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"/>
    </mc:Choice>
  </mc:AlternateContent>
  <xr:revisionPtr revIDLastSave="0" documentId="13_ncr:9_{5ED37092-13E4-4D78-B4FD-C80E592A15B4}" xr6:coauthVersionLast="47" xr6:coauthVersionMax="47" xr10:uidLastSave="{00000000-0000-0000-0000-000000000000}"/>
  <bookViews>
    <workbookView xWindow="-108" yWindow="-108" windowWidth="23256" windowHeight="12456" activeTab="1" xr2:uid="{1689AF36-CA6A-4AA6-AA7A-E7BD8B5FC1B9}"/>
  </bookViews>
  <sheets>
    <sheet name="SubSector Analysis" sheetId="3" r:id="rId1"/>
    <sheet name="Nifty 750 Analysis" sheetId="2" r:id="rId2"/>
    <sheet name="Price_Filter_15_07_2024" sheetId="1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AQ2" i="2" l="1"/>
  <c r="B8" i="3"/>
  <c r="B9" i="3"/>
  <c r="B54" i="3"/>
  <c r="B20" i="3"/>
  <c r="B23" i="3"/>
  <c r="B87" i="3"/>
  <c r="B88" i="3"/>
  <c r="B3" i="3"/>
  <c r="B13" i="3"/>
  <c r="B61" i="3"/>
  <c r="B55" i="3"/>
  <c r="B2" i="3"/>
  <c r="Q2" i="3" s="1"/>
  <c r="B40" i="3"/>
  <c r="B49" i="3"/>
  <c r="B66" i="3"/>
  <c r="B10" i="3"/>
  <c r="B62" i="3"/>
  <c r="B81" i="3"/>
  <c r="B69" i="3"/>
  <c r="B104" i="3"/>
  <c r="R104" i="3" s="1"/>
  <c r="B44" i="3"/>
  <c r="B32" i="3"/>
  <c r="B52" i="3"/>
  <c r="B70" i="3"/>
  <c r="B48" i="3"/>
  <c r="B56" i="3"/>
  <c r="B71" i="3"/>
  <c r="B30" i="3"/>
  <c r="B42" i="3"/>
  <c r="B7" i="3"/>
  <c r="B105" i="3"/>
  <c r="H105" i="3" s="1"/>
  <c r="B11" i="3"/>
  <c r="B72" i="3"/>
  <c r="B29" i="3"/>
  <c r="B21" i="3"/>
  <c r="B73" i="3"/>
  <c r="B106" i="3"/>
  <c r="D106" i="3" s="1"/>
  <c r="B26" i="3"/>
  <c r="B89" i="3"/>
  <c r="B36" i="3"/>
  <c r="B31" i="3"/>
  <c r="B4" i="3"/>
  <c r="B90" i="3"/>
  <c r="B57" i="3"/>
  <c r="B27" i="3"/>
  <c r="B68" i="3"/>
  <c r="B33" i="3"/>
  <c r="B63" i="3"/>
  <c r="B74" i="3"/>
  <c r="B6" i="3"/>
  <c r="B5" i="3"/>
  <c r="B107" i="3"/>
  <c r="F107" i="3" s="1"/>
  <c r="B108" i="3"/>
  <c r="D108" i="3" s="1"/>
  <c r="B14" i="3"/>
  <c r="B15" i="3"/>
  <c r="B43" i="3"/>
  <c r="B109" i="3"/>
  <c r="E109" i="3" s="1"/>
  <c r="B24" i="3"/>
  <c r="B91" i="3"/>
  <c r="B92" i="3"/>
  <c r="B82" i="3"/>
  <c r="B110" i="3"/>
  <c r="F110" i="3" s="1"/>
  <c r="B16" i="3"/>
  <c r="B22" i="3"/>
  <c r="B37" i="3"/>
  <c r="B28" i="3"/>
  <c r="B19" i="3"/>
  <c r="B35" i="3"/>
  <c r="B45" i="3"/>
  <c r="B64" i="3"/>
  <c r="B111" i="3"/>
  <c r="J111" i="3" s="1"/>
  <c r="B51" i="3"/>
  <c r="B18" i="3"/>
  <c r="B34" i="3"/>
  <c r="B112" i="3"/>
  <c r="N112" i="3" s="1"/>
  <c r="B93" i="3"/>
  <c r="B113" i="3"/>
  <c r="F113" i="3" s="1"/>
  <c r="B46" i="3"/>
  <c r="B38" i="3"/>
  <c r="B83" i="3"/>
  <c r="B12" i="3"/>
  <c r="B25" i="3"/>
  <c r="B50" i="3"/>
  <c r="B114" i="3"/>
  <c r="J114" i="3" s="1"/>
  <c r="B75" i="3"/>
  <c r="B58" i="3"/>
  <c r="B47" i="3"/>
  <c r="B53" i="3"/>
  <c r="B17" i="3"/>
  <c r="B60" i="3"/>
  <c r="B94" i="3"/>
  <c r="B95" i="3"/>
  <c r="B115" i="3"/>
  <c r="N115" i="3" s="1"/>
  <c r="B80" i="3"/>
  <c r="B67" i="3"/>
  <c r="B86" i="3"/>
  <c r="B84" i="3"/>
  <c r="B85" i="3"/>
  <c r="B76" i="3"/>
  <c r="B77" i="3"/>
  <c r="B116" i="3"/>
  <c r="F116" i="3" s="1"/>
  <c r="B41" i="3"/>
  <c r="B96" i="3"/>
  <c r="B97" i="3"/>
  <c r="I97" i="3" s="1"/>
  <c r="B98" i="3"/>
  <c r="J98" i="3" s="1"/>
  <c r="B65" i="3"/>
  <c r="B117" i="3"/>
  <c r="J117" i="3" s="1"/>
  <c r="B99" i="3"/>
  <c r="L99" i="3" s="1"/>
  <c r="B102" i="3"/>
  <c r="N102" i="3" s="1"/>
  <c r="B118" i="3"/>
  <c r="F118" i="3" s="1"/>
  <c r="B59" i="3"/>
  <c r="B103" i="3"/>
  <c r="J103" i="3" s="1"/>
  <c r="B78" i="3"/>
  <c r="B100" i="3"/>
  <c r="T100" i="3" s="1"/>
  <c r="B101" i="3"/>
  <c r="M101" i="3" s="1"/>
  <c r="B119" i="3"/>
  <c r="N119" i="3" s="1"/>
  <c r="B120" i="3"/>
  <c r="F120" i="3" s="1"/>
  <c r="B121" i="3"/>
  <c r="J121" i="3" s="1"/>
  <c r="B79" i="3"/>
  <c r="B122" i="3"/>
  <c r="N122" i="3" s="1"/>
  <c r="B39" i="3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AQ259" i="2"/>
  <c r="AQ260" i="2"/>
  <c r="AQ261" i="2"/>
  <c r="AQ262" i="2"/>
  <c r="AQ263" i="2"/>
  <c r="AQ264" i="2"/>
  <c r="AQ265" i="2"/>
  <c r="AQ266" i="2"/>
  <c r="AQ267" i="2"/>
  <c r="AQ268" i="2"/>
  <c r="AQ269" i="2"/>
  <c r="AQ270" i="2"/>
  <c r="AQ27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3" i="2"/>
  <c r="AQ294" i="2"/>
  <c r="AQ295" i="2"/>
  <c r="AQ296" i="2"/>
  <c r="AQ297" i="2"/>
  <c r="AQ298" i="2"/>
  <c r="AQ299" i="2"/>
  <c r="AQ300" i="2"/>
  <c r="AQ301" i="2"/>
  <c r="AQ302" i="2"/>
  <c r="AQ303" i="2"/>
  <c r="AQ304" i="2"/>
  <c r="AQ305" i="2"/>
  <c r="AQ306" i="2"/>
  <c r="AQ307" i="2"/>
  <c r="AQ308" i="2"/>
  <c r="AQ309" i="2"/>
  <c r="AQ310" i="2"/>
  <c r="AQ311" i="2"/>
  <c r="AQ312" i="2"/>
  <c r="AQ313" i="2"/>
  <c r="AQ314" i="2"/>
  <c r="AQ315" i="2"/>
  <c r="AQ316" i="2"/>
  <c r="AQ317" i="2"/>
  <c r="AQ318" i="2"/>
  <c r="AQ319" i="2"/>
  <c r="AQ320" i="2"/>
  <c r="AQ321" i="2"/>
  <c r="AQ322" i="2"/>
  <c r="AQ323" i="2"/>
  <c r="AQ324" i="2"/>
  <c r="AQ325" i="2"/>
  <c r="AQ326" i="2"/>
  <c r="AQ327" i="2"/>
  <c r="AQ328" i="2"/>
  <c r="AQ329" i="2"/>
  <c r="AQ330" i="2"/>
  <c r="AQ331" i="2"/>
  <c r="AQ332" i="2"/>
  <c r="AQ333" i="2"/>
  <c r="AQ334" i="2"/>
  <c r="AQ335" i="2"/>
  <c r="AQ336" i="2"/>
  <c r="AQ337" i="2"/>
  <c r="AQ338" i="2"/>
  <c r="AQ339" i="2"/>
  <c r="AQ340" i="2"/>
  <c r="AQ341" i="2"/>
  <c r="AQ342" i="2"/>
  <c r="AQ343" i="2"/>
  <c r="AQ344" i="2"/>
  <c r="AQ345" i="2"/>
  <c r="AQ346" i="2"/>
  <c r="AQ347" i="2"/>
  <c r="AQ348" i="2"/>
  <c r="AQ349" i="2"/>
  <c r="AQ350" i="2"/>
  <c r="AQ351" i="2"/>
  <c r="AQ352" i="2"/>
  <c r="AQ353" i="2"/>
  <c r="AQ354" i="2"/>
  <c r="AQ355" i="2"/>
  <c r="AQ356" i="2"/>
  <c r="AQ357" i="2"/>
  <c r="AQ358" i="2"/>
  <c r="AQ359" i="2"/>
  <c r="AQ360" i="2"/>
  <c r="AQ361" i="2"/>
  <c r="AQ362" i="2"/>
  <c r="AQ363" i="2"/>
  <c r="AQ364" i="2"/>
  <c r="AQ365" i="2"/>
  <c r="AQ366" i="2"/>
  <c r="AQ367" i="2"/>
  <c r="AQ368" i="2"/>
  <c r="AQ369" i="2"/>
  <c r="AQ370" i="2"/>
  <c r="AQ371" i="2"/>
  <c r="AQ372" i="2"/>
  <c r="AQ373" i="2"/>
  <c r="AQ374" i="2"/>
  <c r="AQ375" i="2"/>
  <c r="AQ376" i="2"/>
  <c r="AQ377" i="2"/>
  <c r="AQ378" i="2"/>
  <c r="AQ379" i="2"/>
  <c r="AQ380" i="2"/>
  <c r="AQ381" i="2"/>
  <c r="AQ382" i="2"/>
  <c r="AQ383" i="2"/>
  <c r="AQ384" i="2"/>
  <c r="AQ385" i="2"/>
  <c r="AQ386" i="2"/>
  <c r="AQ387" i="2"/>
  <c r="AQ388" i="2"/>
  <c r="AQ389" i="2"/>
  <c r="AQ390" i="2"/>
  <c r="AQ391" i="2"/>
  <c r="AQ392" i="2"/>
  <c r="AQ393" i="2"/>
  <c r="AQ394" i="2"/>
  <c r="AQ395" i="2"/>
  <c r="AQ396" i="2"/>
  <c r="AQ397" i="2"/>
  <c r="AQ398" i="2"/>
  <c r="AQ399" i="2"/>
  <c r="AQ400" i="2"/>
  <c r="AQ401" i="2"/>
  <c r="AQ402" i="2"/>
  <c r="AQ403" i="2"/>
  <c r="AQ404" i="2"/>
  <c r="AQ405" i="2"/>
  <c r="AQ406" i="2"/>
  <c r="AQ407" i="2"/>
  <c r="AQ408" i="2"/>
  <c r="AQ409" i="2"/>
  <c r="AQ410" i="2"/>
  <c r="AQ411" i="2"/>
  <c r="AQ412" i="2"/>
  <c r="AQ413" i="2"/>
  <c r="AQ414" i="2"/>
  <c r="AQ415" i="2"/>
  <c r="AQ416" i="2"/>
  <c r="AQ417" i="2"/>
  <c r="AQ418" i="2"/>
  <c r="AQ419" i="2"/>
  <c r="AQ420" i="2"/>
  <c r="AQ421" i="2"/>
  <c r="AQ422" i="2"/>
  <c r="AQ423" i="2"/>
  <c r="AQ424" i="2"/>
  <c r="AQ425" i="2"/>
  <c r="AQ426" i="2"/>
  <c r="AQ427" i="2"/>
  <c r="AQ428" i="2"/>
  <c r="AQ429" i="2"/>
  <c r="AQ430" i="2"/>
  <c r="AQ431" i="2"/>
  <c r="AQ432" i="2"/>
  <c r="AQ433" i="2"/>
  <c r="AQ434" i="2"/>
  <c r="AQ435" i="2"/>
  <c r="AQ436" i="2"/>
  <c r="AQ437" i="2"/>
  <c r="AQ438" i="2"/>
  <c r="AQ439" i="2"/>
  <c r="AQ440" i="2"/>
  <c r="AQ441" i="2"/>
  <c r="AQ442" i="2"/>
  <c r="AQ443" i="2"/>
  <c r="AQ444" i="2"/>
  <c r="AQ445" i="2"/>
  <c r="AQ446" i="2"/>
  <c r="AQ447" i="2"/>
  <c r="AQ448" i="2"/>
  <c r="AQ449" i="2"/>
  <c r="AQ450" i="2"/>
  <c r="AQ451" i="2"/>
  <c r="AQ452" i="2"/>
  <c r="AQ453" i="2"/>
  <c r="AQ454" i="2"/>
  <c r="AQ455" i="2"/>
  <c r="AQ456" i="2"/>
  <c r="AQ457" i="2"/>
  <c r="AQ458" i="2"/>
  <c r="AQ459" i="2"/>
  <c r="AQ460" i="2"/>
  <c r="AQ461" i="2"/>
  <c r="AQ462" i="2"/>
  <c r="AQ463" i="2"/>
  <c r="AQ464" i="2"/>
  <c r="AQ465" i="2"/>
  <c r="AQ466" i="2"/>
  <c r="AQ467" i="2"/>
  <c r="AQ468" i="2"/>
  <c r="AQ469" i="2"/>
  <c r="AQ470" i="2"/>
  <c r="AQ471" i="2"/>
  <c r="AQ472" i="2"/>
  <c r="AQ473" i="2"/>
  <c r="AQ474" i="2"/>
  <c r="AQ475" i="2"/>
  <c r="AQ476" i="2"/>
  <c r="AQ477" i="2"/>
  <c r="AQ478" i="2"/>
  <c r="AQ479" i="2"/>
  <c r="AQ480" i="2"/>
  <c r="AQ481" i="2"/>
  <c r="AQ482" i="2"/>
  <c r="AQ483" i="2"/>
  <c r="AQ484" i="2"/>
  <c r="AQ485" i="2"/>
  <c r="AQ486" i="2"/>
  <c r="AQ487" i="2"/>
  <c r="AQ488" i="2"/>
  <c r="AQ489" i="2"/>
  <c r="AQ490" i="2"/>
  <c r="AQ491" i="2"/>
  <c r="AQ492" i="2"/>
  <c r="AQ493" i="2"/>
  <c r="AQ494" i="2"/>
  <c r="AQ495" i="2"/>
  <c r="AQ496" i="2"/>
  <c r="AQ497" i="2"/>
  <c r="AQ498" i="2"/>
  <c r="AQ499" i="2"/>
  <c r="AQ500" i="2"/>
  <c r="AQ501" i="2"/>
  <c r="AQ502" i="2"/>
  <c r="AQ503" i="2"/>
  <c r="AQ504" i="2"/>
  <c r="AQ505" i="2"/>
  <c r="AQ506" i="2"/>
  <c r="AQ507" i="2"/>
  <c r="AQ508" i="2"/>
  <c r="AQ509" i="2"/>
  <c r="AQ510" i="2"/>
  <c r="AQ511" i="2"/>
  <c r="AQ512" i="2"/>
  <c r="AQ513" i="2"/>
  <c r="AQ514" i="2"/>
  <c r="AQ515" i="2"/>
  <c r="AQ516" i="2"/>
  <c r="AQ517" i="2"/>
  <c r="AQ518" i="2"/>
  <c r="AQ519" i="2"/>
  <c r="AQ520" i="2"/>
  <c r="AQ521" i="2"/>
  <c r="AQ522" i="2"/>
  <c r="AQ523" i="2"/>
  <c r="AQ524" i="2"/>
  <c r="AQ525" i="2"/>
  <c r="AQ526" i="2"/>
  <c r="AQ527" i="2"/>
  <c r="AQ528" i="2"/>
  <c r="AQ529" i="2"/>
  <c r="AQ530" i="2"/>
  <c r="AQ531" i="2"/>
  <c r="AQ532" i="2"/>
  <c r="AQ533" i="2"/>
  <c r="AQ534" i="2"/>
  <c r="AQ535" i="2"/>
  <c r="AQ536" i="2"/>
  <c r="AQ537" i="2"/>
  <c r="AQ538" i="2"/>
  <c r="AQ539" i="2"/>
  <c r="AQ540" i="2"/>
  <c r="AQ541" i="2"/>
  <c r="AQ542" i="2"/>
  <c r="AQ543" i="2"/>
  <c r="AQ544" i="2"/>
  <c r="AQ545" i="2"/>
  <c r="AQ546" i="2"/>
  <c r="AQ547" i="2"/>
  <c r="AQ548" i="2"/>
  <c r="AQ549" i="2"/>
  <c r="AQ550" i="2"/>
  <c r="AQ551" i="2"/>
  <c r="AQ552" i="2"/>
  <c r="AQ553" i="2"/>
  <c r="AQ554" i="2"/>
  <c r="AQ555" i="2"/>
  <c r="AQ556" i="2"/>
  <c r="AQ557" i="2"/>
  <c r="AQ558" i="2"/>
  <c r="AQ559" i="2"/>
  <c r="AQ560" i="2"/>
  <c r="AQ561" i="2"/>
  <c r="AQ562" i="2"/>
  <c r="AQ563" i="2"/>
  <c r="AQ564" i="2"/>
  <c r="AQ565" i="2"/>
  <c r="AQ566" i="2"/>
  <c r="AQ567" i="2"/>
  <c r="AQ568" i="2"/>
  <c r="AQ569" i="2"/>
  <c r="AQ570" i="2"/>
  <c r="AQ571" i="2"/>
  <c r="AQ572" i="2"/>
  <c r="AQ573" i="2"/>
  <c r="AQ574" i="2"/>
  <c r="AQ575" i="2"/>
  <c r="AQ576" i="2"/>
  <c r="AQ577" i="2"/>
  <c r="AQ578" i="2"/>
  <c r="AQ579" i="2"/>
  <c r="AQ580" i="2"/>
  <c r="AQ581" i="2"/>
  <c r="AQ582" i="2"/>
  <c r="AQ583" i="2"/>
  <c r="AQ584" i="2"/>
  <c r="AQ585" i="2"/>
  <c r="AQ586" i="2"/>
  <c r="AQ587" i="2"/>
  <c r="AQ588" i="2"/>
  <c r="AQ589" i="2"/>
  <c r="AQ590" i="2"/>
  <c r="AQ591" i="2"/>
  <c r="AQ592" i="2"/>
  <c r="AQ593" i="2"/>
  <c r="AQ594" i="2"/>
  <c r="AQ595" i="2"/>
  <c r="AQ596" i="2"/>
  <c r="AQ597" i="2"/>
  <c r="AQ598" i="2"/>
  <c r="AQ599" i="2"/>
  <c r="AQ600" i="2"/>
  <c r="AQ601" i="2"/>
  <c r="AQ602" i="2"/>
  <c r="AQ603" i="2"/>
  <c r="AQ604" i="2"/>
  <c r="AQ605" i="2"/>
  <c r="AQ606" i="2"/>
  <c r="AQ607" i="2"/>
  <c r="AQ608" i="2"/>
  <c r="AQ609" i="2"/>
  <c r="AQ610" i="2"/>
  <c r="AQ611" i="2"/>
  <c r="AQ612" i="2"/>
  <c r="AQ613" i="2"/>
  <c r="AQ614" i="2"/>
  <c r="AQ615" i="2"/>
  <c r="AQ616" i="2"/>
  <c r="AQ617" i="2"/>
  <c r="AQ618" i="2"/>
  <c r="AQ619" i="2"/>
  <c r="AQ620" i="2"/>
  <c r="AQ621" i="2"/>
  <c r="AQ622" i="2"/>
  <c r="AQ623" i="2"/>
  <c r="AQ624" i="2"/>
  <c r="AQ625" i="2"/>
  <c r="AQ626" i="2"/>
  <c r="AQ627" i="2"/>
  <c r="AQ628" i="2"/>
  <c r="AQ629" i="2"/>
  <c r="AQ630" i="2"/>
  <c r="AQ631" i="2"/>
  <c r="AQ632" i="2"/>
  <c r="AQ633" i="2"/>
  <c r="AQ634" i="2"/>
  <c r="AQ635" i="2"/>
  <c r="AQ636" i="2"/>
  <c r="AQ637" i="2"/>
  <c r="AQ638" i="2"/>
  <c r="AQ639" i="2"/>
  <c r="AQ640" i="2"/>
  <c r="AQ641" i="2"/>
  <c r="AQ642" i="2"/>
  <c r="AQ643" i="2"/>
  <c r="AQ644" i="2"/>
  <c r="AQ645" i="2"/>
  <c r="AQ646" i="2"/>
  <c r="AQ647" i="2"/>
  <c r="AQ648" i="2"/>
  <c r="AQ649" i="2"/>
  <c r="AQ650" i="2"/>
  <c r="AQ651" i="2"/>
  <c r="AQ652" i="2"/>
  <c r="AQ653" i="2"/>
  <c r="AQ654" i="2"/>
  <c r="AQ655" i="2"/>
  <c r="AQ656" i="2"/>
  <c r="AQ657" i="2"/>
  <c r="AQ658" i="2"/>
  <c r="AQ659" i="2"/>
  <c r="AQ660" i="2"/>
  <c r="AQ661" i="2"/>
  <c r="AQ662" i="2"/>
  <c r="AQ663" i="2"/>
  <c r="AQ664" i="2"/>
  <c r="AQ665" i="2"/>
  <c r="AQ666" i="2"/>
  <c r="AQ667" i="2"/>
  <c r="AQ668" i="2"/>
  <c r="AQ669" i="2"/>
  <c r="AQ670" i="2"/>
  <c r="AQ671" i="2"/>
  <c r="AQ672" i="2"/>
  <c r="AQ673" i="2"/>
  <c r="AQ674" i="2"/>
  <c r="AQ675" i="2"/>
  <c r="AQ676" i="2"/>
  <c r="AQ677" i="2"/>
  <c r="AQ678" i="2"/>
  <c r="AQ679" i="2"/>
  <c r="AQ680" i="2"/>
  <c r="AQ681" i="2"/>
  <c r="AQ682" i="2"/>
  <c r="AQ683" i="2"/>
  <c r="AQ684" i="2"/>
  <c r="AQ685" i="2"/>
  <c r="AQ686" i="2"/>
  <c r="AQ687" i="2"/>
  <c r="AQ688" i="2"/>
  <c r="AQ689" i="2"/>
  <c r="AQ690" i="2"/>
  <c r="AQ691" i="2"/>
  <c r="AQ692" i="2"/>
  <c r="AQ693" i="2"/>
  <c r="AQ694" i="2"/>
  <c r="AQ695" i="2"/>
  <c r="AQ696" i="2"/>
  <c r="AQ697" i="2"/>
  <c r="AQ698" i="2"/>
  <c r="AQ699" i="2"/>
  <c r="AQ700" i="2"/>
  <c r="AQ701" i="2"/>
  <c r="AQ702" i="2"/>
  <c r="AQ703" i="2"/>
  <c r="AQ704" i="2"/>
  <c r="AQ705" i="2"/>
  <c r="AQ706" i="2"/>
  <c r="AQ707" i="2"/>
  <c r="AQ708" i="2"/>
  <c r="AQ709" i="2"/>
  <c r="AQ710" i="2"/>
  <c r="AQ711" i="2"/>
  <c r="AQ712" i="2"/>
  <c r="AQ713" i="2"/>
  <c r="AQ714" i="2"/>
  <c r="AQ715" i="2"/>
  <c r="AQ716" i="2"/>
  <c r="AQ717" i="2"/>
  <c r="AQ718" i="2"/>
  <c r="AQ719" i="2"/>
  <c r="AQ720" i="2"/>
  <c r="AQ721" i="2"/>
  <c r="AQ722" i="2"/>
  <c r="AQ723" i="2"/>
  <c r="AQ724" i="2"/>
  <c r="AQ725" i="2"/>
  <c r="AQ726" i="2"/>
  <c r="AQ727" i="2"/>
  <c r="AQ728" i="2"/>
  <c r="AQ729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R23" i="2" s="1"/>
  <c r="AK24" i="2"/>
  <c r="AK25" i="2"/>
  <c r="AK26" i="2"/>
  <c r="AK27" i="2"/>
  <c r="AK28" i="2"/>
  <c r="AK29" i="2"/>
  <c r="AK30" i="2"/>
  <c r="AK31" i="2"/>
  <c r="AR31" i="2" s="1"/>
  <c r="AK32" i="2"/>
  <c r="AK33" i="2"/>
  <c r="AR33" i="2" s="1"/>
  <c r="AK34" i="2"/>
  <c r="AK35" i="2"/>
  <c r="AR35" i="2" s="1"/>
  <c r="AK36" i="2"/>
  <c r="AK37" i="2"/>
  <c r="AK38" i="2"/>
  <c r="AK39" i="2"/>
  <c r="AR39" i="2" s="1"/>
  <c r="AK40" i="2"/>
  <c r="AK41" i="2"/>
  <c r="AK42" i="2"/>
  <c r="AK43" i="2"/>
  <c r="AK44" i="2"/>
  <c r="AK45" i="2"/>
  <c r="AK46" i="2"/>
  <c r="AK47" i="2"/>
  <c r="AR47" i="2" s="1"/>
  <c r="AK48" i="2"/>
  <c r="AK49" i="2"/>
  <c r="AK50" i="2"/>
  <c r="AK51" i="2"/>
  <c r="AK52" i="2"/>
  <c r="AK53" i="2"/>
  <c r="AK54" i="2"/>
  <c r="AK55" i="2"/>
  <c r="AK56" i="2"/>
  <c r="AK57" i="2"/>
  <c r="AR57" i="2" s="1"/>
  <c r="AK58" i="2"/>
  <c r="AK59" i="2"/>
  <c r="AK60" i="2"/>
  <c r="AK61" i="2"/>
  <c r="AK62" i="2"/>
  <c r="AK63" i="2"/>
  <c r="AK64" i="2"/>
  <c r="AK65" i="2"/>
  <c r="AK66" i="2"/>
  <c r="AK67" i="2"/>
  <c r="AK68" i="2"/>
  <c r="AR68" i="2" s="1"/>
  <c r="AK69" i="2"/>
  <c r="AK70" i="2"/>
  <c r="AK71" i="2"/>
  <c r="AR71" i="2" s="1"/>
  <c r="AK72" i="2"/>
  <c r="AR72" i="2" s="1"/>
  <c r="AK73" i="2"/>
  <c r="AR73" i="2" s="1"/>
  <c r="AK74" i="2"/>
  <c r="AK75" i="2"/>
  <c r="AR75" i="2" s="1"/>
  <c r="AK76" i="2"/>
  <c r="AK77" i="2"/>
  <c r="AK78" i="2"/>
  <c r="AK79" i="2"/>
  <c r="AK80" i="2"/>
  <c r="AK81" i="2"/>
  <c r="AK82" i="2"/>
  <c r="AK83" i="2"/>
  <c r="AK84" i="2"/>
  <c r="AK85" i="2"/>
  <c r="AK86" i="2"/>
  <c r="AK87" i="2"/>
  <c r="AR87" i="2" s="1"/>
  <c r="AK88" i="2"/>
  <c r="AR88" i="2" s="1"/>
  <c r="AK89" i="2"/>
  <c r="AK90" i="2"/>
  <c r="AK91" i="2"/>
  <c r="AK92" i="2"/>
  <c r="AK93" i="2"/>
  <c r="AK94" i="2"/>
  <c r="AK95" i="2"/>
  <c r="AK96" i="2"/>
  <c r="AK97" i="2"/>
  <c r="AK98" i="2"/>
  <c r="AK99" i="2"/>
  <c r="AR99" i="2" s="1"/>
  <c r="AK100" i="2"/>
  <c r="AR100" i="2" s="1"/>
  <c r="AK101" i="2"/>
  <c r="AK102" i="2"/>
  <c r="AK103" i="2"/>
  <c r="AK104" i="2"/>
  <c r="AK105" i="2"/>
  <c r="AK106" i="2"/>
  <c r="AK107" i="2"/>
  <c r="AK108" i="2"/>
  <c r="AR108" i="2" s="1"/>
  <c r="AK109" i="2"/>
  <c r="AK110" i="2"/>
  <c r="AK111" i="2"/>
  <c r="AK112" i="2"/>
  <c r="AK113" i="2"/>
  <c r="AK114" i="2"/>
  <c r="AK115" i="2"/>
  <c r="AK116" i="2"/>
  <c r="AK117" i="2"/>
  <c r="AR117" i="2" s="1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R132" i="2" s="1"/>
  <c r="AK133" i="2"/>
  <c r="AK134" i="2"/>
  <c r="AK135" i="2"/>
  <c r="AK136" i="2"/>
  <c r="AR136" i="2" s="1"/>
  <c r="AK137" i="2"/>
  <c r="AK138" i="2"/>
  <c r="AK139" i="2"/>
  <c r="AK140" i="2"/>
  <c r="AK141" i="2"/>
  <c r="AK142" i="2"/>
  <c r="AR142" i="2" s="1"/>
  <c r="AK143" i="2"/>
  <c r="AK144" i="2"/>
  <c r="AR144" i="2" s="1"/>
  <c r="AK145" i="2"/>
  <c r="AK146" i="2"/>
  <c r="AK147" i="2"/>
  <c r="AK148" i="2"/>
  <c r="AK149" i="2"/>
  <c r="AK150" i="2"/>
  <c r="AK151" i="2"/>
  <c r="AR151" i="2" s="1"/>
  <c r="AK152" i="2"/>
  <c r="AK153" i="2"/>
  <c r="AK154" i="2"/>
  <c r="AK155" i="2"/>
  <c r="AK156" i="2"/>
  <c r="AK157" i="2"/>
  <c r="AR157" i="2" s="1"/>
  <c r="AK158" i="2"/>
  <c r="AK159" i="2"/>
  <c r="AK160" i="2"/>
  <c r="AK161" i="2"/>
  <c r="AK162" i="2"/>
  <c r="AK163" i="2"/>
  <c r="AK164" i="2"/>
  <c r="AR164" i="2" s="1"/>
  <c r="AK165" i="2"/>
  <c r="AK166" i="2"/>
  <c r="AK167" i="2"/>
  <c r="AK168" i="2"/>
  <c r="AR168" i="2" s="1"/>
  <c r="AK169" i="2"/>
  <c r="AR169" i="2" s="1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R186" i="2" s="1"/>
  <c r="AK187" i="2"/>
  <c r="AK188" i="2"/>
  <c r="AK189" i="2"/>
  <c r="AK190" i="2"/>
  <c r="AK191" i="2"/>
  <c r="AK192" i="2"/>
  <c r="AK193" i="2"/>
  <c r="AK194" i="2"/>
  <c r="AK195" i="2"/>
  <c r="AR195" i="2" s="1"/>
  <c r="AK196" i="2"/>
  <c r="AR196" i="2" s="1"/>
  <c r="AK197" i="2"/>
  <c r="AK198" i="2"/>
  <c r="AK199" i="2"/>
  <c r="AR199" i="2" s="1"/>
  <c r="AK200" i="2"/>
  <c r="AK201" i="2"/>
  <c r="AK202" i="2"/>
  <c r="AR202" i="2" s="1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R220" i="2" s="1"/>
  <c r="AK221" i="2"/>
  <c r="AR221" i="2" s="1"/>
  <c r="AK222" i="2"/>
  <c r="AK223" i="2"/>
  <c r="AK224" i="2"/>
  <c r="AK225" i="2"/>
  <c r="AK226" i="2"/>
  <c r="AR226" i="2" s="1"/>
  <c r="AK227" i="2"/>
  <c r="AK228" i="2"/>
  <c r="AK229" i="2"/>
  <c r="AK230" i="2"/>
  <c r="AK231" i="2"/>
  <c r="AK232" i="2"/>
  <c r="AK233" i="2"/>
  <c r="AR233" i="2" s="1"/>
  <c r="AK234" i="2"/>
  <c r="AK235" i="2"/>
  <c r="AK236" i="2"/>
  <c r="AR236" i="2" s="1"/>
  <c r="AK237" i="2"/>
  <c r="AR237" i="2" s="1"/>
  <c r="AK238" i="2"/>
  <c r="AR238" i="2" s="1"/>
  <c r="AK239" i="2"/>
  <c r="AR239" i="2" s="1"/>
  <c r="AK240" i="2"/>
  <c r="AK241" i="2"/>
  <c r="AR241" i="2" s="1"/>
  <c r="AK242" i="2"/>
  <c r="AK243" i="2"/>
  <c r="AR243" i="2" s="1"/>
  <c r="AK244" i="2"/>
  <c r="AR244" i="2" s="1"/>
  <c r="AK245" i="2"/>
  <c r="AR245" i="2" s="1"/>
  <c r="AK246" i="2"/>
  <c r="AK247" i="2"/>
  <c r="AK248" i="2"/>
  <c r="AK249" i="2"/>
  <c r="AK250" i="2"/>
  <c r="AK251" i="2"/>
  <c r="AR251" i="2" s="1"/>
  <c r="AK252" i="2"/>
  <c r="AK253" i="2"/>
  <c r="AK254" i="2"/>
  <c r="AK255" i="2"/>
  <c r="AK256" i="2"/>
  <c r="AK257" i="2"/>
  <c r="AK258" i="2"/>
  <c r="AK259" i="2"/>
  <c r="AK260" i="2"/>
  <c r="AK261" i="2"/>
  <c r="AK262" i="2"/>
  <c r="AR262" i="2" s="1"/>
  <c r="AK263" i="2"/>
  <c r="AR263" i="2" s="1"/>
  <c r="AK264" i="2"/>
  <c r="AK265" i="2"/>
  <c r="AK266" i="2"/>
  <c r="AR266" i="2" s="1"/>
  <c r="AK267" i="2"/>
  <c r="AR267" i="2" s="1"/>
  <c r="AK268" i="2"/>
  <c r="AK269" i="2"/>
  <c r="AR269" i="2" s="1"/>
  <c r="AK270" i="2"/>
  <c r="AK271" i="2"/>
  <c r="AK272" i="2"/>
  <c r="AK273" i="2"/>
  <c r="AK274" i="2"/>
  <c r="AK275" i="2"/>
  <c r="AR275" i="2" s="1"/>
  <c r="AK276" i="2"/>
  <c r="AK277" i="2"/>
  <c r="AR277" i="2" s="1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R292" i="2" s="1"/>
  <c r="AK293" i="2"/>
  <c r="AK294" i="2"/>
  <c r="AK295" i="2"/>
  <c r="AK296" i="2"/>
  <c r="AK297" i="2"/>
  <c r="AK298" i="2"/>
  <c r="AK299" i="2"/>
  <c r="AK300" i="2"/>
  <c r="AK301" i="2"/>
  <c r="AK302" i="2"/>
  <c r="AR302" i="2" s="1"/>
  <c r="AK303" i="2"/>
  <c r="AK304" i="2"/>
  <c r="AK305" i="2"/>
  <c r="AK306" i="2"/>
  <c r="AR306" i="2" s="1"/>
  <c r="AK307" i="2"/>
  <c r="AK308" i="2"/>
  <c r="AR308" i="2" s="1"/>
  <c r="AK309" i="2"/>
  <c r="AR309" i="2" s="1"/>
  <c r="AK310" i="2"/>
  <c r="AR310" i="2" s="1"/>
  <c r="AK311" i="2"/>
  <c r="AR311" i="2" s="1"/>
  <c r="AK312" i="2"/>
  <c r="AR312" i="2" s="1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R328" i="2" s="1"/>
  <c r="AK329" i="2"/>
  <c r="AK330" i="2"/>
  <c r="AK331" i="2"/>
  <c r="AK332" i="2"/>
  <c r="AK333" i="2"/>
  <c r="AR333" i="2" s="1"/>
  <c r="AK334" i="2"/>
  <c r="AR334" i="2" s="1"/>
  <c r="AK335" i="2"/>
  <c r="AK336" i="2"/>
  <c r="AR336" i="2" s="1"/>
  <c r="AK337" i="2"/>
  <c r="AK338" i="2"/>
  <c r="AK339" i="2"/>
  <c r="AK340" i="2"/>
  <c r="AK341" i="2"/>
  <c r="AR341" i="2" s="1"/>
  <c r="AK342" i="2"/>
  <c r="AK343" i="2"/>
  <c r="AR343" i="2" s="1"/>
  <c r="AK344" i="2"/>
  <c r="AR344" i="2" s="1"/>
  <c r="AK345" i="2"/>
  <c r="AK346" i="2"/>
  <c r="AK347" i="2"/>
  <c r="AK348" i="2"/>
  <c r="AK349" i="2"/>
  <c r="AK350" i="2"/>
  <c r="AK351" i="2"/>
  <c r="AK352" i="2"/>
  <c r="AK353" i="2"/>
  <c r="AR353" i="2" s="1"/>
  <c r="AK354" i="2"/>
  <c r="AK355" i="2"/>
  <c r="AR355" i="2" s="1"/>
  <c r="AK356" i="2"/>
  <c r="AK357" i="2"/>
  <c r="AK358" i="2"/>
  <c r="AK359" i="2"/>
  <c r="AK360" i="2"/>
  <c r="AR360" i="2" s="1"/>
  <c r="AK361" i="2"/>
  <c r="AK362" i="2"/>
  <c r="AK363" i="2"/>
  <c r="AK364" i="2"/>
  <c r="AR364" i="2" s="1"/>
  <c r="AK365" i="2"/>
  <c r="AK366" i="2"/>
  <c r="AK367" i="2"/>
  <c r="AK368" i="2"/>
  <c r="AK369" i="2"/>
  <c r="AK370" i="2"/>
  <c r="AK371" i="2"/>
  <c r="AK372" i="2"/>
  <c r="AK373" i="2"/>
  <c r="AK374" i="2"/>
  <c r="AK375" i="2"/>
  <c r="AK376" i="2"/>
  <c r="AK377" i="2"/>
  <c r="AK378" i="2"/>
  <c r="AK379" i="2"/>
  <c r="AK380" i="2"/>
  <c r="AK381" i="2"/>
  <c r="AK382" i="2"/>
  <c r="AK383" i="2"/>
  <c r="AK384" i="2"/>
  <c r="AK385" i="2"/>
  <c r="AK386" i="2"/>
  <c r="AK387" i="2"/>
  <c r="AR387" i="2" s="1"/>
  <c r="AK388" i="2"/>
  <c r="AK389" i="2"/>
  <c r="AK390" i="2"/>
  <c r="AR390" i="2" s="1"/>
  <c r="AK391" i="2"/>
  <c r="AR391" i="2" s="1"/>
  <c r="AK392" i="2"/>
  <c r="AK393" i="2"/>
  <c r="AR393" i="2" s="1"/>
  <c r="AK394" i="2"/>
  <c r="AK395" i="2"/>
  <c r="AK396" i="2"/>
  <c r="AK397" i="2"/>
  <c r="AK398" i="2"/>
  <c r="AK399" i="2"/>
  <c r="AK400" i="2"/>
  <c r="AR400" i="2" s="1"/>
  <c r="AK401" i="2"/>
  <c r="AK402" i="2"/>
  <c r="AK403" i="2"/>
  <c r="AK404" i="2"/>
  <c r="AK405" i="2"/>
  <c r="AK406" i="2"/>
  <c r="AK407" i="2"/>
  <c r="AK408" i="2"/>
  <c r="AK409" i="2"/>
  <c r="AK410" i="2"/>
  <c r="AK411" i="2"/>
  <c r="AK412" i="2"/>
  <c r="AR412" i="2" s="1"/>
  <c r="AK413" i="2"/>
  <c r="AK414" i="2"/>
  <c r="AK415" i="2"/>
  <c r="AK416" i="2"/>
  <c r="AK417" i="2"/>
  <c r="AK418" i="2"/>
  <c r="AK419" i="2"/>
  <c r="AK420" i="2"/>
  <c r="AK421" i="2"/>
  <c r="AR421" i="2" s="1"/>
  <c r="AK422" i="2"/>
  <c r="AK423" i="2"/>
  <c r="AK424" i="2"/>
  <c r="AK425" i="2"/>
  <c r="AK426" i="2"/>
  <c r="AK427" i="2"/>
  <c r="AR427" i="2" s="1"/>
  <c r="AK428" i="2"/>
  <c r="AR428" i="2" s="1"/>
  <c r="AK429" i="2"/>
  <c r="AK430" i="2"/>
  <c r="AR430" i="2" s="1"/>
  <c r="AK431" i="2"/>
  <c r="AK432" i="2"/>
  <c r="AK433" i="2"/>
  <c r="AK434" i="2"/>
  <c r="AK435" i="2"/>
  <c r="AK436" i="2"/>
  <c r="AK437" i="2"/>
  <c r="AK438" i="2"/>
  <c r="AR438" i="2" s="1"/>
  <c r="AK439" i="2"/>
  <c r="AK440" i="2"/>
  <c r="AK441" i="2"/>
  <c r="AK442" i="2"/>
  <c r="AK443" i="2"/>
  <c r="AK444" i="2"/>
  <c r="AK445" i="2"/>
  <c r="AK446" i="2"/>
  <c r="AK447" i="2"/>
  <c r="AK448" i="2"/>
  <c r="AK449" i="2"/>
  <c r="AK450" i="2"/>
  <c r="AR450" i="2" s="1"/>
  <c r="AK451" i="2"/>
  <c r="AK452" i="2"/>
  <c r="AR452" i="2" s="1"/>
  <c r="AK453" i="2"/>
  <c r="AK454" i="2"/>
  <c r="AK455" i="2"/>
  <c r="AK456" i="2"/>
  <c r="AR456" i="2" s="1"/>
  <c r="AK457" i="2"/>
  <c r="AK458" i="2"/>
  <c r="AK459" i="2"/>
  <c r="AK460" i="2"/>
  <c r="AK461" i="2"/>
  <c r="AK462" i="2"/>
  <c r="AK463" i="2"/>
  <c r="AK464" i="2"/>
  <c r="AR464" i="2" s="1"/>
  <c r="AK465" i="2"/>
  <c r="AK466" i="2"/>
  <c r="AR466" i="2" s="1"/>
  <c r="AK467" i="2"/>
  <c r="AK468" i="2"/>
  <c r="AK469" i="2"/>
  <c r="AK470" i="2"/>
  <c r="AK471" i="2"/>
  <c r="AK472" i="2"/>
  <c r="AK473" i="2"/>
  <c r="AK474" i="2"/>
  <c r="AK475" i="2"/>
  <c r="AK476" i="2"/>
  <c r="AK477" i="2"/>
  <c r="AK478" i="2"/>
  <c r="AK479" i="2"/>
  <c r="AK480" i="2"/>
  <c r="AK481" i="2"/>
  <c r="AK482" i="2"/>
  <c r="AK483" i="2"/>
  <c r="AK484" i="2"/>
  <c r="AK485" i="2"/>
  <c r="AK486" i="2"/>
  <c r="AK487" i="2"/>
  <c r="AK488" i="2"/>
  <c r="AK489" i="2"/>
  <c r="AK490" i="2"/>
  <c r="AK491" i="2"/>
  <c r="AK492" i="2"/>
  <c r="AK493" i="2"/>
  <c r="AK494" i="2"/>
  <c r="AK495" i="2"/>
  <c r="AK496" i="2"/>
  <c r="AK497" i="2"/>
  <c r="AK498" i="2"/>
  <c r="AK499" i="2"/>
  <c r="AK500" i="2"/>
  <c r="AR500" i="2" s="1"/>
  <c r="AK501" i="2"/>
  <c r="AK502" i="2"/>
  <c r="AK503" i="2"/>
  <c r="AK504" i="2"/>
  <c r="AK505" i="2"/>
  <c r="AR505" i="2" s="1"/>
  <c r="AK506" i="2"/>
  <c r="AK507" i="2"/>
  <c r="AK508" i="2"/>
  <c r="AK509" i="2"/>
  <c r="AR509" i="2" s="1"/>
  <c r="AK510" i="2"/>
  <c r="AK511" i="2"/>
  <c r="AK512" i="2"/>
  <c r="AK513" i="2"/>
  <c r="AK514" i="2"/>
  <c r="AR514" i="2" s="1"/>
  <c r="AK515" i="2"/>
  <c r="AK516" i="2"/>
  <c r="AK517" i="2"/>
  <c r="AK518" i="2"/>
  <c r="AR518" i="2" s="1"/>
  <c r="AK519" i="2"/>
  <c r="AK520" i="2"/>
  <c r="AR520" i="2" s="1"/>
  <c r="AK521" i="2"/>
  <c r="AR521" i="2" s="1"/>
  <c r="AK522" i="2"/>
  <c r="AK523" i="2"/>
  <c r="AK524" i="2"/>
  <c r="AR524" i="2" s="1"/>
  <c r="AK525" i="2"/>
  <c r="AK526" i="2"/>
  <c r="AK527" i="2"/>
  <c r="AR527" i="2" s="1"/>
  <c r="AK528" i="2"/>
  <c r="AR528" i="2" s="1"/>
  <c r="AK529" i="2"/>
  <c r="AR529" i="2" s="1"/>
  <c r="AK530" i="2"/>
  <c r="AR530" i="2" s="1"/>
  <c r="AK531" i="2"/>
  <c r="AK532" i="2"/>
  <c r="AK533" i="2"/>
  <c r="AK534" i="2"/>
  <c r="AR534" i="2" s="1"/>
  <c r="AK535" i="2"/>
  <c r="AR535" i="2" s="1"/>
  <c r="AK536" i="2"/>
  <c r="AK537" i="2"/>
  <c r="AK538" i="2"/>
  <c r="AK539" i="2"/>
  <c r="AK540" i="2"/>
  <c r="AK541" i="2"/>
  <c r="AK542" i="2"/>
  <c r="AK543" i="2"/>
  <c r="AK544" i="2"/>
  <c r="AK545" i="2"/>
  <c r="AR545" i="2" s="1"/>
  <c r="AK546" i="2"/>
  <c r="AR546" i="2" s="1"/>
  <c r="AK547" i="2"/>
  <c r="AK548" i="2"/>
  <c r="AK549" i="2"/>
  <c r="AK550" i="2"/>
  <c r="AK551" i="2"/>
  <c r="AK552" i="2"/>
  <c r="AR552" i="2" s="1"/>
  <c r="AK553" i="2"/>
  <c r="AK554" i="2"/>
  <c r="AR554" i="2" s="1"/>
  <c r="AK555" i="2"/>
  <c r="AR555" i="2" s="1"/>
  <c r="AK556" i="2"/>
  <c r="AK557" i="2"/>
  <c r="AK558" i="2"/>
  <c r="AR558" i="2" s="1"/>
  <c r="AK559" i="2"/>
  <c r="AK560" i="2"/>
  <c r="AR560" i="2" s="1"/>
  <c r="AK561" i="2"/>
  <c r="AR561" i="2" s="1"/>
  <c r="AK562" i="2"/>
  <c r="AR562" i="2" s="1"/>
  <c r="AK563" i="2"/>
  <c r="AR563" i="2" s="1"/>
  <c r="AK564" i="2"/>
  <c r="AK565" i="2"/>
  <c r="AK566" i="2"/>
  <c r="AK567" i="2"/>
  <c r="AK568" i="2"/>
  <c r="AR568" i="2" s="1"/>
  <c r="AK569" i="2"/>
  <c r="AK570" i="2"/>
  <c r="AR570" i="2" s="1"/>
  <c r="AK571" i="2"/>
  <c r="AK572" i="2"/>
  <c r="AR572" i="2" s="1"/>
  <c r="AK573" i="2"/>
  <c r="AK574" i="2"/>
  <c r="AK575" i="2"/>
  <c r="AK576" i="2"/>
  <c r="AK577" i="2"/>
  <c r="AK578" i="2"/>
  <c r="AK579" i="2"/>
  <c r="AR579" i="2" s="1"/>
  <c r="AK580" i="2"/>
  <c r="AK581" i="2"/>
  <c r="AK582" i="2"/>
  <c r="AK583" i="2"/>
  <c r="AK584" i="2"/>
  <c r="AK585" i="2"/>
  <c r="AK586" i="2"/>
  <c r="AK587" i="2"/>
  <c r="AK588" i="2"/>
  <c r="AK589" i="2"/>
  <c r="AK590" i="2"/>
  <c r="AR590" i="2" s="1"/>
  <c r="AK591" i="2"/>
  <c r="AK592" i="2"/>
  <c r="AK593" i="2"/>
  <c r="AK594" i="2"/>
  <c r="AK595" i="2"/>
  <c r="AK596" i="2"/>
  <c r="AK597" i="2"/>
  <c r="AR597" i="2" s="1"/>
  <c r="AK598" i="2"/>
  <c r="AK599" i="2"/>
  <c r="AR599" i="2" s="1"/>
  <c r="AK600" i="2"/>
  <c r="AR600" i="2" s="1"/>
  <c r="AK601" i="2"/>
  <c r="AR601" i="2" s="1"/>
  <c r="AK602" i="2"/>
  <c r="AK603" i="2"/>
  <c r="AK604" i="2"/>
  <c r="AK605" i="2"/>
  <c r="AK606" i="2"/>
  <c r="AK607" i="2"/>
  <c r="AK608" i="2"/>
  <c r="AR608" i="2" s="1"/>
  <c r="AK609" i="2"/>
  <c r="AK610" i="2"/>
  <c r="AK611" i="2"/>
  <c r="AK612" i="2"/>
  <c r="AR612" i="2" s="1"/>
  <c r="AK613" i="2"/>
  <c r="AK614" i="2"/>
  <c r="AR614" i="2" s="1"/>
  <c r="AK615" i="2"/>
  <c r="AK616" i="2"/>
  <c r="AR616" i="2" s="1"/>
  <c r="AK617" i="2"/>
  <c r="AR617" i="2" s="1"/>
  <c r="AK618" i="2"/>
  <c r="AK619" i="2"/>
  <c r="AK620" i="2"/>
  <c r="AK621" i="2"/>
  <c r="AK622" i="2"/>
  <c r="AK623" i="2"/>
  <c r="AK624" i="2"/>
  <c r="AK625" i="2"/>
  <c r="AR625" i="2" s="1"/>
  <c r="AK626" i="2"/>
  <c r="AK627" i="2"/>
  <c r="AK628" i="2"/>
  <c r="AR628" i="2" s="1"/>
  <c r="AK629" i="2"/>
  <c r="AK630" i="2"/>
  <c r="AR630" i="2" s="1"/>
  <c r="AK631" i="2"/>
  <c r="AK632" i="2"/>
  <c r="AR632" i="2" s="1"/>
  <c r="AK633" i="2"/>
  <c r="AR633" i="2" s="1"/>
  <c r="AK634" i="2"/>
  <c r="AK635" i="2"/>
  <c r="AK636" i="2"/>
  <c r="AR636" i="2" s="1"/>
  <c r="AK637" i="2"/>
  <c r="AK638" i="2"/>
  <c r="AK639" i="2"/>
  <c r="AK640" i="2"/>
  <c r="AK641" i="2"/>
  <c r="AK642" i="2"/>
  <c r="AK643" i="2"/>
  <c r="AR643" i="2" s="1"/>
  <c r="AK644" i="2"/>
  <c r="AK645" i="2"/>
  <c r="AR645" i="2" s="1"/>
  <c r="AK646" i="2"/>
  <c r="AR646" i="2" s="1"/>
  <c r="AK647" i="2"/>
  <c r="AK648" i="2"/>
  <c r="AK649" i="2"/>
  <c r="AK650" i="2"/>
  <c r="AK651" i="2"/>
  <c r="AK652" i="2"/>
  <c r="AK653" i="2"/>
  <c r="AK654" i="2"/>
  <c r="AK655" i="2"/>
  <c r="AR655" i="2" s="1"/>
  <c r="AK656" i="2"/>
  <c r="AK657" i="2"/>
  <c r="AK658" i="2"/>
  <c r="AK659" i="2"/>
  <c r="AK660" i="2"/>
  <c r="AR660" i="2" s="1"/>
  <c r="AK661" i="2"/>
  <c r="AK662" i="2"/>
  <c r="AK663" i="2"/>
  <c r="AK664" i="2"/>
  <c r="AR664" i="2" s="1"/>
  <c r="AK665" i="2"/>
  <c r="AK666" i="2"/>
  <c r="AK667" i="2"/>
  <c r="AK668" i="2"/>
  <c r="AK669" i="2"/>
  <c r="AR669" i="2" s="1"/>
  <c r="AK670" i="2"/>
  <c r="AK671" i="2"/>
  <c r="AK672" i="2"/>
  <c r="AK673" i="2"/>
  <c r="AK674" i="2"/>
  <c r="AK675" i="2"/>
  <c r="AR675" i="2" s="1"/>
  <c r="AK676" i="2"/>
  <c r="AK677" i="2"/>
  <c r="AR677" i="2" s="1"/>
  <c r="AK678" i="2"/>
  <c r="AK679" i="2"/>
  <c r="AR679" i="2" s="1"/>
  <c r="AK680" i="2"/>
  <c r="AK681" i="2"/>
  <c r="AK682" i="2"/>
  <c r="AR682" i="2" s="1"/>
  <c r="AK683" i="2"/>
  <c r="AK684" i="2"/>
  <c r="AK685" i="2"/>
  <c r="AK686" i="2"/>
  <c r="AK687" i="2"/>
  <c r="AK688" i="2"/>
  <c r="AK689" i="2"/>
  <c r="AR689" i="2" s="1"/>
  <c r="AK690" i="2"/>
  <c r="AK691" i="2"/>
  <c r="AK692" i="2"/>
  <c r="AK693" i="2"/>
  <c r="AK694" i="2"/>
  <c r="AK695" i="2"/>
  <c r="AR695" i="2" s="1"/>
  <c r="AK696" i="2"/>
  <c r="AK697" i="2"/>
  <c r="AK698" i="2"/>
  <c r="AR698" i="2" s="1"/>
  <c r="AK699" i="2"/>
  <c r="AR699" i="2" s="1"/>
  <c r="AK700" i="2"/>
  <c r="AK701" i="2"/>
  <c r="AK702" i="2"/>
  <c r="AR702" i="2" s="1"/>
  <c r="AK703" i="2"/>
  <c r="AR703" i="2" s="1"/>
  <c r="AK704" i="2"/>
  <c r="AK705" i="2"/>
  <c r="AK706" i="2"/>
  <c r="AR706" i="2" s="1"/>
  <c r="AK707" i="2"/>
  <c r="AR707" i="2" s="1"/>
  <c r="AK708" i="2"/>
  <c r="AK709" i="2"/>
  <c r="AR709" i="2" s="1"/>
  <c r="AK710" i="2"/>
  <c r="AK711" i="2"/>
  <c r="AR711" i="2" s="1"/>
  <c r="AK712" i="2"/>
  <c r="AR712" i="2" s="1"/>
  <c r="AK713" i="2"/>
  <c r="AK714" i="2"/>
  <c r="AK715" i="2"/>
  <c r="AR715" i="2" s="1"/>
  <c r="AK716" i="2"/>
  <c r="AR716" i="2" s="1"/>
  <c r="AK717" i="2"/>
  <c r="AR717" i="2" s="1"/>
  <c r="AK718" i="2"/>
  <c r="AR718" i="2" s="1"/>
  <c r="AK719" i="2"/>
  <c r="AR719" i="2" s="1"/>
  <c r="AK720" i="2"/>
  <c r="AR720" i="2" s="1"/>
  <c r="AK721" i="2"/>
  <c r="AR721" i="2" s="1"/>
  <c r="AK722" i="2"/>
  <c r="AR722" i="2" s="1"/>
  <c r="AK723" i="2"/>
  <c r="AR723" i="2" s="1"/>
  <c r="AK724" i="2"/>
  <c r="AR724" i="2" s="1"/>
  <c r="AK725" i="2"/>
  <c r="AR725" i="2" s="1"/>
  <c r="AK726" i="2"/>
  <c r="AR726" i="2" s="1"/>
  <c r="AK727" i="2"/>
  <c r="AK728" i="2"/>
  <c r="AR728" i="2" s="1"/>
  <c r="AK729" i="2"/>
  <c r="AR729" i="2" s="1"/>
  <c r="AK2" i="2"/>
  <c r="AC3" i="2"/>
  <c r="AD3" i="2"/>
  <c r="AE3" i="2"/>
  <c r="AF3" i="2"/>
  <c r="AG3" i="2"/>
  <c r="AH3" i="2"/>
  <c r="AC4" i="2"/>
  <c r="AD4" i="2"/>
  <c r="AE4" i="2"/>
  <c r="AF4" i="2"/>
  <c r="AG4" i="2"/>
  <c r="AH4" i="2"/>
  <c r="AC5" i="2"/>
  <c r="AD5" i="2"/>
  <c r="AE5" i="2"/>
  <c r="AF5" i="2"/>
  <c r="AG5" i="2"/>
  <c r="AH5" i="2"/>
  <c r="AC6" i="2"/>
  <c r="AD6" i="2"/>
  <c r="AE6" i="2"/>
  <c r="AF6" i="2"/>
  <c r="AG6" i="2"/>
  <c r="AH6" i="2"/>
  <c r="AC7" i="2"/>
  <c r="AD7" i="2"/>
  <c r="AE7" i="2"/>
  <c r="AF7" i="2"/>
  <c r="AG7" i="2"/>
  <c r="AH7" i="2"/>
  <c r="AC8" i="2"/>
  <c r="AD8" i="2"/>
  <c r="AE8" i="2"/>
  <c r="AF8" i="2"/>
  <c r="AG8" i="2"/>
  <c r="AH8" i="2"/>
  <c r="AC9" i="2"/>
  <c r="AD9" i="2"/>
  <c r="AE9" i="2"/>
  <c r="AF9" i="2"/>
  <c r="AG9" i="2"/>
  <c r="AH9" i="2"/>
  <c r="AC10" i="2"/>
  <c r="AD10" i="2"/>
  <c r="AE10" i="2"/>
  <c r="AF10" i="2"/>
  <c r="AG10" i="2"/>
  <c r="AH10" i="2"/>
  <c r="AC11" i="2"/>
  <c r="AD11" i="2"/>
  <c r="AE11" i="2"/>
  <c r="AF11" i="2"/>
  <c r="AG11" i="2"/>
  <c r="AH11" i="2"/>
  <c r="AC12" i="2"/>
  <c r="AD12" i="2"/>
  <c r="AE12" i="2"/>
  <c r="AF12" i="2"/>
  <c r="AG12" i="2"/>
  <c r="AH12" i="2"/>
  <c r="AC13" i="2"/>
  <c r="AD13" i="2"/>
  <c r="AE13" i="2"/>
  <c r="AF13" i="2"/>
  <c r="AG13" i="2"/>
  <c r="AH13" i="2"/>
  <c r="AC14" i="2"/>
  <c r="AD14" i="2"/>
  <c r="AE14" i="2"/>
  <c r="AF14" i="2"/>
  <c r="AG14" i="2"/>
  <c r="AH14" i="2"/>
  <c r="AC15" i="2"/>
  <c r="AD15" i="2"/>
  <c r="AE15" i="2"/>
  <c r="AF15" i="2"/>
  <c r="AG15" i="2"/>
  <c r="AH15" i="2"/>
  <c r="AC16" i="2"/>
  <c r="AD16" i="2"/>
  <c r="AE16" i="2"/>
  <c r="AF16" i="2"/>
  <c r="AG16" i="2"/>
  <c r="AH16" i="2"/>
  <c r="AC17" i="2"/>
  <c r="AD17" i="2"/>
  <c r="AE17" i="2"/>
  <c r="AF17" i="2"/>
  <c r="AG17" i="2"/>
  <c r="AH17" i="2"/>
  <c r="AC18" i="2"/>
  <c r="AD18" i="2"/>
  <c r="AE18" i="2"/>
  <c r="AF18" i="2"/>
  <c r="AG18" i="2"/>
  <c r="AH18" i="2"/>
  <c r="AC19" i="2"/>
  <c r="AD19" i="2"/>
  <c r="AE19" i="2"/>
  <c r="AF19" i="2"/>
  <c r="AG19" i="2"/>
  <c r="AH19" i="2"/>
  <c r="AC20" i="2"/>
  <c r="AD20" i="2"/>
  <c r="AE20" i="2"/>
  <c r="AF20" i="2"/>
  <c r="AG20" i="2"/>
  <c r="AH20" i="2"/>
  <c r="AC21" i="2"/>
  <c r="AD21" i="2"/>
  <c r="AE21" i="2"/>
  <c r="AF21" i="2"/>
  <c r="AG21" i="2"/>
  <c r="AH21" i="2"/>
  <c r="AC22" i="2"/>
  <c r="AD22" i="2"/>
  <c r="AE22" i="2"/>
  <c r="AF22" i="2"/>
  <c r="AG22" i="2"/>
  <c r="AH22" i="2"/>
  <c r="AC23" i="2"/>
  <c r="AD23" i="2"/>
  <c r="AE23" i="2"/>
  <c r="AF23" i="2"/>
  <c r="AG23" i="2"/>
  <c r="AH23" i="2"/>
  <c r="AC24" i="2"/>
  <c r="AD24" i="2"/>
  <c r="AE24" i="2"/>
  <c r="AF24" i="2"/>
  <c r="AG24" i="2"/>
  <c r="AH24" i="2"/>
  <c r="AC25" i="2"/>
  <c r="AD25" i="2"/>
  <c r="AE25" i="2"/>
  <c r="AF25" i="2"/>
  <c r="AG25" i="2"/>
  <c r="AH25" i="2"/>
  <c r="AC26" i="2"/>
  <c r="AD26" i="2"/>
  <c r="AE26" i="2"/>
  <c r="AF26" i="2"/>
  <c r="AG26" i="2"/>
  <c r="AH26" i="2"/>
  <c r="AC27" i="2"/>
  <c r="AD27" i="2"/>
  <c r="AE27" i="2"/>
  <c r="AF27" i="2"/>
  <c r="AG27" i="2"/>
  <c r="AH27" i="2"/>
  <c r="AC28" i="2"/>
  <c r="AD28" i="2"/>
  <c r="AE28" i="2"/>
  <c r="AF28" i="2"/>
  <c r="AG28" i="2"/>
  <c r="AH28" i="2"/>
  <c r="AC29" i="2"/>
  <c r="AD29" i="2"/>
  <c r="AE29" i="2"/>
  <c r="AF29" i="2"/>
  <c r="AG29" i="2"/>
  <c r="AH29" i="2"/>
  <c r="AC30" i="2"/>
  <c r="AD30" i="2"/>
  <c r="AE30" i="2"/>
  <c r="AF30" i="2"/>
  <c r="AG30" i="2"/>
  <c r="AH30" i="2"/>
  <c r="AC31" i="2"/>
  <c r="AD31" i="2"/>
  <c r="AE31" i="2"/>
  <c r="AF31" i="2"/>
  <c r="AG31" i="2"/>
  <c r="AH31" i="2"/>
  <c r="AC32" i="2"/>
  <c r="AD32" i="2"/>
  <c r="AE32" i="2"/>
  <c r="AF32" i="2"/>
  <c r="AG32" i="2"/>
  <c r="AH32" i="2"/>
  <c r="AC33" i="2"/>
  <c r="AD33" i="2"/>
  <c r="AE33" i="2"/>
  <c r="AF33" i="2"/>
  <c r="AG33" i="2"/>
  <c r="AH33" i="2"/>
  <c r="AC34" i="2"/>
  <c r="AD34" i="2"/>
  <c r="AE34" i="2"/>
  <c r="AF34" i="2"/>
  <c r="AG34" i="2"/>
  <c r="AH34" i="2"/>
  <c r="AC35" i="2"/>
  <c r="AD35" i="2"/>
  <c r="AE35" i="2"/>
  <c r="AF35" i="2"/>
  <c r="AG35" i="2"/>
  <c r="AH35" i="2"/>
  <c r="AC36" i="2"/>
  <c r="AD36" i="2"/>
  <c r="AE36" i="2"/>
  <c r="AF36" i="2"/>
  <c r="AG36" i="2"/>
  <c r="AH36" i="2"/>
  <c r="AC37" i="2"/>
  <c r="AD37" i="2"/>
  <c r="AE37" i="2"/>
  <c r="AF37" i="2"/>
  <c r="AG37" i="2"/>
  <c r="AH37" i="2"/>
  <c r="AC38" i="2"/>
  <c r="AD38" i="2"/>
  <c r="AE38" i="2"/>
  <c r="AF38" i="2"/>
  <c r="AG38" i="2"/>
  <c r="AH38" i="2"/>
  <c r="AC39" i="2"/>
  <c r="AD39" i="2"/>
  <c r="AE39" i="2"/>
  <c r="AF39" i="2"/>
  <c r="AG39" i="2"/>
  <c r="AH39" i="2"/>
  <c r="AC40" i="2"/>
  <c r="AD40" i="2"/>
  <c r="AE40" i="2"/>
  <c r="AF40" i="2"/>
  <c r="AG40" i="2"/>
  <c r="AH40" i="2"/>
  <c r="AC41" i="2"/>
  <c r="AD41" i="2"/>
  <c r="AE41" i="2"/>
  <c r="AF41" i="2"/>
  <c r="AG41" i="2"/>
  <c r="AH41" i="2"/>
  <c r="AC42" i="2"/>
  <c r="AD42" i="2"/>
  <c r="AE42" i="2"/>
  <c r="AF42" i="2"/>
  <c r="AG42" i="2"/>
  <c r="AH42" i="2"/>
  <c r="AC43" i="2"/>
  <c r="AD43" i="2"/>
  <c r="AE43" i="2"/>
  <c r="AF43" i="2"/>
  <c r="AG43" i="2"/>
  <c r="AH43" i="2"/>
  <c r="AC44" i="2"/>
  <c r="AD44" i="2"/>
  <c r="AE44" i="2"/>
  <c r="AF44" i="2"/>
  <c r="AG44" i="2"/>
  <c r="AH44" i="2"/>
  <c r="AC45" i="2"/>
  <c r="AD45" i="2"/>
  <c r="AE45" i="2"/>
  <c r="AF45" i="2"/>
  <c r="AG45" i="2"/>
  <c r="AH45" i="2"/>
  <c r="AC46" i="2"/>
  <c r="AD46" i="2"/>
  <c r="AE46" i="2"/>
  <c r="AF46" i="2"/>
  <c r="AG46" i="2"/>
  <c r="AH46" i="2"/>
  <c r="AC47" i="2"/>
  <c r="AD47" i="2"/>
  <c r="AE47" i="2"/>
  <c r="AF47" i="2"/>
  <c r="AG47" i="2"/>
  <c r="AH47" i="2"/>
  <c r="AC48" i="2"/>
  <c r="AD48" i="2"/>
  <c r="AE48" i="2"/>
  <c r="AF48" i="2"/>
  <c r="AG48" i="2"/>
  <c r="AH48" i="2"/>
  <c r="AC49" i="2"/>
  <c r="AD49" i="2"/>
  <c r="AE49" i="2"/>
  <c r="AF49" i="2"/>
  <c r="AG49" i="2"/>
  <c r="AH49" i="2"/>
  <c r="AC50" i="2"/>
  <c r="AD50" i="2"/>
  <c r="AE50" i="2"/>
  <c r="AF50" i="2"/>
  <c r="AG50" i="2"/>
  <c r="AH50" i="2"/>
  <c r="AC51" i="2"/>
  <c r="AD51" i="2"/>
  <c r="AE51" i="2"/>
  <c r="AF51" i="2"/>
  <c r="AG51" i="2"/>
  <c r="AH51" i="2"/>
  <c r="AC52" i="2"/>
  <c r="AD52" i="2"/>
  <c r="AE52" i="2"/>
  <c r="AF52" i="2"/>
  <c r="AG52" i="2"/>
  <c r="AH52" i="2"/>
  <c r="AC53" i="2"/>
  <c r="AD53" i="2"/>
  <c r="AE53" i="2"/>
  <c r="AF53" i="2"/>
  <c r="AG53" i="2"/>
  <c r="AH53" i="2"/>
  <c r="AC54" i="2"/>
  <c r="AD54" i="2"/>
  <c r="AE54" i="2"/>
  <c r="AF54" i="2"/>
  <c r="AG54" i="2"/>
  <c r="AH54" i="2"/>
  <c r="AC55" i="2"/>
  <c r="AD55" i="2"/>
  <c r="AE55" i="2"/>
  <c r="AF55" i="2"/>
  <c r="AG55" i="2"/>
  <c r="AH55" i="2"/>
  <c r="AC56" i="2"/>
  <c r="AD56" i="2"/>
  <c r="AE56" i="2"/>
  <c r="AF56" i="2"/>
  <c r="AG56" i="2"/>
  <c r="AH56" i="2"/>
  <c r="AC57" i="2"/>
  <c r="AD57" i="2"/>
  <c r="AE57" i="2"/>
  <c r="AF57" i="2"/>
  <c r="AG57" i="2"/>
  <c r="AH57" i="2"/>
  <c r="AC58" i="2"/>
  <c r="AD58" i="2"/>
  <c r="AE58" i="2"/>
  <c r="AF58" i="2"/>
  <c r="AG58" i="2"/>
  <c r="AH58" i="2"/>
  <c r="AC59" i="2"/>
  <c r="AD59" i="2"/>
  <c r="AE59" i="2"/>
  <c r="AF59" i="2"/>
  <c r="AG59" i="2"/>
  <c r="AH59" i="2"/>
  <c r="AC60" i="2"/>
  <c r="AD60" i="2"/>
  <c r="AE60" i="2"/>
  <c r="AF60" i="2"/>
  <c r="AG60" i="2"/>
  <c r="AH60" i="2"/>
  <c r="AC61" i="2"/>
  <c r="AD61" i="2"/>
  <c r="AE61" i="2"/>
  <c r="AF61" i="2"/>
  <c r="AG61" i="2"/>
  <c r="AH61" i="2"/>
  <c r="AC62" i="2"/>
  <c r="AD62" i="2"/>
  <c r="AE62" i="2"/>
  <c r="AF62" i="2"/>
  <c r="AG62" i="2"/>
  <c r="AH62" i="2"/>
  <c r="AC63" i="2"/>
  <c r="AD63" i="2"/>
  <c r="AE63" i="2"/>
  <c r="AF63" i="2"/>
  <c r="AG63" i="2"/>
  <c r="AH63" i="2"/>
  <c r="AC64" i="2"/>
  <c r="AD64" i="2"/>
  <c r="AE64" i="2"/>
  <c r="AF64" i="2"/>
  <c r="AG64" i="2"/>
  <c r="AH64" i="2"/>
  <c r="AC65" i="2"/>
  <c r="AD65" i="2"/>
  <c r="AE65" i="2"/>
  <c r="AF65" i="2"/>
  <c r="AG65" i="2"/>
  <c r="AH65" i="2"/>
  <c r="AC66" i="2"/>
  <c r="AD66" i="2"/>
  <c r="AE66" i="2"/>
  <c r="AF66" i="2"/>
  <c r="AG66" i="2"/>
  <c r="AH66" i="2"/>
  <c r="AC67" i="2"/>
  <c r="AD67" i="2"/>
  <c r="AE67" i="2"/>
  <c r="AF67" i="2"/>
  <c r="AG67" i="2"/>
  <c r="AH67" i="2"/>
  <c r="AC68" i="2"/>
  <c r="AD68" i="2"/>
  <c r="AE68" i="2"/>
  <c r="AF68" i="2"/>
  <c r="AG68" i="2"/>
  <c r="AH68" i="2"/>
  <c r="AC69" i="2"/>
  <c r="AD69" i="2"/>
  <c r="AE69" i="2"/>
  <c r="AF69" i="2"/>
  <c r="AG69" i="2"/>
  <c r="AH69" i="2"/>
  <c r="AC70" i="2"/>
  <c r="AD70" i="2"/>
  <c r="AE70" i="2"/>
  <c r="AF70" i="2"/>
  <c r="AG70" i="2"/>
  <c r="AH70" i="2"/>
  <c r="AC71" i="2"/>
  <c r="AD71" i="2"/>
  <c r="AE71" i="2"/>
  <c r="AF71" i="2"/>
  <c r="AG71" i="2"/>
  <c r="AH71" i="2"/>
  <c r="AC72" i="2"/>
  <c r="AD72" i="2"/>
  <c r="AE72" i="2"/>
  <c r="AF72" i="2"/>
  <c r="AG72" i="2"/>
  <c r="AH72" i="2"/>
  <c r="AC73" i="2"/>
  <c r="AD73" i="2"/>
  <c r="AE73" i="2"/>
  <c r="AF73" i="2"/>
  <c r="AG73" i="2"/>
  <c r="AH73" i="2"/>
  <c r="AC74" i="2"/>
  <c r="AD74" i="2"/>
  <c r="AE74" i="2"/>
  <c r="AF74" i="2"/>
  <c r="AG74" i="2"/>
  <c r="AH74" i="2"/>
  <c r="AC75" i="2"/>
  <c r="AD75" i="2"/>
  <c r="AE75" i="2"/>
  <c r="AF75" i="2"/>
  <c r="AG75" i="2"/>
  <c r="AH75" i="2"/>
  <c r="AC76" i="2"/>
  <c r="AD76" i="2"/>
  <c r="AE76" i="2"/>
  <c r="AF76" i="2"/>
  <c r="AG76" i="2"/>
  <c r="AH76" i="2"/>
  <c r="AC77" i="2"/>
  <c r="AD77" i="2"/>
  <c r="AE77" i="2"/>
  <c r="AF77" i="2"/>
  <c r="AG77" i="2"/>
  <c r="AH77" i="2"/>
  <c r="AC78" i="2"/>
  <c r="AD78" i="2"/>
  <c r="AE78" i="2"/>
  <c r="AF78" i="2"/>
  <c r="AG78" i="2"/>
  <c r="AH78" i="2"/>
  <c r="AC79" i="2"/>
  <c r="AD79" i="2"/>
  <c r="AE79" i="2"/>
  <c r="AF79" i="2"/>
  <c r="AG79" i="2"/>
  <c r="AH79" i="2"/>
  <c r="AC80" i="2"/>
  <c r="AD80" i="2"/>
  <c r="AE80" i="2"/>
  <c r="AF80" i="2"/>
  <c r="AG80" i="2"/>
  <c r="AH80" i="2"/>
  <c r="AC81" i="2"/>
  <c r="AD81" i="2"/>
  <c r="AE81" i="2"/>
  <c r="AF81" i="2"/>
  <c r="AG81" i="2"/>
  <c r="AH81" i="2"/>
  <c r="AC82" i="2"/>
  <c r="AD82" i="2"/>
  <c r="AE82" i="2"/>
  <c r="AF82" i="2"/>
  <c r="AG82" i="2"/>
  <c r="AH82" i="2"/>
  <c r="AC83" i="2"/>
  <c r="AD83" i="2"/>
  <c r="AE83" i="2"/>
  <c r="AF83" i="2"/>
  <c r="AG83" i="2"/>
  <c r="AH83" i="2"/>
  <c r="AC84" i="2"/>
  <c r="AD84" i="2"/>
  <c r="AE84" i="2"/>
  <c r="AF84" i="2"/>
  <c r="AG84" i="2"/>
  <c r="AH84" i="2"/>
  <c r="AC85" i="2"/>
  <c r="AD85" i="2"/>
  <c r="AE85" i="2"/>
  <c r="AF85" i="2"/>
  <c r="AG85" i="2"/>
  <c r="AH85" i="2"/>
  <c r="AC86" i="2"/>
  <c r="AD86" i="2"/>
  <c r="AE86" i="2"/>
  <c r="AF86" i="2"/>
  <c r="AG86" i="2"/>
  <c r="AH86" i="2"/>
  <c r="AC87" i="2"/>
  <c r="AD87" i="2"/>
  <c r="AE87" i="2"/>
  <c r="AF87" i="2"/>
  <c r="AG87" i="2"/>
  <c r="AH87" i="2"/>
  <c r="AC88" i="2"/>
  <c r="AD88" i="2"/>
  <c r="AE88" i="2"/>
  <c r="AF88" i="2"/>
  <c r="AG88" i="2"/>
  <c r="AH88" i="2"/>
  <c r="AC89" i="2"/>
  <c r="AD89" i="2"/>
  <c r="AE89" i="2"/>
  <c r="AF89" i="2"/>
  <c r="AG89" i="2"/>
  <c r="AH89" i="2"/>
  <c r="AC90" i="2"/>
  <c r="AD90" i="2"/>
  <c r="AE90" i="2"/>
  <c r="AF90" i="2"/>
  <c r="AG90" i="2"/>
  <c r="AH90" i="2"/>
  <c r="AC91" i="2"/>
  <c r="AD91" i="2"/>
  <c r="AE91" i="2"/>
  <c r="AF91" i="2"/>
  <c r="AG91" i="2"/>
  <c r="AH91" i="2"/>
  <c r="AC92" i="2"/>
  <c r="AD92" i="2"/>
  <c r="AE92" i="2"/>
  <c r="AF92" i="2"/>
  <c r="AG92" i="2"/>
  <c r="AH92" i="2"/>
  <c r="AC93" i="2"/>
  <c r="AD93" i="2"/>
  <c r="AE93" i="2"/>
  <c r="AF93" i="2"/>
  <c r="AG93" i="2"/>
  <c r="AH93" i="2"/>
  <c r="AC94" i="2"/>
  <c r="AD94" i="2"/>
  <c r="AE94" i="2"/>
  <c r="AF94" i="2"/>
  <c r="AG94" i="2"/>
  <c r="AH94" i="2"/>
  <c r="AC95" i="2"/>
  <c r="AD95" i="2"/>
  <c r="AE95" i="2"/>
  <c r="AF95" i="2"/>
  <c r="AG95" i="2"/>
  <c r="AH95" i="2"/>
  <c r="AC96" i="2"/>
  <c r="AD96" i="2"/>
  <c r="AE96" i="2"/>
  <c r="AF96" i="2"/>
  <c r="AG96" i="2"/>
  <c r="AH96" i="2"/>
  <c r="AC97" i="2"/>
  <c r="AD97" i="2"/>
  <c r="AE97" i="2"/>
  <c r="AF97" i="2"/>
  <c r="AG97" i="2"/>
  <c r="AH97" i="2"/>
  <c r="AC98" i="2"/>
  <c r="AD98" i="2"/>
  <c r="AE98" i="2"/>
  <c r="AF98" i="2"/>
  <c r="AG98" i="2"/>
  <c r="AH98" i="2"/>
  <c r="AC99" i="2"/>
  <c r="AD99" i="2"/>
  <c r="AE99" i="2"/>
  <c r="AF99" i="2"/>
  <c r="AG99" i="2"/>
  <c r="AH99" i="2"/>
  <c r="AC100" i="2"/>
  <c r="AD100" i="2"/>
  <c r="AE100" i="2"/>
  <c r="AF100" i="2"/>
  <c r="AG100" i="2"/>
  <c r="AH100" i="2"/>
  <c r="AC101" i="2"/>
  <c r="AD101" i="2"/>
  <c r="AE101" i="2"/>
  <c r="AF101" i="2"/>
  <c r="AG101" i="2"/>
  <c r="AH101" i="2"/>
  <c r="AC102" i="2"/>
  <c r="AD102" i="2"/>
  <c r="AE102" i="2"/>
  <c r="AF102" i="2"/>
  <c r="AG102" i="2"/>
  <c r="AH102" i="2"/>
  <c r="AC103" i="2"/>
  <c r="AD103" i="2"/>
  <c r="AE103" i="2"/>
  <c r="AF103" i="2"/>
  <c r="AG103" i="2"/>
  <c r="AH103" i="2"/>
  <c r="AC104" i="2"/>
  <c r="AD104" i="2"/>
  <c r="AE104" i="2"/>
  <c r="AF104" i="2"/>
  <c r="AG104" i="2"/>
  <c r="AH104" i="2"/>
  <c r="AC105" i="2"/>
  <c r="AD105" i="2"/>
  <c r="AE105" i="2"/>
  <c r="AF105" i="2"/>
  <c r="AG105" i="2"/>
  <c r="AH105" i="2"/>
  <c r="AC106" i="2"/>
  <c r="AD106" i="2"/>
  <c r="AE106" i="2"/>
  <c r="AF106" i="2"/>
  <c r="AG106" i="2"/>
  <c r="AH106" i="2"/>
  <c r="AC107" i="2"/>
  <c r="AD107" i="2"/>
  <c r="AE107" i="2"/>
  <c r="AF107" i="2"/>
  <c r="AG107" i="2"/>
  <c r="AH107" i="2"/>
  <c r="AC108" i="2"/>
  <c r="AD108" i="2"/>
  <c r="AE108" i="2"/>
  <c r="AF108" i="2"/>
  <c r="AG108" i="2"/>
  <c r="AH108" i="2"/>
  <c r="AC109" i="2"/>
  <c r="AD109" i="2"/>
  <c r="AE109" i="2"/>
  <c r="AF109" i="2"/>
  <c r="AG109" i="2"/>
  <c r="AH109" i="2"/>
  <c r="AC110" i="2"/>
  <c r="AD110" i="2"/>
  <c r="AE110" i="2"/>
  <c r="AF110" i="2"/>
  <c r="AG110" i="2"/>
  <c r="AH110" i="2"/>
  <c r="AC111" i="2"/>
  <c r="AD111" i="2"/>
  <c r="AE111" i="2"/>
  <c r="AF111" i="2"/>
  <c r="AG111" i="2"/>
  <c r="AH111" i="2"/>
  <c r="AC112" i="2"/>
  <c r="AD112" i="2"/>
  <c r="AE112" i="2"/>
  <c r="AF112" i="2"/>
  <c r="AG112" i="2"/>
  <c r="AH112" i="2"/>
  <c r="AC113" i="2"/>
  <c r="AD113" i="2"/>
  <c r="AE113" i="2"/>
  <c r="AF113" i="2"/>
  <c r="AG113" i="2"/>
  <c r="AH113" i="2"/>
  <c r="AC114" i="2"/>
  <c r="AD114" i="2"/>
  <c r="AE114" i="2"/>
  <c r="AF114" i="2"/>
  <c r="AG114" i="2"/>
  <c r="AH114" i="2"/>
  <c r="AC115" i="2"/>
  <c r="AD115" i="2"/>
  <c r="AE115" i="2"/>
  <c r="AF115" i="2"/>
  <c r="AG115" i="2"/>
  <c r="AH115" i="2"/>
  <c r="AC116" i="2"/>
  <c r="AD116" i="2"/>
  <c r="AE116" i="2"/>
  <c r="AF116" i="2"/>
  <c r="AG116" i="2"/>
  <c r="AH116" i="2"/>
  <c r="AC117" i="2"/>
  <c r="AD117" i="2"/>
  <c r="AE117" i="2"/>
  <c r="AF117" i="2"/>
  <c r="AG117" i="2"/>
  <c r="AH117" i="2"/>
  <c r="AC118" i="2"/>
  <c r="AD118" i="2"/>
  <c r="AE118" i="2"/>
  <c r="AF118" i="2"/>
  <c r="AG118" i="2"/>
  <c r="AH118" i="2"/>
  <c r="AC119" i="2"/>
  <c r="AD119" i="2"/>
  <c r="AE119" i="2"/>
  <c r="AF119" i="2"/>
  <c r="AG119" i="2"/>
  <c r="AH119" i="2"/>
  <c r="AC120" i="2"/>
  <c r="AD120" i="2"/>
  <c r="AE120" i="2"/>
  <c r="AF120" i="2"/>
  <c r="AG120" i="2"/>
  <c r="AH120" i="2"/>
  <c r="AC121" i="2"/>
  <c r="AD121" i="2"/>
  <c r="AE121" i="2"/>
  <c r="AF121" i="2"/>
  <c r="AG121" i="2"/>
  <c r="AH121" i="2"/>
  <c r="AC122" i="2"/>
  <c r="AD122" i="2"/>
  <c r="AE122" i="2"/>
  <c r="AF122" i="2"/>
  <c r="AG122" i="2"/>
  <c r="AH122" i="2"/>
  <c r="AC123" i="2"/>
  <c r="AD123" i="2"/>
  <c r="AE123" i="2"/>
  <c r="AF123" i="2"/>
  <c r="AG123" i="2"/>
  <c r="AH123" i="2"/>
  <c r="AC124" i="2"/>
  <c r="AD124" i="2"/>
  <c r="AE124" i="2"/>
  <c r="AF124" i="2"/>
  <c r="AG124" i="2"/>
  <c r="AH124" i="2"/>
  <c r="AC125" i="2"/>
  <c r="AD125" i="2"/>
  <c r="AE125" i="2"/>
  <c r="AF125" i="2"/>
  <c r="AG125" i="2"/>
  <c r="AH125" i="2"/>
  <c r="AC126" i="2"/>
  <c r="AD126" i="2"/>
  <c r="AE126" i="2"/>
  <c r="AF126" i="2"/>
  <c r="AG126" i="2"/>
  <c r="AH126" i="2"/>
  <c r="AC127" i="2"/>
  <c r="AD127" i="2"/>
  <c r="AE127" i="2"/>
  <c r="AF127" i="2"/>
  <c r="AG127" i="2"/>
  <c r="AH127" i="2"/>
  <c r="AC128" i="2"/>
  <c r="AD128" i="2"/>
  <c r="AE128" i="2"/>
  <c r="AF128" i="2"/>
  <c r="AG128" i="2"/>
  <c r="AH128" i="2"/>
  <c r="AC129" i="2"/>
  <c r="AD129" i="2"/>
  <c r="AE129" i="2"/>
  <c r="AF129" i="2"/>
  <c r="AG129" i="2"/>
  <c r="AH129" i="2"/>
  <c r="AC130" i="2"/>
  <c r="AD130" i="2"/>
  <c r="AE130" i="2"/>
  <c r="AF130" i="2"/>
  <c r="AG130" i="2"/>
  <c r="AH130" i="2"/>
  <c r="AC131" i="2"/>
  <c r="AD131" i="2"/>
  <c r="AE131" i="2"/>
  <c r="AF131" i="2"/>
  <c r="AG131" i="2"/>
  <c r="AH131" i="2"/>
  <c r="AC132" i="2"/>
  <c r="AD132" i="2"/>
  <c r="AE132" i="2"/>
  <c r="AF132" i="2"/>
  <c r="AG132" i="2"/>
  <c r="AH132" i="2"/>
  <c r="AC133" i="2"/>
  <c r="AD133" i="2"/>
  <c r="AE133" i="2"/>
  <c r="AF133" i="2"/>
  <c r="AG133" i="2"/>
  <c r="AH133" i="2"/>
  <c r="AC134" i="2"/>
  <c r="AD134" i="2"/>
  <c r="AE134" i="2"/>
  <c r="AF134" i="2"/>
  <c r="AG134" i="2"/>
  <c r="AH134" i="2"/>
  <c r="AC135" i="2"/>
  <c r="AD135" i="2"/>
  <c r="AE135" i="2"/>
  <c r="AF135" i="2"/>
  <c r="AG135" i="2"/>
  <c r="AH135" i="2"/>
  <c r="AC136" i="2"/>
  <c r="AD136" i="2"/>
  <c r="AE136" i="2"/>
  <c r="AF136" i="2"/>
  <c r="AG136" i="2"/>
  <c r="AH136" i="2"/>
  <c r="AC137" i="2"/>
  <c r="AD137" i="2"/>
  <c r="AE137" i="2"/>
  <c r="AF137" i="2"/>
  <c r="AG137" i="2"/>
  <c r="AH137" i="2"/>
  <c r="AC138" i="2"/>
  <c r="AD138" i="2"/>
  <c r="AE138" i="2"/>
  <c r="AF138" i="2"/>
  <c r="AG138" i="2"/>
  <c r="AH138" i="2"/>
  <c r="AC139" i="2"/>
  <c r="AD139" i="2"/>
  <c r="AE139" i="2"/>
  <c r="AF139" i="2"/>
  <c r="AG139" i="2"/>
  <c r="AH139" i="2"/>
  <c r="AC140" i="2"/>
  <c r="AD140" i="2"/>
  <c r="AE140" i="2"/>
  <c r="AF140" i="2"/>
  <c r="AG140" i="2"/>
  <c r="AH140" i="2"/>
  <c r="AC141" i="2"/>
  <c r="AD141" i="2"/>
  <c r="AE141" i="2"/>
  <c r="AF141" i="2"/>
  <c r="AG141" i="2"/>
  <c r="AH141" i="2"/>
  <c r="AC142" i="2"/>
  <c r="AD142" i="2"/>
  <c r="AE142" i="2"/>
  <c r="AF142" i="2"/>
  <c r="AG142" i="2"/>
  <c r="AH142" i="2"/>
  <c r="AC143" i="2"/>
  <c r="AD143" i="2"/>
  <c r="AE143" i="2"/>
  <c r="AF143" i="2"/>
  <c r="AG143" i="2"/>
  <c r="AH143" i="2"/>
  <c r="AC144" i="2"/>
  <c r="AD144" i="2"/>
  <c r="AE144" i="2"/>
  <c r="AF144" i="2"/>
  <c r="AG144" i="2"/>
  <c r="AH144" i="2"/>
  <c r="AC145" i="2"/>
  <c r="AD145" i="2"/>
  <c r="AE145" i="2"/>
  <c r="AF145" i="2"/>
  <c r="AG145" i="2"/>
  <c r="AH145" i="2"/>
  <c r="AC146" i="2"/>
  <c r="AD146" i="2"/>
  <c r="AE146" i="2"/>
  <c r="AF146" i="2"/>
  <c r="AG146" i="2"/>
  <c r="AH146" i="2"/>
  <c r="AC147" i="2"/>
  <c r="AD147" i="2"/>
  <c r="AE147" i="2"/>
  <c r="AF147" i="2"/>
  <c r="AG147" i="2"/>
  <c r="AH147" i="2"/>
  <c r="AC148" i="2"/>
  <c r="AD148" i="2"/>
  <c r="AE148" i="2"/>
  <c r="AF148" i="2"/>
  <c r="AG148" i="2"/>
  <c r="AH148" i="2"/>
  <c r="AC149" i="2"/>
  <c r="AD149" i="2"/>
  <c r="AE149" i="2"/>
  <c r="AF149" i="2"/>
  <c r="AG149" i="2"/>
  <c r="AH149" i="2"/>
  <c r="AC150" i="2"/>
  <c r="AD150" i="2"/>
  <c r="AE150" i="2"/>
  <c r="AF150" i="2"/>
  <c r="AG150" i="2"/>
  <c r="AH150" i="2"/>
  <c r="AC151" i="2"/>
  <c r="AD151" i="2"/>
  <c r="AE151" i="2"/>
  <c r="AF151" i="2"/>
  <c r="AG151" i="2"/>
  <c r="AH151" i="2"/>
  <c r="AC152" i="2"/>
  <c r="AD152" i="2"/>
  <c r="AE152" i="2"/>
  <c r="AF152" i="2"/>
  <c r="AG152" i="2"/>
  <c r="AH152" i="2"/>
  <c r="AC153" i="2"/>
  <c r="AD153" i="2"/>
  <c r="AE153" i="2"/>
  <c r="AF153" i="2"/>
  <c r="AG153" i="2"/>
  <c r="AH153" i="2"/>
  <c r="AC154" i="2"/>
  <c r="AD154" i="2"/>
  <c r="AE154" i="2"/>
  <c r="AF154" i="2"/>
  <c r="AG154" i="2"/>
  <c r="AH154" i="2"/>
  <c r="AC155" i="2"/>
  <c r="AD155" i="2"/>
  <c r="AE155" i="2"/>
  <c r="AF155" i="2"/>
  <c r="AG155" i="2"/>
  <c r="AH155" i="2"/>
  <c r="AC156" i="2"/>
  <c r="AD156" i="2"/>
  <c r="AE156" i="2"/>
  <c r="AF156" i="2"/>
  <c r="AG156" i="2"/>
  <c r="AH156" i="2"/>
  <c r="AC157" i="2"/>
  <c r="AD157" i="2"/>
  <c r="AE157" i="2"/>
  <c r="AF157" i="2"/>
  <c r="AG157" i="2"/>
  <c r="AH157" i="2"/>
  <c r="AC158" i="2"/>
  <c r="AD158" i="2"/>
  <c r="AE158" i="2"/>
  <c r="AF158" i="2"/>
  <c r="AG158" i="2"/>
  <c r="AH158" i="2"/>
  <c r="AC159" i="2"/>
  <c r="AD159" i="2"/>
  <c r="AE159" i="2"/>
  <c r="AF159" i="2"/>
  <c r="AG159" i="2"/>
  <c r="AH159" i="2"/>
  <c r="AC160" i="2"/>
  <c r="AD160" i="2"/>
  <c r="AE160" i="2"/>
  <c r="AF160" i="2"/>
  <c r="AG160" i="2"/>
  <c r="AH160" i="2"/>
  <c r="AC161" i="2"/>
  <c r="AD161" i="2"/>
  <c r="AE161" i="2"/>
  <c r="AF161" i="2"/>
  <c r="AG161" i="2"/>
  <c r="AH161" i="2"/>
  <c r="AC162" i="2"/>
  <c r="AD162" i="2"/>
  <c r="AE162" i="2"/>
  <c r="AF162" i="2"/>
  <c r="AG162" i="2"/>
  <c r="AH162" i="2"/>
  <c r="AC163" i="2"/>
  <c r="AD163" i="2"/>
  <c r="AE163" i="2"/>
  <c r="AF163" i="2"/>
  <c r="AG163" i="2"/>
  <c r="AH163" i="2"/>
  <c r="AC164" i="2"/>
  <c r="AD164" i="2"/>
  <c r="AE164" i="2"/>
  <c r="AF164" i="2"/>
  <c r="AG164" i="2"/>
  <c r="AH164" i="2"/>
  <c r="AC165" i="2"/>
  <c r="AD165" i="2"/>
  <c r="AE165" i="2"/>
  <c r="AF165" i="2"/>
  <c r="AG165" i="2"/>
  <c r="AH165" i="2"/>
  <c r="AC166" i="2"/>
  <c r="AD166" i="2"/>
  <c r="AE166" i="2"/>
  <c r="AF166" i="2"/>
  <c r="AG166" i="2"/>
  <c r="AH166" i="2"/>
  <c r="AC167" i="2"/>
  <c r="AD167" i="2"/>
  <c r="AE167" i="2"/>
  <c r="AF167" i="2"/>
  <c r="AG167" i="2"/>
  <c r="AH167" i="2"/>
  <c r="AC168" i="2"/>
  <c r="AD168" i="2"/>
  <c r="AE168" i="2"/>
  <c r="AF168" i="2"/>
  <c r="AG168" i="2"/>
  <c r="AH168" i="2"/>
  <c r="AC169" i="2"/>
  <c r="AD169" i="2"/>
  <c r="AE169" i="2"/>
  <c r="AF169" i="2"/>
  <c r="AG169" i="2"/>
  <c r="AH169" i="2"/>
  <c r="AC170" i="2"/>
  <c r="AD170" i="2"/>
  <c r="AE170" i="2"/>
  <c r="AF170" i="2"/>
  <c r="AG170" i="2"/>
  <c r="AH170" i="2"/>
  <c r="AC171" i="2"/>
  <c r="AD171" i="2"/>
  <c r="AE171" i="2"/>
  <c r="AF171" i="2"/>
  <c r="AG171" i="2"/>
  <c r="AH171" i="2"/>
  <c r="AC172" i="2"/>
  <c r="AD172" i="2"/>
  <c r="AE172" i="2"/>
  <c r="AF172" i="2"/>
  <c r="AG172" i="2"/>
  <c r="AH172" i="2"/>
  <c r="AC173" i="2"/>
  <c r="AD173" i="2"/>
  <c r="AE173" i="2"/>
  <c r="AF173" i="2"/>
  <c r="AG173" i="2"/>
  <c r="AH173" i="2"/>
  <c r="AC174" i="2"/>
  <c r="AD174" i="2"/>
  <c r="AE174" i="2"/>
  <c r="AF174" i="2"/>
  <c r="AG174" i="2"/>
  <c r="AH174" i="2"/>
  <c r="AC175" i="2"/>
  <c r="AD175" i="2"/>
  <c r="AE175" i="2"/>
  <c r="AF175" i="2"/>
  <c r="AG175" i="2"/>
  <c r="AH175" i="2"/>
  <c r="AC176" i="2"/>
  <c r="AD176" i="2"/>
  <c r="AE176" i="2"/>
  <c r="AF176" i="2"/>
  <c r="AG176" i="2"/>
  <c r="AH176" i="2"/>
  <c r="AC177" i="2"/>
  <c r="AD177" i="2"/>
  <c r="AE177" i="2"/>
  <c r="AF177" i="2"/>
  <c r="AG177" i="2"/>
  <c r="AH177" i="2"/>
  <c r="AC178" i="2"/>
  <c r="AD178" i="2"/>
  <c r="AE178" i="2"/>
  <c r="AF178" i="2"/>
  <c r="AG178" i="2"/>
  <c r="AH178" i="2"/>
  <c r="AC179" i="2"/>
  <c r="AD179" i="2"/>
  <c r="AE179" i="2"/>
  <c r="AF179" i="2"/>
  <c r="AG179" i="2"/>
  <c r="AH179" i="2"/>
  <c r="AC180" i="2"/>
  <c r="AD180" i="2"/>
  <c r="AE180" i="2"/>
  <c r="AF180" i="2"/>
  <c r="AG180" i="2"/>
  <c r="AH180" i="2"/>
  <c r="AC181" i="2"/>
  <c r="AD181" i="2"/>
  <c r="AE181" i="2"/>
  <c r="AF181" i="2"/>
  <c r="AG181" i="2"/>
  <c r="AH181" i="2"/>
  <c r="AC182" i="2"/>
  <c r="AD182" i="2"/>
  <c r="AE182" i="2"/>
  <c r="AF182" i="2"/>
  <c r="AG182" i="2"/>
  <c r="AH182" i="2"/>
  <c r="AC183" i="2"/>
  <c r="AD183" i="2"/>
  <c r="AE183" i="2"/>
  <c r="AF183" i="2"/>
  <c r="AG183" i="2"/>
  <c r="AH183" i="2"/>
  <c r="AC184" i="2"/>
  <c r="AD184" i="2"/>
  <c r="AE184" i="2"/>
  <c r="AF184" i="2"/>
  <c r="AG184" i="2"/>
  <c r="AH184" i="2"/>
  <c r="AC185" i="2"/>
  <c r="AD185" i="2"/>
  <c r="AE185" i="2"/>
  <c r="AF185" i="2"/>
  <c r="AG185" i="2"/>
  <c r="AH185" i="2"/>
  <c r="AC186" i="2"/>
  <c r="AD186" i="2"/>
  <c r="AE186" i="2"/>
  <c r="AF186" i="2"/>
  <c r="AG186" i="2"/>
  <c r="AH186" i="2"/>
  <c r="AC187" i="2"/>
  <c r="AD187" i="2"/>
  <c r="AE187" i="2"/>
  <c r="AF187" i="2"/>
  <c r="AG187" i="2"/>
  <c r="AH187" i="2"/>
  <c r="AC188" i="2"/>
  <c r="AD188" i="2"/>
  <c r="AE188" i="2"/>
  <c r="AF188" i="2"/>
  <c r="AG188" i="2"/>
  <c r="AH188" i="2"/>
  <c r="AC189" i="2"/>
  <c r="AD189" i="2"/>
  <c r="AE189" i="2"/>
  <c r="AF189" i="2"/>
  <c r="AG189" i="2"/>
  <c r="AH189" i="2"/>
  <c r="AC190" i="2"/>
  <c r="AD190" i="2"/>
  <c r="AE190" i="2"/>
  <c r="AF190" i="2"/>
  <c r="AG190" i="2"/>
  <c r="AH190" i="2"/>
  <c r="AC191" i="2"/>
  <c r="AD191" i="2"/>
  <c r="AE191" i="2"/>
  <c r="AF191" i="2"/>
  <c r="AG191" i="2"/>
  <c r="AH191" i="2"/>
  <c r="AC192" i="2"/>
  <c r="AD192" i="2"/>
  <c r="AE192" i="2"/>
  <c r="AF192" i="2"/>
  <c r="AG192" i="2"/>
  <c r="AH192" i="2"/>
  <c r="AC193" i="2"/>
  <c r="AD193" i="2"/>
  <c r="AE193" i="2"/>
  <c r="AF193" i="2"/>
  <c r="AG193" i="2"/>
  <c r="AH193" i="2"/>
  <c r="AC194" i="2"/>
  <c r="AD194" i="2"/>
  <c r="AE194" i="2"/>
  <c r="AF194" i="2"/>
  <c r="AG194" i="2"/>
  <c r="AH194" i="2"/>
  <c r="AC195" i="2"/>
  <c r="AD195" i="2"/>
  <c r="AE195" i="2"/>
  <c r="AF195" i="2"/>
  <c r="AG195" i="2"/>
  <c r="AH195" i="2"/>
  <c r="AC196" i="2"/>
  <c r="AD196" i="2"/>
  <c r="AE196" i="2"/>
  <c r="AF196" i="2"/>
  <c r="AG196" i="2"/>
  <c r="AH196" i="2"/>
  <c r="AC197" i="2"/>
  <c r="AD197" i="2"/>
  <c r="AE197" i="2"/>
  <c r="AF197" i="2"/>
  <c r="AG197" i="2"/>
  <c r="AH197" i="2"/>
  <c r="AC198" i="2"/>
  <c r="AD198" i="2"/>
  <c r="AE198" i="2"/>
  <c r="AF198" i="2"/>
  <c r="AG198" i="2"/>
  <c r="AH198" i="2"/>
  <c r="AC199" i="2"/>
  <c r="AD199" i="2"/>
  <c r="AE199" i="2"/>
  <c r="AF199" i="2"/>
  <c r="AG199" i="2"/>
  <c r="AH199" i="2"/>
  <c r="AC200" i="2"/>
  <c r="AD200" i="2"/>
  <c r="AE200" i="2"/>
  <c r="AF200" i="2"/>
  <c r="AG200" i="2"/>
  <c r="AH200" i="2"/>
  <c r="AC201" i="2"/>
  <c r="AD201" i="2"/>
  <c r="AE201" i="2"/>
  <c r="AF201" i="2"/>
  <c r="AG201" i="2"/>
  <c r="AH201" i="2"/>
  <c r="AC202" i="2"/>
  <c r="AD202" i="2"/>
  <c r="AE202" i="2"/>
  <c r="AF202" i="2"/>
  <c r="AG202" i="2"/>
  <c r="AH202" i="2"/>
  <c r="AC203" i="2"/>
  <c r="AD203" i="2"/>
  <c r="AE203" i="2"/>
  <c r="AF203" i="2"/>
  <c r="AG203" i="2"/>
  <c r="AH203" i="2"/>
  <c r="AC204" i="2"/>
  <c r="AD204" i="2"/>
  <c r="AE204" i="2"/>
  <c r="AF204" i="2"/>
  <c r="AG204" i="2"/>
  <c r="AH204" i="2"/>
  <c r="AC205" i="2"/>
  <c r="AD205" i="2"/>
  <c r="AE205" i="2"/>
  <c r="AF205" i="2"/>
  <c r="AG205" i="2"/>
  <c r="AH205" i="2"/>
  <c r="AC206" i="2"/>
  <c r="AD206" i="2"/>
  <c r="AE206" i="2"/>
  <c r="AF206" i="2"/>
  <c r="AG206" i="2"/>
  <c r="AH206" i="2"/>
  <c r="AC207" i="2"/>
  <c r="AD207" i="2"/>
  <c r="AE207" i="2"/>
  <c r="AF207" i="2"/>
  <c r="AG207" i="2"/>
  <c r="AH207" i="2"/>
  <c r="AC208" i="2"/>
  <c r="AD208" i="2"/>
  <c r="AE208" i="2"/>
  <c r="AF208" i="2"/>
  <c r="AG208" i="2"/>
  <c r="AH208" i="2"/>
  <c r="AC209" i="2"/>
  <c r="AD209" i="2"/>
  <c r="AE209" i="2"/>
  <c r="AF209" i="2"/>
  <c r="AG209" i="2"/>
  <c r="AH209" i="2"/>
  <c r="AC210" i="2"/>
  <c r="AD210" i="2"/>
  <c r="AE210" i="2"/>
  <c r="AF210" i="2"/>
  <c r="AG210" i="2"/>
  <c r="AH210" i="2"/>
  <c r="AC211" i="2"/>
  <c r="AD211" i="2"/>
  <c r="AE211" i="2"/>
  <c r="AF211" i="2"/>
  <c r="AG211" i="2"/>
  <c r="AH211" i="2"/>
  <c r="AC212" i="2"/>
  <c r="AD212" i="2"/>
  <c r="AE212" i="2"/>
  <c r="AF212" i="2"/>
  <c r="AG212" i="2"/>
  <c r="AH212" i="2"/>
  <c r="AC213" i="2"/>
  <c r="AD213" i="2"/>
  <c r="AE213" i="2"/>
  <c r="AF213" i="2"/>
  <c r="AG213" i="2"/>
  <c r="AH213" i="2"/>
  <c r="AC214" i="2"/>
  <c r="AD214" i="2"/>
  <c r="AE214" i="2"/>
  <c r="AF214" i="2"/>
  <c r="AG214" i="2"/>
  <c r="AH214" i="2"/>
  <c r="AC215" i="2"/>
  <c r="AD215" i="2"/>
  <c r="AE215" i="2"/>
  <c r="AF215" i="2"/>
  <c r="AG215" i="2"/>
  <c r="AH215" i="2"/>
  <c r="AC216" i="2"/>
  <c r="AD216" i="2"/>
  <c r="AE216" i="2"/>
  <c r="AF216" i="2"/>
  <c r="AG216" i="2"/>
  <c r="AH216" i="2"/>
  <c r="AC217" i="2"/>
  <c r="AD217" i="2"/>
  <c r="AE217" i="2"/>
  <c r="AF217" i="2"/>
  <c r="AG217" i="2"/>
  <c r="AH217" i="2"/>
  <c r="AC218" i="2"/>
  <c r="AD218" i="2"/>
  <c r="AE218" i="2"/>
  <c r="AF218" i="2"/>
  <c r="AG218" i="2"/>
  <c r="AH218" i="2"/>
  <c r="AC219" i="2"/>
  <c r="AD219" i="2"/>
  <c r="AE219" i="2"/>
  <c r="AF219" i="2"/>
  <c r="AG219" i="2"/>
  <c r="AH219" i="2"/>
  <c r="AC220" i="2"/>
  <c r="AD220" i="2"/>
  <c r="AE220" i="2"/>
  <c r="AF220" i="2"/>
  <c r="AG220" i="2"/>
  <c r="AH220" i="2"/>
  <c r="AC221" i="2"/>
  <c r="AD221" i="2"/>
  <c r="AE221" i="2"/>
  <c r="AF221" i="2"/>
  <c r="AG221" i="2"/>
  <c r="AH221" i="2"/>
  <c r="AC222" i="2"/>
  <c r="AD222" i="2"/>
  <c r="AE222" i="2"/>
  <c r="AF222" i="2"/>
  <c r="AG222" i="2"/>
  <c r="AH222" i="2"/>
  <c r="AC223" i="2"/>
  <c r="AD223" i="2"/>
  <c r="AE223" i="2"/>
  <c r="AF223" i="2"/>
  <c r="AG223" i="2"/>
  <c r="AH223" i="2"/>
  <c r="AC224" i="2"/>
  <c r="AD224" i="2"/>
  <c r="AE224" i="2"/>
  <c r="AF224" i="2"/>
  <c r="AG224" i="2"/>
  <c r="AH224" i="2"/>
  <c r="AC225" i="2"/>
  <c r="AD225" i="2"/>
  <c r="AE225" i="2"/>
  <c r="AF225" i="2"/>
  <c r="AG225" i="2"/>
  <c r="AH225" i="2"/>
  <c r="AC226" i="2"/>
  <c r="AD226" i="2"/>
  <c r="AE226" i="2"/>
  <c r="AF226" i="2"/>
  <c r="AG226" i="2"/>
  <c r="AH226" i="2"/>
  <c r="AC227" i="2"/>
  <c r="AD227" i="2"/>
  <c r="AE227" i="2"/>
  <c r="AF227" i="2"/>
  <c r="AG227" i="2"/>
  <c r="AH227" i="2"/>
  <c r="AC228" i="2"/>
  <c r="AD228" i="2"/>
  <c r="AE228" i="2"/>
  <c r="AF228" i="2"/>
  <c r="AG228" i="2"/>
  <c r="AH228" i="2"/>
  <c r="AC229" i="2"/>
  <c r="AD229" i="2"/>
  <c r="AE229" i="2"/>
  <c r="AF229" i="2"/>
  <c r="AG229" i="2"/>
  <c r="AH229" i="2"/>
  <c r="AC230" i="2"/>
  <c r="AD230" i="2"/>
  <c r="AE230" i="2"/>
  <c r="AF230" i="2"/>
  <c r="AG230" i="2"/>
  <c r="AH230" i="2"/>
  <c r="AC231" i="2"/>
  <c r="AD231" i="2"/>
  <c r="AE231" i="2"/>
  <c r="AF231" i="2"/>
  <c r="AG231" i="2"/>
  <c r="AH231" i="2"/>
  <c r="AC232" i="2"/>
  <c r="AD232" i="2"/>
  <c r="AE232" i="2"/>
  <c r="AF232" i="2"/>
  <c r="AG232" i="2"/>
  <c r="AH232" i="2"/>
  <c r="AC233" i="2"/>
  <c r="AD233" i="2"/>
  <c r="AE233" i="2"/>
  <c r="AF233" i="2"/>
  <c r="AG233" i="2"/>
  <c r="AH233" i="2"/>
  <c r="AC234" i="2"/>
  <c r="AD234" i="2"/>
  <c r="AE234" i="2"/>
  <c r="AF234" i="2"/>
  <c r="AG234" i="2"/>
  <c r="AH234" i="2"/>
  <c r="AC235" i="2"/>
  <c r="AD235" i="2"/>
  <c r="AE235" i="2"/>
  <c r="AF235" i="2"/>
  <c r="AG235" i="2"/>
  <c r="AH235" i="2"/>
  <c r="AC236" i="2"/>
  <c r="AD236" i="2"/>
  <c r="AE236" i="2"/>
  <c r="AF236" i="2"/>
  <c r="AG236" i="2"/>
  <c r="AH236" i="2"/>
  <c r="AC237" i="2"/>
  <c r="AD237" i="2"/>
  <c r="AE237" i="2"/>
  <c r="AF237" i="2"/>
  <c r="AG237" i="2"/>
  <c r="AH237" i="2"/>
  <c r="AC238" i="2"/>
  <c r="AD238" i="2"/>
  <c r="AE238" i="2"/>
  <c r="AF238" i="2"/>
  <c r="AG238" i="2"/>
  <c r="AH238" i="2"/>
  <c r="AC239" i="2"/>
  <c r="AD239" i="2"/>
  <c r="AE239" i="2"/>
  <c r="AF239" i="2"/>
  <c r="AG239" i="2"/>
  <c r="AH239" i="2"/>
  <c r="AC240" i="2"/>
  <c r="AD240" i="2"/>
  <c r="AE240" i="2"/>
  <c r="AF240" i="2"/>
  <c r="AG240" i="2"/>
  <c r="AH240" i="2"/>
  <c r="AC241" i="2"/>
  <c r="AD241" i="2"/>
  <c r="AE241" i="2"/>
  <c r="AF241" i="2"/>
  <c r="AG241" i="2"/>
  <c r="AH241" i="2"/>
  <c r="AC242" i="2"/>
  <c r="AD242" i="2"/>
  <c r="AE242" i="2"/>
  <c r="AF242" i="2"/>
  <c r="AG242" i="2"/>
  <c r="AH242" i="2"/>
  <c r="AC243" i="2"/>
  <c r="AD243" i="2"/>
  <c r="AE243" i="2"/>
  <c r="AF243" i="2"/>
  <c r="AG243" i="2"/>
  <c r="AH243" i="2"/>
  <c r="AC244" i="2"/>
  <c r="AD244" i="2"/>
  <c r="AE244" i="2"/>
  <c r="AF244" i="2"/>
  <c r="AG244" i="2"/>
  <c r="AH244" i="2"/>
  <c r="AC245" i="2"/>
  <c r="AD245" i="2"/>
  <c r="AE245" i="2"/>
  <c r="AF245" i="2"/>
  <c r="AG245" i="2"/>
  <c r="AH245" i="2"/>
  <c r="AC246" i="2"/>
  <c r="AD246" i="2"/>
  <c r="AE246" i="2"/>
  <c r="AF246" i="2"/>
  <c r="AG246" i="2"/>
  <c r="AH246" i="2"/>
  <c r="AC247" i="2"/>
  <c r="AD247" i="2"/>
  <c r="AE247" i="2"/>
  <c r="AF247" i="2"/>
  <c r="AG247" i="2"/>
  <c r="AH247" i="2"/>
  <c r="AC248" i="2"/>
  <c r="AD248" i="2"/>
  <c r="AE248" i="2"/>
  <c r="AF248" i="2"/>
  <c r="AG248" i="2"/>
  <c r="AH248" i="2"/>
  <c r="AC249" i="2"/>
  <c r="AD249" i="2"/>
  <c r="AE249" i="2"/>
  <c r="AF249" i="2"/>
  <c r="AG249" i="2"/>
  <c r="AH249" i="2"/>
  <c r="AC250" i="2"/>
  <c r="AD250" i="2"/>
  <c r="AE250" i="2"/>
  <c r="AF250" i="2"/>
  <c r="AG250" i="2"/>
  <c r="AH250" i="2"/>
  <c r="AC251" i="2"/>
  <c r="AD251" i="2"/>
  <c r="AE251" i="2"/>
  <c r="AF251" i="2"/>
  <c r="AG251" i="2"/>
  <c r="AH251" i="2"/>
  <c r="AC252" i="2"/>
  <c r="AD252" i="2"/>
  <c r="AE252" i="2"/>
  <c r="AF252" i="2"/>
  <c r="AG252" i="2"/>
  <c r="AH252" i="2"/>
  <c r="AC253" i="2"/>
  <c r="AD253" i="2"/>
  <c r="AE253" i="2"/>
  <c r="AF253" i="2"/>
  <c r="AG253" i="2"/>
  <c r="AH253" i="2"/>
  <c r="AC254" i="2"/>
  <c r="AD254" i="2"/>
  <c r="AE254" i="2"/>
  <c r="AF254" i="2"/>
  <c r="AG254" i="2"/>
  <c r="AH254" i="2"/>
  <c r="AC255" i="2"/>
  <c r="AD255" i="2"/>
  <c r="AE255" i="2"/>
  <c r="AF255" i="2"/>
  <c r="AG255" i="2"/>
  <c r="AH255" i="2"/>
  <c r="AC256" i="2"/>
  <c r="AD256" i="2"/>
  <c r="AE256" i="2"/>
  <c r="AF256" i="2"/>
  <c r="AG256" i="2"/>
  <c r="AH256" i="2"/>
  <c r="AC257" i="2"/>
  <c r="AD257" i="2"/>
  <c r="AE257" i="2"/>
  <c r="AF257" i="2"/>
  <c r="AG257" i="2"/>
  <c r="AH257" i="2"/>
  <c r="AC258" i="2"/>
  <c r="AD258" i="2"/>
  <c r="AE258" i="2"/>
  <c r="AF258" i="2"/>
  <c r="AG258" i="2"/>
  <c r="AH258" i="2"/>
  <c r="AC259" i="2"/>
  <c r="AD259" i="2"/>
  <c r="AE259" i="2"/>
  <c r="AF259" i="2"/>
  <c r="AG259" i="2"/>
  <c r="AH259" i="2"/>
  <c r="AC260" i="2"/>
  <c r="AD260" i="2"/>
  <c r="AE260" i="2"/>
  <c r="AF260" i="2"/>
  <c r="AG260" i="2"/>
  <c r="AH260" i="2"/>
  <c r="AC261" i="2"/>
  <c r="AD261" i="2"/>
  <c r="AE261" i="2"/>
  <c r="AF261" i="2"/>
  <c r="AG261" i="2"/>
  <c r="AH261" i="2"/>
  <c r="AC262" i="2"/>
  <c r="AD262" i="2"/>
  <c r="AE262" i="2"/>
  <c r="AF262" i="2"/>
  <c r="AG262" i="2"/>
  <c r="AH262" i="2"/>
  <c r="AC263" i="2"/>
  <c r="AD263" i="2"/>
  <c r="AE263" i="2"/>
  <c r="AF263" i="2"/>
  <c r="AG263" i="2"/>
  <c r="AH263" i="2"/>
  <c r="AC264" i="2"/>
  <c r="AD264" i="2"/>
  <c r="AE264" i="2"/>
  <c r="AF264" i="2"/>
  <c r="AG264" i="2"/>
  <c r="AH264" i="2"/>
  <c r="AC265" i="2"/>
  <c r="AD265" i="2"/>
  <c r="AE265" i="2"/>
  <c r="AF265" i="2"/>
  <c r="AG265" i="2"/>
  <c r="AH265" i="2"/>
  <c r="AC266" i="2"/>
  <c r="AD266" i="2"/>
  <c r="AE266" i="2"/>
  <c r="AF266" i="2"/>
  <c r="AG266" i="2"/>
  <c r="AH266" i="2"/>
  <c r="AC267" i="2"/>
  <c r="AD267" i="2"/>
  <c r="AE267" i="2"/>
  <c r="AF267" i="2"/>
  <c r="AG267" i="2"/>
  <c r="AH267" i="2"/>
  <c r="AC268" i="2"/>
  <c r="AD268" i="2"/>
  <c r="AE268" i="2"/>
  <c r="AF268" i="2"/>
  <c r="AG268" i="2"/>
  <c r="AH268" i="2"/>
  <c r="AC269" i="2"/>
  <c r="AD269" i="2"/>
  <c r="AE269" i="2"/>
  <c r="AF269" i="2"/>
  <c r="AG269" i="2"/>
  <c r="AH269" i="2"/>
  <c r="AC270" i="2"/>
  <c r="AD270" i="2"/>
  <c r="AE270" i="2"/>
  <c r="AF270" i="2"/>
  <c r="AG270" i="2"/>
  <c r="AH270" i="2"/>
  <c r="AC271" i="2"/>
  <c r="AD271" i="2"/>
  <c r="AE271" i="2"/>
  <c r="AF271" i="2"/>
  <c r="AG271" i="2"/>
  <c r="AH271" i="2"/>
  <c r="AC272" i="2"/>
  <c r="AD272" i="2"/>
  <c r="AE272" i="2"/>
  <c r="AF272" i="2"/>
  <c r="AG272" i="2"/>
  <c r="AH272" i="2"/>
  <c r="AC273" i="2"/>
  <c r="AD273" i="2"/>
  <c r="AE273" i="2"/>
  <c r="AF273" i="2"/>
  <c r="AG273" i="2"/>
  <c r="AH273" i="2"/>
  <c r="AC274" i="2"/>
  <c r="AD274" i="2"/>
  <c r="AE274" i="2"/>
  <c r="AF274" i="2"/>
  <c r="AG274" i="2"/>
  <c r="AH274" i="2"/>
  <c r="AC275" i="2"/>
  <c r="AD275" i="2"/>
  <c r="AE275" i="2"/>
  <c r="AF275" i="2"/>
  <c r="AG275" i="2"/>
  <c r="AH275" i="2"/>
  <c r="AC276" i="2"/>
  <c r="AD276" i="2"/>
  <c r="AE276" i="2"/>
  <c r="AF276" i="2"/>
  <c r="AG276" i="2"/>
  <c r="AH276" i="2"/>
  <c r="AC277" i="2"/>
  <c r="AD277" i="2"/>
  <c r="AE277" i="2"/>
  <c r="AF277" i="2"/>
  <c r="AG277" i="2"/>
  <c r="AH277" i="2"/>
  <c r="AC278" i="2"/>
  <c r="AD278" i="2"/>
  <c r="AE278" i="2"/>
  <c r="AF278" i="2"/>
  <c r="AG278" i="2"/>
  <c r="AH278" i="2"/>
  <c r="AC279" i="2"/>
  <c r="AD279" i="2"/>
  <c r="AE279" i="2"/>
  <c r="AF279" i="2"/>
  <c r="AG279" i="2"/>
  <c r="AH279" i="2"/>
  <c r="AC280" i="2"/>
  <c r="AD280" i="2"/>
  <c r="AE280" i="2"/>
  <c r="AF280" i="2"/>
  <c r="AG280" i="2"/>
  <c r="AH280" i="2"/>
  <c r="AC281" i="2"/>
  <c r="AD281" i="2"/>
  <c r="AE281" i="2"/>
  <c r="AF281" i="2"/>
  <c r="AG281" i="2"/>
  <c r="AH281" i="2"/>
  <c r="AC282" i="2"/>
  <c r="AD282" i="2"/>
  <c r="AE282" i="2"/>
  <c r="AF282" i="2"/>
  <c r="AG282" i="2"/>
  <c r="AH282" i="2"/>
  <c r="AC283" i="2"/>
  <c r="AD283" i="2"/>
  <c r="AE283" i="2"/>
  <c r="AF283" i="2"/>
  <c r="AG283" i="2"/>
  <c r="AH283" i="2"/>
  <c r="AC284" i="2"/>
  <c r="AD284" i="2"/>
  <c r="AE284" i="2"/>
  <c r="AF284" i="2"/>
  <c r="AG284" i="2"/>
  <c r="AH284" i="2"/>
  <c r="AC285" i="2"/>
  <c r="AD285" i="2"/>
  <c r="AE285" i="2"/>
  <c r="AF285" i="2"/>
  <c r="AG285" i="2"/>
  <c r="AH285" i="2"/>
  <c r="AC286" i="2"/>
  <c r="AD286" i="2"/>
  <c r="AE286" i="2"/>
  <c r="AF286" i="2"/>
  <c r="AG286" i="2"/>
  <c r="AH286" i="2"/>
  <c r="AC287" i="2"/>
  <c r="AD287" i="2"/>
  <c r="AE287" i="2"/>
  <c r="AF287" i="2"/>
  <c r="AG287" i="2"/>
  <c r="AH287" i="2"/>
  <c r="AC288" i="2"/>
  <c r="AD288" i="2"/>
  <c r="AE288" i="2"/>
  <c r="AF288" i="2"/>
  <c r="AG288" i="2"/>
  <c r="AH288" i="2"/>
  <c r="AC289" i="2"/>
  <c r="AD289" i="2"/>
  <c r="AE289" i="2"/>
  <c r="AF289" i="2"/>
  <c r="AG289" i="2"/>
  <c r="AH289" i="2"/>
  <c r="AC290" i="2"/>
  <c r="AD290" i="2"/>
  <c r="AE290" i="2"/>
  <c r="AF290" i="2"/>
  <c r="AG290" i="2"/>
  <c r="AH290" i="2"/>
  <c r="AC291" i="2"/>
  <c r="AD291" i="2"/>
  <c r="AE291" i="2"/>
  <c r="AF291" i="2"/>
  <c r="AG291" i="2"/>
  <c r="AH291" i="2"/>
  <c r="AC292" i="2"/>
  <c r="AD292" i="2"/>
  <c r="AE292" i="2"/>
  <c r="AF292" i="2"/>
  <c r="AG292" i="2"/>
  <c r="AH292" i="2"/>
  <c r="AC293" i="2"/>
  <c r="AD293" i="2"/>
  <c r="AE293" i="2"/>
  <c r="AF293" i="2"/>
  <c r="AG293" i="2"/>
  <c r="AH293" i="2"/>
  <c r="AC294" i="2"/>
  <c r="AD294" i="2"/>
  <c r="AE294" i="2"/>
  <c r="AF294" i="2"/>
  <c r="AG294" i="2"/>
  <c r="AH294" i="2"/>
  <c r="AC295" i="2"/>
  <c r="AD295" i="2"/>
  <c r="AE295" i="2"/>
  <c r="AF295" i="2"/>
  <c r="AG295" i="2"/>
  <c r="AH295" i="2"/>
  <c r="AC296" i="2"/>
  <c r="AD296" i="2"/>
  <c r="AE296" i="2"/>
  <c r="AF296" i="2"/>
  <c r="AG296" i="2"/>
  <c r="AH296" i="2"/>
  <c r="AC297" i="2"/>
  <c r="AD297" i="2"/>
  <c r="AE297" i="2"/>
  <c r="AF297" i="2"/>
  <c r="AG297" i="2"/>
  <c r="AH297" i="2"/>
  <c r="AC298" i="2"/>
  <c r="AD298" i="2"/>
  <c r="AE298" i="2"/>
  <c r="AF298" i="2"/>
  <c r="AG298" i="2"/>
  <c r="AH298" i="2"/>
  <c r="AC299" i="2"/>
  <c r="AD299" i="2"/>
  <c r="AE299" i="2"/>
  <c r="AF299" i="2"/>
  <c r="AG299" i="2"/>
  <c r="AH299" i="2"/>
  <c r="AC300" i="2"/>
  <c r="AD300" i="2"/>
  <c r="AE300" i="2"/>
  <c r="AF300" i="2"/>
  <c r="AG300" i="2"/>
  <c r="AH300" i="2"/>
  <c r="AC301" i="2"/>
  <c r="AD301" i="2"/>
  <c r="AE301" i="2"/>
  <c r="AF301" i="2"/>
  <c r="AG301" i="2"/>
  <c r="AH301" i="2"/>
  <c r="AC302" i="2"/>
  <c r="AD302" i="2"/>
  <c r="AE302" i="2"/>
  <c r="AF302" i="2"/>
  <c r="AG302" i="2"/>
  <c r="AH302" i="2"/>
  <c r="AC303" i="2"/>
  <c r="AD303" i="2"/>
  <c r="AE303" i="2"/>
  <c r="AF303" i="2"/>
  <c r="AG303" i="2"/>
  <c r="AH303" i="2"/>
  <c r="AC304" i="2"/>
  <c r="AD304" i="2"/>
  <c r="AE304" i="2"/>
  <c r="AF304" i="2"/>
  <c r="AG304" i="2"/>
  <c r="AH304" i="2"/>
  <c r="AC305" i="2"/>
  <c r="AD305" i="2"/>
  <c r="AE305" i="2"/>
  <c r="AF305" i="2"/>
  <c r="AG305" i="2"/>
  <c r="AH305" i="2"/>
  <c r="AC306" i="2"/>
  <c r="AD306" i="2"/>
  <c r="AE306" i="2"/>
  <c r="AF306" i="2"/>
  <c r="AG306" i="2"/>
  <c r="AH306" i="2"/>
  <c r="AC307" i="2"/>
  <c r="AD307" i="2"/>
  <c r="AE307" i="2"/>
  <c r="AF307" i="2"/>
  <c r="AG307" i="2"/>
  <c r="AH307" i="2"/>
  <c r="AC308" i="2"/>
  <c r="AD308" i="2"/>
  <c r="AE308" i="2"/>
  <c r="AF308" i="2"/>
  <c r="AG308" i="2"/>
  <c r="AH308" i="2"/>
  <c r="AC309" i="2"/>
  <c r="AD309" i="2"/>
  <c r="AE309" i="2"/>
  <c r="AF309" i="2"/>
  <c r="AG309" i="2"/>
  <c r="AH309" i="2"/>
  <c r="AC310" i="2"/>
  <c r="AD310" i="2"/>
  <c r="AE310" i="2"/>
  <c r="AF310" i="2"/>
  <c r="AG310" i="2"/>
  <c r="AH310" i="2"/>
  <c r="AC311" i="2"/>
  <c r="AD311" i="2"/>
  <c r="AE311" i="2"/>
  <c r="AF311" i="2"/>
  <c r="AG311" i="2"/>
  <c r="AH311" i="2"/>
  <c r="AC312" i="2"/>
  <c r="AD312" i="2"/>
  <c r="AE312" i="2"/>
  <c r="AF312" i="2"/>
  <c r="AG312" i="2"/>
  <c r="AH312" i="2"/>
  <c r="AC313" i="2"/>
  <c r="AD313" i="2"/>
  <c r="AE313" i="2"/>
  <c r="AF313" i="2"/>
  <c r="AG313" i="2"/>
  <c r="AH313" i="2"/>
  <c r="AC314" i="2"/>
  <c r="AD314" i="2"/>
  <c r="AE314" i="2"/>
  <c r="AF314" i="2"/>
  <c r="AG314" i="2"/>
  <c r="AH314" i="2"/>
  <c r="AC315" i="2"/>
  <c r="AD315" i="2"/>
  <c r="AE315" i="2"/>
  <c r="AF315" i="2"/>
  <c r="AG315" i="2"/>
  <c r="AH315" i="2"/>
  <c r="AC316" i="2"/>
  <c r="AD316" i="2"/>
  <c r="AE316" i="2"/>
  <c r="AF316" i="2"/>
  <c r="AG316" i="2"/>
  <c r="AH316" i="2"/>
  <c r="AC317" i="2"/>
  <c r="AD317" i="2"/>
  <c r="AE317" i="2"/>
  <c r="AF317" i="2"/>
  <c r="AG317" i="2"/>
  <c r="AH317" i="2"/>
  <c r="AC318" i="2"/>
  <c r="AD318" i="2"/>
  <c r="AE318" i="2"/>
  <c r="AF318" i="2"/>
  <c r="AG318" i="2"/>
  <c r="AH318" i="2"/>
  <c r="AC319" i="2"/>
  <c r="AD319" i="2"/>
  <c r="AE319" i="2"/>
  <c r="AF319" i="2"/>
  <c r="AG319" i="2"/>
  <c r="AH319" i="2"/>
  <c r="AC320" i="2"/>
  <c r="AD320" i="2"/>
  <c r="AE320" i="2"/>
  <c r="AF320" i="2"/>
  <c r="AG320" i="2"/>
  <c r="AH320" i="2"/>
  <c r="AC321" i="2"/>
  <c r="AD321" i="2"/>
  <c r="AE321" i="2"/>
  <c r="AF321" i="2"/>
  <c r="AG321" i="2"/>
  <c r="AH321" i="2"/>
  <c r="AC322" i="2"/>
  <c r="AD322" i="2"/>
  <c r="AE322" i="2"/>
  <c r="AF322" i="2"/>
  <c r="AG322" i="2"/>
  <c r="AH322" i="2"/>
  <c r="AC323" i="2"/>
  <c r="AD323" i="2"/>
  <c r="AE323" i="2"/>
  <c r="AF323" i="2"/>
  <c r="AG323" i="2"/>
  <c r="AH323" i="2"/>
  <c r="AC324" i="2"/>
  <c r="AD324" i="2"/>
  <c r="AE324" i="2"/>
  <c r="AF324" i="2"/>
  <c r="AG324" i="2"/>
  <c r="AH324" i="2"/>
  <c r="AC325" i="2"/>
  <c r="AD325" i="2"/>
  <c r="AE325" i="2"/>
  <c r="AF325" i="2"/>
  <c r="AG325" i="2"/>
  <c r="AH325" i="2"/>
  <c r="AC326" i="2"/>
  <c r="AD326" i="2"/>
  <c r="AE326" i="2"/>
  <c r="AF326" i="2"/>
  <c r="AG326" i="2"/>
  <c r="AH326" i="2"/>
  <c r="AC327" i="2"/>
  <c r="AD327" i="2"/>
  <c r="AE327" i="2"/>
  <c r="AF327" i="2"/>
  <c r="AG327" i="2"/>
  <c r="AH327" i="2"/>
  <c r="AC328" i="2"/>
  <c r="AD328" i="2"/>
  <c r="AE328" i="2"/>
  <c r="AF328" i="2"/>
  <c r="AG328" i="2"/>
  <c r="AH328" i="2"/>
  <c r="AC329" i="2"/>
  <c r="AD329" i="2"/>
  <c r="AE329" i="2"/>
  <c r="AF329" i="2"/>
  <c r="AG329" i="2"/>
  <c r="AH329" i="2"/>
  <c r="AC330" i="2"/>
  <c r="AD330" i="2"/>
  <c r="AE330" i="2"/>
  <c r="AF330" i="2"/>
  <c r="AG330" i="2"/>
  <c r="AH330" i="2"/>
  <c r="AC331" i="2"/>
  <c r="AD331" i="2"/>
  <c r="AE331" i="2"/>
  <c r="AF331" i="2"/>
  <c r="AG331" i="2"/>
  <c r="AH331" i="2"/>
  <c r="AC332" i="2"/>
  <c r="AD332" i="2"/>
  <c r="AE332" i="2"/>
  <c r="AF332" i="2"/>
  <c r="AG332" i="2"/>
  <c r="AH332" i="2"/>
  <c r="AC333" i="2"/>
  <c r="AD333" i="2"/>
  <c r="AE333" i="2"/>
  <c r="AF333" i="2"/>
  <c r="AG333" i="2"/>
  <c r="AH333" i="2"/>
  <c r="AC334" i="2"/>
  <c r="AD334" i="2"/>
  <c r="AE334" i="2"/>
  <c r="AF334" i="2"/>
  <c r="AG334" i="2"/>
  <c r="AH334" i="2"/>
  <c r="AC335" i="2"/>
  <c r="AD335" i="2"/>
  <c r="AE335" i="2"/>
  <c r="AF335" i="2"/>
  <c r="AG335" i="2"/>
  <c r="AH335" i="2"/>
  <c r="AC336" i="2"/>
  <c r="AD336" i="2"/>
  <c r="AE336" i="2"/>
  <c r="AF336" i="2"/>
  <c r="AG336" i="2"/>
  <c r="AH336" i="2"/>
  <c r="AC337" i="2"/>
  <c r="AD337" i="2"/>
  <c r="AE337" i="2"/>
  <c r="AF337" i="2"/>
  <c r="AG337" i="2"/>
  <c r="AH337" i="2"/>
  <c r="AC338" i="2"/>
  <c r="AD338" i="2"/>
  <c r="AE338" i="2"/>
  <c r="AF338" i="2"/>
  <c r="AG338" i="2"/>
  <c r="AH338" i="2"/>
  <c r="AC339" i="2"/>
  <c r="AD339" i="2"/>
  <c r="AE339" i="2"/>
  <c r="AF339" i="2"/>
  <c r="AG339" i="2"/>
  <c r="AH339" i="2"/>
  <c r="AC340" i="2"/>
  <c r="AD340" i="2"/>
  <c r="AE340" i="2"/>
  <c r="AF340" i="2"/>
  <c r="AG340" i="2"/>
  <c r="AH340" i="2"/>
  <c r="AC341" i="2"/>
  <c r="AD341" i="2"/>
  <c r="AE341" i="2"/>
  <c r="AF341" i="2"/>
  <c r="AG341" i="2"/>
  <c r="AH341" i="2"/>
  <c r="AC342" i="2"/>
  <c r="AD342" i="2"/>
  <c r="AE342" i="2"/>
  <c r="AF342" i="2"/>
  <c r="AG342" i="2"/>
  <c r="AH342" i="2"/>
  <c r="AC343" i="2"/>
  <c r="AD343" i="2"/>
  <c r="AE343" i="2"/>
  <c r="AF343" i="2"/>
  <c r="AG343" i="2"/>
  <c r="AH343" i="2"/>
  <c r="AC344" i="2"/>
  <c r="AD344" i="2"/>
  <c r="AE344" i="2"/>
  <c r="AF344" i="2"/>
  <c r="AG344" i="2"/>
  <c r="AH344" i="2"/>
  <c r="AC345" i="2"/>
  <c r="AD345" i="2"/>
  <c r="AE345" i="2"/>
  <c r="AF345" i="2"/>
  <c r="AG345" i="2"/>
  <c r="AH345" i="2"/>
  <c r="AC346" i="2"/>
  <c r="AD346" i="2"/>
  <c r="AE346" i="2"/>
  <c r="AF346" i="2"/>
  <c r="AG346" i="2"/>
  <c r="AH346" i="2"/>
  <c r="AC347" i="2"/>
  <c r="AD347" i="2"/>
  <c r="AE347" i="2"/>
  <c r="AF347" i="2"/>
  <c r="AG347" i="2"/>
  <c r="AH347" i="2"/>
  <c r="AC348" i="2"/>
  <c r="AD348" i="2"/>
  <c r="AE348" i="2"/>
  <c r="AF348" i="2"/>
  <c r="AG348" i="2"/>
  <c r="AH348" i="2"/>
  <c r="AC349" i="2"/>
  <c r="AD349" i="2"/>
  <c r="AE349" i="2"/>
  <c r="AF349" i="2"/>
  <c r="AG349" i="2"/>
  <c r="AH349" i="2"/>
  <c r="AC350" i="2"/>
  <c r="AD350" i="2"/>
  <c r="AE350" i="2"/>
  <c r="AF350" i="2"/>
  <c r="AG350" i="2"/>
  <c r="AH350" i="2"/>
  <c r="AC351" i="2"/>
  <c r="AD351" i="2"/>
  <c r="AE351" i="2"/>
  <c r="AF351" i="2"/>
  <c r="AG351" i="2"/>
  <c r="AH351" i="2"/>
  <c r="AC352" i="2"/>
  <c r="AD352" i="2"/>
  <c r="AE352" i="2"/>
  <c r="AF352" i="2"/>
  <c r="AG352" i="2"/>
  <c r="AH352" i="2"/>
  <c r="AC353" i="2"/>
  <c r="AD353" i="2"/>
  <c r="AE353" i="2"/>
  <c r="AF353" i="2"/>
  <c r="AG353" i="2"/>
  <c r="AH353" i="2"/>
  <c r="AC354" i="2"/>
  <c r="AD354" i="2"/>
  <c r="AE354" i="2"/>
  <c r="AF354" i="2"/>
  <c r="AG354" i="2"/>
  <c r="AH354" i="2"/>
  <c r="AC355" i="2"/>
  <c r="AD355" i="2"/>
  <c r="AE355" i="2"/>
  <c r="AF355" i="2"/>
  <c r="AG355" i="2"/>
  <c r="AH355" i="2"/>
  <c r="AC356" i="2"/>
  <c r="AD356" i="2"/>
  <c r="AE356" i="2"/>
  <c r="AF356" i="2"/>
  <c r="AG356" i="2"/>
  <c r="AH356" i="2"/>
  <c r="AC357" i="2"/>
  <c r="AD357" i="2"/>
  <c r="AE357" i="2"/>
  <c r="AF357" i="2"/>
  <c r="AG357" i="2"/>
  <c r="AH357" i="2"/>
  <c r="AC358" i="2"/>
  <c r="AD358" i="2"/>
  <c r="AE358" i="2"/>
  <c r="AF358" i="2"/>
  <c r="AG358" i="2"/>
  <c r="AH358" i="2"/>
  <c r="AC359" i="2"/>
  <c r="AD359" i="2"/>
  <c r="AE359" i="2"/>
  <c r="AF359" i="2"/>
  <c r="AG359" i="2"/>
  <c r="AH359" i="2"/>
  <c r="AC360" i="2"/>
  <c r="AD360" i="2"/>
  <c r="AE360" i="2"/>
  <c r="AF360" i="2"/>
  <c r="AG360" i="2"/>
  <c r="AH360" i="2"/>
  <c r="AC361" i="2"/>
  <c r="AD361" i="2"/>
  <c r="AE361" i="2"/>
  <c r="AF361" i="2"/>
  <c r="AG361" i="2"/>
  <c r="AH361" i="2"/>
  <c r="AC362" i="2"/>
  <c r="AD362" i="2"/>
  <c r="AE362" i="2"/>
  <c r="AF362" i="2"/>
  <c r="AG362" i="2"/>
  <c r="AH362" i="2"/>
  <c r="AC363" i="2"/>
  <c r="AD363" i="2"/>
  <c r="AE363" i="2"/>
  <c r="AF363" i="2"/>
  <c r="AG363" i="2"/>
  <c r="AH363" i="2"/>
  <c r="AC364" i="2"/>
  <c r="AD364" i="2"/>
  <c r="AE364" i="2"/>
  <c r="AF364" i="2"/>
  <c r="AG364" i="2"/>
  <c r="AH364" i="2"/>
  <c r="AC365" i="2"/>
  <c r="AD365" i="2"/>
  <c r="AE365" i="2"/>
  <c r="AF365" i="2"/>
  <c r="AG365" i="2"/>
  <c r="AH365" i="2"/>
  <c r="AC366" i="2"/>
  <c r="AD366" i="2"/>
  <c r="AE366" i="2"/>
  <c r="AF366" i="2"/>
  <c r="AG366" i="2"/>
  <c r="AH366" i="2"/>
  <c r="AC367" i="2"/>
  <c r="AD367" i="2"/>
  <c r="AE367" i="2"/>
  <c r="AF367" i="2"/>
  <c r="AG367" i="2"/>
  <c r="AH367" i="2"/>
  <c r="AC368" i="2"/>
  <c r="AD368" i="2"/>
  <c r="AE368" i="2"/>
  <c r="AF368" i="2"/>
  <c r="AG368" i="2"/>
  <c r="AH368" i="2"/>
  <c r="AC369" i="2"/>
  <c r="AD369" i="2"/>
  <c r="AE369" i="2"/>
  <c r="AF369" i="2"/>
  <c r="AG369" i="2"/>
  <c r="AH369" i="2"/>
  <c r="AC370" i="2"/>
  <c r="AD370" i="2"/>
  <c r="AE370" i="2"/>
  <c r="AF370" i="2"/>
  <c r="AG370" i="2"/>
  <c r="AH370" i="2"/>
  <c r="AC371" i="2"/>
  <c r="AD371" i="2"/>
  <c r="AE371" i="2"/>
  <c r="AF371" i="2"/>
  <c r="AG371" i="2"/>
  <c r="AH371" i="2"/>
  <c r="AC372" i="2"/>
  <c r="AD372" i="2"/>
  <c r="AE372" i="2"/>
  <c r="AF372" i="2"/>
  <c r="AG372" i="2"/>
  <c r="AH372" i="2"/>
  <c r="AC373" i="2"/>
  <c r="AD373" i="2"/>
  <c r="AE373" i="2"/>
  <c r="AF373" i="2"/>
  <c r="AG373" i="2"/>
  <c r="AH373" i="2"/>
  <c r="AC374" i="2"/>
  <c r="AD374" i="2"/>
  <c r="AE374" i="2"/>
  <c r="AF374" i="2"/>
  <c r="AG374" i="2"/>
  <c r="AH374" i="2"/>
  <c r="AC375" i="2"/>
  <c r="AD375" i="2"/>
  <c r="AE375" i="2"/>
  <c r="AF375" i="2"/>
  <c r="AG375" i="2"/>
  <c r="AH375" i="2"/>
  <c r="AC376" i="2"/>
  <c r="AD376" i="2"/>
  <c r="AE376" i="2"/>
  <c r="AF376" i="2"/>
  <c r="AG376" i="2"/>
  <c r="AH376" i="2"/>
  <c r="AC377" i="2"/>
  <c r="AD377" i="2"/>
  <c r="AE377" i="2"/>
  <c r="AF377" i="2"/>
  <c r="AG377" i="2"/>
  <c r="AH377" i="2"/>
  <c r="AC378" i="2"/>
  <c r="AD378" i="2"/>
  <c r="AE378" i="2"/>
  <c r="AF378" i="2"/>
  <c r="AG378" i="2"/>
  <c r="AH378" i="2"/>
  <c r="AC379" i="2"/>
  <c r="AD379" i="2"/>
  <c r="AE379" i="2"/>
  <c r="AF379" i="2"/>
  <c r="AG379" i="2"/>
  <c r="AH379" i="2"/>
  <c r="AC380" i="2"/>
  <c r="AD380" i="2"/>
  <c r="AE380" i="2"/>
  <c r="AF380" i="2"/>
  <c r="AG380" i="2"/>
  <c r="AH380" i="2"/>
  <c r="AC381" i="2"/>
  <c r="AD381" i="2"/>
  <c r="AE381" i="2"/>
  <c r="AF381" i="2"/>
  <c r="AG381" i="2"/>
  <c r="AH381" i="2"/>
  <c r="AC382" i="2"/>
  <c r="AD382" i="2"/>
  <c r="AE382" i="2"/>
  <c r="AF382" i="2"/>
  <c r="AG382" i="2"/>
  <c r="AH382" i="2"/>
  <c r="AC383" i="2"/>
  <c r="AD383" i="2"/>
  <c r="AE383" i="2"/>
  <c r="AF383" i="2"/>
  <c r="AG383" i="2"/>
  <c r="AH383" i="2"/>
  <c r="AC384" i="2"/>
  <c r="AD384" i="2"/>
  <c r="AE384" i="2"/>
  <c r="AF384" i="2"/>
  <c r="AG384" i="2"/>
  <c r="AH384" i="2"/>
  <c r="AC385" i="2"/>
  <c r="AD385" i="2"/>
  <c r="AE385" i="2"/>
  <c r="AF385" i="2"/>
  <c r="AG385" i="2"/>
  <c r="AH385" i="2"/>
  <c r="AC386" i="2"/>
  <c r="AD386" i="2"/>
  <c r="AE386" i="2"/>
  <c r="AF386" i="2"/>
  <c r="AG386" i="2"/>
  <c r="AH386" i="2"/>
  <c r="AC387" i="2"/>
  <c r="AD387" i="2"/>
  <c r="AE387" i="2"/>
  <c r="AF387" i="2"/>
  <c r="AG387" i="2"/>
  <c r="AH387" i="2"/>
  <c r="AC388" i="2"/>
  <c r="AD388" i="2"/>
  <c r="AE388" i="2"/>
  <c r="AF388" i="2"/>
  <c r="AG388" i="2"/>
  <c r="AH388" i="2"/>
  <c r="AC389" i="2"/>
  <c r="AD389" i="2"/>
  <c r="AE389" i="2"/>
  <c r="AF389" i="2"/>
  <c r="AG389" i="2"/>
  <c r="AH389" i="2"/>
  <c r="AC390" i="2"/>
  <c r="AD390" i="2"/>
  <c r="AE390" i="2"/>
  <c r="AF390" i="2"/>
  <c r="AG390" i="2"/>
  <c r="AH390" i="2"/>
  <c r="AC391" i="2"/>
  <c r="AD391" i="2"/>
  <c r="AE391" i="2"/>
  <c r="AF391" i="2"/>
  <c r="AG391" i="2"/>
  <c r="AH391" i="2"/>
  <c r="AC392" i="2"/>
  <c r="AD392" i="2"/>
  <c r="AE392" i="2"/>
  <c r="AF392" i="2"/>
  <c r="AG392" i="2"/>
  <c r="AH392" i="2"/>
  <c r="AC393" i="2"/>
  <c r="AD393" i="2"/>
  <c r="AE393" i="2"/>
  <c r="AF393" i="2"/>
  <c r="AG393" i="2"/>
  <c r="AH393" i="2"/>
  <c r="AC394" i="2"/>
  <c r="AD394" i="2"/>
  <c r="AE394" i="2"/>
  <c r="AF394" i="2"/>
  <c r="AG394" i="2"/>
  <c r="AH394" i="2"/>
  <c r="AC395" i="2"/>
  <c r="AD395" i="2"/>
  <c r="AE395" i="2"/>
  <c r="AF395" i="2"/>
  <c r="AG395" i="2"/>
  <c r="AH395" i="2"/>
  <c r="AC396" i="2"/>
  <c r="AD396" i="2"/>
  <c r="AE396" i="2"/>
  <c r="AF396" i="2"/>
  <c r="AG396" i="2"/>
  <c r="AH396" i="2"/>
  <c r="AC397" i="2"/>
  <c r="AD397" i="2"/>
  <c r="AE397" i="2"/>
  <c r="AF397" i="2"/>
  <c r="AG397" i="2"/>
  <c r="AH397" i="2"/>
  <c r="AC398" i="2"/>
  <c r="AD398" i="2"/>
  <c r="AE398" i="2"/>
  <c r="AF398" i="2"/>
  <c r="AG398" i="2"/>
  <c r="AH398" i="2"/>
  <c r="AC399" i="2"/>
  <c r="AD399" i="2"/>
  <c r="AE399" i="2"/>
  <c r="AF399" i="2"/>
  <c r="AG399" i="2"/>
  <c r="AH399" i="2"/>
  <c r="AC400" i="2"/>
  <c r="AD400" i="2"/>
  <c r="AE400" i="2"/>
  <c r="AF400" i="2"/>
  <c r="AG400" i="2"/>
  <c r="AH400" i="2"/>
  <c r="AC401" i="2"/>
  <c r="AD401" i="2"/>
  <c r="AE401" i="2"/>
  <c r="AF401" i="2"/>
  <c r="AG401" i="2"/>
  <c r="AH401" i="2"/>
  <c r="AC402" i="2"/>
  <c r="AD402" i="2"/>
  <c r="AE402" i="2"/>
  <c r="AF402" i="2"/>
  <c r="AG402" i="2"/>
  <c r="AH402" i="2"/>
  <c r="AC403" i="2"/>
  <c r="AD403" i="2"/>
  <c r="AE403" i="2"/>
  <c r="AF403" i="2"/>
  <c r="AG403" i="2"/>
  <c r="AH403" i="2"/>
  <c r="AC404" i="2"/>
  <c r="AD404" i="2"/>
  <c r="AE404" i="2"/>
  <c r="AF404" i="2"/>
  <c r="AG404" i="2"/>
  <c r="AH404" i="2"/>
  <c r="AC405" i="2"/>
  <c r="AD405" i="2"/>
  <c r="AE405" i="2"/>
  <c r="AF405" i="2"/>
  <c r="AG405" i="2"/>
  <c r="AH405" i="2"/>
  <c r="AC406" i="2"/>
  <c r="AD406" i="2"/>
  <c r="AE406" i="2"/>
  <c r="AF406" i="2"/>
  <c r="AG406" i="2"/>
  <c r="AH406" i="2"/>
  <c r="AC407" i="2"/>
  <c r="AD407" i="2"/>
  <c r="AE407" i="2"/>
  <c r="AF407" i="2"/>
  <c r="AG407" i="2"/>
  <c r="AH407" i="2"/>
  <c r="AC408" i="2"/>
  <c r="AD408" i="2"/>
  <c r="AE408" i="2"/>
  <c r="AF408" i="2"/>
  <c r="AG408" i="2"/>
  <c r="AH408" i="2"/>
  <c r="AC409" i="2"/>
  <c r="AD409" i="2"/>
  <c r="AE409" i="2"/>
  <c r="AF409" i="2"/>
  <c r="AG409" i="2"/>
  <c r="AH409" i="2"/>
  <c r="AC410" i="2"/>
  <c r="AD410" i="2"/>
  <c r="AE410" i="2"/>
  <c r="AF410" i="2"/>
  <c r="AG410" i="2"/>
  <c r="AH410" i="2"/>
  <c r="AC411" i="2"/>
  <c r="AD411" i="2"/>
  <c r="AE411" i="2"/>
  <c r="AF411" i="2"/>
  <c r="AG411" i="2"/>
  <c r="AH411" i="2"/>
  <c r="AC412" i="2"/>
  <c r="AD412" i="2"/>
  <c r="AE412" i="2"/>
  <c r="AF412" i="2"/>
  <c r="AG412" i="2"/>
  <c r="AH412" i="2"/>
  <c r="AC413" i="2"/>
  <c r="AD413" i="2"/>
  <c r="AE413" i="2"/>
  <c r="AF413" i="2"/>
  <c r="AG413" i="2"/>
  <c r="AH413" i="2"/>
  <c r="AC414" i="2"/>
  <c r="AD414" i="2"/>
  <c r="AE414" i="2"/>
  <c r="AF414" i="2"/>
  <c r="AG414" i="2"/>
  <c r="AH414" i="2"/>
  <c r="AC415" i="2"/>
  <c r="AD415" i="2"/>
  <c r="AE415" i="2"/>
  <c r="AF415" i="2"/>
  <c r="AG415" i="2"/>
  <c r="AH415" i="2"/>
  <c r="AC416" i="2"/>
  <c r="AD416" i="2"/>
  <c r="AE416" i="2"/>
  <c r="AF416" i="2"/>
  <c r="AG416" i="2"/>
  <c r="AH416" i="2"/>
  <c r="AC417" i="2"/>
  <c r="AD417" i="2"/>
  <c r="AE417" i="2"/>
  <c r="AF417" i="2"/>
  <c r="AG417" i="2"/>
  <c r="AH417" i="2"/>
  <c r="AC418" i="2"/>
  <c r="AD418" i="2"/>
  <c r="AE418" i="2"/>
  <c r="AF418" i="2"/>
  <c r="AG418" i="2"/>
  <c r="AH418" i="2"/>
  <c r="AC419" i="2"/>
  <c r="AD419" i="2"/>
  <c r="AE419" i="2"/>
  <c r="AF419" i="2"/>
  <c r="AG419" i="2"/>
  <c r="AH419" i="2"/>
  <c r="AC420" i="2"/>
  <c r="AD420" i="2"/>
  <c r="AE420" i="2"/>
  <c r="AF420" i="2"/>
  <c r="AG420" i="2"/>
  <c r="AH420" i="2"/>
  <c r="AC421" i="2"/>
  <c r="AD421" i="2"/>
  <c r="AE421" i="2"/>
  <c r="AF421" i="2"/>
  <c r="AG421" i="2"/>
  <c r="AH421" i="2"/>
  <c r="AC422" i="2"/>
  <c r="AD422" i="2"/>
  <c r="AE422" i="2"/>
  <c r="AF422" i="2"/>
  <c r="AG422" i="2"/>
  <c r="AH422" i="2"/>
  <c r="AC423" i="2"/>
  <c r="AD423" i="2"/>
  <c r="AE423" i="2"/>
  <c r="AF423" i="2"/>
  <c r="AG423" i="2"/>
  <c r="AH423" i="2"/>
  <c r="AC424" i="2"/>
  <c r="AD424" i="2"/>
  <c r="AE424" i="2"/>
  <c r="AF424" i="2"/>
  <c r="AG424" i="2"/>
  <c r="AH424" i="2"/>
  <c r="AC425" i="2"/>
  <c r="AD425" i="2"/>
  <c r="AE425" i="2"/>
  <c r="AF425" i="2"/>
  <c r="AG425" i="2"/>
  <c r="AH425" i="2"/>
  <c r="AC426" i="2"/>
  <c r="AD426" i="2"/>
  <c r="AE426" i="2"/>
  <c r="AF426" i="2"/>
  <c r="AG426" i="2"/>
  <c r="AH426" i="2"/>
  <c r="AC427" i="2"/>
  <c r="AD427" i="2"/>
  <c r="AE427" i="2"/>
  <c r="AF427" i="2"/>
  <c r="AG427" i="2"/>
  <c r="AH427" i="2"/>
  <c r="AC428" i="2"/>
  <c r="AD428" i="2"/>
  <c r="AE428" i="2"/>
  <c r="AF428" i="2"/>
  <c r="AG428" i="2"/>
  <c r="AH428" i="2"/>
  <c r="AC429" i="2"/>
  <c r="AD429" i="2"/>
  <c r="AE429" i="2"/>
  <c r="AF429" i="2"/>
  <c r="AG429" i="2"/>
  <c r="AH429" i="2"/>
  <c r="AC430" i="2"/>
  <c r="AD430" i="2"/>
  <c r="AE430" i="2"/>
  <c r="AF430" i="2"/>
  <c r="AG430" i="2"/>
  <c r="AH430" i="2"/>
  <c r="AC431" i="2"/>
  <c r="AD431" i="2"/>
  <c r="AE431" i="2"/>
  <c r="AF431" i="2"/>
  <c r="AG431" i="2"/>
  <c r="AH431" i="2"/>
  <c r="AC432" i="2"/>
  <c r="AD432" i="2"/>
  <c r="AE432" i="2"/>
  <c r="AF432" i="2"/>
  <c r="AG432" i="2"/>
  <c r="AH432" i="2"/>
  <c r="AC433" i="2"/>
  <c r="AD433" i="2"/>
  <c r="AE433" i="2"/>
  <c r="AF433" i="2"/>
  <c r="AG433" i="2"/>
  <c r="AH433" i="2"/>
  <c r="AC434" i="2"/>
  <c r="AD434" i="2"/>
  <c r="AE434" i="2"/>
  <c r="AF434" i="2"/>
  <c r="AG434" i="2"/>
  <c r="AH434" i="2"/>
  <c r="AC435" i="2"/>
  <c r="AD435" i="2"/>
  <c r="AE435" i="2"/>
  <c r="AF435" i="2"/>
  <c r="AG435" i="2"/>
  <c r="AH435" i="2"/>
  <c r="AC436" i="2"/>
  <c r="AD436" i="2"/>
  <c r="AE436" i="2"/>
  <c r="AF436" i="2"/>
  <c r="AG436" i="2"/>
  <c r="AH436" i="2"/>
  <c r="AC437" i="2"/>
  <c r="AD437" i="2"/>
  <c r="AE437" i="2"/>
  <c r="AF437" i="2"/>
  <c r="AG437" i="2"/>
  <c r="AH437" i="2"/>
  <c r="AC438" i="2"/>
  <c r="AD438" i="2"/>
  <c r="AE438" i="2"/>
  <c r="AF438" i="2"/>
  <c r="AG438" i="2"/>
  <c r="AH438" i="2"/>
  <c r="AC439" i="2"/>
  <c r="AD439" i="2"/>
  <c r="AE439" i="2"/>
  <c r="AF439" i="2"/>
  <c r="AG439" i="2"/>
  <c r="AH439" i="2"/>
  <c r="AC440" i="2"/>
  <c r="AD440" i="2"/>
  <c r="AE440" i="2"/>
  <c r="AF440" i="2"/>
  <c r="AG440" i="2"/>
  <c r="AH440" i="2"/>
  <c r="AC441" i="2"/>
  <c r="AD441" i="2"/>
  <c r="AE441" i="2"/>
  <c r="AF441" i="2"/>
  <c r="AG441" i="2"/>
  <c r="AH441" i="2"/>
  <c r="AC442" i="2"/>
  <c r="AD442" i="2"/>
  <c r="AE442" i="2"/>
  <c r="AF442" i="2"/>
  <c r="AG442" i="2"/>
  <c r="AH442" i="2"/>
  <c r="AC443" i="2"/>
  <c r="AD443" i="2"/>
  <c r="AE443" i="2"/>
  <c r="AF443" i="2"/>
  <c r="AG443" i="2"/>
  <c r="AH443" i="2"/>
  <c r="AC444" i="2"/>
  <c r="AD444" i="2"/>
  <c r="AE444" i="2"/>
  <c r="AF444" i="2"/>
  <c r="AG444" i="2"/>
  <c r="AH444" i="2"/>
  <c r="AC445" i="2"/>
  <c r="AD445" i="2"/>
  <c r="AE445" i="2"/>
  <c r="AF445" i="2"/>
  <c r="AG445" i="2"/>
  <c r="AH445" i="2"/>
  <c r="AC446" i="2"/>
  <c r="AD446" i="2"/>
  <c r="AE446" i="2"/>
  <c r="AF446" i="2"/>
  <c r="AG446" i="2"/>
  <c r="AH446" i="2"/>
  <c r="AC447" i="2"/>
  <c r="AD447" i="2"/>
  <c r="AE447" i="2"/>
  <c r="AF447" i="2"/>
  <c r="AG447" i="2"/>
  <c r="AH447" i="2"/>
  <c r="AC448" i="2"/>
  <c r="AD448" i="2"/>
  <c r="AE448" i="2"/>
  <c r="AF448" i="2"/>
  <c r="AG448" i="2"/>
  <c r="AH448" i="2"/>
  <c r="AC449" i="2"/>
  <c r="AD449" i="2"/>
  <c r="AE449" i="2"/>
  <c r="AF449" i="2"/>
  <c r="AG449" i="2"/>
  <c r="AH449" i="2"/>
  <c r="AC450" i="2"/>
  <c r="AD450" i="2"/>
  <c r="AE450" i="2"/>
  <c r="AF450" i="2"/>
  <c r="AG450" i="2"/>
  <c r="AH450" i="2"/>
  <c r="AC451" i="2"/>
  <c r="AD451" i="2"/>
  <c r="AE451" i="2"/>
  <c r="AF451" i="2"/>
  <c r="AG451" i="2"/>
  <c r="AH451" i="2"/>
  <c r="AC452" i="2"/>
  <c r="AD452" i="2"/>
  <c r="AE452" i="2"/>
  <c r="AF452" i="2"/>
  <c r="AG452" i="2"/>
  <c r="AH452" i="2"/>
  <c r="AC453" i="2"/>
  <c r="AD453" i="2"/>
  <c r="AE453" i="2"/>
  <c r="AF453" i="2"/>
  <c r="AG453" i="2"/>
  <c r="AH453" i="2"/>
  <c r="AC454" i="2"/>
  <c r="AD454" i="2"/>
  <c r="AE454" i="2"/>
  <c r="AF454" i="2"/>
  <c r="AG454" i="2"/>
  <c r="AH454" i="2"/>
  <c r="AC455" i="2"/>
  <c r="AD455" i="2"/>
  <c r="AE455" i="2"/>
  <c r="AF455" i="2"/>
  <c r="AG455" i="2"/>
  <c r="AH455" i="2"/>
  <c r="AC456" i="2"/>
  <c r="AD456" i="2"/>
  <c r="AE456" i="2"/>
  <c r="AF456" i="2"/>
  <c r="AG456" i="2"/>
  <c r="AH456" i="2"/>
  <c r="AC457" i="2"/>
  <c r="AD457" i="2"/>
  <c r="AE457" i="2"/>
  <c r="AF457" i="2"/>
  <c r="AG457" i="2"/>
  <c r="AH457" i="2"/>
  <c r="AC458" i="2"/>
  <c r="AD458" i="2"/>
  <c r="AE458" i="2"/>
  <c r="AF458" i="2"/>
  <c r="AG458" i="2"/>
  <c r="AH458" i="2"/>
  <c r="AC459" i="2"/>
  <c r="AD459" i="2"/>
  <c r="AE459" i="2"/>
  <c r="AF459" i="2"/>
  <c r="AG459" i="2"/>
  <c r="AH459" i="2"/>
  <c r="AC460" i="2"/>
  <c r="AD460" i="2"/>
  <c r="AE460" i="2"/>
  <c r="AF460" i="2"/>
  <c r="AG460" i="2"/>
  <c r="AH460" i="2"/>
  <c r="AC461" i="2"/>
  <c r="AD461" i="2"/>
  <c r="AE461" i="2"/>
  <c r="AF461" i="2"/>
  <c r="AG461" i="2"/>
  <c r="AH461" i="2"/>
  <c r="AC462" i="2"/>
  <c r="AD462" i="2"/>
  <c r="AE462" i="2"/>
  <c r="AF462" i="2"/>
  <c r="AG462" i="2"/>
  <c r="AH462" i="2"/>
  <c r="AC463" i="2"/>
  <c r="AD463" i="2"/>
  <c r="AE463" i="2"/>
  <c r="AF463" i="2"/>
  <c r="AG463" i="2"/>
  <c r="AH463" i="2"/>
  <c r="AC464" i="2"/>
  <c r="AD464" i="2"/>
  <c r="AE464" i="2"/>
  <c r="AF464" i="2"/>
  <c r="AG464" i="2"/>
  <c r="AH464" i="2"/>
  <c r="AC465" i="2"/>
  <c r="AD465" i="2"/>
  <c r="AE465" i="2"/>
  <c r="AF465" i="2"/>
  <c r="AG465" i="2"/>
  <c r="AH465" i="2"/>
  <c r="AC466" i="2"/>
  <c r="AD466" i="2"/>
  <c r="AE466" i="2"/>
  <c r="AF466" i="2"/>
  <c r="AG466" i="2"/>
  <c r="AH466" i="2"/>
  <c r="AC467" i="2"/>
  <c r="AD467" i="2"/>
  <c r="AE467" i="2"/>
  <c r="AF467" i="2"/>
  <c r="AG467" i="2"/>
  <c r="AH467" i="2"/>
  <c r="AC468" i="2"/>
  <c r="AD468" i="2"/>
  <c r="AE468" i="2"/>
  <c r="AF468" i="2"/>
  <c r="AG468" i="2"/>
  <c r="AH468" i="2"/>
  <c r="AC469" i="2"/>
  <c r="AD469" i="2"/>
  <c r="AE469" i="2"/>
  <c r="AF469" i="2"/>
  <c r="AG469" i="2"/>
  <c r="AH469" i="2"/>
  <c r="AC470" i="2"/>
  <c r="AD470" i="2"/>
  <c r="AE470" i="2"/>
  <c r="AF470" i="2"/>
  <c r="AG470" i="2"/>
  <c r="AH470" i="2"/>
  <c r="AC471" i="2"/>
  <c r="AD471" i="2"/>
  <c r="AE471" i="2"/>
  <c r="AF471" i="2"/>
  <c r="AG471" i="2"/>
  <c r="AH471" i="2"/>
  <c r="AC472" i="2"/>
  <c r="AD472" i="2"/>
  <c r="AE472" i="2"/>
  <c r="AF472" i="2"/>
  <c r="AG472" i="2"/>
  <c r="AH472" i="2"/>
  <c r="AC473" i="2"/>
  <c r="AD473" i="2"/>
  <c r="AE473" i="2"/>
  <c r="AF473" i="2"/>
  <c r="AG473" i="2"/>
  <c r="AH473" i="2"/>
  <c r="AC474" i="2"/>
  <c r="AD474" i="2"/>
  <c r="AE474" i="2"/>
  <c r="AF474" i="2"/>
  <c r="AG474" i="2"/>
  <c r="AH474" i="2"/>
  <c r="AC475" i="2"/>
  <c r="AD475" i="2"/>
  <c r="AE475" i="2"/>
  <c r="AF475" i="2"/>
  <c r="AG475" i="2"/>
  <c r="AH475" i="2"/>
  <c r="AC476" i="2"/>
  <c r="AD476" i="2"/>
  <c r="AE476" i="2"/>
  <c r="AF476" i="2"/>
  <c r="AG476" i="2"/>
  <c r="AH476" i="2"/>
  <c r="AC477" i="2"/>
  <c r="AD477" i="2"/>
  <c r="AE477" i="2"/>
  <c r="AF477" i="2"/>
  <c r="AG477" i="2"/>
  <c r="AH477" i="2"/>
  <c r="AC478" i="2"/>
  <c r="AD478" i="2"/>
  <c r="AE478" i="2"/>
  <c r="AF478" i="2"/>
  <c r="AG478" i="2"/>
  <c r="AH478" i="2"/>
  <c r="AC479" i="2"/>
  <c r="AD479" i="2"/>
  <c r="AE479" i="2"/>
  <c r="AF479" i="2"/>
  <c r="AG479" i="2"/>
  <c r="AH479" i="2"/>
  <c r="AC480" i="2"/>
  <c r="AD480" i="2"/>
  <c r="AE480" i="2"/>
  <c r="AF480" i="2"/>
  <c r="AG480" i="2"/>
  <c r="AH480" i="2"/>
  <c r="AC481" i="2"/>
  <c r="AD481" i="2"/>
  <c r="AE481" i="2"/>
  <c r="AF481" i="2"/>
  <c r="AG481" i="2"/>
  <c r="AH481" i="2"/>
  <c r="AC482" i="2"/>
  <c r="AD482" i="2"/>
  <c r="AE482" i="2"/>
  <c r="AF482" i="2"/>
  <c r="AG482" i="2"/>
  <c r="AH482" i="2"/>
  <c r="AC483" i="2"/>
  <c r="AD483" i="2"/>
  <c r="AE483" i="2"/>
  <c r="AF483" i="2"/>
  <c r="AG483" i="2"/>
  <c r="AH483" i="2"/>
  <c r="AC484" i="2"/>
  <c r="AD484" i="2"/>
  <c r="AE484" i="2"/>
  <c r="AF484" i="2"/>
  <c r="AG484" i="2"/>
  <c r="AH484" i="2"/>
  <c r="AC485" i="2"/>
  <c r="AD485" i="2"/>
  <c r="AE485" i="2"/>
  <c r="AF485" i="2"/>
  <c r="AG485" i="2"/>
  <c r="AH485" i="2"/>
  <c r="AC486" i="2"/>
  <c r="AD486" i="2"/>
  <c r="AE486" i="2"/>
  <c r="AF486" i="2"/>
  <c r="AG486" i="2"/>
  <c r="AH486" i="2"/>
  <c r="AC487" i="2"/>
  <c r="AD487" i="2"/>
  <c r="AE487" i="2"/>
  <c r="AF487" i="2"/>
  <c r="AG487" i="2"/>
  <c r="AH487" i="2"/>
  <c r="AC488" i="2"/>
  <c r="AD488" i="2"/>
  <c r="AE488" i="2"/>
  <c r="AF488" i="2"/>
  <c r="AG488" i="2"/>
  <c r="AH488" i="2"/>
  <c r="AC489" i="2"/>
  <c r="AD489" i="2"/>
  <c r="AE489" i="2"/>
  <c r="AF489" i="2"/>
  <c r="AG489" i="2"/>
  <c r="AH489" i="2"/>
  <c r="AC490" i="2"/>
  <c r="AD490" i="2"/>
  <c r="AE490" i="2"/>
  <c r="AF490" i="2"/>
  <c r="AG490" i="2"/>
  <c r="AH490" i="2"/>
  <c r="AC491" i="2"/>
  <c r="AD491" i="2"/>
  <c r="AE491" i="2"/>
  <c r="AF491" i="2"/>
  <c r="AG491" i="2"/>
  <c r="AH491" i="2"/>
  <c r="AC492" i="2"/>
  <c r="AD492" i="2"/>
  <c r="AE492" i="2"/>
  <c r="AF492" i="2"/>
  <c r="AG492" i="2"/>
  <c r="AH492" i="2"/>
  <c r="AC493" i="2"/>
  <c r="AD493" i="2"/>
  <c r="AE493" i="2"/>
  <c r="AF493" i="2"/>
  <c r="AG493" i="2"/>
  <c r="AH493" i="2"/>
  <c r="AC494" i="2"/>
  <c r="AD494" i="2"/>
  <c r="AE494" i="2"/>
  <c r="AF494" i="2"/>
  <c r="AG494" i="2"/>
  <c r="AH494" i="2"/>
  <c r="AC495" i="2"/>
  <c r="AD495" i="2"/>
  <c r="AE495" i="2"/>
  <c r="AF495" i="2"/>
  <c r="AG495" i="2"/>
  <c r="AH495" i="2"/>
  <c r="AC496" i="2"/>
  <c r="AD496" i="2"/>
  <c r="AE496" i="2"/>
  <c r="AF496" i="2"/>
  <c r="AG496" i="2"/>
  <c r="AH496" i="2"/>
  <c r="AC497" i="2"/>
  <c r="AD497" i="2"/>
  <c r="AE497" i="2"/>
  <c r="AF497" i="2"/>
  <c r="AG497" i="2"/>
  <c r="AH497" i="2"/>
  <c r="AC498" i="2"/>
  <c r="AD498" i="2"/>
  <c r="AE498" i="2"/>
  <c r="AF498" i="2"/>
  <c r="AG498" i="2"/>
  <c r="AH498" i="2"/>
  <c r="AC499" i="2"/>
  <c r="AD499" i="2"/>
  <c r="AE499" i="2"/>
  <c r="AF499" i="2"/>
  <c r="AG499" i="2"/>
  <c r="AH499" i="2"/>
  <c r="AC500" i="2"/>
  <c r="AD500" i="2"/>
  <c r="AE500" i="2"/>
  <c r="AF500" i="2"/>
  <c r="AG500" i="2"/>
  <c r="AH500" i="2"/>
  <c r="AC501" i="2"/>
  <c r="AD501" i="2"/>
  <c r="AE501" i="2"/>
  <c r="AF501" i="2"/>
  <c r="AG501" i="2"/>
  <c r="AH501" i="2"/>
  <c r="AC502" i="2"/>
  <c r="AD502" i="2"/>
  <c r="AE502" i="2"/>
  <c r="AF502" i="2"/>
  <c r="AG502" i="2"/>
  <c r="AH502" i="2"/>
  <c r="AC503" i="2"/>
  <c r="AD503" i="2"/>
  <c r="AE503" i="2"/>
  <c r="AF503" i="2"/>
  <c r="AG503" i="2"/>
  <c r="AH503" i="2"/>
  <c r="AC504" i="2"/>
  <c r="AD504" i="2"/>
  <c r="AE504" i="2"/>
  <c r="AF504" i="2"/>
  <c r="AG504" i="2"/>
  <c r="AH504" i="2"/>
  <c r="AC505" i="2"/>
  <c r="AD505" i="2"/>
  <c r="AE505" i="2"/>
  <c r="AF505" i="2"/>
  <c r="AG505" i="2"/>
  <c r="AH505" i="2"/>
  <c r="AC506" i="2"/>
  <c r="AD506" i="2"/>
  <c r="AE506" i="2"/>
  <c r="AF506" i="2"/>
  <c r="AG506" i="2"/>
  <c r="AH506" i="2"/>
  <c r="AC507" i="2"/>
  <c r="AD507" i="2"/>
  <c r="AE507" i="2"/>
  <c r="AF507" i="2"/>
  <c r="AG507" i="2"/>
  <c r="AH507" i="2"/>
  <c r="AC508" i="2"/>
  <c r="AD508" i="2"/>
  <c r="AE508" i="2"/>
  <c r="AF508" i="2"/>
  <c r="AG508" i="2"/>
  <c r="AH508" i="2"/>
  <c r="AC509" i="2"/>
  <c r="AD509" i="2"/>
  <c r="AE509" i="2"/>
  <c r="AF509" i="2"/>
  <c r="AG509" i="2"/>
  <c r="AH509" i="2"/>
  <c r="AC510" i="2"/>
  <c r="AD510" i="2"/>
  <c r="AE510" i="2"/>
  <c r="AF510" i="2"/>
  <c r="AG510" i="2"/>
  <c r="AH510" i="2"/>
  <c r="AC511" i="2"/>
  <c r="AD511" i="2"/>
  <c r="AE511" i="2"/>
  <c r="AF511" i="2"/>
  <c r="AG511" i="2"/>
  <c r="AH511" i="2"/>
  <c r="AC512" i="2"/>
  <c r="AD512" i="2"/>
  <c r="AE512" i="2"/>
  <c r="AF512" i="2"/>
  <c r="AG512" i="2"/>
  <c r="AH512" i="2"/>
  <c r="AC513" i="2"/>
  <c r="AD513" i="2"/>
  <c r="AE513" i="2"/>
  <c r="AF513" i="2"/>
  <c r="AG513" i="2"/>
  <c r="AH513" i="2"/>
  <c r="AC514" i="2"/>
  <c r="AD514" i="2"/>
  <c r="AE514" i="2"/>
  <c r="AF514" i="2"/>
  <c r="AG514" i="2"/>
  <c r="AH514" i="2"/>
  <c r="AC515" i="2"/>
  <c r="AD515" i="2"/>
  <c r="AE515" i="2"/>
  <c r="AF515" i="2"/>
  <c r="AG515" i="2"/>
  <c r="AH515" i="2"/>
  <c r="AC516" i="2"/>
  <c r="AD516" i="2"/>
  <c r="AE516" i="2"/>
  <c r="AF516" i="2"/>
  <c r="AG516" i="2"/>
  <c r="AH516" i="2"/>
  <c r="AC517" i="2"/>
  <c r="AD517" i="2"/>
  <c r="AE517" i="2"/>
  <c r="AF517" i="2"/>
  <c r="AG517" i="2"/>
  <c r="AH517" i="2"/>
  <c r="AC518" i="2"/>
  <c r="AD518" i="2"/>
  <c r="AE518" i="2"/>
  <c r="AF518" i="2"/>
  <c r="AG518" i="2"/>
  <c r="AH518" i="2"/>
  <c r="AC519" i="2"/>
  <c r="AD519" i="2"/>
  <c r="AE519" i="2"/>
  <c r="AF519" i="2"/>
  <c r="AG519" i="2"/>
  <c r="AH519" i="2"/>
  <c r="AC520" i="2"/>
  <c r="AD520" i="2"/>
  <c r="AE520" i="2"/>
  <c r="AF520" i="2"/>
  <c r="AG520" i="2"/>
  <c r="AH520" i="2"/>
  <c r="AC521" i="2"/>
  <c r="AD521" i="2"/>
  <c r="AE521" i="2"/>
  <c r="AF521" i="2"/>
  <c r="AG521" i="2"/>
  <c r="AH521" i="2"/>
  <c r="AC522" i="2"/>
  <c r="AD522" i="2"/>
  <c r="AE522" i="2"/>
  <c r="AF522" i="2"/>
  <c r="AG522" i="2"/>
  <c r="AH522" i="2"/>
  <c r="AC523" i="2"/>
  <c r="AD523" i="2"/>
  <c r="AE523" i="2"/>
  <c r="AF523" i="2"/>
  <c r="AG523" i="2"/>
  <c r="AH523" i="2"/>
  <c r="AC524" i="2"/>
  <c r="AD524" i="2"/>
  <c r="AE524" i="2"/>
  <c r="AF524" i="2"/>
  <c r="AG524" i="2"/>
  <c r="AH524" i="2"/>
  <c r="AC525" i="2"/>
  <c r="AD525" i="2"/>
  <c r="AE525" i="2"/>
  <c r="AF525" i="2"/>
  <c r="AG525" i="2"/>
  <c r="AH525" i="2"/>
  <c r="AC526" i="2"/>
  <c r="AD526" i="2"/>
  <c r="AE526" i="2"/>
  <c r="AF526" i="2"/>
  <c r="AG526" i="2"/>
  <c r="AH526" i="2"/>
  <c r="AC527" i="2"/>
  <c r="AD527" i="2"/>
  <c r="AE527" i="2"/>
  <c r="AF527" i="2"/>
  <c r="AG527" i="2"/>
  <c r="AH527" i="2"/>
  <c r="AC528" i="2"/>
  <c r="AD528" i="2"/>
  <c r="AE528" i="2"/>
  <c r="AF528" i="2"/>
  <c r="AG528" i="2"/>
  <c r="AH528" i="2"/>
  <c r="AC529" i="2"/>
  <c r="AD529" i="2"/>
  <c r="AE529" i="2"/>
  <c r="AF529" i="2"/>
  <c r="AG529" i="2"/>
  <c r="AH529" i="2"/>
  <c r="AC530" i="2"/>
  <c r="AD530" i="2"/>
  <c r="AE530" i="2"/>
  <c r="AF530" i="2"/>
  <c r="AG530" i="2"/>
  <c r="AH530" i="2"/>
  <c r="AC531" i="2"/>
  <c r="AD531" i="2"/>
  <c r="AE531" i="2"/>
  <c r="AF531" i="2"/>
  <c r="AG531" i="2"/>
  <c r="AH531" i="2"/>
  <c r="AC532" i="2"/>
  <c r="AD532" i="2"/>
  <c r="AE532" i="2"/>
  <c r="AF532" i="2"/>
  <c r="AG532" i="2"/>
  <c r="AH532" i="2"/>
  <c r="AC533" i="2"/>
  <c r="AD533" i="2"/>
  <c r="AE533" i="2"/>
  <c r="AF533" i="2"/>
  <c r="AG533" i="2"/>
  <c r="AH533" i="2"/>
  <c r="AC534" i="2"/>
  <c r="AD534" i="2"/>
  <c r="AE534" i="2"/>
  <c r="AF534" i="2"/>
  <c r="AG534" i="2"/>
  <c r="AH534" i="2"/>
  <c r="AC535" i="2"/>
  <c r="AD535" i="2"/>
  <c r="AE535" i="2"/>
  <c r="AF535" i="2"/>
  <c r="AG535" i="2"/>
  <c r="AH535" i="2"/>
  <c r="AC536" i="2"/>
  <c r="AD536" i="2"/>
  <c r="AE536" i="2"/>
  <c r="AF536" i="2"/>
  <c r="AG536" i="2"/>
  <c r="AH536" i="2"/>
  <c r="AC537" i="2"/>
  <c r="AD537" i="2"/>
  <c r="AE537" i="2"/>
  <c r="AF537" i="2"/>
  <c r="AG537" i="2"/>
  <c r="AH537" i="2"/>
  <c r="AC538" i="2"/>
  <c r="AD538" i="2"/>
  <c r="AE538" i="2"/>
  <c r="AF538" i="2"/>
  <c r="AG538" i="2"/>
  <c r="AH538" i="2"/>
  <c r="AC539" i="2"/>
  <c r="AD539" i="2"/>
  <c r="AE539" i="2"/>
  <c r="AF539" i="2"/>
  <c r="AG539" i="2"/>
  <c r="AH539" i="2"/>
  <c r="AC540" i="2"/>
  <c r="AD540" i="2"/>
  <c r="AE540" i="2"/>
  <c r="AF540" i="2"/>
  <c r="AG540" i="2"/>
  <c r="AH540" i="2"/>
  <c r="AC541" i="2"/>
  <c r="AD541" i="2"/>
  <c r="AE541" i="2"/>
  <c r="AF541" i="2"/>
  <c r="AG541" i="2"/>
  <c r="AH541" i="2"/>
  <c r="AC542" i="2"/>
  <c r="AD542" i="2"/>
  <c r="AE542" i="2"/>
  <c r="AF542" i="2"/>
  <c r="AG542" i="2"/>
  <c r="AH542" i="2"/>
  <c r="AC543" i="2"/>
  <c r="AD543" i="2"/>
  <c r="AE543" i="2"/>
  <c r="AF543" i="2"/>
  <c r="AG543" i="2"/>
  <c r="AH543" i="2"/>
  <c r="AC544" i="2"/>
  <c r="AD544" i="2"/>
  <c r="AE544" i="2"/>
  <c r="AF544" i="2"/>
  <c r="AG544" i="2"/>
  <c r="AH544" i="2"/>
  <c r="AC545" i="2"/>
  <c r="AD545" i="2"/>
  <c r="AE545" i="2"/>
  <c r="AF545" i="2"/>
  <c r="AG545" i="2"/>
  <c r="AH545" i="2"/>
  <c r="AC546" i="2"/>
  <c r="AD546" i="2"/>
  <c r="AE546" i="2"/>
  <c r="AF546" i="2"/>
  <c r="AG546" i="2"/>
  <c r="AH546" i="2"/>
  <c r="AC547" i="2"/>
  <c r="AD547" i="2"/>
  <c r="AE547" i="2"/>
  <c r="AF547" i="2"/>
  <c r="AG547" i="2"/>
  <c r="AH547" i="2"/>
  <c r="AC548" i="2"/>
  <c r="AD548" i="2"/>
  <c r="AE548" i="2"/>
  <c r="AF548" i="2"/>
  <c r="AG548" i="2"/>
  <c r="AH548" i="2"/>
  <c r="AC549" i="2"/>
  <c r="AD549" i="2"/>
  <c r="AE549" i="2"/>
  <c r="AF549" i="2"/>
  <c r="AG549" i="2"/>
  <c r="AH549" i="2"/>
  <c r="AC550" i="2"/>
  <c r="AD550" i="2"/>
  <c r="AE550" i="2"/>
  <c r="AF550" i="2"/>
  <c r="AG550" i="2"/>
  <c r="AH550" i="2"/>
  <c r="AC551" i="2"/>
  <c r="AD551" i="2"/>
  <c r="AE551" i="2"/>
  <c r="AF551" i="2"/>
  <c r="AG551" i="2"/>
  <c r="AH551" i="2"/>
  <c r="AC552" i="2"/>
  <c r="AD552" i="2"/>
  <c r="AE552" i="2"/>
  <c r="AF552" i="2"/>
  <c r="AG552" i="2"/>
  <c r="AH552" i="2"/>
  <c r="AC553" i="2"/>
  <c r="AD553" i="2"/>
  <c r="AE553" i="2"/>
  <c r="AF553" i="2"/>
  <c r="AG553" i="2"/>
  <c r="AH553" i="2"/>
  <c r="AC554" i="2"/>
  <c r="AD554" i="2"/>
  <c r="AE554" i="2"/>
  <c r="AF554" i="2"/>
  <c r="AG554" i="2"/>
  <c r="AH554" i="2"/>
  <c r="AC555" i="2"/>
  <c r="AD555" i="2"/>
  <c r="AE555" i="2"/>
  <c r="AF555" i="2"/>
  <c r="AG555" i="2"/>
  <c r="AH555" i="2"/>
  <c r="AC556" i="2"/>
  <c r="AD556" i="2"/>
  <c r="AE556" i="2"/>
  <c r="AF556" i="2"/>
  <c r="AG556" i="2"/>
  <c r="AH556" i="2"/>
  <c r="AC557" i="2"/>
  <c r="AD557" i="2"/>
  <c r="AE557" i="2"/>
  <c r="AF557" i="2"/>
  <c r="AG557" i="2"/>
  <c r="AH557" i="2"/>
  <c r="AC558" i="2"/>
  <c r="AD558" i="2"/>
  <c r="AE558" i="2"/>
  <c r="AF558" i="2"/>
  <c r="AG558" i="2"/>
  <c r="AH558" i="2"/>
  <c r="AC559" i="2"/>
  <c r="AD559" i="2"/>
  <c r="AE559" i="2"/>
  <c r="AF559" i="2"/>
  <c r="AG559" i="2"/>
  <c r="AH559" i="2"/>
  <c r="AC560" i="2"/>
  <c r="AD560" i="2"/>
  <c r="AE560" i="2"/>
  <c r="AF560" i="2"/>
  <c r="AG560" i="2"/>
  <c r="AH560" i="2"/>
  <c r="AC561" i="2"/>
  <c r="AD561" i="2"/>
  <c r="AE561" i="2"/>
  <c r="AF561" i="2"/>
  <c r="AG561" i="2"/>
  <c r="AH561" i="2"/>
  <c r="AC562" i="2"/>
  <c r="AD562" i="2"/>
  <c r="AE562" i="2"/>
  <c r="AF562" i="2"/>
  <c r="AG562" i="2"/>
  <c r="AH562" i="2"/>
  <c r="AC563" i="2"/>
  <c r="AD563" i="2"/>
  <c r="AE563" i="2"/>
  <c r="AF563" i="2"/>
  <c r="AG563" i="2"/>
  <c r="AH563" i="2"/>
  <c r="AC564" i="2"/>
  <c r="AD564" i="2"/>
  <c r="AE564" i="2"/>
  <c r="AF564" i="2"/>
  <c r="AG564" i="2"/>
  <c r="AH564" i="2"/>
  <c r="AC565" i="2"/>
  <c r="AD565" i="2"/>
  <c r="AE565" i="2"/>
  <c r="AF565" i="2"/>
  <c r="AG565" i="2"/>
  <c r="AH565" i="2"/>
  <c r="AC566" i="2"/>
  <c r="AD566" i="2"/>
  <c r="AE566" i="2"/>
  <c r="AF566" i="2"/>
  <c r="AG566" i="2"/>
  <c r="AH566" i="2"/>
  <c r="AC567" i="2"/>
  <c r="AD567" i="2"/>
  <c r="AE567" i="2"/>
  <c r="AF567" i="2"/>
  <c r="AG567" i="2"/>
  <c r="AH567" i="2"/>
  <c r="AC568" i="2"/>
  <c r="AD568" i="2"/>
  <c r="AE568" i="2"/>
  <c r="AF568" i="2"/>
  <c r="AG568" i="2"/>
  <c r="AH568" i="2"/>
  <c r="AC569" i="2"/>
  <c r="AD569" i="2"/>
  <c r="AE569" i="2"/>
  <c r="AF569" i="2"/>
  <c r="AG569" i="2"/>
  <c r="AH569" i="2"/>
  <c r="AC570" i="2"/>
  <c r="AD570" i="2"/>
  <c r="AE570" i="2"/>
  <c r="AF570" i="2"/>
  <c r="AG570" i="2"/>
  <c r="AH570" i="2"/>
  <c r="AC571" i="2"/>
  <c r="AD571" i="2"/>
  <c r="AE571" i="2"/>
  <c r="AF571" i="2"/>
  <c r="AG571" i="2"/>
  <c r="AH571" i="2"/>
  <c r="AC572" i="2"/>
  <c r="AD572" i="2"/>
  <c r="AE572" i="2"/>
  <c r="AF572" i="2"/>
  <c r="AG572" i="2"/>
  <c r="AH572" i="2"/>
  <c r="AC573" i="2"/>
  <c r="AD573" i="2"/>
  <c r="AE573" i="2"/>
  <c r="AF573" i="2"/>
  <c r="AG573" i="2"/>
  <c r="AH573" i="2"/>
  <c r="AC574" i="2"/>
  <c r="AD574" i="2"/>
  <c r="AE574" i="2"/>
  <c r="AF574" i="2"/>
  <c r="AG574" i="2"/>
  <c r="AH574" i="2"/>
  <c r="AC575" i="2"/>
  <c r="AD575" i="2"/>
  <c r="AE575" i="2"/>
  <c r="AF575" i="2"/>
  <c r="AG575" i="2"/>
  <c r="AH575" i="2"/>
  <c r="AC576" i="2"/>
  <c r="AD576" i="2"/>
  <c r="AE576" i="2"/>
  <c r="AF576" i="2"/>
  <c r="AG576" i="2"/>
  <c r="AH576" i="2"/>
  <c r="AC577" i="2"/>
  <c r="AD577" i="2"/>
  <c r="AE577" i="2"/>
  <c r="AF577" i="2"/>
  <c r="AG577" i="2"/>
  <c r="AH577" i="2"/>
  <c r="AC578" i="2"/>
  <c r="AD578" i="2"/>
  <c r="AE578" i="2"/>
  <c r="AF578" i="2"/>
  <c r="AG578" i="2"/>
  <c r="AH578" i="2"/>
  <c r="AC579" i="2"/>
  <c r="AD579" i="2"/>
  <c r="AE579" i="2"/>
  <c r="AF579" i="2"/>
  <c r="AG579" i="2"/>
  <c r="AH579" i="2"/>
  <c r="AC580" i="2"/>
  <c r="AD580" i="2"/>
  <c r="AE580" i="2"/>
  <c r="AF580" i="2"/>
  <c r="AG580" i="2"/>
  <c r="AH580" i="2"/>
  <c r="AC581" i="2"/>
  <c r="AD581" i="2"/>
  <c r="AE581" i="2"/>
  <c r="AF581" i="2"/>
  <c r="AG581" i="2"/>
  <c r="AH581" i="2"/>
  <c r="AC582" i="2"/>
  <c r="AD582" i="2"/>
  <c r="AE582" i="2"/>
  <c r="AF582" i="2"/>
  <c r="AG582" i="2"/>
  <c r="AH582" i="2"/>
  <c r="AC583" i="2"/>
  <c r="AD583" i="2"/>
  <c r="AE583" i="2"/>
  <c r="AF583" i="2"/>
  <c r="AG583" i="2"/>
  <c r="AH583" i="2"/>
  <c r="AC584" i="2"/>
  <c r="AD584" i="2"/>
  <c r="AE584" i="2"/>
  <c r="AF584" i="2"/>
  <c r="AG584" i="2"/>
  <c r="AH584" i="2"/>
  <c r="AC585" i="2"/>
  <c r="AD585" i="2"/>
  <c r="AE585" i="2"/>
  <c r="AF585" i="2"/>
  <c r="AG585" i="2"/>
  <c r="AH585" i="2"/>
  <c r="AC586" i="2"/>
  <c r="AD586" i="2"/>
  <c r="AE586" i="2"/>
  <c r="AF586" i="2"/>
  <c r="AG586" i="2"/>
  <c r="AH586" i="2"/>
  <c r="AC587" i="2"/>
  <c r="AD587" i="2"/>
  <c r="AE587" i="2"/>
  <c r="AF587" i="2"/>
  <c r="AG587" i="2"/>
  <c r="AH587" i="2"/>
  <c r="AC588" i="2"/>
  <c r="AD588" i="2"/>
  <c r="AE588" i="2"/>
  <c r="AF588" i="2"/>
  <c r="AG588" i="2"/>
  <c r="AH588" i="2"/>
  <c r="AC589" i="2"/>
  <c r="AD589" i="2"/>
  <c r="AE589" i="2"/>
  <c r="AF589" i="2"/>
  <c r="AG589" i="2"/>
  <c r="AH589" i="2"/>
  <c r="AC590" i="2"/>
  <c r="AD590" i="2"/>
  <c r="AE590" i="2"/>
  <c r="AF590" i="2"/>
  <c r="AG590" i="2"/>
  <c r="AH590" i="2"/>
  <c r="AC591" i="2"/>
  <c r="AD591" i="2"/>
  <c r="AE591" i="2"/>
  <c r="AF591" i="2"/>
  <c r="AG591" i="2"/>
  <c r="AH591" i="2"/>
  <c r="AC592" i="2"/>
  <c r="AD592" i="2"/>
  <c r="AE592" i="2"/>
  <c r="AF592" i="2"/>
  <c r="AG592" i="2"/>
  <c r="AH592" i="2"/>
  <c r="AC593" i="2"/>
  <c r="AD593" i="2"/>
  <c r="AE593" i="2"/>
  <c r="AF593" i="2"/>
  <c r="AG593" i="2"/>
  <c r="AH593" i="2"/>
  <c r="AC594" i="2"/>
  <c r="AD594" i="2"/>
  <c r="AE594" i="2"/>
  <c r="AF594" i="2"/>
  <c r="AG594" i="2"/>
  <c r="AH594" i="2"/>
  <c r="AC595" i="2"/>
  <c r="AD595" i="2"/>
  <c r="AE595" i="2"/>
  <c r="AF595" i="2"/>
  <c r="AG595" i="2"/>
  <c r="AH595" i="2"/>
  <c r="AC596" i="2"/>
  <c r="AD596" i="2"/>
  <c r="AE596" i="2"/>
  <c r="AF596" i="2"/>
  <c r="AG596" i="2"/>
  <c r="AH596" i="2"/>
  <c r="AC597" i="2"/>
  <c r="AD597" i="2"/>
  <c r="AE597" i="2"/>
  <c r="AF597" i="2"/>
  <c r="AG597" i="2"/>
  <c r="AH597" i="2"/>
  <c r="AC598" i="2"/>
  <c r="AD598" i="2"/>
  <c r="AE598" i="2"/>
  <c r="AF598" i="2"/>
  <c r="AG598" i="2"/>
  <c r="AH598" i="2"/>
  <c r="AC599" i="2"/>
  <c r="AD599" i="2"/>
  <c r="AE599" i="2"/>
  <c r="AF599" i="2"/>
  <c r="AG599" i="2"/>
  <c r="AH599" i="2"/>
  <c r="AC600" i="2"/>
  <c r="AD600" i="2"/>
  <c r="AE600" i="2"/>
  <c r="AF600" i="2"/>
  <c r="AG600" i="2"/>
  <c r="AH600" i="2"/>
  <c r="AC601" i="2"/>
  <c r="AD601" i="2"/>
  <c r="AE601" i="2"/>
  <c r="AF601" i="2"/>
  <c r="AG601" i="2"/>
  <c r="AH601" i="2"/>
  <c r="AC602" i="2"/>
  <c r="AD602" i="2"/>
  <c r="AE602" i="2"/>
  <c r="AF602" i="2"/>
  <c r="AG602" i="2"/>
  <c r="AH602" i="2"/>
  <c r="AC603" i="2"/>
  <c r="AD603" i="2"/>
  <c r="AE603" i="2"/>
  <c r="AF603" i="2"/>
  <c r="AG603" i="2"/>
  <c r="AH603" i="2"/>
  <c r="AC604" i="2"/>
  <c r="AD604" i="2"/>
  <c r="AE604" i="2"/>
  <c r="AF604" i="2"/>
  <c r="AG604" i="2"/>
  <c r="AH604" i="2"/>
  <c r="AC605" i="2"/>
  <c r="AD605" i="2"/>
  <c r="AE605" i="2"/>
  <c r="AF605" i="2"/>
  <c r="AG605" i="2"/>
  <c r="AH605" i="2"/>
  <c r="AC606" i="2"/>
  <c r="AD606" i="2"/>
  <c r="AE606" i="2"/>
  <c r="AF606" i="2"/>
  <c r="AG606" i="2"/>
  <c r="AH606" i="2"/>
  <c r="AC607" i="2"/>
  <c r="AD607" i="2"/>
  <c r="AE607" i="2"/>
  <c r="AF607" i="2"/>
  <c r="AG607" i="2"/>
  <c r="AH607" i="2"/>
  <c r="AC608" i="2"/>
  <c r="AD608" i="2"/>
  <c r="AE608" i="2"/>
  <c r="AF608" i="2"/>
  <c r="AG608" i="2"/>
  <c r="AH608" i="2"/>
  <c r="AC609" i="2"/>
  <c r="AD609" i="2"/>
  <c r="AE609" i="2"/>
  <c r="AF609" i="2"/>
  <c r="AG609" i="2"/>
  <c r="AH609" i="2"/>
  <c r="AC610" i="2"/>
  <c r="AD610" i="2"/>
  <c r="AE610" i="2"/>
  <c r="AF610" i="2"/>
  <c r="AG610" i="2"/>
  <c r="AH610" i="2"/>
  <c r="AC611" i="2"/>
  <c r="AD611" i="2"/>
  <c r="AE611" i="2"/>
  <c r="AF611" i="2"/>
  <c r="AG611" i="2"/>
  <c r="AH611" i="2"/>
  <c r="AC612" i="2"/>
  <c r="AD612" i="2"/>
  <c r="AE612" i="2"/>
  <c r="AF612" i="2"/>
  <c r="AG612" i="2"/>
  <c r="AH612" i="2"/>
  <c r="AC613" i="2"/>
  <c r="AD613" i="2"/>
  <c r="AE613" i="2"/>
  <c r="AF613" i="2"/>
  <c r="AG613" i="2"/>
  <c r="AH613" i="2"/>
  <c r="AC614" i="2"/>
  <c r="AD614" i="2"/>
  <c r="AE614" i="2"/>
  <c r="AF614" i="2"/>
  <c r="AG614" i="2"/>
  <c r="AH614" i="2"/>
  <c r="AC615" i="2"/>
  <c r="AD615" i="2"/>
  <c r="AE615" i="2"/>
  <c r="AF615" i="2"/>
  <c r="AG615" i="2"/>
  <c r="AH615" i="2"/>
  <c r="AC616" i="2"/>
  <c r="AD616" i="2"/>
  <c r="AE616" i="2"/>
  <c r="AF616" i="2"/>
  <c r="AG616" i="2"/>
  <c r="AH616" i="2"/>
  <c r="AC617" i="2"/>
  <c r="AD617" i="2"/>
  <c r="AE617" i="2"/>
  <c r="AF617" i="2"/>
  <c r="AG617" i="2"/>
  <c r="AH617" i="2"/>
  <c r="AC618" i="2"/>
  <c r="AD618" i="2"/>
  <c r="AE618" i="2"/>
  <c r="AF618" i="2"/>
  <c r="AG618" i="2"/>
  <c r="AH618" i="2"/>
  <c r="AC619" i="2"/>
  <c r="AD619" i="2"/>
  <c r="AE619" i="2"/>
  <c r="AF619" i="2"/>
  <c r="AG619" i="2"/>
  <c r="AH619" i="2"/>
  <c r="AC620" i="2"/>
  <c r="AD620" i="2"/>
  <c r="AE620" i="2"/>
  <c r="AF620" i="2"/>
  <c r="AG620" i="2"/>
  <c r="AH620" i="2"/>
  <c r="AC621" i="2"/>
  <c r="AD621" i="2"/>
  <c r="AE621" i="2"/>
  <c r="AF621" i="2"/>
  <c r="AG621" i="2"/>
  <c r="AH621" i="2"/>
  <c r="AC622" i="2"/>
  <c r="AD622" i="2"/>
  <c r="AE622" i="2"/>
  <c r="AF622" i="2"/>
  <c r="AG622" i="2"/>
  <c r="AH622" i="2"/>
  <c r="AC623" i="2"/>
  <c r="AD623" i="2"/>
  <c r="AE623" i="2"/>
  <c r="AF623" i="2"/>
  <c r="AG623" i="2"/>
  <c r="AH623" i="2"/>
  <c r="AC624" i="2"/>
  <c r="AD624" i="2"/>
  <c r="AE624" i="2"/>
  <c r="AF624" i="2"/>
  <c r="AG624" i="2"/>
  <c r="AH624" i="2"/>
  <c r="AC625" i="2"/>
  <c r="AD625" i="2"/>
  <c r="AE625" i="2"/>
  <c r="AF625" i="2"/>
  <c r="AG625" i="2"/>
  <c r="AH625" i="2"/>
  <c r="AC626" i="2"/>
  <c r="AD626" i="2"/>
  <c r="AE626" i="2"/>
  <c r="AF626" i="2"/>
  <c r="AG626" i="2"/>
  <c r="AH626" i="2"/>
  <c r="AC627" i="2"/>
  <c r="AD627" i="2"/>
  <c r="AE627" i="2"/>
  <c r="AF627" i="2"/>
  <c r="AG627" i="2"/>
  <c r="AH627" i="2"/>
  <c r="AC628" i="2"/>
  <c r="AD628" i="2"/>
  <c r="AE628" i="2"/>
  <c r="AF628" i="2"/>
  <c r="AG628" i="2"/>
  <c r="AH628" i="2"/>
  <c r="AC629" i="2"/>
  <c r="AD629" i="2"/>
  <c r="AE629" i="2"/>
  <c r="AF629" i="2"/>
  <c r="AG629" i="2"/>
  <c r="AH629" i="2"/>
  <c r="AC630" i="2"/>
  <c r="AD630" i="2"/>
  <c r="AE630" i="2"/>
  <c r="AF630" i="2"/>
  <c r="AG630" i="2"/>
  <c r="AH630" i="2"/>
  <c r="AC631" i="2"/>
  <c r="AD631" i="2"/>
  <c r="AE631" i="2"/>
  <c r="AF631" i="2"/>
  <c r="AG631" i="2"/>
  <c r="AH631" i="2"/>
  <c r="AC632" i="2"/>
  <c r="AD632" i="2"/>
  <c r="AE632" i="2"/>
  <c r="AF632" i="2"/>
  <c r="AG632" i="2"/>
  <c r="AH632" i="2"/>
  <c r="AC633" i="2"/>
  <c r="AD633" i="2"/>
  <c r="AE633" i="2"/>
  <c r="AF633" i="2"/>
  <c r="AG633" i="2"/>
  <c r="AH633" i="2"/>
  <c r="AC634" i="2"/>
  <c r="AD634" i="2"/>
  <c r="AE634" i="2"/>
  <c r="AF634" i="2"/>
  <c r="AG634" i="2"/>
  <c r="AH634" i="2"/>
  <c r="AC635" i="2"/>
  <c r="AD635" i="2"/>
  <c r="AE635" i="2"/>
  <c r="AF635" i="2"/>
  <c r="AG635" i="2"/>
  <c r="AH635" i="2"/>
  <c r="AC636" i="2"/>
  <c r="AD636" i="2"/>
  <c r="AE636" i="2"/>
  <c r="AF636" i="2"/>
  <c r="AG636" i="2"/>
  <c r="AH636" i="2"/>
  <c r="AC637" i="2"/>
  <c r="AD637" i="2"/>
  <c r="AE637" i="2"/>
  <c r="AF637" i="2"/>
  <c r="AG637" i="2"/>
  <c r="AH637" i="2"/>
  <c r="AC638" i="2"/>
  <c r="AD638" i="2"/>
  <c r="AE638" i="2"/>
  <c r="AF638" i="2"/>
  <c r="AG638" i="2"/>
  <c r="AH638" i="2"/>
  <c r="AC639" i="2"/>
  <c r="AD639" i="2"/>
  <c r="AE639" i="2"/>
  <c r="AF639" i="2"/>
  <c r="AG639" i="2"/>
  <c r="AH639" i="2"/>
  <c r="AC640" i="2"/>
  <c r="AD640" i="2"/>
  <c r="AE640" i="2"/>
  <c r="AF640" i="2"/>
  <c r="AG640" i="2"/>
  <c r="AH640" i="2"/>
  <c r="AC641" i="2"/>
  <c r="AD641" i="2"/>
  <c r="AE641" i="2"/>
  <c r="AF641" i="2"/>
  <c r="AG641" i="2"/>
  <c r="AH641" i="2"/>
  <c r="AC642" i="2"/>
  <c r="AD642" i="2"/>
  <c r="AE642" i="2"/>
  <c r="AF642" i="2"/>
  <c r="AG642" i="2"/>
  <c r="AH642" i="2"/>
  <c r="AC643" i="2"/>
  <c r="AD643" i="2"/>
  <c r="AE643" i="2"/>
  <c r="AF643" i="2"/>
  <c r="AG643" i="2"/>
  <c r="AH643" i="2"/>
  <c r="AC644" i="2"/>
  <c r="AD644" i="2"/>
  <c r="AE644" i="2"/>
  <c r="AF644" i="2"/>
  <c r="AG644" i="2"/>
  <c r="AH644" i="2"/>
  <c r="AC645" i="2"/>
  <c r="AD645" i="2"/>
  <c r="AE645" i="2"/>
  <c r="AF645" i="2"/>
  <c r="AG645" i="2"/>
  <c r="AH645" i="2"/>
  <c r="AC646" i="2"/>
  <c r="AD646" i="2"/>
  <c r="AE646" i="2"/>
  <c r="AF646" i="2"/>
  <c r="AG646" i="2"/>
  <c r="AH646" i="2"/>
  <c r="AC647" i="2"/>
  <c r="AD647" i="2"/>
  <c r="AE647" i="2"/>
  <c r="AF647" i="2"/>
  <c r="AG647" i="2"/>
  <c r="AH647" i="2"/>
  <c r="AC648" i="2"/>
  <c r="AD648" i="2"/>
  <c r="AE648" i="2"/>
  <c r="AF648" i="2"/>
  <c r="AG648" i="2"/>
  <c r="AH648" i="2"/>
  <c r="AC649" i="2"/>
  <c r="AD649" i="2"/>
  <c r="AE649" i="2"/>
  <c r="AF649" i="2"/>
  <c r="AG649" i="2"/>
  <c r="AH649" i="2"/>
  <c r="AC650" i="2"/>
  <c r="AD650" i="2"/>
  <c r="AE650" i="2"/>
  <c r="AF650" i="2"/>
  <c r="AG650" i="2"/>
  <c r="AH650" i="2"/>
  <c r="AC651" i="2"/>
  <c r="AD651" i="2"/>
  <c r="AE651" i="2"/>
  <c r="AF651" i="2"/>
  <c r="AG651" i="2"/>
  <c r="AH651" i="2"/>
  <c r="AC652" i="2"/>
  <c r="AD652" i="2"/>
  <c r="AE652" i="2"/>
  <c r="AF652" i="2"/>
  <c r="AG652" i="2"/>
  <c r="AH652" i="2"/>
  <c r="AC653" i="2"/>
  <c r="AD653" i="2"/>
  <c r="AE653" i="2"/>
  <c r="AF653" i="2"/>
  <c r="AG653" i="2"/>
  <c r="AH653" i="2"/>
  <c r="AC654" i="2"/>
  <c r="AD654" i="2"/>
  <c r="AE654" i="2"/>
  <c r="AF654" i="2"/>
  <c r="AG654" i="2"/>
  <c r="AH654" i="2"/>
  <c r="AC655" i="2"/>
  <c r="AD655" i="2"/>
  <c r="AE655" i="2"/>
  <c r="AF655" i="2"/>
  <c r="AG655" i="2"/>
  <c r="AH655" i="2"/>
  <c r="AC656" i="2"/>
  <c r="AD656" i="2"/>
  <c r="AE656" i="2"/>
  <c r="AF656" i="2"/>
  <c r="AG656" i="2"/>
  <c r="AH656" i="2"/>
  <c r="AC657" i="2"/>
  <c r="AD657" i="2"/>
  <c r="AE657" i="2"/>
  <c r="AF657" i="2"/>
  <c r="AG657" i="2"/>
  <c r="AH657" i="2"/>
  <c r="AC658" i="2"/>
  <c r="AD658" i="2"/>
  <c r="AE658" i="2"/>
  <c r="AF658" i="2"/>
  <c r="AG658" i="2"/>
  <c r="AH658" i="2"/>
  <c r="AC659" i="2"/>
  <c r="AD659" i="2"/>
  <c r="AE659" i="2"/>
  <c r="AF659" i="2"/>
  <c r="AG659" i="2"/>
  <c r="AH659" i="2"/>
  <c r="AC660" i="2"/>
  <c r="AD660" i="2"/>
  <c r="AE660" i="2"/>
  <c r="AF660" i="2"/>
  <c r="AG660" i="2"/>
  <c r="AH660" i="2"/>
  <c r="AC661" i="2"/>
  <c r="AD661" i="2"/>
  <c r="AE661" i="2"/>
  <c r="AF661" i="2"/>
  <c r="AG661" i="2"/>
  <c r="AH661" i="2"/>
  <c r="AC662" i="2"/>
  <c r="AD662" i="2"/>
  <c r="AE662" i="2"/>
  <c r="AF662" i="2"/>
  <c r="AG662" i="2"/>
  <c r="AH662" i="2"/>
  <c r="AC663" i="2"/>
  <c r="AD663" i="2"/>
  <c r="AE663" i="2"/>
  <c r="AF663" i="2"/>
  <c r="AG663" i="2"/>
  <c r="AH663" i="2"/>
  <c r="AC664" i="2"/>
  <c r="AD664" i="2"/>
  <c r="AE664" i="2"/>
  <c r="AF664" i="2"/>
  <c r="AG664" i="2"/>
  <c r="AH664" i="2"/>
  <c r="AC665" i="2"/>
  <c r="AD665" i="2"/>
  <c r="AE665" i="2"/>
  <c r="AF665" i="2"/>
  <c r="AG665" i="2"/>
  <c r="AH665" i="2"/>
  <c r="AC666" i="2"/>
  <c r="AD666" i="2"/>
  <c r="AE666" i="2"/>
  <c r="AF666" i="2"/>
  <c r="AG666" i="2"/>
  <c r="AH666" i="2"/>
  <c r="AC667" i="2"/>
  <c r="AD667" i="2"/>
  <c r="AE667" i="2"/>
  <c r="AF667" i="2"/>
  <c r="AG667" i="2"/>
  <c r="AH667" i="2"/>
  <c r="AC668" i="2"/>
  <c r="AD668" i="2"/>
  <c r="AE668" i="2"/>
  <c r="AF668" i="2"/>
  <c r="AG668" i="2"/>
  <c r="AH668" i="2"/>
  <c r="AC669" i="2"/>
  <c r="AD669" i="2"/>
  <c r="AE669" i="2"/>
  <c r="AF669" i="2"/>
  <c r="AG669" i="2"/>
  <c r="AH669" i="2"/>
  <c r="AC670" i="2"/>
  <c r="AD670" i="2"/>
  <c r="AE670" i="2"/>
  <c r="AF670" i="2"/>
  <c r="AG670" i="2"/>
  <c r="AH670" i="2"/>
  <c r="AC671" i="2"/>
  <c r="AD671" i="2"/>
  <c r="AE671" i="2"/>
  <c r="AF671" i="2"/>
  <c r="AG671" i="2"/>
  <c r="AH671" i="2"/>
  <c r="AC672" i="2"/>
  <c r="AD672" i="2"/>
  <c r="AE672" i="2"/>
  <c r="AF672" i="2"/>
  <c r="AG672" i="2"/>
  <c r="AH672" i="2"/>
  <c r="AC673" i="2"/>
  <c r="AD673" i="2"/>
  <c r="AE673" i="2"/>
  <c r="AF673" i="2"/>
  <c r="AG673" i="2"/>
  <c r="AH673" i="2"/>
  <c r="AC674" i="2"/>
  <c r="AD674" i="2"/>
  <c r="AE674" i="2"/>
  <c r="AF674" i="2"/>
  <c r="AG674" i="2"/>
  <c r="AH674" i="2"/>
  <c r="AC675" i="2"/>
  <c r="AD675" i="2"/>
  <c r="AE675" i="2"/>
  <c r="AF675" i="2"/>
  <c r="AG675" i="2"/>
  <c r="AH675" i="2"/>
  <c r="AC676" i="2"/>
  <c r="AD676" i="2"/>
  <c r="AE676" i="2"/>
  <c r="AF676" i="2"/>
  <c r="AG676" i="2"/>
  <c r="AH676" i="2"/>
  <c r="AC677" i="2"/>
  <c r="AD677" i="2"/>
  <c r="AE677" i="2"/>
  <c r="AF677" i="2"/>
  <c r="AG677" i="2"/>
  <c r="AH677" i="2"/>
  <c r="AC678" i="2"/>
  <c r="AD678" i="2"/>
  <c r="AE678" i="2"/>
  <c r="AF678" i="2"/>
  <c r="AG678" i="2"/>
  <c r="AH678" i="2"/>
  <c r="AC679" i="2"/>
  <c r="AD679" i="2"/>
  <c r="AE679" i="2"/>
  <c r="AF679" i="2"/>
  <c r="AG679" i="2"/>
  <c r="AH679" i="2"/>
  <c r="AC680" i="2"/>
  <c r="AD680" i="2"/>
  <c r="AE680" i="2"/>
  <c r="AF680" i="2"/>
  <c r="AG680" i="2"/>
  <c r="AH680" i="2"/>
  <c r="AC681" i="2"/>
  <c r="AD681" i="2"/>
  <c r="AE681" i="2"/>
  <c r="AF681" i="2"/>
  <c r="AG681" i="2"/>
  <c r="AH681" i="2"/>
  <c r="AC682" i="2"/>
  <c r="AD682" i="2"/>
  <c r="AE682" i="2"/>
  <c r="AF682" i="2"/>
  <c r="AG682" i="2"/>
  <c r="AH682" i="2"/>
  <c r="AC683" i="2"/>
  <c r="AD683" i="2"/>
  <c r="AE683" i="2"/>
  <c r="AF683" i="2"/>
  <c r="AG683" i="2"/>
  <c r="AH683" i="2"/>
  <c r="AC684" i="2"/>
  <c r="AD684" i="2"/>
  <c r="AE684" i="2"/>
  <c r="AF684" i="2"/>
  <c r="AG684" i="2"/>
  <c r="AH684" i="2"/>
  <c r="AC685" i="2"/>
  <c r="AD685" i="2"/>
  <c r="AE685" i="2"/>
  <c r="AF685" i="2"/>
  <c r="AG685" i="2"/>
  <c r="AH685" i="2"/>
  <c r="AC686" i="2"/>
  <c r="AD686" i="2"/>
  <c r="AE686" i="2"/>
  <c r="AF686" i="2"/>
  <c r="AG686" i="2"/>
  <c r="AH686" i="2"/>
  <c r="AC687" i="2"/>
  <c r="AD687" i="2"/>
  <c r="AE687" i="2"/>
  <c r="AF687" i="2"/>
  <c r="AG687" i="2"/>
  <c r="AH687" i="2"/>
  <c r="AC688" i="2"/>
  <c r="AD688" i="2"/>
  <c r="AE688" i="2"/>
  <c r="AF688" i="2"/>
  <c r="AG688" i="2"/>
  <c r="AH688" i="2"/>
  <c r="AC689" i="2"/>
  <c r="AD689" i="2"/>
  <c r="AE689" i="2"/>
  <c r="AF689" i="2"/>
  <c r="AG689" i="2"/>
  <c r="AH689" i="2"/>
  <c r="AC690" i="2"/>
  <c r="AD690" i="2"/>
  <c r="AE690" i="2"/>
  <c r="AF690" i="2"/>
  <c r="AG690" i="2"/>
  <c r="AH690" i="2"/>
  <c r="AC691" i="2"/>
  <c r="AD691" i="2"/>
  <c r="AE691" i="2"/>
  <c r="AF691" i="2"/>
  <c r="AG691" i="2"/>
  <c r="AH691" i="2"/>
  <c r="AC692" i="2"/>
  <c r="AD692" i="2"/>
  <c r="AE692" i="2"/>
  <c r="AF692" i="2"/>
  <c r="AG692" i="2"/>
  <c r="AH692" i="2"/>
  <c r="AC693" i="2"/>
  <c r="AD693" i="2"/>
  <c r="AE693" i="2"/>
  <c r="AF693" i="2"/>
  <c r="AG693" i="2"/>
  <c r="AH693" i="2"/>
  <c r="AC694" i="2"/>
  <c r="AD694" i="2"/>
  <c r="AE694" i="2"/>
  <c r="AF694" i="2"/>
  <c r="AG694" i="2"/>
  <c r="AH694" i="2"/>
  <c r="AC695" i="2"/>
  <c r="AD695" i="2"/>
  <c r="AE695" i="2"/>
  <c r="AF695" i="2"/>
  <c r="AG695" i="2"/>
  <c r="AH695" i="2"/>
  <c r="AC696" i="2"/>
  <c r="AD696" i="2"/>
  <c r="AE696" i="2"/>
  <c r="AF696" i="2"/>
  <c r="AG696" i="2"/>
  <c r="AH696" i="2"/>
  <c r="AC697" i="2"/>
  <c r="AD697" i="2"/>
  <c r="AE697" i="2"/>
  <c r="AF697" i="2"/>
  <c r="AG697" i="2"/>
  <c r="AH697" i="2"/>
  <c r="AC698" i="2"/>
  <c r="AD698" i="2"/>
  <c r="AE698" i="2"/>
  <c r="AF698" i="2"/>
  <c r="AG698" i="2"/>
  <c r="AH698" i="2"/>
  <c r="AC699" i="2"/>
  <c r="AD699" i="2"/>
  <c r="AE699" i="2"/>
  <c r="AF699" i="2"/>
  <c r="AG699" i="2"/>
  <c r="AH699" i="2"/>
  <c r="AC700" i="2"/>
  <c r="AD700" i="2"/>
  <c r="AE700" i="2"/>
  <c r="AF700" i="2"/>
  <c r="AG700" i="2"/>
  <c r="AH700" i="2"/>
  <c r="AC701" i="2"/>
  <c r="AD701" i="2"/>
  <c r="AE701" i="2"/>
  <c r="AF701" i="2"/>
  <c r="AG701" i="2"/>
  <c r="AH701" i="2"/>
  <c r="AC702" i="2"/>
  <c r="AD702" i="2"/>
  <c r="AE702" i="2"/>
  <c r="AF702" i="2"/>
  <c r="AG702" i="2"/>
  <c r="AH702" i="2"/>
  <c r="AC703" i="2"/>
  <c r="AD703" i="2"/>
  <c r="AE703" i="2"/>
  <c r="AF703" i="2"/>
  <c r="AG703" i="2"/>
  <c r="AH703" i="2"/>
  <c r="AC704" i="2"/>
  <c r="AD704" i="2"/>
  <c r="AE704" i="2"/>
  <c r="AF704" i="2"/>
  <c r="AG704" i="2"/>
  <c r="AH704" i="2"/>
  <c r="AC705" i="2"/>
  <c r="AD705" i="2"/>
  <c r="AE705" i="2"/>
  <c r="AF705" i="2"/>
  <c r="AG705" i="2"/>
  <c r="AH705" i="2"/>
  <c r="AC706" i="2"/>
  <c r="AD706" i="2"/>
  <c r="AE706" i="2"/>
  <c r="AF706" i="2"/>
  <c r="AG706" i="2"/>
  <c r="AH706" i="2"/>
  <c r="AC707" i="2"/>
  <c r="AD707" i="2"/>
  <c r="AE707" i="2"/>
  <c r="AF707" i="2"/>
  <c r="AG707" i="2"/>
  <c r="AH707" i="2"/>
  <c r="AC708" i="2"/>
  <c r="AD708" i="2"/>
  <c r="AE708" i="2"/>
  <c r="AF708" i="2"/>
  <c r="AG708" i="2"/>
  <c r="AH708" i="2"/>
  <c r="AC709" i="2"/>
  <c r="AD709" i="2"/>
  <c r="AE709" i="2"/>
  <c r="AF709" i="2"/>
  <c r="AG709" i="2"/>
  <c r="AH709" i="2"/>
  <c r="AC710" i="2"/>
  <c r="AD710" i="2"/>
  <c r="AE710" i="2"/>
  <c r="AF710" i="2"/>
  <c r="AG710" i="2"/>
  <c r="AH710" i="2"/>
  <c r="AC711" i="2"/>
  <c r="AD711" i="2"/>
  <c r="AE711" i="2"/>
  <c r="AF711" i="2"/>
  <c r="AG711" i="2"/>
  <c r="AH711" i="2"/>
  <c r="AC712" i="2"/>
  <c r="AD712" i="2"/>
  <c r="AE712" i="2"/>
  <c r="AF712" i="2"/>
  <c r="AG712" i="2"/>
  <c r="AH712" i="2"/>
  <c r="AC713" i="2"/>
  <c r="AD713" i="2"/>
  <c r="AE713" i="2"/>
  <c r="AF713" i="2"/>
  <c r="AG713" i="2"/>
  <c r="AH713" i="2"/>
  <c r="AC714" i="2"/>
  <c r="AD714" i="2"/>
  <c r="AE714" i="2"/>
  <c r="AF714" i="2"/>
  <c r="AG714" i="2"/>
  <c r="AH714" i="2"/>
  <c r="AC715" i="2"/>
  <c r="AD715" i="2"/>
  <c r="AE715" i="2"/>
  <c r="AF715" i="2"/>
  <c r="AG715" i="2"/>
  <c r="AH715" i="2"/>
  <c r="AC716" i="2"/>
  <c r="AD716" i="2"/>
  <c r="AE716" i="2"/>
  <c r="AF716" i="2"/>
  <c r="AG716" i="2"/>
  <c r="AH716" i="2"/>
  <c r="AC717" i="2"/>
  <c r="AD717" i="2"/>
  <c r="AE717" i="2"/>
  <c r="AF717" i="2"/>
  <c r="AG717" i="2"/>
  <c r="AH717" i="2"/>
  <c r="AC718" i="2"/>
  <c r="AD718" i="2"/>
  <c r="AE718" i="2"/>
  <c r="AF718" i="2"/>
  <c r="AG718" i="2"/>
  <c r="AH718" i="2"/>
  <c r="AC719" i="2"/>
  <c r="AD719" i="2"/>
  <c r="AE719" i="2"/>
  <c r="AF719" i="2"/>
  <c r="AG719" i="2"/>
  <c r="AH719" i="2"/>
  <c r="AC720" i="2"/>
  <c r="AD720" i="2"/>
  <c r="AE720" i="2"/>
  <c r="AF720" i="2"/>
  <c r="AG720" i="2"/>
  <c r="AH720" i="2"/>
  <c r="AC721" i="2"/>
  <c r="AD721" i="2"/>
  <c r="AE721" i="2"/>
  <c r="AF721" i="2"/>
  <c r="AG721" i="2"/>
  <c r="AH721" i="2"/>
  <c r="AC722" i="2"/>
  <c r="AD722" i="2"/>
  <c r="AE722" i="2"/>
  <c r="AF722" i="2"/>
  <c r="AG722" i="2"/>
  <c r="AH722" i="2"/>
  <c r="AC723" i="2"/>
  <c r="AD723" i="2"/>
  <c r="AE723" i="2"/>
  <c r="AF723" i="2"/>
  <c r="AG723" i="2"/>
  <c r="AH723" i="2"/>
  <c r="AC724" i="2"/>
  <c r="AD724" i="2"/>
  <c r="AE724" i="2"/>
  <c r="AF724" i="2"/>
  <c r="AG724" i="2"/>
  <c r="AH724" i="2"/>
  <c r="AC725" i="2"/>
  <c r="AD725" i="2"/>
  <c r="AE725" i="2"/>
  <c r="AF725" i="2"/>
  <c r="AG725" i="2"/>
  <c r="AH725" i="2"/>
  <c r="AC726" i="2"/>
  <c r="AD726" i="2"/>
  <c r="AE726" i="2"/>
  <c r="AF726" i="2"/>
  <c r="AG726" i="2"/>
  <c r="AH726" i="2"/>
  <c r="AC727" i="2"/>
  <c r="AD727" i="2"/>
  <c r="AE727" i="2"/>
  <c r="AF727" i="2"/>
  <c r="AG727" i="2"/>
  <c r="AH727" i="2"/>
  <c r="AC728" i="2"/>
  <c r="AD728" i="2"/>
  <c r="AE728" i="2"/>
  <c r="AF728" i="2"/>
  <c r="AG728" i="2"/>
  <c r="AH728" i="2"/>
  <c r="AC729" i="2"/>
  <c r="AD729" i="2"/>
  <c r="AE729" i="2"/>
  <c r="AF729" i="2"/>
  <c r="AG729" i="2"/>
  <c r="AH729" i="2"/>
  <c r="AH2" i="2"/>
  <c r="AG2" i="2"/>
  <c r="AF2" i="2"/>
  <c r="AE2" i="2"/>
  <c r="AD2" i="2"/>
  <c r="AC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2" i="1"/>
  <c r="D2" i="3" l="1"/>
  <c r="Q118" i="3"/>
  <c r="G118" i="3"/>
  <c r="G116" i="3"/>
  <c r="E116" i="3"/>
  <c r="K111" i="3"/>
  <c r="I111" i="3"/>
  <c r="M122" i="3"/>
  <c r="U114" i="3"/>
  <c r="G2" i="3"/>
  <c r="U121" i="3"/>
  <c r="E118" i="3"/>
  <c r="K114" i="3"/>
  <c r="Q110" i="3"/>
  <c r="F2" i="3"/>
  <c r="H2" i="3"/>
  <c r="K121" i="3"/>
  <c r="O102" i="3"/>
  <c r="I114" i="3"/>
  <c r="E110" i="3"/>
  <c r="J2" i="3"/>
  <c r="I121" i="3"/>
  <c r="M102" i="3"/>
  <c r="S113" i="3"/>
  <c r="T108" i="3"/>
  <c r="K2" i="3"/>
  <c r="O119" i="3"/>
  <c r="C102" i="3"/>
  <c r="Q113" i="3"/>
  <c r="E108" i="3"/>
  <c r="M2" i="3"/>
  <c r="M119" i="3"/>
  <c r="U117" i="3"/>
  <c r="G113" i="3"/>
  <c r="J107" i="3"/>
  <c r="N2" i="3"/>
  <c r="C119" i="3"/>
  <c r="K117" i="3"/>
  <c r="E113" i="3"/>
  <c r="L106" i="3"/>
  <c r="C122" i="3"/>
  <c r="R2" i="3"/>
  <c r="U103" i="3"/>
  <c r="I117" i="3"/>
  <c r="O112" i="3"/>
  <c r="P104" i="3"/>
  <c r="S2" i="3"/>
  <c r="K103" i="3"/>
  <c r="S116" i="3"/>
  <c r="M112" i="3"/>
  <c r="T2" i="3"/>
  <c r="I103" i="3"/>
  <c r="Q116" i="3"/>
  <c r="C112" i="3"/>
  <c r="V99" i="3"/>
  <c r="O122" i="3"/>
  <c r="S118" i="3"/>
  <c r="U111" i="3"/>
  <c r="D99" i="3"/>
  <c r="K88" i="3"/>
  <c r="L88" i="3"/>
  <c r="M88" i="3"/>
  <c r="N88" i="3"/>
  <c r="C88" i="3"/>
  <c r="O88" i="3"/>
  <c r="D88" i="3"/>
  <c r="P88" i="3"/>
  <c r="E88" i="3"/>
  <c r="Q88" i="3"/>
  <c r="F88" i="3"/>
  <c r="R88" i="3"/>
  <c r="G88" i="3"/>
  <c r="S88" i="3"/>
  <c r="H88" i="3"/>
  <c r="T88" i="3"/>
  <c r="I88" i="3"/>
  <c r="U88" i="3"/>
  <c r="J88" i="3"/>
  <c r="V88" i="3"/>
  <c r="E120" i="3"/>
  <c r="N105" i="3"/>
  <c r="R101" i="3"/>
  <c r="F98" i="3"/>
  <c r="K94" i="3"/>
  <c r="L94" i="3"/>
  <c r="M94" i="3"/>
  <c r="N94" i="3"/>
  <c r="C94" i="3"/>
  <c r="O94" i="3"/>
  <c r="D94" i="3"/>
  <c r="P94" i="3"/>
  <c r="E94" i="3"/>
  <c r="Q94" i="3"/>
  <c r="F94" i="3"/>
  <c r="R94" i="3"/>
  <c r="G94" i="3"/>
  <c r="S94" i="3"/>
  <c r="H94" i="3"/>
  <c r="T94" i="3"/>
  <c r="I94" i="3"/>
  <c r="U94" i="3"/>
  <c r="J94" i="3"/>
  <c r="V94" i="3"/>
  <c r="E100" i="3"/>
  <c r="Q100" i="3"/>
  <c r="G100" i="3"/>
  <c r="S100" i="3"/>
  <c r="K100" i="3"/>
  <c r="M100" i="3"/>
  <c r="M41" i="3"/>
  <c r="N41" i="3"/>
  <c r="C41" i="3"/>
  <c r="Q41" i="3"/>
  <c r="D41" i="3"/>
  <c r="R41" i="3"/>
  <c r="E41" i="3"/>
  <c r="S41" i="3"/>
  <c r="F41" i="3"/>
  <c r="T41" i="3"/>
  <c r="G41" i="3"/>
  <c r="U41" i="3"/>
  <c r="I41" i="3"/>
  <c r="K41" i="3"/>
  <c r="L41" i="3"/>
  <c r="V41" i="3"/>
  <c r="H41" i="3"/>
  <c r="J41" i="3"/>
  <c r="O41" i="3"/>
  <c r="P41" i="3"/>
  <c r="M60" i="3"/>
  <c r="I60" i="3"/>
  <c r="V60" i="3"/>
  <c r="J60" i="3"/>
  <c r="K60" i="3"/>
  <c r="L60" i="3"/>
  <c r="N60" i="3"/>
  <c r="O60" i="3"/>
  <c r="C60" i="3"/>
  <c r="P60" i="3"/>
  <c r="D60" i="3"/>
  <c r="Q60" i="3"/>
  <c r="E60" i="3"/>
  <c r="R60" i="3"/>
  <c r="F60" i="3"/>
  <c r="S60" i="3"/>
  <c r="G60" i="3"/>
  <c r="T60" i="3"/>
  <c r="H60" i="3"/>
  <c r="U60" i="3"/>
  <c r="I46" i="3"/>
  <c r="U46" i="3"/>
  <c r="J46" i="3"/>
  <c r="V46" i="3"/>
  <c r="C46" i="3"/>
  <c r="Q46" i="3"/>
  <c r="D46" i="3"/>
  <c r="R46" i="3"/>
  <c r="E46" i="3"/>
  <c r="S46" i="3"/>
  <c r="F46" i="3"/>
  <c r="T46" i="3"/>
  <c r="G46" i="3"/>
  <c r="K46" i="3"/>
  <c r="M46" i="3"/>
  <c r="N46" i="3"/>
  <c r="H46" i="3"/>
  <c r="L46" i="3"/>
  <c r="O46" i="3"/>
  <c r="P46" i="3"/>
  <c r="I28" i="3"/>
  <c r="U28" i="3"/>
  <c r="J28" i="3"/>
  <c r="V28" i="3"/>
  <c r="L28" i="3"/>
  <c r="N28" i="3"/>
  <c r="O28" i="3"/>
  <c r="P28" i="3"/>
  <c r="Q28" i="3"/>
  <c r="C28" i="3"/>
  <c r="R28" i="3"/>
  <c r="D28" i="3"/>
  <c r="S28" i="3"/>
  <c r="E28" i="3"/>
  <c r="T28" i="3"/>
  <c r="G28" i="3"/>
  <c r="H28" i="3"/>
  <c r="K28" i="3"/>
  <c r="M28" i="3"/>
  <c r="F28" i="3"/>
  <c r="K14" i="3"/>
  <c r="L14" i="3"/>
  <c r="M14" i="3"/>
  <c r="N14" i="3"/>
  <c r="C14" i="3"/>
  <c r="O14" i="3"/>
  <c r="D14" i="3"/>
  <c r="P14" i="3"/>
  <c r="E14" i="3"/>
  <c r="Q14" i="3"/>
  <c r="F14" i="3"/>
  <c r="R14" i="3"/>
  <c r="G14" i="3"/>
  <c r="S14" i="3"/>
  <c r="H14" i="3"/>
  <c r="T14" i="3"/>
  <c r="I14" i="3"/>
  <c r="J14" i="3"/>
  <c r="U14" i="3"/>
  <c r="V14" i="3"/>
  <c r="G4" i="3"/>
  <c r="S4" i="3"/>
  <c r="H4" i="3"/>
  <c r="T4" i="3"/>
  <c r="I4" i="3"/>
  <c r="U4" i="3"/>
  <c r="J4" i="3"/>
  <c r="V4" i="3"/>
  <c r="K4" i="3"/>
  <c r="L4" i="3"/>
  <c r="M4" i="3"/>
  <c r="N4" i="3"/>
  <c r="C4" i="3"/>
  <c r="O4" i="3"/>
  <c r="D4" i="3"/>
  <c r="P4" i="3"/>
  <c r="E4" i="3"/>
  <c r="F4" i="3"/>
  <c r="Q4" i="3"/>
  <c r="R4" i="3"/>
  <c r="C7" i="3"/>
  <c r="O7" i="3"/>
  <c r="D7" i="3"/>
  <c r="P7" i="3"/>
  <c r="E7" i="3"/>
  <c r="Q7" i="3"/>
  <c r="F7" i="3"/>
  <c r="R7" i="3"/>
  <c r="G7" i="3"/>
  <c r="S7" i="3"/>
  <c r="H7" i="3"/>
  <c r="T7" i="3"/>
  <c r="I7" i="3"/>
  <c r="U7" i="3"/>
  <c r="J7" i="3"/>
  <c r="V7" i="3"/>
  <c r="K7" i="3"/>
  <c r="L7" i="3"/>
  <c r="M7" i="3"/>
  <c r="N7" i="3"/>
  <c r="C81" i="3"/>
  <c r="O81" i="3"/>
  <c r="D81" i="3"/>
  <c r="P81" i="3"/>
  <c r="E81" i="3"/>
  <c r="Q81" i="3"/>
  <c r="F81" i="3"/>
  <c r="R81" i="3"/>
  <c r="G81" i="3"/>
  <c r="S81" i="3"/>
  <c r="H81" i="3"/>
  <c r="T81" i="3"/>
  <c r="I81" i="3"/>
  <c r="U81" i="3"/>
  <c r="J81" i="3"/>
  <c r="V81" i="3"/>
  <c r="K81" i="3"/>
  <c r="L81" i="3"/>
  <c r="M81" i="3"/>
  <c r="N81" i="3"/>
  <c r="G87" i="3"/>
  <c r="S87" i="3"/>
  <c r="H87" i="3"/>
  <c r="T87" i="3"/>
  <c r="I87" i="3"/>
  <c r="U87" i="3"/>
  <c r="J87" i="3"/>
  <c r="V87" i="3"/>
  <c r="K87" i="3"/>
  <c r="L87" i="3"/>
  <c r="M87" i="3"/>
  <c r="N87" i="3"/>
  <c r="C87" i="3"/>
  <c r="O87" i="3"/>
  <c r="D87" i="3"/>
  <c r="P87" i="3"/>
  <c r="E87" i="3"/>
  <c r="Q87" i="3"/>
  <c r="F87" i="3"/>
  <c r="R87" i="3"/>
  <c r="I2" i="3"/>
  <c r="U2" i="3"/>
  <c r="L122" i="3"/>
  <c r="T121" i="3"/>
  <c r="H121" i="3"/>
  <c r="P120" i="3"/>
  <c r="D120" i="3"/>
  <c r="L119" i="3"/>
  <c r="T103" i="3"/>
  <c r="H103" i="3"/>
  <c r="P118" i="3"/>
  <c r="D118" i="3"/>
  <c r="L102" i="3"/>
  <c r="T117" i="3"/>
  <c r="H117" i="3"/>
  <c r="P116" i="3"/>
  <c r="D116" i="3"/>
  <c r="L115" i="3"/>
  <c r="T114" i="3"/>
  <c r="H114" i="3"/>
  <c r="P113" i="3"/>
  <c r="D113" i="3"/>
  <c r="L112" i="3"/>
  <c r="T111" i="3"/>
  <c r="H111" i="3"/>
  <c r="P110" i="3"/>
  <c r="D110" i="3"/>
  <c r="L109" i="3"/>
  <c r="R108" i="3"/>
  <c r="H107" i="3"/>
  <c r="J106" i="3"/>
  <c r="L105" i="3"/>
  <c r="N104" i="3"/>
  <c r="P101" i="3"/>
  <c r="R100" i="3"/>
  <c r="T99" i="3"/>
  <c r="V98" i="3"/>
  <c r="V97" i="3"/>
  <c r="L19" i="3"/>
  <c r="M19" i="3"/>
  <c r="N19" i="3"/>
  <c r="C19" i="3"/>
  <c r="O19" i="3"/>
  <c r="D19" i="3"/>
  <c r="P19" i="3"/>
  <c r="S19" i="3"/>
  <c r="T19" i="3"/>
  <c r="U19" i="3"/>
  <c r="E19" i="3"/>
  <c r="V19" i="3"/>
  <c r="F19" i="3"/>
  <c r="G19" i="3"/>
  <c r="H19" i="3"/>
  <c r="I19" i="3"/>
  <c r="J19" i="3"/>
  <c r="K19" i="3"/>
  <c r="Q19" i="3"/>
  <c r="R19" i="3"/>
  <c r="Q120" i="3"/>
  <c r="M115" i="3"/>
  <c r="M109" i="3"/>
  <c r="K78" i="3"/>
  <c r="L78" i="3"/>
  <c r="M78" i="3"/>
  <c r="N78" i="3"/>
  <c r="C78" i="3"/>
  <c r="O78" i="3"/>
  <c r="D78" i="3"/>
  <c r="P78" i="3"/>
  <c r="E78" i="3"/>
  <c r="Q78" i="3"/>
  <c r="F78" i="3"/>
  <c r="R78" i="3"/>
  <c r="G78" i="3"/>
  <c r="S78" i="3"/>
  <c r="H78" i="3"/>
  <c r="T78" i="3"/>
  <c r="I78" i="3"/>
  <c r="U78" i="3"/>
  <c r="J78" i="3"/>
  <c r="V78" i="3"/>
  <c r="D17" i="3"/>
  <c r="P17" i="3"/>
  <c r="E17" i="3"/>
  <c r="Q17" i="3"/>
  <c r="F17" i="3"/>
  <c r="R17" i="3"/>
  <c r="G17" i="3"/>
  <c r="S17" i="3"/>
  <c r="H17" i="3"/>
  <c r="T17" i="3"/>
  <c r="O17" i="3"/>
  <c r="U17" i="3"/>
  <c r="V17" i="3"/>
  <c r="C17" i="3"/>
  <c r="I17" i="3"/>
  <c r="J17" i="3"/>
  <c r="K17" i="3"/>
  <c r="L17" i="3"/>
  <c r="M17" i="3"/>
  <c r="N17" i="3"/>
  <c r="M37" i="3"/>
  <c r="N37" i="3"/>
  <c r="E37" i="3"/>
  <c r="S37" i="3"/>
  <c r="F37" i="3"/>
  <c r="T37" i="3"/>
  <c r="G37" i="3"/>
  <c r="U37" i="3"/>
  <c r="H37" i="3"/>
  <c r="V37" i="3"/>
  <c r="I37" i="3"/>
  <c r="K37" i="3"/>
  <c r="O37" i="3"/>
  <c r="P37" i="3"/>
  <c r="C37" i="3"/>
  <c r="D37" i="3"/>
  <c r="J37" i="3"/>
  <c r="L37" i="3"/>
  <c r="Q37" i="3"/>
  <c r="R37" i="3"/>
  <c r="G108" i="3"/>
  <c r="S108" i="3"/>
  <c r="M108" i="3"/>
  <c r="M31" i="3"/>
  <c r="N31" i="3"/>
  <c r="I31" i="3"/>
  <c r="K31" i="3"/>
  <c r="L31" i="3"/>
  <c r="O31" i="3"/>
  <c r="P31" i="3"/>
  <c r="C31" i="3"/>
  <c r="Q31" i="3"/>
  <c r="E31" i="3"/>
  <c r="S31" i="3"/>
  <c r="F31" i="3"/>
  <c r="T31" i="3"/>
  <c r="G31" i="3"/>
  <c r="U31" i="3"/>
  <c r="H31" i="3"/>
  <c r="V31" i="3"/>
  <c r="D31" i="3"/>
  <c r="J31" i="3"/>
  <c r="R31" i="3"/>
  <c r="M42" i="3"/>
  <c r="N42" i="3"/>
  <c r="E42" i="3"/>
  <c r="S42" i="3"/>
  <c r="G42" i="3"/>
  <c r="U42" i="3"/>
  <c r="H42" i="3"/>
  <c r="V42" i="3"/>
  <c r="I42" i="3"/>
  <c r="J42" i="3"/>
  <c r="K42" i="3"/>
  <c r="O42" i="3"/>
  <c r="P42" i="3"/>
  <c r="C42" i="3"/>
  <c r="Q42" i="3"/>
  <c r="D42" i="3"/>
  <c r="R42" i="3"/>
  <c r="F42" i="3"/>
  <c r="L42" i="3"/>
  <c r="T42" i="3"/>
  <c r="C62" i="3"/>
  <c r="O62" i="3"/>
  <c r="D62" i="3"/>
  <c r="P62" i="3"/>
  <c r="E62" i="3"/>
  <c r="Q62" i="3"/>
  <c r="F62" i="3"/>
  <c r="R62" i="3"/>
  <c r="H62" i="3"/>
  <c r="T62" i="3"/>
  <c r="J62" i="3"/>
  <c r="K62" i="3"/>
  <c r="L62" i="3"/>
  <c r="M62" i="3"/>
  <c r="N62" i="3"/>
  <c r="S62" i="3"/>
  <c r="U62" i="3"/>
  <c r="V62" i="3"/>
  <c r="G62" i="3"/>
  <c r="I62" i="3"/>
  <c r="I23" i="3"/>
  <c r="U23" i="3"/>
  <c r="J23" i="3"/>
  <c r="V23" i="3"/>
  <c r="K23" i="3"/>
  <c r="L23" i="3"/>
  <c r="O23" i="3"/>
  <c r="P23" i="3"/>
  <c r="Q23" i="3"/>
  <c r="R23" i="3"/>
  <c r="C23" i="3"/>
  <c r="S23" i="3"/>
  <c r="D23" i="3"/>
  <c r="T23" i="3"/>
  <c r="E23" i="3"/>
  <c r="F23" i="3"/>
  <c r="G23" i="3"/>
  <c r="H23" i="3"/>
  <c r="M23" i="3"/>
  <c r="N23" i="3"/>
  <c r="V2" i="3"/>
  <c r="K122" i="3"/>
  <c r="S121" i="3"/>
  <c r="G121" i="3"/>
  <c r="O120" i="3"/>
  <c r="C120" i="3"/>
  <c r="K119" i="3"/>
  <c r="S103" i="3"/>
  <c r="G103" i="3"/>
  <c r="O118" i="3"/>
  <c r="C118" i="3"/>
  <c r="K102" i="3"/>
  <c r="S117" i="3"/>
  <c r="G117" i="3"/>
  <c r="O116" i="3"/>
  <c r="C116" i="3"/>
  <c r="K115" i="3"/>
  <c r="S114" i="3"/>
  <c r="G114" i="3"/>
  <c r="O113" i="3"/>
  <c r="C113" i="3"/>
  <c r="K112" i="3"/>
  <c r="S111" i="3"/>
  <c r="G111" i="3"/>
  <c r="O110" i="3"/>
  <c r="C110" i="3"/>
  <c r="K109" i="3"/>
  <c r="Q108" i="3"/>
  <c r="C108" i="3"/>
  <c r="H106" i="3"/>
  <c r="J105" i="3"/>
  <c r="L104" i="3"/>
  <c r="N101" i="3"/>
  <c r="P100" i="3"/>
  <c r="R99" i="3"/>
  <c r="T98" i="3"/>
  <c r="U97" i="3"/>
  <c r="C15" i="3"/>
  <c r="O15" i="3"/>
  <c r="D15" i="3"/>
  <c r="P15" i="3"/>
  <c r="E15" i="3"/>
  <c r="Q15" i="3"/>
  <c r="F15" i="3"/>
  <c r="G15" i="3"/>
  <c r="S15" i="3"/>
  <c r="H15" i="3"/>
  <c r="T15" i="3"/>
  <c r="I15" i="3"/>
  <c r="U15" i="3"/>
  <c r="J15" i="3"/>
  <c r="V15" i="3"/>
  <c r="K15" i="3"/>
  <c r="L15" i="3"/>
  <c r="M15" i="3"/>
  <c r="N15" i="3"/>
  <c r="R15" i="3"/>
  <c r="K77" i="3"/>
  <c r="L77" i="3"/>
  <c r="M77" i="3"/>
  <c r="N77" i="3"/>
  <c r="C77" i="3"/>
  <c r="O77" i="3"/>
  <c r="D77" i="3"/>
  <c r="P77" i="3"/>
  <c r="E77" i="3"/>
  <c r="Q77" i="3"/>
  <c r="F77" i="3"/>
  <c r="R77" i="3"/>
  <c r="G77" i="3"/>
  <c r="S77" i="3"/>
  <c r="H77" i="3"/>
  <c r="T77" i="3"/>
  <c r="I77" i="3"/>
  <c r="U77" i="3"/>
  <c r="J77" i="3"/>
  <c r="V77" i="3"/>
  <c r="N53" i="3"/>
  <c r="C53" i="3"/>
  <c r="O53" i="3"/>
  <c r="D53" i="3"/>
  <c r="P53" i="3"/>
  <c r="E53" i="3"/>
  <c r="Q53" i="3"/>
  <c r="F53" i="3"/>
  <c r="R53" i="3"/>
  <c r="H53" i="3"/>
  <c r="T53" i="3"/>
  <c r="J53" i="3"/>
  <c r="V53" i="3"/>
  <c r="K53" i="3"/>
  <c r="G53" i="3"/>
  <c r="I53" i="3"/>
  <c r="L53" i="3"/>
  <c r="M53" i="3"/>
  <c r="S53" i="3"/>
  <c r="U53" i="3"/>
  <c r="C93" i="3"/>
  <c r="O93" i="3"/>
  <c r="D93" i="3"/>
  <c r="P93" i="3"/>
  <c r="E93" i="3"/>
  <c r="Q93" i="3"/>
  <c r="F93" i="3"/>
  <c r="R93" i="3"/>
  <c r="G93" i="3"/>
  <c r="S93" i="3"/>
  <c r="H93" i="3"/>
  <c r="T93" i="3"/>
  <c r="I93" i="3"/>
  <c r="U93" i="3"/>
  <c r="J93" i="3"/>
  <c r="V93" i="3"/>
  <c r="K93" i="3"/>
  <c r="L93" i="3"/>
  <c r="M93" i="3"/>
  <c r="N93" i="3"/>
  <c r="I22" i="3"/>
  <c r="U22" i="3"/>
  <c r="J22" i="3"/>
  <c r="V22" i="3"/>
  <c r="K22" i="3"/>
  <c r="L22" i="3"/>
  <c r="G22" i="3"/>
  <c r="H22" i="3"/>
  <c r="M22" i="3"/>
  <c r="N22" i="3"/>
  <c r="O22" i="3"/>
  <c r="P22" i="3"/>
  <c r="Q22" i="3"/>
  <c r="R22" i="3"/>
  <c r="C22" i="3"/>
  <c r="S22" i="3"/>
  <c r="D22" i="3"/>
  <c r="T22" i="3"/>
  <c r="E22" i="3"/>
  <c r="F22" i="3"/>
  <c r="M107" i="3"/>
  <c r="C107" i="3"/>
  <c r="O107" i="3"/>
  <c r="G107" i="3"/>
  <c r="I107" i="3"/>
  <c r="U107" i="3"/>
  <c r="E36" i="3"/>
  <c r="Q36" i="3"/>
  <c r="F36" i="3"/>
  <c r="R36" i="3"/>
  <c r="O36" i="3"/>
  <c r="P36" i="3"/>
  <c r="C36" i="3"/>
  <c r="S36" i="3"/>
  <c r="D36" i="3"/>
  <c r="T36" i="3"/>
  <c r="G36" i="3"/>
  <c r="U36" i="3"/>
  <c r="I36" i="3"/>
  <c r="J36" i="3"/>
  <c r="K36" i="3"/>
  <c r="L36" i="3"/>
  <c r="H36" i="3"/>
  <c r="M36" i="3"/>
  <c r="N36" i="3"/>
  <c r="V36" i="3"/>
  <c r="E30" i="3"/>
  <c r="Q30" i="3"/>
  <c r="F30" i="3"/>
  <c r="R30" i="3"/>
  <c r="H30" i="3"/>
  <c r="D30" i="3"/>
  <c r="U30" i="3"/>
  <c r="I30" i="3"/>
  <c r="J30" i="3"/>
  <c r="K30" i="3"/>
  <c r="L30" i="3"/>
  <c r="M30" i="3"/>
  <c r="O30" i="3"/>
  <c r="P30" i="3"/>
  <c r="S30" i="3"/>
  <c r="C30" i="3"/>
  <c r="T30" i="3"/>
  <c r="G30" i="3"/>
  <c r="N30" i="3"/>
  <c r="V30" i="3"/>
  <c r="G10" i="3"/>
  <c r="S10" i="3"/>
  <c r="H10" i="3"/>
  <c r="T10" i="3"/>
  <c r="I10" i="3"/>
  <c r="U10" i="3"/>
  <c r="J10" i="3"/>
  <c r="V10" i="3"/>
  <c r="K10" i="3"/>
  <c r="L10" i="3"/>
  <c r="M10" i="3"/>
  <c r="N10" i="3"/>
  <c r="C10" i="3"/>
  <c r="O10" i="3"/>
  <c r="D10" i="3"/>
  <c r="P10" i="3"/>
  <c r="Q10" i="3"/>
  <c r="R10" i="3"/>
  <c r="E10" i="3"/>
  <c r="F10" i="3"/>
  <c r="H20" i="3"/>
  <c r="T20" i="3"/>
  <c r="I20" i="3"/>
  <c r="U20" i="3"/>
  <c r="J20" i="3"/>
  <c r="V20" i="3"/>
  <c r="K20" i="3"/>
  <c r="L20" i="3"/>
  <c r="Q20" i="3"/>
  <c r="R20" i="3"/>
  <c r="S20" i="3"/>
  <c r="C20" i="3"/>
  <c r="D20" i="3"/>
  <c r="E20" i="3"/>
  <c r="F20" i="3"/>
  <c r="G20" i="3"/>
  <c r="M20" i="3"/>
  <c r="N20" i="3"/>
  <c r="O20" i="3"/>
  <c r="P20" i="3"/>
  <c r="V122" i="3"/>
  <c r="J122" i="3"/>
  <c r="R121" i="3"/>
  <c r="F121" i="3"/>
  <c r="N120" i="3"/>
  <c r="V119" i="3"/>
  <c r="J119" i="3"/>
  <c r="R103" i="3"/>
  <c r="F103" i="3"/>
  <c r="N118" i="3"/>
  <c r="V102" i="3"/>
  <c r="J102" i="3"/>
  <c r="R117" i="3"/>
  <c r="F117" i="3"/>
  <c r="N116" i="3"/>
  <c r="V115" i="3"/>
  <c r="J115" i="3"/>
  <c r="R114" i="3"/>
  <c r="F114" i="3"/>
  <c r="N113" i="3"/>
  <c r="V112" i="3"/>
  <c r="J112" i="3"/>
  <c r="R111" i="3"/>
  <c r="F111" i="3"/>
  <c r="N110" i="3"/>
  <c r="V109" i="3"/>
  <c r="J109" i="3"/>
  <c r="P108" i="3"/>
  <c r="V107" i="3"/>
  <c r="E107" i="3"/>
  <c r="G106" i="3"/>
  <c r="I105" i="3"/>
  <c r="K104" i="3"/>
  <c r="O100" i="3"/>
  <c r="Q99" i="3"/>
  <c r="S98" i="3"/>
  <c r="T97" i="3"/>
  <c r="I101" i="3"/>
  <c r="U101" i="3"/>
  <c r="K101" i="3"/>
  <c r="C101" i="3"/>
  <c r="O101" i="3"/>
  <c r="E101" i="3"/>
  <c r="Q101" i="3"/>
  <c r="G59" i="3"/>
  <c r="S59" i="3"/>
  <c r="H59" i="3"/>
  <c r="T59" i="3"/>
  <c r="I59" i="3"/>
  <c r="U59" i="3"/>
  <c r="J59" i="3"/>
  <c r="V59" i="3"/>
  <c r="K59" i="3"/>
  <c r="L59" i="3"/>
  <c r="M59" i="3"/>
  <c r="N59" i="3"/>
  <c r="C59" i="3"/>
  <c r="O59" i="3"/>
  <c r="D59" i="3"/>
  <c r="P59" i="3"/>
  <c r="E59" i="3"/>
  <c r="Q59" i="3"/>
  <c r="F59" i="3"/>
  <c r="R59" i="3"/>
  <c r="G76" i="3"/>
  <c r="S76" i="3"/>
  <c r="H76" i="3"/>
  <c r="T76" i="3"/>
  <c r="I76" i="3"/>
  <c r="U76" i="3"/>
  <c r="J76" i="3"/>
  <c r="V76" i="3"/>
  <c r="K76" i="3"/>
  <c r="L76" i="3"/>
  <c r="M76" i="3"/>
  <c r="N76" i="3"/>
  <c r="C76" i="3"/>
  <c r="O76" i="3"/>
  <c r="D76" i="3"/>
  <c r="P76" i="3"/>
  <c r="E76" i="3"/>
  <c r="Q76" i="3"/>
  <c r="F76" i="3"/>
  <c r="R76" i="3"/>
  <c r="E47" i="3"/>
  <c r="Q47" i="3"/>
  <c r="F47" i="3"/>
  <c r="R47" i="3"/>
  <c r="G47" i="3"/>
  <c r="U47" i="3"/>
  <c r="H47" i="3"/>
  <c r="V47" i="3"/>
  <c r="I47" i="3"/>
  <c r="J47" i="3"/>
  <c r="K47" i="3"/>
  <c r="M47" i="3"/>
  <c r="O47" i="3"/>
  <c r="P47" i="3"/>
  <c r="L47" i="3"/>
  <c r="N47" i="3"/>
  <c r="S47" i="3"/>
  <c r="T47" i="3"/>
  <c r="C47" i="3"/>
  <c r="D47" i="3"/>
  <c r="H16" i="3"/>
  <c r="T16" i="3"/>
  <c r="I16" i="3"/>
  <c r="L16" i="3"/>
  <c r="M16" i="3"/>
  <c r="N16" i="3"/>
  <c r="C16" i="3"/>
  <c r="O16" i="3"/>
  <c r="D16" i="3"/>
  <c r="P16" i="3"/>
  <c r="Q16" i="3"/>
  <c r="R16" i="3"/>
  <c r="S16" i="3"/>
  <c r="U16" i="3"/>
  <c r="V16" i="3"/>
  <c r="E16" i="3"/>
  <c r="F16" i="3"/>
  <c r="G16" i="3"/>
  <c r="J16" i="3"/>
  <c r="K16" i="3"/>
  <c r="K5" i="3"/>
  <c r="L5" i="3"/>
  <c r="M5" i="3"/>
  <c r="N5" i="3"/>
  <c r="C5" i="3"/>
  <c r="O5" i="3"/>
  <c r="D5" i="3"/>
  <c r="P5" i="3"/>
  <c r="E5" i="3"/>
  <c r="Q5" i="3"/>
  <c r="F5" i="3"/>
  <c r="R5" i="3"/>
  <c r="G5" i="3"/>
  <c r="S5" i="3"/>
  <c r="H5" i="3"/>
  <c r="T5" i="3"/>
  <c r="I5" i="3"/>
  <c r="J5" i="3"/>
  <c r="U5" i="3"/>
  <c r="V5" i="3"/>
  <c r="G89" i="3"/>
  <c r="S89" i="3"/>
  <c r="H89" i="3"/>
  <c r="T89" i="3"/>
  <c r="I89" i="3"/>
  <c r="U89" i="3"/>
  <c r="J89" i="3"/>
  <c r="V89" i="3"/>
  <c r="K89" i="3"/>
  <c r="L89" i="3"/>
  <c r="M89" i="3"/>
  <c r="N89" i="3"/>
  <c r="C89" i="3"/>
  <c r="O89" i="3"/>
  <c r="D89" i="3"/>
  <c r="P89" i="3"/>
  <c r="E89" i="3"/>
  <c r="Q89" i="3"/>
  <c r="F89" i="3"/>
  <c r="R89" i="3"/>
  <c r="C71" i="3"/>
  <c r="O71" i="3"/>
  <c r="D71" i="3"/>
  <c r="P71" i="3"/>
  <c r="E71" i="3"/>
  <c r="Q71" i="3"/>
  <c r="F71" i="3"/>
  <c r="R71" i="3"/>
  <c r="H71" i="3"/>
  <c r="T71" i="3"/>
  <c r="K71" i="3"/>
  <c r="G71" i="3"/>
  <c r="I71" i="3"/>
  <c r="J71" i="3"/>
  <c r="L71" i="3"/>
  <c r="M71" i="3"/>
  <c r="N71" i="3"/>
  <c r="S71" i="3"/>
  <c r="U71" i="3"/>
  <c r="V71" i="3"/>
  <c r="K66" i="3"/>
  <c r="L66" i="3"/>
  <c r="M66" i="3"/>
  <c r="N66" i="3"/>
  <c r="D66" i="3"/>
  <c r="P66" i="3"/>
  <c r="F66" i="3"/>
  <c r="R66" i="3"/>
  <c r="G66" i="3"/>
  <c r="S66" i="3"/>
  <c r="C66" i="3"/>
  <c r="E66" i="3"/>
  <c r="H66" i="3"/>
  <c r="I66" i="3"/>
  <c r="J66" i="3"/>
  <c r="O66" i="3"/>
  <c r="Q66" i="3"/>
  <c r="T66" i="3"/>
  <c r="U66" i="3"/>
  <c r="V66" i="3"/>
  <c r="I54" i="3"/>
  <c r="U54" i="3"/>
  <c r="J54" i="3"/>
  <c r="V54" i="3"/>
  <c r="O54" i="3"/>
  <c r="P54" i="3"/>
  <c r="C54" i="3"/>
  <c r="Q54" i="3"/>
  <c r="D54" i="3"/>
  <c r="R54" i="3"/>
  <c r="E54" i="3"/>
  <c r="S54" i="3"/>
  <c r="G54" i="3"/>
  <c r="K54" i="3"/>
  <c r="L54" i="3"/>
  <c r="F54" i="3"/>
  <c r="H54" i="3"/>
  <c r="M54" i="3"/>
  <c r="N54" i="3"/>
  <c r="T54" i="3"/>
  <c r="L2" i="3"/>
  <c r="U122" i="3"/>
  <c r="I122" i="3"/>
  <c r="Q121" i="3"/>
  <c r="E121" i="3"/>
  <c r="M120" i="3"/>
  <c r="U119" i="3"/>
  <c r="I119" i="3"/>
  <c r="Q103" i="3"/>
  <c r="E103" i="3"/>
  <c r="M118" i="3"/>
  <c r="U102" i="3"/>
  <c r="I102" i="3"/>
  <c r="Q117" i="3"/>
  <c r="E117" i="3"/>
  <c r="M116" i="3"/>
  <c r="U115" i="3"/>
  <c r="I115" i="3"/>
  <c r="Q114" i="3"/>
  <c r="E114" i="3"/>
  <c r="M113" i="3"/>
  <c r="U112" i="3"/>
  <c r="I112" i="3"/>
  <c r="Q111" i="3"/>
  <c r="E111" i="3"/>
  <c r="M110" i="3"/>
  <c r="U109" i="3"/>
  <c r="I109" i="3"/>
  <c r="O108" i="3"/>
  <c r="T107" i="3"/>
  <c r="D107" i="3"/>
  <c r="F106" i="3"/>
  <c r="J104" i="3"/>
  <c r="L101" i="3"/>
  <c r="N100" i="3"/>
  <c r="P99" i="3"/>
  <c r="R98" i="3"/>
  <c r="P97" i="3"/>
  <c r="E105" i="3"/>
  <c r="Q105" i="3"/>
  <c r="G105" i="3"/>
  <c r="S105" i="3"/>
  <c r="K105" i="3"/>
  <c r="M105" i="3"/>
  <c r="G85" i="3"/>
  <c r="S85" i="3"/>
  <c r="H85" i="3"/>
  <c r="T85" i="3"/>
  <c r="I85" i="3"/>
  <c r="U85" i="3"/>
  <c r="J85" i="3"/>
  <c r="V85" i="3"/>
  <c r="K85" i="3"/>
  <c r="L85" i="3"/>
  <c r="M85" i="3"/>
  <c r="N85" i="3"/>
  <c r="C85" i="3"/>
  <c r="O85" i="3"/>
  <c r="D85" i="3"/>
  <c r="P85" i="3"/>
  <c r="E85" i="3"/>
  <c r="Q85" i="3"/>
  <c r="F85" i="3"/>
  <c r="R85" i="3"/>
  <c r="J58" i="3"/>
  <c r="V58" i="3"/>
  <c r="K58" i="3"/>
  <c r="L58" i="3"/>
  <c r="M58" i="3"/>
  <c r="N58" i="3"/>
  <c r="D58" i="3"/>
  <c r="P58" i="3"/>
  <c r="F58" i="3"/>
  <c r="R58" i="3"/>
  <c r="G58" i="3"/>
  <c r="S58" i="3"/>
  <c r="C58" i="3"/>
  <c r="E58" i="3"/>
  <c r="H58" i="3"/>
  <c r="I58" i="3"/>
  <c r="O58" i="3"/>
  <c r="Q58" i="3"/>
  <c r="T58" i="3"/>
  <c r="U58" i="3"/>
  <c r="M34" i="3"/>
  <c r="N34" i="3"/>
  <c r="G34" i="3"/>
  <c r="U34" i="3"/>
  <c r="I34" i="3"/>
  <c r="J34" i="3"/>
  <c r="K34" i="3"/>
  <c r="L34" i="3"/>
  <c r="O34" i="3"/>
  <c r="C34" i="3"/>
  <c r="Q34" i="3"/>
  <c r="D34" i="3"/>
  <c r="R34" i="3"/>
  <c r="E34" i="3"/>
  <c r="S34" i="3"/>
  <c r="F34" i="3"/>
  <c r="T34" i="3"/>
  <c r="H34" i="3"/>
  <c r="P34" i="3"/>
  <c r="V34" i="3"/>
  <c r="C6" i="3"/>
  <c r="O6" i="3"/>
  <c r="D6" i="3"/>
  <c r="P6" i="3"/>
  <c r="E6" i="3"/>
  <c r="Q6" i="3"/>
  <c r="F6" i="3"/>
  <c r="R6" i="3"/>
  <c r="G6" i="3"/>
  <c r="S6" i="3"/>
  <c r="H6" i="3"/>
  <c r="T6" i="3"/>
  <c r="I6" i="3"/>
  <c r="U6" i="3"/>
  <c r="J6" i="3"/>
  <c r="V6" i="3"/>
  <c r="K6" i="3"/>
  <c r="L6" i="3"/>
  <c r="M6" i="3"/>
  <c r="N6" i="3"/>
  <c r="M26" i="3"/>
  <c r="N26" i="3"/>
  <c r="D26" i="3"/>
  <c r="P26" i="3"/>
  <c r="F26" i="3"/>
  <c r="U26" i="3"/>
  <c r="G26" i="3"/>
  <c r="V26" i="3"/>
  <c r="H26" i="3"/>
  <c r="I26" i="3"/>
  <c r="J26" i="3"/>
  <c r="K26" i="3"/>
  <c r="L26" i="3"/>
  <c r="O26" i="3"/>
  <c r="Q26" i="3"/>
  <c r="R26" i="3"/>
  <c r="C26" i="3"/>
  <c r="S26" i="3"/>
  <c r="E26" i="3"/>
  <c r="T26" i="3"/>
  <c r="J56" i="3"/>
  <c r="V56" i="3"/>
  <c r="K56" i="3"/>
  <c r="L56" i="3"/>
  <c r="M56" i="3"/>
  <c r="N56" i="3"/>
  <c r="D56" i="3"/>
  <c r="P56" i="3"/>
  <c r="F56" i="3"/>
  <c r="R56" i="3"/>
  <c r="G56" i="3"/>
  <c r="S56" i="3"/>
  <c r="O56" i="3"/>
  <c r="Q56" i="3"/>
  <c r="T56" i="3"/>
  <c r="U56" i="3"/>
  <c r="C56" i="3"/>
  <c r="E56" i="3"/>
  <c r="H56" i="3"/>
  <c r="I56" i="3"/>
  <c r="E49" i="3"/>
  <c r="Q49" i="3"/>
  <c r="F49" i="3"/>
  <c r="R49" i="3"/>
  <c r="K49" i="3"/>
  <c r="L49" i="3"/>
  <c r="M49" i="3"/>
  <c r="N49" i="3"/>
  <c r="O49" i="3"/>
  <c r="C49" i="3"/>
  <c r="S49" i="3"/>
  <c r="G49" i="3"/>
  <c r="U49" i="3"/>
  <c r="H49" i="3"/>
  <c r="V49" i="3"/>
  <c r="D49" i="3"/>
  <c r="I49" i="3"/>
  <c r="J49" i="3"/>
  <c r="P49" i="3"/>
  <c r="T49" i="3"/>
  <c r="K9" i="3"/>
  <c r="L9" i="3"/>
  <c r="M9" i="3"/>
  <c r="N9" i="3"/>
  <c r="C9" i="3"/>
  <c r="O9" i="3"/>
  <c r="D9" i="3"/>
  <c r="P9" i="3"/>
  <c r="E9" i="3"/>
  <c r="Q9" i="3"/>
  <c r="F9" i="3"/>
  <c r="R9" i="3"/>
  <c r="G9" i="3"/>
  <c r="S9" i="3"/>
  <c r="H9" i="3"/>
  <c r="T9" i="3"/>
  <c r="I9" i="3"/>
  <c r="J9" i="3"/>
  <c r="U9" i="3"/>
  <c r="V9" i="3"/>
  <c r="T122" i="3"/>
  <c r="H122" i="3"/>
  <c r="P121" i="3"/>
  <c r="D121" i="3"/>
  <c r="L120" i="3"/>
  <c r="T119" i="3"/>
  <c r="H119" i="3"/>
  <c r="P103" i="3"/>
  <c r="D103" i="3"/>
  <c r="L118" i="3"/>
  <c r="T102" i="3"/>
  <c r="H102" i="3"/>
  <c r="P117" i="3"/>
  <c r="D117" i="3"/>
  <c r="L116" i="3"/>
  <c r="T115" i="3"/>
  <c r="H115" i="3"/>
  <c r="P114" i="3"/>
  <c r="D114" i="3"/>
  <c r="L113" i="3"/>
  <c r="T112" i="3"/>
  <c r="H112" i="3"/>
  <c r="P111" i="3"/>
  <c r="D111" i="3"/>
  <c r="L110" i="3"/>
  <c r="T109" i="3"/>
  <c r="H109" i="3"/>
  <c r="N108" i="3"/>
  <c r="S107" i="3"/>
  <c r="V106" i="3"/>
  <c r="F105" i="3"/>
  <c r="H104" i="3"/>
  <c r="J101" i="3"/>
  <c r="L100" i="3"/>
  <c r="N99" i="3"/>
  <c r="P98" i="3"/>
  <c r="O97" i="3"/>
  <c r="G69" i="3"/>
  <c r="S69" i="3"/>
  <c r="H69" i="3"/>
  <c r="T69" i="3"/>
  <c r="I69" i="3"/>
  <c r="U69" i="3"/>
  <c r="J69" i="3"/>
  <c r="V69" i="3"/>
  <c r="L69" i="3"/>
  <c r="C69" i="3"/>
  <c r="O69" i="3"/>
  <c r="P69" i="3"/>
  <c r="Q69" i="3"/>
  <c r="R69" i="3"/>
  <c r="D69" i="3"/>
  <c r="E69" i="3"/>
  <c r="F69" i="3"/>
  <c r="K69" i="3"/>
  <c r="M69" i="3"/>
  <c r="N69" i="3"/>
  <c r="E39" i="3"/>
  <c r="Q39" i="3"/>
  <c r="F39" i="3"/>
  <c r="R39" i="3"/>
  <c r="O39" i="3"/>
  <c r="C39" i="3"/>
  <c r="S39" i="3"/>
  <c r="D39" i="3"/>
  <c r="T39" i="3"/>
  <c r="G39" i="3"/>
  <c r="U39" i="3"/>
  <c r="H39" i="3"/>
  <c r="V39" i="3"/>
  <c r="I39" i="3"/>
  <c r="K39" i="3"/>
  <c r="L39" i="3"/>
  <c r="M39" i="3"/>
  <c r="N39" i="3"/>
  <c r="J39" i="3"/>
  <c r="P39" i="3"/>
  <c r="C84" i="3"/>
  <c r="O84" i="3"/>
  <c r="D84" i="3"/>
  <c r="P84" i="3"/>
  <c r="E84" i="3"/>
  <c r="Q84" i="3"/>
  <c r="F84" i="3"/>
  <c r="R84" i="3"/>
  <c r="G84" i="3"/>
  <c r="S84" i="3"/>
  <c r="H84" i="3"/>
  <c r="T84" i="3"/>
  <c r="I84" i="3"/>
  <c r="U84" i="3"/>
  <c r="J84" i="3"/>
  <c r="V84" i="3"/>
  <c r="K84" i="3"/>
  <c r="L84" i="3"/>
  <c r="M84" i="3"/>
  <c r="N84" i="3"/>
  <c r="I75" i="3"/>
  <c r="U75" i="3"/>
  <c r="C75" i="3"/>
  <c r="P75" i="3"/>
  <c r="D75" i="3"/>
  <c r="Q75" i="3"/>
  <c r="E75" i="3"/>
  <c r="R75" i="3"/>
  <c r="F75" i="3"/>
  <c r="S75" i="3"/>
  <c r="G75" i="3"/>
  <c r="T75" i="3"/>
  <c r="H75" i="3"/>
  <c r="V75" i="3"/>
  <c r="J75" i="3"/>
  <c r="K75" i="3"/>
  <c r="L75" i="3"/>
  <c r="M75" i="3"/>
  <c r="N75" i="3"/>
  <c r="O75" i="3"/>
  <c r="E18" i="3"/>
  <c r="Q18" i="3"/>
  <c r="F18" i="3"/>
  <c r="R18" i="3"/>
  <c r="G18" i="3"/>
  <c r="S18" i="3"/>
  <c r="H18" i="3"/>
  <c r="T18" i="3"/>
  <c r="O18" i="3"/>
  <c r="P18" i="3"/>
  <c r="U18" i="3"/>
  <c r="V18" i="3"/>
  <c r="C18" i="3"/>
  <c r="D18" i="3"/>
  <c r="I18" i="3"/>
  <c r="J18" i="3"/>
  <c r="K18" i="3"/>
  <c r="L18" i="3"/>
  <c r="M18" i="3"/>
  <c r="N18" i="3"/>
  <c r="K82" i="3"/>
  <c r="L82" i="3"/>
  <c r="M82" i="3"/>
  <c r="N82" i="3"/>
  <c r="C82" i="3"/>
  <c r="O82" i="3"/>
  <c r="D82" i="3"/>
  <c r="P82" i="3"/>
  <c r="E82" i="3"/>
  <c r="Q82" i="3"/>
  <c r="F82" i="3"/>
  <c r="R82" i="3"/>
  <c r="G82" i="3"/>
  <c r="S82" i="3"/>
  <c r="H82" i="3"/>
  <c r="T82" i="3"/>
  <c r="I82" i="3"/>
  <c r="U82" i="3"/>
  <c r="J82" i="3"/>
  <c r="V82" i="3"/>
  <c r="M74" i="3"/>
  <c r="D74" i="3"/>
  <c r="Q74" i="3"/>
  <c r="E74" i="3"/>
  <c r="R74" i="3"/>
  <c r="F74" i="3"/>
  <c r="S74" i="3"/>
  <c r="G74" i="3"/>
  <c r="T74" i="3"/>
  <c r="H74" i="3"/>
  <c r="U74" i="3"/>
  <c r="I74" i="3"/>
  <c r="V74" i="3"/>
  <c r="J74" i="3"/>
  <c r="K74" i="3"/>
  <c r="L74" i="3"/>
  <c r="N74" i="3"/>
  <c r="O74" i="3"/>
  <c r="C74" i="3"/>
  <c r="P74" i="3"/>
  <c r="I106" i="3"/>
  <c r="U106" i="3"/>
  <c r="K106" i="3"/>
  <c r="C106" i="3"/>
  <c r="O106" i="3"/>
  <c r="E106" i="3"/>
  <c r="Q106" i="3"/>
  <c r="M48" i="3"/>
  <c r="N48" i="3"/>
  <c r="O48" i="3"/>
  <c r="P48" i="3"/>
  <c r="C48" i="3"/>
  <c r="Q48" i="3"/>
  <c r="D48" i="3"/>
  <c r="R48" i="3"/>
  <c r="E48" i="3"/>
  <c r="S48" i="3"/>
  <c r="G48" i="3"/>
  <c r="U48" i="3"/>
  <c r="I48" i="3"/>
  <c r="J48" i="3"/>
  <c r="F48" i="3"/>
  <c r="H48" i="3"/>
  <c r="K48" i="3"/>
  <c r="L48" i="3"/>
  <c r="T48" i="3"/>
  <c r="V48" i="3"/>
  <c r="I40" i="3"/>
  <c r="U40" i="3"/>
  <c r="J40" i="3"/>
  <c r="V40" i="3"/>
  <c r="K40" i="3"/>
  <c r="M40" i="3"/>
  <c r="N40" i="3"/>
  <c r="O40" i="3"/>
  <c r="P40" i="3"/>
  <c r="C40" i="3"/>
  <c r="Q40" i="3"/>
  <c r="E40" i="3"/>
  <c r="S40" i="3"/>
  <c r="F40" i="3"/>
  <c r="T40" i="3"/>
  <c r="G40" i="3"/>
  <c r="H40" i="3"/>
  <c r="L40" i="3"/>
  <c r="R40" i="3"/>
  <c r="D40" i="3"/>
  <c r="G8" i="3"/>
  <c r="S8" i="3"/>
  <c r="H8" i="3"/>
  <c r="T8" i="3"/>
  <c r="I8" i="3"/>
  <c r="U8" i="3"/>
  <c r="J8" i="3"/>
  <c r="V8" i="3"/>
  <c r="K8" i="3"/>
  <c r="L8" i="3"/>
  <c r="M8" i="3"/>
  <c r="N8" i="3"/>
  <c r="C8" i="3"/>
  <c r="O8" i="3"/>
  <c r="D8" i="3"/>
  <c r="P8" i="3"/>
  <c r="E8" i="3"/>
  <c r="F8" i="3"/>
  <c r="Q8" i="3"/>
  <c r="R8" i="3"/>
  <c r="S122" i="3"/>
  <c r="G122" i="3"/>
  <c r="O121" i="3"/>
  <c r="C121" i="3"/>
  <c r="K120" i="3"/>
  <c r="S119" i="3"/>
  <c r="G119" i="3"/>
  <c r="O103" i="3"/>
  <c r="C103" i="3"/>
  <c r="K118" i="3"/>
  <c r="S102" i="3"/>
  <c r="G102" i="3"/>
  <c r="O117" i="3"/>
  <c r="C117" i="3"/>
  <c r="K116" i="3"/>
  <c r="S115" i="3"/>
  <c r="G115" i="3"/>
  <c r="O114" i="3"/>
  <c r="C114" i="3"/>
  <c r="K113" i="3"/>
  <c r="S112" i="3"/>
  <c r="G112" i="3"/>
  <c r="O111" i="3"/>
  <c r="C111" i="3"/>
  <c r="K110" i="3"/>
  <c r="S109" i="3"/>
  <c r="G109" i="3"/>
  <c r="L108" i="3"/>
  <c r="R107" i="3"/>
  <c r="T106" i="3"/>
  <c r="V105" i="3"/>
  <c r="D105" i="3"/>
  <c r="F104" i="3"/>
  <c r="H101" i="3"/>
  <c r="J100" i="3"/>
  <c r="N98" i="3"/>
  <c r="N97" i="3"/>
  <c r="I38" i="3"/>
  <c r="U38" i="3"/>
  <c r="J38" i="3"/>
  <c r="V38" i="3"/>
  <c r="G38" i="3"/>
  <c r="H38" i="3"/>
  <c r="K38" i="3"/>
  <c r="L38" i="3"/>
  <c r="M38" i="3"/>
  <c r="O38" i="3"/>
  <c r="C38" i="3"/>
  <c r="Q38" i="3"/>
  <c r="D38" i="3"/>
  <c r="R38" i="3"/>
  <c r="E38" i="3"/>
  <c r="F38" i="3"/>
  <c r="N38" i="3"/>
  <c r="P38" i="3"/>
  <c r="S38" i="3"/>
  <c r="T38" i="3"/>
  <c r="M99" i="3"/>
  <c r="C99" i="3"/>
  <c r="O99" i="3"/>
  <c r="G99" i="3"/>
  <c r="S99" i="3"/>
  <c r="I99" i="3"/>
  <c r="U99" i="3"/>
  <c r="K86" i="3"/>
  <c r="L86" i="3"/>
  <c r="M86" i="3"/>
  <c r="N86" i="3"/>
  <c r="C86" i="3"/>
  <c r="O86" i="3"/>
  <c r="D86" i="3"/>
  <c r="P86" i="3"/>
  <c r="E86" i="3"/>
  <c r="Q86" i="3"/>
  <c r="F86" i="3"/>
  <c r="R86" i="3"/>
  <c r="G86" i="3"/>
  <c r="S86" i="3"/>
  <c r="H86" i="3"/>
  <c r="T86" i="3"/>
  <c r="I86" i="3"/>
  <c r="U86" i="3"/>
  <c r="J86" i="3"/>
  <c r="V86" i="3"/>
  <c r="F51" i="3"/>
  <c r="R51" i="3"/>
  <c r="G51" i="3"/>
  <c r="S51" i="3"/>
  <c r="H51" i="3"/>
  <c r="T51" i="3"/>
  <c r="I51" i="3"/>
  <c r="U51" i="3"/>
  <c r="J51" i="3"/>
  <c r="V51" i="3"/>
  <c r="L51" i="3"/>
  <c r="N51" i="3"/>
  <c r="C51" i="3"/>
  <c r="O51" i="3"/>
  <c r="K51" i="3"/>
  <c r="M51" i="3"/>
  <c r="P51" i="3"/>
  <c r="Q51" i="3"/>
  <c r="D51" i="3"/>
  <c r="E51" i="3"/>
  <c r="G92" i="3"/>
  <c r="S92" i="3"/>
  <c r="H92" i="3"/>
  <c r="T92" i="3"/>
  <c r="I92" i="3"/>
  <c r="U92" i="3"/>
  <c r="J92" i="3"/>
  <c r="V92" i="3"/>
  <c r="K92" i="3"/>
  <c r="L92" i="3"/>
  <c r="M92" i="3"/>
  <c r="N92" i="3"/>
  <c r="C92" i="3"/>
  <c r="O92" i="3"/>
  <c r="D92" i="3"/>
  <c r="P92" i="3"/>
  <c r="E92" i="3"/>
  <c r="Q92" i="3"/>
  <c r="F92" i="3"/>
  <c r="R92" i="3"/>
  <c r="I63" i="3"/>
  <c r="U63" i="3"/>
  <c r="C63" i="3"/>
  <c r="K63" i="3"/>
  <c r="L63" i="3"/>
  <c r="M63" i="3"/>
  <c r="N63" i="3"/>
  <c r="O63" i="3"/>
  <c r="P63" i="3"/>
  <c r="D63" i="3"/>
  <c r="Q63" i="3"/>
  <c r="E63" i="3"/>
  <c r="R63" i="3"/>
  <c r="F63" i="3"/>
  <c r="S63" i="3"/>
  <c r="G63" i="3"/>
  <c r="T63" i="3"/>
  <c r="H63" i="3"/>
  <c r="V63" i="3"/>
  <c r="J63" i="3"/>
  <c r="K73" i="3"/>
  <c r="M73" i="3"/>
  <c r="D73" i="3"/>
  <c r="P73" i="3"/>
  <c r="G73" i="3"/>
  <c r="S73" i="3"/>
  <c r="E73" i="3"/>
  <c r="V73" i="3"/>
  <c r="F73" i="3"/>
  <c r="H73" i="3"/>
  <c r="I73" i="3"/>
  <c r="J73" i="3"/>
  <c r="L73" i="3"/>
  <c r="N73" i="3"/>
  <c r="O73" i="3"/>
  <c r="Q73" i="3"/>
  <c r="R73" i="3"/>
  <c r="T73" i="3"/>
  <c r="C73" i="3"/>
  <c r="U73" i="3"/>
  <c r="K70" i="3"/>
  <c r="L70" i="3"/>
  <c r="M70" i="3"/>
  <c r="N70" i="3"/>
  <c r="D70" i="3"/>
  <c r="P70" i="3"/>
  <c r="G70" i="3"/>
  <c r="S70" i="3"/>
  <c r="T70" i="3"/>
  <c r="U70" i="3"/>
  <c r="V70" i="3"/>
  <c r="C70" i="3"/>
  <c r="E70" i="3"/>
  <c r="F70" i="3"/>
  <c r="H70" i="3"/>
  <c r="I70" i="3"/>
  <c r="J70" i="3"/>
  <c r="O70" i="3"/>
  <c r="Q70" i="3"/>
  <c r="R70" i="3"/>
  <c r="C2" i="3"/>
  <c r="O2" i="3"/>
  <c r="R122" i="3"/>
  <c r="F122" i="3"/>
  <c r="N121" i="3"/>
  <c r="V120" i="3"/>
  <c r="J120" i="3"/>
  <c r="R119" i="3"/>
  <c r="F119" i="3"/>
  <c r="N103" i="3"/>
  <c r="V118" i="3"/>
  <c r="J118" i="3"/>
  <c r="R102" i="3"/>
  <c r="F102" i="3"/>
  <c r="N117" i="3"/>
  <c r="V116" i="3"/>
  <c r="J116" i="3"/>
  <c r="R115" i="3"/>
  <c r="F115" i="3"/>
  <c r="N114" i="3"/>
  <c r="V113" i="3"/>
  <c r="J113" i="3"/>
  <c r="R112" i="3"/>
  <c r="F112" i="3"/>
  <c r="N111" i="3"/>
  <c r="V110" i="3"/>
  <c r="J110" i="3"/>
  <c r="R109" i="3"/>
  <c r="F109" i="3"/>
  <c r="K108" i="3"/>
  <c r="Q107" i="3"/>
  <c r="S106" i="3"/>
  <c r="U105" i="3"/>
  <c r="C105" i="3"/>
  <c r="E104" i="3"/>
  <c r="G101" i="3"/>
  <c r="I100" i="3"/>
  <c r="K99" i="3"/>
  <c r="M98" i="3"/>
  <c r="J97" i="3"/>
  <c r="K90" i="3"/>
  <c r="L90" i="3"/>
  <c r="M90" i="3"/>
  <c r="N90" i="3"/>
  <c r="C90" i="3"/>
  <c r="O90" i="3"/>
  <c r="D90" i="3"/>
  <c r="P90" i="3"/>
  <c r="E90" i="3"/>
  <c r="Q90" i="3"/>
  <c r="F90" i="3"/>
  <c r="R90" i="3"/>
  <c r="G90" i="3"/>
  <c r="S90" i="3"/>
  <c r="H90" i="3"/>
  <c r="T90" i="3"/>
  <c r="I90" i="3"/>
  <c r="U90" i="3"/>
  <c r="J90" i="3"/>
  <c r="V90" i="3"/>
  <c r="C79" i="3"/>
  <c r="O79" i="3"/>
  <c r="D79" i="3"/>
  <c r="P79" i="3"/>
  <c r="E79" i="3"/>
  <c r="Q79" i="3"/>
  <c r="F79" i="3"/>
  <c r="R79" i="3"/>
  <c r="G79" i="3"/>
  <c r="S79" i="3"/>
  <c r="H79" i="3"/>
  <c r="T79" i="3"/>
  <c r="I79" i="3"/>
  <c r="U79" i="3"/>
  <c r="J79" i="3"/>
  <c r="V79" i="3"/>
  <c r="K79" i="3"/>
  <c r="L79" i="3"/>
  <c r="M79" i="3"/>
  <c r="N79" i="3"/>
  <c r="E67" i="3"/>
  <c r="O67" i="3"/>
  <c r="C67" i="3"/>
  <c r="P67" i="3"/>
  <c r="D67" i="3"/>
  <c r="Q67" i="3"/>
  <c r="F67" i="3"/>
  <c r="R67" i="3"/>
  <c r="G67" i="3"/>
  <c r="S67" i="3"/>
  <c r="H67" i="3"/>
  <c r="T67" i="3"/>
  <c r="I67" i="3"/>
  <c r="U67" i="3"/>
  <c r="J67" i="3"/>
  <c r="V67" i="3"/>
  <c r="K67" i="3"/>
  <c r="L67" i="3"/>
  <c r="M67" i="3"/>
  <c r="N67" i="3"/>
  <c r="M50" i="3"/>
  <c r="N50" i="3"/>
  <c r="K50" i="3"/>
  <c r="L50" i="3"/>
  <c r="O50" i="3"/>
  <c r="P50" i="3"/>
  <c r="C50" i="3"/>
  <c r="Q50" i="3"/>
  <c r="E50" i="3"/>
  <c r="S50" i="3"/>
  <c r="G50" i="3"/>
  <c r="U50" i="3"/>
  <c r="H50" i="3"/>
  <c r="V50" i="3"/>
  <c r="D50" i="3"/>
  <c r="F50" i="3"/>
  <c r="I50" i="3"/>
  <c r="J50" i="3"/>
  <c r="R50" i="3"/>
  <c r="T50" i="3"/>
  <c r="C91" i="3"/>
  <c r="O91" i="3"/>
  <c r="D91" i="3"/>
  <c r="P91" i="3"/>
  <c r="E91" i="3"/>
  <c r="Q91" i="3"/>
  <c r="F91" i="3"/>
  <c r="R91" i="3"/>
  <c r="G91" i="3"/>
  <c r="S91" i="3"/>
  <c r="H91" i="3"/>
  <c r="T91" i="3"/>
  <c r="I91" i="3"/>
  <c r="U91" i="3"/>
  <c r="J91" i="3"/>
  <c r="V91" i="3"/>
  <c r="K91" i="3"/>
  <c r="L91" i="3"/>
  <c r="M91" i="3"/>
  <c r="N91" i="3"/>
  <c r="I33" i="3"/>
  <c r="U33" i="3"/>
  <c r="J33" i="3"/>
  <c r="V33" i="3"/>
  <c r="M33" i="3"/>
  <c r="O33" i="3"/>
  <c r="P33" i="3"/>
  <c r="C33" i="3"/>
  <c r="Q33" i="3"/>
  <c r="D33" i="3"/>
  <c r="R33" i="3"/>
  <c r="E33" i="3"/>
  <c r="S33" i="3"/>
  <c r="G33" i="3"/>
  <c r="H33" i="3"/>
  <c r="K33" i="3"/>
  <c r="L33" i="3"/>
  <c r="F33" i="3"/>
  <c r="N33" i="3"/>
  <c r="T33" i="3"/>
  <c r="M21" i="3"/>
  <c r="N21" i="3"/>
  <c r="C21" i="3"/>
  <c r="O21" i="3"/>
  <c r="D21" i="3"/>
  <c r="P21" i="3"/>
  <c r="K21" i="3"/>
  <c r="L21" i="3"/>
  <c r="Q21" i="3"/>
  <c r="R21" i="3"/>
  <c r="S21" i="3"/>
  <c r="T21" i="3"/>
  <c r="E21" i="3"/>
  <c r="U21" i="3"/>
  <c r="F21" i="3"/>
  <c r="V21" i="3"/>
  <c r="G21" i="3"/>
  <c r="H21" i="3"/>
  <c r="I21" i="3"/>
  <c r="J21" i="3"/>
  <c r="E52" i="3"/>
  <c r="Q52" i="3"/>
  <c r="F52" i="3"/>
  <c r="C52" i="3"/>
  <c r="R52" i="3"/>
  <c r="D52" i="3"/>
  <c r="S52" i="3"/>
  <c r="G52" i="3"/>
  <c r="T52" i="3"/>
  <c r="H52" i="3"/>
  <c r="U52" i="3"/>
  <c r="I52" i="3"/>
  <c r="V52" i="3"/>
  <c r="K52" i="3"/>
  <c r="M52" i="3"/>
  <c r="N52" i="3"/>
  <c r="J52" i="3"/>
  <c r="L52" i="3"/>
  <c r="O52" i="3"/>
  <c r="P52" i="3"/>
  <c r="M55" i="3"/>
  <c r="N55" i="3"/>
  <c r="I55" i="3"/>
  <c r="J55" i="3"/>
  <c r="K55" i="3"/>
  <c r="L55" i="3"/>
  <c r="O55" i="3"/>
  <c r="C55" i="3"/>
  <c r="Q55" i="3"/>
  <c r="E55" i="3"/>
  <c r="S55" i="3"/>
  <c r="F55" i="3"/>
  <c r="T55" i="3"/>
  <c r="P55" i="3"/>
  <c r="R55" i="3"/>
  <c r="U55" i="3"/>
  <c r="V55" i="3"/>
  <c r="D55" i="3"/>
  <c r="G55" i="3"/>
  <c r="H55" i="3"/>
  <c r="P2" i="3"/>
  <c r="Q122" i="3"/>
  <c r="E122" i="3"/>
  <c r="M121" i="3"/>
  <c r="U120" i="3"/>
  <c r="I120" i="3"/>
  <c r="Q119" i="3"/>
  <c r="E119" i="3"/>
  <c r="M103" i="3"/>
  <c r="U118" i="3"/>
  <c r="I118" i="3"/>
  <c r="Q102" i="3"/>
  <c r="E102" i="3"/>
  <c r="M117" i="3"/>
  <c r="U116" i="3"/>
  <c r="I116" i="3"/>
  <c r="Q115" i="3"/>
  <c r="E115" i="3"/>
  <c r="M114" i="3"/>
  <c r="U113" i="3"/>
  <c r="I113" i="3"/>
  <c r="Q112" i="3"/>
  <c r="E112" i="3"/>
  <c r="M111" i="3"/>
  <c r="U110" i="3"/>
  <c r="I110" i="3"/>
  <c r="Q109" i="3"/>
  <c r="D109" i="3"/>
  <c r="J108" i="3"/>
  <c r="P107" i="3"/>
  <c r="R106" i="3"/>
  <c r="T105" i="3"/>
  <c r="V104" i="3"/>
  <c r="D104" i="3"/>
  <c r="F101" i="3"/>
  <c r="H100" i="3"/>
  <c r="J99" i="3"/>
  <c r="L98" i="3"/>
  <c r="K96" i="3"/>
  <c r="L96" i="3"/>
  <c r="M96" i="3"/>
  <c r="N96" i="3"/>
  <c r="C96" i="3"/>
  <c r="O96" i="3"/>
  <c r="D96" i="3"/>
  <c r="P96" i="3"/>
  <c r="E96" i="3"/>
  <c r="F96" i="3"/>
  <c r="G96" i="3"/>
  <c r="S96" i="3"/>
  <c r="H96" i="3"/>
  <c r="T96" i="3"/>
  <c r="I96" i="3"/>
  <c r="U96" i="3"/>
  <c r="J96" i="3"/>
  <c r="C65" i="3"/>
  <c r="O65" i="3"/>
  <c r="D65" i="3"/>
  <c r="P65" i="3"/>
  <c r="E65" i="3"/>
  <c r="Q65" i="3"/>
  <c r="F65" i="3"/>
  <c r="R65" i="3"/>
  <c r="G65" i="3"/>
  <c r="S65" i="3"/>
  <c r="H65" i="3"/>
  <c r="T65" i="3"/>
  <c r="I65" i="3"/>
  <c r="U65" i="3"/>
  <c r="J65" i="3"/>
  <c r="V65" i="3"/>
  <c r="K65" i="3"/>
  <c r="L65" i="3"/>
  <c r="M65" i="3"/>
  <c r="N65" i="3"/>
  <c r="G80" i="3"/>
  <c r="S80" i="3"/>
  <c r="H80" i="3"/>
  <c r="T80" i="3"/>
  <c r="I80" i="3"/>
  <c r="U80" i="3"/>
  <c r="J80" i="3"/>
  <c r="V80" i="3"/>
  <c r="K80" i="3"/>
  <c r="L80" i="3"/>
  <c r="M80" i="3"/>
  <c r="N80" i="3"/>
  <c r="C80" i="3"/>
  <c r="O80" i="3"/>
  <c r="D80" i="3"/>
  <c r="P80" i="3"/>
  <c r="E80" i="3"/>
  <c r="Q80" i="3"/>
  <c r="F80" i="3"/>
  <c r="R80" i="3"/>
  <c r="M25" i="3"/>
  <c r="N25" i="3"/>
  <c r="D25" i="3"/>
  <c r="P25" i="3"/>
  <c r="I25" i="3"/>
  <c r="K25" i="3"/>
  <c r="L25" i="3"/>
  <c r="O25" i="3"/>
  <c r="Q25" i="3"/>
  <c r="R25" i="3"/>
  <c r="E25" i="3"/>
  <c r="T25" i="3"/>
  <c r="F25" i="3"/>
  <c r="U25" i="3"/>
  <c r="G25" i="3"/>
  <c r="V25" i="3"/>
  <c r="H25" i="3"/>
  <c r="C25" i="3"/>
  <c r="J25" i="3"/>
  <c r="S25" i="3"/>
  <c r="E64" i="3"/>
  <c r="Q64" i="3"/>
  <c r="J64" i="3"/>
  <c r="K64" i="3"/>
  <c r="L64" i="3"/>
  <c r="M64" i="3"/>
  <c r="N64" i="3"/>
  <c r="O64" i="3"/>
  <c r="C64" i="3"/>
  <c r="P64" i="3"/>
  <c r="D64" i="3"/>
  <c r="R64" i="3"/>
  <c r="F64" i="3"/>
  <c r="S64" i="3"/>
  <c r="G64" i="3"/>
  <c r="T64" i="3"/>
  <c r="H64" i="3"/>
  <c r="U64" i="3"/>
  <c r="I64" i="3"/>
  <c r="V64" i="3"/>
  <c r="E24" i="3"/>
  <c r="Q24" i="3"/>
  <c r="F24" i="3"/>
  <c r="R24" i="3"/>
  <c r="G24" i="3"/>
  <c r="S24" i="3"/>
  <c r="H24" i="3"/>
  <c r="T24" i="3"/>
  <c r="K24" i="3"/>
  <c r="L24" i="3"/>
  <c r="M24" i="3"/>
  <c r="N24" i="3"/>
  <c r="O24" i="3"/>
  <c r="P24" i="3"/>
  <c r="U24" i="3"/>
  <c r="V24" i="3"/>
  <c r="C24" i="3"/>
  <c r="D24" i="3"/>
  <c r="I24" i="3"/>
  <c r="J24" i="3"/>
  <c r="E68" i="3"/>
  <c r="Q68" i="3"/>
  <c r="K68" i="3"/>
  <c r="P68" i="3"/>
  <c r="C68" i="3"/>
  <c r="R68" i="3"/>
  <c r="D68" i="3"/>
  <c r="S68" i="3"/>
  <c r="F68" i="3"/>
  <c r="T68" i="3"/>
  <c r="G68" i="3"/>
  <c r="U68" i="3"/>
  <c r="H68" i="3"/>
  <c r="V68" i="3"/>
  <c r="I68" i="3"/>
  <c r="J68" i="3"/>
  <c r="L68" i="3"/>
  <c r="M68" i="3"/>
  <c r="N68" i="3"/>
  <c r="O68" i="3"/>
  <c r="I29" i="3"/>
  <c r="U29" i="3"/>
  <c r="J29" i="3"/>
  <c r="V29" i="3"/>
  <c r="O29" i="3"/>
  <c r="C29" i="3"/>
  <c r="Q29" i="3"/>
  <c r="D29" i="3"/>
  <c r="R29" i="3"/>
  <c r="E29" i="3"/>
  <c r="S29" i="3"/>
  <c r="F29" i="3"/>
  <c r="T29" i="3"/>
  <c r="G29" i="3"/>
  <c r="K29" i="3"/>
  <c r="L29" i="3"/>
  <c r="M29" i="3"/>
  <c r="N29" i="3"/>
  <c r="H29" i="3"/>
  <c r="P29" i="3"/>
  <c r="E32" i="3"/>
  <c r="Q32" i="3"/>
  <c r="F32" i="3"/>
  <c r="R32" i="3"/>
  <c r="C32" i="3"/>
  <c r="S32" i="3"/>
  <c r="G32" i="3"/>
  <c r="U32" i="3"/>
  <c r="H32" i="3"/>
  <c r="V32" i="3"/>
  <c r="I32" i="3"/>
  <c r="J32" i="3"/>
  <c r="K32" i="3"/>
  <c r="M32" i="3"/>
  <c r="N32" i="3"/>
  <c r="O32" i="3"/>
  <c r="P32" i="3"/>
  <c r="D32" i="3"/>
  <c r="L32" i="3"/>
  <c r="T32" i="3"/>
  <c r="F61" i="3"/>
  <c r="R61" i="3"/>
  <c r="G61" i="3"/>
  <c r="S61" i="3"/>
  <c r="H61" i="3"/>
  <c r="T61" i="3"/>
  <c r="I61" i="3"/>
  <c r="U61" i="3"/>
  <c r="J61" i="3"/>
  <c r="V61" i="3"/>
  <c r="L61" i="3"/>
  <c r="N61" i="3"/>
  <c r="C61" i="3"/>
  <c r="O61" i="3"/>
  <c r="D61" i="3"/>
  <c r="E61" i="3"/>
  <c r="K61" i="3"/>
  <c r="M61" i="3"/>
  <c r="P61" i="3"/>
  <c r="Q61" i="3"/>
  <c r="E2" i="3"/>
  <c r="P122" i="3"/>
  <c r="D122" i="3"/>
  <c r="L121" i="3"/>
  <c r="T120" i="3"/>
  <c r="H120" i="3"/>
  <c r="P119" i="3"/>
  <c r="D119" i="3"/>
  <c r="L103" i="3"/>
  <c r="T118" i="3"/>
  <c r="H118" i="3"/>
  <c r="P102" i="3"/>
  <c r="D102" i="3"/>
  <c r="L117" i="3"/>
  <c r="T116" i="3"/>
  <c r="H116" i="3"/>
  <c r="P115" i="3"/>
  <c r="D115" i="3"/>
  <c r="L114" i="3"/>
  <c r="T113" i="3"/>
  <c r="H113" i="3"/>
  <c r="P112" i="3"/>
  <c r="D112" i="3"/>
  <c r="L111" i="3"/>
  <c r="T110" i="3"/>
  <c r="H110" i="3"/>
  <c r="P109" i="3"/>
  <c r="C109" i="3"/>
  <c r="I108" i="3"/>
  <c r="N107" i="3"/>
  <c r="P106" i="3"/>
  <c r="R105" i="3"/>
  <c r="T104" i="3"/>
  <c r="V101" i="3"/>
  <c r="D101" i="3"/>
  <c r="F100" i="3"/>
  <c r="H99" i="3"/>
  <c r="V96" i="3"/>
  <c r="I98" i="3"/>
  <c r="U98" i="3"/>
  <c r="K98" i="3"/>
  <c r="C98" i="3"/>
  <c r="O98" i="3"/>
  <c r="D98" i="3"/>
  <c r="E98" i="3"/>
  <c r="Q98" i="3"/>
  <c r="G12" i="3"/>
  <c r="S12" i="3"/>
  <c r="H12" i="3"/>
  <c r="T12" i="3"/>
  <c r="I12" i="3"/>
  <c r="U12" i="3"/>
  <c r="J12" i="3"/>
  <c r="V12" i="3"/>
  <c r="K12" i="3"/>
  <c r="L12" i="3"/>
  <c r="M12" i="3"/>
  <c r="N12" i="3"/>
  <c r="C12" i="3"/>
  <c r="O12" i="3"/>
  <c r="D12" i="3"/>
  <c r="P12" i="3"/>
  <c r="E12" i="3"/>
  <c r="F12" i="3"/>
  <c r="Q12" i="3"/>
  <c r="R12" i="3"/>
  <c r="E45" i="3"/>
  <c r="Q45" i="3"/>
  <c r="F45" i="3"/>
  <c r="R45" i="3"/>
  <c r="I45" i="3"/>
  <c r="J45" i="3"/>
  <c r="K45" i="3"/>
  <c r="L45" i="3"/>
  <c r="M45" i="3"/>
  <c r="O45" i="3"/>
  <c r="C45" i="3"/>
  <c r="S45" i="3"/>
  <c r="D45" i="3"/>
  <c r="T45" i="3"/>
  <c r="G45" i="3"/>
  <c r="H45" i="3"/>
  <c r="N45" i="3"/>
  <c r="P45" i="3"/>
  <c r="U45" i="3"/>
  <c r="V45" i="3"/>
  <c r="E27" i="3"/>
  <c r="Q27" i="3"/>
  <c r="F27" i="3"/>
  <c r="R27" i="3"/>
  <c r="H27" i="3"/>
  <c r="T27" i="3"/>
  <c r="P27" i="3"/>
  <c r="S27" i="3"/>
  <c r="C27" i="3"/>
  <c r="U27" i="3"/>
  <c r="D27" i="3"/>
  <c r="V27" i="3"/>
  <c r="G27" i="3"/>
  <c r="I27" i="3"/>
  <c r="J27" i="3"/>
  <c r="K27" i="3"/>
  <c r="L27" i="3"/>
  <c r="M27" i="3"/>
  <c r="N27" i="3"/>
  <c r="O27" i="3"/>
  <c r="I44" i="3"/>
  <c r="U44" i="3"/>
  <c r="J44" i="3"/>
  <c r="V44" i="3"/>
  <c r="E44" i="3"/>
  <c r="S44" i="3"/>
  <c r="F44" i="3"/>
  <c r="T44" i="3"/>
  <c r="G44" i="3"/>
  <c r="H44" i="3"/>
  <c r="K44" i="3"/>
  <c r="M44" i="3"/>
  <c r="O44" i="3"/>
  <c r="P44" i="3"/>
  <c r="C44" i="3"/>
  <c r="D44" i="3"/>
  <c r="L44" i="3"/>
  <c r="N44" i="3"/>
  <c r="Q44" i="3"/>
  <c r="R44" i="3"/>
  <c r="C13" i="3"/>
  <c r="O13" i="3"/>
  <c r="D13" i="3"/>
  <c r="P13" i="3"/>
  <c r="E13" i="3"/>
  <c r="Q13" i="3"/>
  <c r="F13" i="3"/>
  <c r="R13" i="3"/>
  <c r="G13" i="3"/>
  <c r="S13" i="3"/>
  <c r="H13" i="3"/>
  <c r="T13" i="3"/>
  <c r="I13" i="3"/>
  <c r="U13" i="3"/>
  <c r="J13" i="3"/>
  <c r="V13" i="3"/>
  <c r="K13" i="3"/>
  <c r="L13" i="3"/>
  <c r="M13" i="3"/>
  <c r="N13" i="3"/>
  <c r="S120" i="3"/>
  <c r="G120" i="3"/>
  <c r="O115" i="3"/>
  <c r="C115" i="3"/>
  <c r="S110" i="3"/>
  <c r="G110" i="3"/>
  <c r="O109" i="3"/>
  <c r="V108" i="3"/>
  <c r="H108" i="3"/>
  <c r="L107" i="3"/>
  <c r="N106" i="3"/>
  <c r="P105" i="3"/>
  <c r="T101" i="3"/>
  <c r="V100" i="3"/>
  <c r="D100" i="3"/>
  <c r="F99" i="3"/>
  <c r="H98" i="3"/>
  <c r="R96" i="3"/>
  <c r="G72" i="3"/>
  <c r="S72" i="3"/>
  <c r="H72" i="3"/>
  <c r="I72" i="3"/>
  <c r="U72" i="3"/>
  <c r="J72" i="3"/>
  <c r="L72" i="3"/>
  <c r="C72" i="3"/>
  <c r="O72" i="3"/>
  <c r="D72" i="3"/>
  <c r="E72" i="3"/>
  <c r="F72" i="3"/>
  <c r="K72" i="3"/>
  <c r="M72" i="3"/>
  <c r="N72" i="3"/>
  <c r="P72" i="3"/>
  <c r="Q72" i="3"/>
  <c r="R72" i="3"/>
  <c r="T72" i="3"/>
  <c r="V72" i="3"/>
  <c r="C97" i="3"/>
  <c r="D97" i="3"/>
  <c r="E97" i="3"/>
  <c r="Q97" i="3"/>
  <c r="F97" i="3"/>
  <c r="R97" i="3"/>
  <c r="G97" i="3"/>
  <c r="S97" i="3"/>
  <c r="H97" i="3"/>
  <c r="K97" i="3"/>
  <c r="L97" i="3"/>
  <c r="M97" i="3"/>
  <c r="C95" i="3"/>
  <c r="O95" i="3"/>
  <c r="D95" i="3"/>
  <c r="P95" i="3"/>
  <c r="E95" i="3"/>
  <c r="Q95" i="3"/>
  <c r="F95" i="3"/>
  <c r="R95" i="3"/>
  <c r="G95" i="3"/>
  <c r="S95" i="3"/>
  <c r="H95" i="3"/>
  <c r="T95" i="3"/>
  <c r="I95" i="3"/>
  <c r="U95" i="3"/>
  <c r="J95" i="3"/>
  <c r="V95" i="3"/>
  <c r="K95" i="3"/>
  <c r="L95" i="3"/>
  <c r="M95" i="3"/>
  <c r="N95" i="3"/>
  <c r="G83" i="3"/>
  <c r="S83" i="3"/>
  <c r="H83" i="3"/>
  <c r="T83" i="3"/>
  <c r="I83" i="3"/>
  <c r="U83" i="3"/>
  <c r="J83" i="3"/>
  <c r="V83" i="3"/>
  <c r="K83" i="3"/>
  <c r="L83" i="3"/>
  <c r="M83" i="3"/>
  <c r="N83" i="3"/>
  <c r="C83" i="3"/>
  <c r="O83" i="3"/>
  <c r="D83" i="3"/>
  <c r="P83" i="3"/>
  <c r="E83" i="3"/>
  <c r="Q83" i="3"/>
  <c r="F83" i="3"/>
  <c r="R83" i="3"/>
  <c r="E35" i="3"/>
  <c r="Q35" i="3"/>
  <c r="F35" i="3"/>
  <c r="R35" i="3"/>
  <c r="M35" i="3"/>
  <c r="N35" i="3"/>
  <c r="O35" i="3"/>
  <c r="P35" i="3"/>
  <c r="C35" i="3"/>
  <c r="S35" i="3"/>
  <c r="G35" i="3"/>
  <c r="U35" i="3"/>
  <c r="I35" i="3"/>
  <c r="J35" i="3"/>
  <c r="T35" i="3"/>
  <c r="V35" i="3"/>
  <c r="D35" i="3"/>
  <c r="H35" i="3"/>
  <c r="K35" i="3"/>
  <c r="L35" i="3"/>
  <c r="I43" i="3"/>
  <c r="U43" i="3"/>
  <c r="J43" i="3"/>
  <c r="V43" i="3"/>
  <c r="K43" i="3"/>
  <c r="L43" i="3"/>
  <c r="M43" i="3"/>
  <c r="N43" i="3"/>
  <c r="O43" i="3"/>
  <c r="C43" i="3"/>
  <c r="Q43" i="3"/>
  <c r="E43" i="3"/>
  <c r="S43" i="3"/>
  <c r="F43" i="3"/>
  <c r="T43" i="3"/>
  <c r="P43" i="3"/>
  <c r="R43" i="3"/>
  <c r="D43" i="3"/>
  <c r="G43" i="3"/>
  <c r="H43" i="3"/>
  <c r="N57" i="3"/>
  <c r="C57" i="3"/>
  <c r="O57" i="3"/>
  <c r="D57" i="3"/>
  <c r="P57" i="3"/>
  <c r="E57" i="3"/>
  <c r="Q57" i="3"/>
  <c r="F57" i="3"/>
  <c r="R57" i="3"/>
  <c r="H57" i="3"/>
  <c r="T57" i="3"/>
  <c r="J57" i="3"/>
  <c r="V57" i="3"/>
  <c r="K57" i="3"/>
  <c r="G57" i="3"/>
  <c r="I57" i="3"/>
  <c r="L57" i="3"/>
  <c r="M57" i="3"/>
  <c r="S57" i="3"/>
  <c r="U57" i="3"/>
  <c r="K11" i="3"/>
  <c r="L11" i="3"/>
  <c r="M11" i="3"/>
  <c r="N11" i="3"/>
  <c r="C11" i="3"/>
  <c r="O11" i="3"/>
  <c r="D11" i="3"/>
  <c r="P11" i="3"/>
  <c r="E11" i="3"/>
  <c r="Q11" i="3"/>
  <c r="F11" i="3"/>
  <c r="R11" i="3"/>
  <c r="G11" i="3"/>
  <c r="S11" i="3"/>
  <c r="H11" i="3"/>
  <c r="T11" i="3"/>
  <c r="I11" i="3"/>
  <c r="J11" i="3"/>
  <c r="U11" i="3"/>
  <c r="V11" i="3"/>
  <c r="M104" i="3"/>
  <c r="C104" i="3"/>
  <c r="O104" i="3"/>
  <c r="G104" i="3"/>
  <c r="S104" i="3"/>
  <c r="I104" i="3"/>
  <c r="U104" i="3"/>
  <c r="C3" i="3"/>
  <c r="O3" i="3"/>
  <c r="D3" i="3"/>
  <c r="P3" i="3"/>
  <c r="E3" i="3"/>
  <c r="Q3" i="3"/>
  <c r="F3" i="3"/>
  <c r="R3" i="3"/>
  <c r="G3" i="3"/>
  <c r="S3" i="3"/>
  <c r="H3" i="3"/>
  <c r="T3" i="3"/>
  <c r="I3" i="3"/>
  <c r="U3" i="3"/>
  <c r="J3" i="3"/>
  <c r="V3" i="3"/>
  <c r="K3" i="3"/>
  <c r="L3" i="3"/>
  <c r="M3" i="3"/>
  <c r="N3" i="3"/>
  <c r="V121" i="3"/>
  <c r="R120" i="3"/>
  <c r="V103" i="3"/>
  <c r="R118" i="3"/>
  <c r="V117" i="3"/>
  <c r="R116" i="3"/>
  <c r="V114" i="3"/>
  <c r="R113" i="3"/>
  <c r="V111" i="3"/>
  <c r="R110" i="3"/>
  <c r="N109" i="3"/>
  <c r="U108" i="3"/>
  <c r="F108" i="3"/>
  <c r="K107" i="3"/>
  <c r="M106" i="3"/>
  <c r="O105" i="3"/>
  <c r="Q104" i="3"/>
  <c r="S101" i="3"/>
  <c r="U100" i="3"/>
  <c r="C100" i="3"/>
  <c r="E99" i="3"/>
  <c r="G98" i="3"/>
  <c r="Q96" i="3"/>
  <c r="AS679" i="2"/>
  <c r="AT2" i="2"/>
  <c r="AU2" i="2"/>
  <c r="AS715" i="2"/>
  <c r="AU669" i="2"/>
  <c r="AS727" i="2"/>
  <c r="AS714" i="2"/>
  <c r="AU726" i="2"/>
  <c r="AU714" i="2"/>
  <c r="AU702" i="2"/>
  <c r="AU690" i="2"/>
  <c r="AU666" i="2"/>
  <c r="AS696" i="2"/>
  <c r="AU724" i="2"/>
  <c r="AU712" i="2"/>
  <c r="AU700" i="2"/>
  <c r="AU484" i="2"/>
  <c r="AS631" i="2"/>
  <c r="AS523" i="2"/>
  <c r="AS618" i="2"/>
  <c r="AS510" i="2"/>
  <c r="AS378" i="2"/>
  <c r="AS222" i="2"/>
  <c r="AS66" i="2"/>
  <c r="AT718" i="2"/>
  <c r="AT706" i="2"/>
  <c r="AT694" i="2"/>
  <c r="AT682" i="2"/>
  <c r="AT670" i="2"/>
  <c r="AT658" i="2"/>
  <c r="AT646" i="2"/>
  <c r="AT634" i="2"/>
  <c r="AT622" i="2"/>
  <c r="AT610" i="2"/>
  <c r="AT598" i="2"/>
  <c r="AT586" i="2"/>
  <c r="AT574" i="2"/>
  <c r="AT562" i="2"/>
  <c r="AT550" i="2"/>
  <c r="AT538" i="2"/>
  <c r="AT526" i="2"/>
  <c r="AT514" i="2"/>
  <c r="AT502" i="2"/>
  <c r="AT490" i="2"/>
  <c r="AT478" i="2"/>
  <c r="AT466" i="2"/>
  <c r="AT454" i="2"/>
  <c r="AT442" i="2"/>
  <c r="AT430" i="2"/>
  <c r="AT418" i="2"/>
  <c r="AT406" i="2"/>
  <c r="AT394" i="2"/>
  <c r="AT382" i="2"/>
  <c r="AT370" i="2"/>
  <c r="AT358" i="2"/>
  <c r="AT346" i="2"/>
  <c r="AT334" i="2"/>
  <c r="AT322" i="2"/>
  <c r="AT310" i="2"/>
  <c r="AT298" i="2"/>
  <c r="AT286" i="2"/>
  <c r="AT274" i="2"/>
  <c r="AT262" i="2"/>
  <c r="AT250" i="2"/>
  <c r="AT238" i="2"/>
  <c r="AT226" i="2"/>
  <c r="AT214" i="2"/>
  <c r="AS643" i="2"/>
  <c r="AS499" i="2"/>
  <c r="AS690" i="2"/>
  <c r="AS558" i="2"/>
  <c r="AS426" i="2"/>
  <c r="AS294" i="2"/>
  <c r="AS162" i="2"/>
  <c r="AS30" i="2"/>
  <c r="AS713" i="2"/>
  <c r="AS677" i="2"/>
  <c r="AS641" i="2"/>
  <c r="AS605" i="2"/>
  <c r="AS569" i="2"/>
  <c r="AS533" i="2"/>
  <c r="AS497" i="2"/>
  <c r="AS461" i="2"/>
  <c r="AS425" i="2"/>
  <c r="AS389" i="2"/>
  <c r="AS353" i="2"/>
  <c r="AS317" i="2"/>
  <c r="AS281" i="2"/>
  <c r="AS245" i="2"/>
  <c r="AS209" i="2"/>
  <c r="AS173" i="2"/>
  <c r="AS137" i="2"/>
  <c r="AS101" i="2"/>
  <c r="AS65" i="2"/>
  <c r="AS29" i="2"/>
  <c r="AT729" i="2"/>
  <c r="AT693" i="2"/>
  <c r="AT657" i="2"/>
  <c r="AT621" i="2"/>
  <c r="AT585" i="2"/>
  <c r="AT561" i="2"/>
  <c r="AT537" i="2"/>
  <c r="AT513" i="2"/>
  <c r="AT489" i="2"/>
  <c r="AT465" i="2"/>
  <c r="AT441" i="2"/>
  <c r="AT417" i="2"/>
  <c r="AT393" i="2"/>
  <c r="AT369" i="2"/>
  <c r="AT345" i="2"/>
  <c r="AT321" i="2"/>
  <c r="AT309" i="2"/>
  <c r="AT297" i="2"/>
  <c r="AT285" i="2"/>
  <c r="AT273" i="2"/>
  <c r="AT261" i="2"/>
  <c r="AT249" i="2"/>
  <c r="AT237" i="2"/>
  <c r="AT225" i="2"/>
  <c r="AT213" i="2"/>
  <c r="AT201" i="2"/>
  <c r="AT189" i="2"/>
  <c r="AT177" i="2"/>
  <c r="AT165" i="2"/>
  <c r="AT153" i="2"/>
  <c r="AT141" i="2"/>
  <c r="AT129" i="2"/>
  <c r="AT117" i="2"/>
  <c r="AT105" i="2"/>
  <c r="AT93" i="2"/>
  <c r="AT81" i="2"/>
  <c r="AT69" i="2"/>
  <c r="AT57" i="2"/>
  <c r="AS703" i="2"/>
  <c r="AS595" i="2"/>
  <c r="AS487" i="2"/>
  <c r="AS666" i="2"/>
  <c r="AS534" i="2"/>
  <c r="AS402" i="2"/>
  <c r="AS270" i="2"/>
  <c r="AS138" i="2"/>
  <c r="AS6" i="2"/>
  <c r="AS725" i="2"/>
  <c r="AS689" i="2"/>
  <c r="AS653" i="2"/>
  <c r="AS617" i="2"/>
  <c r="AS593" i="2"/>
  <c r="AS557" i="2"/>
  <c r="AS521" i="2"/>
  <c r="AS485" i="2"/>
  <c r="AS449" i="2"/>
  <c r="AS413" i="2"/>
  <c r="AS377" i="2"/>
  <c r="AS341" i="2"/>
  <c r="AS305" i="2"/>
  <c r="AS269" i="2"/>
  <c r="AS233" i="2"/>
  <c r="AS197" i="2"/>
  <c r="AS161" i="2"/>
  <c r="AS125" i="2"/>
  <c r="AS89" i="2"/>
  <c r="AS53" i="2"/>
  <c r="AS17" i="2"/>
  <c r="AT717" i="2"/>
  <c r="AT681" i="2"/>
  <c r="AT645" i="2"/>
  <c r="AT609" i="2"/>
  <c r="AT573" i="2"/>
  <c r="AT549" i="2"/>
  <c r="AT525" i="2"/>
  <c r="AT501" i="2"/>
  <c r="AT477" i="2"/>
  <c r="AT453" i="2"/>
  <c r="AT429" i="2"/>
  <c r="AT405" i="2"/>
  <c r="AT381" i="2"/>
  <c r="AT357" i="2"/>
  <c r="AT333" i="2"/>
  <c r="AS724" i="2"/>
  <c r="AS712" i="2"/>
  <c r="AS700" i="2"/>
  <c r="AS688" i="2"/>
  <c r="AS676" i="2"/>
  <c r="AS664" i="2"/>
  <c r="AS652" i="2"/>
  <c r="AS640" i="2"/>
  <c r="AS628" i="2"/>
  <c r="AS616" i="2"/>
  <c r="AS604" i="2"/>
  <c r="AS592" i="2"/>
  <c r="AS580" i="2"/>
  <c r="AS568" i="2"/>
  <c r="AS556" i="2"/>
  <c r="AS544" i="2"/>
  <c r="AS532" i="2"/>
  <c r="AS520" i="2"/>
  <c r="AS508" i="2"/>
  <c r="AS496" i="2"/>
  <c r="AS484" i="2"/>
  <c r="AT692" i="2"/>
  <c r="AT464" i="2"/>
  <c r="AS607" i="2"/>
  <c r="AS511" i="2"/>
  <c r="AS654" i="2"/>
  <c r="AS522" i="2"/>
  <c r="AS366" i="2"/>
  <c r="AS210" i="2"/>
  <c r="AS102" i="2"/>
  <c r="AS701" i="2"/>
  <c r="AS665" i="2"/>
  <c r="AS629" i="2"/>
  <c r="AS581" i="2"/>
  <c r="AS545" i="2"/>
  <c r="AS509" i="2"/>
  <c r="AS473" i="2"/>
  <c r="AS437" i="2"/>
  <c r="AS401" i="2"/>
  <c r="AS365" i="2"/>
  <c r="AS329" i="2"/>
  <c r="AS293" i="2"/>
  <c r="AS257" i="2"/>
  <c r="AS221" i="2"/>
  <c r="AS185" i="2"/>
  <c r="AS149" i="2"/>
  <c r="AS113" i="2"/>
  <c r="AS77" i="2"/>
  <c r="AS41" i="2"/>
  <c r="AS5" i="2"/>
  <c r="AT705" i="2"/>
  <c r="AT669" i="2"/>
  <c r="AT633" i="2"/>
  <c r="AT597" i="2"/>
  <c r="AS723" i="2"/>
  <c r="AS711" i="2"/>
  <c r="AS699" i="2"/>
  <c r="AS687" i="2"/>
  <c r="AS675" i="2"/>
  <c r="AS663" i="2"/>
  <c r="AS651" i="2"/>
  <c r="AS639" i="2"/>
  <c r="AS627" i="2"/>
  <c r="AS615" i="2"/>
  <c r="AS603" i="2"/>
  <c r="AS591" i="2"/>
  <c r="AS579" i="2"/>
  <c r="AS567" i="2"/>
  <c r="AS555" i="2"/>
  <c r="AS543" i="2"/>
  <c r="AS531" i="2"/>
  <c r="AS519" i="2"/>
  <c r="AS507" i="2"/>
  <c r="AS495" i="2"/>
  <c r="AS483" i="2"/>
  <c r="AS471" i="2"/>
  <c r="AS459" i="2"/>
  <c r="AS447" i="2"/>
  <c r="AS435" i="2"/>
  <c r="AS423" i="2"/>
  <c r="AS411" i="2"/>
  <c r="AS399" i="2"/>
  <c r="AS387" i="2"/>
  <c r="AS375" i="2"/>
  <c r="AS363" i="2"/>
  <c r="AS655" i="2"/>
  <c r="AS559" i="2"/>
  <c r="AS702" i="2"/>
  <c r="AS570" i="2"/>
  <c r="AS438" i="2"/>
  <c r="AS318" i="2"/>
  <c r="AS186" i="2"/>
  <c r="AS54" i="2"/>
  <c r="AR710" i="2"/>
  <c r="AS710" i="2"/>
  <c r="AR626" i="2"/>
  <c r="AS626" i="2"/>
  <c r="AR602" i="2"/>
  <c r="AS602" i="2"/>
  <c r="AR578" i="2"/>
  <c r="AS578" i="2"/>
  <c r="AS554" i="2"/>
  <c r="AS530" i="2"/>
  <c r="AR506" i="2"/>
  <c r="AS506" i="2"/>
  <c r="AR482" i="2"/>
  <c r="AS482" i="2"/>
  <c r="AR470" i="2"/>
  <c r="AS470" i="2"/>
  <c r="AR446" i="2"/>
  <c r="AS446" i="2"/>
  <c r="AR422" i="2"/>
  <c r="AS422" i="2"/>
  <c r="AR398" i="2"/>
  <c r="AS398" i="2"/>
  <c r="AR374" i="2"/>
  <c r="AS374" i="2"/>
  <c r="AR350" i="2"/>
  <c r="AS350" i="2"/>
  <c r="AR326" i="2"/>
  <c r="AS326" i="2"/>
  <c r="AS302" i="2"/>
  <c r="AR278" i="2"/>
  <c r="AS278" i="2"/>
  <c r="AR254" i="2"/>
  <c r="AS254" i="2"/>
  <c r="AR230" i="2"/>
  <c r="AS230" i="2"/>
  <c r="AR206" i="2"/>
  <c r="AS206" i="2"/>
  <c r="AR182" i="2"/>
  <c r="AS182" i="2"/>
  <c r="AR158" i="2"/>
  <c r="AS158" i="2"/>
  <c r="AR134" i="2"/>
  <c r="AS134" i="2"/>
  <c r="AR110" i="2"/>
  <c r="AS110" i="2"/>
  <c r="AR86" i="2"/>
  <c r="AS86" i="2"/>
  <c r="AR62" i="2"/>
  <c r="AS62" i="2"/>
  <c r="AR38" i="2"/>
  <c r="AS38" i="2"/>
  <c r="AR14" i="2"/>
  <c r="AS14" i="2"/>
  <c r="AT726" i="2"/>
  <c r="AT714" i="2"/>
  <c r="AV714" i="2" s="1"/>
  <c r="AT702" i="2"/>
  <c r="AS691" i="2"/>
  <c r="AS571" i="2"/>
  <c r="AS582" i="2"/>
  <c r="AS450" i="2"/>
  <c r="AS306" i="2"/>
  <c r="AS174" i="2"/>
  <c r="AS42" i="2"/>
  <c r="AS722" i="2"/>
  <c r="AR686" i="2"/>
  <c r="AS686" i="2"/>
  <c r="AS614" i="2"/>
  <c r="AS590" i="2"/>
  <c r="AR566" i="2"/>
  <c r="AS566" i="2"/>
  <c r="AR542" i="2"/>
  <c r="AS542" i="2"/>
  <c r="AS518" i="2"/>
  <c r="AR494" i="2"/>
  <c r="AS494" i="2"/>
  <c r="AR458" i="2"/>
  <c r="AS458" i="2"/>
  <c r="AR434" i="2"/>
  <c r="AS434" i="2"/>
  <c r="AR410" i="2"/>
  <c r="AS410" i="2"/>
  <c r="AR386" i="2"/>
  <c r="AS386" i="2"/>
  <c r="AR362" i="2"/>
  <c r="AS362" i="2"/>
  <c r="AR338" i="2"/>
  <c r="AS338" i="2"/>
  <c r="AR314" i="2"/>
  <c r="AS314" i="2"/>
  <c r="AR290" i="2"/>
  <c r="AS290" i="2"/>
  <c r="AS266" i="2"/>
  <c r="AR242" i="2"/>
  <c r="AS242" i="2"/>
  <c r="AR218" i="2"/>
  <c r="AS218" i="2"/>
  <c r="AR194" i="2"/>
  <c r="AS194" i="2"/>
  <c r="AR170" i="2"/>
  <c r="AS170" i="2"/>
  <c r="AR146" i="2"/>
  <c r="AS146" i="2"/>
  <c r="AR122" i="2"/>
  <c r="AS122" i="2"/>
  <c r="AR98" i="2"/>
  <c r="AS98" i="2"/>
  <c r="AR74" i="2"/>
  <c r="AS74" i="2"/>
  <c r="AR50" i="2"/>
  <c r="AS50" i="2"/>
  <c r="AR26" i="2"/>
  <c r="AS26" i="2"/>
  <c r="AS721" i="2"/>
  <c r="AS709" i="2"/>
  <c r="AS697" i="2"/>
  <c r="AS685" i="2"/>
  <c r="AS673" i="2"/>
  <c r="AS661" i="2"/>
  <c r="AS649" i="2"/>
  <c r="AS637" i="2"/>
  <c r="AS625" i="2"/>
  <c r="AS613" i="2"/>
  <c r="AS601" i="2"/>
  <c r="AS589" i="2"/>
  <c r="AS577" i="2"/>
  <c r="AS565" i="2"/>
  <c r="AS553" i="2"/>
  <c r="AS541" i="2"/>
  <c r="AS529" i="2"/>
  <c r="AS517" i="2"/>
  <c r="AS505" i="2"/>
  <c r="AS493" i="2"/>
  <c r="AS481" i="2"/>
  <c r="AS469" i="2"/>
  <c r="AS457" i="2"/>
  <c r="AS445" i="2"/>
  <c r="AS433" i="2"/>
  <c r="AS421" i="2"/>
  <c r="AS409" i="2"/>
  <c r="AS397" i="2"/>
  <c r="AS385" i="2"/>
  <c r="AS373" i="2"/>
  <c r="AS361" i="2"/>
  <c r="AS349" i="2"/>
  <c r="AS337" i="2"/>
  <c r="AS325" i="2"/>
  <c r="AS313" i="2"/>
  <c r="AS301" i="2"/>
  <c r="AS289" i="2"/>
  <c r="AS277" i="2"/>
  <c r="AS265" i="2"/>
  <c r="AS253" i="2"/>
  <c r="AS241" i="2"/>
  <c r="AS229" i="2"/>
  <c r="AS217" i="2"/>
  <c r="AS205" i="2"/>
  <c r="AS619" i="2"/>
  <c r="AS547" i="2"/>
  <c r="AS606" i="2"/>
  <c r="AS486" i="2"/>
  <c r="AS330" i="2"/>
  <c r="AS198" i="2"/>
  <c r="AS78" i="2"/>
  <c r="AR638" i="2"/>
  <c r="AS638" i="2"/>
  <c r="AS648" i="2"/>
  <c r="AS600" i="2"/>
  <c r="AS552" i="2"/>
  <c r="AS504" i="2"/>
  <c r="AS456" i="2"/>
  <c r="AS408" i="2"/>
  <c r="AS360" i="2"/>
  <c r="AS312" i="2"/>
  <c r="AS264" i="2"/>
  <c r="AS216" i="2"/>
  <c r="AS168" i="2"/>
  <c r="AS120" i="2"/>
  <c r="AS72" i="2"/>
  <c r="AS24" i="2"/>
  <c r="AT712" i="2"/>
  <c r="AT664" i="2"/>
  <c r="AT640" i="2"/>
  <c r="AT604" i="2"/>
  <c r="AT592" i="2"/>
  <c r="AT580" i="2"/>
  <c r="AT568" i="2"/>
  <c r="AT556" i="2"/>
  <c r="AT544" i="2"/>
  <c r="AT532" i="2"/>
  <c r="AT520" i="2"/>
  <c r="AT508" i="2"/>
  <c r="AT496" i="2"/>
  <c r="AT484" i="2"/>
  <c r="AT472" i="2"/>
  <c r="AT460" i="2"/>
  <c r="AT448" i="2"/>
  <c r="AT436" i="2"/>
  <c r="AT424" i="2"/>
  <c r="AT412" i="2"/>
  <c r="AT400" i="2"/>
  <c r="AT388" i="2"/>
  <c r="AT376" i="2"/>
  <c r="AT364" i="2"/>
  <c r="AT352" i="2"/>
  <c r="AT340" i="2"/>
  <c r="AT328" i="2"/>
  <c r="AT316" i="2"/>
  <c r="AT304" i="2"/>
  <c r="AT292" i="2"/>
  <c r="AT280" i="2"/>
  <c r="AT268" i="2"/>
  <c r="AT256" i="2"/>
  <c r="AT244" i="2"/>
  <c r="AT232" i="2"/>
  <c r="AT220" i="2"/>
  <c r="AT208" i="2"/>
  <c r="AT196" i="2"/>
  <c r="AT184" i="2"/>
  <c r="AT172" i="2"/>
  <c r="AT160" i="2"/>
  <c r="AT148" i="2"/>
  <c r="AT136" i="2"/>
  <c r="AT124" i="2"/>
  <c r="AT112" i="2"/>
  <c r="AT100" i="2"/>
  <c r="AS630" i="2"/>
  <c r="AS462" i="2"/>
  <c r="AS342" i="2"/>
  <c r="AS246" i="2"/>
  <c r="AS126" i="2"/>
  <c r="AS698" i="2"/>
  <c r="AS720" i="2"/>
  <c r="AS672" i="2"/>
  <c r="AS624" i="2"/>
  <c r="AS576" i="2"/>
  <c r="AS528" i="2"/>
  <c r="AS480" i="2"/>
  <c r="AS432" i="2"/>
  <c r="AS384" i="2"/>
  <c r="AS336" i="2"/>
  <c r="AS288" i="2"/>
  <c r="AS240" i="2"/>
  <c r="AS192" i="2"/>
  <c r="AS144" i="2"/>
  <c r="AS96" i="2"/>
  <c r="AS48" i="2"/>
  <c r="AT688" i="2"/>
  <c r="AT628" i="2"/>
  <c r="AS707" i="2"/>
  <c r="AS671" i="2"/>
  <c r="AS635" i="2"/>
  <c r="AS599" i="2"/>
  <c r="AS563" i="2"/>
  <c r="AS527" i="2"/>
  <c r="AS491" i="2"/>
  <c r="AS455" i="2"/>
  <c r="AS419" i="2"/>
  <c r="AS383" i="2"/>
  <c r="AS347" i="2"/>
  <c r="AS311" i="2"/>
  <c r="AS275" i="2"/>
  <c r="AS239" i="2"/>
  <c r="AS203" i="2"/>
  <c r="AS167" i="2"/>
  <c r="AS155" i="2"/>
  <c r="AS143" i="2"/>
  <c r="AS131" i="2"/>
  <c r="AS119" i="2"/>
  <c r="AS107" i="2"/>
  <c r="AS95" i="2"/>
  <c r="AS83" i="2"/>
  <c r="AS71" i="2"/>
  <c r="AS59" i="2"/>
  <c r="AS47" i="2"/>
  <c r="AS35" i="2"/>
  <c r="AS23" i="2"/>
  <c r="AS11" i="2"/>
  <c r="AS642" i="2"/>
  <c r="AS474" i="2"/>
  <c r="AS354" i="2"/>
  <c r="AS234" i="2"/>
  <c r="AS114" i="2"/>
  <c r="AR662" i="2"/>
  <c r="AS662" i="2"/>
  <c r="AS708" i="2"/>
  <c r="AS660" i="2"/>
  <c r="AS612" i="2"/>
  <c r="AS564" i="2"/>
  <c r="AS516" i="2"/>
  <c r="AS468" i="2"/>
  <c r="AS420" i="2"/>
  <c r="AS372" i="2"/>
  <c r="AS324" i="2"/>
  <c r="AS276" i="2"/>
  <c r="AS228" i="2"/>
  <c r="AS180" i="2"/>
  <c r="AS132" i="2"/>
  <c r="AS84" i="2"/>
  <c r="AS36" i="2"/>
  <c r="AT724" i="2"/>
  <c r="AT676" i="2"/>
  <c r="AT616" i="2"/>
  <c r="AS695" i="2"/>
  <c r="AS659" i="2"/>
  <c r="AS623" i="2"/>
  <c r="AS587" i="2"/>
  <c r="AS551" i="2"/>
  <c r="AS515" i="2"/>
  <c r="AS479" i="2"/>
  <c r="AS443" i="2"/>
  <c r="AS407" i="2"/>
  <c r="AS371" i="2"/>
  <c r="AS335" i="2"/>
  <c r="AS299" i="2"/>
  <c r="AS263" i="2"/>
  <c r="AS227" i="2"/>
  <c r="AS191" i="2"/>
  <c r="AS2" i="2"/>
  <c r="AS718" i="2"/>
  <c r="AS706" i="2"/>
  <c r="AS694" i="2"/>
  <c r="AS682" i="2"/>
  <c r="AS670" i="2"/>
  <c r="AS658" i="2"/>
  <c r="AS646" i="2"/>
  <c r="AS634" i="2"/>
  <c r="AS622" i="2"/>
  <c r="AS610" i="2"/>
  <c r="AS598" i="2"/>
  <c r="AS586" i="2"/>
  <c r="AS574" i="2"/>
  <c r="AS562" i="2"/>
  <c r="AS550" i="2"/>
  <c r="AS538" i="2"/>
  <c r="AS526" i="2"/>
  <c r="AS514" i="2"/>
  <c r="AS502" i="2"/>
  <c r="AS490" i="2"/>
  <c r="AS478" i="2"/>
  <c r="AS466" i="2"/>
  <c r="AS454" i="2"/>
  <c r="AS442" i="2"/>
  <c r="AS430" i="2"/>
  <c r="AS418" i="2"/>
  <c r="AS406" i="2"/>
  <c r="AT686" i="2"/>
  <c r="AS583" i="2"/>
  <c r="AS726" i="2"/>
  <c r="AS594" i="2"/>
  <c r="AS498" i="2"/>
  <c r="AS390" i="2"/>
  <c r="AS258" i="2"/>
  <c r="AS90" i="2"/>
  <c r="AR674" i="2"/>
  <c r="AS674" i="2"/>
  <c r="AS684" i="2"/>
  <c r="AS636" i="2"/>
  <c r="AS588" i="2"/>
  <c r="AS540" i="2"/>
  <c r="AS492" i="2"/>
  <c r="AS444" i="2"/>
  <c r="AS396" i="2"/>
  <c r="AS348" i="2"/>
  <c r="AS300" i="2"/>
  <c r="AS252" i="2"/>
  <c r="AS204" i="2"/>
  <c r="AS156" i="2"/>
  <c r="AS108" i="2"/>
  <c r="AS60" i="2"/>
  <c r="AS12" i="2"/>
  <c r="AT700" i="2"/>
  <c r="AT652" i="2"/>
  <c r="AS719" i="2"/>
  <c r="AS683" i="2"/>
  <c r="AS647" i="2"/>
  <c r="AS611" i="2"/>
  <c r="AS575" i="2"/>
  <c r="AS539" i="2"/>
  <c r="AS503" i="2"/>
  <c r="AS467" i="2"/>
  <c r="AS431" i="2"/>
  <c r="AS395" i="2"/>
  <c r="AS359" i="2"/>
  <c r="AS323" i="2"/>
  <c r="AS287" i="2"/>
  <c r="AS251" i="2"/>
  <c r="AS215" i="2"/>
  <c r="AS179" i="2"/>
  <c r="AS729" i="2"/>
  <c r="AS717" i="2"/>
  <c r="AS705" i="2"/>
  <c r="AS693" i="2"/>
  <c r="AS681" i="2"/>
  <c r="AS669" i="2"/>
  <c r="AS657" i="2"/>
  <c r="AS645" i="2"/>
  <c r="AS633" i="2"/>
  <c r="AS621" i="2"/>
  <c r="AS609" i="2"/>
  <c r="AS597" i="2"/>
  <c r="AS585" i="2"/>
  <c r="AS573" i="2"/>
  <c r="AS561" i="2"/>
  <c r="AS549" i="2"/>
  <c r="AS537" i="2"/>
  <c r="AS525" i="2"/>
  <c r="AS513" i="2"/>
  <c r="AS501" i="2"/>
  <c r="AS489" i="2"/>
  <c r="AS477" i="2"/>
  <c r="AS465" i="2"/>
  <c r="AS453" i="2"/>
  <c r="AS441" i="2"/>
  <c r="AS429" i="2"/>
  <c r="AS417" i="2"/>
  <c r="AS405" i="2"/>
  <c r="AS667" i="2"/>
  <c r="AS535" i="2"/>
  <c r="AS678" i="2"/>
  <c r="AS546" i="2"/>
  <c r="AS414" i="2"/>
  <c r="AS282" i="2"/>
  <c r="AS150" i="2"/>
  <c r="AS18" i="2"/>
  <c r="AR650" i="2"/>
  <c r="AS650" i="2"/>
  <c r="AS728" i="2"/>
  <c r="AS716" i="2"/>
  <c r="AS704" i="2"/>
  <c r="AS692" i="2"/>
  <c r="AS680" i="2"/>
  <c r="AS668" i="2"/>
  <c r="AS656" i="2"/>
  <c r="AS644" i="2"/>
  <c r="AS632" i="2"/>
  <c r="AS620" i="2"/>
  <c r="AS608" i="2"/>
  <c r="AS596" i="2"/>
  <c r="AS584" i="2"/>
  <c r="AS572" i="2"/>
  <c r="AS560" i="2"/>
  <c r="AS548" i="2"/>
  <c r="AS536" i="2"/>
  <c r="AS524" i="2"/>
  <c r="AS512" i="2"/>
  <c r="AS500" i="2"/>
  <c r="AS488" i="2"/>
  <c r="AS476" i="2"/>
  <c r="AS464" i="2"/>
  <c r="AS452" i="2"/>
  <c r="AS440" i="2"/>
  <c r="AS428" i="2"/>
  <c r="AS416" i="2"/>
  <c r="AS404" i="2"/>
  <c r="AS392" i="2"/>
  <c r="AS380" i="2"/>
  <c r="AS368" i="2"/>
  <c r="AS356" i="2"/>
  <c r="AS344" i="2"/>
  <c r="AS332" i="2"/>
  <c r="AS320" i="2"/>
  <c r="AS308" i="2"/>
  <c r="AS296" i="2"/>
  <c r="AS284" i="2"/>
  <c r="AS272" i="2"/>
  <c r="AS260" i="2"/>
  <c r="AS248" i="2"/>
  <c r="AS236" i="2"/>
  <c r="AS224" i="2"/>
  <c r="AS212" i="2"/>
  <c r="AS200" i="2"/>
  <c r="AS188" i="2"/>
  <c r="AS176" i="2"/>
  <c r="AS164" i="2"/>
  <c r="AS152" i="2"/>
  <c r="AS140" i="2"/>
  <c r="AS128" i="2"/>
  <c r="AS116" i="2"/>
  <c r="AS104" i="2"/>
  <c r="AS92" i="2"/>
  <c r="AS80" i="2"/>
  <c r="AS68" i="2"/>
  <c r="AS56" i="2"/>
  <c r="AS44" i="2"/>
  <c r="AS32" i="2"/>
  <c r="AS20" i="2"/>
  <c r="AS8" i="2"/>
  <c r="AT690" i="2"/>
  <c r="AT678" i="2"/>
  <c r="AT666" i="2"/>
  <c r="AT654" i="2"/>
  <c r="AT642" i="2"/>
  <c r="AT630" i="2"/>
  <c r="AT618" i="2"/>
  <c r="AT606" i="2"/>
  <c r="AT594" i="2"/>
  <c r="AT582" i="2"/>
  <c r="AT570" i="2"/>
  <c r="AT558" i="2"/>
  <c r="AT546" i="2"/>
  <c r="AT534" i="2"/>
  <c r="AT522" i="2"/>
  <c r="AT510" i="2"/>
  <c r="AT498" i="2"/>
  <c r="AT486" i="2"/>
  <c r="AT474" i="2"/>
  <c r="AT462" i="2"/>
  <c r="AT450" i="2"/>
  <c r="AT438" i="2"/>
  <c r="AT426" i="2"/>
  <c r="AT414" i="2"/>
  <c r="AT402" i="2"/>
  <c r="AT390" i="2"/>
  <c r="AT378" i="2"/>
  <c r="AT366" i="2"/>
  <c r="AT354" i="2"/>
  <c r="AT342" i="2"/>
  <c r="AT330" i="2"/>
  <c r="AT318" i="2"/>
  <c r="AT306" i="2"/>
  <c r="AT294" i="2"/>
  <c r="AT282" i="2"/>
  <c r="AT270" i="2"/>
  <c r="AT258" i="2"/>
  <c r="AT246" i="2"/>
  <c r="AT234" i="2"/>
  <c r="AT222" i="2"/>
  <c r="AT210" i="2"/>
  <c r="AT198" i="2"/>
  <c r="AT186" i="2"/>
  <c r="AT174" i="2"/>
  <c r="AT162" i="2"/>
  <c r="AT150" i="2"/>
  <c r="AT138" i="2"/>
  <c r="AT126" i="2"/>
  <c r="AT114" i="2"/>
  <c r="AT102" i="2"/>
  <c r="AT90" i="2"/>
  <c r="AT78" i="2"/>
  <c r="AT66" i="2"/>
  <c r="AT54" i="2"/>
  <c r="AT42" i="2"/>
  <c r="AS193" i="2"/>
  <c r="AS181" i="2"/>
  <c r="AS169" i="2"/>
  <c r="AS157" i="2"/>
  <c r="AS145" i="2"/>
  <c r="AS133" i="2"/>
  <c r="AS121" i="2"/>
  <c r="AS109" i="2"/>
  <c r="AS97" i="2"/>
  <c r="AS85" i="2"/>
  <c r="AS73" i="2"/>
  <c r="AS61" i="2"/>
  <c r="AS49" i="2"/>
  <c r="AS37" i="2"/>
  <c r="AS25" i="2"/>
  <c r="AS13" i="2"/>
  <c r="AT725" i="2"/>
  <c r="AT713" i="2"/>
  <c r="AT701" i="2"/>
  <c r="AT689" i="2"/>
  <c r="AT677" i="2"/>
  <c r="AT665" i="2"/>
  <c r="AT653" i="2"/>
  <c r="AT641" i="2"/>
  <c r="AT629" i="2"/>
  <c r="AT617" i="2"/>
  <c r="AT605" i="2"/>
  <c r="AT593" i="2"/>
  <c r="AT581" i="2"/>
  <c r="AT569" i="2"/>
  <c r="AT557" i="2"/>
  <c r="AT545" i="2"/>
  <c r="AT533" i="2"/>
  <c r="AT521" i="2"/>
  <c r="AT509" i="2"/>
  <c r="AT497" i="2"/>
  <c r="AT485" i="2"/>
  <c r="AT473" i="2"/>
  <c r="AT461" i="2"/>
  <c r="AT449" i="2"/>
  <c r="AT437" i="2"/>
  <c r="AT425" i="2"/>
  <c r="AT413" i="2"/>
  <c r="AT401" i="2"/>
  <c r="AT389" i="2"/>
  <c r="AT377" i="2"/>
  <c r="AT365" i="2"/>
  <c r="AT353" i="2"/>
  <c r="AT341" i="2"/>
  <c r="AT329" i="2"/>
  <c r="AT317" i="2"/>
  <c r="AT305" i="2"/>
  <c r="AT293" i="2"/>
  <c r="AT281" i="2"/>
  <c r="AT269" i="2"/>
  <c r="AT257" i="2"/>
  <c r="AT245" i="2"/>
  <c r="AT233" i="2"/>
  <c r="AT221" i="2"/>
  <c r="AT209" i="2"/>
  <c r="AT197" i="2"/>
  <c r="AT185" i="2"/>
  <c r="AT173" i="2"/>
  <c r="AT161" i="2"/>
  <c r="AT149" i="2"/>
  <c r="AT137" i="2"/>
  <c r="AT125" i="2"/>
  <c r="AT113" i="2"/>
  <c r="AT101" i="2"/>
  <c r="AT89" i="2"/>
  <c r="AT77" i="2"/>
  <c r="AT65" i="2"/>
  <c r="AT53" i="2"/>
  <c r="AT41" i="2"/>
  <c r="AT29" i="2"/>
  <c r="AT17" i="2"/>
  <c r="AT5" i="2"/>
  <c r="AU725" i="2"/>
  <c r="AU713" i="2"/>
  <c r="AU701" i="2"/>
  <c r="AU689" i="2"/>
  <c r="AU497" i="2"/>
  <c r="AT723" i="2"/>
  <c r="AT711" i="2"/>
  <c r="AT699" i="2"/>
  <c r="AT687" i="2"/>
  <c r="AT675" i="2"/>
  <c r="AT663" i="2"/>
  <c r="AT651" i="2"/>
  <c r="AT639" i="2"/>
  <c r="AT627" i="2"/>
  <c r="AT615" i="2"/>
  <c r="AT603" i="2"/>
  <c r="AT591" i="2"/>
  <c r="AT579" i="2"/>
  <c r="AT567" i="2"/>
  <c r="AT555" i="2"/>
  <c r="AT543" i="2"/>
  <c r="AT531" i="2"/>
  <c r="AT519" i="2"/>
  <c r="AT507" i="2"/>
  <c r="AT495" i="2"/>
  <c r="AT483" i="2"/>
  <c r="AT471" i="2"/>
  <c r="AT459" i="2"/>
  <c r="AT447" i="2"/>
  <c r="AT435" i="2"/>
  <c r="AT423" i="2"/>
  <c r="AT411" i="2"/>
  <c r="AT399" i="2"/>
  <c r="AT387" i="2"/>
  <c r="AT375" i="2"/>
  <c r="AT363" i="2"/>
  <c r="AT351" i="2"/>
  <c r="AT339" i="2"/>
  <c r="AT327" i="2"/>
  <c r="AT315" i="2"/>
  <c r="AT303" i="2"/>
  <c r="AT291" i="2"/>
  <c r="AT279" i="2"/>
  <c r="AT267" i="2"/>
  <c r="AT255" i="2"/>
  <c r="AT243" i="2"/>
  <c r="AT231" i="2"/>
  <c r="AT219" i="2"/>
  <c r="AT207" i="2"/>
  <c r="AT195" i="2"/>
  <c r="AT183" i="2"/>
  <c r="AT171" i="2"/>
  <c r="AT159" i="2"/>
  <c r="AT147" i="2"/>
  <c r="AT135" i="2"/>
  <c r="AT123" i="2"/>
  <c r="AU723" i="2"/>
  <c r="AU711" i="2"/>
  <c r="AU699" i="2"/>
  <c r="AU687" i="2"/>
  <c r="AU675" i="2"/>
  <c r="AS394" i="2"/>
  <c r="AS382" i="2"/>
  <c r="AS370" i="2"/>
  <c r="AS358" i="2"/>
  <c r="AS346" i="2"/>
  <c r="AS334" i="2"/>
  <c r="AS322" i="2"/>
  <c r="AS310" i="2"/>
  <c r="AS298" i="2"/>
  <c r="AS286" i="2"/>
  <c r="AS274" i="2"/>
  <c r="AS262" i="2"/>
  <c r="AS250" i="2"/>
  <c r="AS238" i="2"/>
  <c r="AS226" i="2"/>
  <c r="AS214" i="2"/>
  <c r="AS202" i="2"/>
  <c r="AS190" i="2"/>
  <c r="AS178" i="2"/>
  <c r="AS166" i="2"/>
  <c r="AS154" i="2"/>
  <c r="AS142" i="2"/>
  <c r="AS130" i="2"/>
  <c r="AS118" i="2"/>
  <c r="AS106" i="2"/>
  <c r="AS94" i="2"/>
  <c r="AS82" i="2"/>
  <c r="AS70" i="2"/>
  <c r="AS58" i="2"/>
  <c r="AS46" i="2"/>
  <c r="AS34" i="2"/>
  <c r="AS22" i="2"/>
  <c r="AS10" i="2"/>
  <c r="AT722" i="2"/>
  <c r="AT710" i="2"/>
  <c r="AT698" i="2"/>
  <c r="AT674" i="2"/>
  <c r="AT662" i="2"/>
  <c r="AT650" i="2"/>
  <c r="AT638" i="2"/>
  <c r="AT626" i="2"/>
  <c r="AT614" i="2"/>
  <c r="AT602" i="2"/>
  <c r="AT590" i="2"/>
  <c r="AT578" i="2"/>
  <c r="AT566" i="2"/>
  <c r="AT554" i="2"/>
  <c r="AT542" i="2"/>
  <c r="AT530" i="2"/>
  <c r="AT518" i="2"/>
  <c r="AT506" i="2"/>
  <c r="AT494" i="2"/>
  <c r="AT482" i="2"/>
  <c r="AT470" i="2"/>
  <c r="AT458" i="2"/>
  <c r="AT446" i="2"/>
  <c r="AT434" i="2"/>
  <c r="AT422" i="2"/>
  <c r="AT410" i="2"/>
  <c r="AT398" i="2"/>
  <c r="AT386" i="2"/>
  <c r="AT374" i="2"/>
  <c r="AT362" i="2"/>
  <c r="AT350" i="2"/>
  <c r="AT338" i="2"/>
  <c r="AT326" i="2"/>
  <c r="AT314" i="2"/>
  <c r="AT302" i="2"/>
  <c r="AT290" i="2"/>
  <c r="AT278" i="2"/>
  <c r="AT266" i="2"/>
  <c r="AT254" i="2"/>
  <c r="AT242" i="2"/>
  <c r="AT230" i="2"/>
  <c r="AT218" i="2"/>
  <c r="AT206" i="2"/>
  <c r="AT194" i="2"/>
  <c r="AT182" i="2"/>
  <c r="AT170" i="2"/>
  <c r="AT158" i="2"/>
  <c r="AT146" i="2"/>
  <c r="AT134" i="2"/>
  <c r="AT122" i="2"/>
  <c r="AT110" i="2"/>
  <c r="AT98" i="2"/>
  <c r="AT86" i="2"/>
  <c r="AU722" i="2"/>
  <c r="AU710" i="2"/>
  <c r="AU698" i="2"/>
  <c r="AU686" i="2"/>
  <c r="AU692" i="2"/>
  <c r="AS393" i="2"/>
  <c r="AS381" i="2"/>
  <c r="AS369" i="2"/>
  <c r="AS357" i="2"/>
  <c r="AS345" i="2"/>
  <c r="AS333" i="2"/>
  <c r="AS321" i="2"/>
  <c r="AS309" i="2"/>
  <c r="AS297" i="2"/>
  <c r="AS285" i="2"/>
  <c r="AS273" i="2"/>
  <c r="AS261" i="2"/>
  <c r="AS249" i="2"/>
  <c r="AS237" i="2"/>
  <c r="AS225" i="2"/>
  <c r="AS213" i="2"/>
  <c r="AS201" i="2"/>
  <c r="AS189" i="2"/>
  <c r="AS177" i="2"/>
  <c r="AS165" i="2"/>
  <c r="AS153" i="2"/>
  <c r="AS141" i="2"/>
  <c r="AS129" i="2"/>
  <c r="AS117" i="2"/>
  <c r="AS105" i="2"/>
  <c r="AS93" i="2"/>
  <c r="AS81" i="2"/>
  <c r="AS69" i="2"/>
  <c r="AS57" i="2"/>
  <c r="AS45" i="2"/>
  <c r="AS33" i="2"/>
  <c r="AS21" i="2"/>
  <c r="AS9" i="2"/>
  <c r="AT721" i="2"/>
  <c r="AT709" i="2"/>
  <c r="AT697" i="2"/>
  <c r="AT685" i="2"/>
  <c r="AT673" i="2"/>
  <c r="AT661" i="2"/>
  <c r="AT649" i="2"/>
  <c r="AT637" i="2"/>
  <c r="AT625" i="2"/>
  <c r="AT613" i="2"/>
  <c r="AT601" i="2"/>
  <c r="AT589" i="2"/>
  <c r="AT577" i="2"/>
  <c r="AT565" i="2"/>
  <c r="AT553" i="2"/>
  <c r="AT541" i="2"/>
  <c r="AT529" i="2"/>
  <c r="AT517" i="2"/>
  <c r="AT505" i="2"/>
  <c r="AT493" i="2"/>
  <c r="AT481" i="2"/>
  <c r="AT469" i="2"/>
  <c r="AT457" i="2"/>
  <c r="AT445" i="2"/>
  <c r="AT433" i="2"/>
  <c r="AT421" i="2"/>
  <c r="AT409" i="2"/>
  <c r="AT397" i="2"/>
  <c r="AT385" i="2"/>
  <c r="AT373" i="2"/>
  <c r="AT361" i="2"/>
  <c r="AT349" i="2"/>
  <c r="AT337" i="2"/>
  <c r="AT325" i="2"/>
  <c r="AT313" i="2"/>
  <c r="AT301" i="2"/>
  <c r="AT289" i="2"/>
  <c r="AT277" i="2"/>
  <c r="AT265" i="2"/>
  <c r="AT253" i="2"/>
  <c r="AT241" i="2"/>
  <c r="AT229" i="2"/>
  <c r="AT217" i="2"/>
  <c r="AT205" i="2"/>
  <c r="AT193" i="2"/>
  <c r="AT181" i="2"/>
  <c r="AT169" i="2"/>
  <c r="AT157" i="2"/>
  <c r="AT145" i="2"/>
  <c r="AT133" i="2"/>
  <c r="AT121" i="2"/>
  <c r="AT109" i="2"/>
  <c r="AT97" i="2"/>
  <c r="AT85" i="2"/>
  <c r="AT73" i="2"/>
  <c r="AT61" i="2"/>
  <c r="AT49" i="2"/>
  <c r="AT37" i="2"/>
  <c r="AU721" i="2"/>
  <c r="AU709" i="2"/>
  <c r="AU697" i="2"/>
  <c r="AT720" i="2"/>
  <c r="AT708" i="2"/>
  <c r="AT696" i="2"/>
  <c r="AT684" i="2"/>
  <c r="AT672" i="2"/>
  <c r="AT660" i="2"/>
  <c r="AT648" i="2"/>
  <c r="AT636" i="2"/>
  <c r="AT624" i="2"/>
  <c r="AT612" i="2"/>
  <c r="AT600" i="2"/>
  <c r="AT588" i="2"/>
  <c r="AT576" i="2"/>
  <c r="AT564" i="2"/>
  <c r="AT552" i="2"/>
  <c r="AT540" i="2"/>
  <c r="AT528" i="2"/>
  <c r="AT516" i="2"/>
  <c r="AT504" i="2"/>
  <c r="AT492" i="2"/>
  <c r="AT480" i="2"/>
  <c r="AT468" i="2"/>
  <c r="AT456" i="2"/>
  <c r="AT444" i="2"/>
  <c r="AT432" i="2"/>
  <c r="AT420" i="2"/>
  <c r="AT408" i="2"/>
  <c r="AT396" i="2"/>
  <c r="AT384" i="2"/>
  <c r="AT372" i="2"/>
  <c r="AT360" i="2"/>
  <c r="AT348" i="2"/>
  <c r="AT336" i="2"/>
  <c r="AT324" i="2"/>
  <c r="AT312" i="2"/>
  <c r="AT300" i="2"/>
  <c r="AT288" i="2"/>
  <c r="AT276" i="2"/>
  <c r="AT264" i="2"/>
  <c r="AT252" i="2"/>
  <c r="AT240" i="2"/>
  <c r="AT228" i="2"/>
  <c r="AT216" i="2"/>
  <c r="AT204" i="2"/>
  <c r="AT192" i="2"/>
  <c r="AT180" i="2"/>
  <c r="AT168" i="2"/>
  <c r="AT156" i="2"/>
  <c r="AT144" i="2"/>
  <c r="AT132" i="2"/>
  <c r="AT120" i="2"/>
  <c r="AT108" i="2"/>
  <c r="AT96" i="2"/>
  <c r="AT84" i="2"/>
  <c r="AT72" i="2"/>
  <c r="AT60" i="2"/>
  <c r="AT48" i="2"/>
  <c r="AT36" i="2"/>
  <c r="AT24" i="2"/>
  <c r="AT12" i="2"/>
  <c r="AU720" i="2"/>
  <c r="AU708" i="2"/>
  <c r="AU696" i="2"/>
  <c r="AU684" i="2"/>
  <c r="AU672" i="2"/>
  <c r="AS475" i="2"/>
  <c r="AS463" i="2"/>
  <c r="AS451" i="2"/>
  <c r="AS439" i="2"/>
  <c r="AS427" i="2"/>
  <c r="AS415" i="2"/>
  <c r="AS403" i="2"/>
  <c r="AS391" i="2"/>
  <c r="AS379" i="2"/>
  <c r="AS367" i="2"/>
  <c r="AS355" i="2"/>
  <c r="AS343" i="2"/>
  <c r="AS331" i="2"/>
  <c r="AS319" i="2"/>
  <c r="AS307" i="2"/>
  <c r="AS295" i="2"/>
  <c r="AS283" i="2"/>
  <c r="AS271" i="2"/>
  <c r="AS259" i="2"/>
  <c r="AS247" i="2"/>
  <c r="AS235" i="2"/>
  <c r="AS223" i="2"/>
  <c r="AS211" i="2"/>
  <c r="AS199" i="2"/>
  <c r="AS187" i="2"/>
  <c r="AS175" i="2"/>
  <c r="AS163" i="2"/>
  <c r="AS151" i="2"/>
  <c r="AS139" i="2"/>
  <c r="AS127" i="2"/>
  <c r="AS115" i="2"/>
  <c r="AS103" i="2"/>
  <c r="AS91" i="2"/>
  <c r="AS79" i="2"/>
  <c r="AS67" i="2"/>
  <c r="AS55" i="2"/>
  <c r="AS43" i="2"/>
  <c r="AS31" i="2"/>
  <c r="AS19" i="2"/>
  <c r="AS7" i="2"/>
  <c r="AT719" i="2"/>
  <c r="AT707" i="2"/>
  <c r="AT695" i="2"/>
  <c r="AT683" i="2"/>
  <c r="AT671" i="2"/>
  <c r="AT659" i="2"/>
  <c r="AT647" i="2"/>
  <c r="AT635" i="2"/>
  <c r="AT623" i="2"/>
  <c r="AT611" i="2"/>
  <c r="AT599" i="2"/>
  <c r="AT587" i="2"/>
  <c r="AT575" i="2"/>
  <c r="AT563" i="2"/>
  <c r="AT551" i="2"/>
  <c r="AT539" i="2"/>
  <c r="AT527" i="2"/>
  <c r="AT515" i="2"/>
  <c r="AT503" i="2"/>
  <c r="AT491" i="2"/>
  <c r="AT479" i="2"/>
  <c r="AT467" i="2"/>
  <c r="AT455" i="2"/>
  <c r="AT443" i="2"/>
  <c r="AT431" i="2"/>
  <c r="AT419" i="2"/>
  <c r="AT407" i="2"/>
  <c r="AT395" i="2"/>
  <c r="AT383" i="2"/>
  <c r="AT371" i="2"/>
  <c r="AT359" i="2"/>
  <c r="AT347" i="2"/>
  <c r="AT335" i="2"/>
  <c r="AT323" i="2"/>
  <c r="AT311" i="2"/>
  <c r="AT299" i="2"/>
  <c r="AT287" i="2"/>
  <c r="AT275" i="2"/>
  <c r="AT263" i="2"/>
  <c r="AT251" i="2"/>
  <c r="AT239" i="2"/>
  <c r="AT227" i="2"/>
  <c r="AT215" i="2"/>
  <c r="AT203" i="2"/>
  <c r="AT191" i="2"/>
  <c r="AT179" i="2"/>
  <c r="AT167" i="2"/>
  <c r="AT155" i="2"/>
  <c r="AT143" i="2"/>
  <c r="AT131" i="2"/>
  <c r="AT119" i="2"/>
  <c r="AT107" i="2"/>
  <c r="AT95" i="2"/>
  <c r="AU719" i="2"/>
  <c r="AU707" i="2"/>
  <c r="AU695" i="2"/>
  <c r="AU683" i="2"/>
  <c r="AU431" i="2"/>
  <c r="AT202" i="2"/>
  <c r="AT190" i="2"/>
  <c r="AT178" i="2"/>
  <c r="AT166" i="2"/>
  <c r="AT154" i="2"/>
  <c r="AT142" i="2"/>
  <c r="AT130" i="2"/>
  <c r="AT118" i="2"/>
  <c r="AT106" i="2"/>
  <c r="AT94" i="2"/>
  <c r="AT82" i="2"/>
  <c r="AT70" i="2"/>
  <c r="AT58" i="2"/>
  <c r="AT46" i="2"/>
  <c r="AT34" i="2"/>
  <c r="AT22" i="2"/>
  <c r="AT10" i="2"/>
  <c r="AU718" i="2"/>
  <c r="AU706" i="2"/>
  <c r="AU694" i="2"/>
  <c r="AU682" i="2"/>
  <c r="AU670" i="2"/>
  <c r="AU658" i="2"/>
  <c r="AU646" i="2"/>
  <c r="AU634" i="2"/>
  <c r="AU622" i="2"/>
  <c r="AU610" i="2"/>
  <c r="AU598" i="2"/>
  <c r="AU586" i="2"/>
  <c r="AU574" i="2"/>
  <c r="AU562" i="2"/>
  <c r="AU550" i="2"/>
  <c r="AU538" i="2"/>
  <c r="AU526" i="2"/>
  <c r="AU514" i="2"/>
  <c r="AU502" i="2"/>
  <c r="AU490" i="2"/>
  <c r="AU478" i="2"/>
  <c r="AU466" i="2"/>
  <c r="AU454" i="2"/>
  <c r="AU442" i="2"/>
  <c r="AU430" i="2"/>
  <c r="AU418" i="2"/>
  <c r="AU406" i="2"/>
  <c r="AU394" i="2"/>
  <c r="AU382" i="2"/>
  <c r="AU370" i="2"/>
  <c r="AU358" i="2"/>
  <c r="AU346" i="2"/>
  <c r="AU334" i="2"/>
  <c r="AU322" i="2"/>
  <c r="AU310" i="2"/>
  <c r="AU298" i="2"/>
  <c r="AU286" i="2"/>
  <c r="AU274" i="2"/>
  <c r="AU262" i="2"/>
  <c r="AU250" i="2"/>
  <c r="AU238" i="2"/>
  <c r="AU226" i="2"/>
  <c r="AU214" i="2"/>
  <c r="AU202" i="2"/>
  <c r="AU190" i="2"/>
  <c r="AU178" i="2"/>
  <c r="AU166" i="2"/>
  <c r="AU154" i="2"/>
  <c r="AU142" i="2"/>
  <c r="AU130" i="2"/>
  <c r="AU118" i="2"/>
  <c r="AU106" i="2"/>
  <c r="AU94" i="2"/>
  <c r="AU82" i="2"/>
  <c r="AU70" i="2"/>
  <c r="AU58" i="2"/>
  <c r="AU46" i="2"/>
  <c r="AU34" i="2"/>
  <c r="AU22" i="2"/>
  <c r="AU10" i="2"/>
  <c r="AU678" i="2"/>
  <c r="AT45" i="2"/>
  <c r="AT33" i="2"/>
  <c r="AT21" i="2"/>
  <c r="AT9" i="2"/>
  <c r="AU729" i="2"/>
  <c r="AU717" i="2"/>
  <c r="AU705" i="2"/>
  <c r="AU693" i="2"/>
  <c r="AU681" i="2"/>
  <c r="AU657" i="2"/>
  <c r="AU645" i="2"/>
  <c r="AU633" i="2"/>
  <c r="AU621" i="2"/>
  <c r="AU609" i="2"/>
  <c r="AU597" i="2"/>
  <c r="AU585" i="2"/>
  <c r="AU573" i="2"/>
  <c r="AU561" i="2"/>
  <c r="AU549" i="2"/>
  <c r="AU537" i="2"/>
  <c r="AU525" i="2"/>
  <c r="AU513" i="2"/>
  <c r="AU501" i="2"/>
  <c r="AU489" i="2"/>
  <c r="AU477" i="2"/>
  <c r="AU465" i="2"/>
  <c r="AU453" i="2"/>
  <c r="AU441" i="2"/>
  <c r="AU429" i="2"/>
  <c r="AU417" i="2"/>
  <c r="AU405" i="2"/>
  <c r="AU393" i="2"/>
  <c r="AU381" i="2"/>
  <c r="AU369" i="2"/>
  <c r="AU357" i="2"/>
  <c r="AU345" i="2"/>
  <c r="AU333" i="2"/>
  <c r="AU321" i="2"/>
  <c r="AU309" i="2"/>
  <c r="AU297" i="2"/>
  <c r="AU285" i="2"/>
  <c r="AU273" i="2"/>
  <c r="AU261" i="2"/>
  <c r="AU249" i="2"/>
  <c r="AU237" i="2"/>
  <c r="AU225" i="2"/>
  <c r="AU213" i="2"/>
  <c r="AU201" i="2"/>
  <c r="AU189" i="2"/>
  <c r="AU177" i="2"/>
  <c r="AU165" i="2"/>
  <c r="AU153" i="2"/>
  <c r="AU141" i="2"/>
  <c r="AU129" i="2"/>
  <c r="AU117" i="2"/>
  <c r="AU105" i="2"/>
  <c r="AU93" i="2"/>
  <c r="AU81" i="2"/>
  <c r="AU69" i="2"/>
  <c r="AU57" i="2"/>
  <c r="AU45" i="2"/>
  <c r="AU33" i="2"/>
  <c r="AU21" i="2"/>
  <c r="AU9" i="2"/>
  <c r="AS472" i="2"/>
  <c r="AS460" i="2"/>
  <c r="AS448" i="2"/>
  <c r="AS436" i="2"/>
  <c r="AS424" i="2"/>
  <c r="AS412" i="2"/>
  <c r="AS400" i="2"/>
  <c r="AS388" i="2"/>
  <c r="AS376" i="2"/>
  <c r="AS364" i="2"/>
  <c r="AS352" i="2"/>
  <c r="AS340" i="2"/>
  <c r="AS328" i="2"/>
  <c r="AS316" i="2"/>
  <c r="AS304" i="2"/>
  <c r="AS292" i="2"/>
  <c r="AS280" i="2"/>
  <c r="AS268" i="2"/>
  <c r="AS256" i="2"/>
  <c r="AS244" i="2"/>
  <c r="AS232" i="2"/>
  <c r="AS220" i="2"/>
  <c r="AS208" i="2"/>
  <c r="AS196" i="2"/>
  <c r="AS184" i="2"/>
  <c r="AS172" i="2"/>
  <c r="AS160" i="2"/>
  <c r="AS148" i="2"/>
  <c r="AS136" i="2"/>
  <c r="AS124" i="2"/>
  <c r="AS112" i="2"/>
  <c r="AS100" i="2"/>
  <c r="AS88" i="2"/>
  <c r="AS76" i="2"/>
  <c r="AS64" i="2"/>
  <c r="AS52" i="2"/>
  <c r="AS40" i="2"/>
  <c r="AS28" i="2"/>
  <c r="AS16" i="2"/>
  <c r="AS4" i="2"/>
  <c r="AT728" i="2"/>
  <c r="AT716" i="2"/>
  <c r="AT704" i="2"/>
  <c r="AT680" i="2"/>
  <c r="AT668" i="2"/>
  <c r="AT656" i="2"/>
  <c r="AT644" i="2"/>
  <c r="AT632" i="2"/>
  <c r="AT620" i="2"/>
  <c r="AT608" i="2"/>
  <c r="AT596" i="2"/>
  <c r="AT584" i="2"/>
  <c r="AT572" i="2"/>
  <c r="AT560" i="2"/>
  <c r="AT548" i="2"/>
  <c r="AT536" i="2"/>
  <c r="AT524" i="2"/>
  <c r="AT512" i="2"/>
  <c r="AT500" i="2"/>
  <c r="AT488" i="2"/>
  <c r="AT476" i="2"/>
  <c r="AT452" i="2"/>
  <c r="AT440" i="2"/>
  <c r="AT428" i="2"/>
  <c r="AT416" i="2"/>
  <c r="AT404" i="2"/>
  <c r="AT392" i="2"/>
  <c r="AT380" i="2"/>
  <c r="AT368" i="2"/>
  <c r="AT356" i="2"/>
  <c r="AT344" i="2"/>
  <c r="AT332" i="2"/>
  <c r="AT320" i="2"/>
  <c r="AT308" i="2"/>
  <c r="AT296" i="2"/>
  <c r="AT284" i="2"/>
  <c r="AT272" i="2"/>
  <c r="AT260" i="2"/>
  <c r="AT248" i="2"/>
  <c r="AT236" i="2"/>
  <c r="AT224" i="2"/>
  <c r="AT212" i="2"/>
  <c r="AT200" i="2"/>
  <c r="AT188" i="2"/>
  <c r="AT176" i="2"/>
  <c r="AT164" i="2"/>
  <c r="AT152" i="2"/>
  <c r="AT140" i="2"/>
  <c r="AT128" i="2"/>
  <c r="AT116" i="2"/>
  <c r="AT104" i="2"/>
  <c r="AT92" i="2"/>
  <c r="AU728" i="2"/>
  <c r="AU716" i="2"/>
  <c r="AU704" i="2"/>
  <c r="AU680" i="2"/>
  <c r="AS351" i="2"/>
  <c r="AS339" i="2"/>
  <c r="AS327" i="2"/>
  <c r="AS315" i="2"/>
  <c r="AS303" i="2"/>
  <c r="AS291" i="2"/>
  <c r="AS279" i="2"/>
  <c r="AS267" i="2"/>
  <c r="AS255" i="2"/>
  <c r="AS243" i="2"/>
  <c r="AS231" i="2"/>
  <c r="AS219" i="2"/>
  <c r="AS207" i="2"/>
  <c r="AS195" i="2"/>
  <c r="AS183" i="2"/>
  <c r="AS171" i="2"/>
  <c r="AS159" i="2"/>
  <c r="AS147" i="2"/>
  <c r="AS135" i="2"/>
  <c r="AS123" i="2"/>
  <c r="AS111" i="2"/>
  <c r="AS99" i="2"/>
  <c r="AS87" i="2"/>
  <c r="AS75" i="2"/>
  <c r="AS63" i="2"/>
  <c r="AS51" i="2"/>
  <c r="AS39" i="2"/>
  <c r="AS27" i="2"/>
  <c r="AS15" i="2"/>
  <c r="AS3" i="2"/>
  <c r="AT727" i="2"/>
  <c r="AT715" i="2"/>
  <c r="AT703" i="2"/>
  <c r="AT691" i="2"/>
  <c r="AT679" i="2"/>
  <c r="AT667" i="2"/>
  <c r="AT655" i="2"/>
  <c r="AT643" i="2"/>
  <c r="AT631" i="2"/>
  <c r="AT619" i="2"/>
  <c r="AT607" i="2"/>
  <c r="AT595" i="2"/>
  <c r="AT583" i="2"/>
  <c r="AT571" i="2"/>
  <c r="AT559" i="2"/>
  <c r="AT547" i="2"/>
  <c r="AT535" i="2"/>
  <c r="AT523" i="2"/>
  <c r="AT511" i="2"/>
  <c r="AT499" i="2"/>
  <c r="AT487" i="2"/>
  <c r="AT475" i="2"/>
  <c r="AT463" i="2"/>
  <c r="AT451" i="2"/>
  <c r="AT439" i="2"/>
  <c r="AT427" i="2"/>
  <c r="AT415" i="2"/>
  <c r="AT403" i="2"/>
  <c r="AT391" i="2"/>
  <c r="AT379" i="2"/>
  <c r="AT367" i="2"/>
  <c r="AT355" i="2"/>
  <c r="AT343" i="2"/>
  <c r="AT331" i="2"/>
  <c r="AT319" i="2"/>
  <c r="AT307" i="2"/>
  <c r="AT295" i="2"/>
  <c r="AT283" i="2"/>
  <c r="AT271" i="2"/>
  <c r="AT259" i="2"/>
  <c r="AT247" i="2"/>
  <c r="AT235" i="2"/>
  <c r="AT223" i="2"/>
  <c r="AT211" i="2"/>
  <c r="AT199" i="2"/>
  <c r="AT187" i="2"/>
  <c r="AT175" i="2"/>
  <c r="AT163" i="2"/>
  <c r="AT151" i="2"/>
  <c r="AT139" i="2"/>
  <c r="AT127" i="2"/>
  <c r="AT115" i="2"/>
  <c r="AT103" i="2"/>
  <c r="AT91" i="2"/>
  <c r="AT79" i="2"/>
  <c r="AT67" i="2"/>
  <c r="AT55" i="2"/>
  <c r="AT43" i="2"/>
  <c r="AT31" i="2"/>
  <c r="AT19" i="2"/>
  <c r="AT7" i="2"/>
  <c r="AU727" i="2"/>
  <c r="AU715" i="2"/>
  <c r="AU703" i="2"/>
  <c r="AT80" i="2"/>
  <c r="AT68" i="2"/>
  <c r="AT56" i="2"/>
  <c r="AT44" i="2"/>
  <c r="AT32" i="2"/>
  <c r="AT20" i="2"/>
  <c r="AT8" i="2"/>
  <c r="AU668" i="2"/>
  <c r="AU656" i="2"/>
  <c r="AU644" i="2"/>
  <c r="AU632" i="2"/>
  <c r="AU620" i="2"/>
  <c r="AU608" i="2"/>
  <c r="AU596" i="2"/>
  <c r="AU584" i="2"/>
  <c r="AU572" i="2"/>
  <c r="AU560" i="2"/>
  <c r="AU548" i="2"/>
  <c r="AU536" i="2"/>
  <c r="AU524" i="2"/>
  <c r="AU512" i="2"/>
  <c r="AU500" i="2"/>
  <c r="AU488" i="2"/>
  <c r="AU476" i="2"/>
  <c r="AU464" i="2"/>
  <c r="AU452" i="2"/>
  <c r="AU440" i="2"/>
  <c r="AU428" i="2"/>
  <c r="AU416" i="2"/>
  <c r="AU404" i="2"/>
  <c r="AU392" i="2"/>
  <c r="AU380" i="2"/>
  <c r="AU368" i="2"/>
  <c r="AU356" i="2"/>
  <c r="AU344" i="2"/>
  <c r="AU332" i="2"/>
  <c r="AU320" i="2"/>
  <c r="AU308" i="2"/>
  <c r="AU296" i="2"/>
  <c r="AU284" i="2"/>
  <c r="AU272" i="2"/>
  <c r="AU260" i="2"/>
  <c r="AU248" i="2"/>
  <c r="AU236" i="2"/>
  <c r="AU224" i="2"/>
  <c r="AU212" i="2"/>
  <c r="AU200" i="2"/>
  <c r="AU188" i="2"/>
  <c r="AU176" i="2"/>
  <c r="AU164" i="2"/>
  <c r="AU152" i="2"/>
  <c r="AU140" i="2"/>
  <c r="AU128" i="2"/>
  <c r="AU116" i="2"/>
  <c r="AU104" i="2"/>
  <c r="AU92" i="2"/>
  <c r="AU80" i="2"/>
  <c r="AU68" i="2"/>
  <c r="AU56" i="2"/>
  <c r="AU44" i="2"/>
  <c r="AU32" i="2"/>
  <c r="AU20" i="2"/>
  <c r="AU8" i="2"/>
  <c r="AU691" i="2"/>
  <c r="AU679" i="2"/>
  <c r="AU667" i="2"/>
  <c r="AU655" i="2"/>
  <c r="AU643" i="2"/>
  <c r="AU631" i="2"/>
  <c r="AU619" i="2"/>
  <c r="AU607" i="2"/>
  <c r="AU595" i="2"/>
  <c r="AU583" i="2"/>
  <c r="AU571" i="2"/>
  <c r="AU559" i="2"/>
  <c r="AU547" i="2"/>
  <c r="AU535" i="2"/>
  <c r="AU523" i="2"/>
  <c r="AU511" i="2"/>
  <c r="AU499" i="2"/>
  <c r="AU487" i="2"/>
  <c r="AU475" i="2"/>
  <c r="AU463" i="2"/>
  <c r="AU451" i="2"/>
  <c r="AU439" i="2"/>
  <c r="AU427" i="2"/>
  <c r="AU415" i="2"/>
  <c r="AU403" i="2"/>
  <c r="AU391" i="2"/>
  <c r="AU379" i="2"/>
  <c r="AU367" i="2"/>
  <c r="AU355" i="2"/>
  <c r="AU343" i="2"/>
  <c r="AU331" i="2"/>
  <c r="AU319" i="2"/>
  <c r="AU307" i="2"/>
  <c r="AU295" i="2"/>
  <c r="AU283" i="2"/>
  <c r="AU271" i="2"/>
  <c r="AU259" i="2"/>
  <c r="AU247" i="2"/>
  <c r="AU235" i="2"/>
  <c r="AU223" i="2"/>
  <c r="AU211" i="2"/>
  <c r="AU199" i="2"/>
  <c r="AU187" i="2"/>
  <c r="AU175" i="2"/>
  <c r="AU163" i="2"/>
  <c r="AU151" i="2"/>
  <c r="AU139" i="2"/>
  <c r="AU127" i="2"/>
  <c r="AU115" i="2"/>
  <c r="AU103" i="2"/>
  <c r="AU91" i="2"/>
  <c r="AU79" i="2"/>
  <c r="AU67" i="2"/>
  <c r="AU55" i="2"/>
  <c r="AU43" i="2"/>
  <c r="AU31" i="2"/>
  <c r="AU19" i="2"/>
  <c r="AU7" i="2"/>
  <c r="AT30" i="2"/>
  <c r="AT18" i="2"/>
  <c r="AT6" i="2"/>
  <c r="AU654" i="2"/>
  <c r="AU642" i="2"/>
  <c r="AU630" i="2"/>
  <c r="AU618" i="2"/>
  <c r="AU606" i="2"/>
  <c r="AU594" i="2"/>
  <c r="AU582" i="2"/>
  <c r="AU570" i="2"/>
  <c r="AU558" i="2"/>
  <c r="AU546" i="2"/>
  <c r="AU534" i="2"/>
  <c r="AU522" i="2"/>
  <c r="AU510" i="2"/>
  <c r="AU498" i="2"/>
  <c r="AU486" i="2"/>
  <c r="AU474" i="2"/>
  <c r="AU462" i="2"/>
  <c r="AU450" i="2"/>
  <c r="AU438" i="2"/>
  <c r="AU426" i="2"/>
  <c r="AU414" i="2"/>
  <c r="AU402" i="2"/>
  <c r="AU390" i="2"/>
  <c r="AU378" i="2"/>
  <c r="AU366" i="2"/>
  <c r="AU354" i="2"/>
  <c r="AU342" i="2"/>
  <c r="AU330" i="2"/>
  <c r="AU318" i="2"/>
  <c r="AU306" i="2"/>
  <c r="AU294" i="2"/>
  <c r="AU282" i="2"/>
  <c r="AU270" i="2"/>
  <c r="AU258" i="2"/>
  <c r="AU246" i="2"/>
  <c r="AU234" i="2"/>
  <c r="AU222" i="2"/>
  <c r="AU210" i="2"/>
  <c r="AU198" i="2"/>
  <c r="AU186" i="2"/>
  <c r="AU174" i="2"/>
  <c r="AU162" i="2"/>
  <c r="AU150" i="2"/>
  <c r="AU138" i="2"/>
  <c r="AU126" i="2"/>
  <c r="AU114" i="2"/>
  <c r="AU102" i="2"/>
  <c r="AU90" i="2"/>
  <c r="AU78" i="2"/>
  <c r="AU66" i="2"/>
  <c r="AU54" i="2"/>
  <c r="AU42" i="2"/>
  <c r="AU30" i="2"/>
  <c r="AU18" i="2"/>
  <c r="AU6" i="2"/>
  <c r="AU677" i="2"/>
  <c r="AU665" i="2"/>
  <c r="AU653" i="2"/>
  <c r="AU641" i="2"/>
  <c r="AU629" i="2"/>
  <c r="AU617" i="2"/>
  <c r="AU605" i="2"/>
  <c r="AU593" i="2"/>
  <c r="AU581" i="2"/>
  <c r="AU569" i="2"/>
  <c r="AU557" i="2"/>
  <c r="AU545" i="2"/>
  <c r="AU533" i="2"/>
  <c r="AU521" i="2"/>
  <c r="AU509" i="2"/>
  <c r="AU485" i="2"/>
  <c r="AU473" i="2"/>
  <c r="AU461" i="2"/>
  <c r="AU449" i="2"/>
  <c r="AU437" i="2"/>
  <c r="AU425" i="2"/>
  <c r="AU413" i="2"/>
  <c r="AU401" i="2"/>
  <c r="AU389" i="2"/>
  <c r="AU377" i="2"/>
  <c r="AU365" i="2"/>
  <c r="AU353" i="2"/>
  <c r="AU341" i="2"/>
  <c r="AU329" i="2"/>
  <c r="AU317" i="2"/>
  <c r="AU305" i="2"/>
  <c r="AU293" i="2"/>
  <c r="AU281" i="2"/>
  <c r="AU269" i="2"/>
  <c r="AU257" i="2"/>
  <c r="AU245" i="2"/>
  <c r="AU233" i="2"/>
  <c r="AU221" i="2"/>
  <c r="AU209" i="2"/>
  <c r="AU197" i="2"/>
  <c r="AU185" i="2"/>
  <c r="AU173" i="2"/>
  <c r="AU161" i="2"/>
  <c r="AU149" i="2"/>
  <c r="AU137" i="2"/>
  <c r="AU125" i="2"/>
  <c r="AU113" i="2"/>
  <c r="AU101" i="2"/>
  <c r="AU89" i="2"/>
  <c r="AU77" i="2"/>
  <c r="AU65" i="2"/>
  <c r="AU53" i="2"/>
  <c r="AU41" i="2"/>
  <c r="AU29" i="2"/>
  <c r="AU17" i="2"/>
  <c r="AU5" i="2"/>
  <c r="AT88" i="2"/>
  <c r="AT76" i="2"/>
  <c r="AT64" i="2"/>
  <c r="AT52" i="2"/>
  <c r="AT40" i="2"/>
  <c r="AT28" i="2"/>
  <c r="AT16" i="2"/>
  <c r="AT4" i="2"/>
  <c r="AU688" i="2"/>
  <c r="AU676" i="2"/>
  <c r="AU664" i="2"/>
  <c r="AU652" i="2"/>
  <c r="AU640" i="2"/>
  <c r="AU628" i="2"/>
  <c r="AU616" i="2"/>
  <c r="AU604" i="2"/>
  <c r="AU592" i="2"/>
  <c r="AU580" i="2"/>
  <c r="AU568" i="2"/>
  <c r="AU556" i="2"/>
  <c r="AU544" i="2"/>
  <c r="AU532" i="2"/>
  <c r="AU520" i="2"/>
  <c r="AU508" i="2"/>
  <c r="AU496" i="2"/>
  <c r="AU472" i="2"/>
  <c r="AU460" i="2"/>
  <c r="AU448" i="2"/>
  <c r="AU436" i="2"/>
  <c r="AU424" i="2"/>
  <c r="AU412" i="2"/>
  <c r="AU400" i="2"/>
  <c r="AU388" i="2"/>
  <c r="AU376" i="2"/>
  <c r="AU364" i="2"/>
  <c r="AU352" i="2"/>
  <c r="AU340" i="2"/>
  <c r="AU328" i="2"/>
  <c r="AU316" i="2"/>
  <c r="AU304" i="2"/>
  <c r="AU292" i="2"/>
  <c r="AU280" i="2"/>
  <c r="AU268" i="2"/>
  <c r="AU256" i="2"/>
  <c r="AU244" i="2"/>
  <c r="AU232" i="2"/>
  <c r="AU220" i="2"/>
  <c r="AU208" i="2"/>
  <c r="AU196" i="2"/>
  <c r="AU184" i="2"/>
  <c r="AU172" i="2"/>
  <c r="AU160" i="2"/>
  <c r="AU148" i="2"/>
  <c r="AU136" i="2"/>
  <c r="AU124" i="2"/>
  <c r="AU112" i="2"/>
  <c r="AU100" i="2"/>
  <c r="AU88" i="2"/>
  <c r="AU76" i="2"/>
  <c r="AU64" i="2"/>
  <c r="AU52" i="2"/>
  <c r="AU40" i="2"/>
  <c r="AU28" i="2"/>
  <c r="AU16" i="2"/>
  <c r="AU4" i="2"/>
  <c r="AT111" i="2"/>
  <c r="AT99" i="2"/>
  <c r="AT87" i="2"/>
  <c r="AT75" i="2"/>
  <c r="AT63" i="2"/>
  <c r="AT51" i="2"/>
  <c r="AT39" i="2"/>
  <c r="AT27" i="2"/>
  <c r="AT15" i="2"/>
  <c r="AT3" i="2"/>
  <c r="AU663" i="2"/>
  <c r="AU651" i="2"/>
  <c r="AU639" i="2"/>
  <c r="AU627" i="2"/>
  <c r="AU615" i="2"/>
  <c r="AU603" i="2"/>
  <c r="AU591" i="2"/>
  <c r="AU579" i="2"/>
  <c r="AU567" i="2"/>
  <c r="AU555" i="2"/>
  <c r="AU543" i="2"/>
  <c r="AU531" i="2"/>
  <c r="AU519" i="2"/>
  <c r="AU507" i="2"/>
  <c r="AU495" i="2"/>
  <c r="AU483" i="2"/>
  <c r="AU471" i="2"/>
  <c r="AU459" i="2"/>
  <c r="AU447" i="2"/>
  <c r="AU435" i="2"/>
  <c r="AU423" i="2"/>
  <c r="AU411" i="2"/>
  <c r="AU399" i="2"/>
  <c r="AU387" i="2"/>
  <c r="AU375" i="2"/>
  <c r="AU363" i="2"/>
  <c r="AU351" i="2"/>
  <c r="AU339" i="2"/>
  <c r="AU327" i="2"/>
  <c r="AU315" i="2"/>
  <c r="AU303" i="2"/>
  <c r="AU291" i="2"/>
  <c r="AU279" i="2"/>
  <c r="AU267" i="2"/>
  <c r="AU255" i="2"/>
  <c r="AU243" i="2"/>
  <c r="AU231" i="2"/>
  <c r="AU219" i="2"/>
  <c r="AU207" i="2"/>
  <c r="AU195" i="2"/>
  <c r="AU183" i="2"/>
  <c r="AU171" i="2"/>
  <c r="AU159" i="2"/>
  <c r="AU147" i="2"/>
  <c r="AU135" i="2"/>
  <c r="AU123" i="2"/>
  <c r="AU111" i="2"/>
  <c r="AU99" i="2"/>
  <c r="AU87" i="2"/>
  <c r="AU75" i="2"/>
  <c r="AU63" i="2"/>
  <c r="AU51" i="2"/>
  <c r="AU39" i="2"/>
  <c r="AU27" i="2"/>
  <c r="AU15" i="2"/>
  <c r="AU3" i="2"/>
  <c r="AT74" i="2"/>
  <c r="AT62" i="2"/>
  <c r="AT50" i="2"/>
  <c r="AT38" i="2"/>
  <c r="AT26" i="2"/>
  <c r="AT14" i="2"/>
  <c r="AU674" i="2"/>
  <c r="AU662" i="2"/>
  <c r="AU650" i="2"/>
  <c r="AU638" i="2"/>
  <c r="AU626" i="2"/>
  <c r="AU614" i="2"/>
  <c r="AU602" i="2"/>
  <c r="AU590" i="2"/>
  <c r="AU578" i="2"/>
  <c r="AU566" i="2"/>
  <c r="AU554" i="2"/>
  <c r="AU542" i="2"/>
  <c r="AU530" i="2"/>
  <c r="AU518" i="2"/>
  <c r="AU506" i="2"/>
  <c r="AU494" i="2"/>
  <c r="AU482" i="2"/>
  <c r="AU470" i="2"/>
  <c r="AU458" i="2"/>
  <c r="AU446" i="2"/>
  <c r="AU434" i="2"/>
  <c r="AU422" i="2"/>
  <c r="AU410" i="2"/>
  <c r="AU398" i="2"/>
  <c r="AU386" i="2"/>
  <c r="AU374" i="2"/>
  <c r="AU362" i="2"/>
  <c r="AU350" i="2"/>
  <c r="AU338" i="2"/>
  <c r="AU326" i="2"/>
  <c r="AU314" i="2"/>
  <c r="AU302" i="2"/>
  <c r="AU290" i="2"/>
  <c r="AU278" i="2"/>
  <c r="AU266" i="2"/>
  <c r="AU254" i="2"/>
  <c r="AU242" i="2"/>
  <c r="AU230" i="2"/>
  <c r="AU218" i="2"/>
  <c r="AU206" i="2"/>
  <c r="AU194" i="2"/>
  <c r="AU182" i="2"/>
  <c r="AU170" i="2"/>
  <c r="AU158" i="2"/>
  <c r="AU146" i="2"/>
  <c r="AU134" i="2"/>
  <c r="AU122" i="2"/>
  <c r="AU110" i="2"/>
  <c r="AU98" i="2"/>
  <c r="AU86" i="2"/>
  <c r="AU74" i="2"/>
  <c r="AU62" i="2"/>
  <c r="AU50" i="2"/>
  <c r="AU38" i="2"/>
  <c r="AU26" i="2"/>
  <c r="AU14" i="2"/>
  <c r="AT25" i="2"/>
  <c r="AT13" i="2"/>
  <c r="AU685" i="2"/>
  <c r="AU673" i="2"/>
  <c r="AU661" i="2"/>
  <c r="AU649" i="2"/>
  <c r="AU637" i="2"/>
  <c r="AU625" i="2"/>
  <c r="AU613" i="2"/>
  <c r="AU601" i="2"/>
  <c r="AU589" i="2"/>
  <c r="AU577" i="2"/>
  <c r="AU565" i="2"/>
  <c r="AU553" i="2"/>
  <c r="AU541" i="2"/>
  <c r="AU529" i="2"/>
  <c r="AU517" i="2"/>
  <c r="AU505" i="2"/>
  <c r="AU493" i="2"/>
  <c r="AU481" i="2"/>
  <c r="AU469" i="2"/>
  <c r="AU457" i="2"/>
  <c r="AU445" i="2"/>
  <c r="AU433" i="2"/>
  <c r="AU421" i="2"/>
  <c r="AU409" i="2"/>
  <c r="AU397" i="2"/>
  <c r="AU385" i="2"/>
  <c r="AU373" i="2"/>
  <c r="AU361" i="2"/>
  <c r="AU349" i="2"/>
  <c r="AU337" i="2"/>
  <c r="AU325" i="2"/>
  <c r="AU313" i="2"/>
  <c r="AU301" i="2"/>
  <c r="AU289" i="2"/>
  <c r="AU277" i="2"/>
  <c r="AU265" i="2"/>
  <c r="AU253" i="2"/>
  <c r="AU241" i="2"/>
  <c r="AU229" i="2"/>
  <c r="AU217" i="2"/>
  <c r="AU205" i="2"/>
  <c r="AU193" i="2"/>
  <c r="AU181" i="2"/>
  <c r="AU169" i="2"/>
  <c r="AU157" i="2"/>
  <c r="AU145" i="2"/>
  <c r="AU133" i="2"/>
  <c r="AU121" i="2"/>
  <c r="AU109" i="2"/>
  <c r="AU97" i="2"/>
  <c r="AU85" i="2"/>
  <c r="AU73" i="2"/>
  <c r="AU61" i="2"/>
  <c r="AU49" i="2"/>
  <c r="AU37" i="2"/>
  <c r="AU25" i="2"/>
  <c r="AU13" i="2"/>
  <c r="AU660" i="2"/>
  <c r="AU648" i="2"/>
  <c r="AU636" i="2"/>
  <c r="AU624" i="2"/>
  <c r="AU612" i="2"/>
  <c r="AU600" i="2"/>
  <c r="AU588" i="2"/>
  <c r="AU576" i="2"/>
  <c r="AU564" i="2"/>
  <c r="AU552" i="2"/>
  <c r="AU540" i="2"/>
  <c r="AU528" i="2"/>
  <c r="AU516" i="2"/>
  <c r="AU504" i="2"/>
  <c r="AU492" i="2"/>
  <c r="AU480" i="2"/>
  <c r="AU468" i="2"/>
  <c r="AU456" i="2"/>
  <c r="AU444" i="2"/>
  <c r="AU432" i="2"/>
  <c r="AU420" i="2"/>
  <c r="AU408" i="2"/>
  <c r="AU396" i="2"/>
  <c r="AU384" i="2"/>
  <c r="AU372" i="2"/>
  <c r="AU360" i="2"/>
  <c r="AU348" i="2"/>
  <c r="AU336" i="2"/>
  <c r="AU324" i="2"/>
  <c r="AU312" i="2"/>
  <c r="AU300" i="2"/>
  <c r="AU288" i="2"/>
  <c r="AU276" i="2"/>
  <c r="AU264" i="2"/>
  <c r="AU252" i="2"/>
  <c r="AU240" i="2"/>
  <c r="AU228" i="2"/>
  <c r="AU216" i="2"/>
  <c r="AU204" i="2"/>
  <c r="AU192" i="2"/>
  <c r="AU180" i="2"/>
  <c r="AU168" i="2"/>
  <c r="AU156" i="2"/>
  <c r="AU144" i="2"/>
  <c r="AU132" i="2"/>
  <c r="AU120" i="2"/>
  <c r="AU108" i="2"/>
  <c r="AU96" i="2"/>
  <c r="AU84" i="2"/>
  <c r="AU72" i="2"/>
  <c r="AU60" i="2"/>
  <c r="AU48" i="2"/>
  <c r="AU36" i="2"/>
  <c r="AU24" i="2"/>
  <c r="AU12" i="2"/>
  <c r="AT83" i="2"/>
  <c r="AT71" i="2"/>
  <c r="AT59" i="2"/>
  <c r="AT47" i="2"/>
  <c r="AT35" i="2"/>
  <c r="AT23" i="2"/>
  <c r="AT11" i="2"/>
  <c r="AU671" i="2"/>
  <c r="AU659" i="2"/>
  <c r="AU647" i="2"/>
  <c r="AU635" i="2"/>
  <c r="AU623" i="2"/>
  <c r="AU611" i="2"/>
  <c r="AU599" i="2"/>
  <c r="AU587" i="2"/>
  <c r="AU575" i="2"/>
  <c r="AU563" i="2"/>
  <c r="AU551" i="2"/>
  <c r="AU539" i="2"/>
  <c r="AU527" i="2"/>
  <c r="AU515" i="2"/>
  <c r="AU503" i="2"/>
  <c r="AU491" i="2"/>
  <c r="AU479" i="2"/>
  <c r="AU467" i="2"/>
  <c r="AU455" i="2"/>
  <c r="AU443" i="2"/>
  <c r="AU419" i="2"/>
  <c r="AU407" i="2"/>
  <c r="AU395" i="2"/>
  <c r="AU383" i="2"/>
  <c r="AU371" i="2"/>
  <c r="AU359" i="2"/>
  <c r="AU347" i="2"/>
  <c r="AU335" i="2"/>
  <c r="AU323" i="2"/>
  <c r="AU311" i="2"/>
  <c r="AU299" i="2"/>
  <c r="AU287" i="2"/>
  <c r="AU275" i="2"/>
  <c r="AU263" i="2"/>
  <c r="AU251" i="2"/>
  <c r="AU239" i="2"/>
  <c r="AU227" i="2"/>
  <c r="AU215" i="2"/>
  <c r="AU203" i="2"/>
  <c r="AU191" i="2"/>
  <c r="AU179" i="2"/>
  <c r="AU167" i="2"/>
  <c r="AU155" i="2"/>
  <c r="AU143" i="2"/>
  <c r="AU131" i="2"/>
  <c r="AU119" i="2"/>
  <c r="AU107" i="2"/>
  <c r="AU95" i="2"/>
  <c r="AU83" i="2"/>
  <c r="AU71" i="2"/>
  <c r="AU59" i="2"/>
  <c r="AU47" i="2"/>
  <c r="AU35" i="2"/>
  <c r="AU23" i="2"/>
  <c r="AU11" i="2"/>
  <c r="AR714" i="2"/>
  <c r="AR690" i="2"/>
  <c r="AR678" i="2"/>
  <c r="AR666" i="2"/>
  <c r="AR654" i="2"/>
  <c r="AR642" i="2"/>
  <c r="AR618" i="2"/>
  <c r="AR606" i="2"/>
  <c r="AR594" i="2"/>
  <c r="AR582" i="2"/>
  <c r="AR522" i="2"/>
  <c r="AR510" i="2"/>
  <c r="AR498" i="2"/>
  <c r="AR486" i="2"/>
  <c r="AR474" i="2"/>
  <c r="AR462" i="2"/>
  <c r="AR426" i="2"/>
  <c r="AR414" i="2"/>
  <c r="AR402" i="2"/>
  <c r="AR378" i="2"/>
  <c r="AR366" i="2"/>
  <c r="AR354" i="2"/>
  <c r="AR342" i="2"/>
  <c r="AR330" i="2"/>
  <c r="AR318" i="2"/>
  <c r="AR294" i="2"/>
  <c r="AR282" i="2"/>
  <c r="AR270" i="2"/>
  <c r="AR258" i="2"/>
  <c r="AR246" i="2"/>
  <c r="AR234" i="2"/>
  <c r="AR222" i="2"/>
  <c r="AR210" i="2"/>
  <c r="AR198" i="2"/>
  <c r="AR174" i="2"/>
  <c r="AR162" i="2"/>
  <c r="AR150" i="2"/>
  <c r="AR138" i="2"/>
  <c r="AR126" i="2"/>
  <c r="AR114" i="2"/>
  <c r="AR102" i="2"/>
  <c r="AR90" i="2"/>
  <c r="AR78" i="2"/>
  <c r="AR66" i="2"/>
  <c r="AR54" i="2"/>
  <c r="AR42" i="2"/>
  <c r="AR30" i="2"/>
  <c r="AR18" i="2"/>
  <c r="AR6" i="2"/>
  <c r="AR713" i="2"/>
  <c r="AR701" i="2"/>
  <c r="AR665" i="2"/>
  <c r="AR653" i="2"/>
  <c r="AR641" i="2"/>
  <c r="AR629" i="2"/>
  <c r="AR605" i="2"/>
  <c r="AR593" i="2"/>
  <c r="AR581" i="2"/>
  <c r="AR569" i="2"/>
  <c r="AR557" i="2"/>
  <c r="AR533" i="2"/>
  <c r="AR497" i="2"/>
  <c r="AR485" i="2"/>
  <c r="AR473" i="2"/>
  <c r="AR461" i="2"/>
  <c r="AR449" i="2"/>
  <c r="AR437" i="2"/>
  <c r="AR425" i="2"/>
  <c r="AR413" i="2"/>
  <c r="AR401" i="2"/>
  <c r="AR389" i="2"/>
  <c r="AR377" i="2"/>
  <c r="AR365" i="2"/>
  <c r="AR329" i="2"/>
  <c r="AR317" i="2"/>
  <c r="AR305" i="2"/>
  <c r="AR293" i="2"/>
  <c r="AR281" i="2"/>
  <c r="AR257" i="2"/>
  <c r="AR209" i="2"/>
  <c r="AR197" i="2"/>
  <c r="AR185" i="2"/>
  <c r="AR173" i="2"/>
  <c r="AR161" i="2"/>
  <c r="AR149" i="2"/>
  <c r="AR137" i="2"/>
  <c r="AR125" i="2"/>
  <c r="AR113" i="2"/>
  <c r="AR101" i="2"/>
  <c r="AR89" i="2"/>
  <c r="AR77" i="2"/>
  <c r="AR65" i="2"/>
  <c r="AR53" i="2"/>
  <c r="AR41" i="2"/>
  <c r="AR29" i="2"/>
  <c r="AR17" i="2"/>
  <c r="AR5" i="2"/>
  <c r="AR700" i="2"/>
  <c r="AR688" i="2"/>
  <c r="AR676" i="2"/>
  <c r="AR652" i="2"/>
  <c r="AR640" i="2"/>
  <c r="AR604" i="2"/>
  <c r="AR592" i="2"/>
  <c r="AR580" i="2"/>
  <c r="AR556" i="2"/>
  <c r="AR544" i="2"/>
  <c r="AR532" i="2"/>
  <c r="AR508" i="2"/>
  <c r="AR496" i="2"/>
  <c r="AR484" i="2"/>
  <c r="AR472" i="2"/>
  <c r="AR460" i="2"/>
  <c r="AR448" i="2"/>
  <c r="AR436" i="2"/>
  <c r="AR424" i="2"/>
  <c r="AR388" i="2"/>
  <c r="AR376" i="2"/>
  <c r="AR352" i="2"/>
  <c r="AR340" i="2"/>
  <c r="AR316" i="2"/>
  <c r="AR304" i="2"/>
  <c r="AR280" i="2"/>
  <c r="AR268" i="2"/>
  <c r="AR256" i="2"/>
  <c r="AR232" i="2"/>
  <c r="AR208" i="2"/>
  <c r="AR184" i="2"/>
  <c r="AR172" i="2"/>
  <c r="AR160" i="2"/>
  <c r="AR148" i="2"/>
  <c r="AR124" i="2"/>
  <c r="AR112" i="2"/>
  <c r="AR76" i="2"/>
  <c r="AR64" i="2"/>
  <c r="AR52" i="2"/>
  <c r="AR40" i="2"/>
  <c r="AR28" i="2"/>
  <c r="AR16" i="2"/>
  <c r="AR4" i="2"/>
  <c r="AR687" i="2"/>
  <c r="AR663" i="2"/>
  <c r="AR651" i="2"/>
  <c r="AR639" i="2"/>
  <c r="AR627" i="2"/>
  <c r="AR615" i="2"/>
  <c r="AR603" i="2"/>
  <c r="AR591" i="2"/>
  <c r="AR567" i="2"/>
  <c r="AR543" i="2"/>
  <c r="AR531" i="2"/>
  <c r="AR519" i="2"/>
  <c r="AR507" i="2"/>
  <c r="AR495" i="2"/>
  <c r="AR483" i="2"/>
  <c r="AR471" i="2"/>
  <c r="AR459" i="2"/>
  <c r="AR447" i="2"/>
  <c r="AR435" i="2"/>
  <c r="AR423" i="2"/>
  <c r="AR411" i="2"/>
  <c r="AR399" i="2"/>
  <c r="AR375" i="2"/>
  <c r="AR363" i="2"/>
  <c r="AR351" i="2"/>
  <c r="AR339" i="2"/>
  <c r="AR327" i="2"/>
  <c r="AR315" i="2"/>
  <c r="AR303" i="2"/>
  <c r="AR291" i="2"/>
  <c r="AR279" i="2"/>
  <c r="AR255" i="2"/>
  <c r="AR231" i="2"/>
  <c r="AR219" i="2"/>
  <c r="AR207" i="2"/>
  <c r="AR183" i="2"/>
  <c r="AR171" i="2"/>
  <c r="AR159" i="2"/>
  <c r="AR147" i="2"/>
  <c r="AR135" i="2"/>
  <c r="AR123" i="2"/>
  <c r="AR111" i="2"/>
  <c r="AR63" i="2"/>
  <c r="AR51" i="2"/>
  <c r="AR27" i="2"/>
  <c r="AR15" i="2"/>
  <c r="AR3" i="2"/>
  <c r="AR697" i="2"/>
  <c r="AR685" i="2"/>
  <c r="AR673" i="2"/>
  <c r="AR661" i="2"/>
  <c r="AR649" i="2"/>
  <c r="AR637" i="2"/>
  <c r="AR613" i="2"/>
  <c r="AR589" i="2"/>
  <c r="AR577" i="2"/>
  <c r="AR565" i="2"/>
  <c r="AR553" i="2"/>
  <c r="AR541" i="2"/>
  <c r="AR517" i="2"/>
  <c r="AR493" i="2"/>
  <c r="AR481" i="2"/>
  <c r="AR469" i="2"/>
  <c r="AR457" i="2"/>
  <c r="AR445" i="2"/>
  <c r="AR433" i="2"/>
  <c r="AR409" i="2"/>
  <c r="AR397" i="2"/>
  <c r="AR385" i="2"/>
  <c r="AR373" i="2"/>
  <c r="AR361" i="2"/>
  <c r="AR349" i="2"/>
  <c r="AR337" i="2"/>
  <c r="AR325" i="2"/>
  <c r="AR313" i="2"/>
  <c r="AR301" i="2"/>
  <c r="AR289" i="2"/>
  <c r="AR265" i="2"/>
  <c r="AR253" i="2"/>
  <c r="AR229" i="2"/>
  <c r="AR217" i="2"/>
  <c r="AR205" i="2"/>
  <c r="AR193" i="2"/>
  <c r="AR181" i="2"/>
  <c r="AR145" i="2"/>
  <c r="AR133" i="2"/>
  <c r="AR121" i="2"/>
  <c r="AR109" i="2"/>
  <c r="AR97" i="2"/>
  <c r="AR85" i="2"/>
  <c r="AR61" i="2"/>
  <c r="AR49" i="2"/>
  <c r="AR37" i="2"/>
  <c r="AR25" i="2"/>
  <c r="AR13" i="2"/>
  <c r="AR708" i="2"/>
  <c r="AR696" i="2"/>
  <c r="AR684" i="2"/>
  <c r="AR672" i="2"/>
  <c r="AR648" i="2"/>
  <c r="AR624" i="2"/>
  <c r="AR588" i="2"/>
  <c r="AR576" i="2"/>
  <c r="AR564" i="2"/>
  <c r="AR540" i="2"/>
  <c r="AR516" i="2"/>
  <c r="AR504" i="2"/>
  <c r="AR492" i="2"/>
  <c r="AR480" i="2"/>
  <c r="AR468" i="2"/>
  <c r="AR444" i="2"/>
  <c r="AR432" i="2"/>
  <c r="AR420" i="2"/>
  <c r="AR408" i="2"/>
  <c r="AR396" i="2"/>
  <c r="AR384" i="2"/>
  <c r="AR372" i="2"/>
  <c r="AR348" i="2"/>
  <c r="AR324" i="2"/>
  <c r="AR300" i="2"/>
  <c r="AR288" i="2"/>
  <c r="AR276" i="2"/>
  <c r="AR264" i="2"/>
  <c r="AR252" i="2"/>
  <c r="AR240" i="2"/>
  <c r="AR228" i="2"/>
  <c r="AR216" i="2"/>
  <c r="AR204" i="2"/>
  <c r="AR192" i="2"/>
  <c r="AR180" i="2"/>
  <c r="AR156" i="2"/>
  <c r="AR120" i="2"/>
  <c r="AR96" i="2"/>
  <c r="AR84" i="2"/>
  <c r="AR60" i="2"/>
  <c r="AR48" i="2"/>
  <c r="AR36" i="2"/>
  <c r="AR24" i="2"/>
  <c r="AR12" i="2"/>
  <c r="AR683" i="2"/>
  <c r="AR671" i="2"/>
  <c r="AR659" i="2"/>
  <c r="AR647" i="2"/>
  <c r="AR635" i="2"/>
  <c r="AR623" i="2"/>
  <c r="AR611" i="2"/>
  <c r="AR587" i="2"/>
  <c r="AR575" i="2"/>
  <c r="AR551" i="2"/>
  <c r="AR539" i="2"/>
  <c r="AR515" i="2"/>
  <c r="AR503" i="2"/>
  <c r="AR491" i="2"/>
  <c r="AR479" i="2"/>
  <c r="AR467" i="2"/>
  <c r="AR455" i="2"/>
  <c r="AR443" i="2"/>
  <c r="AR431" i="2"/>
  <c r="AR419" i="2"/>
  <c r="AR407" i="2"/>
  <c r="AR395" i="2"/>
  <c r="AR383" i="2"/>
  <c r="AR371" i="2"/>
  <c r="AR359" i="2"/>
  <c r="AR347" i="2"/>
  <c r="AR335" i="2"/>
  <c r="AR323" i="2"/>
  <c r="AR299" i="2"/>
  <c r="AR287" i="2"/>
  <c r="AR227" i="2"/>
  <c r="AR215" i="2"/>
  <c r="AR203" i="2"/>
  <c r="AR191" i="2"/>
  <c r="AR179" i="2"/>
  <c r="AR167" i="2"/>
  <c r="AR155" i="2"/>
  <c r="AR143" i="2"/>
  <c r="AR131" i="2"/>
  <c r="AR119" i="2"/>
  <c r="AR107" i="2"/>
  <c r="AR95" i="2"/>
  <c r="AR83" i="2"/>
  <c r="AR59" i="2"/>
  <c r="AR11" i="2"/>
  <c r="AR2" i="2"/>
  <c r="AR694" i="2"/>
  <c r="AR670" i="2"/>
  <c r="AR658" i="2"/>
  <c r="AR634" i="2"/>
  <c r="AR622" i="2"/>
  <c r="AR610" i="2"/>
  <c r="AR598" i="2"/>
  <c r="AR586" i="2"/>
  <c r="AR574" i="2"/>
  <c r="AR550" i="2"/>
  <c r="AR538" i="2"/>
  <c r="AR526" i="2"/>
  <c r="AR502" i="2"/>
  <c r="AR490" i="2"/>
  <c r="AR478" i="2"/>
  <c r="AR454" i="2"/>
  <c r="AR442" i="2"/>
  <c r="AR418" i="2"/>
  <c r="AR406" i="2"/>
  <c r="AR394" i="2"/>
  <c r="AR382" i="2"/>
  <c r="AR370" i="2"/>
  <c r="AR358" i="2"/>
  <c r="AR346" i="2"/>
  <c r="AR322" i="2"/>
  <c r="AR298" i="2"/>
  <c r="AR286" i="2"/>
  <c r="AR274" i="2"/>
  <c r="AR250" i="2"/>
  <c r="AR214" i="2"/>
  <c r="AR190" i="2"/>
  <c r="AR178" i="2"/>
  <c r="AR166" i="2"/>
  <c r="AR154" i="2"/>
  <c r="AR130" i="2"/>
  <c r="AR118" i="2"/>
  <c r="AR106" i="2"/>
  <c r="AR94" i="2"/>
  <c r="AR82" i="2"/>
  <c r="AR70" i="2"/>
  <c r="AR58" i="2"/>
  <c r="AR46" i="2"/>
  <c r="AR34" i="2"/>
  <c r="AR22" i="2"/>
  <c r="AR10" i="2"/>
  <c r="AR705" i="2"/>
  <c r="AR693" i="2"/>
  <c r="AR681" i="2"/>
  <c r="AR657" i="2"/>
  <c r="AR621" i="2"/>
  <c r="AR609" i="2"/>
  <c r="AR585" i="2"/>
  <c r="AR573" i="2"/>
  <c r="AR549" i="2"/>
  <c r="AR537" i="2"/>
  <c r="AR525" i="2"/>
  <c r="AR513" i="2"/>
  <c r="AR501" i="2"/>
  <c r="AR489" i="2"/>
  <c r="AR477" i="2"/>
  <c r="AR465" i="2"/>
  <c r="AR453" i="2"/>
  <c r="AR441" i="2"/>
  <c r="AR429" i="2"/>
  <c r="AR417" i="2"/>
  <c r="AR405" i="2"/>
  <c r="AR381" i="2"/>
  <c r="AR369" i="2"/>
  <c r="AR357" i="2"/>
  <c r="AR345" i="2"/>
  <c r="AR321" i="2"/>
  <c r="AR297" i="2"/>
  <c r="AR285" i="2"/>
  <c r="AR273" i="2"/>
  <c r="AR261" i="2"/>
  <c r="AR249" i="2"/>
  <c r="AR225" i="2"/>
  <c r="AR213" i="2"/>
  <c r="AR201" i="2"/>
  <c r="AR189" i="2"/>
  <c r="AR177" i="2"/>
  <c r="AR165" i="2"/>
  <c r="AR153" i="2"/>
  <c r="AR141" i="2"/>
  <c r="AR129" i="2"/>
  <c r="AR105" i="2"/>
  <c r="AR93" i="2"/>
  <c r="AR81" i="2"/>
  <c r="AR69" i="2"/>
  <c r="AR45" i="2"/>
  <c r="AR21" i="2"/>
  <c r="AR9" i="2"/>
  <c r="AR704" i="2"/>
  <c r="AR692" i="2"/>
  <c r="AR680" i="2"/>
  <c r="AR668" i="2"/>
  <c r="AR656" i="2"/>
  <c r="AR644" i="2"/>
  <c r="AR620" i="2"/>
  <c r="AR596" i="2"/>
  <c r="AR584" i="2"/>
  <c r="AR548" i="2"/>
  <c r="AR536" i="2"/>
  <c r="AR512" i="2"/>
  <c r="AR488" i="2"/>
  <c r="AR476" i="2"/>
  <c r="AR440" i="2"/>
  <c r="AR416" i="2"/>
  <c r="AR404" i="2"/>
  <c r="AR392" i="2"/>
  <c r="AR380" i="2"/>
  <c r="AR368" i="2"/>
  <c r="AR356" i="2"/>
  <c r="AR332" i="2"/>
  <c r="AR320" i="2"/>
  <c r="AR296" i="2"/>
  <c r="AR284" i="2"/>
  <c r="AR272" i="2"/>
  <c r="AR260" i="2"/>
  <c r="AR248" i="2"/>
  <c r="AR224" i="2"/>
  <c r="AR212" i="2"/>
  <c r="AR200" i="2"/>
  <c r="AR188" i="2"/>
  <c r="AR176" i="2"/>
  <c r="AR152" i="2"/>
  <c r="AR140" i="2"/>
  <c r="AR128" i="2"/>
  <c r="AR116" i="2"/>
  <c r="AR104" i="2"/>
  <c r="AR92" i="2"/>
  <c r="AR80" i="2"/>
  <c r="AR56" i="2"/>
  <c r="AR44" i="2"/>
  <c r="AR32" i="2"/>
  <c r="AR20" i="2"/>
  <c r="AR8" i="2"/>
  <c r="AR727" i="2"/>
  <c r="AR691" i="2"/>
  <c r="AR667" i="2"/>
  <c r="AR631" i="2"/>
  <c r="AR619" i="2"/>
  <c r="AR607" i="2"/>
  <c r="AR595" i="2"/>
  <c r="AR583" i="2"/>
  <c r="AR571" i="2"/>
  <c r="AR559" i="2"/>
  <c r="AR547" i="2"/>
  <c r="AR523" i="2"/>
  <c r="AR511" i="2"/>
  <c r="AR499" i="2"/>
  <c r="AR487" i="2"/>
  <c r="AR475" i="2"/>
  <c r="AR463" i="2"/>
  <c r="AR451" i="2"/>
  <c r="AR439" i="2"/>
  <c r="AR415" i="2"/>
  <c r="AR403" i="2"/>
  <c r="AR379" i="2"/>
  <c r="AR367" i="2"/>
  <c r="AR331" i="2"/>
  <c r="AR319" i="2"/>
  <c r="AR307" i="2"/>
  <c r="AR295" i="2"/>
  <c r="AR283" i="2"/>
  <c r="AR271" i="2"/>
  <c r="AR259" i="2"/>
  <c r="AR247" i="2"/>
  <c r="AR235" i="2"/>
  <c r="AR223" i="2"/>
  <c r="AR211" i="2"/>
  <c r="AR187" i="2"/>
  <c r="AR175" i="2"/>
  <c r="AR163" i="2"/>
  <c r="AR139" i="2"/>
  <c r="AR127" i="2"/>
  <c r="AR115" i="2"/>
  <c r="AR103" i="2"/>
  <c r="AR91" i="2"/>
  <c r="AR79" i="2"/>
  <c r="AR67" i="2"/>
  <c r="AR55" i="2"/>
  <c r="AR43" i="2"/>
  <c r="AR19" i="2"/>
  <c r="AR7" i="2"/>
  <c r="AV726" i="2" l="1"/>
  <c r="AV669" i="2"/>
  <c r="AV2" i="2"/>
  <c r="AV88" i="2"/>
  <c r="AV232" i="2"/>
  <c r="AV376" i="2"/>
  <c r="AV91" i="2"/>
  <c r="AV235" i="2"/>
  <c r="AV379" i="2"/>
  <c r="AV117" i="2"/>
  <c r="AV261" i="2"/>
  <c r="AV34" i="2"/>
  <c r="AV178" i="2"/>
  <c r="AV322" i="2"/>
  <c r="AV465" i="2"/>
  <c r="AV131" i="2"/>
  <c r="AV491" i="2"/>
  <c r="AV408" i="2"/>
  <c r="AV313" i="2"/>
  <c r="AV457" i="2"/>
  <c r="AV601" i="2"/>
  <c r="AV494" i="2"/>
  <c r="AV42" i="2"/>
  <c r="AV38" i="2"/>
  <c r="AV182" i="2"/>
  <c r="AV679" i="2"/>
  <c r="AV672" i="2"/>
  <c r="AV696" i="2"/>
  <c r="AV466" i="2"/>
  <c r="AV610" i="2"/>
  <c r="AV363" i="2"/>
  <c r="AV507" i="2"/>
  <c r="AV651" i="2"/>
  <c r="AV41" i="2"/>
  <c r="AV473" i="2"/>
  <c r="AV511" i="2"/>
  <c r="AV580" i="2"/>
  <c r="AV724" i="2"/>
  <c r="AV305" i="2"/>
  <c r="AV725" i="2"/>
  <c r="AV29" i="2"/>
  <c r="AV461" i="2"/>
  <c r="AV558" i="2"/>
  <c r="AV222" i="2"/>
  <c r="AV715" i="2"/>
  <c r="AV490" i="2"/>
  <c r="AV634" i="2"/>
  <c r="AV299" i="2"/>
  <c r="AV468" i="2"/>
  <c r="AV642" i="2"/>
  <c r="AV727" i="2"/>
  <c r="AV135" i="2"/>
  <c r="AV279" i="2"/>
  <c r="AV112" i="2"/>
  <c r="AV256" i="2"/>
  <c r="AV400" i="2"/>
  <c r="AV115" i="2"/>
  <c r="AV259" i="2"/>
  <c r="AV403" i="2"/>
  <c r="AV141" i="2"/>
  <c r="AV285" i="2"/>
  <c r="AV58" i="2"/>
  <c r="AV202" i="2"/>
  <c r="AV346" i="2"/>
  <c r="AV73" i="2"/>
  <c r="AV414" i="2"/>
  <c r="AV489" i="2"/>
  <c r="AV633" i="2"/>
  <c r="AV287" i="2"/>
  <c r="AV719" i="2"/>
  <c r="AV594" i="2"/>
  <c r="AV700" i="2"/>
  <c r="AV512" i="2"/>
  <c r="AV698" i="2"/>
  <c r="AV87" i="2"/>
  <c r="AV231" i="2"/>
  <c r="AV64" i="2"/>
  <c r="AV208" i="2"/>
  <c r="AV352" i="2"/>
  <c r="AV67" i="2"/>
  <c r="AV211" i="2"/>
  <c r="AV355" i="2"/>
  <c r="AV93" i="2"/>
  <c r="AV237" i="2"/>
  <c r="AV381" i="2"/>
  <c r="AV10" i="2"/>
  <c r="AV154" i="2"/>
  <c r="AV298" i="2"/>
  <c r="AV25" i="2"/>
  <c r="AV169" i="2"/>
  <c r="AV32" i="2"/>
  <c r="AV176" i="2"/>
  <c r="AV320" i="2"/>
  <c r="AV464" i="2"/>
  <c r="AV608" i="2"/>
  <c r="AV441" i="2"/>
  <c r="AV585" i="2"/>
  <c r="AV729" i="2"/>
  <c r="AV575" i="2"/>
  <c r="AV252" i="2"/>
  <c r="AV90" i="2"/>
  <c r="AV442" i="2"/>
  <c r="AV586" i="2"/>
  <c r="AV587" i="2"/>
  <c r="AV276" i="2"/>
  <c r="AV114" i="2"/>
  <c r="AV83" i="2"/>
  <c r="AV347" i="2"/>
  <c r="AV576" i="2"/>
  <c r="AV216" i="2"/>
  <c r="AV78" i="2"/>
  <c r="AV265" i="2"/>
  <c r="AV409" i="2"/>
  <c r="AV553" i="2"/>
  <c r="AV697" i="2"/>
  <c r="AV290" i="2"/>
  <c r="AV434" i="2"/>
  <c r="AV614" i="2"/>
  <c r="AV134" i="2"/>
  <c r="AV278" i="2"/>
  <c r="AV702" i="2"/>
  <c r="AV459" i="2"/>
  <c r="AV603" i="2"/>
  <c r="AV329" i="2"/>
  <c r="AV210" i="2"/>
  <c r="AV532" i="2"/>
  <c r="AV676" i="2"/>
  <c r="AV161" i="2"/>
  <c r="AV593" i="2"/>
  <c r="AV595" i="2"/>
  <c r="AV317" i="2"/>
  <c r="AV30" i="2"/>
  <c r="AV80" i="2"/>
  <c r="AV99" i="2"/>
  <c r="AV243" i="2"/>
  <c r="AV76" i="2"/>
  <c r="AV220" i="2"/>
  <c r="AV364" i="2"/>
  <c r="AV79" i="2"/>
  <c r="AV223" i="2"/>
  <c r="AV367" i="2"/>
  <c r="AV105" i="2"/>
  <c r="AV249" i="2"/>
  <c r="AV393" i="2"/>
  <c r="AV22" i="2"/>
  <c r="AV166" i="2"/>
  <c r="AV310" i="2"/>
  <c r="AV37" i="2"/>
  <c r="AV181" i="2"/>
  <c r="AV44" i="2"/>
  <c r="AV188" i="2"/>
  <c r="AV332" i="2"/>
  <c r="AV476" i="2"/>
  <c r="AV620" i="2"/>
  <c r="AV18" i="2"/>
  <c r="AV453" i="2"/>
  <c r="AV597" i="2"/>
  <c r="AV179" i="2"/>
  <c r="AV611" i="2"/>
  <c r="AV300" i="2"/>
  <c r="AV258" i="2"/>
  <c r="AV454" i="2"/>
  <c r="AV598" i="2"/>
  <c r="AV191" i="2"/>
  <c r="AV623" i="2"/>
  <c r="AV324" i="2"/>
  <c r="AV234" i="2"/>
  <c r="AV95" i="2"/>
  <c r="AV383" i="2"/>
  <c r="AV48" i="2"/>
  <c r="AV624" i="2"/>
  <c r="AV264" i="2"/>
  <c r="AV198" i="2"/>
  <c r="AV277" i="2"/>
  <c r="AV421" i="2"/>
  <c r="AV565" i="2"/>
  <c r="AV709" i="2"/>
  <c r="AV146" i="2"/>
  <c r="AV686" i="2"/>
  <c r="AV446" i="2"/>
  <c r="AV602" i="2"/>
  <c r="AV559" i="2"/>
  <c r="AV471" i="2"/>
  <c r="AV615" i="2"/>
  <c r="AV365" i="2"/>
  <c r="AV366" i="2"/>
  <c r="AV544" i="2"/>
  <c r="AV688" i="2"/>
  <c r="AV197" i="2"/>
  <c r="AV617" i="2"/>
  <c r="AV703" i="2"/>
  <c r="AV353" i="2"/>
  <c r="AV162" i="2"/>
  <c r="AV111" i="2"/>
  <c r="AV255" i="2"/>
  <c r="AV49" i="2"/>
  <c r="AV193" i="2"/>
  <c r="AV56" i="2"/>
  <c r="AV200" i="2"/>
  <c r="AV344" i="2"/>
  <c r="AV488" i="2"/>
  <c r="AV632" i="2"/>
  <c r="AV150" i="2"/>
  <c r="AV609" i="2"/>
  <c r="AV215" i="2"/>
  <c r="AV647" i="2"/>
  <c r="AV348" i="2"/>
  <c r="AV390" i="2"/>
  <c r="AV227" i="2"/>
  <c r="AV659" i="2"/>
  <c r="AV372" i="2"/>
  <c r="AV354" i="2"/>
  <c r="AV107" i="2"/>
  <c r="AV419" i="2"/>
  <c r="AV96" i="2"/>
  <c r="AV312" i="2"/>
  <c r="AV330" i="2"/>
  <c r="AV289" i="2"/>
  <c r="AV433" i="2"/>
  <c r="AV577" i="2"/>
  <c r="AV721" i="2"/>
  <c r="AV314" i="2"/>
  <c r="AV458" i="2"/>
  <c r="AV14" i="2"/>
  <c r="AV158" i="2"/>
  <c r="AV302" i="2"/>
  <c r="AV655" i="2"/>
  <c r="AV483" i="2"/>
  <c r="AV627" i="2"/>
  <c r="AV401" i="2"/>
  <c r="AV522" i="2"/>
  <c r="AV556" i="2"/>
  <c r="AV233" i="2"/>
  <c r="AV653" i="2"/>
  <c r="AV389" i="2"/>
  <c r="AV294" i="2"/>
  <c r="AV123" i="2"/>
  <c r="AV267" i="2"/>
  <c r="AV100" i="2"/>
  <c r="AV244" i="2"/>
  <c r="AV388" i="2"/>
  <c r="AV103" i="2"/>
  <c r="AV247" i="2"/>
  <c r="AV391" i="2"/>
  <c r="AV129" i="2"/>
  <c r="AV273" i="2"/>
  <c r="AV46" i="2"/>
  <c r="AV190" i="2"/>
  <c r="AV334" i="2"/>
  <c r="AV61" i="2"/>
  <c r="AV68" i="2"/>
  <c r="AV212" i="2"/>
  <c r="AV356" i="2"/>
  <c r="AV500" i="2"/>
  <c r="AV644" i="2"/>
  <c r="AV282" i="2"/>
  <c r="AV477" i="2"/>
  <c r="AV621" i="2"/>
  <c r="AV251" i="2"/>
  <c r="AV683" i="2"/>
  <c r="AV396" i="2"/>
  <c r="AV498" i="2"/>
  <c r="AV478" i="2"/>
  <c r="AV622" i="2"/>
  <c r="AV263" i="2"/>
  <c r="AV695" i="2"/>
  <c r="AV420" i="2"/>
  <c r="AV474" i="2"/>
  <c r="AV119" i="2"/>
  <c r="AV455" i="2"/>
  <c r="AV144" i="2"/>
  <c r="AV720" i="2"/>
  <c r="AV360" i="2"/>
  <c r="AV486" i="2"/>
  <c r="AV301" i="2"/>
  <c r="AV445" i="2"/>
  <c r="AV589" i="2"/>
  <c r="AV26" i="2"/>
  <c r="AV170" i="2"/>
  <c r="AV722" i="2"/>
  <c r="AV326" i="2"/>
  <c r="AV470" i="2"/>
  <c r="AV626" i="2"/>
  <c r="AV495" i="2"/>
  <c r="AV639" i="2"/>
  <c r="AV5" i="2"/>
  <c r="AV437" i="2"/>
  <c r="AV654" i="2"/>
  <c r="AV568" i="2"/>
  <c r="AV712" i="2"/>
  <c r="AV269" i="2"/>
  <c r="AV689" i="2"/>
  <c r="AV425" i="2"/>
  <c r="AV426" i="2"/>
  <c r="AV66" i="2"/>
  <c r="AV224" i="2"/>
  <c r="AV444" i="2"/>
  <c r="AV3" i="2"/>
  <c r="AV147" i="2"/>
  <c r="AV291" i="2"/>
  <c r="AV124" i="2"/>
  <c r="AV268" i="2"/>
  <c r="AV412" i="2"/>
  <c r="AV127" i="2"/>
  <c r="AV271" i="2"/>
  <c r="AV415" i="2"/>
  <c r="AV9" i="2"/>
  <c r="AV153" i="2"/>
  <c r="AV297" i="2"/>
  <c r="AV70" i="2"/>
  <c r="AV214" i="2"/>
  <c r="AV358" i="2"/>
  <c r="AV85" i="2"/>
  <c r="AV92" i="2"/>
  <c r="AV236" i="2"/>
  <c r="AV380" i="2"/>
  <c r="AV524" i="2"/>
  <c r="AV668" i="2"/>
  <c r="AV546" i="2"/>
  <c r="AV501" i="2"/>
  <c r="AV645" i="2"/>
  <c r="AV323" i="2"/>
  <c r="AV492" i="2"/>
  <c r="AV502" i="2"/>
  <c r="AV646" i="2"/>
  <c r="AV335" i="2"/>
  <c r="AV516" i="2"/>
  <c r="AV143" i="2"/>
  <c r="AV527" i="2"/>
  <c r="AV240" i="2"/>
  <c r="AV126" i="2"/>
  <c r="AV456" i="2"/>
  <c r="AV547" i="2"/>
  <c r="AV325" i="2"/>
  <c r="AV469" i="2"/>
  <c r="AV613" i="2"/>
  <c r="AV50" i="2"/>
  <c r="AV194" i="2"/>
  <c r="AV174" i="2"/>
  <c r="AV350" i="2"/>
  <c r="AV482" i="2"/>
  <c r="AV710" i="2"/>
  <c r="AV375" i="2"/>
  <c r="AV519" i="2"/>
  <c r="AV663" i="2"/>
  <c r="AV77" i="2"/>
  <c r="AV509" i="2"/>
  <c r="AV607" i="2"/>
  <c r="AV592" i="2"/>
  <c r="AV341" i="2"/>
  <c r="AV6" i="2"/>
  <c r="AV65" i="2"/>
  <c r="AV497" i="2"/>
  <c r="AV690" i="2"/>
  <c r="AV378" i="2"/>
  <c r="AV15" i="2"/>
  <c r="AV159" i="2"/>
  <c r="AV303" i="2"/>
  <c r="AV136" i="2"/>
  <c r="AV280" i="2"/>
  <c r="AV424" i="2"/>
  <c r="AV139" i="2"/>
  <c r="AV283" i="2"/>
  <c r="AV427" i="2"/>
  <c r="AV21" i="2"/>
  <c r="AV165" i="2"/>
  <c r="AV309" i="2"/>
  <c r="AV82" i="2"/>
  <c r="AV226" i="2"/>
  <c r="AV370" i="2"/>
  <c r="AV97" i="2"/>
  <c r="AV104" i="2"/>
  <c r="AV248" i="2"/>
  <c r="AV392" i="2"/>
  <c r="AV536" i="2"/>
  <c r="AV680" i="2"/>
  <c r="AV678" i="2"/>
  <c r="AV513" i="2"/>
  <c r="AV657" i="2"/>
  <c r="AV359" i="2"/>
  <c r="AV540" i="2"/>
  <c r="AV583" i="2"/>
  <c r="AV514" i="2"/>
  <c r="AV658" i="2"/>
  <c r="AV371" i="2"/>
  <c r="AV564" i="2"/>
  <c r="AV11" i="2"/>
  <c r="AV155" i="2"/>
  <c r="AV563" i="2"/>
  <c r="AV288" i="2"/>
  <c r="AV246" i="2"/>
  <c r="AV504" i="2"/>
  <c r="AV619" i="2"/>
  <c r="AV337" i="2"/>
  <c r="AV481" i="2"/>
  <c r="AV625" i="2"/>
  <c r="AV362" i="2"/>
  <c r="AV518" i="2"/>
  <c r="AV306" i="2"/>
  <c r="AV62" i="2"/>
  <c r="AV206" i="2"/>
  <c r="AV387" i="2"/>
  <c r="AV531" i="2"/>
  <c r="AV675" i="2"/>
  <c r="AV113" i="2"/>
  <c r="AV545" i="2"/>
  <c r="AV604" i="2"/>
  <c r="AV377" i="2"/>
  <c r="AV138" i="2"/>
  <c r="AV101" i="2"/>
  <c r="AV533" i="2"/>
  <c r="AV499" i="2"/>
  <c r="AV510" i="2"/>
  <c r="AV368" i="2"/>
  <c r="AV192" i="2"/>
  <c r="AV27" i="2"/>
  <c r="AV171" i="2"/>
  <c r="AV315" i="2"/>
  <c r="AV4" i="2"/>
  <c r="AV148" i="2"/>
  <c r="AV292" i="2"/>
  <c r="AV436" i="2"/>
  <c r="AV7" i="2"/>
  <c r="AV151" i="2"/>
  <c r="AV295" i="2"/>
  <c r="AV439" i="2"/>
  <c r="AV33" i="2"/>
  <c r="AV177" i="2"/>
  <c r="AV321" i="2"/>
  <c r="AV94" i="2"/>
  <c r="AV238" i="2"/>
  <c r="AV382" i="2"/>
  <c r="AV109" i="2"/>
  <c r="AV116" i="2"/>
  <c r="AV260" i="2"/>
  <c r="AV404" i="2"/>
  <c r="AV548" i="2"/>
  <c r="AV692" i="2"/>
  <c r="AV535" i="2"/>
  <c r="AV525" i="2"/>
  <c r="AV395" i="2"/>
  <c r="AV12" i="2"/>
  <c r="AV588" i="2"/>
  <c r="AV526" i="2"/>
  <c r="AV670" i="2"/>
  <c r="AV407" i="2"/>
  <c r="AV36" i="2"/>
  <c r="AV612" i="2"/>
  <c r="AV23" i="2"/>
  <c r="AV167" i="2"/>
  <c r="AV599" i="2"/>
  <c r="AV336" i="2"/>
  <c r="AV342" i="2"/>
  <c r="AV552" i="2"/>
  <c r="AV205" i="2"/>
  <c r="AV349" i="2"/>
  <c r="AV493" i="2"/>
  <c r="AV637" i="2"/>
  <c r="AV74" i="2"/>
  <c r="AV218" i="2"/>
  <c r="AV542" i="2"/>
  <c r="AV450" i="2"/>
  <c r="AV374" i="2"/>
  <c r="AV506" i="2"/>
  <c r="AV54" i="2"/>
  <c r="AV399" i="2"/>
  <c r="AV543" i="2"/>
  <c r="AV687" i="2"/>
  <c r="AV149" i="2"/>
  <c r="AV581" i="2"/>
  <c r="AV616" i="2"/>
  <c r="AV413" i="2"/>
  <c r="AV270" i="2"/>
  <c r="AV137" i="2"/>
  <c r="AV569" i="2"/>
  <c r="AV643" i="2"/>
  <c r="AV618" i="2"/>
  <c r="AV606" i="2"/>
  <c r="AV39" i="2"/>
  <c r="AV183" i="2"/>
  <c r="AV327" i="2"/>
  <c r="AV16" i="2"/>
  <c r="AV160" i="2"/>
  <c r="AV304" i="2"/>
  <c r="AV448" i="2"/>
  <c r="AV19" i="2"/>
  <c r="AV163" i="2"/>
  <c r="AV307" i="2"/>
  <c r="AV451" i="2"/>
  <c r="AV45" i="2"/>
  <c r="AV189" i="2"/>
  <c r="AV333" i="2"/>
  <c r="AV106" i="2"/>
  <c r="AV250" i="2"/>
  <c r="AV394" i="2"/>
  <c r="AV121" i="2"/>
  <c r="AV128" i="2"/>
  <c r="AV272" i="2"/>
  <c r="AV416" i="2"/>
  <c r="AV560" i="2"/>
  <c r="AV704" i="2"/>
  <c r="AV667" i="2"/>
  <c r="AV537" i="2"/>
  <c r="AV681" i="2"/>
  <c r="AV431" i="2"/>
  <c r="AV60" i="2"/>
  <c r="AV636" i="2"/>
  <c r="AV538" i="2"/>
  <c r="AV682" i="2"/>
  <c r="AV443" i="2"/>
  <c r="AV84" i="2"/>
  <c r="AV660" i="2"/>
  <c r="AV35" i="2"/>
  <c r="AV203" i="2"/>
  <c r="AV635" i="2"/>
  <c r="AV384" i="2"/>
  <c r="AV462" i="2"/>
  <c r="AV24" i="2"/>
  <c r="AV600" i="2"/>
  <c r="AV217" i="2"/>
  <c r="AV361" i="2"/>
  <c r="AV505" i="2"/>
  <c r="AV649" i="2"/>
  <c r="AV386" i="2"/>
  <c r="AV582" i="2"/>
  <c r="AV86" i="2"/>
  <c r="AV230" i="2"/>
  <c r="AV186" i="2"/>
  <c r="AV411" i="2"/>
  <c r="AV555" i="2"/>
  <c r="AV699" i="2"/>
  <c r="AV185" i="2"/>
  <c r="AV629" i="2"/>
  <c r="AV484" i="2"/>
  <c r="AV628" i="2"/>
  <c r="AV17" i="2"/>
  <c r="AV449" i="2"/>
  <c r="AV402" i="2"/>
  <c r="AV173" i="2"/>
  <c r="AV605" i="2"/>
  <c r="AV523" i="2"/>
  <c r="AV51" i="2"/>
  <c r="AV195" i="2"/>
  <c r="AV339" i="2"/>
  <c r="AV28" i="2"/>
  <c r="AV172" i="2"/>
  <c r="AV316" i="2"/>
  <c r="AV460" i="2"/>
  <c r="AV31" i="2"/>
  <c r="AV175" i="2"/>
  <c r="AV319" i="2"/>
  <c r="AV463" i="2"/>
  <c r="AV57" i="2"/>
  <c r="AV201" i="2"/>
  <c r="AV345" i="2"/>
  <c r="AV118" i="2"/>
  <c r="AV262" i="2"/>
  <c r="AV133" i="2"/>
  <c r="AV140" i="2"/>
  <c r="AV284" i="2"/>
  <c r="AV428" i="2"/>
  <c r="AV572" i="2"/>
  <c r="AV716" i="2"/>
  <c r="AV405" i="2"/>
  <c r="AV549" i="2"/>
  <c r="AV693" i="2"/>
  <c r="AV467" i="2"/>
  <c r="AV108" i="2"/>
  <c r="AV684" i="2"/>
  <c r="AV406" i="2"/>
  <c r="AV550" i="2"/>
  <c r="AV694" i="2"/>
  <c r="AV479" i="2"/>
  <c r="AV132" i="2"/>
  <c r="AV708" i="2"/>
  <c r="AV47" i="2"/>
  <c r="AV239" i="2"/>
  <c r="AV671" i="2"/>
  <c r="AV432" i="2"/>
  <c r="AV630" i="2"/>
  <c r="AV72" i="2"/>
  <c r="AV648" i="2"/>
  <c r="AV229" i="2"/>
  <c r="AV373" i="2"/>
  <c r="AV517" i="2"/>
  <c r="AV661" i="2"/>
  <c r="AV98" i="2"/>
  <c r="AV242" i="2"/>
  <c r="AV566" i="2"/>
  <c r="AV571" i="2"/>
  <c r="AV398" i="2"/>
  <c r="AV530" i="2"/>
  <c r="AV318" i="2"/>
  <c r="AV423" i="2"/>
  <c r="AV567" i="2"/>
  <c r="AV711" i="2"/>
  <c r="AV221" i="2"/>
  <c r="AV665" i="2"/>
  <c r="AV496" i="2"/>
  <c r="AV640" i="2"/>
  <c r="AV53" i="2"/>
  <c r="AV485" i="2"/>
  <c r="AV534" i="2"/>
  <c r="AV209" i="2"/>
  <c r="AV641" i="2"/>
  <c r="AV631" i="2"/>
  <c r="AV63" i="2"/>
  <c r="AV207" i="2"/>
  <c r="AV351" i="2"/>
  <c r="AV40" i="2"/>
  <c r="AV184" i="2"/>
  <c r="AV328" i="2"/>
  <c r="AV472" i="2"/>
  <c r="AV43" i="2"/>
  <c r="AV187" i="2"/>
  <c r="AV331" i="2"/>
  <c r="AV475" i="2"/>
  <c r="AV69" i="2"/>
  <c r="AV213" i="2"/>
  <c r="AV357" i="2"/>
  <c r="AV130" i="2"/>
  <c r="AV274" i="2"/>
  <c r="AV145" i="2"/>
  <c r="AV8" i="2"/>
  <c r="AV152" i="2"/>
  <c r="AV296" i="2"/>
  <c r="AV440" i="2"/>
  <c r="AV584" i="2"/>
  <c r="AV728" i="2"/>
  <c r="AV417" i="2"/>
  <c r="AV561" i="2"/>
  <c r="AV705" i="2"/>
  <c r="AV503" i="2"/>
  <c r="AV156" i="2"/>
  <c r="AV674" i="2"/>
  <c r="AV418" i="2"/>
  <c r="AV562" i="2"/>
  <c r="AV706" i="2"/>
  <c r="AV515" i="2"/>
  <c r="AV180" i="2"/>
  <c r="AV662" i="2"/>
  <c r="AV59" i="2"/>
  <c r="AV275" i="2"/>
  <c r="AV707" i="2"/>
  <c r="AV480" i="2"/>
  <c r="AV120" i="2"/>
  <c r="AV638" i="2"/>
  <c r="AV241" i="2"/>
  <c r="AV385" i="2"/>
  <c r="AV529" i="2"/>
  <c r="AV673" i="2"/>
  <c r="AV410" i="2"/>
  <c r="AV691" i="2"/>
  <c r="AV110" i="2"/>
  <c r="AV254" i="2"/>
  <c r="AV554" i="2"/>
  <c r="AV438" i="2"/>
  <c r="AV435" i="2"/>
  <c r="AV579" i="2"/>
  <c r="AV723" i="2"/>
  <c r="AV257" i="2"/>
  <c r="AV701" i="2"/>
  <c r="AV508" i="2"/>
  <c r="AV652" i="2"/>
  <c r="AV89" i="2"/>
  <c r="AV521" i="2"/>
  <c r="AV666" i="2"/>
  <c r="AV245" i="2"/>
  <c r="AV677" i="2"/>
  <c r="AV656" i="2"/>
  <c r="AV338" i="2"/>
  <c r="AV75" i="2"/>
  <c r="AV219" i="2"/>
  <c r="AV52" i="2"/>
  <c r="AV196" i="2"/>
  <c r="AV340" i="2"/>
  <c r="AV55" i="2"/>
  <c r="AV199" i="2"/>
  <c r="AV343" i="2"/>
  <c r="AV81" i="2"/>
  <c r="AV225" i="2"/>
  <c r="AV369" i="2"/>
  <c r="AV142" i="2"/>
  <c r="AV286" i="2"/>
  <c r="AV13" i="2"/>
  <c r="AV157" i="2"/>
  <c r="AV20" i="2"/>
  <c r="AV164" i="2"/>
  <c r="AV308" i="2"/>
  <c r="AV452" i="2"/>
  <c r="AV596" i="2"/>
  <c r="AV650" i="2"/>
  <c r="AV429" i="2"/>
  <c r="AV573" i="2"/>
  <c r="AV717" i="2"/>
  <c r="AV539" i="2"/>
  <c r="AV204" i="2"/>
  <c r="AV430" i="2"/>
  <c r="AV574" i="2"/>
  <c r="AV718" i="2"/>
  <c r="AV551" i="2"/>
  <c r="AV228" i="2"/>
  <c r="AV71" i="2"/>
  <c r="AV311" i="2"/>
  <c r="AV528" i="2"/>
  <c r="AV168" i="2"/>
  <c r="AV253" i="2"/>
  <c r="AV397" i="2"/>
  <c r="AV541" i="2"/>
  <c r="AV685" i="2"/>
  <c r="AV122" i="2"/>
  <c r="AV266" i="2"/>
  <c r="AV590" i="2"/>
  <c r="AV422" i="2"/>
  <c r="AV578" i="2"/>
  <c r="AV570" i="2"/>
  <c r="AV447" i="2"/>
  <c r="AV591" i="2"/>
  <c r="AV293" i="2"/>
  <c r="AV102" i="2"/>
  <c r="AV520" i="2"/>
  <c r="AV664" i="2"/>
  <c r="AV125" i="2"/>
  <c r="AV557" i="2"/>
  <c r="AV487" i="2"/>
  <c r="AV281" i="2"/>
  <c r="AV713" i="2"/>
</calcChain>
</file>

<file path=xl/sharedStrings.xml><?xml version="1.0" encoding="utf-8"?>
<sst xmlns="http://schemas.openxmlformats.org/spreadsheetml/2006/main" count="18776" uniqueCount="10197">
  <si>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</si>
  <si>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</si>
  <si>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</si>
  <si>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</si>
  <si>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</si>
  <si>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</si>
  <si>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</si>
  <si>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</si>
  <si>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</si>
  <si>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</si>
  <si>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</si>
  <si>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</si>
  <si>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</si>
  <si>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</si>
  <si>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</si>
  <si>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</si>
  <si>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</si>
  <si>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</si>
  <si>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</si>
  <si>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</si>
  <si>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</si>
  <si>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</si>
  <si>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</si>
  <si>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</si>
  <si>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</si>
  <si>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ICICI Bank Ltd</t>
  </si>
  <si>
    <t>ICICIBANK</t>
  </si>
  <si>
    <t>Bharti Airtel Ltd</t>
  </si>
  <si>
    <t>BHARTIARTL</t>
  </si>
  <si>
    <t>Telecom Services</t>
  </si>
  <si>
    <t>State Bank of India</t>
  </si>
  <si>
    <t>SBIN</t>
  </si>
  <si>
    <t>Public Banks</t>
  </si>
  <si>
    <t>Infosys Ltd</t>
  </si>
  <si>
    <t>INFY</t>
  </si>
  <si>
    <t>Life Insurance Corporation Of India</t>
  </si>
  <si>
    <t>LICI</t>
  </si>
  <si>
    <t>Insurance</t>
  </si>
  <si>
    <t>Hindustan Unilever Ltd</t>
  </si>
  <si>
    <t>HINDUNILVR</t>
  </si>
  <si>
    <t>FMCG - Household Products</t>
  </si>
  <si>
    <t>ITC Ltd</t>
  </si>
  <si>
    <t>ITC</t>
  </si>
  <si>
    <t>FMCG - Tobacco</t>
  </si>
  <si>
    <t>Larsen and Toubro Ltd</t>
  </si>
  <si>
    <t>LT</t>
  </si>
  <si>
    <t>Construction &amp; Engineering</t>
  </si>
  <si>
    <t>Bajaj Finance Ltd</t>
  </si>
  <si>
    <t>BAJFINANCE</t>
  </si>
  <si>
    <t>Consumer Finance</t>
  </si>
  <si>
    <t>HCL Technologies Ltd</t>
  </si>
  <si>
    <t>HCLTECH</t>
  </si>
  <si>
    <t>Oil and Natural Gas Corporation Ltd</t>
  </si>
  <si>
    <t>ONGC</t>
  </si>
  <si>
    <t>Oil &amp; Gas - Exploration &amp; Production</t>
  </si>
  <si>
    <t>Axis Bank Ltd</t>
  </si>
  <si>
    <t>AXISBANK</t>
  </si>
  <si>
    <t>Maruti Suzuki India Ltd</t>
  </si>
  <si>
    <t>MARUTI</t>
  </si>
  <si>
    <t>Four Wheelers</t>
  </si>
  <si>
    <t>Sun Pharmaceutical Industries Ltd</t>
  </si>
  <si>
    <t>SUNPHARMA</t>
  </si>
  <si>
    <t>Pharmaceuticals</t>
  </si>
  <si>
    <t>Tata Motors Ltd</t>
  </si>
  <si>
    <t>TATAMOTORS</t>
  </si>
  <si>
    <t>NTPC Ltd</t>
  </si>
  <si>
    <t>NTPC</t>
  </si>
  <si>
    <t>Power Generation</t>
  </si>
  <si>
    <t>Hindustan Aeronautics Ltd</t>
  </si>
  <si>
    <t>HAL</t>
  </si>
  <si>
    <t>Aerospace &amp; Defense Equipments</t>
  </si>
  <si>
    <t>Kotak Mahindra Bank Ltd</t>
  </si>
  <si>
    <t>KOTAKBANK</t>
  </si>
  <si>
    <t>Adani Enterprises Ltd</t>
  </si>
  <si>
    <t>ADANIENT</t>
  </si>
  <si>
    <t>Commodities Trading</t>
  </si>
  <si>
    <t>UltraTech Cement Ltd</t>
  </si>
  <si>
    <t>ULTRACEMCO</t>
  </si>
  <si>
    <t>Cement</t>
  </si>
  <si>
    <t>Mahindra and Mahindra Ltd</t>
  </si>
  <si>
    <t>M&amp;M</t>
  </si>
  <si>
    <t>Avenue Supermarts Ltd</t>
  </si>
  <si>
    <t>DMART</t>
  </si>
  <si>
    <t>Retail - Department Stores</t>
  </si>
  <si>
    <t>Adani Ports and Special Economic Zone Ltd</t>
  </si>
  <si>
    <t>ADANIPORTS</t>
  </si>
  <si>
    <t>Ports</t>
  </si>
  <si>
    <t>Power Grid Corporation of India Ltd</t>
  </si>
  <si>
    <t>POWERGRID</t>
  </si>
  <si>
    <t>Power Transmission &amp; Distribution</t>
  </si>
  <si>
    <t>Coal India Ltd</t>
  </si>
  <si>
    <t>COALINDIA</t>
  </si>
  <si>
    <t>Mining - Coal</t>
  </si>
  <si>
    <t>Wipro Ltd</t>
  </si>
  <si>
    <t>WIPRO</t>
  </si>
  <si>
    <t>Titan Company Ltd</t>
  </si>
  <si>
    <t>TITAN</t>
  </si>
  <si>
    <t>Precious Metals, Jewellery &amp; Watches</t>
  </si>
  <si>
    <t>Indian Railway Finance Corp Ltd</t>
  </si>
  <si>
    <t>IRFC</t>
  </si>
  <si>
    <t>Specialized Finance</t>
  </si>
  <si>
    <t>Asian Paints Ltd</t>
  </si>
  <si>
    <t>ASIANPAINT</t>
  </si>
  <si>
    <t>Paints</t>
  </si>
  <si>
    <t>Hindustan Zinc Ltd</t>
  </si>
  <si>
    <t>HINDZINC</t>
  </si>
  <si>
    <t>Mining - Diversified</t>
  </si>
  <si>
    <t>Adani Green Energy Ltd</t>
  </si>
  <si>
    <t>ADANIGREEN</t>
  </si>
  <si>
    <t>Renewable Energy</t>
  </si>
  <si>
    <t>Adani Power Ltd</t>
  </si>
  <si>
    <t>ADANIPOWER</t>
  </si>
  <si>
    <t>Siemens Ltd</t>
  </si>
  <si>
    <t>SIEMENS</t>
  </si>
  <si>
    <t>Conglomerates</t>
  </si>
  <si>
    <t>Bajaj Auto Ltd</t>
  </si>
  <si>
    <t>BAJAJ-AUTO</t>
  </si>
  <si>
    <t>Two Wheelers</t>
  </si>
  <si>
    <t>Bajaj Finserv Ltd</t>
  </si>
  <si>
    <t>BAJAJFINSV</t>
  </si>
  <si>
    <t>Nestle India Ltd</t>
  </si>
  <si>
    <t>NESTLEIND</t>
  </si>
  <si>
    <t>FMCG - Foods</t>
  </si>
  <si>
    <t>Bharat Electronics Ltd</t>
  </si>
  <si>
    <t>BEL</t>
  </si>
  <si>
    <t>Electronic Equipments</t>
  </si>
  <si>
    <t>Indian Oil Corporation Ltd</t>
  </si>
  <si>
    <t>IOC</t>
  </si>
  <si>
    <t>JSW Steel Ltd</t>
  </si>
  <si>
    <t>JSWSTEEL</t>
  </si>
  <si>
    <t>Iron &amp; Steel</t>
  </si>
  <si>
    <t>Jio Financial Services Ltd</t>
  </si>
  <si>
    <t>JIOFIN</t>
  </si>
  <si>
    <t>Varun Beverages Ltd</t>
  </si>
  <si>
    <t>VBL</t>
  </si>
  <si>
    <t>Soft Drinks</t>
  </si>
  <si>
    <t>Tata Steel Ltd</t>
  </si>
  <si>
    <t>TATASTEEL</t>
  </si>
  <si>
    <t>DLF Ltd</t>
  </si>
  <si>
    <t>DLF</t>
  </si>
  <si>
    <t>Real Estate</t>
  </si>
  <si>
    <t>Trent Ltd</t>
  </si>
  <si>
    <t>TRENT</t>
  </si>
  <si>
    <t>Retail - Apparel</t>
  </si>
  <si>
    <t>Zomato Ltd</t>
  </si>
  <si>
    <t>ZOMATO</t>
  </si>
  <si>
    <t>Online Services</t>
  </si>
  <si>
    <t>Grasim Industries Ltd</t>
  </si>
  <si>
    <t>GRASIM</t>
  </si>
  <si>
    <t>Power Finance Corporation Ltd</t>
  </si>
  <si>
    <t>PFC</t>
  </si>
  <si>
    <t>ABB India Ltd</t>
  </si>
  <si>
    <t>ABB</t>
  </si>
  <si>
    <t>Heavy Electrical Equipments</t>
  </si>
  <si>
    <t>Vedanta Ltd</t>
  </si>
  <si>
    <t>VEDL</t>
  </si>
  <si>
    <t>Metals - Diversified</t>
  </si>
  <si>
    <t>Interglobe Aviation Ltd</t>
  </si>
  <si>
    <t>INDIGO</t>
  </si>
  <si>
    <t>Airlines</t>
  </si>
  <si>
    <t>Ambuja Cements Ltd</t>
  </si>
  <si>
    <t>AMBUJACEM</t>
  </si>
  <si>
    <t>REC Limited</t>
  </si>
  <si>
    <t>RECLTD</t>
  </si>
  <si>
    <t>LTIMindtree Ltd</t>
  </si>
  <si>
    <t>LTIM</t>
  </si>
  <si>
    <t>SBI Life Insurance Company Ltd</t>
  </si>
  <si>
    <t>SBILIFE</t>
  </si>
  <si>
    <t>Pidilite Industries Ltd</t>
  </si>
  <si>
    <t>PIDILITIND</t>
  </si>
  <si>
    <t>Diversified Chemicals</t>
  </si>
  <si>
    <t>Hindalco Industries Ltd</t>
  </si>
  <si>
    <t>HINDALCO</t>
  </si>
  <si>
    <t>Metals - Aluminium</t>
  </si>
  <si>
    <t>Gail (India) Ltd</t>
  </si>
  <si>
    <t>GAIL</t>
  </si>
  <si>
    <t>Gas Distribution</t>
  </si>
  <si>
    <t>TATAMTRDVR</t>
  </si>
  <si>
    <t>Godrej Consumer Products Ltd</t>
  </si>
  <si>
    <t>GODREJCP</t>
  </si>
  <si>
    <t>FMCG - Personal Products</t>
  </si>
  <si>
    <t>Tech Mahindra Ltd</t>
  </si>
  <si>
    <t>TECHM</t>
  </si>
  <si>
    <t>Macrotech Developers Ltd</t>
  </si>
  <si>
    <t>LODHA</t>
  </si>
  <si>
    <t>Tata Power Company Ltd</t>
  </si>
  <si>
    <t>TATAPOWER</t>
  </si>
  <si>
    <t>Britannia Industries Ltd</t>
  </si>
  <si>
    <t>BRITANNIA</t>
  </si>
  <si>
    <t>HDFC Life Insurance Company Ltd</t>
  </si>
  <si>
    <t>HDFCLIFE</t>
  </si>
  <si>
    <t>Samvardhana Motherson International Ltd</t>
  </si>
  <si>
    <t>MOTHERSON</t>
  </si>
  <si>
    <t>Auto Parts</t>
  </si>
  <si>
    <t>Eicher Motors Ltd</t>
  </si>
  <si>
    <t>EICHERMOT</t>
  </si>
  <si>
    <t>Trucks &amp; Buses</t>
  </si>
  <si>
    <t>Bank of Baroda Ltd</t>
  </si>
  <si>
    <t>BANKBARODA</t>
  </si>
  <si>
    <t>Bharat Petroleum Corporation Ltd</t>
  </si>
  <si>
    <t>BPCL</t>
  </si>
  <si>
    <t>Punjab National Bank</t>
  </si>
  <si>
    <t>PNB</t>
  </si>
  <si>
    <t>Rail Vikas Nigam Ltd</t>
  </si>
  <si>
    <t>RVNL</t>
  </si>
  <si>
    <t>Indian Overseas Bank</t>
  </si>
  <si>
    <t>IOB</t>
  </si>
  <si>
    <t>JSW Energy Ltd</t>
  </si>
  <si>
    <t>JSWENERGY</t>
  </si>
  <si>
    <t>Cipla Ltd</t>
  </si>
  <si>
    <t>CIPLA</t>
  </si>
  <si>
    <t>Divi's Laboratories Ltd</t>
  </si>
  <si>
    <t>DIVISLAB</t>
  </si>
  <si>
    <t>Labs &amp; Life Sciences Services</t>
  </si>
  <si>
    <t>Zydus Lifesciences Ltd</t>
  </si>
  <si>
    <t>ZYDUSLIFE</t>
  </si>
  <si>
    <t>Cholamandalam Investment and Finance Company Ltd</t>
  </si>
  <si>
    <t>CHOLAFIN</t>
  </si>
  <si>
    <t>Havells India Ltd</t>
  </si>
  <si>
    <t>HAVELLS</t>
  </si>
  <si>
    <t>Electrical Components &amp; Equipments</t>
  </si>
  <si>
    <t>TVS Motor Company Ltd</t>
  </si>
  <si>
    <t>TVSMOTOR</t>
  </si>
  <si>
    <t>NHPC Ltd</t>
  </si>
  <si>
    <t>NHPC</t>
  </si>
  <si>
    <t>Bharat Heavy Electricals Ltd</t>
  </si>
  <si>
    <t>BHEL</t>
  </si>
  <si>
    <t>Vodafone Idea Ltd</t>
  </si>
  <si>
    <t>IDEA</t>
  </si>
  <si>
    <t>Dr Reddy's Laboratories Ltd</t>
  </si>
  <si>
    <t>DRREDDY</t>
  </si>
  <si>
    <t>Adani Energy Solutions Ltd</t>
  </si>
  <si>
    <t>ADANIENSOL</t>
  </si>
  <si>
    <t>Power Infrastructure</t>
  </si>
  <si>
    <t>Indusind Bank Ltd</t>
  </si>
  <si>
    <t>INDUSINDBK</t>
  </si>
  <si>
    <t>Dabur India Ltd</t>
  </si>
  <si>
    <t>DABUR</t>
  </si>
  <si>
    <t>Hero MotoCorp Ltd</t>
  </si>
  <si>
    <t>HEROMOTOCO</t>
  </si>
  <si>
    <t>CG Power and Industrial Solutions Ltd</t>
  </si>
  <si>
    <t>CGPOWER</t>
  </si>
  <si>
    <t>Bajaj Holdings and Investment Ltd</t>
  </si>
  <si>
    <t>BAJAJHLDNG</t>
  </si>
  <si>
    <t>Asset Management</t>
  </si>
  <si>
    <t>Tata Consumer Products Ltd</t>
  </si>
  <si>
    <t>TATACONSUM</t>
  </si>
  <si>
    <t>Tea &amp; Coffee</t>
  </si>
  <si>
    <t>Mazagon Dock Shipbuilders Ltd</t>
  </si>
  <si>
    <t>MAZDOCK</t>
  </si>
  <si>
    <t>Shipbuilding</t>
  </si>
  <si>
    <t>Solar Industries India Ltd</t>
  </si>
  <si>
    <t>SOLARINDS</t>
  </si>
  <si>
    <t>Commodity Chemicals</t>
  </si>
  <si>
    <t>Shriram Finance Ltd</t>
  </si>
  <si>
    <t>SHRIRAMFIN</t>
  </si>
  <si>
    <t>Cummins India Ltd</t>
  </si>
  <si>
    <t>CUMMINSIND</t>
  </si>
  <si>
    <t>Industrial Machinery</t>
  </si>
  <si>
    <t>Indus Towers Ltd</t>
  </si>
  <si>
    <t>INDUSTOWER</t>
  </si>
  <si>
    <t>Telecom Infrastructure</t>
  </si>
  <si>
    <t>Union Bank of India Ltd</t>
  </si>
  <si>
    <t>UNIONBANK</t>
  </si>
  <si>
    <t>Canara Bank Ltd</t>
  </si>
  <si>
    <t>CANBK</t>
  </si>
  <si>
    <t>Oil India Ltd</t>
  </si>
  <si>
    <t>OIL</t>
  </si>
  <si>
    <t>Bosch Ltd</t>
  </si>
  <si>
    <t>BOSCHLTD</t>
  </si>
  <si>
    <t>Jindal Steel And Power Ltd</t>
  </si>
  <si>
    <t>JINDALSTEL</t>
  </si>
  <si>
    <t>Polycab India Ltd</t>
  </si>
  <si>
    <t>POLYCAB</t>
  </si>
  <si>
    <t>Torrent Pharmaceuticals Ltd</t>
  </si>
  <si>
    <t>TORNTPHARM</t>
  </si>
  <si>
    <t>Shree Cement Ltd</t>
  </si>
  <si>
    <t>SHREECEM</t>
  </si>
  <si>
    <t>IDBI Bank Ltd</t>
  </si>
  <si>
    <t>IDBI</t>
  </si>
  <si>
    <t>Private Bank</t>
  </si>
  <si>
    <t>Adani Total Gas Ltd</t>
  </si>
  <si>
    <t>ATGL</t>
  </si>
  <si>
    <t>United Spirits Ltd</t>
  </si>
  <si>
    <t>UNITDSPR</t>
  </si>
  <si>
    <t>Alcoholic Beverages</t>
  </si>
  <si>
    <t>Oracle Financial Services Software Ltd</t>
  </si>
  <si>
    <t>OFSS</t>
  </si>
  <si>
    <t>Software Services</t>
  </si>
  <si>
    <t>ICICI Prudential Life Insurance Company Ltd</t>
  </si>
  <si>
    <t>ICICIPRULI</t>
  </si>
  <si>
    <t>Apollo Hospitals Enterprise Ltd</t>
  </si>
  <si>
    <t>APOLLOHOSP</t>
  </si>
  <si>
    <t>Hospitals &amp; Diagnostic Centres</t>
  </si>
  <si>
    <t>ICICI Lombard General Insurance Company Ltd</t>
  </si>
  <si>
    <t>ICICIGI</t>
  </si>
  <si>
    <t>Godrej Properties Ltd</t>
  </si>
  <si>
    <t>GODREJPROP</t>
  </si>
  <si>
    <t>HDFC Asset Management Company Ltd</t>
  </si>
  <si>
    <t>HDFCAMC</t>
  </si>
  <si>
    <t>Max Healthcare Institute Ltd</t>
  </si>
  <si>
    <t>MAXHEALTH</t>
  </si>
  <si>
    <t>Info Edge (India) Ltd</t>
  </si>
  <si>
    <t>NAUKRI</t>
  </si>
  <si>
    <t>Mankind Pharma Ltd</t>
  </si>
  <si>
    <t>MANKIND</t>
  </si>
  <si>
    <t>Indian Hotels Company Ltd</t>
  </si>
  <si>
    <t>INDHOTEL</t>
  </si>
  <si>
    <t>Hotels, Resorts &amp; Cruise Lines</t>
  </si>
  <si>
    <t>Marico Ltd</t>
  </si>
  <si>
    <t>MARICO</t>
  </si>
  <si>
    <t>Colgate-Palmolive (India) Ltd</t>
  </si>
  <si>
    <t>COLPAL</t>
  </si>
  <si>
    <t>Lupin Ltd</t>
  </si>
  <si>
    <t>LUPIN</t>
  </si>
  <si>
    <t>Indian Railway Catering and Tourism Corporation Ltd</t>
  </si>
  <si>
    <t>IRCTC</t>
  </si>
  <si>
    <t>Yes Bank Ltd</t>
  </si>
  <si>
    <t>YESBANK</t>
  </si>
  <si>
    <t>Aurobindo Pharma Ltd</t>
  </si>
  <si>
    <t>AUROPHARMA</t>
  </si>
  <si>
    <t>Tube Investments of India Ltd</t>
  </si>
  <si>
    <t>TIINDIA</t>
  </si>
  <si>
    <t>Cycles</t>
  </si>
  <si>
    <t>Indian Bank</t>
  </si>
  <si>
    <t>INDIANB</t>
  </si>
  <si>
    <t>Indian Renewable Energy Development Agency Ltd</t>
  </si>
  <si>
    <t>IREDA</t>
  </si>
  <si>
    <t>Bharat Forge Ltd</t>
  </si>
  <si>
    <t>BHARATFORG</t>
  </si>
  <si>
    <t>Dixon Technologies (India) Ltd</t>
  </si>
  <si>
    <t>DIXON</t>
  </si>
  <si>
    <t>Home Electronics &amp; Appliances</t>
  </si>
  <si>
    <t>Suzlon Energy Ltd</t>
  </si>
  <si>
    <t>SUZLON</t>
  </si>
  <si>
    <t>Renewable Energy Equipment &amp; Services</t>
  </si>
  <si>
    <t>Supreme Industries Ltd</t>
  </si>
  <si>
    <t>SUPREMEIND</t>
  </si>
  <si>
    <t>Plastic Products</t>
  </si>
  <si>
    <t>Linde India Ltd</t>
  </si>
  <si>
    <t>LINDEINDIA</t>
  </si>
  <si>
    <t>Hindustan Petroleum Corp Ltd</t>
  </si>
  <si>
    <t>HINDPETRO</t>
  </si>
  <si>
    <t>Muthoot Finance Ltd</t>
  </si>
  <si>
    <t>MUTHOOTFIN</t>
  </si>
  <si>
    <t>Persistent Systems Ltd</t>
  </si>
  <si>
    <t>PERSISTENT</t>
  </si>
  <si>
    <t>Torrent Power Ltd</t>
  </si>
  <si>
    <t>TORNTPOWER</t>
  </si>
  <si>
    <t>NMDC Ltd</t>
  </si>
  <si>
    <t>NMDC</t>
  </si>
  <si>
    <t>Mining - Iron Ore</t>
  </si>
  <si>
    <t>Cochin Shipyard Ltd</t>
  </si>
  <si>
    <t>COCHINSHIP</t>
  </si>
  <si>
    <t>General Insurance Corporation of India</t>
  </si>
  <si>
    <t>GICRE</t>
  </si>
  <si>
    <t>Phoenix Mills Ltd</t>
  </si>
  <si>
    <t>PHOENIXLTD</t>
  </si>
  <si>
    <t>SRF Ltd</t>
  </si>
  <si>
    <t>SRF</t>
  </si>
  <si>
    <t>Prestige Estates Projects Ltd</t>
  </si>
  <si>
    <t>PRESTIGE</t>
  </si>
  <si>
    <t>SBI Cards and Payment Services Ltd</t>
  </si>
  <si>
    <t>SBICARD</t>
  </si>
  <si>
    <t>Payment Infrastructure</t>
  </si>
  <si>
    <t>JSW Infrastructure Ltd</t>
  </si>
  <si>
    <t>JSWINFRA</t>
  </si>
  <si>
    <t>Fertilisers And Chemicals Travancore Ltd</t>
  </si>
  <si>
    <t>FACT</t>
  </si>
  <si>
    <t>Fertilizers &amp; Agro Chemicals</t>
  </si>
  <si>
    <t>UCO Bank</t>
  </si>
  <si>
    <t>UCOBANK</t>
  </si>
  <si>
    <t>Housing and Urban Development Corporation Ltd</t>
  </si>
  <si>
    <t>HUDCO</t>
  </si>
  <si>
    <t>Ashok Leyland Ltd</t>
  </si>
  <si>
    <t>ASHOKLEY</t>
  </si>
  <si>
    <t>PB Fintech Ltd</t>
  </si>
  <si>
    <t>POLICYBZR</t>
  </si>
  <si>
    <t>Jindal Stainless Ltd</t>
  </si>
  <si>
    <t>JSL</t>
  </si>
  <si>
    <t>Alkem Laboratories Ltd</t>
  </si>
  <si>
    <t>ALKEM</t>
  </si>
  <si>
    <t>Container Corporation of India Ltd</t>
  </si>
  <si>
    <t>CONCOR</t>
  </si>
  <si>
    <t>Logistics</t>
  </si>
  <si>
    <t>Steel Authority of India Ltd</t>
  </si>
  <si>
    <t>SAIL</t>
  </si>
  <si>
    <t>Oberoi Realty Ltd</t>
  </si>
  <si>
    <t>OBEROIRLTY</t>
  </si>
  <si>
    <t>Schaeffler India Ltd</t>
  </si>
  <si>
    <t>SCHAEFFLER</t>
  </si>
  <si>
    <t>Balkrishna Industries Ltd</t>
  </si>
  <si>
    <t>BALKRISIND</t>
  </si>
  <si>
    <t>Tires &amp; Rubber</t>
  </si>
  <si>
    <t>Astral Ltd</t>
  </si>
  <si>
    <t>ASTRAL</t>
  </si>
  <si>
    <t>Building Products - Pipes</t>
  </si>
  <si>
    <t>Abbott India Ltd</t>
  </si>
  <si>
    <t>ABBOTINDIA</t>
  </si>
  <si>
    <t>Berger Paints India Ltd</t>
  </si>
  <si>
    <t>BERGEPAINT</t>
  </si>
  <si>
    <t>SJVN Ltd</t>
  </si>
  <si>
    <t>SJVN</t>
  </si>
  <si>
    <t>Bharat Dynamics Ltd</t>
  </si>
  <si>
    <t>BDL</t>
  </si>
  <si>
    <t>GMR Airports Infrastructure Ltd</t>
  </si>
  <si>
    <t>GMRINFRA</t>
  </si>
  <si>
    <t>Aditya Birla Capital Ltd</t>
  </si>
  <si>
    <t>ABCAPITAL</t>
  </si>
  <si>
    <t>Diversified Financials</t>
  </si>
  <si>
    <t>UNO Minda Ltd</t>
  </si>
  <si>
    <t>UNOMINDA</t>
  </si>
  <si>
    <t>PI Industries Ltd</t>
  </si>
  <si>
    <t>PIIND</t>
  </si>
  <si>
    <t>IDFC First Bank Ltd</t>
  </si>
  <si>
    <t>IDFCFIRSTB</t>
  </si>
  <si>
    <t>Thermax Limited</t>
  </si>
  <si>
    <t>THERMAX</t>
  </si>
  <si>
    <t>Central Bank of India Ltd</t>
  </si>
  <si>
    <t>CENTRALBK</t>
  </si>
  <si>
    <t>Patanjali Foods Ltd</t>
  </si>
  <si>
    <t>PATANJALI</t>
  </si>
  <si>
    <t>Packaged Foods &amp; Meats</t>
  </si>
  <si>
    <t>Bank of India Ltd</t>
  </si>
  <si>
    <t>BANKINDIA</t>
  </si>
  <si>
    <t>MRF Ltd</t>
  </si>
  <si>
    <t>MRF</t>
  </si>
  <si>
    <t>Procter &amp; Gamble Hygiene and Health Care Ltd</t>
  </si>
  <si>
    <t>PGHH</t>
  </si>
  <si>
    <t>United Breweries Ltd</t>
  </si>
  <si>
    <t>UBL</t>
  </si>
  <si>
    <t>Tata Communications Ltd</t>
  </si>
  <si>
    <t>TATACOMM</t>
  </si>
  <si>
    <t>Bharti Hexacom Ltd</t>
  </si>
  <si>
    <t>BHARTIHEXA</t>
  </si>
  <si>
    <t>Kalyan Jewellers India Ltd</t>
  </si>
  <si>
    <t>KALYANKJIL</t>
  </si>
  <si>
    <t>L&amp;T Technology Services Ltd</t>
  </si>
  <si>
    <t>LTTS</t>
  </si>
  <si>
    <t>Petronet LNG Ltd</t>
  </si>
  <si>
    <t>PETRONET</t>
  </si>
  <si>
    <t>Oil &amp; Gas - Storage &amp; Transportation</t>
  </si>
  <si>
    <t>Mphasis Ltd</t>
  </si>
  <si>
    <t>MPHASIS</t>
  </si>
  <si>
    <t>Fsn E-Commerce Ventures Ltd</t>
  </si>
  <si>
    <t>NYKAA</t>
  </si>
  <si>
    <t>Wellness Services</t>
  </si>
  <si>
    <t>Hitachi Energy India Ltd</t>
  </si>
  <si>
    <t>POWERINDIA</t>
  </si>
  <si>
    <t>ACC Ltd</t>
  </si>
  <si>
    <t>ACC</t>
  </si>
  <si>
    <t>Voltas Ltd</t>
  </si>
  <si>
    <t>VOLTAS</t>
  </si>
  <si>
    <t>KPIT Technologies Ltd</t>
  </si>
  <si>
    <t>KPITTECH</t>
  </si>
  <si>
    <t>Honeywell Automation India Ltd</t>
  </si>
  <si>
    <t>HONAUT</t>
  </si>
  <si>
    <t>Bank of Maharashtra Ltd</t>
  </si>
  <si>
    <t>MAHABANK</t>
  </si>
  <si>
    <t>Exide Industries Ltd</t>
  </si>
  <si>
    <t>EXIDEIND</t>
  </si>
  <si>
    <t>Batteries</t>
  </si>
  <si>
    <t>Federal Bank Ltd</t>
  </si>
  <si>
    <t>FEDERALBNK</t>
  </si>
  <si>
    <t>AU Small Finance Bank Ltd</t>
  </si>
  <si>
    <t>AUBANK</t>
  </si>
  <si>
    <t>New India Assurance Company Ltd</t>
  </si>
  <si>
    <t>NIACL</t>
  </si>
  <si>
    <t>Coromandel International Ltd</t>
  </si>
  <si>
    <t>COROMANDEL</t>
  </si>
  <si>
    <t>Sundaram Finance Ltd</t>
  </si>
  <si>
    <t>SUNDARMFIN</t>
  </si>
  <si>
    <t>L&amp;T Finance Ltd</t>
  </si>
  <si>
    <t>LTF</t>
  </si>
  <si>
    <t>Page Industries Ltd</t>
  </si>
  <si>
    <t>PAGEIND</t>
  </si>
  <si>
    <t>Apparel &amp; Accessories</t>
  </si>
  <si>
    <t>Gujarat Gas Ltd</t>
  </si>
  <si>
    <t>GUJGASLTD</t>
  </si>
  <si>
    <t>LIC Housing Finance Ltd</t>
  </si>
  <si>
    <t>LICHSGFIN</t>
  </si>
  <si>
    <t>Home Financing</t>
  </si>
  <si>
    <t>3M India Ltd</t>
  </si>
  <si>
    <t>3MINDIA</t>
  </si>
  <si>
    <t>Stationery</t>
  </si>
  <si>
    <t>Tata Elxsi Ltd</t>
  </si>
  <si>
    <t>TATAELXSI</t>
  </si>
  <si>
    <t>Adani Wilmar Ltd</t>
  </si>
  <si>
    <t>AWL</t>
  </si>
  <si>
    <t>Escorts Kubota Ltd</t>
  </si>
  <si>
    <t>ESCORTS</t>
  </si>
  <si>
    <t>Tractors</t>
  </si>
  <si>
    <t>GlaxoSmithKline Pharmaceuticals Ltd</t>
  </si>
  <si>
    <t>GLAXO</t>
  </si>
  <si>
    <t>APL Apollo Tubes Ltd</t>
  </si>
  <si>
    <t>APLAPOLLO</t>
  </si>
  <si>
    <t>Biocon Ltd</t>
  </si>
  <si>
    <t>BIOCON</t>
  </si>
  <si>
    <t>Biotechnology</t>
  </si>
  <si>
    <t>Ge T&amp;D India Ltd</t>
  </si>
  <si>
    <t>GET&amp;D</t>
  </si>
  <si>
    <t>Sona BLW Precision Forgings Ltd</t>
  </si>
  <si>
    <t>SONACOMS</t>
  </si>
  <si>
    <t>UPL Ltd</t>
  </si>
  <si>
    <t>UPL</t>
  </si>
  <si>
    <t>Nippon Life India Asset Management Ltd</t>
  </si>
  <si>
    <t>NAM-INDIA</t>
  </si>
  <si>
    <t>Mangalore Refinery and Petrochemicals Ltd</t>
  </si>
  <si>
    <t>MRPL</t>
  </si>
  <si>
    <t>Punjab &amp; Sind Bank</t>
  </si>
  <si>
    <t>PSB</t>
  </si>
  <si>
    <t>KEI Industries Ltd</t>
  </si>
  <si>
    <t>KEI</t>
  </si>
  <si>
    <t>Cables</t>
  </si>
  <si>
    <t>Tata Technologies Ltd</t>
  </si>
  <si>
    <t>TATATECH</t>
  </si>
  <si>
    <t>IRB Infrastructure Developers Ltd</t>
  </si>
  <si>
    <t>IRB</t>
  </si>
  <si>
    <t>NLC India Ltd</t>
  </si>
  <si>
    <t>NLCINDIA</t>
  </si>
  <si>
    <t>Glenmark Pharmaceuticals Ltd</t>
  </si>
  <si>
    <t>GLENMARK</t>
  </si>
  <si>
    <t>AIA Engineering Ltd</t>
  </si>
  <si>
    <t>AIAENG</t>
  </si>
  <si>
    <t>Coforge Ltd</t>
  </si>
  <si>
    <t>COFORGE</t>
  </si>
  <si>
    <t>Lloyds Metals And Energy Ltd</t>
  </si>
  <si>
    <t>LLOYDSME</t>
  </si>
  <si>
    <t>Deepak Nitrite Ltd</t>
  </si>
  <si>
    <t>DEEPAKNTR</t>
  </si>
  <si>
    <t>Jubilant Foodworks Ltd</t>
  </si>
  <si>
    <t>JUBLFOOD</t>
  </si>
  <si>
    <t>Restaurants &amp; Cafes</t>
  </si>
  <si>
    <t>Mahindra and Mahindra Financial Services Ltd</t>
  </si>
  <si>
    <t>M&amp;MFIN</t>
  </si>
  <si>
    <t>Indraprastha Gas Ltd</t>
  </si>
  <si>
    <t>IGL</t>
  </si>
  <si>
    <t>Fortis Healthcare Ltd</t>
  </si>
  <si>
    <t>FORTIS</t>
  </si>
  <si>
    <t>Metro Brands Ltd</t>
  </si>
  <si>
    <t>METROBRAND</t>
  </si>
  <si>
    <t>Footwear</t>
  </si>
  <si>
    <t>National Aluminium Co Ltd</t>
  </si>
  <si>
    <t>NATIONALUM</t>
  </si>
  <si>
    <t>Endurance Technologies Ltd</t>
  </si>
  <si>
    <t>ENDURANCE</t>
  </si>
  <si>
    <t>Dalmia Bharat Ltd</t>
  </si>
  <si>
    <t>DALBHARAT</t>
  </si>
  <si>
    <t>Gujarat Fluorochemicals Ltd</t>
  </si>
  <si>
    <t>FLUOROCHEM</t>
  </si>
  <si>
    <t>Specialty Chemicals</t>
  </si>
  <si>
    <t>Max Financial Services Ltd</t>
  </si>
  <si>
    <t>MFSL</t>
  </si>
  <si>
    <t>Apar Industries Ltd</t>
  </si>
  <si>
    <t>APARINDS</t>
  </si>
  <si>
    <t>360 One Wam Ltd</t>
  </si>
  <si>
    <t>360ONE</t>
  </si>
  <si>
    <t>Investment Banking &amp; Brokerage</t>
  </si>
  <si>
    <t>Blue Star Ltd</t>
  </si>
  <si>
    <t>BLUESTARCO</t>
  </si>
  <si>
    <t>Star Health and Allied Insurance Company Ltd</t>
  </si>
  <si>
    <t>STARHEALTH</t>
  </si>
  <si>
    <t>Apollo Tyres Ltd</t>
  </si>
  <si>
    <t>APOLLOTYRE</t>
  </si>
  <si>
    <t>NBCC (India) Ltd</t>
  </si>
  <si>
    <t>NBCC</t>
  </si>
  <si>
    <t>J K Cement Ltd</t>
  </si>
  <si>
    <t>JKCEMENT</t>
  </si>
  <si>
    <t>Motherson Sumi Wiring India Ltd</t>
  </si>
  <si>
    <t>MSUMI</t>
  </si>
  <si>
    <t>Emami Ltd</t>
  </si>
  <si>
    <t>EMAMILTD</t>
  </si>
  <si>
    <t>Aditya Birla Fashion and Retail Ltd</t>
  </si>
  <si>
    <t>ABFRL</t>
  </si>
  <si>
    <t>CRISIL Ltd</t>
  </si>
  <si>
    <t>CRISIL</t>
  </si>
  <si>
    <t>Stock Exchanges &amp; Ratings</t>
  </si>
  <si>
    <t>Gland Pharma Ltd</t>
  </si>
  <si>
    <t>GLAND</t>
  </si>
  <si>
    <t>Carborundum Universal Ltd</t>
  </si>
  <si>
    <t>CARBORUNIV</t>
  </si>
  <si>
    <t>Tata Investment Corporation Ltd</t>
  </si>
  <si>
    <t>TATAINVEST</t>
  </si>
  <si>
    <t>Global Health Ltd</t>
  </si>
  <si>
    <t>MEDANTA</t>
  </si>
  <si>
    <t>Embassy Office Parks REIT</t>
  </si>
  <si>
    <t>EMBASSY</t>
  </si>
  <si>
    <t>BSE Ltd</t>
  </si>
  <si>
    <t>BSE</t>
  </si>
  <si>
    <t>Hindustan Copper Ltd</t>
  </si>
  <si>
    <t>HINDCOPPER</t>
  </si>
  <si>
    <t>Mining - Copper</t>
  </si>
  <si>
    <t>Sun Tv Network Ltd</t>
  </si>
  <si>
    <t>SUNTV</t>
  </si>
  <si>
    <t>TV Channels &amp; Broadcasters</t>
  </si>
  <si>
    <t>Motilal Oswal Financial Services Ltd</t>
  </si>
  <si>
    <t>MOTILALOFS</t>
  </si>
  <si>
    <t>Ircon International Ltd</t>
  </si>
  <si>
    <t>IRCON</t>
  </si>
  <si>
    <t>Bandhan Bank Ltd</t>
  </si>
  <si>
    <t>BANDHANBNK</t>
  </si>
  <si>
    <t>IPCA Laboratories Ltd</t>
  </si>
  <si>
    <t>IPCALAB</t>
  </si>
  <si>
    <t>Go Digit General Insurance Ltd</t>
  </si>
  <si>
    <t>GODIGIT</t>
  </si>
  <si>
    <t>Poonawalla Fincorp Ltd</t>
  </si>
  <si>
    <t>POONAWALLA</t>
  </si>
  <si>
    <t>ITI Ltd</t>
  </si>
  <si>
    <t>ITI</t>
  </si>
  <si>
    <t>Telecom Equipments</t>
  </si>
  <si>
    <t>Aegis Logistics Ltd</t>
  </si>
  <si>
    <t>AEGISLOG</t>
  </si>
  <si>
    <t>Godrej Industries Ltd</t>
  </si>
  <si>
    <t>GODREJIND</t>
  </si>
  <si>
    <t>ZF Commercial Vehicle Control Systems India Ltd</t>
  </si>
  <si>
    <t>ZFCVINDIA</t>
  </si>
  <si>
    <t>Jupiter Wagons Ltd</t>
  </si>
  <si>
    <t>JWL</t>
  </si>
  <si>
    <t>Rail</t>
  </si>
  <si>
    <t>Syngene International Ltd</t>
  </si>
  <si>
    <t>SYNGENE</t>
  </si>
  <si>
    <t>One 97 Communications Ltd</t>
  </si>
  <si>
    <t>PAYTM</t>
  </si>
  <si>
    <t>Business Support Services</t>
  </si>
  <si>
    <t>Timken India Ltd</t>
  </si>
  <si>
    <t>TIMKEN</t>
  </si>
  <si>
    <t>Grindwell Norton Ltd</t>
  </si>
  <si>
    <t>GRINDWELL</t>
  </si>
  <si>
    <t>Bayer Cropscience Ltd</t>
  </si>
  <si>
    <t>BAYERCROP</t>
  </si>
  <si>
    <t>Jyoti CNC Automation Ltd</t>
  </si>
  <si>
    <t>JYOTICNC</t>
  </si>
  <si>
    <t>Computer Hardware</t>
  </si>
  <si>
    <t>Amara Raja Energy &amp; Mobility Ltd</t>
  </si>
  <si>
    <t>ARE&amp;M</t>
  </si>
  <si>
    <t>Brigade Enterprises Ltd</t>
  </si>
  <si>
    <t>BRIGADE</t>
  </si>
  <si>
    <t>Sundram Fasteners Ltd</t>
  </si>
  <si>
    <t>SUNDRMFAST</t>
  </si>
  <si>
    <t>SKF India Ltd</t>
  </si>
  <si>
    <t>SKFINDIA</t>
  </si>
  <si>
    <t>TVS Holdings Ltd</t>
  </si>
  <si>
    <t>TVSHLTD</t>
  </si>
  <si>
    <t>Garden Reach Shipbuilders &amp; Engineers Ltd</t>
  </si>
  <si>
    <t>GRSE</t>
  </si>
  <si>
    <t>KPR Mill Ltd</t>
  </si>
  <si>
    <t>KPRMILL</t>
  </si>
  <si>
    <t>Textiles</t>
  </si>
  <si>
    <t>KIOCL Ltd</t>
  </si>
  <si>
    <t>KIOCL</t>
  </si>
  <si>
    <t>Ajanta Pharma Ltd</t>
  </si>
  <si>
    <t>AJANTPHARM</t>
  </si>
  <si>
    <t>Delhivery Ltd</t>
  </si>
  <si>
    <t>DELHIVERY</t>
  </si>
  <si>
    <t>Cholamandalam Financial Holdings Ltd</t>
  </si>
  <si>
    <t>CHOLAHLDNG</t>
  </si>
  <si>
    <t>Crompton Greaves Consumer Electricals Ltd</t>
  </si>
  <si>
    <t>CROMPTON</t>
  </si>
  <si>
    <t>J B Chemicals and Pharmaceuticals Ltd</t>
  </si>
  <si>
    <t>JBCHEPHARM</t>
  </si>
  <si>
    <t>Tata Chemicals Ltd</t>
  </si>
  <si>
    <t>TATACHEM</t>
  </si>
  <si>
    <t>Hatsun Agro Product Ltd</t>
  </si>
  <si>
    <t>HATSUN</t>
  </si>
  <si>
    <t>Castrol India Ltd</t>
  </si>
  <si>
    <t>CASTROLIND</t>
  </si>
  <si>
    <t>EIH Ltd</t>
  </si>
  <si>
    <t>EIHOTEL</t>
  </si>
  <si>
    <t>Kaynes Technology India Ltd</t>
  </si>
  <si>
    <t>KAYNES</t>
  </si>
  <si>
    <t>Emcure Pharmaceuticals Ltd</t>
  </si>
  <si>
    <t>EMCURE</t>
  </si>
  <si>
    <t>Aarti Industries Ltd</t>
  </si>
  <si>
    <t>AARTIIND</t>
  </si>
  <si>
    <t>Whirlpool of India Ltd</t>
  </si>
  <si>
    <t>WHIRLPOOL</t>
  </si>
  <si>
    <t>Ratnamani Metals and Tubes Ltd</t>
  </si>
  <si>
    <t>RATNAMANI</t>
  </si>
  <si>
    <t>Gillette India Ltd</t>
  </si>
  <si>
    <t>GILLETTE</t>
  </si>
  <si>
    <t>Narayana Hrudayalaya Ltd</t>
  </si>
  <si>
    <t>NH</t>
  </si>
  <si>
    <t>Central Depository Services (India) Ltd</t>
  </si>
  <si>
    <t>CDSL</t>
  </si>
  <si>
    <t>Vedant Fashions Ltd</t>
  </si>
  <si>
    <t>MANYAVAR</t>
  </si>
  <si>
    <t>Laurus Labs Ltd</t>
  </si>
  <si>
    <t>LAURUSLABS</t>
  </si>
  <si>
    <t>Sumitomo Chemical India Ltd</t>
  </si>
  <si>
    <t>SUMICHEM</t>
  </si>
  <si>
    <t>JBM Auto Ltd</t>
  </si>
  <si>
    <t>JBMA</t>
  </si>
  <si>
    <t>ICICI Securities Ltd</t>
  </si>
  <si>
    <t>ISEC</t>
  </si>
  <si>
    <t>Dr. Lal PathLabs Ltd</t>
  </si>
  <si>
    <t>LALPATHLAB</t>
  </si>
  <si>
    <t>Godfrey Phillips India Ltd</t>
  </si>
  <si>
    <t>GODFRYPHLP</t>
  </si>
  <si>
    <t>Finolex Cables Ltd</t>
  </si>
  <si>
    <t>FINCABLES</t>
  </si>
  <si>
    <t>Tejas Networks Ltd</t>
  </si>
  <si>
    <t>TEJASNET</t>
  </si>
  <si>
    <t>CESC Ltd</t>
  </si>
  <si>
    <t>CESC</t>
  </si>
  <si>
    <t>BASF India Ltd</t>
  </si>
  <si>
    <t>BASF</t>
  </si>
  <si>
    <t>Five-Star Business Finance Ltd</t>
  </si>
  <si>
    <t>FIVESTAR</t>
  </si>
  <si>
    <t>Century Textiles and Industries Ltd</t>
  </si>
  <si>
    <t>CENTURYTEX</t>
  </si>
  <si>
    <t>Paper Products</t>
  </si>
  <si>
    <t>CPSE ETF</t>
  </si>
  <si>
    <t>CPSEETF</t>
  </si>
  <si>
    <t>Equity</t>
  </si>
  <si>
    <t>Titagarh Rail Systems Ltd</t>
  </si>
  <si>
    <t>TITAGARH</t>
  </si>
  <si>
    <t>KEC International Ltd</t>
  </si>
  <si>
    <t>KEC</t>
  </si>
  <si>
    <t>Kansai Nerolac Paints Ltd</t>
  </si>
  <si>
    <t>KANSAINER</t>
  </si>
  <si>
    <t>Pfizer Ltd</t>
  </si>
  <si>
    <t>PFIZER</t>
  </si>
  <si>
    <t>CIE Automotive India Ltd</t>
  </si>
  <si>
    <t>CIEINDIA</t>
  </si>
  <si>
    <t>Radico Khaitan Ltd</t>
  </si>
  <si>
    <t>RADICO</t>
  </si>
  <si>
    <t>Inox Wind Ltd</t>
  </si>
  <si>
    <t>INOXWIND</t>
  </si>
  <si>
    <t>Elgi Equipments Ltd</t>
  </si>
  <si>
    <t>ELGIEQUIP</t>
  </si>
  <si>
    <t>Swan Energy Ltd</t>
  </si>
  <si>
    <t>SWANENERGY</t>
  </si>
  <si>
    <t>Kajaria Ceramics Ltd</t>
  </si>
  <si>
    <t>KAJARIACER</t>
  </si>
  <si>
    <t>Building Products - Ceramics</t>
  </si>
  <si>
    <t>Natco Pharma Ltd</t>
  </si>
  <si>
    <t>NATCOPHARM</t>
  </si>
  <si>
    <t>Kalpataru Projects International Ltd</t>
  </si>
  <si>
    <t>KPIL</t>
  </si>
  <si>
    <t>Cello World Ltd</t>
  </si>
  <si>
    <t>CELLO</t>
  </si>
  <si>
    <t>Suven Pharmaceuticals Ltd</t>
  </si>
  <si>
    <t>SUVENPHAR</t>
  </si>
  <si>
    <t>Piramal Enterprises Ltd</t>
  </si>
  <si>
    <t>PEL</t>
  </si>
  <si>
    <t>Signatureglobal (India) Ltd</t>
  </si>
  <si>
    <t>SIGNATURE</t>
  </si>
  <si>
    <t>NCC Ltd</t>
  </si>
  <si>
    <t>NCC</t>
  </si>
  <si>
    <t>BEML Ltd</t>
  </si>
  <si>
    <t>BEML</t>
  </si>
  <si>
    <t>PNB Housing Finance Ltd</t>
  </si>
  <si>
    <t>PNBHOUSING</t>
  </si>
  <si>
    <t>Atul Ltd</t>
  </si>
  <si>
    <t>ATUL</t>
  </si>
  <si>
    <t>Himadri Speciality Chemical Ltd</t>
  </si>
  <si>
    <t>HSCL</t>
  </si>
  <si>
    <t>IIFL Finance Ltd</t>
  </si>
  <si>
    <t>IIFL</t>
  </si>
  <si>
    <t>Angel One Ltd</t>
  </si>
  <si>
    <t>ANGELONE</t>
  </si>
  <si>
    <t>Devyani International Ltd</t>
  </si>
  <si>
    <t>DEVYANI</t>
  </si>
  <si>
    <t>PTC Industries Ltd</t>
  </si>
  <si>
    <t>PTCIL</t>
  </si>
  <si>
    <t>CreditAccess Grameen Ltd</t>
  </si>
  <si>
    <t>CREDITACC</t>
  </si>
  <si>
    <t>Cyient Ltd</t>
  </si>
  <si>
    <t>CYIENT</t>
  </si>
  <si>
    <t>Chambal Fertilisers and Chemicals Ltd</t>
  </si>
  <si>
    <t>CHAMBLFERT</t>
  </si>
  <si>
    <t>Relaxo Footwears Ltd</t>
  </si>
  <si>
    <t>RELAXO</t>
  </si>
  <si>
    <t>Poly Medicure Ltd</t>
  </si>
  <si>
    <t>POLYMED</t>
  </si>
  <si>
    <t>Health Care Equipment &amp; Supplies</t>
  </si>
  <si>
    <t>Waaree Renewable Technologies Ltd</t>
  </si>
  <si>
    <t>WAAREERTL</t>
  </si>
  <si>
    <t>Birlasoft Ltd</t>
  </si>
  <si>
    <t>BSOFT</t>
  </si>
  <si>
    <t>Blue Dart Express Ltd</t>
  </si>
  <si>
    <t>BLUEDART</t>
  </si>
  <si>
    <t>Sobha Ltd</t>
  </si>
  <si>
    <t>SOBHA</t>
  </si>
  <si>
    <t>Triveni Turbine Ltd</t>
  </si>
  <si>
    <t>TRITURBINE</t>
  </si>
  <si>
    <t>Nexus Select Trust</t>
  </si>
  <si>
    <t>NXST</t>
  </si>
  <si>
    <t>Mindspace Business Parks REIT</t>
  </si>
  <si>
    <t>MINDSPACE</t>
  </si>
  <si>
    <t>V Guard Industries Ltd</t>
  </si>
  <si>
    <t>VGUARD</t>
  </si>
  <si>
    <t>Piramal Pharma Ltd</t>
  </si>
  <si>
    <t>PPLPHARMA</t>
  </si>
  <si>
    <t>Aditya Birla Sun Life Amc Ltd</t>
  </si>
  <si>
    <t>ABSLAMC</t>
  </si>
  <si>
    <t>R R Kabel Ltd</t>
  </si>
  <si>
    <t>RRKABEL</t>
  </si>
  <si>
    <t>Affle (India) Ltd</t>
  </si>
  <si>
    <t>AFFLE</t>
  </si>
  <si>
    <t>Advertising</t>
  </si>
  <si>
    <t>Great Eastern Shipping Company Ltd</t>
  </si>
  <si>
    <t>GESHIP</t>
  </si>
  <si>
    <t>Finolex Industries Ltd</t>
  </si>
  <si>
    <t>FINPIPE</t>
  </si>
  <si>
    <t>Multi Commodity Exchange of India Ltd</t>
  </si>
  <si>
    <t>MCX</t>
  </si>
  <si>
    <t>Computer Age Management Services Ltd</t>
  </si>
  <si>
    <t>CAMS</t>
  </si>
  <si>
    <t>Vinati Organics Ltd</t>
  </si>
  <si>
    <t>VINATIORGA</t>
  </si>
  <si>
    <t>IFCI Ltd</t>
  </si>
  <si>
    <t>IFCI</t>
  </si>
  <si>
    <t>Bata India Ltd</t>
  </si>
  <si>
    <t>BATAINDIA</t>
  </si>
  <si>
    <t>Schneider Electric Infrastructure Ltd</t>
  </si>
  <si>
    <t>SCHNEIDER</t>
  </si>
  <si>
    <t>Tbo Tek Ltd</t>
  </si>
  <si>
    <t>TBOTEK</t>
  </si>
  <si>
    <t>Tour &amp; Travel Services</t>
  </si>
  <si>
    <t>Alembic Pharmaceuticals Ltd</t>
  </si>
  <si>
    <t>APLLTD</t>
  </si>
  <si>
    <t>Kirloskar Oil Engines Ltd</t>
  </si>
  <si>
    <t>KIRLOSENG</t>
  </si>
  <si>
    <t>Shyam Metalics and Energy Ltd</t>
  </si>
  <si>
    <t>SHYAMMETL</t>
  </si>
  <si>
    <t>Authum Investment &amp; Infrastructure Ltd</t>
  </si>
  <si>
    <t>AIIL</t>
  </si>
  <si>
    <t>Sonata Software Ltd</t>
  </si>
  <si>
    <t>SONATSOFTW</t>
  </si>
  <si>
    <t>Aadhar Housing Finance Ltd</t>
  </si>
  <si>
    <t>AADHARHFC</t>
  </si>
  <si>
    <t>Trident Ltd</t>
  </si>
  <si>
    <t>TRIDENT</t>
  </si>
  <si>
    <t>IDFC Ltd</t>
  </si>
  <si>
    <t>IDFC</t>
  </si>
  <si>
    <t>Ramco Cements Limited</t>
  </si>
  <si>
    <t>RAMCOCEM</t>
  </si>
  <si>
    <t>Manappuram Finance Ltd</t>
  </si>
  <si>
    <t>MANAPPURAM</t>
  </si>
  <si>
    <t>Data Patterns (India) Ltd</t>
  </si>
  <si>
    <t>DATAPATTNS</t>
  </si>
  <si>
    <t>Railtel Corporation of India Ltd</t>
  </si>
  <si>
    <t>RAILTEL</t>
  </si>
  <si>
    <t>Communication &amp; Networking</t>
  </si>
  <si>
    <t>Jyothy Labs Ltd</t>
  </si>
  <si>
    <t>JYOTHYLAB</t>
  </si>
  <si>
    <t>Gujarat State Petronet Ltd</t>
  </si>
  <si>
    <t>GSPL</t>
  </si>
  <si>
    <t>RITES Ltd</t>
  </si>
  <si>
    <t>RITES</t>
  </si>
  <si>
    <t>Navin Fluorine International Ltd</t>
  </si>
  <si>
    <t>NAVINFLUOR</t>
  </si>
  <si>
    <t>Capri Global Capital Ltd</t>
  </si>
  <si>
    <t>CGCL</t>
  </si>
  <si>
    <t>Concord Biotech Ltd</t>
  </si>
  <si>
    <t>CONCORDBIO</t>
  </si>
  <si>
    <t>Bikaji Foods International Ltd</t>
  </si>
  <si>
    <t>BIKAJI</t>
  </si>
  <si>
    <t>Zensar Technologies Ltd</t>
  </si>
  <si>
    <t>ZENSARTECH</t>
  </si>
  <si>
    <t>Jindal SAW Ltd</t>
  </si>
  <si>
    <t>JINDALSAW</t>
  </si>
  <si>
    <t>HFCL Ltd</t>
  </si>
  <si>
    <t>HFCL</t>
  </si>
  <si>
    <t>KSB Ltd</t>
  </si>
  <si>
    <t>KSB</t>
  </si>
  <si>
    <t>HBL Power Systems Ltd</t>
  </si>
  <si>
    <t>HBLPOWER</t>
  </si>
  <si>
    <t>Firstsource Solutions Ltd</t>
  </si>
  <si>
    <t>FSL</t>
  </si>
  <si>
    <t>Outsourced services</t>
  </si>
  <si>
    <t>NMDC Steel Ltd</t>
  </si>
  <si>
    <t>NSLNISP</t>
  </si>
  <si>
    <t>Kirloskar Brothers Ltd</t>
  </si>
  <si>
    <t>KIRLOSBROS</t>
  </si>
  <si>
    <t>Indiamart Intermesh Ltd</t>
  </si>
  <si>
    <t>INDIAMART</t>
  </si>
  <si>
    <t>Chalet Hotels Ltd</t>
  </si>
  <si>
    <t>CHALET</t>
  </si>
  <si>
    <t>Action Construction Equipment Ltd</t>
  </si>
  <si>
    <t>ACE</t>
  </si>
  <si>
    <t>Heavy Machinery</t>
  </si>
  <si>
    <t>Mahanagar Gas Ltd</t>
  </si>
  <si>
    <t>MGL</t>
  </si>
  <si>
    <t>Krishna Institute of Medical Sciences Ltd</t>
  </si>
  <si>
    <t>KIMS</t>
  </si>
  <si>
    <t>Nuvama Wealth Management Ltd</t>
  </si>
  <si>
    <t>NUVAMA</t>
  </si>
  <si>
    <t>Lakshmi Machine Works Ltd</t>
  </si>
  <si>
    <t>LAXMIMACH</t>
  </si>
  <si>
    <t>G R Infraprojects Ltd</t>
  </si>
  <si>
    <t>GRINFRA</t>
  </si>
  <si>
    <t>Anant Raj Ltd</t>
  </si>
  <si>
    <t>ANANTRAJ</t>
  </si>
  <si>
    <t>Welspun Corp Ltd</t>
  </si>
  <si>
    <t>WELCORP</t>
  </si>
  <si>
    <t>Aster DM Healthcare Ltd</t>
  </si>
  <si>
    <t>ASTERDM</t>
  </si>
  <si>
    <t>Godrej Agrovet Ltd</t>
  </si>
  <si>
    <t>GODREJAGRO</t>
  </si>
  <si>
    <t>Agro Products</t>
  </si>
  <si>
    <t>Astrazeneca Pharma India Ltd</t>
  </si>
  <si>
    <t>ASTRAZEN</t>
  </si>
  <si>
    <t>Ramkrishna Forgings Ltd</t>
  </si>
  <si>
    <t>RKFORGE</t>
  </si>
  <si>
    <t>Welspun Living Ltd</t>
  </si>
  <si>
    <t>WELSPUNLIV</t>
  </si>
  <si>
    <t>Fine Organic Industries Ltd</t>
  </si>
  <si>
    <t>FINEORG</t>
  </si>
  <si>
    <t>Sterling and Wilson Renewable Energy Ltd</t>
  </si>
  <si>
    <t>SWSOLAR</t>
  </si>
  <si>
    <t>Aptus Value Housing Finance India Ltd</t>
  </si>
  <si>
    <t>APTUS</t>
  </si>
  <si>
    <t>Redington Ltd</t>
  </si>
  <si>
    <t>REDINGTON</t>
  </si>
  <si>
    <t>Technology Hardware</t>
  </si>
  <si>
    <t>Anand Rathi Wealth Ltd</t>
  </si>
  <si>
    <t>ANANDRATHI</t>
  </si>
  <si>
    <t>Chennai Petroleum Corporation Ltd</t>
  </si>
  <si>
    <t>CHENNPETRO</t>
  </si>
  <si>
    <t>Karur Vysya Bank Ltd</t>
  </si>
  <si>
    <t>KARURVYSYA</t>
  </si>
  <si>
    <t>Bombay Burmah Trading Corporation Ltd</t>
  </si>
  <si>
    <t>BBTC</t>
  </si>
  <si>
    <t>Supreme Petrochem Ltd</t>
  </si>
  <si>
    <t>SPLPETRO</t>
  </si>
  <si>
    <t>Techno Electric &amp; Engineering Company Ltd</t>
  </si>
  <si>
    <t>TECHNOE</t>
  </si>
  <si>
    <t>Vardhman Textiles Ltd</t>
  </si>
  <si>
    <t>VTL</t>
  </si>
  <si>
    <t>Engineers India Ltd</t>
  </si>
  <si>
    <t>ENGINERSIN</t>
  </si>
  <si>
    <t>Amber Enterprises India Ltd</t>
  </si>
  <si>
    <t>AMBER</t>
  </si>
  <si>
    <t>Indian Energy Exchange Ltd</t>
  </si>
  <si>
    <t>IEX</t>
  </si>
  <si>
    <t>Power Trading &amp; Consultancy</t>
  </si>
  <si>
    <t>Asahi India Glass Ltd</t>
  </si>
  <si>
    <t>ASAHIINDIA</t>
  </si>
  <si>
    <t>Clean Science and Technology Ltd</t>
  </si>
  <si>
    <t>CLEAN</t>
  </si>
  <si>
    <t>Century Plyboards (India) Ltd</t>
  </si>
  <si>
    <t>CENTURYPLY</t>
  </si>
  <si>
    <t>Wood Products</t>
  </si>
  <si>
    <t>Honasa Consumer Ltd</t>
  </si>
  <si>
    <t>HONASA</t>
  </si>
  <si>
    <t>UTI S&amp;P BSE Sensex ETF</t>
  </si>
  <si>
    <t>UTISENSETF</t>
  </si>
  <si>
    <t>DCM Shriram Ltd</t>
  </si>
  <si>
    <t>DCMSHRIRAM</t>
  </si>
  <si>
    <t>Zee Entertainment Enterprises Ltd</t>
  </si>
  <si>
    <t>ZEEL</t>
  </si>
  <si>
    <t>shipping corporation of India Ltd</t>
  </si>
  <si>
    <t>SCI</t>
  </si>
  <si>
    <t>Godawari Power and Ispat Ltd</t>
  </si>
  <si>
    <t>GPIL</t>
  </si>
  <si>
    <t>Jai Balaji Industries Ltd</t>
  </si>
  <si>
    <t>JAIBALAJI</t>
  </si>
  <si>
    <t>Tata Teleservices (Maharashtra) Ltd</t>
  </si>
  <si>
    <t>TTML</t>
  </si>
  <si>
    <t>Bls International Services Ltd</t>
  </si>
  <si>
    <t>BLS</t>
  </si>
  <si>
    <t>RBL Bank Ltd</t>
  </si>
  <si>
    <t>RBLBANK</t>
  </si>
  <si>
    <t>Sanofi India Ltd</t>
  </si>
  <si>
    <t>SANOFI</t>
  </si>
  <si>
    <t>Olectra Greentech Ltd</t>
  </si>
  <si>
    <t>OLECTRA</t>
  </si>
  <si>
    <t>Elecon Engineering Company Ltd</t>
  </si>
  <si>
    <t>ELECON</t>
  </si>
  <si>
    <t>Intellect Design Arena Ltd</t>
  </si>
  <si>
    <t>INTELLECT</t>
  </si>
  <si>
    <t>Raymond Ltd</t>
  </si>
  <si>
    <t>RAYMOND</t>
  </si>
  <si>
    <t>Newgen Software Technologies Ltd</t>
  </si>
  <si>
    <t>NEWGEN</t>
  </si>
  <si>
    <t>PVR INOX Ltd</t>
  </si>
  <si>
    <t>PVRINOX</t>
  </si>
  <si>
    <t>Theatres</t>
  </si>
  <si>
    <t>MMTC Ltd</t>
  </si>
  <si>
    <t>MMTC</t>
  </si>
  <si>
    <t>Doms Industries Ltd</t>
  </si>
  <si>
    <t>DOMS</t>
  </si>
  <si>
    <t>Office Supplies</t>
  </si>
  <si>
    <t>Aavas Financiers Ltd</t>
  </si>
  <si>
    <t>AAVAS</t>
  </si>
  <si>
    <t>E I D-Parry (India) Ltd</t>
  </si>
  <si>
    <t>EIDPARRY</t>
  </si>
  <si>
    <t>Sugar</t>
  </si>
  <si>
    <t>Eris Lifesciences Ltd</t>
  </si>
  <si>
    <t>ERIS</t>
  </si>
  <si>
    <t>Indegene Ltd</t>
  </si>
  <si>
    <t>INDGN</t>
  </si>
  <si>
    <t>UTI Asset Management Company Ltd</t>
  </si>
  <si>
    <t>UTIAMC</t>
  </si>
  <si>
    <t>Zydus Wellness Ltd</t>
  </si>
  <si>
    <t>ZYDUSWELL</t>
  </si>
  <si>
    <t>PNC Infratech Ltd</t>
  </si>
  <si>
    <t>PNCINFRA</t>
  </si>
  <si>
    <t>CE Info Systems Ltd</t>
  </si>
  <si>
    <t>MAPMYINDIA</t>
  </si>
  <si>
    <t>Ingersoll-Rand (India) Ltd</t>
  </si>
  <si>
    <t>INGERRAND</t>
  </si>
  <si>
    <t>Netweb Technologies India Ltd</t>
  </si>
  <si>
    <t>NETWEB</t>
  </si>
  <si>
    <t>Alok Industries Ltd</t>
  </si>
  <si>
    <t>ALOKINDS</t>
  </si>
  <si>
    <t>Tanla Platforms Ltd</t>
  </si>
  <si>
    <t>TANLA</t>
  </si>
  <si>
    <t>Gujarat Mineral Development Corporation Ltd</t>
  </si>
  <si>
    <t>GMDCLTD</t>
  </si>
  <si>
    <t>Praj Industries Ltd</t>
  </si>
  <si>
    <t>PRAJIND</t>
  </si>
  <si>
    <t>Westlife Foodworld Ltd</t>
  </si>
  <si>
    <t>WESTLIFE</t>
  </si>
  <si>
    <t>Akzo Nobel India Ltd</t>
  </si>
  <si>
    <t>AKZOINDIA</t>
  </si>
  <si>
    <t>Kfin Technologies Ltd</t>
  </si>
  <si>
    <t>KFINTECH</t>
  </si>
  <si>
    <t>Cube Highways Trust</t>
  </si>
  <si>
    <t>CUBEINVIT</t>
  </si>
  <si>
    <t>Roads</t>
  </si>
  <si>
    <t>Wockhardt Ltd</t>
  </si>
  <si>
    <t>WOCKPHARMA</t>
  </si>
  <si>
    <t>Rashtriya Chemicals and Fertilizers Ltd</t>
  </si>
  <si>
    <t>RCF</t>
  </si>
  <si>
    <t>Jaiprakash Power Ventures Ltd</t>
  </si>
  <si>
    <t>JPPOWER</t>
  </si>
  <si>
    <t>Granules India Ltd</t>
  </si>
  <si>
    <t>GRANULES</t>
  </si>
  <si>
    <t>RHI Magnesita India Ltd</t>
  </si>
  <si>
    <t>RHIM</t>
  </si>
  <si>
    <t>Nuvoco Vistas Corporation Ltd</t>
  </si>
  <si>
    <t>NUVOCO</t>
  </si>
  <si>
    <t>JK Tyre &amp; Industries Ltd</t>
  </si>
  <si>
    <t>JKTYRE</t>
  </si>
  <si>
    <t>Craftsman Automation Ltd</t>
  </si>
  <si>
    <t>CRAFTSMAN</t>
  </si>
  <si>
    <t>Electrosteel Castings Ltd</t>
  </si>
  <si>
    <t>ELECTCAST</t>
  </si>
  <si>
    <t>Voltamp Transformers Ltd</t>
  </si>
  <si>
    <t>VOLTAMP</t>
  </si>
  <si>
    <t>Jammu and Kashmir Bank Ltd</t>
  </si>
  <si>
    <t>J&amp;KBANK</t>
  </si>
  <si>
    <t>Happiest Minds Technologies Ltd</t>
  </si>
  <si>
    <t>HAPPSTMNDS</t>
  </si>
  <si>
    <t>TTK Prestige Ltd</t>
  </si>
  <si>
    <t>TTKPRESTIG</t>
  </si>
  <si>
    <t>Rainbow Children's Medicare Ltd</t>
  </si>
  <si>
    <t>RAINBOW</t>
  </si>
  <si>
    <t>Bajaj Electricals Ltd</t>
  </si>
  <si>
    <t>BAJAJELEC</t>
  </si>
  <si>
    <t>Eclerx Services Ltd</t>
  </si>
  <si>
    <t>ECLERX</t>
  </si>
  <si>
    <t>Birla Corporation Ltd</t>
  </si>
  <si>
    <t>BIRLACORPN</t>
  </si>
  <si>
    <t>City Union Bank Ltd</t>
  </si>
  <si>
    <t>CUB</t>
  </si>
  <si>
    <t>Inox India Ltd</t>
  </si>
  <si>
    <t>INOXINDIA</t>
  </si>
  <si>
    <t>Sea-Borne Tankers</t>
  </si>
  <si>
    <t>Tega Industries Ltd</t>
  </si>
  <si>
    <t>TEGA</t>
  </si>
  <si>
    <t>Cera Sanitaryware Ltd</t>
  </si>
  <si>
    <t>CERA</t>
  </si>
  <si>
    <t>Thomas Cook (India) Ltd</t>
  </si>
  <si>
    <t>THOMASCOOK</t>
  </si>
  <si>
    <t>Usha Martin Ltd</t>
  </si>
  <si>
    <t>USHAMART</t>
  </si>
  <si>
    <t>Aether Industries Ltd</t>
  </si>
  <si>
    <t>AETHER</t>
  </si>
  <si>
    <t>KPI Green Energy Ltd</t>
  </si>
  <si>
    <t>KPIGREEN</t>
  </si>
  <si>
    <t>Can Fin Homes Ltd</t>
  </si>
  <si>
    <t>CANFINHOME</t>
  </si>
  <si>
    <t>Lemon Tree Hotels Ltd</t>
  </si>
  <si>
    <t>LEMONTREE</t>
  </si>
  <si>
    <t>Happy Forgings Ltd</t>
  </si>
  <si>
    <t>HAPPYFORGE</t>
  </si>
  <si>
    <t>Auto, Truck &amp; Motorcycle Parts</t>
  </si>
  <si>
    <t>Caplin Point Laboratories Ltd</t>
  </si>
  <si>
    <t>CAPLIPOINT</t>
  </si>
  <si>
    <t>Reliance Power Ltd</t>
  </si>
  <si>
    <t>RPOWER</t>
  </si>
  <si>
    <t>Powergrid Infrastructure Investment Trust</t>
  </si>
  <si>
    <t>PGINVIT</t>
  </si>
  <si>
    <t>Latent View Analytics Ltd</t>
  </si>
  <si>
    <t>LATENTVIEW</t>
  </si>
  <si>
    <t>Jubilant Pharmova Ltd</t>
  </si>
  <si>
    <t>JUBLPHARMA</t>
  </si>
  <si>
    <t>Minda Corporation Ltd</t>
  </si>
  <si>
    <t>MINDACORP</t>
  </si>
  <si>
    <t>Nava Limited</t>
  </si>
  <si>
    <t>NAVA</t>
  </si>
  <si>
    <t>Route Mobile Ltd</t>
  </si>
  <si>
    <t>ROUTE</t>
  </si>
  <si>
    <t>Zen Technologies Ltd</t>
  </si>
  <si>
    <t>ZENTEC</t>
  </si>
  <si>
    <t>Transformers and Rectifiers (India) Ltd</t>
  </si>
  <si>
    <t>TRIL</t>
  </si>
  <si>
    <t>Sheela Foam Ltd</t>
  </si>
  <si>
    <t>SFL</t>
  </si>
  <si>
    <t>Home Furnishing</t>
  </si>
  <si>
    <t>Genus Power Infrastructures Ltd</t>
  </si>
  <si>
    <t>GENUSPOWER</t>
  </si>
  <si>
    <t>HG Infra Engineering Ltd</t>
  </si>
  <si>
    <t>HGINFRA</t>
  </si>
  <si>
    <t>Valor Estate Ltd</t>
  </si>
  <si>
    <t>DBREALTY</t>
  </si>
  <si>
    <t>HMT Ltd</t>
  </si>
  <si>
    <t>HMT</t>
  </si>
  <si>
    <t>CEAT Ltd</t>
  </si>
  <si>
    <t>CEATLTD</t>
  </si>
  <si>
    <t>Force Motors Ltd</t>
  </si>
  <si>
    <t>FORCEMOT</t>
  </si>
  <si>
    <t>Gujarat Pipavav Port Ltd</t>
  </si>
  <si>
    <t>GPPL</t>
  </si>
  <si>
    <t>Rattanindia Enterprises Ltd</t>
  </si>
  <si>
    <t>RTNINDIA</t>
  </si>
  <si>
    <t>Graphite India Ltd</t>
  </si>
  <si>
    <t>GRAPHITE</t>
  </si>
  <si>
    <t>Isgec Heavy Engineering Ltd</t>
  </si>
  <si>
    <t>ISGEC</t>
  </si>
  <si>
    <t>Kirloskar Ferrous Industries Ltd</t>
  </si>
  <si>
    <t>KIRLFER</t>
  </si>
  <si>
    <t>Moil Ltd</t>
  </si>
  <si>
    <t>MOIL</t>
  </si>
  <si>
    <t>Mining - Manganese</t>
  </si>
  <si>
    <t>Bharat 22 ETF</t>
  </si>
  <si>
    <t>ICICIB22</t>
  </si>
  <si>
    <t>Maharashtra Scooters Ltd</t>
  </si>
  <si>
    <t>MAHSCOOTER</t>
  </si>
  <si>
    <t>PCBL Ltd</t>
  </si>
  <si>
    <t>PCBL</t>
  </si>
  <si>
    <t>Neuland Laboratories Ltd</t>
  </si>
  <si>
    <t>NEULANDLAB</t>
  </si>
  <si>
    <t>Nippon India ETF Nifty Bank BeES</t>
  </si>
  <si>
    <t>BANKBEES</t>
  </si>
  <si>
    <t>Metropolis Healthcare Ltd</t>
  </si>
  <si>
    <t>METROPOLIS</t>
  </si>
  <si>
    <t>Vesuvius India Ltd</t>
  </si>
  <si>
    <t>VESUVIUS</t>
  </si>
  <si>
    <t>Shree Renuka Sugars Ltd</t>
  </si>
  <si>
    <t>RENUKA</t>
  </si>
  <si>
    <t>Safari Industries (India) Ltd</t>
  </si>
  <si>
    <t>SAFARI</t>
  </si>
  <si>
    <t>Alkyl Amines Chemicals Ltd</t>
  </si>
  <si>
    <t>ALKYLAMINE</t>
  </si>
  <si>
    <t>JK Lakshmi Cement Ltd</t>
  </si>
  <si>
    <t>JKLAKSHMI</t>
  </si>
  <si>
    <t>Equitas Small Finance Bank Ltd</t>
  </si>
  <si>
    <t>EQUITASBNK</t>
  </si>
  <si>
    <t>Puravankara Ltd</t>
  </si>
  <si>
    <t>PURVA</t>
  </si>
  <si>
    <t>Glenmark Life Sciences Ltd</t>
  </si>
  <si>
    <t>GLS</t>
  </si>
  <si>
    <t>Galaxy Surfactants Ltd</t>
  </si>
  <si>
    <t>GALAXYSURF</t>
  </si>
  <si>
    <t>Saregama India Ltd</t>
  </si>
  <si>
    <t>SAREGAMA</t>
  </si>
  <si>
    <t>Movies &amp; TV Serials</t>
  </si>
  <si>
    <t>LT Foods Ltd</t>
  </si>
  <si>
    <t>LTFOODS</t>
  </si>
  <si>
    <t>KNR Constructions Ltd</t>
  </si>
  <si>
    <t>KNRCON</t>
  </si>
  <si>
    <t>Azad Engineering Ltd</t>
  </si>
  <si>
    <t>AZAD</t>
  </si>
  <si>
    <t>Gujarat State Fertilizers &amp; Chemicals Ltd</t>
  </si>
  <si>
    <t>GSFC</t>
  </si>
  <si>
    <t>Varroc Engineering Ltd</t>
  </si>
  <si>
    <t>VARROC</t>
  </si>
  <si>
    <t>Bengal &amp; Assam Company Ltd</t>
  </si>
  <si>
    <t>BENGALASM</t>
  </si>
  <si>
    <t>Gujarat Narmada Valley Fertilizers &amp; Chemicals Ltd</t>
  </si>
  <si>
    <t>GNFC</t>
  </si>
  <si>
    <t>Inox Wind Energy Ltd</t>
  </si>
  <si>
    <t>IWEL</t>
  </si>
  <si>
    <t>RedTape</t>
  </si>
  <si>
    <t>REDTAPE</t>
  </si>
  <si>
    <t>Sapphire Foods India Ltd</t>
  </si>
  <si>
    <t>SAPPHIRE</t>
  </si>
  <si>
    <t>Deepak Fertilisers and Petrochemicals Corp Ltd</t>
  </si>
  <si>
    <t>DEEPAKFERT</t>
  </si>
  <si>
    <t>Sammaan Capital Ltd</t>
  </si>
  <si>
    <t>IBULHSGFIN</t>
  </si>
  <si>
    <t>Juniper Hotels Ltd</t>
  </si>
  <si>
    <t>JUNIPER</t>
  </si>
  <si>
    <t>Arvind Ltd</t>
  </si>
  <si>
    <t>ARVIND</t>
  </si>
  <si>
    <t>Home First Finance Company India Ltd</t>
  </si>
  <si>
    <t>HOMEFIRST</t>
  </si>
  <si>
    <t>Eureka Forbes Ltd</t>
  </si>
  <si>
    <t>EUREKAFORBE</t>
  </si>
  <si>
    <t>Brookfield India Real Estate Trust</t>
  </si>
  <si>
    <t>BIRET</t>
  </si>
  <si>
    <t>Ahluwalia Contracts (India) Ltd</t>
  </si>
  <si>
    <t>AHLUCONT</t>
  </si>
  <si>
    <t>India Grid Trust</t>
  </si>
  <si>
    <t>INDIGRID</t>
  </si>
  <si>
    <t>Rategain Travel Technologies Ltd</t>
  </si>
  <si>
    <t>RATEGAIN</t>
  </si>
  <si>
    <t>Gravita India Ltd</t>
  </si>
  <si>
    <t>GRAVITA</t>
  </si>
  <si>
    <t>Metals - Lead</t>
  </si>
  <si>
    <t>Mishra Dhatu Nigam Ltd</t>
  </si>
  <si>
    <t>MIDHANI</t>
  </si>
  <si>
    <t>Sarda Energy &amp; Minerals Ltd</t>
  </si>
  <si>
    <t>SARDAEN</t>
  </si>
  <si>
    <t>JK Paper Ltd</t>
  </si>
  <si>
    <t>JKPAPER</t>
  </si>
  <si>
    <t>India Cements Ltd</t>
  </si>
  <si>
    <t>INDIACEM</t>
  </si>
  <si>
    <t>PG Electroplast Ltd</t>
  </si>
  <si>
    <t>PGEL</t>
  </si>
  <si>
    <t>ESAB India Ltd</t>
  </si>
  <si>
    <t>ESABINDIA</t>
  </si>
  <si>
    <t>National Standard (India) Ltd</t>
  </si>
  <si>
    <t>NATIONSTD</t>
  </si>
  <si>
    <t>Mahindra Lifespace Developers Ltd</t>
  </si>
  <si>
    <t>MAHLIFE</t>
  </si>
  <si>
    <t>Lloyds Engineering Works Ltd</t>
  </si>
  <si>
    <t>LLOYDSENGG</t>
  </si>
  <si>
    <t>Power Mech Projects Ltd</t>
  </si>
  <si>
    <t>POWERMECH</t>
  </si>
  <si>
    <t>Jubilant Ingrevia Ltd</t>
  </si>
  <si>
    <t>JUBLINGREA</t>
  </si>
  <si>
    <t>Quess Corp Ltd</t>
  </si>
  <si>
    <t>QUESS</t>
  </si>
  <si>
    <t>Employment Services</t>
  </si>
  <si>
    <t>Triveni Engineering and Industries Ltd</t>
  </si>
  <si>
    <t>TRIVENI</t>
  </si>
  <si>
    <t>Campus Activewear Ltd</t>
  </si>
  <si>
    <t>CAMPUS</t>
  </si>
  <si>
    <t>Shoppers Stop Ltd</t>
  </si>
  <si>
    <t>SHOPERSTOP</t>
  </si>
  <si>
    <t>Texmaco Rail &amp; Engineering Ltd</t>
  </si>
  <si>
    <t>TEXRAIL</t>
  </si>
  <si>
    <t>JM Financial Ltd</t>
  </si>
  <si>
    <t>JMFINANCIL</t>
  </si>
  <si>
    <t>Rajesh Exports Ltd</t>
  </si>
  <si>
    <t>RAJESHEXPO</t>
  </si>
  <si>
    <t>ELANTAS Beck India Ltd</t>
  </si>
  <si>
    <t>ELANTAS</t>
  </si>
  <si>
    <t>Allied Blenders and Distillers Ltd</t>
  </si>
  <si>
    <t>ABDL</t>
  </si>
  <si>
    <t>Sandur Manganese and Iron Ores Ltd</t>
  </si>
  <si>
    <t>SANDUMA</t>
  </si>
  <si>
    <t>Balrampur Chini Mills Ltd</t>
  </si>
  <si>
    <t>BALRAMCHIN</t>
  </si>
  <si>
    <t>Just Dial Ltd</t>
  </si>
  <si>
    <t>JUSTDIAL</t>
  </si>
  <si>
    <t>Sunteck Realty Ltd</t>
  </si>
  <si>
    <t>SUNTECK</t>
  </si>
  <si>
    <t>Equinox India Developments Ltd</t>
  </si>
  <si>
    <t>EMBDL</t>
  </si>
  <si>
    <t>Network18 Media &amp; Investments Ltd</t>
  </si>
  <si>
    <t>NETWORK18</t>
  </si>
  <si>
    <t>Keystone Realtors Ltd</t>
  </si>
  <si>
    <t>RUSTOMJEE</t>
  </si>
  <si>
    <t>Mahindra Holidays and Resorts India Ltd</t>
  </si>
  <si>
    <t>MHRIL</t>
  </si>
  <si>
    <t>Kirloskar Pneumatic Company Ltd</t>
  </si>
  <si>
    <t>KIRLPNU</t>
  </si>
  <si>
    <t>Mastek Ltd</t>
  </si>
  <si>
    <t>MASTEK</t>
  </si>
  <si>
    <t>Astra Microwave Products Ltd</t>
  </si>
  <si>
    <t>ASTRAMICRO</t>
  </si>
  <si>
    <t>SBFC Finance Ltd</t>
  </si>
  <si>
    <t>SBFC</t>
  </si>
  <si>
    <t>Electronics Mart India Ltd</t>
  </si>
  <si>
    <t>EMIL</t>
  </si>
  <si>
    <t>RattanIndia Power Ltd</t>
  </si>
  <si>
    <t>RTNPOWER</t>
  </si>
  <si>
    <t>Archean Chemical Industries Ltd</t>
  </si>
  <si>
    <t>ACI</t>
  </si>
  <si>
    <t>Aurionpro Solutions Ltd</t>
  </si>
  <si>
    <t>AURIONPRO</t>
  </si>
  <si>
    <t>Kama Holdings Ltd</t>
  </si>
  <si>
    <t>KAMAHOLD</t>
  </si>
  <si>
    <t>CMS Info Systems Ltd</t>
  </si>
  <si>
    <t>CMSINFO</t>
  </si>
  <si>
    <t>Syrma SGS Technology Ltd</t>
  </si>
  <si>
    <t>SYRMA</t>
  </si>
  <si>
    <t>Kotak Nifty Bank ETF</t>
  </si>
  <si>
    <t>BANKNIFTY1</t>
  </si>
  <si>
    <t>Prudent Corporate Advisory Services Ltd</t>
  </si>
  <si>
    <t>PRUDENT</t>
  </si>
  <si>
    <t>Jupiter Life Line Hospitals Ltd</t>
  </si>
  <si>
    <t>JLHL</t>
  </si>
  <si>
    <t>ITD Cementation India Ltd</t>
  </si>
  <si>
    <t>ITDCEM</t>
  </si>
  <si>
    <t>Prism Johnson Ltd</t>
  </si>
  <si>
    <t>PRSMJOHNSN</t>
  </si>
  <si>
    <t>Maharashtra Seamless Ltd</t>
  </si>
  <si>
    <t>MAHSEAMLES</t>
  </si>
  <si>
    <t>Marksans Pharma Ltd</t>
  </si>
  <si>
    <t>MARKSANS</t>
  </si>
  <si>
    <t>Karnataka Bank Ltd</t>
  </si>
  <si>
    <t>KTKBANK</t>
  </si>
  <si>
    <t>Shriram Pistons &amp; Rings Ltd</t>
  </si>
  <si>
    <t>SHRIPISTON</t>
  </si>
  <si>
    <t>Procter &amp; Gamble Health Ltd</t>
  </si>
  <si>
    <t>PGHL</t>
  </si>
  <si>
    <t>Ujjivan Small Finance Bank Ltd</t>
  </si>
  <si>
    <t>UJJIVANSFB</t>
  </si>
  <si>
    <t>Mrs. Bectors Food Specialities Ltd</t>
  </si>
  <si>
    <t>BECTORFOOD</t>
  </si>
  <si>
    <t>Shakti Pumps (India) Ltd</t>
  </si>
  <si>
    <t>SHAKTIPUMP</t>
  </si>
  <si>
    <t>Hindustan Construction Company Ltd</t>
  </si>
  <si>
    <t>HCC</t>
  </si>
  <si>
    <t>TVS Supply Chain Solutions Ltd</t>
  </si>
  <si>
    <t>TVSSCS</t>
  </si>
  <si>
    <t>Chemplast Sanmar Ltd</t>
  </si>
  <si>
    <t>CHEMPLASTS</t>
  </si>
  <si>
    <t>SBI Nifty 50 ETF</t>
  </si>
  <si>
    <t>SETFNIF50</t>
  </si>
  <si>
    <t>BHARAT Bond ETF-April 2023-Growth</t>
  </si>
  <si>
    <t>EBBETF0423</t>
  </si>
  <si>
    <t>Debt</t>
  </si>
  <si>
    <t>Strides Pharma Science Ltd</t>
  </si>
  <si>
    <t>STAR</t>
  </si>
  <si>
    <t>Star Cement Ltd</t>
  </si>
  <si>
    <t>STARCEMENT</t>
  </si>
  <si>
    <t>Infibeam Avenues Ltd</t>
  </si>
  <si>
    <t>INFIBEAM</t>
  </si>
  <si>
    <t>Anupam Rasayan India Ltd</t>
  </si>
  <si>
    <t>ANURAS</t>
  </si>
  <si>
    <t>HEG Ltd</t>
  </si>
  <si>
    <t>HEG</t>
  </si>
  <si>
    <t>F D C Ltd</t>
  </si>
  <si>
    <t>FDC</t>
  </si>
  <si>
    <t>Gallantt Ispat Ltd</t>
  </si>
  <si>
    <t>GALLANTT</t>
  </si>
  <si>
    <t>Ion Exchange (India) Ltd</t>
  </si>
  <si>
    <t>IONEXCHANG</t>
  </si>
  <si>
    <t>Environmental Services</t>
  </si>
  <si>
    <t>Avanti Feeds Ltd</t>
  </si>
  <si>
    <t>AVANTIFEED</t>
  </si>
  <si>
    <t>CCL Products (India) Ltd</t>
  </si>
  <si>
    <t>CCL</t>
  </si>
  <si>
    <t>MedPlus Health Services Ltd</t>
  </si>
  <si>
    <t>MEDPLUS</t>
  </si>
  <si>
    <t>Vijaya Diagnostic Centre Ltd</t>
  </si>
  <si>
    <t>VIJAYA</t>
  </si>
  <si>
    <t>Religare Enterprises Ltd</t>
  </si>
  <si>
    <t>RELIGARE</t>
  </si>
  <si>
    <t>Ganesh Housing Corp Ltd</t>
  </si>
  <si>
    <t>GANESHHOUC</t>
  </si>
  <si>
    <t>India Shelter Finance Corporation Ltd</t>
  </si>
  <si>
    <t>INDIASHLTR</t>
  </si>
  <si>
    <t>Indo Count Industries Ltd</t>
  </si>
  <si>
    <t>ICIL</t>
  </si>
  <si>
    <t>Va Tech Wabag Ltd</t>
  </si>
  <si>
    <t>WABAG</t>
  </si>
  <si>
    <t>Water Management</t>
  </si>
  <si>
    <t>Dhanuka Agritech Ltd</t>
  </si>
  <si>
    <t>DHANUKA</t>
  </si>
  <si>
    <t>Symphony Ltd</t>
  </si>
  <si>
    <t>SYMPHONY</t>
  </si>
  <si>
    <t>JSW Holdings Ltd</t>
  </si>
  <si>
    <t>JSWHL</t>
  </si>
  <si>
    <t>Dilip Buildcon Ltd</t>
  </si>
  <si>
    <t>DBL</t>
  </si>
  <si>
    <t>Balaji Amines Ltd</t>
  </si>
  <si>
    <t>BALAMINES</t>
  </si>
  <si>
    <t>Sun Pharma Advanced Research Co Ltd</t>
  </si>
  <si>
    <t>SPARC</t>
  </si>
  <si>
    <t>Reliance Infrastructure Ltd</t>
  </si>
  <si>
    <t>RELINFRA</t>
  </si>
  <si>
    <t>Time Technoplast Ltd</t>
  </si>
  <si>
    <t>TIMETECHNO</t>
  </si>
  <si>
    <t>Max Estates Ltd</t>
  </si>
  <si>
    <t>MAXESTATES</t>
  </si>
  <si>
    <t>Prince Pipes and Fittings Ltd</t>
  </si>
  <si>
    <t>PRINCEPIPE</t>
  </si>
  <si>
    <t>ASK Automotive Ltd</t>
  </si>
  <si>
    <t>ASKAUTOLTD</t>
  </si>
  <si>
    <t>Choice International Ltd</t>
  </si>
  <si>
    <t>CHOICEIN</t>
  </si>
  <si>
    <t>National Fertilizers Ltd</t>
  </si>
  <si>
    <t>NFL</t>
  </si>
  <si>
    <t>Garware Technical Fibres Ltd</t>
  </si>
  <si>
    <t>GARFIBRES</t>
  </si>
  <si>
    <t>Sharda Motor Industries Ltd</t>
  </si>
  <si>
    <t>SHARDAMOTR</t>
  </si>
  <si>
    <t>TV18 Broadcast Ltd</t>
  </si>
  <si>
    <t>TV18BRDCST</t>
  </si>
  <si>
    <t>EPL Ltd</t>
  </si>
  <si>
    <t>EPL</t>
  </si>
  <si>
    <t>Packaging</t>
  </si>
  <si>
    <t>Responsive Industries Ltd</t>
  </si>
  <si>
    <t>RESPONIND</t>
  </si>
  <si>
    <t>Building Products - Granite</t>
  </si>
  <si>
    <t>Tamilnad Mercantile Bank Ltd</t>
  </si>
  <si>
    <t>TMB</t>
  </si>
  <si>
    <t>Sansera Engineering Ltd</t>
  </si>
  <si>
    <t>SANSERA</t>
  </si>
  <si>
    <t>Senco Gold Ltd</t>
  </si>
  <si>
    <t>SENCO</t>
  </si>
  <si>
    <t>Magellanic Cloud Ltd</t>
  </si>
  <si>
    <t>MCLOUD</t>
  </si>
  <si>
    <t>Greenlam Industries Ltd</t>
  </si>
  <si>
    <t>GREENLAM</t>
  </si>
  <si>
    <t>Building Products - Laminates</t>
  </si>
  <si>
    <t>Laxmi Organic Industries Ltd</t>
  </si>
  <si>
    <t>LXCHEM</t>
  </si>
  <si>
    <t>Tips Industries Ltd</t>
  </si>
  <si>
    <t>TIPSINDLTD</t>
  </si>
  <si>
    <t>Jana Small Finance Bank Ltd</t>
  </si>
  <si>
    <t>JSFB</t>
  </si>
  <si>
    <t>KRBL Ltd</t>
  </si>
  <si>
    <t>KRBL</t>
  </si>
  <si>
    <t>Easy Trip Planners Ltd</t>
  </si>
  <si>
    <t>EASEMYTRIP</t>
  </si>
  <si>
    <t>Man Infraconstruction Ltd</t>
  </si>
  <si>
    <t>MANINFRA</t>
  </si>
  <si>
    <t>Blue Jet Healthcare Ltd</t>
  </si>
  <si>
    <t>BLUEJET</t>
  </si>
  <si>
    <t>Transport Corporation of India Ltd</t>
  </si>
  <si>
    <t>TCI</t>
  </si>
  <si>
    <t>Sterlite Technologies Ltd</t>
  </si>
  <si>
    <t>STLTECH</t>
  </si>
  <si>
    <t>Paradeep Phosphates Ltd</t>
  </si>
  <si>
    <t>PARADEEP</t>
  </si>
  <si>
    <t>eMudhra Ltd</t>
  </si>
  <si>
    <t>EMUDHRA</t>
  </si>
  <si>
    <t>Suprajit Engineering Ltd</t>
  </si>
  <si>
    <t>SUPRAJIT</t>
  </si>
  <si>
    <t>Ethos Ltd</t>
  </si>
  <si>
    <t>ETHOSLTD</t>
  </si>
  <si>
    <t>Indigo Paints Ltd</t>
  </si>
  <si>
    <t>INDIGOPNTS</t>
  </si>
  <si>
    <t>Gabriel India Ltd</t>
  </si>
  <si>
    <t>GABRIEL</t>
  </si>
  <si>
    <t>Piccadily Agro Industries Ltd</t>
  </si>
  <si>
    <t>PICCADIL</t>
  </si>
  <si>
    <t>India Tourism Development Corp Ltd</t>
  </si>
  <si>
    <t>ITDC</t>
  </si>
  <si>
    <t>South Indian Bank Ltd</t>
  </si>
  <si>
    <t>SOUTHBANK</t>
  </si>
  <si>
    <t>Diamond Power Infrastructure Ltd</t>
  </si>
  <si>
    <t>DIACABS</t>
  </si>
  <si>
    <t>Nazara Technologies Ltd</t>
  </si>
  <si>
    <t>NAZARA</t>
  </si>
  <si>
    <t>Theme Parks &amp; Gaming</t>
  </si>
  <si>
    <t>Kennametal India Ltd</t>
  </si>
  <si>
    <t>KENNAMET</t>
  </si>
  <si>
    <t>Insolation Energy Ltd</t>
  </si>
  <si>
    <t>INA</t>
  </si>
  <si>
    <t>Jindal Worldwide Ltd</t>
  </si>
  <si>
    <t>JINDWORLD</t>
  </si>
  <si>
    <t>Jai Corp Ltd</t>
  </si>
  <si>
    <t>JAICORPLTD</t>
  </si>
  <si>
    <t>Welspun Enterprises Ltd</t>
  </si>
  <si>
    <t>WELENT</t>
  </si>
  <si>
    <t>Dodla Dairy Ltd</t>
  </si>
  <si>
    <t>DODLA</t>
  </si>
  <si>
    <t>Paisalo Digital Ltd</t>
  </si>
  <si>
    <t>PAISALO</t>
  </si>
  <si>
    <t>Black Box Ltd</t>
  </si>
  <si>
    <t>BBOX</t>
  </si>
  <si>
    <t>DB Corp Ltd</t>
  </si>
  <si>
    <t>DBCORP</t>
  </si>
  <si>
    <t>Publishing</t>
  </si>
  <si>
    <t>Arvind Fashions Ltd</t>
  </si>
  <si>
    <t>ARVINDFASN</t>
  </si>
  <si>
    <t>V I P Industries Ltd</t>
  </si>
  <si>
    <t>VIPIND</t>
  </si>
  <si>
    <t>Hemisphere Properties India Ltd</t>
  </si>
  <si>
    <t>HEMIPROP</t>
  </si>
  <si>
    <t>National Highways Infra Trust</t>
  </si>
  <si>
    <t>NHIT</t>
  </si>
  <si>
    <t>PDS Limited</t>
  </si>
  <si>
    <t>PDSL</t>
  </si>
  <si>
    <t>Surya Roshni Ltd</t>
  </si>
  <si>
    <t>SURYAROSNI</t>
  </si>
  <si>
    <t>Rallis India Ltd</t>
  </si>
  <si>
    <t>RALLIS</t>
  </si>
  <si>
    <t>Nesco Ltd</t>
  </si>
  <si>
    <t>NESCO</t>
  </si>
  <si>
    <t>Kesoram Industries Ltd</t>
  </si>
  <si>
    <t>KESORAMIND</t>
  </si>
  <si>
    <t>IFB Industries Ltd</t>
  </si>
  <si>
    <t>IFBIND</t>
  </si>
  <si>
    <t>Le Travenues Technology Ltd</t>
  </si>
  <si>
    <t>IXIGO</t>
  </si>
  <si>
    <t>BHARAT Bond ETF-April 2030-Growth</t>
  </si>
  <si>
    <t>EBBETF0430</t>
  </si>
  <si>
    <t>Borosil Renewables Ltd</t>
  </si>
  <si>
    <t>BORORENEW</t>
  </si>
  <si>
    <t>Housewares</t>
  </si>
  <si>
    <t>PTC India Ltd</t>
  </si>
  <si>
    <t>PTC</t>
  </si>
  <si>
    <t>Ashoka Buildcon Ltd</t>
  </si>
  <si>
    <t>ASHOKA</t>
  </si>
  <si>
    <t>GMM Pfaudler Ltd</t>
  </si>
  <si>
    <t>GMMPFAUDLR</t>
  </si>
  <si>
    <t>Gokaldas Exports Ltd</t>
  </si>
  <si>
    <t>GOKEX</t>
  </si>
  <si>
    <t>Rolex Rings Ltd</t>
  </si>
  <si>
    <t>ROLEXRINGS</t>
  </si>
  <si>
    <t>J Kumar Infraprojects Ltd</t>
  </si>
  <si>
    <t>JKIL</t>
  </si>
  <si>
    <t>BHARAT Bond ETF-April 2032</t>
  </si>
  <si>
    <t>BBETF0432</t>
  </si>
  <si>
    <t>VST Industries Ltd</t>
  </si>
  <si>
    <t>VSTIND</t>
  </si>
  <si>
    <t>Hindustan Foods Ltd</t>
  </si>
  <si>
    <t>HNDFDS</t>
  </si>
  <si>
    <t>Technocraft Industries (India) Ltd</t>
  </si>
  <si>
    <t>TIIL</t>
  </si>
  <si>
    <t>V-mart Retail Ltd</t>
  </si>
  <si>
    <t>VMART</t>
  </si>
  <si>
    <t>MSTC Ltd</t>
  </si>
  <si>
    <t>MSTCLTD</t>
  </si>
  <si>
    <t>Shilpa Medicare Ltd</t>
  </si>
  <si>
    <t>SHILPAMED</t>
  </si>
  <si>
    <t>Sudarshan Chemical Industries Ltd</t>
  </si>
  <si>
    <t>SUDARSCHEM</t>
  </si>
  <si>
    <t>SIS Ltd</t>
  </si>
  <si>
    <t>SIS</t>
  </si>
  <si>
    <t>India Infrastructure Trust</t>
  </si>
  <si>
    <t>INFRATRUST</t>
  </si>
  <si>
    <t>Allcargo Logistics Ltd</t>
  </si>
  <si>
    <t>ALLCARGO</t>
  </si>
  <si>
    <t>Orient Cement Ltd</t>
  </si>
  <si>
    <t>ORIENTCEM</t>
  </si>
  <si>
    <t>Indinfravit Trust</t>
  </si>
  <si>
    <t>INDINFR</t>
  </si>
  <si>
    <t>Niit Learning Systems Ltd</t>
  </si>
  <si>
    <t>NIITMTS</t>
  </si>
  <si>
    <t>Education Services</t>
  </si>
  <si>
    <t>Privi Speciality Chemicals Ltd</t>
  </si>
  <si>
    <t>PRIVISCL</t>
  </si>
  <si>
    <t>Share India Securities Ltd</t>
  </si>
  <si>
    <t>SHAREINDIA</t>
  </si>
  <si>
    <t>Gujarat Ambuja Exports Ltd</t>
  </si>
  <si>
    <t>GAEL</t>
  </si>
  <si>
    <t>GMR Power and Urban Infra Ltd</t>
  </si>
  <si>
    <t>GMRP&amp;UI</t>
  </si>
  <si>
    <t>Tarc Ltd</t>
  </si>
  <si>
    <t>TARC</t>
  </si>
  <si>
    <t>Gulf Oil Lubricants India Ltd</t>
  </si>
  <si>
    <t>GULFOILLUB</t>
  </si>
  <si>
    <t>CSB Bank Ltd</t>
  </si>
  <si>
    <t>CSBBANK</t>
  </si>
  <si>
    <t>TD Power Systems Ltd</t>
  </si>
  <si>
    <t>TDPOWERSYS</t>
  </si>
  <si>
    <t>Pricol Ltd</t>
  </si>
  <si>
    <t>PRICOLLTD</t>
  </si>
  <si>
    <t>Protean eGov Technologies Ltd</t>
  </si>
  <si>
    <t>PROTEAN</t>
  </si>
  <si>
    <t>Epigral Ltd</t>
  </si>
  <si>
    <t>EPIGRAL</t>
  </si>
  <si>
    <t>Kirloskar Industries Ltd</t>
  </si>
  <si>
    <t>KIRLOSIND</t>
  </si>
  <si>
    <t>MTAR Technologies Ltd</t>
  </si>
  <si>
    <t>MTARTECH</t>
  </si>
  <si>
    <t>Cyient DLM Ltd</t>
  </si>
  <si>
    <t>CYIENTDLM</t>
  </si>
  <si>
    <t>Bondada Engineering Ltd</t>
  </si>
  <si>
    <t>BONDADA</t>
  </si>
  <si>
    <t>R Systems International Ltd</t>
  </si>
  <si>
    <t>RSYSTEMS</t>
  </si>
  <si>
    <t>Sundaram Finance Holdings Ltd</t>
  </si>
  <si>
    <t>SUNDARMHLD</t>
  </si>
  <si>
    <t>IIFL Securities Ltd</t>
  </si>
  <si>
    <t>IIFLSEC</t>
  </si>
  <si>
    <t>Lux Industries Ltd</t>
  </si>
  <si>
    <t>LUXIND</t>
  </si>
  <si>
    <t>Bharat Bijlee Ltd</t>
  </si>
  <si>
    <t>BBL</t>
  </si>
  <si>
    <t>Go Fashion (India) Ltd</t>
  </si>
  <si>
    <t>GOCOLORS</t>
  </si>
  <si>
    <t>ICRA Ltd</t>
  </si>
  <si>
    <t>ICRA</t>
  </si>
  <si>
    <t>Rain Industries Ltd</t>
  </si>
  <si>
    <t>RAIN</t>
  </si>
  <si>
    <t>Aditya Vision Ltd</t>
  </si>
  <si>
    <t>AVL</t>
  </si>
  <si>
    <t>Retail - Speciality</t>
  </si>
  <si>
    <t>Edelweiss Financial Services Ltd</t>
  </si>
  <si>
    <t>EDELWEISS</t>
  </si>
  <si>
    <t>Pilani Investment And Industries Corporation Ltd</t>
  </si>
  <si>
    <t>PILANIINVS</t>
  </si>
  <si>
    <t>Gujarat Alkalies And Chemicals Ltd</t>
  </si>
  <si>
    <t>GUJALKALI</t>
  </si>
  <si>
    <t>Exicom Tele-Systems Ltd</t>
  </si>
  <si>
    <t>EXICOM</t>
  </si>
  <si>
    <t>Orchid Pharma Ltd</t>
  </si>
  <si>
    <t>ORCHPHARMA</t>
  </si>
  <si>
    <t>Restaurant Brands Asia Ltd</t>
  </si>
  <si>
    <t>RBA</t>
  </si>
  <si>
    <t>Utkarsh Small Finance Bank Ltd</t>
  </si>
  <si>
    <t>UTKARSHBNK</t>
  </si>
  <si>
    <t>Orient Electric Ltd</t>
  </si>
  <si>
    <t>ORIENTELEC</t>
  </si>
  <si>
    <t>Paras Defence and Space Technologies Ltd</t>
  </si>
  <si>
    <t>PARAS</t>
  </si>
  <si>
    <t>Johnson Controls-Hitachi Air Conditioning India Ltd</t>
  </si>
  <si>
    <t>JCHAC</t>
  </si>
  <si>
    <t>Ami Organics Ltd</t>
  </si>
  <si>
    <t>AMIORG</t>
  </si>
  <si>
    <t>Bansal Wire Industries Ltd</t>
  </si>
  <si>
    <t>BANSALWIRE</t>
  </si>
  <si>
    <t>Aarti Pharmalabs Ltd</t>
  </si>
  <si>
    <t>AARTIPHARM</t>
  </si>
  <si>
    <t>Gateway Distriparks Ltd</t>
  </si>
  <si>
    <t>GATEWAY</t>
  </si>
  <si>
    <t>AGI Greenpac Ltd</t>
  </si>
  <si>
    <t>AGI</t>
  </si>
  <si>
    <t>Vaibhav Global Ltd</t>
  </si>
  <si>
    <t>VAIBHAVGBL</t>
  </si>
  <si>
    <t>Moschip Technologies Ltd</t>
  </si>
  <si>
    <t>MOSCHIP</t>
  </si>
  <si>
    <t>JTEKT India Ltd</t>
  </si>
  <si>
    <t>JTEKTINDIA</t>
  </si>
  <si>
    <t>Bajaj Hindusthan Sugar Ltd</t>
  </si>
  <si>
    <t>BAJAJHIND</t>
  </si>
  <si>
    <t>MAS Financial Services Ltd</t>
  </si>
  <si>
    <t>MASFIN</t>
  </si>
  <si>
    <t>GHCL Ltd</t>
  </si>
  <si>
    <t>GHCL</t>
  </si>
  <si>
    <t>Blue Cloud Softech Solutions Ltd</t>
  </si>
  <si>
    <t>BLUECLOUDS</t>
  </si>
  <si>
    <t>Spandana Sphoorty Financial Ltd</t>
  </si>
  <si>
    <t>SPANDANA</t>
  </si>
  <si>
    <t>Garware Hi-Tech Films Ltd</t>
  </si>
  <si>
    <t>GRWRHITECH</t>
  </si>
  <si>
    <t>Nippon India ETF Gold BeES</t>
  </si>
  <si>
    <t>GOLDBEES</t>
  </si>
  <si>
    <t>Gold</t>
  </si>
  <si>
    <t>Jamna Auto Industries Ltd</t>
  </si>
  <si>
    <t>JAMNAAUTO</t>
  </si>
  <si>
    <t>Wonderla Holidays Ltd</t>
  </si>
  <si>
    <t>WONDERLA</t>
  </si>
  <si>
    <t>Balmer Lawrie and Company Ltd</t>
  </si>
  <si>
    <t>BALMLAWRIE</t>
  </si>
  <si>
    <t>Heidelbergcement India Ltd</t>
  </si>
  <si>
    <t>HEIDELBERG</t>
  </si>
  <si>
    <t>VRL Logistics Ltd</t>
  </si>
  <si>
    <t>VRLLOG</t>
  </si>
  <si>
    <t>Avantel Ltd</t>
  </si>
  <si>
    <t>AVANTEL</t>
  </si>
  <si>
    <t>Shanthi Gears Ltd</t>
  </si>
  <si>
    <t>SHANTIGEAR</t>
  </si>
  <si>
    <t>Heritage Foods Ltd</t>
  </si>
  <si>
    <t>HERITGFOOD</t>
  </si>
  <si>
    <t>Healthcare Global Enterprises Ltd</t>
  </si>
  <si>
    <t>HCG</t>
  </si>
  <si>
    <t>Banco Products (India) Ltd</t>
  </si>
  <si>
    <t>BANCOINDIA</t>
  </si>
  <si>
    <t>Entero Healthcare Solutions Ltd</t>
  </si>
  <si>
    <t>ENTERO</t>
  </si>
  <si>
    <t>Aarti Drugs Ltd</t>
  </si>
  <si>
    <t>AARTIDRUGS</t>
  </si>
  <si>
    <t>Inox Green Energy Services Ltd</t>
  </si>
  <si>
    <t>INOXGREEN</t>
  </si>
  <si>
    <t>Kaveri Seed Company Ltd</t>
  </si>
  <si>
    <t>KSCL</t>
  </si>
  <si>
    <t>Seeds</t>
  </si>
  <si>
    <t>Jain Irrigation Systems Ltd</t>
  </si>
  <si>
    <t>JISLJALEQS</t>
  </si>
  <si>
    <t>Agricultural &amp; Farm Machinery</t>
  </si>
  <si>
    <t>Nocil Ltd</t>
  </si>
  <si>
    <t>NOCIL</t>
  </si>
  <si>
    <t>Harsha Engineers International Ltd</t>
  </si>
  <si>
    <t>HARSHA</t>
  </si>
  <si>
    <t>Thangamayil Jewellery Ltd</t>
  </si>
  <si>
    <t>THANGAMAYL</t>
  </si>
  <si>
    <t>TeamLease Services Ltd</t>
  </si>
  <si>
    <t>TEAMLEASE</t>
  </si>
  <si>
    <t>Patel Engineering Ltd</t>
  </si>
  <si>
    <t>PATELENG</t>
  </si>
  <si>
    <t>Fedbank Financial Services Ltd</t>
  </si>
  <si>
    <t>FEDFINA</t>
  </si>
  <si>
    <t>Sanghvi Movers Ltd</t>
  </si>
  <si>
    <t>SANGHVIMOV</t>
  </si>
  <si>
    <t>Lloyds Enterprises Ltd</t>
  </si>
  <si>
    <t>LLOYDSENT</t>
  </si>
  <si>
    <t>Shipping Corporation of India Land and Assets Ltd</t>
  </si>
  <si>
    <t>SCILAL</t>
  </si>
  <si>
    <t>Ramky Infrastructure Ltd</t>
  </si>
  <si>
    <t>RAMKY</t>
  </si>
  <si>
    <t>TCI Express Ltd</t>
  </si>
  <si>
    <t>TCIEXP</t>
  </si>
  <si>
    <t>DCX Systems Ltd</t>
  </si>
  <si>
    <t>DCXINDIA</t>
  </si>
  <si>
    <t>Kovai Medical Center and Hospital Ltd</t>
  </si>
  <si>
    <t>KOVAI</t>
  </si>
  <si>
    <t>Shilchar Technologies Ltd</t>
  </si>
  <si>
    <t>SHILCTECH</t>
  </si>
  <si>
    <t>Bharat Rasayan Ltd</t>
  </si>
  <si>
    <t>BHARATRAS</t>
  </si>
  <si>
    <t>Dynamatic Technologies Ltd</t>
  </si>
  <si>
    <t>DYNAMATECH</t>
  </si>
  <si>
    <t>Sunflag Iron and Steel Co Ltd</t>
  </si>
  <si>
    <t>SUNFLAG</t>
  </si>
  <si>
    <t>Jayaswal Neco Industries Ltd</t>
  </si>
  <si>
    <t>JAYNECOIND</t>
  </si>
  <si>
    <t>SG Mart Ltd</t>
  </si>
  <si>
    <t>SGMART</t>
  </si>
  <si>
    <t>LG Balakrishnan &amp; Bros Ltd</t>
  </si>
  <si>
    <t>LGBBROSLTD</t>
  </si>
  <si>
    <t>Rossari Biotech Ltd</t>
  </si>
  <si>
    <t>ROSSARI</t>
  </si>
  <si>
    <t>Tinplate Company of India Ltd</t>
  </si>
  <si>
    <t>TINPLATE</t>
  </si>
  <si>
    <t>Hawkins Cookers Ltd</t>
  </si>
  <si>
    <t>HAWKINCOOK</t>
  </si>
  <si>
    <t>West Coast Paper Mills Ltd</t>
  </si>
  <si>
    <t>WSTCSTPAPR</t>
  </si>
  <si>
    <t>Tilaknagar Industries Ltd</t>
  </si>
  <si>
    <t>TI</t>
  </si>
  <si>
    <t>Sharda Cropchem Ltd</t>
  </si>
  <si>
    <t>SHARDACROP</t>
  </si>
  <si>
    <t>Venus Pipes and Tubes Ltd</t>
  </si>
  <si>
    <t>VENUSPIPES</t>
  </si>
  <si>
    <t>Orissa Minerals Development Company Ltd</t>
  </si>
  <si>
    <t>ORISSAMINE</t>
  </si>
  <si>
    <t>Subros Ltd</t>
  </si>
  <si>
    <t>SUBROS</t>
  </si>
  <si>
    <t>Hathway Cable and Datacom Ltd</t>
  </si>
  <si>
    <t>HATHWAY</t>
  </si>
  <si>
    <t>Cable &amp; D2H</t>
  </si>
  <si>
    <t>ISMT Ltd</t>
  </si>
  <si>
    <t>ISMTLTD</t>
  </si>
  <si>
    <t>Fusion Finance Ltd</t>
  </si>
  <si>
    <t>FUSION</t>
  </si>
  <si>
    <t>Nippon India ETF Nifty 50 BeES</t>
  </si>
  <si>
    <t>NIFTYBEES</t>
  </si>
  <si>
    <t>Ddev Plastiks Industries Ltd</t>
  </si>
  <si>
    <t>DDEVPLASTIK</t>
  </si>
  <si>
    <t>Hikal Ltd</t>
  </si>
  <si>
    <t>HIKAL</t>
  </si>
  <si>
    <t>Spicejet Ltd</t>
  </si>
  <si>
    <t>SPICEJET</t>
  </si>
  <si>
    <t>Bombay Dyeing and Mfg Co Ltd</t>
  </si>
  <si>
    <t>BOMDYEING</t>
  </si>
  <si>
    <t>Oriana Power Ltd</t>
  </si>
  <si>
    <t>ORIANA</t>
  </si>
  <si>
    <t>Kalyani Steels Ltd</t>
  </si>
  <si>
    <t>KSL</t>
  </si>
  <si>
    <t>WPIL Ltd</t>
  </si>
  <si>
    <t>WPIL</t>
  </si>
  <si>
    <t>JNK India Ltd</t>
  </si>
  <si>
    <t>JNKINDIA</t>
  </si>
  <si>
    <t>Neogen Chemicals Ltd</t>
  </si>
  <si>
    <t>NEOGEN</t>
  </si>
  <si>
    <t>DCB Bank Ltd</t>
  </si>
  <si>
    <t>DCBBANK</t>
  </si>
  <si>
    <t>Ashiana Housing Ltd</t>
  </si>
  <si>
    <t>ASHIANA</t>
  </si>
  <si>
    <t>Kewal Kiran Clothing Ltd</t>
  </si>
  <si>
    <t>KKCL</t>
  </si>
  <si>
    <t>Savita Oil Technologies Ltd</t>
  </si>
  <si>
    <t>SOTL</t>
  </si>
  <si>
    <t>Awfis Space Solutions Ltd</t>
  </si>
  <si>
    <t>AWFIS</t>
  </si>
  <si>
    <t>Borosil Ltd</t>
  </si>
  <si>
    <t>BOROLTD</t>
  </si>
  <si>
    <t>Balu Forge Industries Ltd</t>
  </si>
  <si>
    <t>BALUFORGE</t>
  </si>
  <si>
    <t>Advanced Enzyme Technologies Ltd</t>
  </si>
  <si>
    <t>ADVENZYMES</t>
  </si>
  <si>
    <t>Hinduja Global Solutions Ltd</t>
  </si>
  <si>
    <t>HGS</t>
  </si>
  <si>
    <t>Sula Vineyards Ltd</t>
  </si>
  <si>
    <t>SULA</t>
  </si>
  <si>
    <t>Bannari Amman Sugars Ltd</t>
  </si>
  <si>
    <t>BANARISUG</t>
  </si>
  <si>
    <t>Fineotex Chemical Ltd</t>
  </si>
  <si>
    <t>FCL</t>
  </si>
  <si>
    <t>Greenply Industries Ltd</t>
  </si>
  <si>
    <t>GREENPLY</t>
  </si>
  <si>
    <t>Styrenix Performance Materials Ltd</t>
  </si>
  <si>
    <t>STYRENIX</t>
  </si>
  <si>
    <t>KDDL Ltd</t>
  </si>
  <si>
    <t>KDDL</t>
  </si>
  <si>
    <t>Muthoot Microfin Ltd</t>
  </si>
  <si>
    <t>MUTHOOTMF</t>
  </si>
  <si>
    <t>Microfinancing</t>
  </si>
  <si>
    <t>Imagicaaworld Entertainment Ltd</t>
  </si>
  <si>
    <t>IMAGICAA</t>
  </si>
  <si>
    <t>Honda India Power Products Ltd</t>
  </si>
  <si>
    <t>HONDAPOWER</t>
  </si>
  <si>
    <t>Prime Focus Ltd</t>
  </si>
  <si>
    <t>PFOCUS</t>
  </si>
  <si>
    <t>Animation</t>
  </si>
  <si>
    <t>Apeejay Surrendra Park Hotels Ltd</t>
  </si>
  <si>
    <t>PARKHOTELS</t>
  </si>
  <si>
    <t>Shrem InvIT</t>
  </si>
  <si>
    <t>SHREMINVIT</t>
  </si>
  <si>
    <t>Network People Services Technologies Ltd</t>
  </si>
  <si>
    <t>NPST</t>
  </si>
  <si>
    <t>Gopal Snacks Ltd</t>
  </si>
  <si>
    <t>GOPAL</t>
  </si>
  <si>
    <t>Tide Water Oil Co India Ltd</t>
  </si>
  <si>
    <t>TIDEWATER</t>
  </si>
  <si>
    <t>Samhi Hotels Ltd</t>
  </si>
  <si>
    <t>SAMHI</t>
  </si>
  <si>
    <t>Nucleus Software Exports Ltd</t>
  </si>
  <si>
    <t>NUCLEUS</t>
  </si>
  <si>
    <t>Uflex Ltd</t>
  </si>
  <si>
    <t>UFLEX</t>
  </si>
  <si>
    <t>Indian Metals and Ferro Alloys Ltd</t>
  </si>
  <si>
    <t>IMFA</t>
  </si>
  <si>
    <t>Grauer And Weil (India) Ltd</t>
  </si>
  <si>
    <t>GRAUWEIL</t>
  </si>
  <si>
    <t>Shaily Engineering Plastics Ltd</t>
  </si>
  <si>
    <t>SHAILY</t>
  </si>
  <si>
    <t>Cartrade Tech Ltd</t>
  </si>
  <si>
    <t>CARTRADE</t>
  </si>
  <si>
    <t>Greenpanel Industries Ltd</t>
  </si>
  <si>
    <t>GREENPANEL</t>
  </si>
  <si>
    <t>Skipper Ltd</t>
  </si>
  <si>
    <t>SKIPPER</t>
  </si>
  <si>
    <t>Ganesha Ecosphere Ltd</t>
  </si>
  <si>
    <t>GANECOS</t>
  </si>
  <si>
    <t>Bajaj Consumer Care Ltd</t>
  </si>
  <si>
    <t>BAJAJCON</t>
  </si>
  <si>
    <t>Gujarat Industries Power Company Ltd</t>
  </si>
  <si>
    <t>GIPCL</t>
  </si>
  <si>
    <t>Greaves Cotton Ltd</t>
  </si>
  <si>
    <t>GREAVESCOT</t>
  </si>
  <si>
    <t>JTL Industries Ltd</t>
  </si>
  <si>
    <t>JTLIND</t>
  </si>
  <si>
    <t>Lumax AutoTechnologies Ltd</t>
  </si>
  <si>
    <t>LUMAXTECH</t>
  </si>
  <si>
    <t>Seamec Ltd</t>
  </si>
  <si>
    <t>SEAMECLTD</t>
  </si>
  <si>
    <t>Oil &amp; Gas - Equipment &amp; Services</t>
  </si>
  <si>
    <t>Manorama Industries Ltd</t>
  </si>
  <si>
    <t>MANORAMA</t>
  </si>
  <si>
    <t>Dredging Corporation of India Ltd</t>
  </si>
  <si>
    <t>DREDGECORP</t>
  </si>
  <si>
    <t>Dredging</t>
  </si>
  <si>
    <t>GTL Infrastructure Ltd</t>
  </si>
  <si>
    <t>GTLINFRA</t>
  </si>
  <si>
    <t>Shivalik Bimetal Controls Ltd</t>
  </si>
  <si>
    <t>SBCL</t>
  </si>
  <si>
    <t>Nirlon Ltd</t>
  </si>
  <si>
    <t>NIRLON</t>
  </si>
  <si>
    <t>HPL Electric &amp; Power Ltd</t>
  </si>
  <si>
    <t>HPL</t>
  </si>
  <si>
    <t>Datamatics Global Services Ltd</t>
  </si>
  <si>
    <t>DATAMATICS</t>
  </si>
  <si>
    <t>Premier Explosives Ltd</t>
  </si>
  <si>
    <t>PREMEXPLN</t>
  </si>
  <si>
    <t>Medi Assist Healthcare Services Ltd</t>
  </si>
  <si>
    <t>MEDIASSIST</t>
  </si>
  <si>
    <t>Gensol Engineering Ltd</t>
  </si>
  <si>
    <t>GENSOL</t>
  </si>
  <si>
    <t>Zaggle Prepaid Ocean Services Ltd</t>
  </si>
  <si>
    <t>ZAGGLE</t>
  </si>
  <si>
    <t>Delta Corp Ltd</t>
  </si>
  <si>
    <t>DELTACORP</t>
  </si>
  <si>
    <t>EMS Ltd</t>
  </si>
  <si>
    <t>EMSLIMITED</t>
  </si>
  <si>
    <t>Mahindra Logistics Ltd</t>
  </si>
  <si>
    <t>MAHLOG</t>
  </si>
  <si>
    <t>Alembic Ltd</t>
  </si>
  <si>
    <t>ALEMBICLTD</t>
  </si>
  <si>
    <t>Unichem Laboratories Ltd</t>
  </si>
  <si>
    <t>UNICHEMLAB</t>
  </si>
  <si>
    <t>Thejo Engineering Ltd</t>
  </si>
  <si>
    <t>THEJO</t>
  </si>
  <si>
    <t>Yatharth Hospital &amp; Trauma Care Services Ltd</t>
  </si>
  <si>
    <t>YATHARTH</t>
  </si>
  <si>
    <t>IRB InvIT Fund</t>
  </si>
  <si>
    <t>IRBINVIT</t>
  </si>
  <si>
    <t>Motilal Oswal NASDAQ 100 ETF</t>
  </si>
  <si>
    <t>MON100</t>
  </si>
  <si>
    <t>Cigniti Technologies Ltd</t>
  </si>
  <si>
    <t>CIGNITITEC</t>
  </si>
  <si>
    <t>Pitti Engineering Ltd</t>
  </si>
  <si>
    <t>PITTIENG</t>
  </si>
  <si>
    <t>La Opala R G Ltd</t>
  </si>
  <si>
    <t>LAOPALA</t>
  </si>
  <si>
    <t>SeQuent Scientific Ltd</t>
  </si>
  <si>
    <t>SEQUENT</t>
  </si>
  <si>
    <t>Sandhar Technologies Ltd</t>
  </si>
  <si>
    <t>SANDHAR</t>
  </si>
  <si>
    <t>Anup Engineering Ltd</t>
  </si>
  <si>
    <t>ANUP</t>
  </si>
  <si>
    <t>PTC India Financial Services Ltd</t>
  </si>
  <si>
    <t>PFS</t>
  </si>
  <si>
    <t>Fiem Industries Ltd</t>
  </si>
  <si>
    <t>FIEMIND</t>
  </si>
  <si>
    <t>ideaForge Technology Ltd</t>
  </si>
  <si>
    <t>IDEAFORGE</t>
  </si>
  <si>
    <t>Gufic Biosciences Ltd</t>
  </si>
  <si>
    <t>GUFICBIO</t>
  </si>
  <si>
    <t>MPS Ltd</t>
  </si>
  <si>
    <t>MPSLTD</t>
  </si>
  <si>
    <t>Sundaram Clayton Ltd</t>
  </si>
  <si>
    <t>SUNCLAY</t>
  </si>
  <si>
    <t>Avalon Technologies Ltd</t>
  </si>
  <si>
    <t>AVALON</t>
  </si>
  <si>
    <t>Bhansali Engg Polymers Ltd</t>
  </si>
  <si>
    <t>BEPL</t>
  </si>
  <si>
    <t>Gujarat Themis Biosyn Ltd</t>
  </si>
  <si>
    <t>GUJTHEM</t>
  </si>
  <si>
    <t>Swaraj Engines Ltd</t>
  </si>
  <si>
    <t>SWARAJENG</t>
  </si>
  <si>
    <t>VST Tillers Tractors Ltd</t>
  </si>
  <si>
    <t>VSTTILLERS</t>
  </si>
  <si>
    <t>Prakash Industries Ltd</t>
  </si>
  <si>
    <t>PRAKASH</t>
  </si>
  <si>
    <t>Navneet Education Ltd</t>
  </si>
  <si>
    <t>NAVNETEDUL</t>
  </si>
  <si>
    <t>Maithan Alloys Ltd</t>
  </si>
  <si>
    <t>MAITHANALL</t>
  </si>
  <si>
    <t>Steel Strips Wheels Ltd</t>
  </si>
  <si>
    <t>SSWL</t>
  </si>
  <si>
    <t>Ge Power India Ltd</t>
  </si>
  <si>
    <t>GEPIL</t>
  </si>
  <si>
    <t>TVS Srichakra Ltd</t>
  </si>
  <si>
    <t>TVSSRICHAK</t>
  </si>
  <si>
    <t>Optiemus Infracom Ltd</t>
  </si>
  <si>
    <t>OPTIEMUS</t>
  </si>
  <si>
    <t>TCNS Clothing Co Ltd</t>
  </si>
  <si>
    <t>TCNSBRANDS</t>
  </si>
  <si>
    <t>Spectrum Electrical Industries Ltd</t>
  </si>
  <si>
    <t>SPECTRUM</t>
  </si>
  <si>
    <t>Ashapura Minechem Ltd</t>
  </si>
  <si>
    <t>ASHAPURMIN</t>
  </si>
  <si>
    <t>Repco Home Finance Ltd</t>
  </si>
  <si>
    <t>REPCOHOME</t>
  </si>
  <si>
    <t>Jindal Poly Films Ltd</t>
  </si>
  <si>
    <t>JINDALPOLY</t>
  </si>
  <si>
    <t>Dhani Services Ltd</t>
  </si>
  <si>
    <t>DHANI</t>
  </si>
  <si>
    <t>Thyrocare Technologies Ltd</t>
  </si>
  <si>
    <t>THYROCARE</t>
  </si>
  <si>
    <t>Flair Writing Industries Ltd</t>
  </si>
  <si>
    <t>FLAIR</t>
  </si>
  <si>
    <t>MM Forgings Ltd</t>
  </si>
  <si>
    <t>MMFL</t>
  </si>
  <si>
    <t>Apollo Micro Systems Ltd</t>
  </si>
  <si>
    <t>APOLLO</t>
  </si>
  <si>
    <t>Bajel Projects Ltd</t>
  </si>
  <si>
    <t>BAJEL</t>
  </si>
  <si>
    <t>Electric Utilities</t>
  </si>
  <si>
    <t>Spright Agro Ltd</t>
  </si>
  <si>
    <t>SPRIGHT</t>
  </si>
  <si>
    <t>Pearl Global Industries Ltd</t>
  </si>
  <si>
    <t>PGIL</t>
  </si>
  <si>
    <t>Marine Electricals (India) Ltd</t>
  </si>
  <si>
    <t>MARINE</t>
  </si>
  <si>
    <t>Vertoz Advertising Ltd</t>
  </si>
  <si>
    <t>VERTOZ</t>
  </si>
  <si>
    <t>Stanley Lifestyles Ltd</t>
  </si>
  <si>
    <t>STANLEY</t>
  </si>
  <si>
    <t>Stylam Industries Ltd</t>
  </si>
  <si>
    <t>STYLAMIND</t>
  </si>
  <si>
    <t>PC Jeweller Ltd</t>
  </si>
  <si>
    <t>PCJEWELLER</t>
  </si>
  <si>
    <t>Dalmia Bharat Sugar and Industries Ltd</t>
  </si>
  <si>
    <t>DALMIASUG</t>
  </si>
  <si>
    <t>IndoStar Capital Finance Ltd</t>
  </si>
  <si>
    <t>INDOSTAR</t>
  </si>
  <si>
    <t>Hindware Home Innovation Ltd</t>
  </si>
  <si>
    <t>HINDWAREAP</t>
  </si>
  <si>
    <t>Artemis Medicare Services Ltd</t>
  </si>
  <si>
    <t>ARTEMISMED</t>
  </si>
  <si>
    <t>NRB Bearings Ltd</t>
  </si>
  <si>
    <t>NRBBEARING</t>
  </si>
  <si>
    <t>Supriya Lifescience Ltd</t>
  </si>
  <si>
    <t>SUPRIYA</t>
  </si>
  <si>
    <t>KCP Ltd</t>
  </si>
  <si>
    <t>KCP</t>
  </si>
  <si>
    <t>Polyplex Corp Ltd</t>
  </si>
  <si>
    <t>POLYPLEX</t>
  </si>
  <si>
    <t>CARE Ratings Ltd</t>
  </si>
  <si>
    <t>CARERATING</t>
  </si>
  <si>
    <t>Somany Ceramics Ltd</t>
  </si>
  <si>
    <t>SOMANYCERA</t>
  </si>
  <si>
    <t>Bhagiradha Chemicals and Industries Ltd</t>
  </si>
  <si>
    <t>BHAGCHEM</t>
  </si>
  <si>
    <t>Fischer Medical Ventures Ltd</t>
  </si>
  <si>
    <t>FISCHER</t>
  </si>
  <si>
    <t>Max Ventures and Industries Ltd</t>
  </si>
  <si>
    <t>MAXVIL</t>
  </si>
  <si>
    <t>Saksoft Ltd</t>
  </si>
  <si>
    <t>SAKSOFT</t>
  </si>
  <si>
    <t>Wendt (India) Limited</t>
  </si>
  <si>
    <t>WENDT</t>
  </si>
  <si>
    <t>Salasar Techno Engineering Ltd</t>
  </si>
  <si>
    <t>SALASAR</t>
  </si>
  <si>
    <t>Arvind Smartspaces Ltd</t>
  </si>
  <si>
    <t>ARVSMART</t>
  </si>
  <si>
    <t>BF Utilities Ltd</t>
  </si>
  <si>
    <t>BFUTILITIE</t>
  </si>
  <si>
    <t>Sagar Cements Ltd</t>
  </si>
  <si>
    <t>SAGCEM</t>
  </si>
  <si>
    <t>Mahanagar Telephone Nigam Ltd</t>
  </si>
  <si>
    <t>MTNL</t>
  </si>
  <si>
    <t>Thirumalai Chemicals Ltd</t>
  </si>
  <si>
    <t>TIRUMALCHM</t>
  </si>
  <si>
    <t>HLE Glascoat Ltd</t>
  </si>
  <si>
    <t>HLEGLAS</t>
  </si>
  <si>
    <t>Rajratan Global Wire Ltd</t>
  </si>
  <si>
    <t>RAJRATAN</t>
  </si>
  <si>
    <t>Kolte-Patil Developers Ltd</t>
  </si>
  <si>
    <t>KOLTEPATIL</t>
  </si>
  <si>
    <t>India Glycols Ltd</t>
  </si>
  <si>
    <t>INDIAGLYCO</t>
  </si>
  <si>
    <t>Automotive Axles Ltd</t>
  </si>
  <si>
    <t>AUTOAXLES</t>
  </si>
  <si>
    <t>Veritas (India) Ltd</t>
  </si>
  <si>
    <t>VERITAS</t>
  </si>
  <si>
    <t>Man Industries (India) Ltd</t>
  </si>
  <si>
    <t>MANINDS</t>
  </si>
  <si>
    <t>Hindustan Oil Exploration Company Ltd</t>
  </si>
  <si>
    <t>HINDOILEXP</t>
  </si>
  <si>
    <t>Sky Gold Ltd</t>
  </si>
  <si>
    <t>SKYGOLD</t>
  </si>
  <si>
    <t>Indoco Remedies Ltd</t>
  </si>
  <si>
    <t>INDOCO</t>
  </si>
  <si>
    <t>Shalby Ltd</t>
  </si>
  <si>
    <t>SHALBY</t>
  </si>
  <si>
    <t>Ujaas Energy Ltd</t>
  </si>
  <si>
    <t>UEL</t>
  </si>
  <si>
    <t>Vadilal Industries Ltd</t>
  </si>
  <si>
    <t>VADILALIND</t>
  </si>
  <si>
    <t>Goodluck India Ltd</t>
  </si>
  <si>
    <t>GOODLUCK</t>
  </si>
  <si>
    <t>Marathon Nextgen Realty Ltd</t>
  </si>
  <si>
    <t>MARATHON</t>
  </si>
  <si>
    <t>Tinna Rubber and Infrastructure Ltd</t>
  </si>
  <si>
    <t>TINNARUBR</t>
  </si>
  <si>
    <t>Dollar Industries Ltd</t>
  </si>
  <si>
    <t>DOLLAR</t>
  </si>
  <si>
    <t>Universal Cables Ltd</t>
  </si>
  <si>
    <t>UNIVCABLES</t>
  </si>
  <si>
    <t>Vindhya Telelinks Ltd</t>
  </si>
  <si>
    <t>VINDHYATEL</t>
  </si>
  <si>
    <t>D P Abhushan Ltd</t>
  </si>
  <si>
    <t>DPABHUSHAN</t>
  </si>
  <si>
    <t>Sindhu Trade Links Ltd</t>
  </si>
  <si>
    <t>SINDHUTRAD</t>
  </si>
  <si>
    <t>Unitech Ltd</t>
  </si>
  <si>
    <t>UNITECH</t>
  </si>
  <si>
    <t>SML Isuzu Ltd</t>
  </si>
  <si>
    <t>SMLISUZU</t>
  </si>
  <si>
    <t>Innova Captab Ltd</t>
  </si>
  <si>
    <t>INNOVACAP</t>
  </si>
  <si>
    <t>Vishnu Chemicals Ltd</t>
  </si>
  <si>
    <t>VISHNU</t>
  </si>
  <si>
    <t>Geojit Financial Services Ltd</t>
  </si>
  <si>
    <t>GEOJITFSL</t>
  </si>
  <si>
    <t>Huhtamaki India Ltd</t>
  </si>
  <si>
    <t>HUHTAMAKI</t>
  </si>
  <si>
    <t>Nilkamal Ltd</t>
  </si>
  <si>
    <t>NILKAMAL</t>
  </si>
  <si>
    <t>Novartis India Ltd</t>
  </si>
  <si>
    <t>NOVARTIND</t>
  </si>
  <si>
    <t>Suven Life Sciences Ltd</t>
  </si>
  <si>
    <t>SUVEN</t>
  </si>
  <si>
    <t>Kingfa Science and Technology (India) Ltd</t>
  </si>
  <si>
    <t>KINGFA</t>
  </si>
  <si>
    <t>Morepen Laboratories Ltd</t>
  </si>
  <si>
    <t>MOREPENLAB</t>
  </si>
  <si>
    <t>Rashi Peripherals Ltd</t>
  </si>
  <si>
    <t>RPTECH</t>
  </si>
  <si>
    <t>K.P. Energy Ltd</t>
  </si>
  <si>
    <t>KPEL</t>
  </si>
  <si>
    <t>Accelya Solutions India Ltd</t>
  </si>
  <si>
    <t>ACCELYA</t>
  </si>
  <si>
    <t>KP Green Engineering Ltd</t>
  </si>
  <si>
    <t>KPGEL</t>
  </si>
  <si>
    <t>John Cockerill India Ltd</t>
  </si>
  <si>
    <t>COCKERILL</t>
  </si>
  <si>
    <t>SEPC Ltd</t>
  </si>
  <si>
    <t>SEPC</t>
  </si>
  <si>
    <t>Kalyani Investment Company Ltd</t>
  </si>
  <si>
    <t>KICL</t>
  </si>
  <si>
    <t>EIH Associated Hotels Ltd</t>
  </si>
  <si>
    <t>EIHAHOTELS</t>
  </si>
  <si>
    <t>Quick Heal Technologies Ltd</t>
  </si>
  <si>
    <t>QUICKHEAL</t>
  </si>
  <si>
    <t>Dish TV India Ltd</t>
  </si>
  <si>
    <t>DISHTV</t>
  </si>
  <si>
    <t>Eveready Industries India Ltd</t>
  </si>
  <si>
    <t>EVEREADY</t>
  </si>
  <si>
    <t>Precision Wires India Ltd</t>
  </si>
  <si>
    <t>PRECWIRE</t>
  </si>
  <si>
    <t>Abans Holdings Ltd</t>
  </si>
  <si>
    <t>AHL</t>
  </si>
  <si>
    <t>Goodyear India Ltd</t>
  </si>
  <si>
    <t>GOODYEAR</t>
  </si>
  <si>
    <t>V2 Retail Ltd</t>
  </si>
  <si>
    <t>V2RETAIL</t>
  </si>
  <si>
    <t>EFC (I) Ltd</t>
  </si>
  <si>
    <t>EFCIL</t>
  </si>
  <si>
    <t>Confidence Petroleum India Ltd</t>
  </si>
  <si>
    <t>CONFIPET</t>
  </si>
  <si>
    <t>Jeena Sikho Lifecare Ltd</t>
  </si>
  <si>
    <t>JSLL</t>
  </si>
  <si>
    <t>Tatva Chintan Pharma Chem Ltd</t>
  </si>
  <si>
    <t>TATVA</t>
  </si>
  <si>
    <t>Suraj Estate Developers Ltd</t>
  </si>
  <si>
    <t>SURAJEST</t>
  </si>
  <si>
    <t>Real Estate Rental, Development &amp; Operations</t>
  </si>
  <si>
    <t>RPG Life Sciences Limited</t>
  </si>
  <si>
    <t>RPGLIFE</t>
  </si>
  <si>
    <t>Genesys International Corporation Ltd</t>
  </si>
  <si>
    <t>GENESYS</t>
  </si>
  <si>
    <t>PSP Projects Ltd</t>
  </si>
  <si>
    <t>PSPPROJECT</t>
  </si>
  <si>
    <t>Lumax Industries Ltd</t>
  </si>
  <si>
    <t>LUMAXIND</t>
  </si>
  <si>
    <t>Venky's (India) Ltd</t>
  </si>
  <si>
    <t>VENKEYS</t>
  </si>
  <si>
    <t>Foseco India Ltd</t>
  </si>
  <si>
    <t>FOSECOIND</t>
  </si>
  <si>
    <t>ESAF Small Finance Bank Limited</t>
  </si>
  <si>
    <t>ESAFSFB</t>
  </si>
  <si>
    <t>Astec Lifesciences Ltd</t>
  </si>
  <si>
    <t>ASTEC</t>
  </si>
  <si>
    <t>Mayur Uniquoters Ltd</t>
  </si>
  <si>
    <t>MAYURUNIQ</t>
  </si>
  <si>
    <t>DEN Networks Ltd</t>
  </si>
  <si>
    <t>DEN</t>
  </si>
  <si>
    <t>Tarsons Products Ltd</t>
  </si>
  <si>
    <t>TARSONS</t>
  </si>
  <si>
    <t>Mold-Tek Packaging Ltd</t>
  </si>
  <si>
    <t>MOLDTKPAC</t>
  </si>
  <si>
    <t>SBI Gold ETF</t>
  </si>
  <si>
    <t>SETFGOLD</t>
  </si>
  <si>
    <t>Jash Engineering Ltd</t>
  </si>
  <si>
    <t>JASH</t>
  </si>
  <si>
    <t>Ajmera Realty &amp; Infra India Ltd</t>
  </si>
  <si>
    <t>AJMERA</t>
  </si>
  <si>
    <t>HMA Agro Industries Ltd</t>
  </si>
  <si>
    <t>HMAAGRO</t>
  </si>
  <si>
    <t>Sasken Technologies Ltd</t>
  </si>
  <si>
    <t>SASKEN</t>
  </si>
  <si>
    <t>Servotech Power Systems Ltd</t>
  </si>
  <si>
    <t>SERVOTECH</t>
  </si>
  <si>
    <t>Dishman Carbogen Amcis Ltd</t>
  </si>
  <si>
    <t>DCAL</t>
  </si>
  <si>
    <t>Welspun Specialty Solutions Ltd</t>
  </si>
  <si>
    <t>WELSPLSOL</t>
  </si>
  <si>
    <t>Refex Industries Ltd</t>
  </si>
  <si>
    <t>REFEX</t>
  </si>
  <si>
    <t>S H Kelkar and Company Ltd</t>
  </si>
  <si>
    <t>SHK</t>
  </si>
  <si>
    <t>NIBE Ltd</t>
  </si>
  <si>
    <t>NIBE</t>
  </si>
  <si>
    <t>Tasty Bite Eatables Ltd</t>
  </si>
  <si>
    <t>TASTYBITE</t>
  </si>
  <si>
    <t>ADF Foods Ltd</t>
  </si>
  <si>
    <t>ADFFOODS</t>
  </si>
  <si>
    <t>Landmark Cars Ltd</t>
  </si>
  <si>
    <t>LANDMARK</t>
  </si>
  <si>
    <t>SJS Enterprises Ltd</t>
  </si>
  <si>
    <t>SJS</t>
  </si>
  <si>
    <t>Nippon India ETF Nifty 1D Rate Liquid BeES</t>
  </si>
  <si>
    <t>LIQUIDBEES</t>
  </si>
  <si>
    <t>Oriental Rail Infrastructure Ltd</t>
  </si>
  <si>
    <t>ORIRAIL</t>
  </si>
  <si>
    <t>Sai Silks (Kalamandir) Ltd</t>
  </si>
  <si>
    <t>KALAMANDIR</t>
  </si>
  <si>
    <t>Apollo Pipes Ltd</t>
  </si>
  <si>
    <t>APOLLOPIPE</t>
  </si>
  <si>
    <t>Andrew Yule &amp; Co Ltd</t>
  </si>
  <si>
    <t>ANDREWYU</t>
  </si>
  <si>
    <t>DEE Development Engineers Ltd</t>
  </si>
  <si>
    <t>DEEDEV</t>
  </si>
  <si>
    <t>Vishnu Prakash R Punglia Ltd</t>
  </si>
  <si>
    <t>VPRPL</t>
  </si>
  <si>
    <t>Gokul Agro Resources Ltd</t>
  </si>
  <si>
    <t>GOKULAGRO</t>
  </si>
  <si>
    <t>Dreamfolks Services Ltd</t>
  </si>
  <si>
    <t>DREAMFOLKS</t>
  </si>
  <si>
    <t>Fino Payments Bank Ltd</t>
  </si>
  <si>
    <t>FINOPB</t>
  </si>
  <si>
    <t>Sanghi Industries Ltd</t>
  </si>
  <si>
    <t>SANGHIIND</t>
  </si>
  <si>
    <t>Rane Holdings Ltd</t>
  </si>
  <si>
    <t>RANEHOLDIN</t>
  </si>
  <si>
    <t>Mangalam Cement Ltd</t>
  </si>
  <si>
    <t>MANGLMCEM</t>
  </si>
  <si>
    <t>RPSG Ventures Ltd</t>
  </si>
  <si>
    <t>RPSGVENT</t>
  </si>
  <si>
    <t>BF Investment Ltd</t>
  </si>
  <si>
    <t>BFINVEST</t>
  </si>
  <si>
    <t>Capacite Infraprojects Ltd</t>
  </si>
  <si>
    <t>CAPACITE</t>
  </si>
  <si>
    <t>Ugro Capital Ltd</t>
  </si>
  <si>
    <t>UGROCAP</t>
  </si>
  <si>
    <t>DISA India Ltd</t>
  </si>
  <si>
    <t>DISAQ</t>
  </si>
  <si>
    <t>IOL Chemicals and Pharmaceuticals Ltd</t>
  </si>
  <si>
    <t>IOLCP</t>
  </si>
  <si>
    <t>Vardhman Special Steels Ltd</t>
  </si>
  <si>
    <t>VSSL</t>
  </si>
  <si>
    <t>Solara Active Pharma Sciences Ltd</t>
  </si>
  <si>
    <t>SOLARA</t>
  </si>
  <si>
    <t>Pennar Industries Ltd</t>
  </si>
  <si>
    <t>PENIND</t>
  </si>
  <si>
    <t>Globus Spirits Ltd</t>
  </si>
  <si>
    <t>GLOBUSSPR</t>
  </si>
  <si>
    <t>IKIO Lighting Ltd</t>
  </si>
  <si>
    <t>IKIO</t>
  </si>
  <si>
    <t>India Pesticides Ltd</t>
  </si>
  <si>
    <t>IPL</t>
  </si>
  <si>
    <t>Epack Durable Ltd</t>
  </si>
  <si>
    <t>EPACK</t>
  </si>
  <si>
    <t>Cantabil Retail India Ltd</t>
  </si>
  <si>
    <t>CANTABIL</t>
  </si>
  <si>
    <t>Dolphin Offshore Enterprises (India) Ltd</t>
  </si>
  <si>
    <t>DOLPHIN</t>
  </si>
  <si>
    <t>Axiscades Technologies Ltd</t>
  </si>
  <si>
    <t>AXISCADES</t>
  </si>
  <si>
    <t>Mukand Ltd</t>
  </si>
  <si>
    <t>MUKANDLTD</t>
  </si>
  <si>
    <t>Panama Petrochem Ltd</t>
  </si>
  <si>
    <t>PANAMAPET</t>
  </si>
  <si>
    <t>Pnb Gilts Ltd</t>
  </si>
  <si>
    <t>PNBGILTS</t>
  </si>
  <si>
    <t>Owais Metal and Mineral Processing Ltd</t>
  </si>
  <si>
    <t>OWAIS</t>
  </si>
  <si>
    <t>Oriental Hotels Ltd</t>
  </si>
  <si>
    <t>ORIENTHOT</t>
  </si>
  <si>
    <t>Federal-Mogul Goetze (India) Ltd</t>
  </si>
  <si>
    <t>FMGOETZE</t>
  </si>
  <si>
    <t>Cupid Ltd</t>
  </si>
  <si>
    <t>CUPID</t>
  </si>
  <si>
    <t>Hester Biosciences Ltd</t>
  </si>
  <si>
    <t>HESTERBIO</t>
  </si>
  <si>
    <t>Satin Creditcare Network Ltd</t>
  </si>
  <si>
    <t>SATIN</t>
  </si>
  <si>
    <t>B L Kashyap and Sons Ltd</t>
  </si>
  <si>
    <t>BLKASHYAP</t>
  </si>
  <si>
    <t>Siyaram Silk Mills Ltd</t>
  </si>
  <si>
    <t>SIYSIL</t>
  </si>
  <si>
    <t>Rupa &amp; Company Ltd</t>
  </si>
  <si>
    <t>RUPA</t>
  </si>
  <si>
    <t>Apcotex Industries Ltd</t>
  </si>
  <si>
    <t>APCOTEXIND</t>
  </si>
  <si>
    <t>Nalwa Sons Investments Ltd</t>
  </si>
  <si>
    <t>NSIL</t>
  </si>
  <si>
    <t>Gocl Corporation Ltd</t>
  </si>
  <si>
    <t>GOCLCORP</t>
  </si>
  <si>
    <t>Omaxe Ltd</t>
  </si>
  <si>
    <t>OMAXE</t>
  </si>
  <si>
    <t>Hi-Tech Pipes Ltd</t>
  </si>
  <si>
    <t>HITECH</t>
  </si>
  <si>
    <t>Dolat Algotech Ltd</t>
  </si>
  <si>
    <t>DOLATALGO</t>
  </si>
  <si>
    <t>Kody Technolab Ltd</t>
  </si>
  <si>
    <t>KODYTECH</t>
  </si>
  <si>
    <t>Vakrangee Limited</t>
  </si>
  <si>
    <t>VAKRANGEE</t>
  </si>
  <si>
    <t>Xpro India Ltd</t>
  </si>
  <si>
    <t>XPROINDIA</t>
  </si>
  <si>
    <t>E2E Networks Ltd</t>
  </si>
  <si>
    <t>E2E</t>
  </si>
  <si>
    <t>IFGL Refractories Ltd</t>
  </si>
  <si>
    <t>IFGLEXPOR</t>
  </si>
  <si>
    <t>Andhra Paper Ltd</t>
  </si>
  <si>
    <t>ANDHRAPAP</t>
  </si>
  <si>
    <t>Indraprastha Medical Corporation Ltd</t>
  </si>
  <si>
    <t>INDRAMEDCO</t>
  </si>
  <si>
    <t>Parag Milk Foods Ltd</t>
  </si>
  <si>
    <t>PARAGMILK</t>
  </si>
  <si>
    <t>Jubilant Industries Ltd</t>
  </si>
  <si>
    <t>JUBLINDS</t>
  </si>
  <si>
    <t>Seshasayee Paper and Boards Ltd</t>
  </si>
  <si>
    <t>SESHAPAPER</t>
  </si>
  <si>
    <t>Tanfac Industries Ltd</t>
  </si>
  <si>
    <t>TANFACIND</t>
  </si>
  <si>
    <t>Paramount Communications Ltd</t>
  </si>
  <si>
    <t>PARACABLES</t>
  </si>
  <si>
    <t>Websol Energy System Ltd</t>
  </si>
  <si>
    <t>WEBELSOLAR</t>
  </si>
  <si>
    <t>Uniparts India Ltd</t>
  </si>
  <si>
    <t>UNIPARTS</t>
  </si>
  <si>
    <t>Indian Hume Pipe Company Ltd</t>
  </si>
  <si>
    <t>INDIANHUME</t>
  </si>
  <si>
    <t>TCPL Packaging Ltd</t>
  </si>
  <si>
    <t>TCPLPACK</t>
  </si>
  <si>
    <t>Yasho Industries Ltd</t>
  </si>
  <si>
    <t>YASHO</t>
  </si>
  <si>
    <t>Talbros Automotive Components Ltd</t>
  </si>
  <si>
    <t>TALBROAUTO</t>
  </si>
  <si>
    <t>Advait Infratech Ltd</t>
  </si>
  <si>
    <t>ADVAIT</t>
  </si>
  <si>
    <t>GPT Infraprojects Ltd</t>
  </si>
  <si>
    <t>GPTINFRA</t>
  </si>
  <si>
    <t>Pokarna Ltd</t>
  </si>
  <si>
    <t>POKARNA</t>
  </si>
  <si>
    <t>Carysil Ltd</t>
  </si>
  <si>
    <t>CARYSIL</t>
  </si>
  <si>
    <t>D Link (India) Limited</t>
  </si>
  <si>
    <t>DLINKINDIA</t>
  </si>
  <si>
    <t>SG Finserve Ltd</t>
  </si>
  <si>
    <t>SGFIN</t>
  </si>
  <si>
    <t>Barbeque-Nation Hospitality Ltd</t>
  </si>
  <si>
    <t>BARBEQUE</t>
  </si>
  <si>
    <t>PIX Transmissions Ltd</t>
  </si>
  <si>
    <t>PIXTRANS</t>
  </si>
  <si>
    <t>India Power Corporation Ltd</t>
  </si>
  <si>
    <t>DPSCLTD</t>
  </si>
  <si>
    <t>HIL Ltd</t>
  </si>
  <si>
    <t>HIL</t>
  </si>
  <si>
    <t>Som Distilleries and Breweries Ltd</t>
  </si>
  <si>
    <t>SDBL</t>
  </si>
  <si>
    <t>Rossell India Ltd</t>
  </si>
  <si>
    <t>ROSSELLIND</t>
  </si>
  <si>
    <t>Jyoti Structures Ltd</t>
  </si>
  <si>
    <t>JYOTISTRUC</t>
  </si>
  <si>
    <t>Ramco Industries Ltd</t>
  </si>
  <si>
    <t>RAMCOIND</t>
  </si>
  <si>
    <t>Divgi TorqTransfer Systems Ltd</t>
  </si>
  <si>
    <t>DIVGIITTS</t>
  </si>
  <si>
    <t>ICICI Prudential Nifty 50 ETF</t>
  </si>
  <si>
    <t>NIFTYIETF</t>
  </si>
  <si>
    <t>Rajoo Engineers Ltd</t>
  </si>
  <si>
    <t>RAJOOENG</t>
  </si>
  <si>
    <t>Updater Services Ltd</t>
  </si>
  <si>
    <t>UDS</t>
  </si>
  <si>
    <t>Vidhi Specialty Food Ingredients Ltd</t>
  </si>
  <si>
    <t>VIDHIING</t>
  </si>
  <si>
    <t>Udaipur Cement Works Ltd</t>
  </si>
  <si>
    <t>UDAICEMENT</t>
  </si>
  <si>
    <t>Prataap Snacks Ltd</t>
  </si>
  <si>
    <t>DIAMONDYD</t>
  </si>
  <si>
    <t>Arman Financial Services Ltd</t>
  </si>
  <si>
    <t>ARMANFIN</t>
  </si>
  <si>
    <t>Alpex Solar Ltd</t>
  </si>
  <si>
    <t>ALPEXSOLAR</t>
  </si>
  <si>
    <t>Amrutanjan Health Care Ltd</t>
  </si>
  <si>
    <t>AMRUTANJAN</t>
  </si>
  <si>
    <t>Hariom Pipe Industries Ltd</t>
  </si>
  <si>
    <t>HARIOMPIPE</t>
  </si>
  <si>
    <t>Krsnaa Diagnostics Ltd</t>
  </si>
  <si>
    <t>KRSNAA</t>
  </si>
  <si>
    <t>Nitin Spinners Ltd</t>
  </si>
  <si>
    <t>NITINSPIN</t>
  </si>
  <si>
    <t>BLS E-Services Ltd</t>
  </si>
  <si>
    <t>BLSE</t>
  </si>
  <si>
    <t>Cosmo First Ltd</t>
  </si>
  <si>
    <t>COSMOFIRST</t>
  </si>
  <si>
    <t>Bombay Super Hybrid Seeds Ltd</t>
  </si>
  <si>
    <t>BSHSL</t>
  </si>
  <si>
    <t>Agro Tech Foods Ltd</t>
  </si>
  <si>
    <t>ATFL</t>
  </si>
  <si>
    <t>Insecticides (India) Ltd</t>
  </si>
  <si>
    <t>INSECTICID</t>
  </si>
  <si>
    <t>Centum Electronics Ltd</t>
  </si>
  <si>
    <t>CENTUM</t>
  </si>
  <si>
    <t>Suratwwala Business Group Ltd</t>
  </si>
  <si>
    <t>SBGLP</t>
  </si>
  <si>
    <t>Wheels India Ltd</t>
  </si>
  <si>
    <t>WHEELS</t>
  </si>
  <si>
    <t>Alicon Castalloy Ltd</t>
  </si>
  <si>
    <t>ALICON</t>
  </si>
  <si>
    <t>Jagran Prakashan Ltd</t>
  </si>
  <si>
    <t>JAGRAN</t>
  </si>
  <si>
    <t>Veranda Learning Solutions Ltd</t>
  </si>
  <si>
    <t>VERANDA</t>
  </si>
  <si>
    <t>S.P.Apparels Ltd</t>
  </si>
  <si>
    <t>SPAL</t>
  </si>
  <si>
    <t>Orient Green Power Company Ltd</t>
  </si>
  <si>
    <t>GREENPOWER</t>
  </si>
  <si>
    <t>Peninsula Land Ltd</t>
  </si>
  <si>
    <t>PENINLAND</t>
  </si>
  <si>
    <t>JISLDVREQS</t>
  </si>
  <si>
    <t>SMS Pharmaceuticals Ltd</t>
  </si>
  <si>
    <t>SMSPHARMA</t>
  </si>
  <si>
    <t>Themis Medicare Ltd</t>
  </si>
  <si>
    <t>THEMISMED</t>
  </si>
  <si>
    <t>Raghav Productivity Enhancers Ltd</t>
  </si>
  <si>
    <t>RPEL</t>
  </si>
  <si>
    <t>GKW Ltd</t>
  </si>
  <si>
    <t>GKWLIMITED</t>
  </si>
  <si>
    <t>Balmer Lawrie Investments Ltd</t>
  </si>
  <si>
    <t>BLIL</t>
  </si>
  <si>
    <t>Meghmani Organics Ltd</t>
  </si>
  <si>
    <t>MOL</t>
  </si>
  <si>
    <t>Hercules Hoists Ltd</t>
  </si>
  <si>
    <t>HERCULES</t>
  </si>
  <si>
    <t>Summit Securities Ltd</t>
  </si>
  <si>
    <t>SUMMITSEC</t>
  </si>
  <si>
    <t>JITF Infralogistics Ltd</t>
  </si>
  <si>
    <t>JITFINFRA</t>
  </si>
  <si>
    <t>Atul Auto Ltd</t>
  </si>
  <si>
    <t>ATULAUTO</t>
  </si>
  <si>
    <t>Three Wheelers</t>
  </si>
  <si>
    <t>TAJ GVK Hotels and Resorts Ltd</t>
  </si>
  <si>
    <t>TAJGVK</t>
  </si>
  <si>
    <t>Gandhar Oil Refinery (INDIA) Ltd</t>
  </si>
  <si>
    <t>GANDHAR</t>
  </si>
  <si>
    <t>Reliance Industrial Infrastructure Ltd</t>
  </si>
  <si>
    <t>RIIL</t>
  </si>
  <si>
    <t>Indo Tech Transformers Ltd</t>
  </si>
  <si>
    <t>INDOTECH</t>
  </si>
  <si>
    <t>Expleo Solutions Ltd</t>
  </si>
  <si>
    <t>EXPLEOSOL</t>
  </si>
  <si>
    <t>Madras Fertilizers Ltd</t>
  </si>
  <si>
    <t>MADRASFERT</t>
  </si>
  <si>
    <t>Deep Industries Ltd</t>
  </si>
  <si>
    <t>DEEPINDS</t>
  </si>
  <si>
    <t>TTK Healthcare Ltd</t>
  </si>
  <si>
    <t>TTKHLTCARE</t>
  </si>
  <si>
    <t>Sangam (India) Ltd</t>
  </si>
  <si>
    <t>SANGAMIND</t>
  </si>
  <si>
    <t>Kesar India Ltd</t>
  </si>
  <si>
    <t>KESAR</t>
  </si>
  <si>
    <t>Mufin Green Finance Ltd</t>
  </si>
  <si>
    <t>MUFIN</t>
  </si>
  <si>
    <t>Stove Kraft Ltd</t>
  </si>
  <si>
    <t>STOVEKRAFT</t>
  </si>
  <si>
    <t>Media Matrix Worldwide Ltd</t>
  </si>
  <si>
    <t>MMWL</t>
  </si>
  <si>
    <t>MIC Electronics Ltd</t>
  </si>
  <si>
    <t>MICEL</t>
  </si>
  <si>
    <t>Praveg Ltd</t>
  </si>
  <si>
    <t>PRAVEG</t>
  </si>
  <si>
    <t>Roto Pumps Ltd</t>
  </si>
  <si>
    <t>ROTO</t>
  </si>
  <si>
    <t>Sigachi Industries Ltd</t>
  </si>
  <si>
    <t>SIGACHI</t>
  </si>
  <si>
    <t>Kotak Gold Etf</t>
  </si>
  <si>
    <t>GOLD1</t>
  </si>
  <si>
    <t>Sadhana Nitro Chem Ltd</t>
  </si>
  <si>
    <t>SADHNANIQ</t>
  </si>
  <si>
    <t>Aeroflex Industries Ltd</t>
  </si>
  <si>
    <t>AEROFLEX</t>
  </si>
  <si>
    <t>TIL Ltd</t>
  </si>
  <si>
    <t>TIL</t>
  </si>
  <si>
    <t>Madhya Bharat Agro Products Ltd</t>
  </si>
  <si>
    <t>MBAPL</t>
  </si>
  <si>
    <t>Bigbloc Construction Ltd</t>
  </si>
  <si>
    <t>BIGBLOC</t>
  </si>
  <si>
    <t>Forbes Precision Tools and Machine Parts Ltd</t>
  </si>
  <si>
    <t>TOTEM</t>
  </si>
  <si>
    <t>Suryoday Small Finance Bank Ltd</t>
  </si>
  <si>
    <t>SURYODAY</t>
  </si>
  <si>
    <t>Ador Welding Ltd</t>
  </si>
  <si>
    <t>ADORWELD</t>
  </si>
  <si>
    <t>Yatra Online Ltd</t>
  </si>
  <si>
    <t>YATRA</t>
  </si>
  <si>
    <t>Yuken India Ltd</t>
  </si>
  <si>
    <t>YUKEN</t>
  </si>
  <si>
    <t>Sirca Paints India Ltd</t>
  </si>
  <si>
    <t>SIRCA</t>
  </si>
  <si>
    <t>Monarch Networth Capital Ltd</t>
  </si>
  <si>
    <t>MONARCH</t>
  </si>
  <si>
    <t>Everest Industries Ltd</t>
  </si>
  <si>
    <t>EVERESTIND</t>
  </si>
  <si>
    <t>Building Products - Prefab Structures</t>
  </si>
  <si>
    <t>Irm Energy Ltd</t>
  </si>
  <si>
    <t>IRMENERGY</t>
  </si>
  <si>
    <t>Nelco Ltd</t>
  </si>
  <si>
    <t>NELCO</t>
  </si>
  <si>
    <t>GTPL Hathway Ltd</t>
  </si>
  <si>
    <t>GTPL</t>
  </si>
  <si>
    <t>HDFC Gold Exchange Traded Fund</t>
  </si>
  <si>
    <t>HDFCGOLD</t>
  </si>
  <si>
    <t>ICICI Prudential Gold ETF</t>
  </si>
  <si>
    <t>GOLDIETF</t>
  </si>
  <si>
    <t>ASM Technologies Ltd</t>
  </si>
  <si>
    <t>ASMTEC</t>
  </si>
  <si>
    <t>Dcm Shriram Industries Ltd</t>
  </si>
  <si>
    <t>DCMSRIND</t>
  </si>
  <si>
    <t>Nippon India ETF Nifty Next 50 Junior BeES</t>
  </si>
  <si>
    <t>JUNIORBEES</t>
  </si>
  <si>
    <t>Goldiam International Ltd</t>
  </si>
  <si>
    <t>GOLDIAM</t>
  </si>
  <si>
    <t>G M Breweries Ltd</t>
  </si>
  <si>
    <t>GMBREW</t>
  </si>
  <si>
    <t>Tamilnadu Newsprint &amp; Papers Ltd</t>
  </si>
  <si>
    <t>TNPL</t>
  </si>
  <si>
    <t>Ram Ratna Wires Ltd</t>
  </si>
  <si>
    <t>RAMRAT</t>
  </si>
  <si>
    <t>GNA Axles Ltd</t>
  </si>
  <si>
    <t>GNA</t>
  </si>
  <si>
    <t>Yamuna Syndicate Ltd</t>
  </si>
  <si>
    <t>YSL</t>
  </si>
  <si>
    <t>Jindal Drilling and Industries Ltd</t>
  </si>
  <si>
    <t>JINDRILL</t>
  </si>
  <si>
    <t>Walchandnagar Industries Ltd</t>
  </si>
  <si>
    <t>WALCHANNAG</t>
  </si>
  <si>
    <t>I G Petrochemicals Ltd</t>
  </si>
  <si>
    <t>IGPL</t>
  </si>
  <si>
    <t>Mishtann Foods Ltd</t>
  </si>
  <si>
    <t>MISHTANN</t>
  </si>
  <si>
    <t>Agarwal Industrial Corporation Ltd</t>
  </si>
  <si>
    <t>AGARIND</t>
  </si>
  <si>
    <t>Likhitha Infrastructure Ltd</t>
  </si>
  <si>
    <t>LIKHITHA</t>
  </si>
  <si>
    <t>Tourism Finance Corporation of India Ltd</t>
  </si>
  <si>
    <t>TFCILTD</t>
  </si>
  <si>
    <t>Camlin Fine Sciences Ltd</t>
  </si>
  <si>
    <t>CAMLINFINE</t>
  </si>
  <si>
    <t>Subex Ltd</t>
  </si>
  <si>
    <t>SUBEXLTD</t>
  </si>
  <si>
    <t>Hi-Tech Gears Ltd</t>
  </si>
  <si>
    <t>HITECHGEAR</t>
  </si>
  <si>
    <t>Precision Camshafts Ltd</t>
  </si>
  <si>
    <t>PRECAM</t>
  </si>
  <si>
    <t>Navkar Corporation Ltd</t>
  </si>
  <si>
    <t>NAVKARCORP</t>
  </si>
  <si>
    <t>India Nippon Electricals Ltd</t>
  </si>
  <si>
    <t>INDNIPPON</t>
  </si>
  <si>
    <t>GRP Ltd</t>
  </si>
  <si>
    <t>GRPLTD</t>
  </si>
  <si>
    <t>Kilburn Engineering Ltd</t>
  </si>
  <si>
    <t>KLBRENG-B</t>
  </si>
  <si>
    <t>Southern Petrochemical Industries Corporation Ltd</t>
  </si>
  <si>
    <t>SPIC</t>
  </si>
  <si>
    <t>Swelect Energy Systems Ltd</t>
  </si>
  <si>
    <t>SWELECTES</t>
  </si>
  <si>
    <t>Kiri Industries Ltd</t>
  </si>
  <si>
    <t>KIRIINDUS</t>
  </si>
  <si>
    <t>Shriram Properties Ltd</t>
  </si>
  <si>
    <t>SHRIRAMPPS</t>
  </si>
  <si>
    <t>Popular Vehicles and Services Ltd</t>
  </si>
  <si>
    <t>PVSL</t>
  </si>
  <si>
    <t>Rico Auto Industries Ltd</t>
  </si>
  <si>
    <t>RICOAUTO</t>
  </si>
  <si>
    <t>Kellton Tech Solutions Ltd</t>
  </si>
  <si>
    <t>KELLTONTEC</t>
  </si>
  <si>
    <t>Paushak Ltd</t>
  </si>
  <si>
    <t>PAUSHAKLTD</t>
  </si>
  <si>
    <t>Texmaco Infrastructure &amp; Holdings Ltd</t>
  </si>
  <si>
    <t>TEXINFRA</t>
  </si>
  <si>
    <t>Punjab Chemicals and Crop Protection Ltd</t>
  </si>
  <si>
    <t>PUNJABCHEM</t>
  </si>
  <si>
    <t>Fairchem Organics Ltd</t>
  </si>
  <si>
    <t>FAIRCHEMOR</t>
  </si>
  <si>
    <t>Spacenet Enterprises India Ltd</t>
  </si>
  <si>
    <t>SPCENET</t>
  </si>
  <si>
    <t>Systematix Corporate Services Ltd</t>
  </si>
  <si>
    <t>SYSTMTXC</t>
  </si>
  <si>
    <t>Allsec Technologies Ltd</t>
  </si>
  <si>
    <t>ALLSEC</t>
  </si>
  <si>
    <t>Vashu Bhagnani Industries Ltd</t>
  </si>
  <si>
    <t>POOJAENT</t>
  </si>
  <si>
    <t>Jyoti Resins and Adhesives Ltd</t>
  </si>
  <si>
    <t>JYOTIRES</t>
  </si>
  <si>
    <t>TechNVision Ventures Ltd</t>
  </si>
  <si>
    <t>TECHNVISN</t>
  </si>
  <si>
    <t>Alphalogic Techsys Ltd</t>
  </si>
  <si>
    <t>ALPHALOGIC</t>
  </si>
  <si>
    <t>Everest Kanto Cylinder Ltd</t>
  </si>
  <si>
    <t>EKC</t>
  </si>
  <si>
    <t>Antony Waste Handling Cell Ltd</t>
  </si>
  <si>
    <t>AWHCL</t>
  </si>
  <si>
    <t>Master Trust Ltd</t>
  </si>
  <si>
    <t>MASTERTR</t>
  </si>
  <si>
    <t>Borosil Scientific Ltd</t>
  </si>
  <si>
    <t>BOROSCI</t>
  </si>
  <si>
    <t>Deccan Gold Mines Ltd</t>
  </si>
  <si>
    <t>DECNGOLD</t>
  </si>
  <si>
    <t>KKRRAFTON Developers Limited</t>
  </si>
  <si>
    <t>KDL</t>
  </si>
  <si>
    <t>Shree Digvijay Cement Co Ltd</t>
  </si>
  <si>
    <t>SHREDIGCEM</t>
  </si>
  <si>
    <t>Krishana Phoschem Ltd</t>
  </si>
  <si>
    <t>KRISHANA</t>
  </si>
  <si>
    <t>Jaiprakash Associates Ltd</t>
  </si>
  <si>
    <t>JPASSOCIAT</t>
  </si>
  <si>
    <t>Filatex India Ltd</t>
  </si>
  <si>
    <t>FILATEX</t>
  </si>
  <si>
    <t>Dynacons Systems and Solutions Ltd</t>
  </si>
  <si>
    <t>DSSL</t>
  </si>
  <si>
    <t>Rishabh Instruments Ltd</t>
  </si>
  <si>
    <t>RISHABH</t>
  </si>
  <si>
    <t>Bharat Wire Ropes Ltd</t>
  </si>
  <si>
    <t>BHARATWIRE</t>
  </si>
  <si>
    <t>Shankara Building Products Ltd</t>
  </si>
  <si>
    <t>SHANKARA</t>
  </si>
  <si>
    <t>Om Infra Ltd</t>
  </si>
  <si>
    <t>OMINFRAL</t>
  </si>
  <si>
    <t>CFF Fluid Control Ltd</t>
  </si>
  <si>
    <t>CFF</t>
  </si>
  <si>
    <t>Ngl Fine Chem Ltd</t>
  </si>
  <si>
    <t>NGLFINE</t>
  </si>
  <si>
    <t>Manali Petrochemicals Ltd</t>
  </si>
  <si>
    <t>MANALIPETC</t>
  </si>
  <si>
    <t>Elpro International Ltd</t>
  </si>
  <si>
    <t>ELPROINTL</t>
  </si>
  <si>
    <t>Steel Exchange India Ltd</t>
  </si>
  <si>
    <t>STEELXIND</t>
  </si>
  <si>
    <t>Andhra Sugars Ltd</t>
  </si>
  <si>
    <t>ANDHRSUGAR</t>
  </si>
  <si>
    <t>Cosmic CRF Ltd</t>
  </si>
  <si>
    <t>COSMICCRF</t>
  </si>
  <si>
    <t>Rama Steel Tubes Ltd</t>
  </si>
  <si>
    <t>RAMASTEEL</t>
  </si>
  <si>
    <t>SMC Global Securities Ltd</t>
  </si>
  <si>
    <t>SMCGLOBAL</t>
  </si>
  <si>
    <t>Igarashi Motors India Ltd</t>
  </si>
  <si>
    <t>IGARASHI</t>
  </si>
  <si>
    <t>Vascon Engineers Ltd</t>
  </si>
  <si>
    <t>VASCONEQ</t>
  </si>
  <si>
    <t>Taneja Aerospace and Aviation Ltd</t>
  </si>
  <si>
    <t>TANAA</t>
  </si>
  <si>
    <t>Capital Small Finance Bank Ltd</t>
  </si>
  <si>
    <t>CAPITALSFB</t>
  </si>
  <si>
    <t>Brightcom Group Ltd</t>
  </si>
  <si>
    <t>BCG</t>
  </si>
  <si>
    <t>Timex Group India Ltd</t>
  </si>
  <si>
    <t>TIMEX</t>
  </si>
  <si>
    <t>Aaswa Trading and Exports Ltd</t>
  </si>
  <si>
    <t>TCC</t>
  </si>
  <si>
    <t>GVK Power &amp; Infrastructure Ltd</t>
  </si>
  <si>
    <t>GVKPIL</t>
  </si>
  <si>
    <t>Airports</t>
  </si>
  <si>
    <t>Salzer Electronics Ltd</t>
  </si>
  <si>
    <t>SALZERELEC</t>
  </si>
  <si>
    <t>NIIT Ltd</t>
  </si>
  <si>
    <t>NIITLTD</t>
  </si>
  <si>
    <t>Eimco Elecon (India) Ltd</t>
  </si>
  <si>
    <t>EIMCOELECO</t>
  </si>
  <si>
    <t>Centrum Capital Ltd</t>
  </si>
  <si>
    <t>CENTRUM</t>
  </si>
  <si>
    <t>63 Moons Technologies Ltd</t>
  </si>
  <si>
    <t>63MOONS</t>
  </si>
  <si>
    <t>5Paisa Capital Ltd</t>
  </si>
  <si>
    <t>5PAISA</t>
  </si>
  <si>
    <t>DCW Ltd</t>
  </si>
  <si>
    <t>DCW</t>
  </si>
  <si>
    <t>Wonder Electricals Ltd</t>
  </si>
  <si>
    <t>WEL</t>
  </si>
  <si>
    <t>Automotive Stampings and Assemblies Ltd</t>
  </si>
  <si>
    <t>ASAL</t>
  </si>
  <si>
    <t>Kokuyo Camlin Ltd</t>
  </si>
  <si>
    <t>KOKUYOCMLN</t>
  </si>
  <si>
    <t>Dr Agarwal's Eye Hospital Ltd</t>
  </si>
  <si>
    <t>DRAGARWQ</t>
  </si>
  <si>
    <t>Amines and Plasticizers Ltd</t>
  </si>
  <si>
    <t>AMNPLST</t>
  </si>
  <si>
    <t>Xchanging Solutions Ltd</t>
  </si>
  <si>
    <t>XCHANGING</t>
  </si>
  <si>
    <t>Last Mile Enterprises Ltd</t>
  </si>
  <si>
    <t>LASTMILE</t>
  </si>
  <si>
    <t>Zota Health Care Ltd</t>
  </si>
  <si>
    <t>ZOTA</t>
  </si>
  <si>
    <t>Mangalore Chemicals and Fertilisers Ltd</t>
  </si>
  <si>
    <t>MANGCHEFER</t>
  </si>
  <si>
    <t>BCL Industries Ltd</t>
  </si>
  <si>
    <t>BCLIND</t>
  </si>
  <si>
    <t>Excel Industries Ltd</t>
  </si>
  <si>
    <t>EXCELINDUS</t>
  </si>
  <si>
    <t>Arihant Superstructures Ltd</t>
  </si>
  <si>
    <t>ARIHANTSUP</t>
  </si>
  <si>
    <t>Butterfly Gandhimathi Appliances Ltd</t>
  </si>
  <si>
    <t>BUTTERFLY</t>
  </si>
  <si>
    <t>Tinna Trade Ltd</t>
  </si>
  <si>
    <t>TINNATFL</t>
  </si>
  <si>
    <t>HLV Ltd</t>
  </si>
  <si>
    <t>HLVLTD</t>
  </si>
  <si>
    <t>Kabra Extrusion Technik Ltd</t>
  </si>
  <si>
    <t>KABRAEXTRU</t>
  </si>
  <si>
    <t>Kamdhenu Ltd</t>
  </si>
  <si>
    <t>KAMDHENU</t>
  </si>
  <si>
    <t>Fedders Holding Ltd</t>
  </si>
  <si>
    <t>IMCAP</t>
  </si>
  <si>
    <t>Kotak Nifty 50 ETF</t>
  </si>
  <si>
    <t>NIFTY1</t>
  </si>
  <si>
    <t>Macpower CNC Machines Ltd</t>
  </si>
  <si>
    <t>MACPOWER</t>
  </si>
  <si>
    <t>Motisons Jewellers Ltd</t>
  </si>
  <si>
    <t>MOTISONS</t>
  </si>
  <si>
    <t>Apparel &amp; Accessories Retailers</t>
  </si>
  <si>
    <t>One Point One Solutions Ltd</t>
  </si>
  <si>
    <t>ONEPOINT</t>
  </si>
  <si>
    <t>Polo Queen Industrial and Fintech Ltd</t>
  </si>
  <si>
    <t>PQIF</t>
  </si>
  <si>
    <t>Wardwizard Innovations &amp; Mobility Ltd</t>
  </si>
  <si>
    <t>WARDINMOBI</t>
  </si>
  <si>
    <t>Saurashtra Cement Ltd</t>
  </si>
  <si>
    <t>SAURASHCEM</t>
  </si>
  <si>
    <t>Heranba Industries Ltd</t>
  </si>
  <si>
    <t>HERANBA</t>
  </si>
  <si>
    <t>Basilic Fly Studio Ltd</t>
  </si>
  <si>
    <t>BASILIC</t>
  </si>
  <si>
    <t>Kuantum Papers Ltd</t>
  </si>
  <si>
    <t>KUANTUM</t>
  </si>
  <si>
    <t>Dhampur Sugar Mills Ltd</t>
  </si>
  <si>
    <t>DHAMPURSUG</t>
  </si>
  <si>
    <t>New Delhi Television Ltd</t>
  </si>
  <si>
    <t>NDTV</t>
  </si>
  <si>
    <t>Kitex Garments Ltd</t>
  </si>
  <si>
    <t>KITEX</t>
  </si>
  <si>
    <t>Allcargo Gati Ltd</t>
  </si>
  <si>
    <t>ACLGATI</t>
  </si>
  <si>
    <t>Windlas Biotech Ltd</t>
  </si>
  <si>
    <t>WINDLAS</t>
  </si>
  <si>
    <t>TV Today Network Limited</t>
  </si>
  <si>
    <t>TVTODAY</t>
  </si>
  <si>
    <t>Dynamic Cables Ltd</t>
  </si>
  <si>
    <t>DYCL</t>
  </si>
  <si>
    <t>Shiva Cement Ltd</t>
  </si>
  <si>
    <t>SHIVACEM</t>
  </si>
  <si>
    <t>Oriental Aromatics Ltd</t>
  </si>
  <si>
    <t>OAL</t>
  </si>
  <si>
    <t>Ksolves India Ltd</t>
  </si>
  <si>
    <t>KSOLVES</t>
  </si>
  <si>
    <t>Rane (Madras) Ltd</t>
  </si>
  <si>
    <t>RML</t>
  </si>
  <si>
    <t>Kirloskar Electric Company Ltd</t>
  </si>
  <si>
    <t>KECL</t>
  </si>
  <si>
    <t>Knowledge Marine &amp; Engineering Works Ltd</t>
  </si>
  <si>
    <t>KMEW</t>
  </si>
  <si>
    <t>Sterling Tools Ltd</t>
  </si>
  <si>
    <t>STERTOOLS</t>
  </si>
  <si>
    <t>Signpost India Ltd</t>
  </si>
  <si>
    <t>SIGNPOST</t>
  </si>
  <si>
    <t>Mafatlal Industries Ltd</t>
  </si>
  <si>
    <t>MAFATIND</t>
  </si>
  <si>
    <t>Platinum Industries Ltd</t>
  </si>
  <si>
    <t>PLATIND</t>
  </si>
  <si>
    <t>GIC Housing Finance Ltd</t>
  </si>
  <si>
    <t>GICHSGFIN</t>
  </si>
  <si>
    <t>R K Swamy Ltd</t>
  </si>
  <si>
    <t>RKSWAMY</t>
  </si>
  <si>
    <t>Eco Recycling Ltd</t>
  </si>
  <si>
    <t>ECORECO</t>
  </si>
  <si>
    <t>Mukka Proteins Ltd</t>
  </si>
  <si>
    <t>MUKKA</t>
  </si>
  <si>
    <t>Dwarikesh Sugar Industries Ltd</t>
  </si>
  <si>
    <t>DWARKESH</t>
  </si>
  <si>
    <t>Trident Techlabs Ltd</t>
  </si>
  <si>
    <t>TECHLABS</t>
  </si>
  <si>
    <t>Best Agrolife Ltd</t>
  </si>
  <si>
    <t>BESTAGRO</t>
  </si>
  <si>
    <t>Essar Shipping Ltd</t>
  </si>
  <si>
    <t>ESSARSHPNG</t>
  </si>
  <si>
    <t>Vinyas Innovative Technologies Ltd</t>
  </si>
  <si>
    <t>VINYAS</t>
  </si>
  <si>
    <t>India Motor Parts &amp; Accessories Ltd</t>
  </si>
  <si>
    <t>IMPAL</t>
  </si>
  <si>
    <t>Beekay Steel Industries Ltd</t>
  </si>
  <si>
    <t>BEEKAY</t>
  </si>
  <si>
    <t>Vardhman Holdings Ltd</t>
  </si>
  <si>
    <t>VHL</t>
  </si>
  <si>
    <t>BEML Land Assets Ltd</t>
  </si>
  <si>
    <t>BLAL</t>
  </si>
  <si>
    <t>Waaree Technologies Ltd</t>
  </si>
  <si>
    <t>WAAREE</t>
  </si>
  <si>
    <t>Asian Energy Services Ltd</t>
  </si>
  <si>
    <t>ASIANENE</t>
  </si>
  <si>
    <t>Max India Ltd</t>
  </si>
  <si>
    <t>MAXIND</t>
  </si>
  <si>
    <t>Sahana System Ltd</t>
  </si>
  <si>
    <t>SAHANA</t>
  </si>
  <si>
    <t>Shanti Educational Initiatives Ltd</t>
  </si>
  <si>
    <t>SEIL</t>
  </si>
  <si>
    <t>Hubtown Ltd</t>
  </si>
  <si>
    <t>HUBTOWN</t>
  </si>
  <si>
    <t>Monte Carlo Fashions Ltd</t>
  </si>
  <si>
    <t>MONTECARLO</t>
  </si>
  <si>
    <t>AVT Natural Products Ltd</t>
  </si>
  <si>
    <t>AVTNPL</t>
  </si>
  <si>
    <t>BMW Industries Ltd</t>
  </si>
  <si>
    <t>BMW</t>
  </si>
  <si>
    <t>KMC Speciality Hospitals (India) Ltd</t>
  </si>
  <si>
    <t>KMCSHIL</t>
  </si>
  <si>
    <t>GPT Healthcare Ltd</t>
  </si>
  <si>
    <t>GPTHEALTH</t>
  </si>
  <si>
    <t>Automobile Corp Of Goa Ltd</t>
  </si>
  <si>
    <t>ACGL</t>
  </si>
  <si>
    <t>Matrimony.Com Ltd</t>
  </si>
  <si>
    <t>MATRIMONY</t>
  </si>
  <si>
    <t>Himatsingka Seide Ltd</t>
  </si>
  <si>
    <t>HIMATSEIDE</t>
  </si>
  <si>
    <t>Satia Industries Ltd</t>
  </si>
  <si>
    <t>SATIA</t>
  </si>
  <si>
    <t>Dhunseri Ventures Ltd</t>
  </si>
  <si>
    <t>DVL</t>
  </si>
  <si>
    <t>Filatex Fashions Ltd</t>
  </si>
  <si>
    <t>FILATFASH</t>
  </si>
  <si>
    <t>Steelcast Ltd</t>
  </si>
  <si>
    <t>STEELCAS</t>
  </si>
  <si>
    <t>Allied Digital Services Ltd</t>
  </si>
  <si>
    <t>ADSL</t>
  </si>
  <si>
    <t>Allcargo Terminals Ltd</t>
  </si>
  <si>
    <t>ATL</t>
  </si>
  <si>
    <t>NACL Industries Ltd</t>
  </si>
  <si>
    <t>NACLIND</t>
  </si>
  <si>
    <t>Lincoln Pharmaceuticals Ltd</t>
  </si>
  <si>
    <t>LINCOLN</t>
  </si>
  <si>
    <t>Uttam Sugar Mills Ltd</t>
  </si>
  <si>
    <t>UTTAMSUGAR</t>
  </si>
  <si>
    <t>RIR Power Electronics Ltd</t>
  </si>
  <si>
    <t>RIR</t>
  </si>
  <si>
    <t>Meson Valves India Ltd</t>
  </si>
  <si>
    <t>MESON</t>
  </si>
  <si>
    <t>ULTRAMARINE &amp; PIGMENTS Ltd</t>
  </si>
  <si>
    <t>ULTRAMAR</t>
  </si>
  <si>
    <t>Mercury Ev-Tech Ltd</t>
  </si>
  <si>
    <t>MERCURYEV</t>
  </si>
  <si>
    <t>AMIC Forging Ltd</t>
  </si>
  <si>
    <t>AMIC</t>
  </si>
  <si>
    <t>Control Print Ltd</t>
  </si>
  <si>
    <t>CONTROLPR</t>
  </si>
  <si>
    <t>Avadh Sugar &amp; Energy Ltd</t>
  </si>
  <si>
    <t>AVADHSUGAR</t>
  </si>
  <si>
    <t>Ramco Systems Ltd</t>
  </si>
  <si>
    <t>RAMCOSYS</t>
  </si>
  <si>
    <t>Nelcast Ltd</t>
  </si>
  <si>
    <t>NELCAST</t>
  </si>
  <si>
    <t>Asian Star Co Ltd</t>
  </si>
  <si>
    <t>ASTAR</t>
  </si>
  <si>
    <t>Suyog Telematics Ltd</t>
  </si>
  <si>
    <t>SUYOG</t>
  </si>
  <si>
    <t>Hind Rectifiers Ltd</t>
  </si>
  <si>
    <t>HIRECT</t>
  </si>
  <si>
    <t>RACL Geartech Ltd</t>
  </si>
  <si>
    <t>RACLGEAR</t>
  </si>
  <si>
    <t>Syncom Formulations (India) Ltd</t>
  </si>
  <si>
    <t>SYNCOMF</t>
  </si>
  <si>
    <t>Kamdhenu Ventures Ltd</t>
  </si>
  <si>
    <t>KAMOPAINTS</t>
  </si>
  <si>
    <t>Snowman Logistics Ltd</t>
  </si>
  <si>
    <t>SNOWMAN</t>
  </si>
  <si>
    <t>Ice Make Refrigeration Ltd</t>
  </si>
  <si>
    <t>ICEMAKE</t>
  </si>
  <si>
    <t>Vilas Transcore Ltd</t>
  </si>
  <si>
    <t>VILAS</t>
  </si>
  <si>
    <t>Gulshan Polyols Ltd</t>
  </si>
  <si>
    <t>GULPOLY</t>
  </si>
  <si>
    <t>Pondy Oxides and Chemicals Ltd</t>
  </si>
  <si>
    <t>POCL</t>
  </si>
  <si>
    <t>Faze Three Ltd</t>
  </si>
  <si>
    <t>FAZE3Q</t>
  </si>
  <si>
    <t>Century Enka Ltd</t>
  </si>
  <si>
    <t>CENTENKA</t>
  </si>
  <si>
    <t>Saint-Gobain Sekurit India Ltd</t>
  </si>
  <si>
    <t>SAINTGOBAIN</t>
  </si>
  <si>
    <t>Aptech Ltd</t>
  </si>
  <si>
    <t>APTECHT</t>
  </si>
  <si>
    <t>Panorama Studios International Ltd</t>
  </si>
  <si>
    <t>PANORAMA</t>
  </si>
  <si>
    <t>Shalimar Paints Ltd</t>
  </si>
  <si>
    <t>SHALPAINTS</t>
  </si>
  <si>
    <t>NDR Auto Components Ltd</t>
  </si>
  <si>
    <t>NDRAUTO</t>
  </si>
  <si>
    <t>Kopran Ltd</t>
  </si>
  <si>
    <t>KOPRAN</t>
  </si>
  <si>
    <t>Enkei Wheels (India) Ltd</t>
  </si>
  <si>
    <t>ENKEIWHEL</t>
  </si>
  <si>
    <t>Bliss GVS Pharma Ltd</t>
  </si>
  <si>
    <t>BLISSGVS</t>
  </si>
  <si>
    <t>Entertainment Network (India) Ltd</t>
  </si>
  <si>
    <t>ENIL</t>
  </si>
  <si>
    <t>Radio</t>
  </si>
  <si>
    <t>Jay Bharat Maruti Ltd</t>
  </si>
  <si>
    <t>JAYBARMARU</t>
  </si>
  <si>
    <t>Eraaya Lifespaces Ltd</t>
  </si>
  <si>
    <t>ERAAYA</t>
  </si>
  <si>
    <t>Prakash Pipes Ltd</t>
  </si>
  <si>
    <t>PPL</t>
  </si>
  <si>
    <t>Sportking India Ltd</t>
  </si>
  <si>
    <t>SPORTKING</t>
  </si>
  <si>
    <t>Indo Rama Synthetics (India) Ltd</t>
  </si>
  <si>
    <t>INDORAMA</t>
  </si>
  <si>
    <t>Sika Interplant Systems Ltd</t>
  </si>
  <si>
    <t>SIKA</t>
  </si>
  <si>
    <t>Uniphos Enterprises Ltd</t>
  </si>
  <si>
    <t>UNIENTER</t>
  </si>
  <si>
    <t>Associated Alcohols &amp; Breweries Ltd</t>
  </si>
  <si>
    <t>ASALCBR</t>
  </si>
  <si>
    <t>Orient Paper and Industries Ltd</t>
  </si>
  <si>
    <t>ORIENTPPR</t>
  </si>
  <si>
    <t>Sandesh Ltd</t>
  </si>
  <si>
    <t>SANDESH</t>
  </si>
  <si>
    <t>Selan Exploration Technology Ltd</t>
  </si>
  <si>
    <t>SELAN</t>
  </si>
  <si>
    <t>Pudumjee Paper Products Ltd</t>
  </si>
  <si>
    <t>PDMJEPAPER</t>
  </si>
  <si>
    <t>Ganesh Benzoplast Ltd</t>
  </si>
  <si>
    <t>GANESHBE</t>
  </si>
  <si>
    <t>Crest Ventures Ltd</t>
  </si>
  <si>
    <t>CREST</t>
  </si>
  <si>
    <t>Remus Pharmaceuticals Ltd</t>
  </si>
  <si>
    <t>REMUS</t>
  </si>
  <si>
    <t>Zuari Industries Ltd</t>
  </si>
  <si>
    <t>ZUARIIND</t>
  </si>
  <si>
    <t>Beta Drugs Ltd</t>
  </si>
  <si>
    <t>BETA</t>
  </si>
  <si>
    <t>Aimtron Electronics Ltd</t>
  </si>
  <si>
    <t>AIMTRON</t>
  </si>
  <si>
    <t>Transindia Real Estate Ltd</t>
  </si>
  <si>
    <t>TREL</t>
  </si>
  <si>
    <t>Raj Rayon Industries Ltd</t>
  </si>
  <si>
    <t>RAJRILTD</t>
  </si>
  <si>
    <t>Alliance Integrated Metaliks Ltd</t>
  </si>
  <si>
    <t>AIML</t>
  </si>
  <si>
    <t>Solex Energy Ltd</t>
  </si>
  <si>
    <t>SOLEX</t>
  </si>
  <si>
    <t>Voith Paper Fabrics India Ltd</t>
  </si>
  <si>
    <t>VOITHPAPR</t>
  </si>
  <si>
    <t>Vimta Labs Ltd</t>
  </si>
  <si>
    <t>VIMTALABS</t>
  </si>
  <si>
    <t>IST Ltd</t>
  </si>
  <si>
    <t>ISTLTD</t>
  </si>
  <si>
    <t>SPEL Semiconductor Ltd</t>
  </si>
  <si>
    <t>SPELS</t>
  </si>
  <si>
    <t>Anuh Pharma Ltd</t>
  </si>
  <si>
    <t>ANUHPHR</t>
  </si>
  <si>
    <t>Coffee Day Enterprises Ltd</t>
  </si>
  <si>
    <t>COFFEEDAY</t>
  </si>
  <si>
    <t>State Trading Corporation of India Ltd</t>
  </si>
  <si>
    <t>STCINDIA</t>
  </si>
  <si>
    <t>Magadh Sugar &amp; Energy Ltd</t>
  </si>
  <si>
    <t>MAGADSUGAR</t>
  </si>
  <si>
    <t>Krishna Defence &amp; Allied Industries Ltd</t>
  </si>
  <si>
    <t>KRISHNADEF</t>
  </si>
  <si>
    <t>Khazanchi Jewellers Ltd</t>
  </si>
  <si>
    <t>KHAZANCHI</t>
  </si>
  <si>
    <t>Lancer Container Lines Ltd</t>
  </si>
  <si>
    <t>LANCER</t>
  </si>
  <si>
    <t>Ravindra Energy Ltd</t>
  </si>
  <si>
    <t>RELTD</t>
  </si>
  <si>
    <t>Benares Hotels Ltd</t>
  </si>
  <si>
    <t>BENARAS</t>
  </si>
  <si>
    <t>Chaman Lal Setia Exports Ltd</t>
  </si>
  <si>
    <t>CLSEL</t>
  </si>
  <si>
    <t>Credo Brands Marketing Ltd</t>
  </si>
  <si>
    <t>MUFTI</t>
  </si>
  <si>
    <t>Men's Clothing</t>
  </si>
  <si>
    <t>Manoj Vaibhav Gems N Jewellers Ltd</t>
  </si>
  <si>
    <t>MVGJL</t>
  </si>
  <si>
    <t>Infobeans Technologies Ltd</t>
  </si>
  <si>
    <t>INFOBEAN</t>
  </si>
  <si>
    <t>W S Industries (India) Ltd</t>
  </si>
  <si>
    <t>WSI</t>
  </si>
  <si>
    <t>Creative Newtech Ltd</t>
  </si>
  <si>
    <t>CREATIVE</t>
  </si>
  <si>
    <t>Nahar Spinning Mills Ltd</t>
  </si>
  <si>
    <t>NAHARSPING</t>
  </si>
  <si>
    <t>Veefin Solutions Ltd</t>
  </si>
  <si>
    <t>VEEFIN</t>
  </si>
  <si>
    <t>Hardwyn India Ltd</t>
  </si>
  <si>
    <t>HARDWYN</t>
  </si>
  <si>
    <t>Building Products - Glass</t>
  </si>
  <si>
    <t>Urja Global Ltd</t>
  </si>
  <si>
    <t>URJA</t>
  </si>
  <si>
    <t>VLS Finance Ltd</t>
  </si>
  <si>
    <t>VLSFINANCE</t>
  </si>
  <si>
    <t>NCL Industries Ltd</t>
  </si>
  <si>
    <t>NCLIND</t>
  </si>
  <si>
    <t>Onward Technologies Ltd</t>
  </si>
  <si>
    <t>ONWARDTEC</t>
  </si>
  <si>
    <t>Industrial and Prudential Investment Co Ltd</t>
  </si>
  <si>
    <t>INDPRUD</t>
  </si>
  <si>
    <t>Innovana Thinklabs Ltd</t>
  </si>
  <si>
    <t>INNOVANA</t>
  </si>
  <si>
    <t>Foods and Inns Ltd</t>
  </si>
  <si>
    <t>FOODSIN</t>
  </si>
  <si>
    <t>Valiant Organics Ltd</t>
  </si>
  <si>
    <t>VALIANTORG</t>
  </si>
  <si>
    <t>Sastasundar Ventures Ltd</t>
  </si>
  <si>
    <t>SASTASUNDR</t>
  </si>
  <si>
    <t>AGI Infra Ltd</t>
  </si>
  <si>
    <t>AGIIL</t>
  </si>
  <si>
    <t>Ester Industries Ltd</t>
  </si>
  <si>
    <t>ESTER</t>
  </si>
  <si>
    <t>Bajaj Healthcare Ltd</t>
  </si>
  <si>
    <t>BAJAJHCARE</t>
  </si>
  <si>
    <t>Heubach Colorants India Ltd</t>
  </si>
  <si>
    <t>HEUBACHIND</t>
  </si>
  <si>
    <t>MSP Steel &amp; Power Ltd</t>
  </si>
  <si>
    <t>MSPL</t>
  </si>
  <si>
    <t>Windsor Machines Ltd</t>
  </si>
  <si>
    <t>WINDMACHIN</t>
  </si>
  <si>
    <t>Zodiac Energy Ltd</t>
  </si>
  <si>
    <t>ZODIAC</t>
  </si>
  <si>
    <t>Dhanlaxmi Bank Ltd</t>
  </si>
  <si>
    <t>DHANBANK</t>
  </si>
  <si>
    <t>Australian Premium Solar (India) Ltd</t>
  </si>
  <si>
    <t>APS</t>
  </si>
  <si>
    <t>Photovoltaic Solar Systems &amp; Equipment</t>
  </si>
  <si>
    <t>CSL Finance Ltd</t>
  </si>
  <si>
    <t>CSLFINANCE</t>
  </si>
  <si>
    <t>Shivalik Rasayan Ltd</t>
  </si>
  <si>
    <t>SHIVALIK</t>
  </si>
  <si>
    <t>K&amp;R Rail Engineering Ltd</t>
  </si>
  <si>
    <t>KRRAIL</t>
  </si>
  <si>
    <t>Shree Ganesh Remedies Ltd</t>
  </si>
  <si>
    <t>SGRL</t>
  </si>
  <si>
    <t>Sar Auto Products Ltd</t>
  </si>
  <si>
    <t>SAPL</t>
  </si>
  <si>
    <t>Krystal Integrated Services Ltd</t>
  </si>
  <si>
    <t>KRYSTAL</t>
  </si>
  <si>
    <t>Sat Industries Ltd</t>
  </si>
  <si>
    <t>SATINDLTD</t>
  </si>
  <si>
    <t>Rhetan TMT Ltd</t>
  </si>
  <si>
    <t>RHETAN</t>
  </si>
  <si>
    <t>Tuticorin Alkali Chemicals and Fertilizers Ltd</t>
  </si>
  <si>
    <t>TUTIALKA</t>
  </si>
  <si>
    <t>Moneyboxx Finance Ltd</t>
  </si>
  <si>
    <t>MONEYBOXX</t>
  </si>
  <si>
    <t>Sutlej Textiles and Industries Ltd</t>
  </si>
  <si>
    <t>SUTLEJTEX</t>
  </si>
  <si>
    <t>Sree Rayalaseema Hi-Strength Hypo Ltd</t>
  </si>
  <si>
    <t>SRHHYPOLTD</t>
  </si>
  <si>
    <t>RSWM Ltd</t>
  </si>
  <si>
    <t>RSWM</t>
  </si>
  <si>
    <t>Dharmaj Crop Guard Ltd</t>
  </si>
  <si>
    <t>DHARMAJ</t>
  </si>
  <si>
    <t>Hexa Tradex Ltd</t>
  </si>
  <si>
    <t>HEXATRADEX</t>
  </si>
  <si>
    <t>SPML Infra Ltd</t>
  </si>
  <si>
    <t>SPMLINFRA</t>
  </si>
  <si>
    <t>Jaykay Enterprises Ltd</t>
  </si>
  <si>
    <t>JAYKAY</t>
  </si>
  <si>
    <t>Elin Electronics Ltd</t>
  </si>
  <si>
    <t>ELIN</t>
  </si>
  <si>
    <t>De Nora India Ltd</t>
  </si>
  <si>
    <t>DENORA</t>
  </si>
  <si>
    <t>Aurum Proptech Ltd</t>
  </si>
  <si>
    <t>AURUM</t>
  </si>
  <si>
    <t>Asian Granito India Ltd</t>
  </si>
  <si>
    <t>ASIANTILES</t>
  </si>
  <si>
    <t>AGS Transact Technologies Ltd</t>
  </si>
  <si>
    <t>AGSTRA</t>
  </si>
  <si>
    <t>Sical Logistics Ltd</t>
  </si>
  <si>
    <t>SICALLOG</t>
  </si>
  <si>
    <t>Cropster Agro Ltd</t>
  </si>
  <si>
    <t>CROPSTER</t>
  </si>
  <si>
    <t>Pakka Limited</t>
  </si>
  <si>
    <t>PAKKA</t>
  </si>
  <si>
    <t>Z F Steering Gear (India) Ltd</t>
  </si>
  <si>
    <t>ZFSTEERING</t>
  </si>
  <si>
    <t>Kriti Industries (India) Limited</t>
  </si>
  <si>
    <t>KRITI</t>
  </si>
  <si>
    <t>Bharat Parenterals Ltd</t>
  </si>
  <si>
    <t>BPLPHARMA</t>
  </si>
  <si>
    <t>Ganesh Green Bharat Ltd</t>
  </si>
  <si>
    <t>GGBL</t>
  </si>
  <si>
    <t>Mindteck (India) Ltd</t>
  </si>
  <si>
    <t>MINDTECK</t>
  </si>
  <si>
    <t>Gandhi Special Tubes Ltd</t>
  </si>
  <si>
    <t>GANDHITUBE</t>
  </si>
  <si>
    <t>Bodal Chemicals Ltd</t>
  </si>
  <si>
    <t>BODALCHEM</t>
  </si>
  <si>
    <t>Jagatjit Industries Ltd</t>
  </si>
  <si>
    <t>JAGAJITIND</t>
  </si>
  <si>
    <t>Aditya Birla Money Ltd</t>
  </si>
  <si>
    <t>BIRLAMONEY</t>
  </si>
  <si>
    <t>Sakuma Exports Ltd</t>
  </si>
  <si>
    <t>SAKUMA</t>
  </si>
  <si>
    <t>Tribhovandas Bhimji Zaveri Ltd</t>
  </si>
  <si>
    <t>TBZ</t>
  </si>
  <si>
    <t>Algoquant Fintech Ltd</t>
  </si>
  <si>
    <t>AQFINTECH</t>
  </si>
  <si>
    <t>Digispice Technologies Ltd</t>
  </si>
  <si>
    <t>DIGISPICE</t>
  </si>
  <si>
    <t>Tracxn Technologies Ltd</t>
  </si>
  <si>
    <t>TRACXN</t>
  </si>
  <si>
    <t>Royal Orchid Hotels Ltd</t>
  </si>
  <si>
    <t>ROHLTD</t>
  </si>
  <si>
    <t>Chemcon Speciality Chemicals Ltd</t>
  </si>
  <si>
    <t>CHEMCON</t>
  </si>
  <si>
    <t>JG Chemicals Ltd</t>
  </si>
  <si>
    <t>JGCHEM</t>
  </si>
  <si>
    <t>Saraswati Commercial (India) Ltd</t>
  </si>
  <si>
    <t>ZSARACOM</t>
  </si>
  <si>
    <t>TAAL Enterprises Ltd</t>
  </si>
  <si>
    <t>TAALENT</t>
  </si>
  <si>
    <t>Transpek Industry Ltd</t>
  </si>
  <si>
    <t>TRANSPEK</t>
  </si>
  <si>
    <t>Rajapalayam Mills Ltd</t>
  </si>
  <si>
    <t>RAJPALAYAM</t>
  </si>
  <si>
    <t>Chemfab Alkalis Ltd</t>
  </si>
  <si>
    <t>CHEMFAB</t>
  </si>
  <si>
    <t>Jagsonpal Pharmaceuticals Ltd</t>
  </si>
  <si>
    <t>JAGSNPHARM</t>
  </si>
  <si>
    <t>Vikas Lifecare Ltd</t>
  </si>
  <si>
    <t>VIKASLIFE</t>
  </si>
  <si>
    <t>Axtel Industries Ltd</t>
  </si>
  <si>
    <t>AXTEL</t>
  </si>
  <si>
    <t>Giriraj Civil Developers Ltd</t>
  </si>
  <si>
    <t>GIRIRAJ</t>
  </si>
  <si>
    <t>Global Surfaces Ltd</t>
  </si>
  <si>
    <t>GSLSU</t>
  </si>
  <si>
    <t>Visaka Industries Ltd</t>
  </si>
  <si>
    <t>VISAKAIND</t>
  </si>
  <si>
    <t>Ambika Cotton Mills Ltd</t>
  </si>
  <si>
    <t>AMBIKCO</t>
  </si>
  <si>
    <t>Kothari Petrochemicals Ltd</t>
  </si>
  <si>
    <t>KOTHARIPET</t>
  </si>
  <si>
    <t>Vasa Denticity Ltd</t>
  </si>
  <si>
    <t>DENTALKART</t>
  </si>
  <si>
    <t>Andhra Petrochemicals Ltd</t>
  </si>
  <si>
    <t>ANDHRAPET</t>
  </si>
  <si>
    <t>Drone Destination Ltd</t>
  </si>
  <si>
    <t>DRONE</t>
  </si>
  <si>
    <t>Silver Touch Technologies Ltd</t>
  </si>
  <si>
    <t>SILVERTUC</t>
  </si>
  <si>
    <t>Focus Lighting and Fixtures Ltd</t>
  </si>
  <si>
    <t>FOCUS</t>
  </si>
  <si>
    <t>Rushil Decor Ltd</t>
  </si>
  <si>
    <t>RUSHIL</t>
  </si>
  <si>
    <t>Sarveshwar Foods Ltd</t>
  </si>
  <si>
    <t>SARVESHWAR</t>
  </si>
  <si>
    <t>Zuari Agro Chemicals Ltd</t>
  </si>
  <si>
    <t>ZUARI</t>
  </si>
  <si>
    <t>Eldeco Housing and Industries Ltd</t>
  </si>
  <si>
    <t>ELDEHSG</t>
  </si>
  <si>
    <t>Investment Trust of India Ltd</t>
  </si>
  <si>
    <t>THEINVEST</t>
  </si>
  <si>
    <t>Kotyark Industries Ltd</t>
  </si>
  <si>
    <t>KOTYARK</t>
  </si>
  <si>
    <t>TGV SRAAC Ltd</t>
  </si>
  <si>
    <t>TGVSL</t>
  </si>
  <si>
    <t>Indo Amines Ltd</t>
  </si>
  <si>
    <t>INDOAMIN</t>
  </si>
  <si>
    <t>Deccan Cements Ltd</t>
  </si>
  <si>
    <t>DECCANCE</t>
  </si>
  <si>
    <t>Davangere Sugar Company Ltd</t>
  </si>
  <si>
    <t>DAVANGERE</t>
  </si>
  <si>
    <t>EKI Energy Services Ltd</t>
  </si>
  <si>
    <t>EKI</t>
  </si>
  <si>
    <t>Zee Media Corporation Ltd</t>
  </si>
  <si>
    <t>ZEEMEDIA</t>
  </si>
  <si>
    <t>Jay Jalaram Technologies Ltd</t>
  </si>
  <si>
    <t>KORE</t>
  </si>
  <si>
    <t>Jayant Agro-Organics Ltd</t>
  </si>
  <si>
    <t>JAYAGROGN</t>
  </si>
  <si>
    <t>Renaissance Global Ltd</t>
  </si>
  <si>
    <t>RGL</t>
  </si>
  <si>
    <t>3B Blackbio DX Ltd</t>
  </si>
  <si>
    <t>3BBLACKBIO</t>
  </si>
  <si>
    <t>Dhampur Bio Organics Ltd</t>
  </si>
  <si>
    <t>DBOL</t>
  </si>
  <si>
    <t>Permanent Magnets Ltd</t>
  </si>
  <si>
    <t>PERMAGN</t>
  </si>
  <si>
    <t>Ugar Sugar Works Ltd</t>
  </si>
  <si>
    <t>UGARSUGAR</t>
  </si>
  <si>
    <t>ADC India Communications Ltd</t>
  </si>
  <si>
    <t>ADCINDIA</t>
  </si>
  <si>
    <t>Integra Engineering India Ltd</t>
  </si>
  <si>
    <t>INTEGRAEN</t>
  </si>
  <si>
    <t>Hindustan Composites Ltd</t>
  </si>
  <si>
    <t>HINDCOMPOS</t>
  </si>
  <si>
    <t>Primo Chemicals Ltd</t>
  </si>
  <si>
    <t>PRIMO</t>
  </si>
  <si>
    <t>Emkay Taps and Cutting Tools Ltd</t>
  </si>
  <si>
    <t>EMKAYTOOLS</t>
  </si>
  <si>
    <t>Hp Adhesives Ltd</t>
  </si>
  <si>
    <t>HPAL</t>
  </si>
  <si>
    <t>Andhra Cements Ltd</t>
  </si>
  <si>
    <t>ACL</t>
  </si>
  <si>
    <t>Ceinsys Tech Ltd</t>
  </si>
  <si>
    <t>CEINSYSTECH</t>
  </si>
  <si>
    <t>VL E-Governance &amp; IT Solutions Ltd</t>
  </si>
  <si>
    <t>VLEGOV</t>
  </si>
  <si>
    <t>Gloster Ltd</t>
  </si>
  <si>
    <t>GLOSTERLTD</t>
  </si>
  <si>
    <t>Lotus Chocolate Company Ltd</t>
  </si>
  <si>
    <t>LOTUSCHO</t>
  </si>
  <si>
    <t>Oswal Greentech Ltd</t>
  </si>
  <si>
    <t>OSWALGREEN</t>
  </si>
  <si>
    <t>Repro India Ltd</t>
  </si>
  <si>
    <t>REPRO</t>
  </si>
  <si>
    <t>U. P. Hotels Ltd</t>
  </si>
  <si>
    <t>UPHOT</t>
  </si>
  <si>
    <t>NINtec Systems Ltd</t>
  </si>
  <si>
    <t>NINSYS</t>
  </si>
  <si>
    <t>Danlaw Technologies India Ltd</t>
  </si>
  <si>
    <t>DANLAW</t>
  </si>
  <si>
    <t>Munjal Auto Industries Ltd</t>
  </si>
  <si>
    <t>MUNJALAU</t>
  </si>
  <si>
    <t>Bajaj Steel Industries Ltd</t>
  </si>
  <si>
    <t>BAJAJST</t>
  </si>
  <si>
    <t>Jindal Poly Investment and Finance Company Ltd</t>
  </si>
  <si>
    <t>JPOLYINVST</t>
  </si>
  <si>
    <t>ABS Marine Services Ltd</t>
  </si>
  <si>
    <t>ABSMARINE</t>
  </si>
  <si>
    <t>Supreme Power Equipment Ltd</t>
  </si>
  <si>
    <t>SUPREMEPWR</t>
  </si>
  <si>
    <t>Heavy Electrical Equipment</t>
  </si>
  <si>
    <t>Linc Ltd</t>
  </si>
  <si>
    <t>LINC</t>
  </si>
  <si>
    <t>HDFC Nifty 50 ETF</t>
  </si>
  <si>
    <t>HDFCNIFTY</t>
  </si>
  <si>
    <t>Morganite Crucible (India) Ltd</t>
  </si>
  <si>
    <t>MORGANITE</t>
  </si>
  <si>
    <t>Radiant Cash Management Services Ltd</t>
  </si>
  <si>
    <t>RADIANTCMS</t>
  </si>
  <si>
    <t>Mallcom (India) Ltd</t>
  </si>
  <si>
    <t>MALLCOM</t>
  </si>
  <si>
    <t>Vintage Coffee and Beverages Ltd</t>
  </si>
  <si>
    <t>VINCOFE</t>
  </si>
  <si>
    <t>Tamilnadu Petroproducts Ltd</t>
  </si>
  <si>
    <t>TNPETRO</t>
  </si>
  <si>
    <t>Wealth First Portfolio Managers Ltd</t>
  </si>
  <si>
    <t>WEALTH</t>
  </si>
  <si>
    <t>Prime Securities Ltd</t>
  </si>
  <si>
    <t>PRIMESECU</t>
  </si>
  <si>
    <t>Jindal Photo Ltd</t>
  </si>
  <si>
    <t>JINDALPHOT</t>
  </si>
  <si>
    <t>Sarla Performance Fibers Ltd</t>
  </si>
  <si>
    <t>SARLAPOLY</t>
  </si>
  <si>
    <t>GRM Overseas Ltd</t>
  </si>
  <si>
    <t>GRMOVER</t>
  </si>
  <si>
    <t>Plastiblends India Ltd</t>
  </si>
  <si>
    <t>PLASTIBLEN</t>
  </si>
  <si>
    <t>GHCL Textiles Ltd</t>
  </si>
  <si>
    <t>GHCLTEXTIL</t>
  </si>
  <si>
    <t>Career Point Ltd</t>
  </si>
  <si>
    <t>CAREERP</t>
  </si>
  <si>
    <t>GFL Ltd</t>
  </si>
  <si>
    <t>GFLLIMITED</t>
  </si>
  <si>
    <t>Electrotherm (India) Ltd</t>
  </si>
  <si>
    <t>ELECTHERM</t>
  </si>
  <si>
    <t>S Chand and Company Ltd</t>
  </si>
  <si>
    <t>SCHAND</t>
  </si>
  <si>
    <t>N R Agarwal Industries Ltd</t>
  </si>
  <si>
    <t>NRAIL</t>
  </si>
  <si>
    <t>Shivalic Power Control Ltd</t>
  </si>
  <si>
    <t>SPCL</t>
  </si>
  <si>
    <t>Hampton Sky Realty Ltd</t>
  </si>
  <si>
    <t>HAMPTON</t>
  </si>
  <si>
    <t>Birla Cable Ltd</t>
  </si>
  <si>
    <t>BIRLACABLE</t>
  </si>
  <si>
    <t>Chembond Chemicals Ltd</t>
  </si>
  <si>
    <t>CHEMBOND</t>
  </si>
  <si>
    <t>Arrow Greentech Ltd</t>
  </si>
  <si>
    <t>ARROWGREEN</t>
  </si>
  <si>
    <t>Capital India Finance Ltd</t>
  </si>
  <si>
    <t>CIFL</t>
  </si>
  <si>
    <t>Kisan Mouldings Ltd</t>
  </si>
  <si>
    <t>KISAN</t>
  </si>
  <si>
    <t>Panacea Biotec Ltd</t>
  </si>
  <si>
    <t>PANACEABIO</t>
  </si>
  <si>
    <t>Onmobile Global Ltd</t>
  </si>
  <si>
    <t>ONMOBILE</t>
  </si>
  <si>
    <t>Ratnaveer Precision Engineering Ltd</t>
  </si>
  <si>
    <t>RATNAVEER</t>
  </si>
  <si>
    <t>Virtuoso Optoelectronics Ltd</t>
  </si>
  <si>
    <t>VOEPL</t>
  </si>
  <si>
    <t>Ashima Ltd</t>
  </si>
  <si>
    <t>ASHIMASYN</t>
  </si>
  <si>
    <t>IND Swift Laboratories Ltd</t>
  </si>
  <si>
    <t>INDSWFTLAB</t>
  </si>
  <si>
    <t>Speciality Restaurants Ltd</t>
  </si>
  <si>
    <t>SPECIALITY</t>
  </si>
  <si>
    <t>Petro Carbon and Chemicals Ltd</t>
  </si>
  <si>
    <t>PCCL</t>
  </si>
  <si>
    <t>Metals - Coke</t>
  </si>
  <si>
    <t>SBC Exports Ltd</t>
  </si>
  <si>
    <t>SBC</t>
  </si>
  <si>
    <t>Mkventures Capital Ltd</t>
  </si>
  <si>
    <t>MKVENTURES</t>
  </si>
  <si>
    <t>Race Eco Chain Ltd</t>
  </si>
  <si>
    <t>RACE</t>
  </si>
  <si>
    <t>Emami Paper Mills Ltd</t>
  </si>
  <si>
    <t>EMAMIPAP</t>
  </si>
  <si>
    <t>Kaya Ltd</t>
  </si>
  <si>
    <t>KAYA</t>
  </si>
  <si>
    <t>Veljan Denison Ltd</t>
  </si>
  <si>
    <t>VELJAN</t>
  </si>
  <si>
    <t>MBL Infrastructure Ltd</t>
  </si>
  <si>
    <t>MBLINFRA</t>
  </si>
  <si>
    <t>The Ruby Mills Ltd</t>
  </si>
  <si>
    <t>RUBYMILLS</t>
  </si>
  <si>
    <t>Kernex Microsystems (India) Ltd</t>
  </si>
  <si>
    <t>KERNEX</t>
  </si>
  <si>
    <t>Cheviot Co Ltd</t>
  </si>
  <si>
    <t>CHEVIOT</t>
  </si>
  <si>
    <t>Shreyas Shipping and Logistics Ltd</t>
  </si>
  <si>
    <t>SHREYAS</t>
  </si>
  <si>
    <t>Newtime Infrastructure Ltd</t>
  </si>
  <si>
    <t>NEWINFRA</t>
  </si>
  <si>
    <t>Marsons Ltd</t>
  </si>
  <si>
    <t>MARSONS</t>
  </si>
  <si>
    <t>Simplex Infrastructures Ltd</t>
  </si>
  <si>
    <t>SIMPLEXINF</t>
  </si>
  <si>
    <t>Dhunseri Investments Ltd</t>
  </si>
  <si>
    <t>DHUNINV</t>
  </si>
  <si>
    <t>Wim Plast Ltd</t>
  </si>
  <si>
    <t>WIMPLAST</t>
  </si>
  <si>
    <t>Viceroy Hotels Ltd</t>
  </si>
  <si>
    <t>VHLTD</t>
  </si>
  <si>
    <t>Forbes &amp; Company Ltd</t>
  </si>
  <si>
    <t>FORBESCO</t>
  </si>
  <si>
    <t>GeeCee Ventures Ltd</t>
  </si>
  <si>
    <t>GEECEE</t>
  </si>
  <si>
    <t>Lokesh Machines Ltd</t>
  </si>
  <si>
    <t>LOKESHMACH</t>
  </si>
  <si>
    <t>Suraj Products Ltd</t>
  </si>
  <si>
    <t>SURAJ</t>
  </si>
  <si>
    <t>Mold-Tek Technologies Ltd</t>
  </si>
  <si>
    <t>MOLDTECH</t>
  </si>
  <si>
    <t>Shri Jagdamba Polymers Ltd</t>
  </si>
  <si>
    <t>SHRJAGP</t>
  </si>
  <si>
    <t>Finkurve Financial Services Ltd</t>
  </si>
  <si>
    <t>FINKURVE</t>
  </si>
  <si>
    <t>TPL Plastech Ltd</t>
  </si>
  <si>
    <t>TPLPLASTEH</t>
  </si>
  <si>
    <t>Shree Tirupati Balajee FIBC Ltd</t>
  </si>
  <si>
    <t>TIRUPATI</t>
  </si>
  <si>
    <t>PREVEST DENPRO LTD</t>
  </si>
  <si>
    <t>PREVEST</t>
  </si>
  <si>
    <t>Rane Brake Linings Ltd</t>
  </si>
  <si>
    <t>RBL</t>
  </si>
  <si>
    <t>Vraj Iron and Steel Ltd</t>
  </si>
  <si>
    <t>VRAJ</t>
  </si>
  <si>
    <t>STEL Holdings Ltd</t>
  </si>
  <si>
    <t>STEL</t>
  </si>
  <si>
    <t>MMP Industries Ltd</t>
  </si>
  <si>
    <t>MMP</t>
  </si>
  <si>
    <t>DMCC Speciality Chemicals Ltd</t>
  </si>
  <si>
    <t>DMCC</t>
  </si>
  <si>
    <t>Megatherm Induction Ltd</t>
  </si>
  <si>
    <t>MEGATHERM</t>
  </si>
  <si>
    <t>Ritco Logistics Ltd</t>
  </si>
  <si>
    <t>RITCO</t>
  </si>
  <si>
    <t>Menon Bearings Ltd</t>
  </si>
  <si>
    <t>MENONBE</t>
  </si>
  <si>
    <t>Modern Insulators Ltd</t>
  </si>
  <si>
    <t>MODINSU</t>
  </si>
  <si>
    <t>Artemis Electricals and Projects Ltd</t>
  </si>
  <si>
    <t>AEPL</t>
  </si>
  <si>
    <t>ATMASTCO Ltd</t>
  </si>
  <si>
    <t>ATMASTCO</t>
  </si>
  <si>
    <t>20 Microns Ltd</t>
  </si>
  <si>
    <t>20MICRONS</t>
  </si>
  <si>
    <t>KSE Ltd</t>
  </si>
  <si>
    <t>KSE</t>
  </si>
  <si>
    <t>Khaitan Chemicals and Fertilizers Ltd</t>
  </si>
  <si>
    <t>KHAICHEM</t>
  </si>
  <si>
    <t>Vinyl Chemicals (India) Ltd</t>
  </si>
  <si>
    <t>VINYLINDIA</t>
  </si>
  <si>
    <t>Shree Pushkar Chemicals &amp; Fertilisers Ltd</t>
  </si>
  <si>
    <t>SHREEPUSHK</t>
  </si>
  <si>
    <t>Tantia Constructions Ltd</t>
  </si>
  <si>
    <t>TCLCONS</t>
  </si>
  <si>
    <t>Maan Aluminium Ltd</t>
  </si>
  <si>
    <t>MAANALU</t>
  </si>
  <si>
    <t>Spencer's Retail Ltd</t>
  </si>
  <si>
    <t>SPENCERS</t>
  </si>
  <si>
    <t>Sri Adhikari Brothers Television Network Ltd</t>
  </si>
  <si>
    <t>SABTNL</t>
  </si>
  <si>
    <t>Haldyn Glass Ltd</t>
  </si>
  <si>
    <t>HALDYNGL</t>
  </si>
  <si>
    <t>High Energy Batteries (India) Ltd</t>
  </si>
  <si>
    <t>HIGHENE</t>
  </si>
  <si>
    <t>Bhageria Industries Ltd</t>
  </si>
  <si>
    <t>BHAGERIA</t>
  </si>
  <si>
    <t>Sunshield Chemicals Ltd</t>
  </si>
  <si>
    <t>SUNSHIEL</t>
  </si>
  <si>
    <t>National Peroxide Ltd</t>
  </si>
  <si>
    <t>NPL</t>
  </si>
  <si>
    <t>GEM Enviro Management Ltd</t>
  </si>
  <si>
    <t>GEMENVIRO</t>
  </si>
  <si>
    <t>Nitta Gelatin India Ltd</t>
  </si>
  <si>
    <t>NITTAGELA</t>
  </si>
  <si>
    <t>Albert David Ltd</t>
  </si>
  <si>
    <t>ALBERTDAVD</t>
  </si>
  <si>
    <t>Rudra Ecovation Ltd</t>
  </si>
  <si>
    <t>RUDRAECO</t>
  </si>
  <si>
    <t>Sakar Healthcare Ltd</t>
  </si>
  <si>
    <t>SAKAR</t>
  </si>
  <si>
    <t>Arihant Capital Markets Ltd</t>
  </si>
  <si>
    <t>ARIHANTCAP</t>
  </si>
  <si>
    <t>Liberty Shoes Ltd</t>
  </si>
  <si>
    <t>LIBERTSHOE</t>
  </si>
  <si>
    <t>Hindustan Media Ventures Ltd</t>
  </si>
  <si>
    <t>HMVL</t>
  </si>
  <si>
    <t>Izmo Ltd</t>
  </si>
  <si>
    <t>IZMO</t>
  </si>
  <si>
    <t>Balaji Telefilms Ltd</t>
  </si>
  <si>
    <t>BALAJITELE</t>
  </si>
  <si>
    <t>Radhika Jeweltech Ltd</t>
  </si>
  <si>
    <t>RADHIKAJWE</t>
  </si>
  <si>
    <t>Wise Travel India Ltd</t>
  </si>
  <si>
    <t>WTICAB</t>
  </si>
  <si>
    <t>Nagarjuna Fertilizers and Chemicals Ltd</t>
  </si>
  <si>
    <t>NAGAFERT</t>
  </si>
  <si>
    <t>Apex Frozen Foods Ltd</t>
  </si>
  <si>
    <t>APEX</t>
  </si>
  <si>
    <t>BPL Ltd</t>
  </si>
  <si>
    <t>BPL</t>
  </si>
  <si>
    <t>Nandan Denim Ltd</t>
  </si>
  <si>
    <t>NDL</t>
  </si>
  <si>
    <t>SAR Televenture Ltd</t>
  </si>
  <si>
    <t>SARTELE</t>
  </si>
  <si>
    <t>Nahar Poly Films Ltd</t>
  </si>
  <si>
    <t>NAHARPOLY</t>
  </si>
  <si>
    <t>Shankar Lal Rampal Dye-Chem Ltd</t>
  </si>
  <si>
    <t>SRD</t>
  </si>
  <si>
    <t>Bedmutha Industries Ltd</t>
  </si>
  <si>
    <t>BEDMUTHA</t>
  </si>
  <si>
    <t>Sayaji Hotels Ltd</t>
  </si>
  <si>
    <t>SAYAJIHOTL</t>
  </si>
  <si>
    <t>D P Wires Ltd</t>
  </si>
  <si>
    <t>DPWIRES</t>
  </si>
  <si>
    <t>Goa Carbon Ltd</t>
  </si>
  <si>
    <t>GOACARBON</t>
  </si>
  <si>
    <t>Naperol Investments Ltd</t>
  </si>
  <si>
    <t>NAPEROL</t>
  </si>
  <si>
    <t>A K Capital Services Ltd</t>
  </si>
  <si>
    <t>AKCAPIT</t>
  </si>
  <si>
    <t>Nicco Parks &amp; Resorts Ltd</t>
  </si>
  <si>
    <t>NICCOPAR</t>
  </si>
  <si>
    <t>PNGS Gargi Fashion Jewellery Ltd</t>
  </si>
  <si>
    <t>GARGI</t>
  </si>
  <si>
    <t>Sreeleathers Ltd</t>
  </si>
  <si>
    <t>SREEL</t>
  </si>
  <si>
    <t>Sukhjit Starch and Chemicals Ltd</t>
  </si>
  <si>
    <t>SUKHJITS</t>
  </si>
  <si>
    <t>S J Logistics (India) Ltd</t>
  </si>
  <si>
    <t>SJLOGISTIC</t>
  </si>
  <si>
    <t>Laxmi Goldorna House Ltd</t>
  </si>
  <si>
    <t>LGHL</t>
  </si>
  <si>
    <t>Empire Industries Ltd</t>
  </si>
  <si>
    <t>EMPIND</t>
  </si>
  <si>
    <t>LIC MF S&amp;P BSE Sensex ETF</t>
  </si>
  <si>
    <t>LICNETFSEN</t>
  </si>
  <si>
    <t>Remsons Industries Ltd</t>
  </si>
  <si>
    <t>REMSONSIND</t>
  </si>
  <si>
    <t>Black Rose Industries Ltd</t>
  </si>
  <si>
    <t>BLACKROSE</t>
  </si>
  <si>
    <t>FCS Software Solutions Ltd</t>
  </si>
  <si>
    <t>FCSSOFT</t>
  </si>
  <si>
    <t>Uravi T &amp; Wedge Lamps Ltd</t>
  </si>
  <si>
    <t>URAVI</t>
  </si>
  <si>
    <t>Vikas Ecotech Ltd</t>
  </si>
  <si>
    <t>VIKASECO</t>
  </si>
  <si>
    <t>Hindustan Motors Ltd</t>
  </si>
  <si>
    <t>HINDMOTORS</t>
  </si>
  <si>
    <t>Concord Control Systems Ltd</t>
  </si>
  <si>
    <t>CNCRD</t>
  </si>
  <si>
    <t>Arfin India Ltd</t>
  </si>
  <si>
    <t>ARFIN</t>
  </si>
  <si>
    <t>AVG Logistics Ltd</t>
  </si>
  <si>
    <t>AVG</t>
  </si>
  <si>
    <t>Bright Outdoor Media Ltd</t>
  </si>
  <si>
    <t>BRIGHT</t>
  </si>
  <si>
    <t>TVS Electronics Ltd</t>
  </si>
  <si>
    <t>TVSELECT</t>
  </si>
  <si>
    <t>Brand Concepts Ltd</t>
  </si>
  <si>
    <t>BCONCEPTS</t>
  </si>
  <si>
    <t>RMC Switchgears Ltd</t>
  </si>
  <si>
    <t>RMC</t>
  </si>
  <si>
    <t>RPP Infra Projects Ltd</t>
  </si>
  <si>
    <t>RPPINFRA</t>
  </si>
  <si>
    <t>Remedium Lifecare Ltd</t>
  </si>
  <si>
    <t>REMLIFE</t>
  </si>
  <si>
    <t>Pyramid Technoplast Ltd</t>
  </si>
  <si>
    <t>PYRAMID</t>
  </si>
  <si>
    <t>Khadim India Ltd</t>
  </si>
  <si>
    <t>KHADIM</t>
  </si>
  <si>
    <t>Indag Rubber Ltd</t>
  </si>
  <si>
    <t>INDAG</t>
  </si>
  <si>
    <t>Nectar Lifesciences Ltd</t>
  </si>
  <si>
    <t>NECLIFE</t>
  </si>
  <si>
    <t>KN Agri Resources Ltd</t>
  </si>
  <si>
    <t>KNAGRI</t>
  </si>
  <si>
    <t>Donear Industries Ltd</t>
  </si>
  <si>
    <t>DONEAR</t>
  </si>
  <si>
    <t>3i Infotech Ltd</t>
  </si>
  <si>
    <t>3IINFOLTD</t>
  </si>
  <si>
    <t>SKM Egg Products Export India Ltd</t>
  </si>
  <si>
    <t>SKMEGGPROD</t>
  </si>
  <si>
    <t>UTI Gold Exchange Traded Fund</t>
  </si>
  <si>
    <t>GOLDSHARE</t>
  </si>
  <si>
    <t>Advani Hotels and Resorts (India) Ltd</t>
  </si>
  <si>
    <t>ADVANIHOTR</t>
  </si>
  <si>
    <t>Niyogin Fintech Ltd</t>
  </si>
  <si>
    <t>NIYOGIN</t>
  </si>
  <si>
    <t>Pashupati Cotspin Ltd</t>
  </si>
  <si>
    <t>PASHUPATI</t>
  </si>
  <si>
    <t>Vipul Ltd</t>
  </si>
  <si>
    <t>VIPULLTD</t>
  </si>
  <si>
    <t>Valiant Laboratories Ltd</t>
  </si>
  <si>
    <t>VALIANTLAB</t>
  </si>
  <si>
    <t>Mirza International Ltd</t>
  </si>
  <si>
    <t>MIRZAINT</t>
  </si>
  <si>
    <t>Genus Paper &amp; Boards Ltd</t>
  </si>
  <si>
    <t>GENUSPAPER</t>
  </si>
  <si>
    <t>Manaksia Ltd</t>
  </si>
  <si>
    <t>MANAKSIA</t>
  </si>
  <si>
    <t>Consolidated Finvest &amp; Holdings Ltd</t>
  </si>
  <si>
    <t>CONSOFINVT</t>
  </si>
  <si>
    <t>Macfos Ltd</t>
  </si>
  <si>
    <t>ROBU</t>
  </si>
  <si>
    <t>Music Broadcast Ltd</t>
  </si>
  <si>
    <t>RADIOCITY</t>
  </si>
  <si>
    <t>Stovec Industries Ltd</t>
  </si>
  <si>
    <t>STOVACQ</t>
  </si>
  <si>
    <t>Munjal Showa Ltd</t>
  </si>
  <si>
    <t>MUNJALSHOW</t>
  </si>
  <si>
    <t>Supershakti Metaliks Ltd</t>
  </si>
  <si>
    <t>SUPERSHAKT</t>
  </si>
  <si>
    <t>Bartronics India Ltd</t>
  </si>
  <si>
    <t>ASMS</t>
  </si>
  <si>
    <t>PVP Ventures Ltd</t>
  </si>
  <si>
    <t>PVP</t>
  </si>
  <si>
    <t>Nikhil Adhesives Ltd</t>
  </si>
  <si>
    <t>NIKHILAD</t>
  </si>
  <si>
    <t>Cybertech Systems and Software Ltd</t>
  </si>
  <si>
    <t>CYBERTECH</t>
  </si>
  <si>
    <t>Wanbury Ltd</t>
  </si>
  <si>
    <t>WANBURY</t>
  </si>
  <si>
    <t>Aarti Surfactants Ltd</t>
  </si>
  <si>
    <t>AARTISURF</t>
  </si>
  <si>
    <t>Sealmatic India Ltd</t>
  </si>
  <si>
    <t>SEALMATIC</t>
  </si>
  <si>
    <t>Orient Ceratech Ltd</t>
  </si>
  <si>
    <t>ORIENTCER</t>
  </si>
  <si>
    <t>Artson Engineering Ltd</t>
  </si>
  <si>
    <t>ARTSONEN</t>
  </si>
  <si>
    <t>Nupur Recyclers Ltd</t>
  </si>
  <si>
    <t>NRL</t>
  </si>
  <si>
    <t>Sheetal Cool Products Ltd</t>
  </si>
  <si>
    <t>SCPL</t>
  </si>
  <si>
    <t>Indo Borax and Chemicals Ltd</t>
  </si>
  <si>
    <t>INDOBORAX</t>
  </si>
  <si>
    <t>Accent Microcell Ltd</t>
  </si>
  <si>
    <t>ACCENTMIC</t>
  </si>
  <si>
    <t>Alankit Ltd</t>
  </si>
  <si>
    <t>ALANKIT</t>
  </si>
  <si>
    <t>Sil Investments Ltd</t>
  </si>
  <si>
    <t>SILINV</t>
  </si>
  <si>
    <t>Hazoor Multi Projects Ltd</t>
  </si>
  <si>
    <t>HAZOOR</t>
  </si>
  <si>
    <t>Frontier Springs Ltd</t>
  </si>
  <si>
    <t>FRONTSP</t>
  </si>
  <si>
    <t>Affordable Robotic &amp; Automation Ltd</t>
  </si>
  <si>
    <t>AFFORDABLE</t>
  </si>
  <si>
    <t>Phantom Digital Effects Ltd</t>
  </si>
  <si>
    <t>PHANTOMFX</t>
  </si>
  <si>
    <t>Mazda Ltd</t>
  </si>
  <si>
    <t>MAZDA</t>
  </si>
  <si>
    <t>Tara Chand Infralogistic Solutions Ltd</t>
  </si>
  <si>
    <t>TARACHAND</t>
  </si>
  <si>
    <t>Nile Ltd</t>
  </si>
  <si>
    <t>NILE</t>
  </si>
  <si>
    <t>Kore Digital Ltd</t>
  </si>
  <si>
    <t>R &amp; B Denims Ltd</t>
  </si>
  <si>
    <t>RNBDENIMS</t>
  </si>
  <si>
    <t>Balaxi Pharmaceuticals Ltd</t>
  </si>
  <si>
    <t>BALAXI</t>
  </si>
  <si>
    <t>HT Media Ltd</t>
  </si>
  <si>
    <t>HTMEDIA</t>
  </si>
  <si>
    <t>Mac Charles (India) Ltd</t>
  </si>
  <si>
    <t>MCCHRLS-B</t>
  </si>
  <si>
    <t>Vishnusurya Projects and Infra Ltd</t>
  </si>
  <si>
    <t>VISHNUINFR</t>
  </si>
  <si>
    <t>Aym Syntex Ltd</t>
  </si>
  <si>
    <t>AYMSYNTEX</t>
  </si>
  <si>
    <t>Oricon Enterprises Ltd</t>
  </si>
  <si>
    <t>ORICONENT</t>
  </si>
  <si>
    <t>Nova Agritech Ltd</t>
  </si>
  <si>
    <t>NOVAAGRI</t>
  </si>
  <si>
    <t>Vinsys IT Services India Ltd</t>
  </si>
  <si>
    <t>VINSYS</t>
  </si>
  <si>
    <t>Medicamen Biotech Ltd</t>
  </si>
  <si>
    <t>MEDICAMEQ</t>
  </si>
  <si>
    <t>UTI Nifty Next 50 Exchange Traded Fund</t>
  </si>
  <si>
    <t>UTINEXT50</t>
  </si>
  <si>
    <t>Cellecor Gadgets Ltd</t>
  </si>
  <si>
    <t>CELLECOR</t>
  </si>
  <si>
    <t>R S Software (India) Ltd</t>
  </si>
  <si>
    <t>RSSOFTWARE</t>
  </si>
  <si>
    <t>Kriti Nutrients Ltd</t>
  </si>
  <si>
    <t>KRITINUT</t>
  </si>
  <si>
    <t>Harita Seating Systems Ltd</t>
  </si>
  <si>
    <t>HARITASEAT</t>
  </si>
  <si>
    <t>TAC Infosec Ltd</t>
  </si>
  <si>
    <t>TAC</t>
  </si>
  <si>
    <t>Precot Ltd</t>
  </si>
  <si>
    <t>PRECOT</t>
  </si>
  <si>
    <t>Oswal Agro Mills Ltd</t>
  </si>
  <si>
    <t>OSWALAGRO</t>
  </si>
  <si>
    <t>Super Sales India Ltd</t>
  </si>
  <si>
    <t>SUPER</t>
  </si>
  <si>
    <t>Gretex Corporate Services Ltd</t>
  </si>
  <si>
    <t>GCSL</t>
  </si>
  <si>
    <t>Taylormade Renewables Ltd</t>
  </si>
  <si>
    <t>TRL</t>
  </si>
  <si>
    <t>Bhartiya International Ltd</t>
  </si>
  <si>
    <t>BIL</t>
  </si>
  <si>
    <t>Shriram Asset Management Co Ltd</t>
  </si>
  <si>
    <t>SRAMSET</t>
  </si>
  <si>
    <t>PTL Enterprises Ltd</t>
  </si>
  <si>
    <t>PTL</t>
  </si>
  <si>
    <t>RBM Infracon Ltd</t>
  </si>
  <si>
    <t>RBMINFRA</t>
  </si>
  <si>
    <t>Uni-Abex Alloy Products Ltd</t>
  </si>
  <si>
    <t>UNIABEXAL</t>
  </si>
  <si>
    <t>Diamines and Chemicals Ltd</t>
  </si>
  <si>
    <t>DIAMINESQ</t>
  </si>
  <si>
    <t>KCP Sugar and Industries Corp Ltd</t>
  </si>
  <si>
    <t>KCPSUGIND</t>
  </si>
  <si>
    <t>Deep Energy Resources Ltd</t>
  </si>
  <si>
    <t>DEEPENR</t>
  </si>
  <si>
    <t>Nahar Industrial Enterprises Ltd</t>
  </si>
  <si>
    <t>NAHARINDUS</t>
  </si>
  <si>
    <t>Fermenta Biotech Ltd</t>
  </si>
  <si>
    <t>FERMENTA</t>
  </si>
  <si>
    <t>StarlinePS Enterprises Ltd</t>
  </si>
  <si>
    <t>STARLENT</t>
  </si>
  <si>
    <t>Pratham EPC Projects Ltd</t>
  </si>
  <si>
    <t>PRATHAM</t>
  </si>
  <si>
    <t>Orient Bell Ltd</t>
  </si>
  <si>
    <t>ORIENTBELL</t>
  </si>
  <si>
    <t>Frog Cellsat Ltd</t>
  </si>
  <si>
    <t>FROG</t>
  </si>
  <si>
    <t>Swadeshi Polytex Ltd</t>
  </si>
  <si>
    <t>SWADPOL</t>
  </si>
  <si>
    <t>Anjani Portland Cement Ltd</t>
  </si>
  <si>
    <t>APCL</t>
  </si>
  <si>
    <t>HCL Infosystems Ltd</t>
  </si>
  <si>
    <t>HCL-INSYS</t>
  </si>
  <si>
    <t>TBI Corn Ltd</t>
  </si>
  <si>
    <t>TBI</t>
  </si>
  <si>
    <t>Banswara Syntex Ltd</t>
  </si>
  <si>
    <t>BANSWRAS</t>
  </si>
  <si>
    <t>Vikram Thermo (India) Ltd</t>
  </si>
  <si>
    <t>VIKRAMTH</t>
  </si>
  <si>
    <t>Kronox Lab Sciences Ltd</t>
  </si>
  <si>
    <t>KRONOX</t>
  </si>
  <si>
    <t>Sinclairs Hotels Ltd</t>
  </si>
  <si>
    <t>SINCLAIR</t>
  </si>
  <si>
    <t>Pavna Industries Ltd</t>
  </si>
  <si>
    <t>PAVNAIND</t>
  </si>
  <si>
    <t>Nila Infrastructures Ltd</t>
  </si>
  <si>
    <t>NILAINFRA</t>
  </si>
  <si>
    <t>Dynamic Services &amp; Security Ltd</t>
  </si>
  <si>
    <t>DYNAMIC</t>
  </si>
  <si>
    <t>Swaraj Suiting Ltd</t>
  </si>
  <si>
    <t>SWARAJ</t>
  </si>
  <si>
    <t>Kanoria Chemicals and Industries Ltd</t>
  </si>
  <si>
    <t>KANORICHEM</t>
  </si>
  <si>
    <t>Inspirisys Solutions Ltd</t>
  </si>
  <si>
    <t>INSPIRISYS</t>
  </si>
  <si>
    <t>Bharat Seats Ltd</t>
  </si>
  <si>
    <t>BHARATSE</t>
  </si>
  <si>
    <t>NBI Industrial Finance Company Ltd</t>
  </si>
  <si>
    <t>NBIFIN</t>
  </si>
  <si>
    <t>Axita Cotton Ltd</t>
  </si>
  <si>
    <t>AXITA</t>
  </si>
  <si>
    <t>TRF Ltd</t>
  </si>
  <si>
    <t>TRF</t>
  </si>
  <si>
    <t>Gourmet Gateway India Ltd</t>
  </si>
  <si>
    <t>GOURMET</t>
  </si>
  <si>
    <t>Dai Ichi Karkaria Ltd</t>
  </si>
  <si>
    <t>DAICHI</t>
  </si>
  <si>
    <t>Trucap Finance Ltd</t>
  </si>
  <si>
    <t>TRU</t>
  </si>
  <si>
    <t>Ambalal Sarabhai Enterprises Ltd</t>
  </si>
  <si>
    <t>AMBALALSA</t>
  </si>
  <si>
    <t>Shree Karni Fabcom Ltd</t>
  </si>
  <si>
    <t>SHREEKARNI</t>
  </si>
  <si>
    <t>Kritika Wires Ltd</t>
  </si>
  <si>
    <t>KRITIKA</t>
  </si>
  <si>
    <t>Parsvnath Developers Ltd</t>
  </si>
  <si>
    <t>PARSVNATH</t>
  </si>
  <si>
    <t>Kamat Hotels (India) Ltd</t>
  </si>
  <si>
    <t>KAMATHOTEL</t>
  </si>
  <si>
    <t>Xtglobal Infotech Ltd</t>
  </si>
  <si>
    <t>XTGLOBAL</t>
  </si>
  <si>
    <t>Kilitch Drugs (India) Ltd</t>
  </si>
  <si>
    <t>KILITCH</t>
  </si>
  <si>
    <t>Teerth Gopicon Ltd</t>
  </si>
  <si>
    <t>TGL</t>
  </si>
  <si>
    <t>Bharat Agri Fert &amp; Realty Ltd</t>
  </si>
  <si>
    <t>BHARATAGRI</t>
  </si>
  <si>
    <t>Singer India Ltd</t>
  </si>
  <si>
    <t>SINGER</t>
  </si>
  <si>
    <t>Sadbhav Engineering Ltd</t>
  </si>
  <si>
    <t>SADBHAV</t>
  </si>
  <si>
    <t>Annapurna Swadisht Ltd</t>
  </si>
  <si>
    <t>ANNAPURNA</t>
  </si>
  <si>
    <t>Vardhman Acrylics Ltd</t>
  </si>
  <si>
    <t>VARDHACRLC</t>
  </si>
  <si>
    <t>RBZ Jewellers Ltd</t>
  </si>
  <si>
    <t>RBZJEWEL</t>
  </si>
  <si>
    <t>Jewelry &amp; Watch Retailers</t>
  </si>
  <si>
    <t>Galaxy Bearings Ltd</t>
  </si>
  <si>
    <t>GALXBRG</t>
  </si>
  <si>
    <t>Refractory Shapes Ltd</t>
  </si>
  <si>
    <t>REFRACTORY</t>
  </si>
  <si>
    <t>ZIM Laboratories Ltd</t>
  </si>
  <si>
    <t>ZIMLAB</t>
  </si>
  <si>
    <t>Ador Fontech Ltd</t>
  </si>
  <si>
    <t>ADORFO</t>
  </si>
  <si>
    <t>Vantage Knowledge Academy Ltd</t>
  </si>
  <si>
    <t>VKAL</t>
  </si>
  <si>
    <t>All e Technologies Ltd</t>
  </si>
  <si>
    <t>ALLETEC</t>
  </si>
  <si>
    <t>Aerpace Industries Ltd</t>
  </si>
  <si>
    <t>AERPACE</t>
  </si>
  <si>
    <t>Saakshi Medtech and Panels Ltd</t>
  </si>
  <si>
    <t>SAAKSHI</t>
  </si>
  <si>
    <t>Nitco Ltd</t>
  </si>
  <si>
    <t>NITCO</t>
  </si>
  <si>
    <t>Rudra Global Infra Products Ltd</t>
  </si>
  <si>
    <t>RUDRA</t>
  </si>
  <si>
    <t>Iris Clothings Ltd</t>
  </si>
  <si>
    <t>IRISDOREME</t>
  </si>
  <si>
    <t>Krishival Foods Ltd</t>
  </si>
  <si>
    <t>KRISHIVAL</t>
  </si>
  <si>
    <t>UFO Moviez India Ltd</t>
  </si>
  <si>
    <t>UFO</t>
  </si>
  <si>
    <t>Nahar Capital and Financial Services Ltd</t>
  </si>
  <si>
    <t>NAHARCAP</t>
  </si>
  <si>
    <t>Kiran Vyapar Ltd</t>
  </si>
  <si>
    <t>KIRANVYPAR</t>
  </si>
  <si>
    <t>Kwality Pharmaceuticals Ltd</t>
  </si>
  <si>
    <t>KPL</t>
  </si>
  <si>
    <t>Synergy Green Industries Ltd</t>
  </si>
  <si>
    <t>SGIL</t>
  </si>
  <si>
    <t>Raghuvir Synthetics Ltd</t>
  </si>
  <si>
    <t>RAGHUSYN</t>
  </si>
  <si>
    <t>IFB Agro Industries Ltd</t>
  </si>
  <si>
    <t>IFBAGRO</t>
  </si>
  <si>
    <t>Venus Remedies Ltd</t>
  </si>
  <si>
    <t>VENUSREM</t>
  </si>
  <si>
    <t>International Travel House Ltd</t>
  </si>
  <si>
    <t>ITHL</t>
  </si>
  <si>
    <t>International Conveyors Ltd</t>
  </si>
  <si>
    <t>INTLCONV</t>
  </si>
  <si>
    <t>Swiss Military Consumer Goods Ltd</t>
  </si>
  <si>
    <t>SWISSMLTRY</t>
  </si>
  <si>
    <t>Indian Bright Steel Co Ltd</t>
  </si>
  <si>
    <t>IBRIGST</t>
  </si>
  <si>
    <t>B&amp;B Triplewall Containers Ltd</t>
  </si>
  <si>
    <t>BBTCL</t>
  </si>
  <si>
    <t>SRM Contractors Ltd</t>
  </si>
  <si>
    <t>SRM</t>
  </si>
  <si>
    <t>Megasoft Ltd</t>
  </si>
  <si>
    <t>MEGASOFT</t>
  </si>
  <si>
    <t>Muthoot Capital Services Ltd</t>
  </si>
  <si>
    <t>MUTHOOTCAP</t>
  </si>
  <si>
    <t>Euro Panel Products Ltd</t>
  </si>
  <si>
    <t>EUROBOND</t>
  </si>
  <si>
    <t>Foce India Ltd</t>
  </si>
  <si>
    <t>FOCE</t>
  </si>
  <si>
    <t>MIRC Electronics Ltd</t>
  </si>
  <si>
    <t>MIRCELECTR</t>
  </si>
  <si>
    <t>United Drilling Tools Ltd</t>
  </si>
  <si>
    <t>UNIDT</t>
  </si>
  <si>
    <t>Kothari Sugars and Chemicals Ltd</t>
  </si>
  <si>
    <t>KOTARISUG</t>
  </si>
  <si>
    <t>IRIS Business Services Ltd</t>
  </si>
  <si>
    <t>IRIS</t>
  </si>
  <si>
    <t>BEW Engineering Ltd</t>
  </si>
  <si>
    <t>BEWLTD</t>
  </si>
  <si>
    <t>Thirdwave Financial Intermediaries Ltd</t>
  </si>
  <si>
    <t>THIRDFIN</t>
  </si>
  <si>
    <t>SRG Housing Finance Ltd</t>
  </si>
  <si>
    <t>SRGHFL</t>
  </si>
  <si>
    <t>Bharat Road Network Ltd</t>
  </si>
  <si>
    <t>BRNL</t>
  </si>
  <si>
    <t>Asahi Songwon Colors Ltd</t>
  </si>
  <si>
    <t>ASAHISONG</t>
  </si>
  <si>
    <t>Titan Biotech Ltd</t>
  </si>
  <si>
    <t>TITANBIO</t>
  </si>
  <si>
    <t>CL Educate Ltd</t>
  </si>
  <si>
    <t>CLEDUCATE</t>
  </si>
  <si>
    <t>Trust Fintech Ltd</t>
  </si>
  <si>
    <t>TRUST</t>
  </si>
  <si>
    <t>Cineline India Ltd</t>
  </si>
  <si>
    <t>CINELINE</t>
  </si>
  <si>
    <t>GP Eco Solutions India Ltd</t>
  </si>
  <si>
    <t>GPECO</t>
  </si>
  <si>
    <t>Kothari Products Ltd</t>
  </si>
  <si>
    <t>KOTHARIPRO</t>
  </si>
  <si>
    <t>DC Infotech and Communication Ltd</t>
  </si>
  <si>
    <t>DCI</t>
  </si>
  <si>
    <t>Meghna Infracon Infrastructure Ltd</t>
  </si>
  <si>
    <t>MIIL</t>
  </si>
  <si>
    <t>Riddhi Siddhi Gluco Biols Ltd</t>
  </si>
  <si>
    <t>RIDDHI</t>
  </si>
  <si>
    <t>Viviana Power Tech Ltd</t>
  </si>
  <si>
    <t>VIVIANA</t>
  </si>
  <si>
    <t>MOS Utility Ltd</t>
  </si>
  <si>
    <t>MOS</t>
  </si>
  <si>
    <t>Cressanda Railway Solutions Ltd</t>
  </si>
  <si>
    <t>CRESSAN</t>
  </si>
  <si>
    <t>DU Digital Global Ltd</t>
  </si>
  <si>
    <t>DUGLOBAL</t>
  </si>
  <si>
    <t>Autoline Industries Ltd</t>
  </si>
  <si>
    <t>AUTOIND</t>
  </si>
  <si>
    <t>Rathi Steel and Power Ltd</t>
  </si>
  <si>
    <t>RATHIST</t>
  </si>
  <si>
    <t>Kaycee Industries Ltd</t>
  </si>
  <si>
    <t>KAYCEEI</t>
  </si>
  <si>
    <t>Geekay Wires Ltd</t>
  </si>
  <si>
    <t>GEEKAYWIRE</t>
  </si>
  <si>
    <t>Shish Industries Ltd</t>
  </si>
  <si>
    <t>SHISHIND</t>
  </si>
  <si>
    <t>Valiant Communications Ltd</t>
  </si>
  <si>
    <t>VALIANT</t>
  </si>
  <si>
    <t>Worth Investment &amp; Trading Co Ltd</t>
  </si>
  <si>
    <t>WORTH</t>
  </si>
  <si>
    <t>Bella Casa Fashion &amp; Retail Ltd</t>
  </si>
  <si>
    <t>BELLACASA</t>
  </si>
  <si>
    <t>Mawana Sugars Ltd</t>
  </si>
  <si>
    <t>MAWANASUG</t>
  </si>
  <si>
    <t>Aion-Tech Solutions Ltd</t>
  </si>
  <si>
    <t>GOLDTECH</t>
  </si>
  <si>
    <t>Indian Emulsifiers Ltd</t>
  </si>
  <si>
    <t>IEML</t>
  </si>
  <si>
    <t>Jet Airways (India) Ltd</t>
  </si>
  <si>
    <t>JETAIRWAYS</t>
  </si>
  <si>
    <t>Aditya BSL Nifty 50 ETF</t>
  </si>
  <si>
    <t>BSLNIFTY</t>
  </si>
  <si>
    <t>Prozone Realty Ltd</t>
  </si>
  <si>
    <t>PROZONER</t>
  </si>
  <si>
    <t>Ponni Sugars (Erode) Ltd</t>
  </si>
  <si>
    <t>PONNIERODE</t>
  </si>
  <si>
    <t>Addictive Learning Technology Ltd</t>
  </si>
  <si>
    <t>LAWSIKHO</t>
  </si>
  <si>
    <t>Shivam Autotech Ltd</t>
  </si>
  <si>
    <t>SHIVAMAUTO</t>
  </si>
  <si>
    <t>Orbit Exports Ltd</t>
  </si>
  <si>
    <t>ORBTEXP</t>
  </si>
  <si>
    <t>Vibhor Steel Tubes Ltd</t>
  </si>
  <si>
    <t>VSTL</t>
  </si>
  <si>
    <t>SoftSol India Ltd</t>
  </si>
  <si>
    <t>SOFTSOL</t>
  </si>
  <si>
    <t>DIC India Ltd</t>
  </si>
  <si>
    <t>DICIND</t>
  </si>
  <si>
    <t>Sakthi Sugars Ltd</t>
  </si>
  <si>
    <t>SAKHTISUG</t>
  </si>
  <si>
    <t>Winsol Engineers Ltd</t>
  </si>
  <si>
    <t>WINSOL</t>
  </si>
  <si>
    <t>Premier Polyfilm Ltd</t>
  </si>
  <si>
    <t>PREMIERPOL</t>
  </si>
  <si>
    <t>Amal Ltd</t>
  </si>
  <si>
    <t>AMAL</t>
  </si>
  <si>
    <t>Reliance Communications Ltd</t>
  </si>
  <si>
    <t>RCOM</t>
  </si>
  <si>
    <t>Nath Bio-Genes (I) Ltd</t>
  </si>
  <si>
    <t>NATHBIOGEN</t>
  </si>
  <si>
    <t>Jost's Engineering Company Ltd</t>
  </si>
  <si>
    <t>JOSTS</t>
  </si>
  <si>
    <t>Thaai Casting Limited</t>
  </si>
  <si>
    <t>TCL</t>
  </si>
  <si>
    <t>Delton Cables Ltd</t>
  </si>
  <si>
    <t>DLTNCBL</t>
  </si>
  <si>
    <t>Mangalam Global Enterprise Ltd</t>
  </si>
  <si>
    <t>MGEL</t>
  </si>
  <si>
    <t>Rubfila International Ltd</t>
  </si>
  <si>
    <t>RUBFILA</t>
  </si>
  <si>
    <t>Birla Precision Technologies Ltd</t>
  </si>
  <si>
    <t>BIRLAPREC</t>
  </si>
  <si>
    <t>V-Marc India Ltd</t>
  </si>
  <si>
    <t>VMARCIND</t>
  </si>
  <si>
    <t>SoftTech Engineers Ltd</t>
  </si>
  <si>
    <t>SOFTTECH</t>
  </si>
  <si>
    <t>Northern Spirits Ltd</t>
  </si>
  <si>
    <t>NSL</t>
  </si>
  <si>
    <t>DCM Nouvelle Ltd</t>
  </si>
  <si>
    <t>DCMNVL</t>
  </si>
  <si>
    <t>Dhabriya Polywood Ltd</t>
  </si>
  <si>
    <t>DHABRIYA</t>
  </si>
  <si>
    <t>Baroda Rayon Corporation Ltd</t>
  </si>
  <si>
    <t>BARODARY</t>
  </si>
  <si>
    <t>Mangalam Industrial Finance Ltd</t>
  </si>
  <si>
    <t>MANGIND</t>
  </si>
  <si>
    <t>Menon Pistons Ltd</t>
  </si>
  <si>
    <t>MENNPIS</t>
  </si>
  <si>
    <t>Poddar Pigments Ltd</t>
  </si>
  <si>
    <t>PODDARMENT</t>
  </si>
  <si>
    <t>Modison Ltd</t>
  </si>
  <si>
    <t>MODISONLTD</t>
  </si>
  <si>
    <t>Industrial Investment Trust Ltd</t>
  </si>
  <si>
    <t>IITL</t>
  </si>
  <si>
    <t>Dynemic Products Ltd</t>
  </si>
  <si>
    <t>DYNPRO</t>
  </si>
  <si>
    <t>Integrated Industries Ltd</t>
  </si>
  <si>
    <t>IIL</t>
  </si>
  <si>
    <t>U Y Fincorp Ltd</t>
  </si>
  <si>
    <t>UYFINCORP</t>
  </si>
  <si>
    <t>Raj Television Network Ltd</t>
  </si>
  <si>
    <t>RAJTV</t>
  </si>
  <si>
    <t>Kinetic Engineering Ltd</t>
  </si>
  <si>
    <t>KINETICENG</t>
  </si>
  <si>
    <t>Creative Graphics Solutions India Ltd</t>
  </si>
  <si>
    <t>CGRAPHICS</t>
  </si>
  <si>
    <t>Shalibhadra Finance Ltd</t>
  </si>
  <si>
    <t>SAHLIBHFI</t>
  </si>
  <si>
    <t>Shardul Securities Ltd</t>
  </si>
  <si>
    <t>SHARDUL</t>
  </si>
  <si>
    <t>Innovators Facade Systems Ltd</t>
  </si>
  <si>
    <t>INNOVATORS</t>
  </si>
  <si>
    <t>OK Play India Ltd</t>
  </si>
  <si>
    <t>OKPLA</t>
  </si>
  <si>
    <t>Modi's Navnirman Ltd</t>
  </si>
  <si>
    <t>MODIS</t>
  </si>
  <si>
    <t>Markolines Pavement Technologies Ltd</t>
  </si>
  <si>
    <t>MARKOLINES</t>
  </si>
  <si>
    <t>Hindusthan Urban Infrastructure Ltd</t>
  </si>
  <si>
    <t>HUIL</t>
  </si>
  <si>
    <t>Almondz Global Securities Ltd</t>
  </si>
  <si>
    <t>ALMONDZ</t>
  </si>
  <si>
    <t>Batliboi Ltd</t>
  </si>
  <si>
    <t>BATLIBOI</t>
  </si>
  <si>
    <t>Manaksia Coated Metals &amp; Industries Ltd</t>
  </si>
  <si>
    <t>MANAKCOAT</t>
  </si>
  <si>
    <t>Indo National Ltd</t>
  </si>
  <si>
    <t>NIPPOBATRY</t>
  </si>
  <si>
    <t>Logica Infoway Ltd</t>
  </si>
  <si>
    <t>LOGICA</t>
  </si>
  <si>
    <t>Hi-Green Carbon Ltd</t>
  </si>
  <si>
    <t>HIGREEN</t>
  </si>
  <si>
    <t>Harrisons Malayalam Ltd</t>
  </si>
  <si>
    <t>HARRMALAYA</t>
  </si>
  <si>
    <t>Goodricke Group Ltd</t>
  </si>
  <si>
    <t>GOODRICKE</t>
  </si>
  <si>
    <t>Ruchira Papers Ltd</t>
  </si>
  <si>
    <t>RUCHIRA</t>
  </si>
  <si>
    <t>Suraj Ltd</t>
  </si>
  <si>
    <t>SURAJLTD</t>
  </si>
  <si>
    <t>M K Proteins Ltd</t>
  </si>
  <si>
    <t>MKPL</t>
  </si>
  <si>
    <t>Akme Fintrade India Ltd</t>
  </si>
  <si>
    <t>AFIL</t>
  </si>
  <si>
    <t>Pradeep Metals Ltd</t>
  </si>
  <si>
    <t>PRADPME</t>
  </si>
  <si>
    <t>Sigma Solve Ltd</t>
  </si>
  <si>
    <t>SIGMA</t>
  </si>
  <si>
    <t>Zenotech Laboratories Ltd</t>
  </si>
  <si>
    <t>ZENOTECH</t>
  </si>
  <si>
    <t>Hitech Corporation Ltd</t>
  </si>
  <si>
    <t>HITECHCORP</t>
  </si>
  <si>
    <t>Indo Us Bio-Tech Ltd</t>
  </si>
  <si>
    <t>INDOUS</t>
  </si>
  <si>
    <t>Mahindra EPC Irrigation Ltd</t>
  </si>
  <si>
    <t>MAHEPC</t>
  </si>
  <si>
    <t>DRC Systems India Ltd</t>
  </si>
  <si>
    <t>DRCSYSTEMS</t>
  </si>
  <si>
    <t>Shreyans Industries Ltd</t>
  </si>
  <si>
    <t>SHREYANIND</t>
  </si>
  <si>
    <t>VIP Clothing Ltd</t>
  </si>
  <si>
    <t>VIPCLOTHNG</t>
  </si>
  <si>
    <t>Pritika Auto Industries Ltd</t>
  </si>
  <si>
    <t>PRITIKAUTO</t>
  </si>
  <si>
    <t>Quint Digital Ltd</t>
  </si>
  <si>
    <t>QUINT</t>
  </si>
  <si>
    <t>Fredun Pharmaceuticals Ltd</t>
  </si>
  <si>
    <t>FREDUN</t>
  </si>
  <si>
    <t>Trigyn Technologies Ltd</t>
  </si>
  <si>
    <t>TRIGYN</t>
  </si>
  <si>
    <t>Udayshivakumar Infra Ltd</t>
  </si>
  <si>
    <t>USK</t>
  </si>
  <si>
    <t>Shera Energy Ltd</t>
  </si>
  <si>
    <t>SHERA</t>
  </si>
  <si>
    <t>Milkfood Ltd</t>
  </si>
  <si>
    <t>MLKFOOD</t>
  </si>
  <si>
    <t>Kay Cee Energy &amp; Infra Ltd</t>
  </si>
  <si>
    <t>KCEIL</t>
  </si>
  <si>
    <t>Newjaisa Technologies Ltd</t>
  </si>
  <si>
    <t>NEWJAISA</t>
  </si>
  <si>
    <t>Lakshmi Mills Company Ltd</t>
  </si>
  <si>
    <t>LAKSHMIMIL</t>
  </si>
  <si>
    <t>Bombay Oxygen Investments Ltd</t>
  </si>
  <si>
    <t>BOMOXY-B1</t>
  </si>
  <si>
    <t>Karnika Industries Ltd</t>
  </si>
  <si>
    <t>KARNIKA</t>
  </si>
  <si>
    <t>Universus Photo Imagings Ltd</t>
  </si>
  <si>
    <t>UNIVPHOTO</t>
  </si>
  <si>
    <t>Shemaroo Entertainment Ltd</t>
  </si>
  <si>
    <t>SHEMAROO</t>
  </si>
  <si>
    <t>Shiv Aum Steels Ltd</t>
  </si>
  <si>
    <t>SHIVAUM</t>
  </si>
  <si>
    <t>IL &amp; FS Investment Managers Ltd</t>
  </si>
  <si>
    <t>IVC</t>
  </si>
  <si>
    <t>Tiger Logistics (India) Ltd</t>
  </si>
  <si>
    <t>TIGERLOGS</t>
  </si>
  <si>
    <t>Star Paper Mills Ltd</t>
  </si>
  <si>
    <t>STARPAPER</t>
  </si>
  <si>
    <t>Nitin Castings Ltd</t>
  </si>
  <si>
    <t>NITINCAST</t>
  </si>
  <si>
    <t>Metals - Iron</t>
  </si>
  <si>
    <t>Aryaman Financial Services Ltd</t>
  </si>
  <si>
    <t>ARYAMAN</t>
  </si>
  <si>
    <t>Vishal Fabrics Ltd</t>
  </si>
  <si>
    <t>VISHAL</t>
  </si>
  <si>
    <t>Lyka Labs Ltd</t>
  </si>
  <si>
    <t>LYKALABS</t>
  </si>
  <si>
    <t>Systango Technologies Ltd</t>
  </si>
  <si>
    <t>SYSTANGO</t>
  </si>
  <si>
    <t>Rana Sugars Ltd</t>
  </si>
  <si>
    <t>RANASUG</t>
  </si>
  <si>
    <t>Exxaro Tiles Ltd</t>
  </si>
  <si>
    <t>EXXARO</t>
  </si>
  <si>
    <t>Byke Hospitality Ltd</t>
  </si>
  <si>
    <t>BYKE</t>
  </si>
  <si>
    <t>Chavda Infra Ltd</t>
  </si>
  <si>
    <t>CHAVDA</t>
  </si>
  <si>
    <t>RM Drip &amp; Sprinklers Systems Ltd</t>
  </si>
  <si>
    <t>RMDRIP</t>
  </si>
  <si>
    <t>Gokul Refoils and Solvent Ltd</t>
  </si>
  <si>
    <t>GOKUL</t>
  </si>
  <si>
    <t>Shree Rama Multi-Tech Ltd</t>
  </si>
  <si>
    <t>SHREERAMA</t>
  </si>
  <si>
    <t>EFFWA Infra &amp; Research Ltd</t>
  </si>
  <si>
    <t>EFFWA</t>
  </si>
  <si>
    <t>K M Sugar Mills Ltd</t>
  </si>
  <si>
    <t>KMSUGAR</t>
  </si>
  <si>
    <t>Lorenzini Apparels Ltd</t>
  </si>
  <si>
    <t>LAL</t>
  </si>
  <si>
    <t>A-1 Acid Ltd</t>
  </si>
  <si>
    <t>AAL</t>
  </si>
  <si>
    <t>Jasch Gauging Technologies Ltd</t>
  </si>
  <si>
    <t>JGTL</t>
  </si>
  <si>
    <t>Nephro Care India Ltd</t>
  </si>
  <si>
    <t>NEPHROCARE</t>
  </si>
  <si>
    <t>Panasonic Energy India Co Ltd</t>
  </si>
  <si>
    <t>PANAENERG</t>
  </si>
  <si>
    <t>Integra Essentia Ltd</t>
  </si>
  <si>
    <t>ESSENTIA</t>
  </si>
  <si>
    <t>Panchmahal Steel Ltd</t>
  </si>
  <si>
    <t>PANCHMAHQ</t>
  </si>
  <si>
    <t>IIRM Holdings India Ltd</t>
  </si>
  <si>
    <t>IIRM</t>
  </si>
  <si>
    <t>Country Club Hospitality &amp; Holidays Ltd</t>
  </si>
  <si>
    <t>CCHHL</t>
  </si>
  <si>
    <t>Cool Caps Industries Ltd</t>
  </si>
  <si>
    <t>COOLCAPS</t>
  </si>
  <si>
    <t>Sahyadri Industries Ltd</t>
  </si>
  <si>
    <t>SAHYADRI</t>
  </si>
  <si>
    <t>Building Products - Others</t>
  </si>
  <si>
    <t>Energy-Mission Machineries (India) Ltd</t>
  </si>
  <si>
    <t>EMMIL</t>
  </si>
  <si>
    <t>Aban Offshore Ltd</t>
  </si>
  <si>
    <t>ABAN</t>
  </si>
  <si>
    <t>Kings Infra Ventures Ltd</t>
  </si>
  <si>
    <t>KINGSINFR</t>
  </si>
  <si>
    <t>Alufluoride Ltd</t>
  </si>
  <si>
    <t>ALUFLUOR</t>
  </si>
  <si>
    <t>Shukra Pharmaceuticals Ltd</t>
  </si>
  <si>
    <t>SHUKRAPHAR</t>
  </si>
  <si>
    <t>Quest Capital Markets Ltd</t>
  </si>
  <si>
    <t>QUESTCAP</t>
  </si>
  <si>
    <t>Felix Industries Ltd</t>
  </si>
  <si>
    <t>FELIX</t>
  </si>
  <si>
    <t>Jenburkt Pharmaceuticals Ltd</t>
  </si>
  <si>
    <t>JENBURPH</t>
  </si>
  <si>
    <t>GP Petroleums Ltd</t>
  </si>
  <si>
    <t>GULFPETRO</t>
  </si>
  <si>
    <t>Kerala Ayurveda Ltd</t>
  </si>
  <si>
    <t>KERALAYUR</t>
  </si>
  <si>
    <t>Emkay Global Financial Services Ltd</t>
  </si>
  <si>
    <t>EMKAY</t>
  </si>
  <si>
    <t>Star Housing Finance Ltd</t>
  </si>
  <si>
    <t>STARHFL</t>
  </si>
  <si>
    <t>Kapston Services Ltd</t>
  </si>
  <si>
    <t>KAPSTON</t>
  </si>
  <si>
    <t>Rajnandini Metal Ltd</t>
  </si>
  <si>
    <t>RAJMET</t>
  </si>
  <si>
    <t>Sayaji Hotels (Indore) Ltd</t>
  </si>
  <si>
    <t>SHILINDORE</t>
  </si>
  <si>
    <t>Majestic Auto Ltd</t>
  </si>
  <si>
    <t>MAJESAUT</t>
  </si>
  <si>
    <t>Airan Ltd</t>
  </si>
  <si>
    <t>AIRAN</t>
  </si>
  <si>
    <t>International Combustion (India) Ltd</t>
  </si>
  <si>
    <t>INTLCOMBQ</t>
  </si>
  <si>
    <t>Capital Trade Links Ltd</t>
  </si>
  <si>
    <t>CTL</t>
  </si>
  <si>
    <t>Apollo Sindoori Hotels Ltd</t>
  </si>
  <si>
    <t>APOLSINHOT</t>
  </si>
  <si>
    <t>Surana Telecom and Power Ltd</t>
  </si>
  <si>
    <t>SURANAT&amp;P</t>
  </si>
  <si>
    <t>UCAL Ltd</t>
  </si>
  <si>
    <t>UCAL</t>
  </si>
  <si>
    <t>SBEC Sugar Ltd</t>
  </si>
  <si>
    <t>SBECSUG</t>
  </si>
  <si>
    <t>Esconet Technologies Ltd</t>
  </si>
  <si>
    <t>ESCONET</t>
  </si>
  <si>
    <t>Lehar Footwears Ltd</t>
  </si>
  <si>
    <t>LEHAR</t>
  </si>
  <si>
    <t>Sunita Tools Ltd</t>
  </si>
  <si>
    <t>SUNITATOOL</t>
  </si>
  <si>
    <t>Sintercom India Ltd</t>
  </si>
  <si>
    <t>SINTERCOM</t>
  </si>
  <si>
    <t>Intense Technologies Ltd</t>
  </si>
  <si>
    <t>INTENTECH</t>
  </si>
  <si>
    <t>Surani Steel Tubes Ltd</t>
  </si>
  <si>
    <t>SURANI</t>
  </si>
  <si>
    <t>Tierra Agrotech Ltd</t>
  </si>
  <si>
    <t>TIERRA</t>
  </si>
  <si>
    <t>Nippon India ETF Nifty Midcap 150</t>
  </si>
  <si>
    <t>MID150BEES</t>
  </si>
  <si>
    <t>Emami Realty Ltd</t>
  </si>
  <si>
    <t>EMAMIREAL</t>
  </si>
  <si>
    <t>Pasupati Acrylon Ltd</t>
  </si>
  <si>
    <t>PASUPTAC</t>
  </si>
  <si>
    <t>SKP Bearing Industries Ltd</t>
  </si>
  <si>
    <t>SKP</t>
  </si>
  <si>
    <t>Euro India Fresh Foods Ltd</t>
  </si>
  <si>
    <t>EIFFL</t>
  </si>
  <si>
    <t>Patels Airtemp (India) Ltd</t>
  </si>
  <si>
    <t>PATELSAI</t>
  </si>
  <si>
    <t>Bhagyanagar India Ltd</t>
  </si>
  <si>
    <t>BHAGYANGR</t>
  </si>
  <si>
    <t>Plaza Wires Ltd</t>
  </si>
  <si>
    <t>PLAZACABLE</t>
  </si>
  <si>
    <t>Zodiac Clothing Company Ltd</t>
  </si>
  <si>
    <t>ZODIACLOTH</t>
  </si>
  <si>
    <t>Global Education Ltd</t>
  </si>
  <si>
    <t>GLOBAL</t>
  </si>
  <si>
    <t>Madhuveer Com 18 Network Ltd</t>
  </si>
  <si>
    <t>MADHUVEER</t>
  </si>
  <si>
    <t>Exhicon Events Media Solutions Ltd</t>
  </si>
  <si>
    <t>EXHICON</t>
  </si>
  <si>
    <t>Manaksia Steels Ltd</t>
  </si>
  <si>
    <t>MANAKSTEEL</t>
  </si>
  <si>
    <t>Mangalam Worldwide Ltd</t>
  </si>
  <si>
    <t>MWL</t>
  </si>
  <si>
    <t>Megastar Foods Ltd</t>
  </si>
  <si>
    <t>MEGASTAR</t>
  </si>
  <si>
    <t>DJ Mediaprint &amp; Logistics Ltd</t>
  </si>
  <si>
    <t>DJML</t>
  </si>
  <si>
    <t>Shyam Century Ferrous Ltd</t>
  </si>
  <si>
    <t>SHYAMCENT</t>
  </si>
  <si>
    <t>Purv Flexipack Ltd</t>
  </si>
  <si>
    <t>PURVFLEXI</t>
  </si>
  <si>
    <t>Osia Hyper Retail Ltd</t>
  </si>
  <si>
    <t>OSIAHYPER</t>
  </si>
  <si>
    <t>Triton Valves Ltd</t>
  </si>
  <si>
    <t>TRITONV</t>
  </si>
  <si>
    <t>Keltech Energies Ltd</t>
  </si>
  <si>
    <t>KELENRG</t>
  </si>
  <si>
    <t>Le Merite Exports Ltd</t>
  </si>
  <si>
    <t>LEMERITE</t>
  </si>
  <si>
    <t>Rockingdeals Circular Economy Ltd</t>
  </si>
  <si>
    <t>ROCKINGDCE</t>
  </si>
  <si>
    <t>K2 Infragen Ltd</t>
  </si>
  <si>
    <t>K2INFRA</t>
  </si>
  <si>
    <t>Aries Agro Ltd (CN)</t>
  </si>
  <si>
    <t>ARIES</t>
  </si>
  <si>
    <t>Atlantaa Ltd</t>
  </si>
  <si>
    <t>ATLANTAA</t>
  </si>
  <si>
    <t>A2z Infra Engineering Ltd</t>
  </si>
  <si>
    <t>A2ZINFRA</t>
  </si>
  <si>
    <t>AVP Infracon Ltd</t>
  </si>
  <si>
    <t>AVPINFRA</t>
  </si>
  <si>
    <t>ELGI Rubber Co Ltd</t>
  </si>
  <si>
    <t>ELGIRUBCO</t>
  </si>
  <si>
    <t>Graviss Hospitality Ltd</t>
  </si>
  <si>
    <t>GRAVISSHO</t>
  </si>
  <si>
    <t>Emmforce Autotech Ltd</t>
  </si>
  <si>
    <t>EMMFORCE</t>
  </si>
  <si>
    <t>Jay Shree Tea and Industries Ltd</t>
  </si>
  <si>
    <t>JAYSREETEA</t>
  </si>
  <si>
    <t>Aditya BSL Gold ETF</t>
  </si>
  <si>
    <t>BSLGOLDETF</t>
  </si>
  <si>
    <t>Kalyani Cast-Tech Ltd</t>
  </si>
  <si>
    <t>KALYANI</t>
  </si>
  <si>
    <t>Suyog Gurbaxani Funicular Ropeways Ltd</t>
  </si>
  <si>
    <t>SGFRL</t>
  </si>
  <si>
    <t>Proventus Agrocom Ltd</t>
  </si>
  <si>
    <t>PROV</t>
  </si>
  <si>
    <t>Chemcrux Enterprises Ltd</t>
  </si>
  <si>
    <t>CHEMCRUX</t>
  </si>
  <si>
    <t>Modi Naturals Ltd</t>
  </si>
  <si>
    <t>MODINATUR</t>
  </si>
  <si>
    <t>Vijay Solvex Ltd</t>
  </si>
  <si>
    <t>VIJSOLX</t>
  </si>
  <si>
    <t>Competent Automobiles Company Ltd</t>
  </si>
  <si>
    <t>COMPEAU</t>
  </si>
  <si>
    <t>Rajnish Wellness Ltd</t>
  </si>
  <si>
    <t>RAJNISH</t>
  </si>
  <si>
    <t>Hindustan Organic Chemicals Ltd</t>
  </si>
  <si>
    <t>HOCL</t>
  </si>
  <si>
    <t>Manomay Tex India Ltd</t>
  </si>
  <si>
    <t>MANOMAY</t>
  </si>
  <si>
    <t>Panchsheel Organics Ltd</t>
  </si>
  <si>
    <t>PANCHSHEEL</t>
  </si>
  <si>
    <t>Talbros Engineering Ltd</t>
  </si>
  <si>
    <t>TALBROSENG</t>
  </si>
  <si>
    <t>BGR Energy Systems Ltd</t>
  </si>
  <si>
    <t>BGRENERGY</t>
  </si>
  <si>
    <t>Indowind Energy Ltd</t>
  </si>
  <si>
    <t>INDOWIND</t>
  </si>
  <si>
    <t>Trident Lifeline Ltd</t>
  </si>
  <si>
    <t>TLL</t>
  </si>
  <si>
    <t>Virinchi Ltd</t>
  </si>
  <si>
    <t>VIRINCHI</t>
  </si>
  <si>
    <t>Murudeshwar Ceramics Ltd</t>
  </si>
  <si>
    <t>MURUDCERA</t>
  </si>
  <si>
    <t>Sejal Glass Ltd</t>
  </si>
  <si>
    <t>SEJALLTD</t>
  </si>
  <si>
    <t>Droneacharya Aerial Innovations Ltd</t>
  </si>
  <si>
    <t>DRONACHRYA</t>
  </si>
  <si>
    <t>Mangalam Organics Ltd</t>
  </si>
  <si>
    <t>MANORG</t>
  </si>
  <si>
    <t>Digikore Studios Ltd</t>
  </si>
  <si>
    <t>DIGIKORE</t>
  </si>
  <si>
    <t>Shri Keshav Cements and Infra Ltd</t>
  </si>
  <si>
    <t>SKCIL</t>
  </si>
  <si>
    <t>Vaarad Ventures Ltd</t>
  </si>
  <si>
    <t>VAARAD</t>
  </si>
  <si>
    <t>Rama Phosphates Ltd</t>
  </si>
  <si>
    <t>RAMAPHO</t>
  </si>
  <si>
    <t>Vintron Informatics Ltd</t>
  </si>
  <si>
    <t>VINTRON</t>
  </si>
  <si>
    <t>Fluidomat Ltd</t>
  </si>
  <si>
    <t>FLUIDOM</t>
  </si>
  <si>
    <t>Essen Speciality Films Ltd</t>
  </si>
  <si>
    <t>ESFL</t>
  </si>
  <si>
    <t>Goyal Salt Ltd</t>
  </si>
  <si>
    <t>GOYALSALT</t>
  </si>
  <si>
    <t>Royal India Corporation Ltd</t>
  </si>
  <si>
    <t>ROYALIND</t>
  </si>
  <si>
    <t>Scan Steels Ltd</t>
  </si>
  <si>
    <t>SCANSTL</t>
  </si>
  <si>
    <t>Avonmore Capital &amp; Management Services Ltd</t>
  </si>
  <si>
    <t>AVONMORE</t>
  </si>
  <si>
    <t>Lancor Holdings Ltd</t>
  </si>
  <si>
    <t>LANCORHOL</t>
  </si>
  <si>
    <t>Coastal Corporation Ltd</t>
  </si>
  <si>
    <t>COASTCORP</t>
  </si>
  <si>
    <t>Sumit Woods Ltd</t>
  </si>
  <si>
    <t>SUMIT</t>
  </si>
  <si>
    <t>Z-Tech (India) Ltd</t>
  </si>
  <si>
    <t>ZTECH</t>
  </si>
  <si>
    <t>Sadhav Shipping Ltd</t>
  </si>
  <si>
    <t>SADHAV</t>
  </si>
  <si>
    <t>Globus Power Generation Ltd</t>
  </si>
  <si>
    <t>GLOBUSCON</t>
  </si>
  <si>
    <t>Medico Remedies Ltd</t>
  </si>
  <si>
    <t>MEDICO</t>
  </si>
  <si>
    <t>Waterbase Ltd</t>
  </si>
  <si>
    <t>WATERBASE</t>
  </si>
  <si>
    <t>Indian Toners &amp; Developers Ltd</t>
  </si>
  <si>
    <t>INDTONER</t>
  </si>
  <si>
    <t>GEE Ltd</t>
  </si>
  <si>
    <t>GEE</t>
  </si>
  <si>
    <t>Il&amp;Fs Engineering and Construction Company Ltd</t>
  </si>
  <si>
    <t>IL&amp;FSENGG</t>
  </si>
  <si>
    <t>Omax Autos Ltd</t>
  </si>
  <si>
    <t>OMAXAUTO</t>
  </si>
  <si>
    <t>Ruchi Infrastructure Ltd</t>
  </si>
  <si>
    <t>RUCHINFRA</t>
  </si>
  <si>
    <t>Magnum Ventures Ltd</t>
  </si>
  <si>
    <t>MAGNUM</t>
  </si>
  <si>
    <t>Multibase India Ltd</t>
  </si>
  <si>
    <t>MULTIBASE</t>
  </si>
  <si>
    <t>Variman Global Enterprises Ltd</t>
  </si>
  <si>
    <t>VARIMAN</t>
  </si>
  <si>
    <t>Generic Engineering Construction and Projects Ltd</t>
  </si>
  <si>
    <t>GENCON</t>
  </si>
  <si>
    <t>DEV Information Technology Ltd</t>
  </si>
  <si>
    <t>DEVIT</t>
  </si>
  <si>
    <t>Crayons Advertising Ltd</t>
  </si>
  <si>
    <t>CRAYONS</t>
  </si>
  <si>
    <t>Canarys Automations Ltd</t>
  </si>
  <si>
    <t>CANARYS</t>
  </si>
  <si>
    <t>India Finsec Ltd</t>
  </si>
  <si>
    <t>IFINSEC</t>
  </si>
  <si>
    <t>S &amp; S Power Switchgear Ltd</t>
  </si>
  <si>
    <t>S&amp;SPOWER</t>
  </si>
  <si>
    <t>Inflame Appliances Ltd</t>
  </si>
  <si>
    <t>INFLAME</t>
  </si>
  <si>
    <t>Infinium Pharmachem Ltd</t>
  </si>
  <si>
    <t>INFINIUM</t>
  </si>
  <si>
    <t>Crown Lifters Ltd</t>
  </si>
  <si>
    <t>CROWN</t>
  </si>
  <si>
    <t>NDL Ventures Ltd</t>
  </si>
  <si>
    <t>NDLVENTURE</t>
  </si>
  <si>
    <t>POCL Enterprises Ltd</t>
  </si>
  <si>
    <t>POEL</t>
  </si>
  <si>
    <t>Rox Hi-Tech Ltd</t>
  </si>
  <si>
    <t>ROXHITECH</t>
  </si>
  <si>
    <t>Nila Spaces Ltd</t>
  </si>
  <si>
    <t>NILASPACES</t>
  </si>
  <si>
    <t>Indian Terrain Fashions Ltd</t>
  </si>
  <si>
    <t>INDTERRAIN</t>
  </si>
  <si>
    <t>Apollo Finvest (India) Ltd</t>
  </si>
  <si>
    <t>APOLLOFI</t>
  </si>
  <si>
    <t>Gennex Laboratories Ltd</t>
  </si>
  <si>
    <t>GENNEX</t>
  </si>
  <si>
    <t>Tirupati Forge Ltd</t>
  </si>
  <si>
    <t>TIRUPATIFL</t>
  </si>
  <si>
    <t>Axis Gold ETF</t>
  </si>
  <si>
    <t>AXISGOLD</t>
  </si>
  <si>
    <t>Pil Italica Lifestyle Ltd</t>
  </si>
  <si>
    <t>PILITA</t>
  </si>
  <si>
    <t>Vishwaraj Sugar Industries Ltd</t>
  </si>
  <si>
    <t>VISHWARAJ</t>
  </si>
  <si>
    <t>South West Pinnacle Exploration Ltd</t>
  </si>
  <si>
    <t>SOUTHWEST</t>
  </si>
  <si>
    <t>Asian Hotels (North) Ltd</t>
  </si>
  <si>
    <t>ASIANHOTNR</t>
  </si>
  <si>
    <t>Premier Roadlines Ltd</t>
  </si>
  <si>
    <t>PRLIND</t>
  </si>
  <si>
    <t>Goldstar Power Ltd</t>
  </si>
  <si>
    <t>GOLDSTAR</t>
  </si>
  <si>
    <t>Uday Jewellery Industries Ltd</t>
  </si>
  <si>
    <t>UDAYJEW</t>
  </si>
  <si>
    <t>Jhaveri Credits and Capital Ltd</t>
  </si>
  <si>
    <t>JHACC</t>
  </si>
  <si>
    <t>Gujarat Apollo Industries Ltd</t>
  </si>
  <si>
    <t>GUJAPOLLO</t>
  </si>
  <si>
    <t>Smartlink Holdings Ltd</t>
  </si>
  <si>
    <t>SMARTLINK</t>
  </si>
  <si>
    <t>Kanoria Energy &amp; Infrastructure Limited</t>
  </si>
  <si>
    <t>KEIL</t>
  </si>
  <si>
    <t>McLeod Russel India Ltd</t>
  </si>
  <si>
    <t>MCLEODRUSS</t>
  </si>
  <si>
    <t>Rane Engine Valve Ltd</t>
  </si>
  <si>
    <t>RANEENGINE</t>
  </si>
  <si>
    <t>ABM Knowledgeware Ltd</t>
  </si>
  <si>
    <t>ABMKNO</t>
  </si>
  <si>
    <t>Prime Industries Ltd</t>
  </si>
  <si>
    <t>PRIMIND</t>
  </si>
  <si>
    <t>Rudrabhishek Enterprises Ltd</t>
  </si>
  <si>
    <t>REPL</t>
  </si>
  <si>
    <t>Bannari Amman Spinning Mills Ltd</t>
  </si>
  <si>
    <t>BASML</t>
  </si>
  <si>
    <t>Take Solutions Ltd</t>
  </si>
  <si>
    <t>TAKE</t>
  </si>
  <si>
    <t>PPAP Automotive Ltd</t>
  </si>
  <si>
    <t>PPAP</t>
  </si>
  <si>
    <t>Ceenik Exports (India) Ltd</t>
  </si>
  <si>
    <t>CEENIK</t>
  </si>
  <si>
    <t>Shree Rama Newsprint Ltd</t>
  </si>
  <si>
    <t>RAMANEWS</t>
  </si>
  <si>
    <t>Commercial Syn Bags Ltd</t>
  </si>
  <si>
    <t>COMSYN</t>
  </si>
  <si>
    <t>Shri Venkatesh Refineries Ltd</t>
  </si>
  <si>
    <t>SVRL</t>
  </si>
  <si>
    <t>Investment &amp; Precision Castings Ltd</t>
  </si>
  <si>
    <t>INVPRECQ</t>
  </si>
  <si>
    <t>Baheti Recycling Industries Ltd</t>
  </si>
  <si>
    <t>BAHETI</t>
  </si>
  <si>
    <t>Cords Cable Industries Ltd</t>
  </si>
  <si>
    <t>CORDSCABLE</t>
  </si>
  <si>
    <t>Vadilal Enterprises Ltd</t>
  </si>
  <si>
    <t>VADILENT</t>
  </si>
  <si>
    <t>Naga Dhunseri Group Ltd</t>
  </si>
  <si>
    <t>NDGL</t>
  </si>
  <si>
    <t>Shri Dinesh Mills Ltd</t>
  </si>
  <si>
    <t>SHRIDINE</t>
  </si>
  <si>
    <t>Shradha Infraprojects Ltd</t>
  </si>
  <si>
    <t>SHRADHA</t>
  </si>
  <si>
    <t>Maral Overseas Ltd</t>
  </si>
  <si>
    <t>MARALOVER</t>
  </si>
  <si>
    <t>Oriental Carbon &amp; Chemicals Ltd</t>
  </si>
  <si>
    <t>OCCL</t>
  </si>
  <si>
    <t>Mercantile Ventures Ltd</t>
  </si>
  <si>
    <t>MERCANTILE</t>
  </si>
  <si>
    <t>Akanksha Power and Infrastructure Ltd</t>
  </si>
  <si>
    <t>AKANKSHA</t>
  </si>
  <si>
    <t>Electrical Components &amp; Equipment</t>
  </si>
  <si>
    <t>Axis Nifty AAA Bond Plus SDL Apr 2026 50:50 ETF</t>
  </si>
  <si>
    <t>AXISBPSETF</t>
  </si>
  <si>
    <t>Jay Ushin Ltd</t>
  </si>
  <si>
    <t>JAYUSH</t>
  </si>
  <si>
    <t>Lords Chloro Alkali Ltd</t>
  </si>
  <si>
    <t>LORDSCHLO</t>
  </si>
  <si>
    <t>Anlon Technology Solutions Ltd</t>
  </si>
  <si>
    <t>ANLON</t>
  </si>
  <si>
    <t>Natural Capsules Ltd</t>
  </si>
  <si>
    <t>NATCAPSUQ</t>
  </si>
  <si>
    <t>Nitiraj Engineers Ltd</t>
  </si>
  <si>
    <t>NITIRAJ</t>
  </si>
  <si>
    <t>Comfort Intech Ltd</t>
  </si>
  <si>
    <t>COMFINTE</t>
  </si>
  <si>
    <t>Captain Polyplast Ltd</t>
  </si>
  <si>
    <t>CPL</t>
  </si>
  <si>
    <t>On Door Concepts Ltd</t>
  </si>
  <si>
    <t>ONDOOR</t>
  </si>
  <si>
    <t>Retail - Online</t>
  </si>
  <si>
    <t>Sundaram Brake Linings Ltd</t>
  </si>
  <si>
    <t>SUNDRMBRAK</t>
  </si>
  <si>
    <t>E Factor Experiences Ltd</t>
  </si>
  <si>
    <t>EFACTOR</t>
  </si>
  <si>
    <t>Par Drugs and Chemicals Ltd</t>
  </si>
  <si>
    <t>PAR</t>
  </si>
  <si>
    <t>Alphageo (India) Ltd</t>
  </si>
  <si>
    <t>ALPHAGEO</t>
  </si>
  <si>
    <t>Kaka Industries Ltd</t>
  </si>
  <si>
    <t>KAKA</t>
  </si>
  <si>
    <t>RKEC Projects Ltd</t>
  </si>
  <si>
    <t>RKEC</t>
  </si>
  <si>
    <t>Visa Steel Ltd</t>
  </si>
  <si>
    <t>VISASTEEL</t>
  </si>
  <si>
    <t>Navkar Urbanstructure Ltd</t>
  </si>
  <si>
    <t>NAVKAR</t>
  </si>
  <si>
    <t>Robust Hotels Ltd</t>
  </si>
  <si>
    <t>RHL</t>
  </si>
  <si>
    <t>Maagh Advertising and Marketing Services Ltd</t>
  </si>
  <si>
    <t>MAAGHADV</t>
  </si>
  <si>
    <t>KPT Industries Ltd</t>
  </si>
  <si>
    <t>KPT</t>
  </si>
  <si>
    <t>UMA Exports Ltd</t>
  </si>
  <si>
    <t>UMAEXPORTS</t>
  </si>
  <si>
    <t>LGB Forge Ltd</t>
  </si>
  <si>
    <t>LGBFORGE</t>
  </si>
  <si>
    <t>Bemco Hydraulics Ltd</t>
  </si>
  <si>
    <t>BEMHY</t>
  </si>
  <si>
    <t>Duroply Industries Ltd</t>
  </si>
  <si>
    <t>DUROPLY</t>
  </si>
  <si>
    <t>VETO Switch Gears And Cables Ltd</t>
  </si>
  <si>
    <t>VETO</t>
  </si>
  <si>
    <t>Welspun Investments and Commercials Ltd</t>
  </si>
  <si>
    <t>WELINV</t>
  </si>
  <si>
    <t>North Eastern Carrying Corporation Ltd</t>
  </si>
  <si>
    <t>NECCLTD</t>
  </si>
  <si>
    <t>Thomas Scott (India) Ltd</t>
  </si>
  <si>
    <t>THOMASCOTT</t>
  </si>
  <si>
    <t>Purple Finance Ltd</t>
  </si>
  <si>
    <t>PURPLEFIN</t>
  </si>
  <si>
    <t>Bambino Agro Industries Ltd</t>
  </si>
  <si>
    <t>BAMBINO</t>
  </si>
  <si>
    <t>Mirae Asset Nifty 50 ETF</t>
  </si>
  <si>
    <t>NIFTYETF</t>
  </si>
  <si>
    <t>Alphalogic Industries Ltd</t>
  </si>
  <si>
    <t>ALPHAIND</t>
  </si>
  <si>
    <t>P.E. Analytics Ltd</t>
  </si>
  <si>
    <t>PROPEQUITY</t>
  </si>
  <si>
    <t>Evexia Lifecare Ltd</t>
  </si>
  <si>
    <t>EVEXIA</t>
  </si>
  <si>
    <t>Global Vectra Helicorp Ltd</t>
  </si>
  <si>
    <t>GLOBALVECT</t>
  </si>
  <si>
    <t>Indo Thai Securities Ltd</t>
  </si>
  <si>
    <t>INDOTHAI</t>
  </si>
  <si>
    <t>Dindigul Farm Product Ltd</t>
  </si>
  <si>
    <t>DFPL</t>
  </si>
  <si>
    <t>Konstelec Engineers Ltd</t>
  </si>
  <si>
    <t>KONSTELEC</t>
  </si>
  <si>
    <t>Aaron Industries Ltd</t>
  </si>
  <si>
    <t>AARON</t>
  </si>
  <si>
    <t>MK Exim (India) Ltd</t>
  </si>
  <si>
    <t>MKEXIM</t>
  </si>
  <si>
    <t>Chemtech Industrial Valves Ltd</t>
  </si>
  <si>
    <t>CHEMTECH</t>
  </si>
  <si>
    <t>Chatha Foods Ltd</t>
  </si>
  <si>
    <t>CHATHA</t>
  </si>
  <si>
    <t>Amba Enterprises Ltd</t>
  </si>
  <si>
    <t>AEL</t>
  </si>
  <si>
    <t>RRIL Ltd</t>
  </si>
  <si>
    <t>RRIL</t>
  </si>
  <si>
    <t>Sona Machinery Ltd</t>
  </si>
  <si>
    <t>SONAMAC</t>
  </si>
  <si>
    <t>Mangalam Seeds Ltd</t>
  </si>
  <si>
    <t>MSL</t>
  </si>
  <si>
    <t>Loyal Textile Mills Ltd</t>
  </si>
  <si>
    <t>LOYALTEX</t>
  </si>
  <si>
    <t>Paragon Fine &amp; Speciality Chemical Ltd</t>
  </si>
  <si>
    <t>PARAGON</t>
  </si>
  <si>
    <t>Veer Global Infraconstruction Ltd</t>
  </si>
  <si>
    <t>VGIL</t>
  </si>
  <si>
    <t>SAB Industries Ltd</t>
  </si>
  <si>
    <t>SAB</t>
  </si>
  <si>
    <t>Starteck Finance Ltd</t>
  </si>
  <si>
    <t>STARTECK</t>
  </si>
  <si>
    <t>Cambridge Technology Enterprises Ltd</t>
  </si>
  <si>
    <t>CTE</t>
  </si>
  <si>
    <t>Brahmaputra Infrastructure Ltd</t>
  </si>
  <si>
    <t>BRAHMINFRA</t>
  </si>
  <si>
    <t>Aurangabad Distillery Ltd</t>
  </si>
  <si>
    <t>AURDIS</t>
  </si>
  <si>
    <t>Trejhara Solutions Ltd</t>
  </si>
  <si>
    <t>TREJHARA</t>
  </si>
  <si>
    <t>Caspian Corporate Services Ltd</t>
  </si>
  <si>
    <t>CASPIAN</t>
  </si>
  <si>
    <t>Prime Fresh Ltd</t>
  </si>
  <si>
    <t>PRIMEFRESH</t>
  </si>
  <si>
    <t>Inventure Growth &amp; Securities Ltd</t>
  </si>
  <si>
    <t>INVENTURE</t>
  </si>
  <si>
    <t>Brady And Morris Engineering Co Ltd</t>
  </si>
  <si>
    <t>BRADYM</t>
  </si>
  <si>
    <t>Star Delta Transformers Ltd</t>
  </si>
  <si>
    <t>STARDELTA</t>
  </si>
  <si>
    <t>Nureca Ltd</t>
  </si>
  <si>
    <t>NURECA</t>
  </si>
  <si>
    <t>Bhilwara Technical Textiles Ltd</t>
  </si>
  <si>
    <t>BTTL</t>
  </si>
  <si>
    <t>VTM Ltd</t>
  </si>
  <si>
    <t>VTMLTD</t>
  </si>
  <si>
    <t>Seacoast Shipping Services Ltd</t>
  </si>
  <si>
    <t>SEACOAST</t>
  </si>
  <si>
    <t>Madhav Infra Projects Ltd</t>
  </si>
  <si>
    <t>MADHAVIPL</t>
  </si>
  <si>
    <t>India Gelatine &amp; Chemicals Ltd</t>
  </si>
  <si>
    <t>INDGELA</t>
  </si>
  <si>
    <t>A B Infrabuild Ltd</t>
  </si>
  <si>
    <t>ABINFRA</t>
  </si>
  <si>
    <t>Zee Learn Ltd</t>
  </si>
  <si>
    <t>ZEELEARN</t>
  </si>
  <si>
    <t>Bhatia Communications &amp; Retail (India) Ltd</t>
  </si>
  <si>
    <t>BHATIA</t>
  </si>
  <si>
    <t>Standard Capital Markets Ltd</t>
  </si>
  <si>
    <t>STANCAP</t>
  </si>
  <si>
    <t>DCG Cables &amp; Wires Ltd</t>
  </si>
  <si>
    <t>DCG</t>
  </si>
  <si>
    <t>Jaysynth Orgochem Ltd</t>
  </si>
  <si>
    <t>JDORGOCHEM</t>
  </si>
  <si>
    <t>Aashka Hospitals Ltd</t>
  </si>
  <si>
    <t>AASHKA</t>
  </si>
  <si>
    <t>ASI Industries Ltd</t>
  </si>
  <si>
    <t>ASIIL</t>
  </si>
  <si>
    <t>Maruti Infrastructure Ltd</t>
  </si>
  <si>
    <t>MAINFRA</t>
  </si>
  <si>
    <t>Empower India Ltd</t>
  </si>
  <si>
    <t>EMPOWER</t>
  </si>
  <si>
    <t>IL&amp;FS Transportation Networks Ltd</t>
  </si>
  <si>
    <t>IL&amp;FSTRANS</t>
  </si>
  <si>
    <t>G M Polyplast Ltd</t>
  </si>
  <si>
    <t>GMPL</t>
  </si>
  <si>
    <t>Shree Ajit Pulp and Paper Ltd</t>
  </si>
  <si>
    <t>SAPPL</t>
  </si>
  <si>
    <t>CAPTAIN PIPES Ltd</t>
  </si>
  <si>
    <t>CAPPIPES</t>
  </si>
  <si>
    <t>Equippp Social Impact Technologies Ltd</t>
  </si>
  <si>
    <t>EQUIPPP</t>
  </si>
  <si>
    <t xml:space="preserve"> IT Services &amp; Consulting</t>
  </si>
  <si>
    <t>Ginni Filaments Ltd</t>
  </si>
  <si>
    <t>GINNIFILA</t>
  </si>
  <si>
    <t>Prithvi Exchange (India) Ltd</t>
  </si>
  <si>
    <t>PRITHVIEXCH</t>
  </si>
  <si>
    <t>Neelamalai Agro Industries Ltd</t>
  </si>
  <si>
    <t>NEAGI</t>
  </si>
  <si>
    <t>Shree Vasu Logistics Ltd</t>
  </si>
  <si>
    <t>SVLL</t>
  </si>
  <si>
    <t>Captain Technocast Ltd</t>
  </si>
  <si>
    <t>CTCL</t>
  </si>
  <si>
    <t>Available Finance Ltd</t>
  </si>
  <si>
    <t>AVAILFC</t>
  </si>
  <si>
    <t>Lagnam Spintex Ltd</t>
  </si>
  <si>
    <t>LAGNAM</t>
  </si>
  <si>
    <t>Sicagen India Ltd</t>
  </si>
  <si>
    <t>SICAGEN</t>
  </si>
  <si>
    <t>Arham Technologies Ltd</t>
  </si>
  <si>
    <t>ARHAM</t>
  </si>
  <si>
    <t>Sayaji Hotels (Pune) Ltd</t>
  </si>
  <si>
    <t>SHPLPUNE</t>
  </si>
  <si>
    <t>Yash Optics &amp; Lens Ltd</t>
  </si>
  <si>
    <t>YASHOPTICS</t>
  </si>
  <si>
    <t>Ashapuri Gold Ornament Ltd</t>
  </si>
  <si>
    <t>AGOL</t>
  </si>
  <si>
    <t>Confidence Futuristic Energetech Ltd</t>
  </si>
  <si>
    <t>CFEL</t>
  </si>
  <si>
    <t>Coral Laboratories Ltd</t>
  </si>
  <si>
    <t>CORALAB</t>
  </si>
  <si>
    <t>Denis Chem Lab Ltd</t>
  </si>
  <si>
    <t>DENISCHEM</t>
  </si>
  <si>
    <t>Rajshree Sugars &amp; Chemicals Ltd</t>
  </si>
  <si>
    <t>RAJSREESUG</t>
  </si>
  <si>
    <t>Mason Infratech Ltd</t>
  </si>
  <si>
    <t>MASON</t>
  </si>
  <si>
    <t>Sarthak Metals Ltd</t>
  </si>
  <si>
    <t>SMLT</t>
  </si>
  <si>
    <t>SMS Lifesciences India Ltd</t>
  </si>
  <si>
    <t>SMSLIFE</t>
  </si>
  <si>
    <t>Zeal Global Services Ltd</t>
  </si>
  <si>
    <t>ZEAL</t>
  </si>
  <si>
    <t>delaPlex Ltd</t>
  </si>
  <si>
    <t>DELAPLEX</t>
  </si>
  <si>
    <t>PG Foils Ltd</t>
  </si>
  <si>
    <t>PGFOILQ</t>
  </si>
  <si>
    <t>Umang Dairies Ltd</t>
  </si>
  <si>
    <t>UMANGDAIRY</t>
  </si>
  <si>
    <t>Raghuvansh Agrofarms Ltd</t>
  </si>
  <si>
    <t>RAFL</t>
  </si>
  <si>
    <t>CWD Limited</t>
  </si>
  <si>
    <t>CWD</t>
  </si>
  <si>
    <t>AMJ Land Holdings Ltd</t>
  </si>
  <si>
    <t>AMJLAND</t>
  </si>
  <si>
    <t>RSD Finance Ltd</t>
  </si>
  <si>
    <t>RSDFIN</t>
  </si>
  <si>
    <t>Rajasthan Gases Ltd</t>
  </si>
  <si>
    <t>RAJGASES</t>
  </si>
  <si>
    <t>Ravinder Heights Ltd</t>
  </si>
  <si>
    <t>RVHL</t>
  </si>
  <si>
    <t>Supreme Infrastructure India Ltd</t>
  </si>
  <si>
    <t>SUPREMEINF</t>
  </si>
  <si>
    <t>Tembo Global Industries Ltd</t>
  </si>
  <si>
    <t>TEMBO</t>
  </si>
  <si>
    <t>T T Ltd</t>
  </si>
  <si>
    <t>TTL</t>
  </si>
  <si>
    <t>G G Engineering Ltd</t>
  </si>
  <si>
    <t>GGENG</t>
  </si>
  <si>
    <t>Bimetal Bearings Ltd</t>
  </si>
  <si>
    <t>BIMETAL</t>
  </si>
  <si>
    <t>Hindcon Chemicals Ltd</t>
  </si>
  <si>
    <t>HINDCON</t>
  </si>
  <si>
    <t>Paul Merchants Ltd</t>
  </si>
  <si>
    <t>PML</t>
  </si>
  <si>
    <t>Shiva Texyarn Ltd</t>
  </si>
  <si>
    <t>SHIVATEX</t>
  </si>
  <si>
    <t>Lloyds Luxuries Ltd</t>
  </si>
  <si>
    <t>LLOYDS</t>
  </si>
  <si>
    <t>Infollion Research Services Ltd</t>
  </si>
  <si>
    <t>INFOLLION</t>
  </si>
  <si>
    <t>Modi Rubber Ltd</t>
  </si>
  <si>
    <t>MODIRUBBER</t>
  </si>
  <si>
    <t>Pmc Fincorp Ltd</t>
  </si>
  <si>
    <t>PMCFIN</t>
  </si>
  <si>
    <t>Maximus International Ltd</t>
  </si>
  <si>
    <t>MAXIMUS</t>
  </si>
  <si>
    <t>RDB Realty &amp; Infrastructure Ltd</t>
  </si>
  <si>
    <t>RDBRIL</t>
  </si>
  <si>
    <t>Aksharchem (India) Ltd</t>
  </si>
  <si>
    <t>AKSHARCHEM</t>
  </si>
  <si>
    <t>Sanmit Infra Ltd</t>
  </si>
  <si>
    <t>SANINFRA</t>
  </si>
  <si>
    <t>Kimia Biosciences Ltd</t>
  </si>
  <si>
    <t>KIMIABL</t>
  </si>
  <si>
    <t>Rajshree Polypack Ltd</t>
  </si>
  <si>
    <t>RPPL</t>
  </si>
  <si>
    <t>GSS Infotech Ltd</t>
  </si>
  <si>
    <t>GSS</t>
  </si>
  <si>
    <t>Sharda Ispat Ltd</t>
  </si>
  <si>
    <t>SHRDAIS</t>
  </si>
  <si>
    <t>Vital Chemtech Ltd</t>
  </si>
  <si>
    <t>VITAL</t>
  </si>
  <si>
    <t>Pune E - Stock Broking Ltd</t>
  </si>
  <si>
    <t>PESB</t>
  </si>
  <si>
    <t>KCK Industries Ltd</t>
  </si>
  <si>
    <t>KCK</t>
  </si>
  <si>
    <t>Sanjivani Paranteral Ltd</t>
  </si>
  <si>
    <t>SANJIVIN</t>
  </si>
  <si>
    <t>Shree Osfm E-Mobility Ltd</t>
  </si>
  <si>
    <t>SHREEOSFM</t>
  </si>
  <si>
    <t>Signet Industries Ltd</t>
  </si>
  <si>
    <t>SIGIND</t>
  </si>
  <si>
    <t>Tips Films Ltd</t>
  </si>
  <si>
    <t>TIPSFILMS</t>
  </si>
  <si>
    <t>Shri Bajrang Alliance Ltd</t>
  </si>
  <si>
    <t>SHBAJRG</t>
  </si>
  <si>
    <t>Super House Ltd</t>
  </si>
  <si>
    <t>SUPERHOUSE</t>
  </si>
  <si>
    <t>Ajanta Soya Ltd</t>
  </si>
  <si>
    <t>AJANTSOY</t>
  </si>
  <si>
    <t>SBI Nifty Bank ETF</t>
  </si>
  <si>
    <t>SETFNIFBK</t>
  </si>
  <si>
    <t>Noida Toll Bridge Company Ltd</t>
  </si>
  <si>
    <t>NOIDATOLL</t>
  </si>
  <si>
    <t>Panasonic Carbon India Co Ltd</t>
  </si>
  <si>
    <t>PANCARBON</t>
  </si>
  <si>
    <t>JSL Industries Ltd</t>
  </si>
  <si>
    <t>JSLINDL</t>
  </si>
  <si>
    <t>Aspinwall and Company Ltd</t>
  </si>
  <si>
    <t>ASPINWALL</t>
  </si>
  <si>
    <t>Divine Power Energy Ltd</t>
  </si>
  <si>
    <t>DPEL</t>
  </si>
  <si>
    <t>Regis Industries Ltd</t>
  </si>
  <si>
    <t>REGIS</t>
  </si>
  <si>
    <t>Sunshine Capital Ltd</t>
  </si>
  <si>
    <t>SCL</t>
  </si>
  <si>
    <t>RDB Rasayans Ltd</t>
  </si>
  <si>
    <t>RDBRL</t>
  </si>
  <si>
    <t>LA Tim Metal &amp; Industries Ltd</t>
  </si>
  <si>
    <t>LATIMMETAL</t>
  </si>
  <si>
    <t>Asian Hotels (East) Ltd</t>
  </si>
  <si>
    <t>AHLEAST</t>
  </si>
  <si>
    <t>Somi Conveyor Beltings Ltd</t>
  </si>
  <si>
    <t>SOMICONVEY</t>
  </si>
  <si>
    <t>ShreeOswal Seeds and Chemicals Ltd</t>
  </si>
  <si>
    <t>OSWALSEEDS</t>
  </si>
  <si>
    <t>National Plastic Technologies Ltd</t>
  </si>
  <si>
    <t>NATPLASTI</t>
  </si>
  <si>
    <t>Indrayani Biotech Ltd</t>
  </si>
  <si>
    <t>INDRANIB</t>
  </si>
  <si>
    <t>Swastika Investmart Ltd</t>
  </si>
  <si>
    <t>SWASTIKA</t>
  </si>
  <si>
    <t>Nirman Agri Genetics Ltd</t>
  </si>
  <si>
    <t>NIRMAN</t>
  </si>
  <si>
    <t>IP Rings Ltd</t>
  </si>
  <si>
    <t>IPRINGLTD</t>
  </si>
  <si>
    <t>Vardhman Polytex Ltd</t>
  </si>
  <si>
    <t>VARDMNPOLY</t>
  </si>
  <si>
    <t>Maha Rashtra Apex Corporation Ltd</t>
  </si>
  <si>
    <t>MAHAPEXLTD</t>
  </si>
  <si>
    <t>Diksat Transworld Ltd</t>
  </si>
  <si>
    <t>DIKSAT</t>
  </si>
  <si>
    <t>Jullundur Motor Agency (Delhi) Ltd</t>
  </si>
  <si>
    <t>JMA</t>
  </si>
  <si>
    <t>WAA Solar Ltd</t>
  </si>
  <si>
    <t>WAA</t>
  </si>
  <si>
    <t>Kanpur Plastipack Ltd</t>
  </si>
  <si>
    <t>KANPRPLA</t>
  </si>
  <si>
    <t>Quest Laboratories Ltd</t>
  </si>
  <si>
    <t>QUESTLAB</t>
  </si>
  <si>
    <t>Ratnabhumi Developers Ltd</t>
  </si>
  <si>
    <t>RATNABHUMI</t>
  </si>
  <si>
    <t>Storage Technologies and Automation Ltd</t>
  </si>
  <si>
    <t>STAL</t>
  </si>
  <si>
    <t>ICICI Prudential Nifty 100 Low Vol 30 ETF</t>
  </si>
  <si>
    <t>LOWVOLIETF</t>
  </si>
  <si>
    <t>MITCON Consultancy &amp; Engineering Services Ltd</t>
  </si>
  <si>
    <t>MITCON</t>
  </si>
  <si>
    <t>Narmada Gelatines Ltd</t>
  </si>
  <si>
    <t>SHAWGELTIN</t>
  </si>
  <si>
    <t>Nettlinx Ltd</t>
  </si>
  <si>
    <t>NETTLINX</t>
  </si>
  <si>
    <t>Radix Industries (India) Ltd</t>
  </si>
  <si>
    <t>RADIXIND</t>
  </si>
  <si>
    <t>Coral India Finance and Housing Ltd</t>
  </si>
  <si>
    <t>CORALFINAC</t>
  </si>
  <si>
    <t>Delphi World Money Ltd</t>
  </si>
  <si>
    <t>DELPHIFX</t>
  </si>
  <si>
    <t>Parin Furniture Ltd</t>
  </si>
  <si>
    <t>PARIN</t>
  </si>
  <si>
    <t>Samkrg Pistons and Rings Ltd</t>
  </si>
  <si>
    <t>SAMKRG</t>
  </si>
  <si>
    <t>Modern Threads (India) Ltd</t>
  </si>
  <si>
    <t>MODTHREAD</t>
  </si>
  <si>
    <t>Sizemasters Technology Ltd</t>
  </si>
  <si>
    <t>SIZEMASTER</t>
  </si>
  <si>
    <t>Spectrum Talent Management Ltd</t>
  </si>
  <si>
    <t>SPECTSTM</t>
  </si>
  <si>
    <t>Dhunseri Tea &amp; Industries Ltd</t>
  </si>
  <si>
    <t>DTIL</t>
  </si>
  <si>
    <t>Alpine Housing Development Corporation Limited</t>
  </si>
  <si>
    <t>ALPINEHOU</t>
  </si>
  <si>
    <t>Prajay Engineers Syndicate Ltd</t>
  </si>
  <si>
    <t>PRAENG</t>
  </si>
  <si>
    <t>Ambey Laboratories Ltd</t>
  </si>
  <si>
    <t>AMBEY</t>
  </si>
  <si>
    <t>Odyssey Technologies Ltd</t>
  </si>
  <si>
    <t>ODYSSEY</t>
  </si>
  <si>
    <t>Century Extrusions Ltd</t>
  </si>
  <si>
    <t>CENTEXT</t>
  </si>
  <si>
    <t>LKP Finance Ltd</t>
  </si>
  <si>
    <t>LKPFIN</t>
  </si>
  <si>
    <t>Vipul Organics Ltd</t>
  </si>
  <si>
    <t>VIPULORG</t>
  </si>
  <si>
    <t>Organic Recycling Systems Ltd</t>
  </si>
  <si>
    <t>ORGANICREC</t>
  </si>
  <si>
    <t>Aarnav Fashions Ltd</t>
  </si>
  <si>
    <t>AARNAV</t>
  </si>
  <si>
    <t>Supreme Holdings &amp; Hospitality (India) Ltd</t>
  </si>
  <si>
    <t>SUPREME</t>
  </si>
  <si>
    <t>Sudarshan Pharma Industries Ltd</t>
  </si>
  <si>
    <t>SUDARSHAN</t>
  </si>
  <si>
    <t>Indbank Merchant Banking Services Ltd</t>
  </si>
  <si>
    <t>INDBANK</t>
  </si>
  <si>
    <t>Rulka Electricals Ltd</t>
  </si>
  <si>
    <t>RULKA</t>
  </si>
  <si>
    <t>Halder Venture Ltd</t>
  </si>
  <si>
    <t>HALDER</t>
  </si>
  <si>
    <t>Atam Valves Ltd</t>
  </si>
  <si>
    <t>ATAM</t>
  </si>
  <si>
    <t>Baid Finserv Ltd</t>
  </si>
  <si>
    <t>BAIDFIN</t>
  </si>
  <si>
    <t>Techknowgreen Solutions Ltd</t>
  </si>
  <si>
    <t>TECHKGREEN</t>
  </si>
  <si>
    <t>Cochin Minerals and Rutile Ltd</t>
  </si>
  <si>
    <t>COCHINM</t>
  </si>
  <si>
    <t>QMS Medical Allied Services Ltd</t>
  </si>
  <si>
    <t>QMSMEDI</t>
  </si>
  <si>
    <t>Indian Wood Products Co Ltd</t>
  </si>
  <si>
    <t>IWP</t>
  </si>
  <si>
    <t>Sadbhav Infrastructure Projects Ltd</t>
  </si>
  <si>
    <t>SADBHIN</t>
  </si>
  <si>
    <t>Salasar Exteriors and Contour Ltd</t>
  </si>
  <si>
    <t>SECL</t>
  </si>
  <si>
    <t>Rajnish Retail Ltd</t>
  </si>
  <si>
    <t>RRETAIL</t>
  </si>
  <si>
    <t>Cosmo Ferrites Ltd</t>
  </si>
  <si>
    <t>COSMOFE</t>
  </si>
  <si>
    <t>SAH Polymers Ltd</t>
  </si>
  <si>
    <t>SAH</t>
  </si>
  <si>
    <t>A B Cotspin India Ltd</t>
  </si>
  <si>
    <t>ABCOTS</t>
  </si>
  <si>
    <t>Maxposure Ltd</t>
  </si>
  <si>
    <t>MAXPOSURE</t>
  </si>
  <si>
    <t>Beacon Trusteeship Ltd</t>
  </si>
  <si>
    <t>BEACON</t>
  </si>
  <si>
    <t>Rungta Irrigation Ltd</t>
  </si>
  <si>
    <t>RUNGTAIR</t>
  </si>
  <si>
    <t>Ramdevbaba Solvent Ltd</t>
  </si>
  <si>
    <t>RBS</t>
  </si>
  <si>
    <t>Lactose (India) Ltd</t>
  </si>
  <si>
    <t>LACTOSE</t>
  </si>
  <si>
    <t>Manaksia Aluminium Co Ltd</t>
  </si>
  <si>
    <t>MANAKALUCO</t>
  </si>
  <si>
    <t>AKI India Ltd</t>
  </si>
  <si>
    <t>AKI</t>
  </si>
  <si>
    <t>Kalyani Forge Ltd</t>
  </si>
  <si>
    <t>KALYANIFRG</t>
  </si>
  <si>
    <t>Compucom Software Ltd</t>
  </si>
  <si>
    <t>COMPUSOFT</t>
  </si>
  <si>
    <t>Sylvan Plyboard (India) Ltd</t>
  </si>
  <si>
    <t>SYLVANPLY</t>
  </si>
  <si>
    <t>Indiabulls Enterprises Ltd</t>
  </si>
  <si>
    <t>IEL</t>
  </si>
  <si>
    <t>Gujarat State Financial Corp</t>
  </si>
  <si>
    <t>GUJSTATFIN</t>
  </si>
  <si>
    <t>BSL Ltd</t>
  </si>
  <si>
    <t>BSL</t>
  </si>
  <si>
    <t>Upsurge Seeds Of Agriculture Ltd</t>
  </si>
  <si>
    <t>USASEEDS</t>
  </si>
  <si>
    <t>Mangal Credit and Fincorp Ltd</t>
  </si>
  <si>
    <t>MANCREDIT</t>
  </si>
  <si>
    <t>Aartech Solonics Ltd</t>
  </si>
  <si>
    <t>AARTECH</t>
  </si>
  <si>
    <t>Intrasoft Technologies Ltd</t>
  </si>
  <si>
    <t>ISFT</t>
  </si>
  <si>
    <t>Brooks Laboratories Ltd</t>
  </si>
  <si>
    <t>BROOKS</t>
  </si>
  <si>
    <t>KBC Global Ltd</t>
  </si>
  <si>
    <t>KBCGLOBAL</t>
  </si>
  <si>
    <t>GVP Infotech Ltd</t>
  </si>
  <si>
    <t>GVPTECH</t>
  </si>
  <si>
    <t>Arihant Foundations &amp; Housing Ltd</t>
  </si>
  <si>
    <t>ARIHANT</t>
  </si>
  <si>
    <t>Adtech Systems Ltd</t>
  </si>
  <si>
    <t>ADTECH</t>
  </si>
  <si>
    <t>Duncan Engineering Ltd</t>
  </si>
  <si>
    <t>DUNCANENG</t>
  </si>
  <si>
    <t>LOYAL EQUIPMENTS Ltd</t>
  </si>
  <si>
    <t>LOYAL</t>
  </si>
  <si>
    <t>Tirupati Starch &amp; Chemicals Ltd</t>
  </si>
  <si>
    <t>TIRUSTA</t>
  </si>
  <si>
    <t>Dhruv Consultancy Services Ltd</t>
  </si>
  <si>
    <t>DHRUV</t>
  </si>
  <si>
    <t>Hindustan Adhesives Ltd</t>
  </si>
  <si>
    <t>HINDADH</t>
  </si>
  <si>
    <t>Wardwizard Foods and Beverages Ltd</t>
  </si>
  <si>
    <t>WARDWIZFBL</t>
  </si>
  <si>
    <t>Phoenix Township Ltd</t>
  </si>
  <si>
    <t>PHOENIXTN</t>
  </si>
  <si>
    <t>DHP India Ltd</t>
  </si>
  <si>
    <t>DHPIND</t>
  </si>
  <si>
    <t>Refex Renewables &amp; Infrastructure Ltd</t>
  </si>
  <si>
    <t>REFEXRENEW</t>
  </si>
  <si>
    <t>Lovable Lingerie Ltd</t>
  </si>
  <si>
    <t>LOVABLE</t>
  </si>
  <si>
    <t>Texmo Pipes and Products Ltd</t>
  </si>
  <si>
    <t>TEXMOPIPES</t>
  </si>
  <si>
    <t>Ducon Infratechnologies Ltd</t>
  </si>
  <si>
    <t>DUCON</t>
  </si>
  <si>
    <t>Precision Electronics Ltd</t>
  </si>
  <si>
    <t>PRECISIO</t>
  </si>
  <si>
    <t>Digicontent Ltd</t>
  </si>
  <si>
    <t>DGCONTENT</t>
  </si>
  <si>
    <t>Prima Plastics Ltd</t>
  </si>
  <si>
    <t>PRIMAPLA</t>
  </si>
  <si>
    <t>Gayatri Rubbers and Chemicals Ltd</t>
  </si>
  <si>
    <t>GRCL</t>
  </si>
  <si>
    <t>Mahalaxmi Rubtech Ltd</t>
  </si>
  <si>
    <t>MHLXMIRU</t>
  </si>
  <si>
    <t>GTL Ltd</t>
  </si>
  <si>
    <t>GTL</t>
  </si>
  <si>
    <t>United Nilgiri Tea Estates Company Ltd</t>
  </si>
  <si>
    <t>UNITEDTEA</t>
  </si>
  <si>
    <t>South India Paper Mills Ltd</t>
  </si>
  <si>
    <t>STHINPA</t>
  </si>
  <si>
    <t>Hindusthan National Glass And Industries Ltd</t>
  </si>
  <si>
    <t>HINDNATGLS</t>
  </si>
  <si>
    <t>Nagpur Power and Industries Ltd</t>
  </si>
  <si>
    <t>NAGPI</t>
  </si>
  <si>
    <t>Ducol Organics &amp; Colours Ltd</t>
  </si>
  <si>
    <t>DUCOL</t>
  </si>
  <si>
    <t>IVP Ltd</t>
  </si>
  <si>
    <t>IVP</t>
  </si>
  <si>
    <t>Universal Autofoundry Ltd</t>
  </si>
  <si>
    <t>UNIAUTO</t>
  </si>
  <si>
    <t>JK Agri Genetics Ltd</t>
  </si>
  <si>
    <t>JK AGRI</t>
  </si>
  <si>
    <t>Shigan Quantum Technologies Ltd</t>
  </si>
  <si>
    <t>SHIGAN</t>
  </si>
  <si>
    <t>Sotac Pharmaceuticals Ltd</t>
  </si>
  <si>
    <t>SOTAC</t>
  </si>
  <si>
    <t>Marvel Decor Ltd</t>
  </si>
  <si>
    <t>MDL</t>
  </si>
  <si>
    <t>Bafna Pharmaceuticals Ltd</t>
  </si>
  <si>
    <t>BAFNAPH</t>
  </si>
  <si>
    <t>Accuracy Shipping Ltd</t>
  </si>
  <si>
    <t>ACCURACY</t>
  </si>
  <si>
    <t>Sprayking Ltd</t>
  </si>
  <si>
    <t>SPRAYKING</t>
  </si>
  <si>
    <t>Homesfy Realty Ltd</t>
  </si>
  <si>
    <t>HOMESFY</t>
  </si>
  <si>
    <t>Goldkart Jewels Ltd</t>
  </si>
  <si>
    <t>GOLDKART</t>
  </si>
  <si>
    <t>Surat Trade and Mercantile Ltd</t>
  </si>
  <si>
    <t>SURATRAML</t>
  </si>
  <si>
    <t>Arvee Laboratories (India) Ltd</t>
  </si>
  <si>
    <t>ARVEE</t>
  </si>
  <si>
    <t>Setco Automotive Ltd</t>
  </si>
  <si>
    <t>SETCO</t>
  </si>
  <si>
    <t>Univastu India Ltd</t>
  </si>
  <si>
    <t>UNIVASTU</t>
  </si>
  <si>
    <t>GIR Natureview Resorts Ltd</t>
  </si>
  <si>
    <t>GIRRESORTS</t>
  </si>
  <si>
    <t>Mitsu Chem Plast Ltd</t>
  </si>
  <si>
    <t>MITSU</t>
  </si>
  <si>
    <t>Shri Balaji Valve Components Ltd</t>
  </si>
  <si>
    <t>SBVCL</t>
  </si>
  <si>
    <t>Dolfin Rubbers Ltd</t>
  </si>
  <si>
    <t>DOLFIN</t>
  </si>
  <si>
    <t>Airo Lam Ltd</t>
  </si>
  <si>
    <t>AIROLAM</t>
  </si>
  <si>
    <t>Kanchi Karpooram Ltd</t>
  </si>
  <si>
    <t>KANCHI</t>
  </si>
  <si>
    <t>Incredible Industries Ltd</t>
  </si>
  <si>
    <t>INCREDIBLE</t>
  </si>
  <si>
    <t>Madhusudan Masala Ltd</t>
  </si>
  <si>
    <t>MADHUSUDAN</t>
  </si>
  <si>
    <t>United Polyfab Gujarat Ltd</t>
  </si>
  <si>
    <t>UNITEDPOLY</t>
  </si>
  <si>
    <t>Hemant Surgical Industries Ltd</t>
  </si>
  <si>
    <t>HSIL</t>
  </si>
  <si>
    <t>Shradha AI Technologies Ltd</t>
  </si>
  <si>
    <t>SHRAAITECH</t>
  </si>
  <si>
    <t>Interiors &amp; More Ltd</t>
  </si>
  <si>
    <t>INM</t>
  </si>
  <si>
    <t>Sharat Industries Ltd</t>
  </si>
  <si>
    <t>SHINDL</t>
  </si>
  <si>
    <t>Panyam Cements And Mineral Industrties Ltd</t>
  </si>
  <si>
    <t>PANCM</t>
  </si>
  <si>
    <t>Dhoot Industrial Finance Ltd</t>
  </si>
  <si>
    <t>DHOOTIN</t>
  </si>
  <si>
    <t>Maheshwari Logistics Ltd</t>
  </si>
  <si>
    <t>MAHESHWARI</t>
  </si>
  <si>
    <t>Magna Electro Castings Ltd</t>
  </si>
  <si>
    <t>MAGNAELQ</t>
  </si>
  <si>
    <t>Vibrant Global Capital Ltd</t>
  </si>
  <si>
    <t>VGCL</t>
  </si>
  <si>
    <t>Fonebox Retail Ltd</t>
  </si>
  <si>
    <t>FONEBOX</t>
  </si>
  <si>
    <t>Indian Sucrose Ltd</t>
  </si>
  <si>
    <t>INDSUCR</t>
  </si>
  <si>
    <t>Rts Power Corporation Ltd</t>
  </si>
  <si>
    <t>RTSPOWR</t>
  </si>
  <si>
    <t>Pacific Industries Ltd</t>
  </si>
  <si>
    <t>PACIFICI</t>
  </si>
  <si>
    <t>Kaushalya Logistics Ltd</t>
  </si>
  <si>
    <t>KLL</t>
  </si>
  <si>
    <t>Ground Freight &amp; Logistics</t>
  </si>
  <si>
    <t>BDH Industries Ltd</t>
  </si>
  <si>
    <t>BDH</t>
  </si>
  <si>
    <t>Aveer Foods Ltd</t>
  </si>
  <si>
    <t>AVEER</t>
  </si>
  <si>
    <t>Silicon Rental Solutions Ltd</t>
  </si>
  <si>
    <t>SRSOLTD</t>
  </si>
  <si>
    <t>Aarvi Encon Ltd</t>
  </si>
  <si>
    <t>AARVI</t>
  </si>
  <si>
    <t>Gillanders Arbuthnot &amp; Co Ltd</t>
  </si>
  <si>
    <t>GILLANDERS</t>
  </si>
  <si>
    <t>Archidply Industries Ltd</t>
  </si>
  <si>
    <t>ARCHIDPLY</t>
  </si>
  <si>
    <t>Gretex Industries Ltd</t>
  </si>
  <si>
    <t>GRETEX</t>
  </si>
  <si>
    <t>Sel Manufacturing Company Ltd</t>
  </si>
  <si>
    <t>SELMC</t>
  </si>
  <si>
    <t>Indian Infotech and Software Ltd</t>
  </si>
  <si>
    <t>INDINFO</t>
  </si>
  <si>
    <t>Worth Peripherals Ltd</t>
  </si>
  <si>
    <t>Garnet International Ltd</t>
  </si>
  <si>
    <t>GARNETINT</t>
  </si>
  <si>
    <t>S V Global Mill Ltd</t>
  </si>
  <si>
    <t>SVGLOBAL</t>
  </si>
  <si>
    <t>Jyoti Ltd</t>
  </si>
  <si>
    <t>JYOTI</t>
  </si>
  <si>
    <t>Anmol India Ltd</t>
  </si>
  <si>
    <t>ANMOL</t>
  </si>
  <si>
    <t>Radhe Developers (India) Ltd</t>
  </si>
  <si>
    <t>RADHEDE</t>
  </si>
  <si>
    <t>Surana Solar Ltd</t>
  </si>
  <si>
    <t>SURANASOL</t>
  </si>
  <si>
    <t>Basant Agro Tech (India) Ltd</t>
  </si>
  <si>
    <t>BASANTGL</t>
  </si>
  <si>
    <t>Deep Polymers Ltd</t>
  </si>
  <si>
    <t>DEEP</t>
  </si>
  <si>
    <t>Caprihans India Ltd</t>
  </si>
  <si>
    <t>CAPRIHANS</t>
  </si>
  <si>
    <t>Enfuse Solutions Ltd</t>
  </si>
  <si>
    <t>ENFUSE</t>
  </si>
  <si>
    <t>Hindprakash Industries Ltd</t>
  </si>
  <si>
    <t>HPIL</t>
  </si>
  <si>
    <t>Alpa Laboratories Ltd</t>
  </si>
  <si>
    <t>ALPA</t>
  </si>
  <si>
    <t>Unihealth Consultancy Ltd</t>
  </si>
  <si>
    <t>UNIHEALTH</t>
  </si>
  <si>
    <t>Capital Trust Ltd</t>
  </si>
  <si>
    <t>CAPTRUST</t>
  </si>
  <si>
    <t>Bal Pharma Ltd</t>
  </si>
  <si>
    <t>BALPHARMA</t>
  </si>
  <si>
    <t>Shraddha Prime Projects Ltd</t>
  </si>
  <si>
    <t>SHRADDHA</t>
  </si>
  <si>
    <t>Emmbi Industries Ltd</t>
  </si>
  <si>
    <t>EMMBI</t>
  </si>
  <si>
    <t>Vaishali Pharma Ltd</t>
  </si>
  <si>
    <t>VAISHALI</t>
  </si>
  <si>
    <t>Galaxy Cloud Kitchens Ltd</t>
  </si>
  <si>
    <t>GCKL</t>
  </si>
  <si>
    <t>Kesar Petroproducts Ltd</t>
  </si>
  <si>
    <t>KESARPE</t>
  </si>
  <si>
    <t>ResGen Ltd</t>
  </si>
  <si>
    <t>RESGEN</t>
  </si>
  <si>
    <t>ACE Software Exports Ltd</t>
  </si>
  <si>
    <t>ACESOFT</t>
  </si>
  <si>
    <t>Shah Metacorp Ltd</t>
  </si>
  <si>
    <t>SHAH</t>
  </si>
  <si>
    <t>DRS Dilip Roadlines Ltd</t>
  </si>
  <si>
    <t>DRSDILIP</t>
  </si>
  <si>
    <t>Weizmann Limited</t>
  </si>
  <si>
    <t>WEIZMANIND</t>
  </si>
  <si>
    <t>Toyam Sports Ltd</t>
  </si>
  <si>
    <t>TOYAMSL</t>
  </si>
  <si>
    <t>Steelman Telecom Ltd</t>
  </si>
  <si>
    <t>STML</t>
  </si>
  <si>
    <t>B &amp; A Ltd</t>
  </si>
  <si>
    <t>BNALTD</t>
  </si>
  <si>
    <t>Reliance Home Finance Ltd</t>
  </si>
  <si>
    <t>RHFL</t>
  </si>
  <si>
    <t>SPL Industries Ltd</t>
  </si>
  <si>
    <t>SPLIL</t>
  </si>
  <si>
    <t>CG VAK Software and Exports Ltd</t>
  </si>
  <si>
    <t>CGVAK</t>
  </si>
  <si>
    <t>Kakatiya Cement Sugar and Industries Ltd</t>
  </si>
  <si>
    <t>KAKATCEM</t>
  </si>
  <si>
    <t>Shri Techtex Ltd</t>
  </si>
  <si>
    <t>SHRITECH</t>
  </si>
  <si>
    <t>Total Transport Systems Ltd</t>
  </si>
  <si>
    <t>TOTAL</t>
  </si>
  <si>
    <t>New Swan Multitech Ltd</t>
  </si>
  <si>
    <t>SWANAGRO</t>
  </si>
  <si>
    <t>Metroglobal Ltd</t>
  </si>
  <si>
    <t>METROGLOBL</t>
  </si>
  <si>
    <t>Semac Consultants Ltd</t>
  </si>
  <si>
    <t>SEMAC</t>
  </si>
  <si>
    <t>Pansari Developers Ltd</t>
  </si>
  <si>
    <t>PANSARI</t>
  </si>
  <si>
    <t>Niraj Cement Structurals Ltd</t>
  </si>
  <si>
    <t>NIRAJ</t>
  </si>
  <si>
    <t>Smruthi Organics Ltd</t>
  </si>
  <si>
    <t>SMRUTHIORG</t>
  </si>
  <si>
    <t>Calcom Vision Ltd</t>
  </si>
  <si>
    <t>CALCOM</t>
  </si>
  <si>
    <t>Srivari Spices and Foods Ltd</t>
  </si>
  <si>
    <t>SSFL</t>
  </si>
  <si>
    <t>Khemani Distributors &amp; Marketing Ltd</t>
  </si>
  <si>
    <t>KDML</t>
  </si>
  <si>
    <t>Lucent Industries Ltd</t>
  </si>
  <si>
    <t>LUCENT</t>
  </si>
  <si>
    <t>Samor Reality Ltd</t>
  </si>
  <si>
    <t>SAMOR</t>
  </si>
  <si>
    <t>Srestha Finvest Ltd</t>
  </si>
  <si>
    <t>SRESTHA</t>
  </si>
  <si>
    <t>Anik Industries Ltd</t>
  </si>
  <si>
    <t>ANIKINDS</t>
  </si>
  <si>
    <t>Reliance Chemotex Industries Ltd</t>
  </si>
  <si>
    <t>RELCHEMQ</t>
  </si>
  <si>
    <t>Hilton Metal Forging Ltd</t>
  </si>
  <si>
    <t>HILTON</t>
  </si>
  <si>
    <t>Priti International Ltd</t>
  </si>
  <si>
    <t>PRITI</t>
  </si>
  <si>
    <t>Housing Development and Infrastructure Ltd</t>
  </si>
  <si>
    <t>HDIL</t>
  </si>
  <si>
    <t>Avance Technologies Ltd</t>
  </si>
  <si>
    <t>AVANCE</t>
  </si>
  <si>
    <t>Zenith Exports Ltd</t>
  </si>
  <si>
    <t>ZENITHEXPO</t>
  </si>
  <si>
    <t>Swati Projects Ltd</t>
  </si>
  <si>
    <t>SWATIPRO</t>
  </si>
  <si>
    <t>Tulive Developers Ltd</t>
  </si>
  <si>
    <t>TULIVE</t>
  </si>
  <si>
    <t>NipponINETFNifty SDL Apr 2026 Top 20 Equal Weight</t>
  </si>
  <si>
    <t>SDL26BEES</t>
  </si>
  <si>
    <t>Tainwala Chemicals and Plastics (India) Ltd</t>
  </si>
  <si>
    <t>TAINWALCHM</t>
  </si>
  <si>
    <t>Ovobel Foods Ltd</t>
  </si>
  <si>
    <t>OVOBELE</t>
  </si>
  <si>
    <t>SAL Steel Ltd</t>
  </si>
  <si>
    <t>SALSTEEL</t>
  </si>
  <si>
    <t>Dhatre Udyog Ltd</t>
  </si>
  <si>
    <t>DHATRE</t>
  </si>
  <si>
    <t>Landmark Property Development Co Ltd</t>
  </si>
  <si>
    <t>LPDC</t>
  </si>
  <si>
    <t>Tahmar Enterprises Ltd</t>
  </si>
  <si>
    <t>TAHMARENT</t>
  </si>
  <si>
    <t>Eros International Media Ltd</t>
  </si>
  <si>
    <t>EROSMEDIA</t>
  </si>
  <si>
    <t>Aryaman Capital Markets Ltd</t>
  </si>
  <si>
    <t>ARYACAPM</t>
  </si>
  <si>
    <t>Standard Industries Ltd</t>
  </si>
  <si>
    <t>SIL</t>
  </si>
  <si>
    <t>Greenchef Appliances Ltd</t>
  </si>
  <si>
    <t>GREENCHEF</t>
  </si>
  <si>
    <t>Shreeji Translogistics Ltd</t>
  </si>
  <si>
    <t>STL</t>
  </si>
  <si>
    <t>Hindustan Tin Works Ltd</t>
  </si>
  <si>
    <t>HINDTIN</t>
  </si>
  <si>
    <t>Keynote Financial Services Ltd</t>
  </si>
  <si>
    <t>KEYFINSERV</t>
  </si>
  <si>
    <t>Kesar Enterprises Ltd</t>
  </si>
  <si>
    <t>KESARENT</t>
  </si>
  <si>
    <t>Tyche Industries Ltd</t>
  </si>
  <si>
    <t>TYCHE</t>
  </si>
  <si>
    <t>Alacrity Securities Ltd</t>
  </si>
  <si>
    <t>ALSL</t>
  </si>
  <si>
    <t>Polson Ltd</t>
  </si>
  <si>
    <t>POLSON</t>
  </si>
  <si>
    <t>Shekhawati Poly-Yarn Ltd</t>
  </si>
  <si>
    <t>SPYL</t>
  </si>
  <si>
    <t>Krebs Biochemicals and Industries Ltd</t>
  </si>
  <si>
    <t>KREBSBIO</t>
  </si>
  <si>
    <t>Abans Enterprises Ltd</t>
  </si>
  <si>
    <t>ABANSENT</t>
  </si>
  <si>
    <t>LKP Securities Ltd</t>
  </si>
  <si>
    <t>LKPSEC</t>
  </si>
  <si>
    <t>B.A.G. Films and Media Ltd</t>
  </si>
  <si>
    <t>BAGFILMS</t>
  </si>
  <si>
    <t>Kaira Can Co Ltd</t>
  </si>
  <si>
    <t>KAIRA</t>
  </si>
  <si>
    <t>ATV Projects India Ltd</t>
  </si>
  <si>
    <t>ATVPR</t>
  </si>
  <si>
    <t>Parshva Enterprises Ltd</t>
  </si>
  <si>
    <t>PARSHVA</t>
  </si>
  <si>
    <t>BN Rathi Securities Ltd</t>
  </si>
  <si>
    <t>BNRSEC</t>
  </si>
  <si>
    <t>Siyaram Recycling Industries Ltd</t>
  </si>
  <si>
    <t>SIYARAM</t>
  </si>
  <si>
    <t>Diensten Tech Ltd</t>
  </si>
  <si>
    <t>DTL</t>
  </si>
  <si>
    <t>Savera Industries Ltd</t>
  </si>
  <si>
    <t>SAVERA</t>
  </si>
  <si>
    <t>Electro Force (India) Ltd</t>
  </si>
  <si>
    <t>EFORCE</t>
  </si>
  <si>
    <t>Electronic Equipment &amp; Parts</t>
  </si>
  <si>
    <t>Dcm Ltd</t>
  </si>
  <si>
    <t>DCM</t>
  </si>
  <si>
    <t>Bhandari Hosiery Exports Ltd</t>
  </si>
  <si>
    <t>BHANDARI</t>
  </si>
  <si>
    <t>Kifs Financial Services Ltd</t>
  </si>
  <si>
    <t>KIFS</t>
  </si>
  <si>
    <t>Suryalata Spinning Mills Ltd</t>
  </si>
  <si>
    <t>SURYALA</t>
  </si>
  <si>
    <t>Gujarat Toolroom Ltd</t>
  </si>
  <si>
    <t>GUJTLRM</t>
  </si>
  <si>
    <t>CHL Ltd</t>
  </si>
  <si>
    <t>CHLLTD</t>
  </si>
  <si>
    <t>Money Masters Leasing and Finance Ltd</t>
  </si>
  <si>
    <t>MMLF</t>
  </si>
  <si>
    <t>Shahlon Silk Industries Ltd</t>
  </si>
  <si>
    <t>SHAHLON</t>
  </si>
  <si>
    <t>Indian Acrylics Ltd</t>
  </si>
  <si>
    <t>INDIANACRY</t>
  </si>
  <si>
    <t>Panache Digilife Ltd</t>
  </si>
  <si>
    <t>PANACHE</t>
  </si>
  <si>
    <t>Aspire &amp; Innovative Advertising Ltd</t>
  </si>
  <si>
    <t>ASPIRE</t>
  </si>
  <si>
    <t>Sir Shadi Lal Enterprises Ltd</t>
  </si>
  <si>
    <t>SSLEL</t>
  </si>
  <si>
    <t>Syschem (India) Ltd</t>
  </si>
  <si>
    <t>SYSCHEM</t>
  </si>
  <si>
    <t>BCPL Railway Infrastructure Ltd</t>
  </si>
  <si>
    <t>BCPL</t>
  </si>
  <si>
    <t>Ganges Securities Ltd</t>
  </si>
  <si>
    <t>GANGESSECU</t>
  </si>
  <si>
    <t>Pharmaids Pharmaceuticals Ltd</t>
  </si>
  <si>
    <t>PHARMAID</t>
  </si>
  <si>
    <t>Bharat Gears Ltd</t>
  </si>
  <si>
    <t>BHARATGEAR</t>
  </si>
  <si>
    <t>HCP Plastene Bulkpack Ltd</t>
  </si>
  <si>
    <t>HPBL</t>
  </si>
  <si>
    <t>Mangalam Drugs and Organics Ltd</t>
  </si>
  <si>
    <t>MANGALAM</t>
  </si>
  <si>
    <t>Jocil Ltd</t>
  </si>
  <si>
    <t>JOCIL</t>
  </si>
  <si>
    <t>Future Consumer Ltd</t>
  </si>
  <si>
    <t>FCONSUMER</t>
  </si>
  <si>
    <t>Teamo Productions HQ Ltd</t>
  </si>
  <si>
    <t>TPHQ</t>
  </si>
  <si>
    <t>Bodhi Tree Multimedia Ltd</t>
  </si>
  <si>
    <t>BTML</t>
  </si>
  <si>
    <t>Kovilpatti Lakshmi Roller Flour Mills Ltd</t>
  </si>
  <si>
    <t>KLRFM</t>
  </si>
  <si>
    <t>Urban Enviro Waste Management Ltd</t>
  </si>
  <si>
    <t>URBAN</t>
  </si>
  <si>
    <t>Lakshmi Automatic Loom Works Ltd</t>
  </si>
  <si>
    <t>LXMIATO</t>
  </si>
  <si>
    <t>Tarmat Ltd</t>
  </si>
  <si>
    <t>TARMAT</t>
  </si>
  <si>
    <t>Mahamaya Steel Industries Ltd</t>
  </si>
  <si>
    <t>MAHASTEEL</t>
  </si>
  <si>
    <t>Aluwind Architectural Ltd</t>
  </si>
  <si>
    <t>ALUWIND</t>
  </si>
  <si>
    <t>Cenlub Industries Ltd</t>
  </si>
  <si>
    <t>CENLUB</t>
  </si>
  <si>
    <t>Reliance Naval and Engineering Ltd</t>
  </si>
  <si>
    <t>RNAVAL</t>
  </si>
  <si>
    <t>Parvati Sweetners and Power Ltd</t>
  </si>
  <si>
    <t>PARVATI</t>
  </si>
  <si>
    <t>Xelpmoc Design and Tech Ltd</t>
  </si>
  <si>
    <t>XELPMOC</t>
  </si>
  <si>
    <t>Oil Country Tubular Ltd</t>
  </si>
  <si>
    <t>OILCOUNTUB</t>
  </si>
  <si>
    <t>Visco Trade Associates Ltd</t>
  </si>
  <si>
    <t>VISCO</t>
  </si>
  <si>
    <t>Enser Communications Ltd</t>
  </si>
  <si>
    <t>ENSER</t>
  </si>
  <si>
    <t>De Neers Tools Ltd</t>
  </si>
  <si>
    <t>DENEERS</t>
  </si>
  <si>
    <t>Indsil Hydro Power and Manganese Ltd</t>
  </si>
  <si>
    <t>INDSILHYD</t>
  </si>
  <si>
    <t>Art Nirman Ltd</t>
  </si>
  <si>
    <t>ARTNIRMAN</t>
  </si>
  <si>
    <t>Thakkers Developers Ltd</t>
  </si>
  <si>
    <t>THAKDEV</t>
  </si>
  <si>
    <t>Global Offshore Services Ltd</t>
  </si>
  <si>
    <t>GLOBOFFS</t>
  </si>
  <si>
    <t>Chaman Metallics Ltd</t>
  </si>
  <si>
    <t>CMNL</t>
  </si>
  <si>
    <t>Patel Integrated Logistics Ltd</t>
  </si>
  <si>
    <t>PATINTLOG</t>
  </si>
  <si>
    <t>Winsome Textile Industries Ltd</t>
  </si>
  <si>
    <t>WINSOMTX</t>
  </si>
  <si>
    <t>Ansal Properties and Infrastructure Ltd</t>
  </si>
  <si>
    <t>ANSALAPI</t>
  </si>
  <si>
    <t>Inertia Steel Ltd</t>
  </si>
  <si>
    <t>INERTIAST</t>
  </si>
  <si>
    <t>DIGJAM Ltd</t>
  </si>
  <si>
    <t>DIGJAMLMTD</t>
  </si>
  <si>
    <t>Eyantra Ventures Ltd</t>
  </si>
  <si>
    <t>EY</t>
  </si>
  <si>
    <t>Sundaram Multi Pap Ltd</t>
  </si>
  <si>
    <t>SUNDARAM</t>
  </si>
  <si>
    <t>Samrat Forgings Ltd</t>
  </si>
  <si>
    <t>SAMRATFORG</t>
  </si>
  <si>
    <t>Athena Global Technologies Ltd</t>
  </si>
  <si>
    <t>ATHENAGLO</t>
  </si>
  <si>
    <t>Ai Champdany Industries Ltd</t>
  </si>
  <si>
    <t>AICHAMP</t>
  </si>
  <si>
    <t>WeP Solutions Ltd</t>
  </si>
  <si>
    <t>WEPSOLN</t>
  </si>
  <si>
    <t>Jainam Ferro Alloys (I) Ltd</t>
  </si>
  <si>
    <t>JAINAM</t>
  </si>
  <si>
    <t>Indian Card Clothing Company Ltd</t>
  </si>
  <si>
    <t>INDIANCARD</t>
  </si>
  <si>
    <t>DB (International) Stock Brokers Ltd</t>
  </si>
  <si>
    <t>DBSTOCKBRO</t>
  </si>
  <si>
    <t>Nippon India ETF Nifty PSU Bank BeES</t>
  </si>
  <si>
    <t>PSUBNKBEES</t>
  </si>
  <si>
    <t>Lambodhara Textiles Ltd</t>
  </si>
  <si>
    <t>LAMBODHARA</t>
  </si>
  <si>
    <t>Kohinoor Foods Ltd</t>
  </si>
  <si>
    <t>KOHINOOR</t>
  </si>
  <si>
    <t>Vaidya Sane Ayurved Laboratories Ltd</t>
  </si>
  <si>
    <t>MADHAVBAUG</t>
  </si>
  <si>
    <t>Jayant Infratech Ltd</t>
  </si>
  <si>
    <t>JAYANT</t>
  </si>
  <si>
    <t>Dhruva Capital Services Ltd</t>
  </si>
  <si>
    <t>DHRUVCA</t>
  </si>
  <si>
    <t>Manas Properties Ltd</t>
  </si>
  <si>
    <t>MANAS</t>
  </si>
  <si>
    <t>Mukta Arts Ltd</t>
  </si>
  <si>
    <t>MUKTAARTS</t>
  </si>
  <si>
    <t>Tanvi Foods (India) Ltd</t>
  </si>
  <si>
    <t>TANVI</t>
  </si>
  <si>
    <t>Zenith Steel Pipes &amp; Industries Ltd</t>
  </si>
  <si>
    <t>ZENITHSTL</t>
  </si>
  <si>
    <t>V R Infraspace Ltd</t>
  </si>
  <si>
    <t>VR</t>
  </si>
  <si>
    <t>Swastik Pipe Ltd</t>
  </si>
  <si>
    <t>SWASTIK</t>
  </si>
  <si>
    <t>Akm Creations Ltd</t>
  </si>
  <si>
    <t>AKM</t>
  </si>
  <si>
    <t>Quadrant Televentures Ltd</t>
  </si>
  <si>
    <t>QUADRANT</t>
  </si>
  <si>
    <t>JHS Svendgaard Laboratories Ltd</t>
  </si>
  <si>
    <t>JHS</t>
  </si>
  <si>
    <t>Praxis Home Retail Ltd</t>
  </si>
  <si>
    <t>PRAXIS</t>
  </si>
  <si>
    <t>Ultracab (India) Ltd</t>
  </si>
  <si>
    <t>ULTRACAB</t>
  </si>
  <si>
    <t>Rexnord Electronics and Controls Ltd</t>
  </si>
  <si>
    <t>REXNORD</t>
  </si>
  <si>
    <t>BN Holdings Ltd</t>
  </si>
  <si>
    <t>BNHOLDINGS</t>
  </si>
  <si>
    <t>Globe International Carriers Ltd</t>
  </si>
  <si>
    <t>GICL</t>
  </si>
  <si>
    <t>MPS Infotecnics Ltd</t>
  </si>
  <si>
    <t>VISESHINFO</t>
  </si>
  <si>
    <t>Salona Cotspin Ltd</t>
  </si>
  <si>
    <t>SALONA</t>
  </si>
  <si>
    <t>K I C Metaliks Ltd</t>
  </si>
  <si>
    <t>KAJARIR</t>
  </si>
  <si>
    <t>Rishiroop Ltd</t>
  </si>
  <si>
    <t>RISHIROOP</t>
  </si>
  <si>
    <t>India Steel Works Ltd</t>
  </si>
  <si>
    <t>ISWL</t>
  </si>
  <si>
    <t>Touchwood Entertainment Ltd</t>
  </si>
  <si>
    <t>TOUCHWOOD</t>
  </si>
  <si>
    <t>Edvenswa Enterprises Ltd</t>
  </si>
  <si>
    <t>EDVENSWA</t>
  </si>
  <si>
    <t>Surya Lakshmi Cotton Mills Ltd</t>
  </si>
  <si>
    <t>SURYALAXMI</t>
  </si>
  <si>
    <t>Srivasavi Adhesive Tapes Ltd</t>
  </si>
  <si>
    <t>SRIVASAVI</t>
  </si>
  <si>
    <t>Milgrey Finance and Investments Ltd</t>
  </si>
  <si>
    <t>ZMILGFIN</t>
  </si>
  <si>
    <t>Atishay Ltd</t>
  </si>
  <si>
    <t>ATISHAY</t>
  </si>
  <si>
    <t>Piccadily Sugar and Allied Industries Ltd</t>
  </si>
  <si>
    <t>PICCASUG</t>
  </si>
  <si>
    <t>Deepak Spinners Ltd</t>
  </si>
  <si>
    <t>DEEPAKSP</t>
  </si>
  <si>
    <t>Ahlada Engineers Ltd</t>
  </si>
  <si>
    <t>AHLADA</t>
  </si>
  <si>
    <t>Premco Global Ltd</t>
  </si>
  <si>
    <t>PREMCO</t>
  </si>
  <si>
    <t>Sonal Mercantile Ltd</t>
  </si>
  <si>
    <t>SONAL</t>
  </si>
  <si>
    <t>Kundan Edifice Ltd</t>
  </si>
  <si>
    <t>KEL</t>
  </si>
  <si>
    <t>VJTF Eduservices Ltd</t>
  </si>
  <si>
    <t>VJTFEDU</t>
  </si>
  <si>
    <t>Prakash Steelage Ltd</t>
  </si>
  <si>
    <t>PRAKASHSTL</t>
  </si>
  <si>
    <t>Fidel Softech Ltd</t>
  </si>
  <si>
    <t>FIDEL</t>
  </si>
  <si>
    <t>W H Brady &amp; Company Ltd</t>
  </si>
  <si>
    <t>WHBRADY</t>
  </si>
  <si>
    <t>Flex Foods Ltd</t>
  </si>
  <si>
    <t>FLEXFO</t>
  </si>
  <si>
    <t>Sikko Industries Ltd</t>
  </si>
  <si>
    <t>SIKKO</t>
  </si>
  <si>
    <t>Active Clothing Co Ltd</t>
  </si>
  <si>
    <t>ACTIVE</t>
  </si>
  <si>
    <t>Rishi Laser Ltd</t>
  </si>
  <si>
    <t>RISHILASE</t>
  </si>
  <si>
    <t>Gayatri Sugars Ltd</t>
  </si>
  <si>
    <t>GAYATRI</t>
  </si>
  <si>
    <t>Cadsys (India) Ltd</t>
  </si>
  <si>
    <t>CADSYS</t>
  </si>
  <si>
    <t>Cinerad Communications Ltd</t>
  </si>
  <si>
    <t>CINERAD</t>
  </si>
  <si>
    <t>Aarey Drugs and Pharmaceuticals Ltd</t>
  </si>
  <si>
    <t>AAREYDRUGS</t>
  </si>
  <si>
    <t>Baweja Studios Ltd</t>
  </si>
  <si>
    <t>BAWEJA</t>
  </si>
  <si>
    <t>NTC Industries Ltd</t>
  </si>
  <si>
    <t>NTCIND</t>
  </si>
  <si>
    <t>Colab Cloud Platforms Ltd</t>
  </si>
  <si>
    <t>COLABCLOUD</t>
  </si>
  <si>
    <t>KHFM Hospitality and Facility Management Services Ltd</t>
  </si>
  <si>
    <t>KHFM</t>
  </si>
  <si>
    <t>Likhami Consulting Ltd</t>
  </si>
  <si>
    <t>LIKHAMI</t>
  </si>
  <si>
    <t>Suraj Industries Ltd</t>
  </si>
  <si>
    <t>SURJIND</t>
  </si>
  <si>
    <t>Ecoplast Ltd</t>
  </si>
  <si>
    <t>ECOPLAST</t>
  </si>
  <si>
    <t>B-Right RealEstate Ltd</t>
  </si>
  <si>
    <t>BRRL</t>
  </si>
  <si>
    <t>Ascom Leasing &amp; Investments Ltd</t>
  </si>
  <si>
    <t>ASCOM</t>
  </si>
  <si>
    <t>Lahoti Overseas Ltd</t>
  </si>
  <si>
    <t>LAHOTIOV</t>
  </si>
  <si>
    <t>Sampann Utpadan India Ltd</t>
  </si>
  <si>
    <t>SAMPANN</t>
  </si>
  <si>
    <t>Shervani Industrial Syndicate Ltd</t>
  </si>
  <si>
    <t>SHERVANI</t>
  </si>
  <si>
    <t>HB Estate Developers Ltd</t>
  </si>
  <si>
    <t>HBESD</t>
  </si>
  <si>
    <t>GTV Engineering Ltd</t>
  </si>
  <si>
    <t>GTV</t>
  </si>
  <si>
    <t>Winsome Breweries Ltd</t>
  </si>
  <si>
    <t>WINSOMBR</t>
  </si>
  <si>
    <t>Cubex Tubings Ltd</t>
  </si>
  <si>
    <t>CUBEXTUB</t>
  </si>
  <si>
    <t>Metals - Copper</t>
  </si>
  <si>
    <t>Motor and General Finance Ltd</t>
  </si>
  <si>
    <t>MOTOGENFIN</t>
  </si>
  <si>
    <t>MRO-TEK Realty Ltd</t>
  </si>
  <si>
    <t>MRO-TEK</t>
  </si>
  <si>
    <t>Beardsell Ltd</t>
  </si>
  <si>
    <t>BEARDSELL</t>
  </si>
  <si>
    <t>Prerna Infrabuild Ltd</t>
  </si>
  <si>
    <t>PRERINFRA</t>
  </si>
  <si>
    <t>Vishal Bearings Ltd</t>
  </si>
  <si>
    <t>VISHALBL</t>
  </si>
  <si>
    <t>Simplex Castings Ltd</t>
  </si>
  <si>
    <t>SIMPLEXCAS</t>
  </si>
  <si>
    <t>Lotus Eye Hospital and Institute Ltd</t>
  </si>
  <si>
    <t>LOTUSEYE</t>
  </si>
  <si>
    <t>Pramara Promotions Ltd</t>
  </si>
  <si>
    <t>PRAMARA</t>
  </si>
  <si>
    <t>Virat Crane Industries Ltd</t>
  </si>
  <si>
    <t>VIRATCRA</t>
  </si>
  <si>
    <t>ANI Integrated Services Ltd</t>
  </si>
  <si>
    <t>AISL</t>
  </si>
  <si>
    <t>Aksh Optifibre Ltd</t>
  </si>
  <si>
    <t>AKSHOPTFBR</t>
  </si>
  <si>
    <t>Bihar Sponge Iron Ltd</t>
  </si>
  <si>
    <t>BIHSPONG</t>
  </si>
  <si>
    <t>3rd Rock Multimedia Ltd</t>
  </si>
  <si>
    <t>3RDROCK</t>
  </si>
  <si>
    <t>Bengal Tea &amp; Fabrics Ltd</t>
  </si>
  <si>
    <t>BENGALT</t>
  </si>
  <si>
    <t>Zeal Aqua Ltd</t>
  </si>
  <si>
    <t>Sonam Ltd</t>
  </si>
  <si>
    <t>SONAMLTD</t>
  </si>
  <si>
    <t>Future Retail Ltd</t>
  </si>
  <si>
    <t>FRETAIL</t>
  </si>
  <si>
    <t>Sumuka Agro Industries Ltd</t>
  </si>
  <si>
    <t>SUMUKA</t>
  </si>
  <si>
    <t>Rudra Gas Enterprise Ltd</t>
  </si>
  <si>
    <t>RUDRAGAS</t>
  </si>
  <si>
    <t>United Van Der Horst Ltd</t>
  </si>
  <si>
    <t>UVDRHOR</t>
  </si>
  <si>
    <t>Pioneer Embroideries Ltd</t>
  </si>
  <si>
    <t>PIONEEREMB</t>
  </si>
  <si>
    <t>WSFx Global Pay Ltd</t>
  </si>
  <si>
    <t>WSFX</t>
  </si>
  <si>
    <t>Sanco Trans Ltd</t>
  </si>
  <si>
    <t>SANCTRN</t>
  </si>
  <si>
    <t>Alkali Metals Ltd</t>
  </si>
  <si>
    <t>ALKALI</t>
  </si>
  <si>
    <t>Kotak S&amp;P BSE Sensex ETF</t>
  </si>
  <si>
    <t>SENSEX1</t>
  </si>
  <si>
    <t>Transteel Seating Technologies Ltd</t>
  </si>
  <si>
    <t>TRANSTEEL</t>
  </si>
  <si>
    <t>Shri Krishna Devcon Ltd</t>
  </si>
  <si>
    <t>SHRIKRISH</t>
  </si>
  <si>
    <t>7Seas Entertainment Ltd</t>
  </si>
  <si>
    <t>7SEASL</t>
  </si>
  <si>
    <t>ICICI Prudential Nifty Next 50 ETF</t>
  </si>
  <si>
    <t>NEXT50IETF</t>
  </si>
  <si>
    <t>Gujarat Intrux Ltd</t>
  </si>
  <si>
    <t>GUJINTRX</t>
  </si>
  <si>
    <t>HIM Teknoforge Ltd</t>
  </si>
  <si>
    <t>HIMTEK</t>
  </si>
  <si>
    <t>Emerald Finance Ltd</t>
  </si>
  <si>
    <t>EMERALD</t>
  </si>
  <si>
    <t>Machino Plastics Ltd</t>
  </si>
  <si>
    <t>MACPLASQ</t>
  </si>
  <si>
    <t>Regency Ceramics Ltd</t>
  </si>
  <si>
    <t>REGENCERAM</t>
  </si>
  <si>
    <t>ITL Industries Ltd</t>
  </si>
  <si>
    <t>ITL</t>
  </si>
  <si>
    <t>HEC Infra Projects Ltd</t>
  </si>
  <si>
    <t>HECPROJECT</t>
  </si>
  <si>
    <t>Amarjothi Spinning Mills Ltd</t>
  </si>
  <si>
    <t>AMARJOTHI</t>
  </si>
  <si>
    <t>Apis India Ltd</t>
  </si>
  <si>
    <t>APIS</t>
  </si>
  <si>
    <t>Royal Cushion Vinyl Products Ltd</t>
  </si>
  <si>
    <t>ROYALCU</t>
  </si>
  <si>
    <t>Aakash Exploration Services Ltd</t>
  </si>
  <si>
    <t>AAKASH</t>
  </si>
  <si>
    <t>Palash Securities Ltd</t>
  </si>
  <si>
    <t>PALASHSECU</t>
  </si>
  <si>
    <t>Sharp Chucks and Machines Ltd</t>
  </si>
  <si>
    <t>SCML</t>
  </si>
  <si>
    <t>Nath Industries Ltd</t>
  </si>
  <si>
    <t>NATHIND</t>
  </si>
  <si>
    <t>AMD Industries Ltd</t>
  </si>
  <si>
    <t>AMDIND</t>
  </si>
  <si>
    <t>AAA Technologies Ltd</t>
  </si>
  <si>
    <t>AAATECH</t>
  </si>
  <si>
    <t>Swashthik Plascon Ltd</t>
  </si>
  <si>
    <t>SPL</t>
  </si>
  <si>
    <t>Abhinav Capital Services Ltd</t>
  </si>
  <si>
    <t>ABHICAP</t>
  </si>
  <si>
    <t>Skil Infrastructure Ltd</t>
  </si>
  <si>
    <t>SKIL</t>
  </si>
  <si>
    <t>Madhucon Projects Ltd</t>
  </si>
  <si>
    <t>MADHUCON</t>
  </si>
  <si>
    <t>Globe Textiles (India) Ltd</t>
  </si>
  <si>
    <t>GLOBE</t>
  </si>
  <si>
    <t>Durlax Top Surface Ltd</t>
  </si>
  <si>
    <t>DURLAX</t>
  </si>
  <si>
    <t>Vaswani Industries Ltd</t>
  </si>
  <si>
    <t>VASWANI</t>
  </si>
  <si>
    <t>Facor Alloys Ltd</t>
  </si>
  <si>
    <t>FACORALL</t>
  </si>
  <si>
    <t>Himalaya Food International Ltd</t>
  </si>
  <si>
    <t>HFIL</t>
  </si>
  <si>
    <t>Asarfi Hospital Ltd</t>
  </si>
  <si>
    <t>ASARFI</t>
  </si>
  <si>
    <t>Eco Hotels and Resorts Ltd</t>
  </si>
  <si>
    <t>ECOHOTELS</t>
  </si>
  <si>
    <t>Steel City Securities Ltd</t>
  </si>
  <si>
    <t>STEELCITY</t>
  </si>
  <si>
    <t>Yarn Syndicate Ltd</t>
  </si>
  <si>
    <t>YARNSYN</t>
  </si>
  <si>
    <t>Everest Organics Ltd</t>
  </si>
  <si>
    <t>EVERESTO</t>
  </si>
  <si>
    <t>Gayatri Projects Ltd</t>
  </si>
  <si>
    <t>GAYAPROJ</t>
  </si>
  <si>
    <t>COSCO (India) Ltd</t>
  </si>
  <si>
    <t>COSCO</t>
  </si>
  <si>
    <t>Naman In-Store (India) Ltd</t>
  </si>
  <si>
    <t>NAMAN</t>
  </si>
  <si>
    <t>G. G. Automotive Gears Ltd</t>
  </si>
  <si>
    <t>GGAUTO</t>
  </si>
  <si>
    <t>Varanium Cloud Ltd</t>
  </si>
  <si>
    <t>CLOUD</t>
  </si>
  <si>
    <t>SNL Bearings Ltd</t>
  </si>
  <si>
    <t>SNL</t>
  </si>
  <si>
    <t>Goyal Aluminiums Ltd</t>
  </si>
  <si>
    <t>GOYALALUM</t>
  </si>
  <si>
    <t>Bhagyanagar Properties Ltd</t>
  </si>
  <si>
    <t>BHAGYAPROP</t>
  </si>
  <si>
    <t>Scanpoint Geomatics Ltd</t>
  </si>
  <si>
    <t>SCANPGEOM</t>
  </si>
  <si>
    <t>Espire Hospitality Ltd</t>
  </si>
  <si>
    <t>ESPIRE</t>
  </si>
  <si>
    <t>Golkunda Diamonds and Jewellery Ltd</t>
  </si>
  <si>
    <t>GOLKUNDIA</t>
  </si>
  <si>
    <t>Banka BioLoo Ltd</t>
  </si>
  <si>
    <t>BANKA</t>
  </si>
  <si>
    <t>Barak Valley Cements Ltd</t>
  </si>
  <si>
    <t>BVCL</t>
  </si>
  <si>
    <t>Saumya Consultants Ltd</t>
  </si>
  <si>
    <t>SAUMYA</t>
  </si>
  <si>
    <t>Garg Furnace Ltd</t>
  </si>
  <si>
    <t>GARGFUR</t>
  </si>
  <si>
    <t>BLS Infotech Ltd</t>
  </si>
  <si>
    <t>BLSINFOTE</t>
  </si>
  <si>
    <t>Medicamen Organics Ltd</t>
  </si>
  <si>
    <t>MEDIORG</t>
  </si>
  <si>
    <t>Western India Plywoods Ltd</t>
  </si>
  <si>
    <t>WIPL</t>
  </si>
  <si>
    <t>Vedavaag Systems Ltd</t>
  </si>
  <si>
    <t>VEDAVAAG</t>
  </si>
  <si>
    <t>Ansal Housing Ltd</t>
  </si>
  <si>
    <t>ANSALHSG</t>
  </si>
  <si>
    <t>Digidrive Distributors Ltd</t>
  </si>
  <si>
    <t>DIGIDRIVE</t>
  </si>
  <si>
    <t>Paras Petrofils Ltd</t>
  </si>
  <si>
    <t>PARASPETRO</t>
  </si>
  <si>
    <t>Maiden Forgings Ltd</t>
  </si>
  <si>
    <t>MAIDEN</t>
  </si>
  <si>
    <t>Flexituff Ventures International Ltd</t>
  </si>
  <si>
    <t>FLEXITUFF</t>
  </si>
  <si>
    <t>Party Cruisers Ltd</t>
  </si>
  <si>
    <t>PARTYCRUS</t>
  </si>
  <si>
    <t>Qualitek Labs Ltd</t>
  </si>
  <si>
    <t>QLL</t>
  </si>
  <si>
    <t>Master Components Ltd</t>
  </si>
  <si>
    <t>MASTER</t>
  </si>
  <si>
    <t>Sera Investments &amp; Finance India Ltd</t>
  </si>
  <si>
    <t>SERA</t>
  </si>
  <si>
    <t>Asit C Mehta Financial Services Ltd</t>
  </si>
  <si>
    <t>ASITCFIN</t>
  </si>
  <si>
    <t>Rainbow Foundations Ltd</t>
  </si>
  <si>
    <t>RAINBOWF</t>
  </si>
  <si>
    <t>B &amp; A Packaging India Ltd</t>
  </si>
  <si>
    <t>BAPACK</t>
  </si>
  <si>
    <t>Bilcare Ltd</t>
  </si>
  <si>
    <t>BI</t>
  </si>
  <si>
    <t>TCI Industries Ltd</t>
  </si>
  <si>
    <t>TCIIND</t>
  </si>
  <si>
    <t>Accel Ltd</t>
  </si>
  <si>
    <t>ACCEL</t>
  </si>
  <si>
    <t>Sagarsoft (India) Ltd</t>
  </si>
  <si>
    <t>SAGARSOFT</t>
  </si>
  <si>
    <t>Shri Gang Industries and Allied Products Ltd</t>
  </si>
  <si>
    <t>SHRIGANG</t>
  </si>
  <si>
    <t>Kkalpana Industries (India) Ltd</t>
  </si>
  <si>
    <t>KKALPANAIND</t>
  </si>
  <si>
    <t>Arunjyoti Bio Ventures Ltd</t>
  </si>
  <si>
    <t>ABVL</t>
  </si>
  <si>
    <t>Zenith Drugs Ltd</t>
  </si>
  <si>
    <t>ZENITHDRUG</t>
  </si>
  <si>
    <t>Astron Paper &amp; Board Mill Ltd</t>
  </si>
  <si>
    <t>ASTRON</t>
  </si>
  <si>
    <t>Bhagwati Autocast Ltd</t>
  </si>
  <si>
    <t>BGWTATO</t>
  </si>
  <si>
    <t>Quantum Gold Fund</t>
  </si>
  <si>
    <t>QGOLDHALF</t>
  </si>
  <si>
    <t>Tamboli Industries Ltd</t>
  </si>
  <si>
    <t>TAMBOLIIN</t>
  </si>
  <si>
    <t>Acme Resources Ltd</t>
  </si>
  <si>
    <t>ACME</t>
  </si>
  <si>
    <t>Rachana Infrastructure Ltd</t>
  </si>
  <si>
    <t>RILINFRA</t>
  </si>
  <si>
    <t>Securekloud Technologies Ltd</t>
  </si>
  <si>
    <t>SECURKLOUD</t>
  </si>
  <si>
    <t>IBL Finance Ltd</t>
  </si>
  <si>
    <t>IBLFL</t>
  </si>
  <si>
    <t>Financial Technology</t>
  </si>
  <si>
    <t>HDFC S&amp;P BSE Sensex ETF</t>
  </si>
  <si>
    <t>HDFCSENSEX</t>
  </si>
  <si>
    <t>Credent Global Finance Ltd</t>
  </si>
  <si>
    <t>CGFL</t>
  </si>
  <si>
    <t>MEP Infrastructure Developers Ltd</t>
  </si>
  <si>
    <t>MEP</t>
  </si>
  <si>
    <t>Jhandewalas Foods Ltd</t>
  </si>
  <si>
    <t>JFL</t>
  </si>
  <si>
    <t>Virat Leasing Ltd</t>
  </si>
  <si>
    <t>VLL</t>
  </si>
  <si>
    <t>Peria Karamalai Tea and Produce Company Ltd</t>
  </si>
  <si>
    <t>PKTEA</t>
  </si>
  <si>
    <t>Simbhaoli Sugars Ltd</t>
  </si>
  <si>
    <t>SIMBHALS</t>
  </si>
  <si>
    <t>Pulz Electronics Ltd</t>
  </si>
  <si>
    <t>PULZ</t>
  </si>
  <si>
    <t>Shanti Spintex Ltd</t>
  </si>
  <si>
    <t>SHANTIDENM</t>
  </si>
  <si>
    <t>Sattrix Information Security Ltd</t>
  </si>
  <si>
    <t>SATTRIX</t>
  </si>
  <si>
    <t>Transwarranty Finance Ltd</t>
  </si>
  <si>
    <t>TFL</t>
  </si>
  <si>
    <t>Binayak Tex Processors Ltd</t>
  </si>
  <si>
    <t>ZBINTXPP</t>
  </si>
  <si>
    <t>Modern Dairies Ltd</t>
  </si>
  <si>
    <t>MODAIRY</t>
  </si>
  <si>
    <t>Ausom Enterprise Ltd</t>
  </si>
  <si>
    <t>AUSOMENT</t>
  </si>
  <si>
    <t>National Fittings Ltd</t>
  </si>
  <si>
    <t>NATFIT</t>
  </si>
  <si>
    <t>Bharat Immunologicals and Biologicals Corporation Ltd</t>
  </si>
  <si>
    <t>BIBCL</t>
  </si>
  <si>
    <t>APM Industries Ltd</t>
  </si>
  <si>
    <t>APMIN</t>
  </si>
  <si>
    <t>Maruti Interior Products Ltd</t>
  </si>
  <si>
    <t>SPITZE</t>
  </si>
  <si>
    <t>Fiberweb (India) Ltd</t>
  </si>
  <si>
    <t>FIBERWEB</t>
  </si>
  <si>
    <t>Hariyana Ship Breakers Ltd</t>
  </si>
  <si>
    <t>HRYNSHP</t>
  </si>
  <si>
    <t>Harshdeep Hortico Ltd</t>
  </si>
  <si>
    <t>HARSHDEEP</t>
  </si>
  <si>
    <t>United Cotfab Ltd</t>
  </si>
  <si>
    <t>COTFAB</t>
  </si>
  <si>
    <t>Mauria Udyog Ltd</t>
  </si>
  <si>
    <t>MUL</t>
  </si>
  <si>
    <t>Palred Technologies Ltd</t>
  </si>
  <si>
    <t>PALREDTEC</t>
  </si>
  <si>
    <t>Genpharmasec Ltd</t>
  </si>
  <si>
    <t>GENPHARMA</t>
  </si>
  <si>
    <t>Pee Cee Cosma Sope Ltd</t>
  </si>
  <si>
    <t>PCCOSMA</t>
  </si>
  <si>
    <t>Sharika Enterprises Ltd</t>
  </si>
  <si>
    <t>SHARIKA</t>
  </si>
  <si>
    <t>Shah Alloys Ltd</t>
  </si>
  <si>
    <t>SHAHALLOYS</t>
  </si>
  <si>
    <t>Aditya Consumer Marketing Ltd</t>
  </si>
  <si>
    <t>ACML</t>
  </si>
  <si>
    <t>Promax Power Ltd</t>
  </si>
  <si>
    <t>PROMAX</t>
  </si>
  <si>
    <t>Debock Industries Ltd</t>
  </si>
  <si>
    <t>DIL</t>
  </si>
  <si>
    <t>Fortis Malar Hospitals Ltd</t>
  </si>
  <si>
    <t>FORTISMLR</t>
  </si>
  <si>
    <t>Energy Development Company Ltd</t>
  </si>
  <si>
    <t>ENERGYDEV</t>
  </si>
  <si>
    <t>Tilak Ventures Ltd</t>
  </si>
  <si>
    <t>TILAK</t>
  </si>
  <si>
    <t>Times Guaranty Ltd</t>
  </si>
  <si>
    <t>TIMESGTY</t>
  </si>
  <si>
    <t>Lasa Supergenerics Ltd</t>
  </si>
  <si>
    <t>LASA</t>
  </si>
  <si>
    <t>Sal Automotive Ltd</t>
  </si>
  <si>
    <t>SALAUTO</t>
  </si>
  <si>
    <t>AK Spintex Ltd</t>
  </si>
  <si>
    <t>AKSPINTEX</t>
  </si>
  <si>
    <t>Mcon Rasayan India Ltd</t>
  </si>
  <si>
    <t>MCON</t>
  </si>
  <si>
    <t>Narbada Gems and Jewellery Ltd</t>
  </si>
  <si>
    <t>NARBADA</t>
  </si>
  <si>
    <t>Mercury Laboratories Ltd</t>
  </si>
  <si>
    <t>MERCURYLAB</t>
  </si>
  <si>
    <t>Shetron Ltd</t>
  </si>
  <si>
    <t>SHETR</t>
  </si>
  <si>
    <t>Damodar Industries Ltd</t>
  </si>
  <si>
    <t>DAMODARIND</t>
  </si>
  <si>
    <t>Orissa Bengal Carrier Ltd</t>
  </si>
  <si>
    <t>OBCL</t>
  </si>
  <si>
    <t>Arshiya Ltd</t>
  </si>
  <si>
    <t>ARSHIYA</t>
  </si>
  <si>
    <t>Lesha Industries Ltd</t>
  </si>
  <si>
    <t>LESHAIND</t>
  </si>
  <si>
    <t>Cravatex Ltd</t>
  </si>
  <si>
    <t>CRAVATEX</t>
  </si>
  <si>
    <t>Pressure Sensitive Systems (India) Ltd</t>
  </si>
  <si>
    <t>PRESSURS</t>
  </si>
  <si>
    <t>Anjani Foods Ltd</t>
  </si>
  <si>
    <t>ANJANIFOODS</t>
  </si>
  <si>
    <t>Agri-Tech (India) Ltd</t>
  </si>
  <si>
    <t>AGRITECH</t>
  </si>
  <si>
    <t>Resonance Specialties Ltd</t>
  </si>
  <si>
    <t>RESONANCE</t>
  </si>
  <si>
    <t>Cian Agro Industries &amp; Infrastructure Ltd</t>
  </si>
  <si>
    <t>CIANAGRO</t>
  </si>
  <si>
    <t>Aztec Fluids &amp; Machinery Ltd</t>
  </si>
  <si>
    <t>AZTEC</t>
  </si>
  <si>
    <t>D &amp; H India Ltd</t>
  </si>
  <si>
    <t>DHINDIA</t>
  </si>
  <si>
    <t>Polychem Ltd</t>
  </si>
  <si>
    <t>POLYCHEM</t>
  </si>
  <si>
    <t>Ajooni Biotech Ltd</t>
  </si>
  <si>
    <t>AJOONI</t>
  </si>
  <si>
    <t>Relicab Cable Manufacturing Ltd</t>
  </si>
  <si>
    <t>RELICAB</t>
  </si>
  <si>
    <t>Ishan Dyes and Chemicals Ltd</t>
  </si>
  <si>
    <t>ISHANCH</t>
  </si>
  <si>
    <t>T &amp; I Global Ltd</t>
  </si>
  <si>
    <t>TIGLOB</t>
  </si>
  <si>
    <t>Upsurge Investment and Finance Ltd</t>
  </si>
  <si>
    <t>UPSURGE</t>
  </si>
  <si>
    <t>Kesar Terminals &amp; Infrastructure Ltd</t>
  </si>
  <si>
    <t>KTIL</t>
  </si>
  <si>
    <t>Integrated Personnel Services Ltd</t>
  </si>
  <si>
    <t>IPSL</t>
  </si>
  <si>
    <t>Grob Tea Co Ltd</t>
  </si>
  <si>
    <t>GROBTEA</t>
  </si>
  <si>
    <t>Nidhi Granites Ltd</t>
  </si>
  <si>
    <t>NIDHGRN</t>
  </si>
  <si>
    <t>Akar Auto Industries Ltd</t>
  </si>
  <si>
    <t>AAIL</t>
  </si>
  <si>
    <t>Avro India Ltd</t>
  </si>
  <si>
    <t>AVROIND</t>
  </si>
  <si>
    <t>Veekayem Fashion &amp; Apparels Ltd</t>
  </si>
  <si>
    <t>VEEKAYEM</t>
  </si>
  <si>
    <t>Dangee Dums Ltd</t>
  </si>
  <si>
    <t>DANGEE</t>
  </si>
  <si>
    <t>Blue Pebble Ltd</t>
  </si>
  <si>
    <t>BLUEPEBBLE</t>
  </si>
  <si>
    <t>Trescon Ltd</t>
  </si>
  <si>
    <t>TRESCON</t>
  </si>
  <si>
    <t>Bansal Roofing Products Ltd</t>
  </si>
  <si>
    <t>BRPL</t>
  </si>
  <si>
    <t>Filtra Consultants and Engineers Ltd</t>
  </si>
  <si>
    <t>FILTRA</t>
  </si>
  <si>
    <t>Kemp and Company Ltd</t>
  </si>
  <si>
    <t>KEMP</t>
  </si>
  <si>
    <t>Kaizen Agro Infrabuild Ltd</t>
  </si>
  <si>
    <t>KAIZENAGRO</t>
  </si>
  <si>
    <t>Holmarc Opto-Mechatronics Ltd</t>
  </si>
  <si>
    <t>HOLMARC</t>
  </si>
  <si>
    <t>KG Petrochem Ltd</t>
  </si>
  <si>
    <t>KGPETRO</t>
  </si>
  <si>
    <t>MRP Agro Ltd</t>
  </si>
  <si>
    <t>MRP</t>
  </si>
  <si>
    <t>DRS Cargo Movers Ltd</t>
  </si>
  <si>
    <t>DRSCARGO</t>
  </si>
  <si>
    <t>Alfred Herbert (India) Ltd</t>
  </si>
  <si>
    <t>ALFREDHE</t>
  </si>
  <si>
    <t>Parnax Lab Ltd</t>
  </si>
  <si>
    <t>PARNAXLAB</t>
  </si>
  <si>
    <t>Tokyo Plast International Ltd</t>
  </si>
  <si>
    <t>TOKYOPLAST</t>
  </si>
  <si>
    <t>Ind Swift Ltd</t>
  </si>
  <si>
    <t>INDSWFTLTD</t>
  </si>
  <si>
    <t>Mysore Petro Chemicals Ltd</t>
  </si>
  <si>
    <t>MYSORPETRO</t>
  </si>
  <si>
    <t>CNI Research Ltd</t>
  </si>
  <si>
    <t>CNIRESLTD</t>
  </si>
  <si>
    <t>Chowgule Steamships Ltd</t>
  </si>
  <si>
    <t>CHOWGULSTM</t>
  </si>
  <si>
    <t>Jasch Industries Ltd</t>
  </si>
  <si>
    <t>JASCH</t>
  </si>
  <si>
    <t>Som Datt Finance Corporation Ltd</t>
  </si>
  <si>
    <t>SODFC</t>
  </si>
  <si>
    <t>Suvidhaa Infoserve Ltd</t>
  </si>
  <si>
    <t>SUVIDHAA</t>
  </si>
  <si>
    <t>Raja Bahadur International Ltd</t>
  </si>
  <si>
    <t>RAJABAH</t>
  </si>
  <si>
    <t>Munoth Capital Market Ltd</t>
  </si>
  <si>
    <t>MUNCAPM</t>
  </si>
  <si>
    <t>Hisar Metal Industries Ltd</t>
  </si>
  <si>
    <t>HISARMETAL</t>
  </si>
  <si>
    <t>Gujarat Natural Resources Ltd</t>
  </si>
  <si>
    <t>GNRL</t>
  </si>
  <si>
    <t>Auro Laboratories Ltd</t>
  </si>
  <si>
    <t>AUROLAB</t>
  </si>
  <si>
    <t>Krishanveer Forge Ltd</t>
  </si>
  <si>
    <t>KVFORGE</t>
  </si>
  <si>
    <t>Mohini Health &amp; Hygiene Ltd</t>
  </si>
  <si>
    <t>MHHL</t>
  </si>
  <si>
    <t>Good Value Irrigation Ltd</t>
  </si>
  <si>
    <t>VUENOW</t>
  </si>
  <si>
    <t>Advik Capital Ltd</t>
  </si>
  <si>
    <t>ADVIKCA</t>
  </si>
  <si>
    <t>Aditya BSL Nifty Next 50 ETF</t>
  </si>
  <si>
    <t>ABSLNN50ET</t>
  </si>
  <si>
    <t>Wallfort Financial Services Ltd</t>
  </si>
  <si>
    <t>WALLFORT</t>
  </si>
  <si>
    <t>Dynavision Ltd</t>
  </si>
  <si>
    <t>DYNAVSN</t>
  </si>
  <si>
    <t>Agni Green Power Ltd</t>
  </si>
  <si>
    <t>AGNI</t>
  </si>
  <si>
    <t>Mayank Cattle Food Ltd</t>
  </si>
  <si>
    <t>MCFL</t>
  </si>
  <si>
    <t>Soma Textiles &amp; Industries Ltd</t>
  </si>
  <si>
    <t>SOMATEX</t>
  </si>
  <si>
    <t>Virya Resources Ltd</t>
  </si>
  <si>
    <t>VIRYA</t>
  </si>
  <si>
    <t>Nagreeka Exports Ltd</t>
  </si>
  <si>
    <t>NAGREEKEXP</t>
  </si>
  <si>
    <t>Shristi Infrastructure Development Corporation Ltd</t>
  </si>
  <si>
    <t>SHRISTI</t>
  </si>
  <si>
    <t>Emerald Leisures Ltd</t>
  </si>
  <si>
    <t>EMERALL</t>
  </si>
  <si>
    <t>Haryana Capfin Ltd</t>
  </si>
  <si>
    <t>HARYNACAP</t>
  </si>
  <si>
    <t>Transcorp International Ltd</t>
  </si>
  <si>
    <t>TRANSCOR</t>
  </si>
  <si>
    <t>Retina Paints Ltd</t>
  </si>
  <si>
    <t>RETINA</t>
  </si>
  <si>
    <t>B C C Fuba India Ltd</t>
  </si>
  <si>
    <t>BCCFUBA</t>
  </si>
  <si>
    <t>Ganga Papers India Ltd</t>
  </si>
  <si>
    <t>GANGAPA</t>
  </si>
  <si>
    <t>Thacker and Company Ltd</t>
  </si>
  <si>
    <t>THACKER</t>
  </si>
  <si>
    <t>Sayaji Industries Ltd</t>
  </si>
  <si>
    <t>SAYAJIIND</t>
  </si>
  <si>
    <t>Oxygenta Pharmaceutical Ltd</t>
  </si>
  <si>
    <t>OXYGENTAPH</t>
  </si>
  <si>
    <t>Ahasolar Technologies Ltd</t>
  </si>
  <si>
    <t>AHASOLAR</t>
  </si>
  <si>
    <t>Remi Edelstahl Tubulars Ltd</t>
  </si>
  <si>
    <t>REMIEDEL</t>
  </si>
  <si>
    <t>Dollex Agrotech Ltd</t>
  </si>
  <si>
    <t>DOLLEX</t>
  </si>
  <si>
    <t>AVSL Industries Ltd</t>
  </si>
  <si>
    <t>AVSL</t>
  </si>
  <si>
    <t>Porwal Auto Components Ltd</t>
  </si>
  <si>
    <t>PORWAL</t>
  </si>
  <si>
    <t>Yogi Ltd</t>
  </si>
  <si>
    <t>YOGI</t>
  </si>
  <si>
    <t>Creative Castings Ltd</t>
  </si>
  <si>
    <t>Krishna Ventures Ltd</t>
  </si>
  <si>
    <t>KRISHNA</t>
  </si>
  <si>
    <t>Bhilwara Spinners Ltd</t>
  </si>
  <si>
    <t>BHILSPIN</t>
  </si>
  <si>
    <t>Murae Organisor Ltd</t>
  </si>
  <si>
    <t>MURAE</t>
  </si>
  <si>
    <t>Biofil Chemicals and Pharmaceuticals Ltd</t>
  </si>
  <si>
    <t>BIOFILCHEM</t>
  </si>
  <si>
    <t>Celebrity Fashions Ltd</t>
  </si>
  <si>
    <t>CELEBRITY</t>
  </si>
  <si>
    <t>Real Touch Finance Ltd</t>
  </si>
  <si>
    <t>RTFL</t>
  </si>
  <si>
    <t>Dutron Polymers Ltd</t>
  </si>
  <si>
    <t>DUTRON</t>
  </si>
  <si>
    <t>Sameera Agro and Infra Ltd</t>
  </si>
  <si>
    <t>SAIFL</t>
  </si>
  <si>
    <t>Homebuilding</t>
  </si>
  <si>
    <t>Super Tannery Ltd</t>
  </si>
  <si>
    <t>SUPTANERY</t>
  </si>
  <si>
    <t>Ansal Buildwell Ltd</t>
  </si>
  <si>
    <t>ANSALBU</t>
  </si>
  <si>
    <t>Freshtrop Fruits Ltd</t>
  </si>
  <si>
    <t>FRSHTRP</t>
  </si>
  <si>
    <t>Modipon Ltd</t>
  </si>
  <si>
    <t>MODIPON</t>
  </si>
  <si>
    <t>Arnold Holdings Ltd</t>
  </si>
  <si>
    <t>ARNOLD</t>
  </si>
  <si>
    <t>Arvind and Company Shipping Agencies Ltd</t>
  </si>
  <si>
    <t>ACSAL</t>
  </si>
  <si>
    <t>NCL Research and Financial Services Ltd</t>
  </si>
  <si>
    <t>NCLRESE</t>
  </si>
  <si>
    <t>ICICI Prudential Silver ETF</t>
  </si>
  <si>
    <t>SILVERIETF</t>
  </si>
  <si>
    <t>Nilachal Refractories Ltd</t>
  </si>
  <si>
    <t>NILACHAL</t>
  </si>
  <si>
    <t>Tree House Education and Accessories Ltd</t>
  </si>
  <si>
    <t>TREEHOUSE</t>
  </si>
  <si>
    <t>Mangalam Alloys Ltd</t>
  </si>
  <si>
    <t>MAL</t>
  </si>
  <si>
    <t>Srei Infrastructure Finance Ltd</t>
  </si>
  <si>
    <t>SREINFRA</t>
  </si>
  <si>
    <t>Samrat Pharmachem Ltd</t>
  </si>
  <si>
    <t>SAMRATPH</t>
  </si>
  <si>
    <t>Simmonds Marshall Ltd</t>
  </si>
  <si>
    <t>SIMMOND</t>
  </si>
  <si>
    <t>Chartered Logistics Ltd</t>
  </si>
  <si>
    <t>CHLOGIST</t>
  </si>
  <si>
    <t>Delta Manufacturing Ltd</t>
  </si>
  <si>
    <t>DELTAMAGNT</t>
  </si>
  <si>
    <t>Clara Industries Ltd</t>
  </si>
  <si>
    <t>CLARA</t>
  </si>
  <si>
    <t>Shalimar Wires Industries Ltd</t>
  </si>
  <si>
    <t>SHALIWIR</t>
  </si>
  <si>
    <t>Raaj Medisafe India Ltd</t>
  </si>
  <si>
    <t>RAAJMEDI</t>
  </si>
  <si>
    <t>VMS Industries Ltd</t>
  </si>
  <si>
    <t>VMS</t>
  </si>
  <si>
    <t>Pritish Nandy Communications Ltd</t>
  </si>
  <si>
    <t>PNC</t>
  </si>
  <si>
    <t>SecMark Consultancy Ltd</t>
  </si>
  <si>
    <t>SECMARK</t>
  </si>
  <si>
    <t>Kothari Fermentation and Biochem Ltd</t>
  </si>
  <si>
    <t>KFBL</t>
  </si>
  <si>
    <t>Mukesh Babu Financial Services Ltd</t>
  </si>
  <si>
    <t>MUKESHB</t>
  </si>
  <si>
    <t>Aplab Ltd</t>
  </si>
  <si>
    <t>APLAB</t>
  </si>
  <si>
    <t>Jamshri Realty Ltd</t>
  </si>
  <si>
    <t>JAMSHRI</t>
  </si>
  <si>
    <t>Acknit Industries Ltd</t>
  </si>
  <si>
    <t>ACKNIT</t>
  </si>
  <si>
    <t>Cinevista Ltd</t>
  </si>
  <si>
    <t>CINEVISTA</t>
  </si>
  <si>
    <t>Alstone Textiles (India) Ltd</t>
  </si>
  <si>
    <t>ALSTONE</t>
  </si>
  <si>
    <t>Auto Pins (India) Ltd</t>
  </si>
  <si>
    <t>AUTOPINS</t>
  </si>
  <si>
    <t>Baroda Extrusion Ltd</t>
  </si>
  <si>
    <t>BAROEXT</t>
  </si>
  <si>
    <t>Rollatainers Ltd</t>
  </si>
  <si>
    <t>ROLLT</t>
  </si>
  <si>
    <t>Archit Organosys Ltd</t>
  </si>
  <si>
    <t>ARCHITORG</t>
  </si>
  <si>
    <t>Spectrum Foods Ltd</t>
  </si>
  <si>
    <t>SPECFOOD</t>
  </si>
  <si>
    <t>City Pulse Multiplex Ltd</t>
  </si>
  <si>
    <t>CPML</t>
  </si>
  <si>
    <t>Source Natural Foods and Herbal Supplements Ltd</t>
  </si>
  <si>
    <t>SOURCENTRL</t>
  </si>
  <si>
    <t>Orient Press Ltd</t>
  </si>
  <si>
    <t>ORIENTLTD</t>
  </si>
  <si>
    <t>Deepak Chemtex Ltd</t>
  </si>
  <si>
    <t>DEEPAKCHEM</t>
  </si>
  <si>
    <t>Auro Impex &amp; Chemicals Ltd</t>
  </si>
  <si>
    <t>AUROIMPEX</t>
  </si>
  <si>
    <t>Future Enterprises Ltd</t>
  </si>
  <si>
    <t>FELDVR</t>
  </si>
  <si>
    <t>Futuristic Solutions Ltd</t>
  </si>
  <si>
    <t>FUTSOL</t>
  </si>
  <si>
    <t>Karma Energy Ltd</t>
  </si>
  <si>
    <t>KARMAENG</t>
  </si>
  <si>
    <t>Kay Power and Paper Ltd</t>
  </si>
  <si>
    <t>KAYPOWR</t>
  </si>
  <si>
    <t>Titan Securities Ltd</t>
  </si>
  <si>
    <t>TITANSEC</t>
  </si>
  <si>
    <t>Skyline Millars Ltd</t>
  </si>
  <si>
    <t>SKYLMILAR</t>
  </si>
  <si>
    <t>Raminfo Ltd</t>
  </si>
  <si>
    <t>RAMINFO</t>
  </si>
  <si>
    <t>Sambhaav Media Ltd</t>
  </si>
  <si>
    <t>SAMBHAAV</t>
  </si>
  <si>
    <t>Ganga Forging Ltd</t>
  </si>
  <si>
    <t>GANGAFORGE</t>
  </si>
  <si>
    <t>Gokak Textiles Ltd</t>
  </si>
  <si>
    <t>GOKAKTEX</t>
  </si>
  <si>
    <t>Dhanashree Electronics Ltd</t>
  </si>
  <si>
    <t>DEL</t>
  </si>
  <si>
    <t>Manoj Ceramic Ltd</t>
  </si>
  <si>
    <t>MCPL</t>
  </si>
  <si>
    <t>Key Corp Ltd</t>
  </si>
  <si>
    <t>KEYCORP</t>
  </si>
  <si>
    <t>Siddhika Coatings Ltd</t>
  </si>
  <si>
    <t>SIDDHIKA</t>
  </si>
  <si>
    <t>Mohite Industries Ltd</t>
  </si>
  <si>
    <t>MOHITE</t>
  </si>
  <si>
    <t>Scoobee Day Garments (India) Ltd</t>
  </si>
  <si>
    <t>SCOOBEEDAY</t>
  </si>
  <si>
    <t>Tayo Rolls Ltd</t>
  </si>
  <si>
    <t>TATAYODOGA</t>
  </si>
  <si>
    <t>Lykis Ltd</t>
  </si>
  <si>
    <t>LYKISLTD</t>
  </si>
  <si>
    <t>Pentagon Rubber Ltd</t>
  </si>
  <si>
    <t>PENTAGON</t>
  </si>
  <si>
    <t>Keerthi Industries Ltd</t>
  </si>
  <si>
    <t>KEERTHI</t>
  </si>
  <si>
    <t>Latteys Industries Ltd</t>
  </si>
  <si>
    <t>LATTEYS</t>
  </si>
  <si>
    <t>Everlon Financials Ltd</t>
  </si>
  <si>
    <t>EVERFIN</t>
  </si>
  <si>
    <t>Vinny Overseas Ltd</t>
  </si>
  <si>
    <t>VINNY</t>
  </si>
  <si>
    <t>Yaari Digital Integrated Services Ltd</t>
  </si>
  <si>
    <t>YAARI</t>
  </si>
  <si>
    <t>Rasi Electrodes Ltd</t>
  </si>
  <si>
    <t>RASIELEC</t>
  </si>
  <si>
    <t>Titan Intech Ltd</t>
  </si>
  <si>
    <t>TITANIN</t>
  </si>
  <si>
    <t>Saptarishi Agro Industries Ltd</t>
  </si>
  <si>
    <t>SPTRSHI</t>
  </si>
  <si>
    <t>Max Heights Infrastructure Ltd</t>
  </si>
  <si>
    <t>MAXHEIGHTS</t>
  </si>
  <si>
    <t>BLB Ltd</t>
  </si>
  <si>
    <t>BLBLIMITED</t>
  </si>
  <si>
    <t>Womancart Ltd</t>
  </si>
  <si>
    <t>WOMANCART</t>
  </si>
  <si>
    <t>Gujarat Containers Ltd</t>
  </si>
  <si>
    <t>GUJCONT</t>
  </si>
  <si>
    <t>Madhav Copper Ltd</t>
  </si>
  <si>
    <t>MCL</t>
  </si>
  <si>
    <t>Shilp Gravures Ltd</t>
  </si>
  <si>
    <t>SHILGRAVQ</t>
  </si>
  <si>
    <t>Mehai Technology Ltd</t>
  </si>
  <si>
    <t>MEHAI</t>
  </si>
  <si>
    <t>Bright Brothers Ltd</t>
  </si>
  <si>
    <t>BRIGHTBR</t>
  </si>
  <si>
    <t>Marco Cables &amp; Conductors Ltd</t>
  </si>
  <si>
    <t>MARCO</t>
  </si>
  <si>
    <t>Graphisads Ltd</t>
  </si>
  <si>
    <t>GRAPHISAD</t>
  </si>
  <si>
    <t>Rama Vision Ltd</t>
  </si>
  <si>
    <t>RAMAVISION</t>
  </si>
  <si>
    <t>LIC MF Nifty 8-13 yr G-Sec ETF</t>
  </si>
  <si>
    <t>LICNETFGSC</t>
  </si>
  <si>
    <t>Agro Phos (India) Ltd</t>
  </si>
  <si>
    <t>AGROPHOS</t>
  </si>
  <si>
    <t>McNally Bharat Engg Co Ltd</t>
  </si>
  <si>
    <t>MBECL</t>
  </si>
  <si>
    <t>Trans India House Impex Ltd</t>
  </si>
  <si>
    <t>TIHIL</t>
  </si>
  <si>
    <t>Aimco Pesticides Ltd</t>
  </si>
  <si>
    <t>AIMCOPEST</t>
  </si>
  <si>
    <t>Sangam Finserv Ltd</t>
  </si>
  <si>
    <t>SANGAMFIN</t>
  </si>
  <si>
    <t>Vertexplus Technologies Ltd</t>
  </si>
  <si>
    <t>VERTEXPLUS</t>
  </si>
  <si>
    <t>One Global Service Provider Ltd</t>
  </si>
  <si>
    <t>ONEGLOBAL</t>
  </si>
  <si>
    <t>SKP Securities Ltd</t>
  </si>
  <si>
    <t>SKPSEC</t>
  </si>
  <si>
    <t>IDBI Gold Exchange Traded Fund</t>
  </si>
  <si>
    <t>LICMFGOLD</t>
  </si>
  <si>
    <t>Patdiam Jewellery Ltd</t>
  </si>
  <si>
    <t>PJL</t>
  </si>
  <si>
    <t>Global Pet Industries Ltd</t>
  </si>
  <si>
    <t>GLOBALPET</t>
  </si>
  <si>
    <t>Power and Instrumentation (Gujarat) Ltd</t>
  </si>
  <si>
    <t>PIGL</t>
  </si>
  <si>
    <t>Sakthi Finance Ltd</t>
  </si>
  <si>
    <t>SAKTHIFIN</t>
  </si>
  <si>
    <t>Healthy Life Agritec Ltd</t>
  </si>
  <si>
    <t>HEALTHYLIFE</t>
  </si>
  <si>
    <t>Riddhi Corporate Services Ltd</t>
  </si>
  <si>
    <t>RIDDHICORP</t>
  </si>
  <si>
    <t>Bheema Cements Ltd</t>
  </si>
  <si>
    <t>BHEEMACEM</t>
  </si>
  <si>
    <t>Universal Starch Chem Allied Ltd</t>
  </si>
  <si>
    <t>UNIVSTAR</t>
  </si>
  <si>
    <t>Dev Labtech Venture Ltd</t>
  </si>
  <si>
    <t>DEVLAB</t>
  </si>
  <si>
    <t>Vasundhara Rasayans Ltd</t>
  </si>
  <si>
    <t>VRL</t>
  </si>
  <si>
    <t>Ashika Credit Capital Ltd</t>
  </si>
  <si>
    <t>ASHIKA</t>
  </si>
  <si>
    <t>Tera Software Ltd</t>
  </si>
  <si>
    <t>TERASOFT</t>
  </si>
  <si>
    <t>MKP Mobility Ltd</t>
  </si>
  <si>
    <t>MKPMOB</t>
  </si>
  <si>
    <t>Synoptics Technologies Ltd</t>
  </si>
  <si>
    <t>SYNOPTICS</t>
  </si>
  <si>
    <t>Sunil Healthcare Ltd</t>
  </si>
  <si>
    <t>SUNLOC</t>
  </si>
  <si>
    <t>SVP Global Textiles Ltd</t>
  </si>
  <si>
    <t>SVPGLOB</t>
  </si>
  <si>
    <t>Excel Realty N Infra Ltd</t>
  </si>
  <si>
    <t>EXCEL</t>
  </si>
  <si>
    <t>TCFC Finance Ltd</t>
  </si>
  <si>
    <t>TCFCFINQ</t>
  </si>
  <si>
    <t>Achyut Healthcare Ltd</t>
  </si>
  <si>
    <t>ACHYUT</t>
  </si>
  <si>
    <t>Presstonic Engineering Ltd</t>
  </si>
  <si>
    <t>PRESSTONIC</t>
  </si>
  <si>
    <t>Locomotive Engines &amp; Rolling Stock</t>
  </si>
  <si>
    <t>Sanrhea Technical Textiles Ltd</t>
  </si>
  <si>
    <t>SANTETX</t>
  </si>
  <si>
    <t>IFL Enterprises Ltd</t>
  </si>
  <si>
    <t>IFL</t>
  </si>
  <si>
    <t>Gujchem Distillers India Ltd</t>
  </si>
  <si>
    <t>GUJCMDS</t>
  </si>
  <si>
    <t>Maestros Electronics &amp; Telecommunications Systems Ltd</t>
  </si>
  <si>
    <t>METSL</t>
  </si>
  <si>
    <t>Burnpur Cement Ltd</t>
  </si>
  <si>
    <t>BURNPUR</t>
  </si>
  <si>
    <t>Welcast Steels Ltd</t>
  </si>
  <si>
    <t>ZWELCAST</t>
  </si>
  <si>
    <t>BSEL Algo Ltd</t>
  </si>
  <si>
    <t>BSELALGO</t>
  </si>
  <si>
    <t>Pulsar International Ltd</t>
  </si>
  <si>
    <t>PULSRIN</t>
  </si>
  <si>
    <t>Pritika Engineering Components Ltd</t>
  </si>
  <si>
    <t>PRITIKA</t>
  </si>
  <si>
    <t>Nrb Industrial Bearings Ltd</t>
  </si>
  <si>
    <t>NIBL</t>
  </si>
  <si>
    <t>Aro Granite Industries Ltd</t>
  </si>
  <si>
    <t>AROGRANITE</t>
  </si>
  <si>
    <t>Dharni Capital Services Ltd</t>
  </si>
  <si>
    <t>DHARNI</t>
  </si>
  <si>
    <t>Constronics Infra Ltd</t>
  </si>
  <si>
    <t>CONSTRONIC</t>
  </si>
  <si>
    <t>Ludlow Jute &amp; Specialities Ltd</t>
  </si>
  <si>
    <t>LUDLOWJUT</t>
  </si>
  <si>
    <t>HB Stockholdings Ltd</t>
  </si>
  <si>
    <t>HBSL</t>
  </si>
  <si>
    <t>Mirae Asset S&amp;P 500 Top 50 ETF</t>
  </si>
  <si>
    <t>MASPTOP50</t>
  </si>
  <si>
    <t>Alkosign Ltd</t>
  </si>
  <si>
    <t>ALKOSIGN</t>
  </si>
  <si>
    <t>Biogen Pharmachem Industries Ltd</t>
  </si>
  <si>
    <t>BIOGEN</t>
  </si>
  <si>
    <t>Banas Finance Ltd</t>
  </si>
  <si>
    <t>BANASFN</t>
  </si>
  <si>
    <t>Arabian Petroleum Ltd</t>
  </si>
  <si>
    <t>ARABIAN</t>
  </si>
  <si>
    <t>Growington Ventures India Ltd</t>
  </si>
  <si>
    <t>GROWINGTON</t>
  </si>
  <si>
    <t>Supra Pacific Financial Services Ltd</t>
  </si>
  <si>
    <t>SUPRAPFSL</t>
  </si>
  <si>
    <t>Mahickra Chemicals Ltd</t>
  </si>
  <si>
    <t>MAHICKRA</t>
  </si>
  <si>
    <t>Rapicut Carbides Ltd</t>
  </si>
  <si>
    <t>RAPICUT</t>
  </si>
  <si>
    <t>AIK Pipes and Polymers Ltd</t>
  </si>
  <si>
    <t>AIKPIPES</t>
  </si>
  <si>
    <t>KBS India Ltd</t>
  </si>
  <si>
    <t>KBSINDIA</t>
  </si>
  <si>
    <t>Marshall Machines Ltd</t>
  </si>
  <si>
    <t>MARSHALL</t>
  </si>
  <si>
    <t>Rajgor Castor Derivatives Ltd</t>
  </si>
  <si>
    <t>RCDL</t>
  </si>
  <si>
    <t>CIL Nova Petrochemicals Ltd</t>
  </si>
  <si>
    <t>CNOVAPETRO</t>
  </si>
  <si>
    <t>Minal Industries Ltd</t>
  </si>
  <si>
    <t>MINALIND</t>
  </si>
  <si>
    <t>Vippy Spinpro Ltd</t>
  </si>
  <si>
    <t>VIPPYSP</t>
  </si>
  <si>
    <t>Eiko Lifesciences Ltd</t>
  </si>
  <si>
    <t>EIKO</t>
  </si>
  <si>
    <t>East West Freight Carriers Ltd</t>
  </si>
  <si>
    <t>EASTWEST</t>
  </si>
  <si>
    <t>Hindustan Hardy Ltd</t>
  </si>
  <si>
    <t>HINDHARD</t>
  </si>
  <si>
    <t>Lexus Granito (India) Ltd</t>
  </si>
  <si>
    <t>LEXUS</t>
  </si>
  <si>
    <t>Cerebra Integrated Technologies Ltd</t>
  </si>
  <si>
    <t>CEREBRAINT</t>
  </si>
  <si>
    <t>Mirae Asset NYSE FANG+ ETF</t>
  </si>
  <si>
    <t>MAFANG</t>
  </si>
  <si>
    <t>TPI India Ltd</t>
  </si>
  <si>
    <t>TPINDIA</t>
  </si>
  <si>
    <t>Shree Krishna Infrastructure Ltd</t>
  </si>
  <si>
    <t>SKIFL</t>
  </si>
  <si>
    <t>Gujarat Hotels Ltd</t>
  </si>
  <si>
    <t>GUJHOTE</t>
  </si>
  <si>
    <t>Archies Ltd</t>
  </si>
  <si>
    <t>ARCHIES</t>
  </si>
  <si>
    <t>Moksh Ornaments Ltd</t>
  </si>
  <si>
    <t>MOKSH</t>
  </si>
  <si>
    <t>Prolife Industries Ltd</t>
  </si>
  <si>
    <t>PROLIFE</t>
  </si>
  <si>
    <t>Baba Food Processing (India) Ltd</t>
  </si>
  <si>
    <t>BABAFP</t>
  </si>
  <si>
    <t>SunGarner Energies Ltd</t>
  </si>
  <si>
    <t>SEL</t>
  </si>
  <si>
    <t>HOV Services Ltd</t>
  </si>
  <si>
    <t>HOVS</t>
  </si>
  <si>
    <t>Sky Industries Ltd</t>
  </si>
  <si>
    <t>SKYIND</t>
  </si>
  <si>
    <t>Aditya BSL Nifty Bank ETF</t>
  </si>
  <si>
    <t>ABSLBANETF</t>
  </si>
  <si>
    <t>Rajeshwari Cans Ltd</t>
  </si>
  <si>
    <t>RCAN</t>
  </si>
  <si>
    <t>Aayush Wellness Ltd</t>
  </si>
  <si>
    <t>AAYUSH</t>
  </si>
  <si>
    <t>Gujarat Poly Electronics Ltd</t>
  </si>
  <si>
    <t>GUJARATPOLY</t>
  </si>
  <si>
    <t>ICICI Prudential S&amp;P BSE Liquid Rate ETF</t>
  </si>
  <si>
    <t>LIQUIDIETF</t>
  </si>
  <si>
    <t>F Mec International Financial Services Ltd</t>
  </si>
  <si>
    <t>FMEC</t>
  </si>
  <si>
    <t>Kreon Finnancial Services Ltd</t>
  </si>
  <si>
    <t>KREONFIN</t>
  </si>
  <si>
    <t>Radiowalla Network Ltd</t>
  </si>
  <si>
    <t>RADIOWALLA</t>
  </si>
  <si>
    <t>Royale Manor Hotels and Industries Ltd</t>
  </si>
  <si>
    <t>RAYALEMA</t>
  </si>
  <si>
    <t>Akiko Global Services Ltd</t>
  </si>
  <si>
    <t>AKIKO</t>
  </si>
  <si>
    <t>Ameya Precision Engineers Ltd</t>
  </si>
  <si>
    <t>AMEYA</t>
  </si>
  <si>
    <t>Saboo Sodium Chloro Ltd</t>
  </si>
  <si>
    <t>SABOOSOD</t>
  </si>
  <si>
    <t>Gini Silk Mills Ltd</t>
  </si>
  <si>
    <t>GINISILK</t>
  </si>
  <si>
    <t>Envair Electrodyne Ltd</t>
  </si>
  <si>
    <t>ENVAIREL</t>
  </si>
  <si>
    <t>Twentyfirst Century Management Services Ltd</t>
  </si>
  <si>
    <t>21STCENMGM</t>
  </si>
  <si>
    <t>Kalyan Capitals Ltd</t>
  </si>
  <si>
    <t>KALYANCAP</t>
  </si>
  <si>
    <t>Alfa Transformers Ltd</t>
  </si>
  <si>
    <t>ALFATRAN</t>
  </si>
  <si>
    <t>Sam Industries Ltd</t>
  </si>
  <si>
    <t>SAMINDUS</t>
  </si>
  <si>
    <t>Nhc Foods Ltd</t>
  </si>
  <si>
    <t>NHCFOODS</t>
  </si>
  <si>
    <t>Deem Roll Tech Ltd</t>
  </si>
  <si>
    <t>DEEM</t>
  </si>
  <si>
    <t>Precision Metaliks Ltd</t>
  </si>
  <si>
    <t>PRECISION</t>
  </si>
  <si>
    <t>Ambar Protein Industries Ltd</t>
  </si>
  <si>
    <t>AMBARPIL</t>
  </si>
  <si>
    <t>Quicktouch Technologies Ltd</t>
  </si>
  <si>
    <t>QUICKTOUCH</t>
  </si>
  <si>
    <t>Amrapali Industries Ltd</t>
  </si>
  <si>
    <t>AMRAPLIN</t>
  </si>
  <si>
    <t>Punjab Communications Ltd</t>
  </si>
  <si>
    <t>PUNJCOMMU</t>
  </si>
  <si>
    <t>Shivam Chemicals Ltd</t>
  </si>
  <si>
    <t>SHIVAM</t>
  </si>
  <si>
    <t>Ravalgaon Sugar Farm Ltd</t>
  </si>
  <si>
    <t>RAVALSUGAR</t>
  </si>
  <si>
    <t>James Warren Tea Ltd</t>
  </si>
  <si>
    <t>JAMESWARREN</t>
  </si>
  <si>
    <t>Kanishk Steel Industries Ltd</t>
  </si>
  <si>
    <t>KANSHST</t>
  </si>
  <si>
    <t>G-Tec Jainx Education Ltd</t>
  </si>
  <si>
    <t>GTECJAINX</t>
  </si>
  <si>
    <t>Le Lavoir Ltd</t>
  </si>
  <si>
    <t>LELAVOIR</t>
  </si>
  <si>
    <t>Omfurn India Ltd</t>
  </si>
  <si>
    <t>OMFURN</t>
  </si>
  <si>
    <t>M V K Agro Food Product Ltd</t>
  </si>
  <si>
    <t>MVKAGRO</t>
  </si>
  <si>
    <t>Maitreya Medicare Ltd</t>
  </si>
  <si>
    <t>MAITREYA</t>
  </si>
  <si>
    <t>Perfectpac Ltd</t>
  </si>
  <si>
    <t>PERFEPA</t>
  </si>
  <si>
    <t>Prospect Commodities Ltd</t>
  </si>
  <si>
    <t>PCL</t>
  </si>
  <si>
    <t>Dhanalaxmi Roto Spinners Ltd</t>
  </si>
  <si>
    <t>DHANROTO</t>
  </si>
  <si>
    <t>Nova Iron and Steel Ltd</t>
  </si>
  <si>
    <t>NOVIS</t>
  </si>
  <si>
    <t>Slone Infosystems Ltd</t>
  </si>
  <si>
    <t>SLONE</t>
  </si>
  <si>
    <t>HB Portfolio Ltd</t>
  </si>
  <si>
    <t>HBPOR</t>
  </si>
  <si>
    <t>Balkrishna Paper Mills Ltd</t>
  </si>
  <si>
    <t>BALKRISHNA</t>
  </si>
  <si>
    <t>Chrome Silicon Ltd</t>
  </si>
  <si>
    <t>CHROME</t>
  </si>
  <si>
    <t>Virat Industries Ltd</t>
  </si>
  <si>
    <t>VIRAT</t>
  </si>
  <si>
    <t>Thinkink Picturez Ltd</t>
  </si>
  <si>
    <t>THINKINK</t>
  </si>
  <si>
    <t>Daikaffil Chemicals India Ltd</t>
  </si>
  <si>
    <t>DAIKAFFI</t>
  </si>
  <si>
    <t>Kalahridhaan Trendz Ltd</t>
  </si>
  <si>
    <t>KTL</t>
  </si>
  <si>
    <t>Elegant Marbles and Grani Industries Ltd</t>
  </si>
  <si>
    <t>ELEMARB</t>
  </si>
  <si>
    <t>Orient Beverages Ltd</t>
  </si>
  <si>
    <t>ORIBEVER</t>
  </si>
  <si>
    <t>Godavari Drugs Ltd</t>
  </si>
  <si>
    <t>GODAVARI</t>
  </si>
  <si>
    <t>Olatech Solutions Ltd</t>
  </si>
  <si>
    <t>OLATECH</t>
  </si>
  <si>
    <t>Escorp Asset Management Ltd</t>
  </si>
  <si>
    <t>ESCORP</t>
  </si>
  <si>
    <t>Optimus Finance Ltd</t>
  </si>
  <si>
    <t>OPTIFIN</t>
  </si>
  <si>
    <t>Ganesha Ecoverse Ltd</t>
  </si>
  <si>
    <t>GANVERSE</t>
  </si>
  <si>
    <t>Rolta India Ltd</t>
  </si>
  <si>
    <t>ROLTA</t>
  </si>
  <si>
    <t>Bombay Cycle and Motor Agency Ltd</t>
  </si>
  <si>
    <t>BOMBCYC</t>
  </si>
  <si>
    <t>Shiva Mills Ltd</t>
  </si>
  <si>
    <t>SHIVAMILLS</t>
  </si>
  <si>
    <t>Makers Laboratories Ltd</t>
  </si>
  <si>
    <t>MAKERSL</t>
  </si>
  <si>
    <t>Divyashakti Ltd</t>
  </si>
  <si>
    <t>DIVSHKT</t>
  </si>
  <si>
    <t>Bombay Metrics Supply Chain Ltd</t>
  </si>
  <si>
    <t>BMETRICS</t>
  </si>
  <si>
    <t>SM Auto Stamping Ltd</t>
  </si>
  <si>
    <t>SMAUTO</t>
  </si>
  <si>
    <t>Cranes Software International Ltd</t>
  </si>
  <si>
    <t>CRANESSOFT</t>
  </si>
  <si>
    <t>Vels Film International Ltd</t>
  </si>
  <si>
    <t>VELS</t>
  </si>
  <si>
    <t>Riba Textiles Ltd</t>
  </si>
  <si>
    <t>RIBATEX</t>
  </si>
  <si>
    <t>Austin Engineering Company Ltd</t>
  </si>
  <si>
    <t>AUSTENG</t>
  </si>
  <si>
    <t>Pattech Fitwell Tube Components Ltd</t>
  </si>
  <si>
    <t>PATTECH</t>
  </si>
  <si>
    <t>Jindal Hotels Ltd</t>
  </si>
  <si>
    <t>JINDHOT</t>
  </si>
  <si>
    <t>Deccan Health Care Ltd</t>
  </si>
  <si>
    <t>DECCAN</t>
  </si>
  <si>
    <t>Crop Life Science Ltd</t>
  </si>
  <si>
    <t>CLSL</t>
  </si>
  <si>
    <t>Raj Oil Mills Ltd</t>
  </si>
  <si>
    <t>ROML</t>
  </si>
  <si>
    <t>ITCONS e-Solutions Ltd</t>
  </si>
  <si>
    <t>ITCONS</t>
  </si>
  <si>
    <t>Motilal Oswal Midcap 100 ETF</t>
  </si>
  <si>
    <t>MOM100</t>
  </si>
  <si>
    <t>Shri Vasuprada Plantations Ltd</t>
  </si>
  <si>
    <t>VASUPRADA</t>
  </si>
  <si>
    <t>Vidli Restaurants Ltd</t>
  </si>
  <si>
    <t>VIDLI</t>
  </si>
  <si>
    <t>Jeevan Scientific Technology Ltd</t>
  </si>
  <si>
    <t>JSTL</t>
  </si>
  <si>
    <t>Expo Gas Containers Ltd</t>
  </si>
  <si>
    <t>EXPOGAS</t>
  </si>
  <si>
    <t>Kranti Industries Ltd</t>
  </si>
  <si>
    <t>KRANTI</t>
  </si>
  <si>
    <t>Transgene Biotek Ltd</t>
  </si>
  <si>
    <t>TRABI</t>
  </si>
  <si>
    <t>Magson Retail and Distribution Ltd</t>
  </si>
  <si>
    <t>MAGSON</t>
  </si>
  <si>
    <t>Rex Pipes and Cables Industries Ltd</t>
  </si>
  <si>
    <t>REXPIPES</t>
  </si>
  <si>
    <t>Kontor Space Ltd</t>
  </si>
  <si>
    <t>KONTOR</t>
  </si>
  <si>
    <t>Shreyas Intermediates Ltd</t>
  </si>
  <si>
    <t>SHREYASI</t>
  </si>
  <si>
    <t>Walchand Peoplefirst Ltd</t>
  </si>
  <si>
    <t>WALCHPF</t>
  </si>
  <si>
    <t>Arihant Academy Ltd</t>
  </si>
  <si>
    <t>ARIHANTACA</t>
  </si>
  <si>
    <t>Hindustan Appliances Ltd</t>
  </si>
  <si>
    <t>HINDAPL</t>
  </si>
  <si>
    <t>We Win Ltd</t>
  </si>
  <si>
    <t>WEWIN</t>
  </si>
  <si>
    <t>Phoenix International Ltd</t>
  </si>
  <si>
    <t>PHOENXINTL</t>
  </si>
  <si>
    <t>Shree Marutinandan Tubes Ltd</t>
  </si>
  <si>
    <t>SHREE</t>
  </si>
  <si>
    <t>UR Sugar Industries Ltd</t>
  </si>
  <si>
    <t>URSUGAR</t>
  </si>
  <si>
    <t>Kotak Nifty PSU Bank ETF</t>
  </si>
  <si>
    <t>PSUBANK</t>
  </si>
  <si>
    <t>Garment Mantra Lifestyle Ltd</t>
  </si>
  <si>
    <t>GARMNTMNTR</t>
  </si>
  <si>
    <t>Nandani Creation Ltd</t>
  </si>
  <si>
    <t>JAIPURKURT</t>
  </si>
  <si>
    <t>Sunrise Efficient Marketing Ltd</t>
  </si>
  <si>
    <t>SEML</t>
  </si>
  <si>
    <t>Candour Techtex Ltd</t>
  </si>
  <si>
    <t>CANDOUR</t>
  </si>
  <si>
    <t>Invesco India Gold Exchange Traded Fund</t>
  </si>
  <si>
    <t>IVZINGOLD</t>
  </si>
  <si>
    <t>Evans Electric Ltd</t>
  </si>
  <si>
    <t>EVANS</t>
  </si>
  <si>
    <t>GV Films Ltd</t>
  </si>
  <si>
    <t>GVFILM</t>
  </si>
  <si>
    <t>Uma Converter Ltd</t>
  </si>
  <si>
    <t>UMA</t>
  </si>
  <si>
    <t>Nakoda Group of Industries Ltd</t>
  </si>
  <si>
    <t>NGIL</t>
  </si>
  <si>
    <t>Chartered Capital and Investment Ltd</t>
  </si>
  <si>
    <t>CHRTEDCA</t>
  </si>
  <si>
    <t>Malu Paper Mills Ltd</t>
  </si>
  <si>
    <t>MALUPAPER</t>
  </si>
  <si>
    <t>Ceejay Finance Ltd</t>
  </si>
  <si>
    <t>CEEJAY</t>
  </si>
  <si>
    <t>Trishakti Industries Ltd</t>
  </si>
  <si>
    <t>TRISHAKT</t>
  </si>
  <si>
    <t>Royal Sense Ltd</t>
  </si>
  <si>
    <t>ROYAL</t>
  </si>
  <si>
    <t>Kenvi Jewels Ltd</t>
  </si>
  <si>
    <t>KENVI</t>
  </si>
  <si>
    <t>Innovative Tech Pack Ltd</t>
  </si>
  <si>
    <t>INNOVTEC</t>
  </si>
  <si>
    <t>Apoorva Leasing Finance and Investment Company Ltd</t>
  </si>
  <si>
    <t>APOORVA</t>
  </si>
  <si>
    <t>Akshar Spintex Ltd</t>
  </si>
  <si>
    <t>AKSHAR</t>
  </si>
  <si>
    <t>Terai Tea Co Ltd</t>
  </si>
  <si>
    <t>TERAI</t>
  </si>
  <si>
    <t>Vruddhi Engineering Works Ltd</t>
  </si>
  <si>
    <t>VRUDDHI</t>
  </si>
  <si>
    <t>Vishwas Agri Seeds Ltd</t>
  </si>
  <si>
    <t>VISHWAS</t>
  </si>
  <si>
    <t>Aarvee Denims and Exports Ltd</t>
  </si>
  <si>
    <t>AARVEEDEN</t>
  </si>
  <si>
    <t>Golden Tobacco Ltd</t>
  </si>
  <si>
    <t>GOLDENTOBC</t>
  </si>
  <si>
    <t>Gita Renewable Energy Ltd</t>
  </si>
  <si>
    <t>GITARENEW</t>
  </si>
  <si>
    <t>Jagan Lamps Ltd</t>
  </si>
  <si>
    <t>JAGANLAM</t>
  </si>
  <si>
    <t>Rathi Bars Ltd</t>
  </si>
  <si>
    <t>RATHIBAR</t>
  </si>
  <si>
    <t>Vista Pharmaceuticals Ltd</t>
  </si>
  <si>
    <t>VISTAPH</t>
  </si>
  <si>
    <t>Mefcom Capital Markets Ltd</t>
  </si>
  <si>
    <t>MEFCOMCAP</t>
  </si>
  <si>
    <t>Ekansh Concepts Ltd</t>
  </si>
  <si>
    <t>EKANSH</t>
  </si>
  <si>
    <t>Comrade Appliances Ltd</t>
  </si>
  <si>
    <t>COMRADE</t>
  </si>
  <si>
    <t>Ravi Kumar Distilleries Ltd</t>
  </si>
  <si>
    <t>RKDL</t>
  </si>
  <si>
    <t>Ambo Agritec Ltd</t>
  </si>
  <si>
    <t>AMBOAGRI</t>
  </si>
  <si>
    <t>Joindre Capital Services Ltd</t>
  </si>
  <si>
    <t>JOINDRE</t>
  </si>
  <si>
    <t>Prudential Sugar Corp Ltd</t>
  </si>
  <si>
    <t>PRUDMOULI</t>
  </si>
  <si>
    <t>Globesecure Technologies Ltd</t>
  </si>
  <si>
    <t>GSTL</t>
  </si>
  <si>
    <t>Modulex Construction Technologies Ltd</t>
  </si>
  <si>
    <t>MODULEX</t>
  </si>
  <si>
    <t>Seya Industries Ltd</t>
  </si>
  <si>
    <t>SEYAIND</t>
  </si>
  <si>
    <t>Dhampure Speciality Sugars Ltd</t>
  </si>
  <si>
    <t>DHAMPURE</t>
  </si>
  <si>
    <t>Astal Laboratories Ltd</t>
  </si>
  <si>
    <t>ASTALLTD</t>
  </si>
  <si>
    <t>Milton Industries Ltd</t>
  </si>
  <si>
    <t>MILTON</t>
  </si>
  <si>
    <t>Erp Soft Systems Ltd</t>
  </si>
  <si>
    <t>ERPSOFT</t>
  </si>
  <si>
    <t>Godha Cabcon &amp; Insulation Ltd</t>
  </si>
  <si>
    <t>GODHA</t>
  </si>
  <si>
    <t>Ambani Orgochem Ltd</t>
  </si>
  <si>
    <t>AMBANIORG</t>
  </si>
  <si>
    <t>Signoria Creation Ltd</t>
  </si>
  <si>
    <t>SIGNORIA</t>
  </si>
  <si>
    <t>Banaras Beads Ltd</t>
  </si>
  <si>
    <t>BANARBEADS</t>
  </si>
  <si>
    <t>Mirae Asset Nifty Financial Services ETF</t>
  </si>
  <si>
    <t>BFSI</t>
  </si>
  <si>
    <t>Aristo Bio-Tech and Lifescience Ltd</t>
  </si>
  <si>
    <t>ARISTO</t>
  </si>
  <si>
    <t>Ashnoor Textile Mills Ltd</t>
  </si>
  <si>
    <t>ASHNOOR</t>
  </si>
  <si>
    <t>Bang Overseas Ltd</t>
  </si>
  <si>
    <t>BANG</t>
  </si>
  <si>
    <t>Southern Magnesium and Chemicals Ltd</t>
  </si>
  <si>
    <t>SOUTHMG</t>
  </si>
  <si>
    <t>Kshitij Polyline Ltd</t>
  </si>
  <si>
    <t>KSHITIJPOL</t>
  </si>
  <si>
    <t>Balgopal Commercial Ltd</t>
  </si>
  <si>
    <t>BALGOPAL</t>
  </si>
  <si>
    <t>Viaz Tyres Ltd</t>
  </si>
  <si>
    <t>VIAZ</t>
  </si>
  <si>
    <t>Sheetal Universal Ltd</t>
  </si>
  <si>
    <t>SHEETAL</t>
  </si>
  <si>
    <t>Tridhya Tech Ltd</t>
  </si>
  <si>
    <t>TRIDHYA</t>
  </si>
  <si>
    <t>Katare Spinning Mills Ltd</t>
  </si>
  <si>
    <t>KATRSPG</t>
  </si>
  <si>
    <t>Rasandik Engineering Industries India Ltd</t>
  </si>
  <si>
    <t>RASANDIK</t>
  </si>
  <si>
    <t>Silkflex Polymers (India) Ltd</t>
  </si>
  <si>
    <t>SILKFLEX</t>
  </si>
  <si>
    <t>Mish Designs Ltd</t>
  </si>
  <si>
    <t>MISHDESIGN</t>
  </si>
  <si>
    <t>Baba Arts Ltd</t>
  </si>
  <si>
    <t>BABA</t>
  </si>
  <si>
    <t>Superior Industrial Enterprises Ltd</t>
  </si>
  <si>
    <t>SIEL</t>
  </si>
  <si>
    <t>National Oxygen Ltd</t>
  </si>
  <si>
    <t>NOL</t>
  </si>
  <si>
    <t>Real Eco Energy Ltd</t>
  </si>
  <si>
    <t>REALECO</t>
  </si>
  <si>
    <t>Monotype India Ltd</t>
  </si>
  <si>
    <t>MONOT</t>
  </si>
  <si>
    <t>West Leisure Resorts Ltd</t>
  </si>
  <si>
    <t>WESTLEIRES</t>
  </si>
  <si>
    <t>Ind Bank Housing Ltd</t>
  </si>
  <si>
    <t>INDBNK</t>
  </si>
  <si>
    <t>CMX Holdings Ltd</t>
  </si>
  <si>
    <t>SIELFNS</t>
  </si>
  <si>
    <t>3P Land Holdings Ltd</t>
  </si>
  <si>
    <t>3PLAND</t>
  </si>
  <si>
    <t>Anand Rayons Ltd</t>
  </si>
  <si>
    <t>ARL</t>
  </si>
  <si>
    <t>Morarka Finance Ltd</t>
  </si>
  <si>
    <t>MORARKFI</t>
  </si>
  <si>
    <t>ANG Lifesciences India Ltd</t>
  </si>
  <si>
    <t>ANG</t>
  </si>
  <si>
    <t>Johnson Pharmacare Ltd</t>
  </si>
  <si>
    <t>JOHNPHARMA</t>
  </si>
  <si>
    <t>Winny Immigration &amp; Education Services Ltd</t>
  </si>
  <si>
    <t>WINNY</t>
  </si>
  <si>
    <t>Academic &amp; Educational Services</t>
  </si>
  <si>
    <t>Sri KPR Industries Ltd</t>
  </si>
  <si>
    <t>SRIKPRIND</t>
  </si>
  <si>
    <t>Shalimar Productions Ltd</t>
  </si>
  <si>
    <t>SHALPRO</t>
  </si>
  <si>
    <t>Omnitex Industries (India) Ltd</t>
  </si>
  <si>
    <t>OMNITEX</t>
  </si>
  <si>
    <t>Veeram Securities Ltd</t>
  </si>
  <si>
    <t>VSL</t>
  </si>
  <si>
    <t>Yudiz Solutions Ltd</t>
  </si>
  <si>
    <t>YUDIZ</t>
  </si>
  <si>
    <t>Poddar Housing and Development Ltd</t>
  </si>
  <si>
    <t>PODDARHOUS</t>
  </si>
  <si>
    <t>Cell Point (India) Ltd</t>
  </si>
  <si>
    <t>CELLPOINT</t>
  </si>
  <si>
    <t>Mandeep Auto Industries Ltd</t>
  </si>
  <si>
    <t>MANDEEP</t>
  </si>
  <si>
    <t>Mono Pharmacare Ltd</t>
  </si>
  <si>
    <t>MONOPHARMA</t>
  </si>
  <si>
    <t>AKG Exim Ltd</t>
  </si>
  <si>
    <t>AKG</t>
  </si>
  <si>
    <t>Service Care Ltd</t>
  </si>
  <si>
    <t>SERVICE</t>
  </si>
  <si>
    <t>Shree Pacetronix Ltd</t>
  </si>
  <si>
    <t>SHREEPAC</t>
  </si>
  <si>
    <t>SPS Finquest Ltd</t>
  </si>
  <si>
    <t>SPS</t>
  </si>
  <si>
    <t>Orchasp Ltd</t>
  </si>
  <si>
    <t>ORCHASP</t>
  </si>
  <si>
    <t>Shine Fashions (India) Ltd</t>
  </si>
  <si>
    <t>SHINEFASH</t>
  </si>
  <si>
    <t>Polylink Polymers (India) Ltd</t>
  </si>
  <si>
    <t>POLYLINK</t>
  </si>
  <si>
    <t>Silgo Retail Ltd</t>
  </si>
  <si>
    <t>SILGO</t>
  </si>
  <si>
    <t>MM Rubber Company Ltd</t>
  </si>
  <si>
    <t>MMRUBBR-B</t>
  </si>
  <si>
    <t>Dmr Hydroengineering &amp; Infrastructures Ltd</t>
  </si>
  <si>
    <t>DMR</t>
  </si>
  <si>
    <t>Mittal Life Style Ltd</t>
  </si>
  <si>
    <t>MITTAL</t>
  </si>
  <si>
    <t>AJR Infra and Tolling Ltd</t>
  </si>
  <si>
    <t>AJRINFRA</t>
  </si>
  <si>
    <t>Sambandam Spinning Mills Ltd</t>
  </si>
  <si>
    <t>SAMBANDAM</t>
  </si>
  <si>
    <t>S &amp; T Corporation Ltd</t>
  </si>
  <si>
    <t>STCORP</t>
  </si>
  <si>
    <t>GTN Industries Ltd</t>
  </si>
  <si>
    <t>GTNINDS</t>
  </si>
  <si>
    <t>P B M Polytex Ltd</t>
  </si>
  <si>
    <t>PBMPOLY</t>
  </si>
  <si>
    <t>Pace E-Commerce Ventures Ltd</t>
  </si>
  <si>
    <t>PACE</t>
  </si>
  <si>
    <t>K G Denim Ltd</t>
  </si>
  <si>
    <t>KGDENIM</t>
  </si>
  <si>
    <t>Inani Marbles and Industries Ltd</t>
  </si>
  <si>
    <t>INANI</t>
  </si>
  <si>
    <t>Siti Networks Ltd</t>
  </si>
  <si>
    <t>SITINET</t>
  </si>
  <si>
    <t>Inter Globe Finance Ltd</t>
  </si>
  <si>
    <t>INTRGLB</t>
  </si>
  <si>
    <t>SVC Industries Ltd</t>
  </si>
  <si>
    <t>SVCIND</t>
  </si>
  <si>
    <t>Fundviser Capital (India) Ltd</t>
  </si>
  <si>
    <t>FUNDVISER</t>
  </si>
  <si>
    <t>Angel Fibers Ltd</t>
  </si>
  <si>
    <t>ANGEL</t>
  </si>
  <si>
    <t>Swasti Vinayaka Synthetics Ltd</t>
  </si>
  <si>
    <t>SWASTIVI</t>
  </si>
  <si>
    <t>AA Plus Tradelink Ltd</t>
  </si>
  <si>
    <t>AAPLUSTRAD</t>
  </si>
  <si>
    <t>Innovassynth Investments Ltd</t>
  </si>
  <si>
    <t>INOVSYNTH</t>
  </si>
  <si>
    <t>Popees Cares Ltd</t>
  </si>
  <si>
    <t>POPEES</t>
  </si>
  <si>
    <t>AmpVolts Ltd</t>
  </si>
  <si>
    <t>QUEST</t>
  </si>
  <si>
    <t>Amkay Products Ltd</t>
  </si>
  <si>
    <t>AMKAY</t>
  </si>
  <si>
    <t>Lakshmi Finance and Industrial Corp Ltd</t>
  </si>
  <si>
    <t>LFIC</t>
  </si>
  <si>
    <t>Khoobsurat Ltd</t>
  </si>
  <si>
    <t>KHOOBSURAT</t>
  </si>
  <si>
    <t>Manugraph India Ltd</t>
  </si>
  <si>
    <t>MANUGRAPH</t>
  </si>
  <si>
    <t>Elixir Capital Ltd</t>
  </si>
  <si>
    <t>ELIXIR</t>
  </si>
  <si>
    <t>Diligent Industries Ltd</t>
  </si>
  <si>
    <t>DILIGENT</t>
  </si>
  <si>
    <t>Reliable Data Services Ltd</t>
  </si>
  <si>
    <t>RELIABLE</t>
  </si>
  <si>
    <t>Hemadri Cements Ltd</t>
  </si>
  <si>
    <t>HEMACEM</t>
  </si>
  <si>
    <t>Vivid Mercantile Ltd</t>
  </si>
  <si>
    <t>VIVIDM</t>
  </si>
  <si>
    <t>Teesta Agro Industries Ltd</t>
  </si>
  <si>
    <t>TEEAI</t>
  </si>
  <si>
    <t>Hardcastle and Waud Manufacturing Co Ltd</t>
  </si>
  <si>
    <t>HARDCAS</t>
  </si>
  <si>
    <t>Softrak Venture Investment Limited</t>
  </si>
  <si>
    <t>SOFTRAKV</t>
  </si>
  <si>
    <t>CCL International Ltd</t>
  </si>
  <si>
    <t>CCLINTER</t>
  </si>
  <si>
    <t>Naapbooks Ltd</t>
  </si>
  <si>
    <t>NBL</t>
  </si>
  <si>
    <t>Prismx Global Ventures Ltd</t>
  </si>
  <si>
    <t>PRISMX</t>
  </si>
  <si>
    <t>C P S Shapers Ltd</t>
  </si>
  <si>
    <t>CPS</t>
  </si>
  <si>
    <t>Jet Freight Logistics Ltd</t>
  </si>
  <si>
    <t>JETFREIGHT</t>
  </si>
  <si>
    <t>Goel Food Products Ltd</t>
  </si>
  <si>
    <t>GOEL</t>
  </si>
  <si>
    <t>Sampre Nutritions Ltd</t>
  </si>
  <si>
    <t>SAMPRE</t>
  </si>
  <si>
    <t>DK Enterprises Global Ltd</t>
  </si>
  <si>
    <t>DKEGL</t>
  </si>
  <si>
    <t>Camex Ltd</t>
  </si>
  <si>
    <t>CAMEXLTD</t>
  </si>
  <si>
    <t>Warren Tea Ltd</t>
  </si>
  <si>
    <t>WARRENTEA</t>
  </si>
  <si>
    <t>Isl Consulting Ltd</t>
  </si>
  <si>
    <t>ISLCONSUL</t>
  </si>
  <si>
    <t>Bhatia Colour Chem Ltd</t>
  </si>
  <si>
    <t>BCCL</t>
  </si>
  <si>
    <t>Advance Metering Technology Ltd</t>
  </si>
  <si>
    <t>AMTL</t>
  </si>
  <si>
    <t>AccelerateBS India Ltd</t>
  </si>
  <si>
    <t>ACCELERATE</t>
  </si>
  <si>
    <t>Micropro Software Solutions Ltd</t>
  </si>
  <si>
    <t>MICROPRO</t>
  </si>
  <si>
    <t>Ushanti Colour Chem Ltd</t>
  </si>
  <si>
    <t>UCL</t>
  </si>
  <si>
    <t>Sangani Hospitals Ltd</t>
  </si>
  <si>
    <t>SANGANI</t>
  </si>
  <si>
    <t>Lee &amp; Nee Softwares (Exports) Ltd</t>
  </si>
  <si>
    <t>LEENEE</t>
  </si>
  <si>
    <t>ARC Finance Ltd</t>
  </si>
  <si>
    <t>ARCFIN</t>
  </si>
  <si>
    <t>Greenhitech Ventures Ltd</t>
  </si>
  <si>
    <t>GVL</t>
  </si>
  <si>
    <t>Committed Cargo Care Ltd</t>
  </si>
  <si>
    <t>COMMITTED</t>
  </si>
  <si>
    <t>FEL</t>
  </si>
  <si>
    <t>Innokaiz India Ltd</t>
  </si>
  <si>
    <t>INNOKAIZ</t>
  </si>
  <si>
    <t>HOAC Foods India Ltd</t>
  </si>
  <si>
    <t>HOACFOODS</t>
  </si>
  <si>
    <t>P H Capital Ltd</t>
  </si>
  <si>
    <t>PHCAP</t>
  </si>
  <si>
    <t>Gujarat Craft Industries Ltd</t>
  </si>
  <si>
    <t>GUJCRAFT</t>
  </si>
  <si>
    <t>Mohit Paper Mills Ltd</t>
  </si>
  <si>
    <t>MOHITPPR</t>
  </si>
  <si>
    <t>Medi-Caps Ltd</t>
  </si>
  <si>
    <t>MEDICAPQ</t>
  </si>
  <si>
    <t>Shelter Pharma Ltd</t>
  </si>
  <si>
    <t>SHELTER</t>
  </si>
  <si>
    <t>Vistar Amar Ltd</t>
  </si>
  <si>
    <t>VISTARAMAR</t>
  </si>
  <si>
    <t>VSF Projects Ltd</t>
  </si>
  <si>
    <t>VSFPROJ</t>
  </si>
  <si>
    <t>Tatia Global Vennture Ltd</t>
  </si>
  <si>
    <t>TATIAGLOB</t>
  </si>
  <si>
    <t>Associated Ceramics Ltd</t>
  </si>
  <si>
    <t>ASSOCER</t>
  </si>
  <si>
    <t>Saven Technologies Ltd</t>
  </si>
  <si>
    <t>7TEC</t>
  </si>
  <si>
    <t>Aeonx Digital Technology Ltd</t>
  </si>
  <si>
    <t>AEONXDIGI</t>
  </si>
  <si>
    <t>ABC India Ltd</t>
  </si>
  <si>
    <t>ABCINDQ</t>
  </si>
  <si>
    <t>Swarnsarita Jewels India Ltd</t>
  </si>
  <si>
    <t>SWARNSAR</t>
  </si>
  <si>
    <t>Sintex Plastics Technology Ltd</t>
  </si>
  <si>
    <t>SPTL</t>
  </si>
  <si>
    <t>Globalspace Technologies Ltd</t>
  </si>
  <si>
    <t>NAM Securities Ltd</t>
  </si>
  <si>
    <t>NAM</t>
  </si>
  <si>
    <t>Anjani Synthetics Ltd</t>
  </si>
  <si>
    <t>ANJANI</t>
  </si>
  <si>
    <t>Mediaone Global Entertainment Ltd</t>
  </si>
  <si>
    <t>MEDIAONE</t>
  </si>
  <si>
    <t>Metal Coatings (India) Ltd</t>
  </si>
  <si>
    <t>METALCO</t>
  </si>
  <si>
    <t>Dhanlaxmi Fabrics Ltd</t>
  </si>
  <si>
    <t>DHANFAB</t>
  </si>
  <si>
    <t>Ashnisha Industries Ltd</t>
  </si>
  <si>
    <t>ASHNI</t>
  </si>
  <si>
    <t>Unique Organics Ltd</t>
  </si>
  <si>
    <t>UNIQUEO</t>
  </si>
  <si>
    <t>Diligent Media Corporation Ltd</t>
  </si>
  <si>
    <t>DNAMEDIA</t>
  </si>
  <si>
    <t>Sonu Infratech Ltd</t>
  </si>
  <si>
    <t>SONUINFRA</t>
  </si>
  <si>
    <t>GSM Foils Ltd</t>
  </si>
  <si>
    <t>GSMFOILS</t>
  </si>
  <si>
    <t>Agarwal Float Glass India Ltd</t>
  </si>
  <si>
    <t>AGARWALFT</t>
  </si>
  <si>
    <t>Hindoostan Mills Ltd</t>
  </si>
  <si>
    <t>HINDMILL</t>
  </si>
  <si>
    <t>Kanani Industries Ltd</t>
  </si>
  <si>
    <t>KANANIIND</t>
  </si>
  <si>
    <t>Pioneer Investcorp Ltd</t>
  </si>
  <si>
    <t>PIONRINV</t>
  </si>
  <si>
    <t>RR Metalmakers India Ltd</t>
  </si>
  <si>
    <t>RRMETAL</t>
  </si>
  <si>
    <t>Arex Industries Ltd</t>
  </si>
  <si>
    <t>AREXMIS</t>
  </si>
  <si>
    <t>LCC Infotech Ltd</t>
  </si>
  <si>
    <t>LCCINFOTEC</t>
  </si>
  <si>
    <t>Vadivarhe Speciality Chemicals Ltd</t>
  </si>
  <si>
    <t>VSCL</t>
  </si>
  <si>
    <t>Hawa Engineers Ltd</t>
  </si>
  <si>
    <t>HAWAENG</t>
  </si>
  <si>
    <t>Aatmaj Healthcare Ltd</t>
  </si>
  <si>
    <t>AATMAJ</t>
  </si>
  <si>
    <t>Satchmo Holdings Ltd</t>
  </si>
  <si>
    <t>SATCH</t>
  </si>
  <si>
    <t>Sylph Technologies Ltd</t>
  </si>
  <si>
    <t>SYLPH</t>
  </si>
  <si>
    <t>Indianivesh Ltd</t>
  </si>
  <si>
    <t>INDIANVSH</t>
  </si>
  <si>
    <t>Vineet Laboratories Ltd</t>
  </si>
  <si>
    <t>VINEETLAB</t>
  </si>
  <si>
    <t>JFL Life Sciences Ltd</t>
  </si>
  <si>
    <t>JFLLIFE</t>
  </si>
  <si>
    <t>Response Informatics Ltd</t>
  </si>
  <si>
    <t>RESPONSINF</t>
  </si>
  <si>
    <t>Akash Infra-Projects Ltd</t>
  </si>
  <si>
    <t>AKASH</t>
  </si>
  <si>
    <t>Zodiac Ventures Ltd</t>
  </si>
  <si>
    <t>ZODIACVEN</t>
  </si>
  <si>
    <t>PVV Infra Ltd</t>
  </si>
  <si>
    <t>PVVINFRA</t>
  </si>
  <si>
    <t>VAMA Industries Ltd</t>
  </si>
  <si>
    <t>VAMA</t>
  </si>
  <si>
    <t>Galactico Corporate Services Ltd</t>
  </si>
  <si>
    <t>GALACTICO</t>
  </si>
  <si>
    <t>Visaman Global Sales Ltd</t>
  </si>
  <si>
    <t>VISAMAN</t>
  </si>
  <si>
    <t>BDR Buildcon Ltd</t>
  </si>
  <si>
    <t>BDR</t>
  </si>
  <si>
    <t>PS IT Infrastructure &amp; Services Ltd</t>
  </si>
  <si>
    <t>PSITINFRA</t>
  </si>
  <si>
    <t>Modern Engineering and Projects Ltd</t>
  </si>
  <si>
    <t>MEAPL</t>
  </si>
  <si>
    <t>Shrenik Ltd</t>
  </si>
  <si>
    <t>SHRENIK</t>
  </si>
  <si>
    <t>Ankit Metal &amp; Power Ltd</t>
  </si>
  <si>
    <t>ANKITMETAL</t>
  </si>
  <si>
    <t>Sandu Pharmaceuticals Ltd</t>
  </si>
  <si>
    <t>SANDUPHQ</t>
  </si>
  <si>
    <t>Unifinz Capital India Ltd</t>
  </si>
  <si>
    <t>UCIL</t>
  </si>
  <si>
    <t>Yamini Investments Company Ltd</t>
  </si>
  <si>
    <t>YAMNINV</t>
  </si>
  <si>
    <t>DRA Consultants Ltd</t>
  </si>
  <si>
    <t>DRA</t>
  </si>
  <si>
    <t>N G Industries Ltd</t>
  </si>
  <si>
    <t>NGIND</t>
  </si>
  <si>
    <t>ARCL Organics Ltd</t>
  </si>
  <si>
    <t>ARCL</t>
  </si>
  <si>
    <t>G.S. Auto International Ltd</t>
  </si>
  <si>
    <t>GSAUTO</t>
  </si>
  <si>
    <t>National Plastic Industries Ltd</t>
  </si>
  <si>
    <t>NATPLAS</t>
  </si>
  <si>
    <t>Phosphate Company Ltd</t>
  </si>
  <si>
    <t>PHOSPHATE</t>
  </si>
  <si>
    <t>Goblin India Ltd</t>
  </si>
  <si>
    <t>GOBLIN</t>
  </si>
  <si>
    <t>Standard Surfactants Ltd</t>
  </si>
  <si>
    <t>STDSFAC</t>
  </si>
  <si>
    <t>Inland Printers Ltd</t>
  </si>
  <si>
    <t>INLANPR</t>
  </si>
  <si>
    <t>BITS Ltd</t>
  </si>
  <si>
    <t>BITS</t>
  </si>
  <si>
    <t>Cranex Ltd</t>
  </si>
  <si>
    <t>CRANEX</t>
  </si>
  <si>
    <t>Manbro Industries Ltd</t>
  </si>
  <si>
    <t>MANBRO</t>
  </si>
  <si>
    <t>Oceanic Foods Ltd</t>
  </si>
  <si>
    <t>OCEANIC</t>
  </si>
  <si>
    <t>MSR India Ltd</t>
  </si>
  <si>
    <t>MSRINDIA</t>
  </si>
  <si>
    <t>Vivo Bio Tech Ltd</t>
  </si>
  <si>
    <t>VIVOBIOT</t>
  </si>
  <si>
    <t>Salem Erode Investments Ltd</t>
  </si>
  <si>
    <t>SALEM</t>
  </si>
  <si>
    <t>Shree Krishna Paper Mills &amp; Industries Ltd</t>
  </si>
  <si>
    <t>SKPMIL</t>
  </si>
  <si>
    <t>Rose Merc Ltd</t>
  </si>
  <si>
    <t>ROSEMER</t>
  </si>
  <si>
    <t>Gorani Industries Ltd</t>
  </si>
  <si>
    <t>GORANIN</t>
  </si>
  <si>
    <t>Cian Healthcare Ltd</t>
  </si>
  <si>
    <t>CHCL</t>
  </si>
  <si>
    <t>Perfect Infraengineers Ltd</t>
  </si>
  <si>
    <t>PERFECT</t>
  </si>
  <si>
    <t>Super Crop Safe Ltd</t>
  </si>
  <si>
    <t>SUCROSA</t>
  </si>
  <si>
    <t>Tirupati Foam Ltd</t>
  </si>
  <si>
    <t>TIRUFOAM</t>
  </si>
  <si>
    <t>Abm International Ltd</t>
  </si>
  <si>
    <t>ABMINTLLTD</t>
  </si>
  <si>
    <t>Ecoboard Industries Ltd</t>
  </si>
  <si>
    <t>ECOBOAR</t>
  </si>
  <si>
    <t>Axel Polymers Ltd</t>
  </si>
  <si>
    <t>AXELPOLY</t>
  </si>
  <si>
    <t>Ashoka Metcast Ltd</t>
  </si>
  <si>
    <t>ASHOKAMET</t>
  </si>
  <si>
    <t>ASL Industries Ltd</t>
  </si>
  <si>
    <t>ASLIND</t>
  </si>
  <si>
    <t>Sellwin Traders Ltd</t>
  </si>
  <si>
    <t>SELLWIN</t>
  </si>
  <si>
    <t>Axis NIFTY IT ETF</t>
  </si>
  <si>
    <t>AXISTECETF</t>
  </si>
  <si>
    <t>Containe Technologies Ltd</t>
  </si>
  <si>
    <t>CONTAINE</t>
  </si>
  <si>
    <t>Yash Chemex Ltd</t>
  </si>
  <si>
    <t>YASHCHEM</t>
  </si>
  <si>
    <t>Wires and Fabriks (SA) Ltd</t>
  </si>
  <si>
    <t>WIREFABR</t>
  </si>
  <si>
    <t>Julien Agro Infratech Ltd</t>
  </si>
  <si>
    <t>JULIEN</t>
  </si>
  <si>
    <t>Regency Fincorp Ltd</t>
  </si>
  <si>
    <t>REGENCY</t>
  </si>
  <si>
    <t>PCS Technology Ltd</t>
  </si>
  <si>
    <t>PCS</t>
  </si>
  <si>
    <t>Nimbus Projects Ltd</t>
  </si>
  <si>
    <t>NIMBSPROJ</t>
  </si>
  <si>
    <t>Sainik Finance &amp; Industries Ltd</t>
  </si>
  <si>
    <t>SAINIK</t>
  </si>
  <si>
    <t>KKV Agro Powers Limited</t>
  </si>
  <si>
    <t>KKVAPOW</t>
  </si>
  <si>
    <t>Grovy India Ltd</t>
  </si>
  <si>
    <t>GROVY</t>
  </si>
  <si>
    <t>G G Dandekar Properties Ltd</t>
  </si>
  <si>
    <t>GGDPROP</t>
  </si>
  <si>
    <t>Prime Property Development Corp Ltd</t>
  </si>
  <si>
    <t>PRIMEPRO</t>
  </si>
  <si>
    <t>Abhishek Integrations Ltd</t>
  </si>
  <si>
    <t>AILIMITED</t>
  </si>
  <si>
    <t>Earthstahl &amp; Alloys Ltd</t>
  </si>
  <si>
    <t>EARTH</t>
  </si>
  <si>
    <t>ICICI Prudential S&amp;P BSE Sensex ETF</t>
  </si>
  <si>
    <t>SENSEXIETF</t>
  </si>
  <si>
    <t>Visagar Financial Services Ltd</t>
  </si>
  <si>
    <t>VISAGAR</t>
  </si>
  <si>
    <t>GKB Ophthalmics Ltd</t>
  </si>
  <si>
    <t>GKB</t>
  </si>
  <si>
    <t>Manjeera Constructions Ltd</t>
  </si>
  <si>
    <t>MANJEERA</t>
  </si>
  <si>
    <t>Pan India Corp Ltd</t>
  </si>
  <si>
    <t>PANINDIAC</t>
  </si>
  <si>
    <t>Artefact Projects Ltd</t>
  </si>
  <si>
    <t>ARTEFACT</t>
  </si>
  <si>
    <t>Salora International Ltd</t>
  </si>
  <si>
    <t>SALORAINTL</t>
  </si>
  <si>
    <t>Country Condo's Ltd</t>
  </si>
  <si>
    <t>COUNCODOS</t>
  </si>
  <si>
    <t>Tapi Fruit Processing Ltd</t>
  </si>
  <si>
    <t>TAPIFRUIT</t>
  </si>
  <si>
    <t>Kwality Ltd</t>
  </si>
  <si>
    <t>KWALITY</t>
  </si>
  <si>
    <t>Jet Knitwears Ltd</t>
  </si>
  <si>
    <t>JETKNIT</t>
  </si>
  <si>
    <t>Gogia Capital Services Ltd</t>
  </si>
  <si>
    <t>GOGIACAP</t>
  </si>
  <si>
    <t>Bonlon Industries Ltd</t>
  </si>
  <si>
    <t>BONLON</t>
  </si>
  <si>
    <t>Atal Realtech Ltd</t>
  </si>
  <si>
    <t>ATALREAL</t>
  </si>
  <si>
    <t>E L Forge Ltd</t>
  </si>
  <si>
    <t>ELFORGE</t>
  </si>
  <si>
    <t>Kavveri Telecom Products Ltd</t>
  </si>
  <si>
    <t>KAVVERITEL</t>
  </si>
  <si>
    <t>Sulabh Engineers and Services Ltd</t>
  </si>
  <si>
    <t>SULABEN</t>
  </si>
  <si>
    <t>The Victoria Mills Ltd</t>
  </si>
  <si>
    <t>VICTMILL</t>
  </si>
  <si>
    <t>Pearl Polymers Ltd</t>
  </si>
  <si>
    <t>PEARLPOLY</t>
  </si>
  <si>
    <t>Ashirwad Steels And Industries Ltd</t>
  </si>
  <si>
    <t>ASHSI</t>
  </si>
  <si>
    <t>AD- Manum Finance Ltd</t>
  </si>
  <si>
    <t>ADMANUM</t>
  </si>
  <si>
    <t>Simran Farms Ltd</t>
  </si>
  <si>
    <t>SIMRAN</t>
  </si>
  <si>
    <t>H P Cotton Textile Mills Ltd</t>
  </si>
  <si>
    <t>HPCOTTON</t>
  </si>
  <si>
    <t>DSJ Keep Learning Ltd</t>
  </si>
  <si>
    <t>KEEPLEARN</t>
  </si>
  <si>
    <t>Ahmedabad Steel Craft Ltd</t>
  </si>
  <si>
    <t>AHMDSTE</t>
  </si>
  <si>
    <t>VERTEX Securities Ltd</t>
  </si>
  <si>
    <t>VERTEX</t>
  </si>
  <si>
    <t>Destiny Logistics &amp; Infra Ltd</t>
  </si>
  <si>
    <t>DESTINY</t>
  </si>
  <si>
    <t>Laxmi Cotspin Ltd</t>
  </si>
  <si>
    <t>LAXMICOT</t>
  </si>
  <si>
    <t>ICDS Ltd</t>
  </si>
  <si>
    <t>ICDSLTD</t>
  </si>
  <si>
    <t>Ceeta Industries Ltd</t>
  </si>
  <si>
    <t>CEETAIN</t>
  </si>
  <si>
    <t>Franklin Industries Ltd</t>
  </si>
  <si>
    <t>FRANKLININD</t>
  </si>
  <si>
    <t>Walpar Nutritions Ltd</t>
  </si>
  <si>
    <t>WALPAR</t>
  </si>
  <si>
    <t>Mehta Housing Finance Ltd</t>
  </si>
  <si>
    <t>MEHTAHG</t>
  </si>
  <si>
    <t>Sacheta Metals Ltd</t>
  </si>
  <si>
    <t>SACHEMT</t>
  </si>
  <si>
    <t>Smiths &amp; Founders (India) Ltd</t>
  </si>
  <si>
    <t>SMFIL</t>
  </si>
  <si>
    <t>Restile Ceramics Ltd</t>
  </si>
  <si>
    <t>RESTILE</t>
  </si>
  <si>
    <t>Addi Industries Ltd</t>
  </si>
  <si>
    <t>ADDIND</t>
  </si>
  <si>
    <t>Chandra Bhagat Pharma Ltd</t>
  </si>
  <si>
    <t>CBPL</t>
  </si>
  <si>
    <t>Kaiser Corporation Ltd</t>
  </si>
  <si>
    <t>KACL</t>
  </si>
  <si>
    <t>Maharashtra Corp Ltd</t>
  </si>
  <si>
    <t>MAHACORP</t>
  </si>
  <si>
    <t>Kiduja India Ltd</t>
  </si>
  <si>
    <t>KIDUJA</t>
  </si>
  <si>
    <t>Valencia Nutrition Ltd</t>
  </si>
  <si>
    <t>VALENCIA</t>
  </si>
  <si>
    <t>Italian Edibles Ltd</t>
  </si>
  <si>
    <t>ITALIANE</t>
  </si>
  <si>
    <t>Sagardeep Alloys Ltd</t>
  </si>
  <si>
    <t>SAGARDEEP</t>
  </si>
  <si>
    <t>Adroit Infotech Ltd</t>
  </si>
  <si>
    <t>ADROITINFO</t>
  </si>
  <si>
    <t>Contil India Ltd</t>
  </si>
  <si>
    <t>CONTILI</t>
  </si>
  <si>
    <t>Ladderup Finance Ltd</t>
  </si>
  <si>
    <t>LADDERUP</t>
  </si>
  <si>
    <t>Vivanta Industries Ltd</t>
  </si>
  <si>
    <t>VIVANTA</t>
  </si>
  <si>
    <t>Archidply Decor Ltd</t>
  </si>
  <si>
    <t>ADL</t>
  </si>
  <si>
    <t>Picturehouse Media Ltd</t>
  </si>
  <si>
    <t>PICTUREHS</t>
  </si>
  <si>
    <t>J Taparia Projects Ltd</t>
  </si>
  <si>
    <t>JTAPARIA</t>
  </si>
  <si>
    <t>Tirupati Tyres Ltd</t>
  </si>
  <si>
    <t>TTIL</t>
  </si>
  <si>
    <t>Binani Industries Ltd</t>
  </si>
  <si>
    <t>BINANIIND</t>
  </si>
  <si>
    <t>Flomic Global Logistics Ltd</t>
  </si>
  <si>
    <t>FLOMIC</t>
  </si>
  <si>
    <t>Mishka Exim Ltd</t>
  </si>
  <si>
    <t>MISHKA</t>
  </si>
  <si>
    <t>Future Lifestyle Fashions Ltd</t>
  </si>
  <si>
    <t>FLFL</t>
  </si>
  <si>
    <t>Sonal Adhesives Ltd</t>
  </si>
  <si>
    <t>SONALAD</t>
  </si>
  <si>
    <t>Kabsons Industries Ltd</t>
  </si>
  <si>
    <t>KABSON</t>
  </si>
  <si>
    <t>Shree Ganesh Bio-Tech (India) Ltd</t>
  </si>
  <si>
    <t>SHREEGANES</t>
  </si>
  <si>
    <t>Cybele Industries Ltd</t>
  </si>
  <si>
    <t>CYBELEIND</t>
  </si>
  <si>
    <t>Vasudhagama Enterprises Ltd</t>
  </si>
  <si>
    <t>VASUDHAGAM</t>
  </si>
  <si>
    <t>Veerhealth Care Ltd</t>
  </si>
  <si>
    <t>VEERHEALTH</t>
  </si>
  <si>
    <t>Eighty Jewellers Ltd</t>
  </si>
  <si>
    <t>EIGHTY</t>
  </si>
  <si>
    <t>Simplex Realty Ltd</t>
  </si>
  <si>
    <t>SIMPLXREA</t>
  </si>
  <si>
    <t>Tirupati Sarjan Ltd</t>
  </si>
  <si>
    <t>TIRSARJ</t>
  </si>
  <si>
    <t>Balurghat Technologies Ltd</t>
  </si>
  <si>
    <t>BALTE</t>
  </si>
  <si>
    <t>Meera Industries Ltd</t>
  </si>
  <si>
    <t>MEERA</t>
  </si>
  <si>
    <t>Haryana Leather Chemicals Ltd</t>
  </si>
  <si>
    <t>HARLETH</t>
  </si>
  <si>
    <t>ARSS Infrastructure Projects Ltd</t>
  </si>
  <si>
    <t>ARSSINFRA</t>
  </si>
  <si>
    <t>Uttam Galva Steels Ltd</t>
  </si>
  <si>
    <t>UTTAMSTL</t>
  </si>
  <si>
    <t>Gayatri BioOrganics Ltd</t>
  </si>
  <si>
    <t>GAYATRIBI</t>
  </si>
  <si>
    <t>Krypton Industries Ltd</t>
  </si>
  <si>
    <t>KRYPTONQ</t>
  </si>
  <si>
    <t>India Home Loan Ltd</t>
  </si>
  <si>
    <t>INDIAHOME</t>
  </si>
  <si>
    <t>Ultra Wiring Connectivity System Ltd</t>
  </si>
  <si>
    <t>UWCSL</t>
  </si>
  <si>
    <t>Frontier Capital Ltd</t>
  </si>
  <si>
    <t>FRONTCAP</t>
  </si>
  <si>
    <t>Gujrat Credit Corporation Ltd</t>
  </si>
  <si>
    <t>GUJCRED</t>
  </si>
  <si>
    <t>STL Global Ltd</t>
  </si>
  <si>
    <t>SGL</t>
  </si>
  <si>
    <t>Riddhi Steel and Tube Ltd</t>
  </si>
  <si>
    <t>RSTL</t>
  </si>
  <si>
    <t>Nidan Laboratories and Healthcare Ltd</t>
  </si>
  <si>
    <t>NIDAN</t>
  </si>
  <si>
    <t>Telogica Ltd</t>
  </si>
  <si>
    <t>TELOGICA</t>
  </si>
  <si>
    <t>Polyspin Exports Ltd</t>
  </si>
  <si>
    <t>POLYSPIN</t>
  </si>
  <si>
    <t>Alfavision Overseas (India) Ltd</t>
  </si>
  <si>
    <t>ALFAVIO</t>
  </si>
  <si>
    <t>Comfort Fincap Ltd</t>
  </si>
  <si>
    <t>COMFINCAP</t>
  </si>
  <si>
    <t>Yasons Chemex Care Ltd</t>
  </si>
  <si>
    <t>YCCL</t>
  </si>
  <si>
    <t>Arigato Universe Ltd</t>
  </si>
  <si>
    <t>ARIGATO</t>
  </si>
  <si>
    <t>TGB Banquets and Hotels Ltd</t>
  </si>
  <si>
    <t>TGBHOTELS</t>
  </si>
  <si>
    <t>Acrow India Ltd</t>
  </si>
  <si>
    <t>ACROW</t>
  </si>
  <si>
    <t>Roopa Industries Ltd</t>
  </si>
  <si>
    <t>ROOPAIND</t>
  </si>
  <si>
    <t>Morgan Ventures Ltd</t>
  </si>
  <si>
    <t>MORGAN</t>
  </si>
  <si>
    <t>Vandana Knitwear Ltd</t>
  </si>
  <si>
    <t>VANDANA</t>
  </si>
  <si>
    <t>GACM Technologies Ltd</t>
  </si>
  <si>
    <t>GATECH</t>
  </si>
  <si>
    <t>Shanthala FMCG Products Ltd</t>
  </si>
  <si>
    <t>SHANTHALA</t>
  </si>
  <si>
    <t>Sanginita Chemicals Ltd</t>
  </si>
  <si>
    <t>SANGINITA</t>
  </si>
  <si>
    <t>Thakral Services (India) Ltd</t>
  </si>
  <si>
    <t>THAKRAL</t>
  </si>
  <si>
    <t>Conart Engineers Ltd</t>
  </si>
  <si>
    <t>CONART</t>
  </si>
  <si>
    <t>Dynamic Portfolio Management &amp; Services Ltd</t>
  </si>
  <si>
    <t>DYNAMICP</t>
  </si>
  <si>
    <t>India Cements Capital Ltd</t>
  </si>
  <si>
    <t>INDCEMCAP</t>
  </si>
  <si>
    <t>Swasti Vinayaka Art and Heritage Corporation Ltd</t>
  </si>
  <si>
    <t>SVARTCORP</t>
  </si>
  <si>
    <t>Fervent Synergies Ltd</t>
  </si>
  <si>
    <t>FERVENTSYN</t>
  </si>
  <si>
    <t>Sunil Agro Foods Ltd</t>
  </si>
  <si>
    <t>SUNILAGR</t>
  </si>
  <si>
    <t>Ishan International Ltd</t>
  </si>
  <si>
    <t>ISHAN</t>
  </si>
  <si>
    <t>Timescan Logistics (India) Ltd</t>
  </si>
  <si>
    <t>TIMESCAN</t>
  </si>
  <si>
    <t>Unison Metals Ltd</t>
  </si>
  <si>
    <t>UNISON</t>
  </si>
  <si>
    <t>Tecil Chemicals and Hydro Power Ltd</t>
  </si>
  <si>
    <t>TECILCHEM</t>
  </si>
  <si>
    <t>Solitaire Machine Tools Ltd</t>
  </si>
  <si>
    <t>SOLIMAC</t>
  </si>
  <si>
    <t>Shreeram Proteins Ltd</t>
  </si>
  <si>
    <t>SRPL</t>
  </si>
  <si>
    <t>Emergent Industrial Solutions Ltd</t>
  </si>
  <si>
    <t>EMERGENT</t>
  </si>
  <si>
    <t>Grill Splendour Services Ltd</t>
  </si>
  <si>
    <t>BIRDYS</t>
  </si>
  <si>
    <t>Poona Dal and Oil Industries Ltd</t>
  </si>
  <si>
    <t>POONADAL</t>
  </si>
  <si>
    <t>Libas Consumer Products Ltd</t>
  </si>
  <si>
    <t>LIBAS</t>
  </si>
  <si>
    <t>Assam Entrade Ltd</t>
  </si>
  <si>
    <t>ASSAMENT</t>
  </si>
  <si>
    <t>City Crops Agro Ltd</t>
  </si>
  <si>
    <t>CCAL</t>
  </si>
  <si>
    <t>Poojawestern Metaliks Ltd</t>
  </si>
  <si>
    <t>POOJA</t>
  </si>
  <si>
    <t>Ashirwad Capital Ltd</t>
  </si>
  <si>
    <t>ASHCAP</t>
  </si>
  <si>
    <t>Medico Intercontinental Ltd</t>
  </si>
  <si>
    <t>MIL</t>
  </si>
  <si>
    <t>SP Refractories Ltd</t>
  </si>
  <si>
    <t>SPRL</t>
  </si>
  <si>
    <t>Transchem Ltd</t>
  </si>
  <si>
    <t>TRANSCHEM</t>
  </si>
  <si>
    <t>Morarjee Textiles Ltd</t>
  </si>
  <si>
    <t>MORARJEE</t>
  </si>
  <si>
    <t>Tejnaksh Healthcare Ltd</t>
  </si>
  <si>
    <t>TEJNAKSH</t>
  </si>
  <si>
    <t>Crestchem Ltd</t>
  </si>
  <si>
    <t>CRSTCHM</t>
  </si>
  <si>
    <t>Suryaamba Spinning Mills Ltd</t>
  </si>
  <si>
    <t>SURYAAMBA</t>
  </si>
  <si>
    <t>Diana Tea Co Ltd</t>
  </si>
  <si>
    <t>DIANATEA</t>
  </si>
  <si>
    <t>Next Mediaworks Ltd</t>
  </si>
  <si>
    <t>NEXTMEDIA</t>
  </si>
  <si>
    <t>Nippon India Nifty Pharma ETF</t>
  </si>
  <si>
    <t>PHARMABEES</t>
  </si>
  <si>
    <t>Shiva Global Agro Industries Ltd</t>
  </si>
  <si>
    <t>SHIVAAGRO</t>
  </si>
  <si>
    <t>Hrh Next Services Ltd</t>
  </si>
  <si>
    <t>HRHNEXT</t>
  </si>
  <si>
    <t>Call Center Services</t>
  </si>
  <si>
    <t>Tijaria Polypipes Ltd</t>
  </si>
  <si>
    <t>TIJARIA</t>
  </si>
  <si>
    <t>Chandra Prabhu International Ltd</t>
  </si>
  <si>
    <t>CHANDRAP</t>
  </si>
  <si>
    <t>Cyber Media Research &amp; Services Ltd</t>
  </si>
  <si>
    <t>CMRSL</t>
  </si>
  <si>
    <t>Rishi Techtex Ltd</t>
  </si>
  <si>
    <t>RISHITECH</t>
  </si>
  <si>
    <t>Smart Finsec Ltd</t>
  </si>
  <si>
    <t>SMARTFIN</t>
  </si>
  <si>
    <t>Integra Switchgear Ltd</t>
  </si>
  <si>
    <t>INTEGSW</t>
  </si>
  <si>
    <t>Inspire Films Ltd</t>
  </si>
  <si>
    <t>INSPIRE</t>
  </si>
  <si>
    <t>Sai Capital Ltd</t>
  </si>
  <si>
    <t>SAICAPI</t>
  </si>
  <si>
    <t>Laxmipati Engineering Works Ltd</t>
  </si>
  <si>
    <t>LAXMIPATI</t>
  </si>
  <si>
    <t>Ambica Agarbathies Aroma &amp; Industries Ltd</t>
  </si>
  <si>
    <t>AMBICAAGAR</t>
  </si>
  <si>
    <t>Madhav Marbles and Granites Ltd</t>
  </si>
  <si>
    <t>MADHAV</t>
  </si>
  <si>
    <t>Naturite Agro Products Ltd</t>
  </si>
  <si>
    <t>NAPL</t>
  </si>
  <si>
    <t>Add-Shop E-Retail Ltd</t>
  </si>
  <si>
    <t>ASRL</t>
  </si>
  <si>
    <t>Cospower Engineering Ltd</t>
  </si>
  <si>
    <t>COSPOWER</t>
  </si>
  <si>
    <t>Benchmark Computer Solutions Ltd</t>
  </si>
  <si>
    <t>BENCHMARK</t>
  </si>
  <si>
    <t>Prabhhans Industries Ltd</t>
  </si>
  <si>
    <t>PRABHHANS</t>
  </si>
  <si>
    <t>Tamilnadu Telecommunication Ltd</t>
  </si>
  <si>
    <t>TNTELE</t>
  </si>
  <si>
    <t>Super Spinning Mills Ltd</t>
  </si>
  <si>
    <t>SUPERSPIN</t>
  </si>
  <si>
    <t>Faalcon Concepts Ltd</t>
  </si>
  <si>
    <t>FAALCON</t>
  </si>
  <si>
    <t>Centenial Surgical Suture Ltd</t>
  </si>
  <si>
    <t>CSURGSU</t>
  </si>
  <si>
    <t>Sri Ramakrishna Mills (Coimbatore) Ltd</t>
  </si>
  <si>
    <t>SRMCL</t>
  </si>
  <si>
    <t>Tarini International Ltd</t>
  </si>
  <si>
    <t>TARINI</t>
  </si>
  <si>
    <t>Chennai Ferrous Industries Ltd</t>
  </si>
  <si>
    <t>CHENFERRO</t>
  </si>
  <si>
    <t>E-Land Apparel Ltd</t>
  </si>
  <si>
    <t>ELAND</t>
  </si>
  <si>
    <t>Kemistar Corporation Ltd</t>
  </si>
  <si>
    <t>KEMISTAR</t>
  </si>
  <si>
    <t>Rolcon Engineering Company Ltd</t>
  </si>
  <si>
    <t>ROLCOEN</t>
  </si>
  <si>
    <t>Nippon India Silver ETF</t>
  </si>
  <si>
    <t>SILVERBEES</t>
  </si>
  <si>
    <t>Standard Batteries Ltd</t>
  </si>
  <si>
    <t>STDBAT</t>
  </si>
  <si>
    <t>Luharuka Media &amp; Infra Ltd</t>
  </si>
  <si>
    <t>LUHARUKA</t>
  </si>
  <si>
    <t>DECO MICA Ltd</t>
  </si>
  <si>
    <t>DECOMIC</t>
  </si>
  <si>
    <t>Utique Enterprises Ltd</t>
  </si>
  <si>
    <t>UTIQUE</t>
  </si>
  <si>
    <t>Khandwala Securities Ltd</t>
  </si>
  <si>
    <t>KHANDSE</t>
  </si>
  <si>
    <t>Jigar Cables Ltd</t>
  </si>
  <si>
    <t>JIGAR</t>
  </si>
  <si>
    <t>Kamadgiri Fashion Ltd</t>
  </si>
  <si>
    <t>KAMADGIRI</t>
  </si>
  <si>
    <t>Ravileela Granites Ltd</t>
  </si>
  <si>
    <t>RALEGRA</t>
  </si>
  <si>
    <t>Unick Fix-A-Form And Printers Ltd</t>
  </si>
  <si>
    <t>UNICK</t>
  </si>
  <si>
    <t>Odyssey Corporation Ltd</t>
  </si>
  <si>
    <t>ODYCORP</t>
  </si>
  <si>
    <t>Nirmitee Robotics India Ltd</t>
  </si>
  <si>
    <t>NIRMITEE</t>
  </si>
  <si>
    <t>Yug Decor Ltd</t>
  </si>
  <si>
    <t>YUG</t>
  </si>
  <si>
    <t>Indong Tea Company Ltd</t>
  </si>
  <si>
    <t>INDONG</t>
  </si>
  <si>
    <t>Maks Energy Solutions India Ltd</t>
  </si>
  <si>
    <t>MAKS</t>
  </si>
  <si>
    <t>Infronics Systems Ltd</t>
  </si>
  <si>
    <t>INFRONICS</t>
  </si>
  <si>
    <t>Nivaka Fashions Ltd</t>
  </si>
  <si>
    <t>NIVAKA</t>
  </si>
  <si>
    <t>Bombay Wire Ropes Ltd</t>
  </si>
  <si>
    <t>BOMBWIR</t>
  </si>
  <si>
    <t>Hemang Resources Ltd</t>
  </si>
  <si>
    <t>HEMANG</t>
  </si>
  <si>
    <t>Inditrade Capital Ltd</t>
  </si>
  <si>
    <t>INDICAP</t>
  </si>
  <si>
    <t>Roni Households Ltd</t>
  </si>
  <si>
    <t>RONI</t>
  </si>
  <si>
    <t>Golden Crest Education &amp; Services Ltd</t>
  </si>
  <si>
    <t>GOLDENCREST</t>
  </si>
  <si>
    <t>Nippon India ETF Nifty 50 Value 20</t>
  </si>
  <si>
    <t>NV20BEES</t>
  </si>
  <si>
    <t>Williamson Magor and Co Ltd</t>
  </si>
  <si>
    <t>WILLAMAGOR</t>
  </si>
  <si>
    <t>Starlog Enterprises Ltd</t>
  </si>
  <si>
    <t>STARLOG</t>
  </si>
  <si>
    <t>National General Industries Ltd</t>
  </si>
  <si>
    <t>NATGENI</t>
  </si>
  <si>
    <t>Patspin India Ltd</t>
  </si>
  <si>
    <t>PATSPINLTD</t>
  </si>
  <si>
    <t>Viji Finance Ltd</t>
  </si>
  <si>
    <t>VIJIFIN</t>
  </si>
  <si>
    <t>Family Care Hospitals Ltd</t>
  </si>
  <si>
    <t>FAMILYCARE</t>
  </si>
  <si>
    <t>KMS Medisurgi Ltd</t>
  </si>
  <si>
    <t>KMSMEDI</t>
  </si>
  <si>
    <t>Pearl Green Clubs and Resorts Ltd</t>
  </si>
  <si>
    <t>PGCRL</t>
  </si>
  <si>
    <t>Kallam Textiles Ltd</t>
  </si>
  <si>
    <t>KALLAM</t>
  </si>
  <si>
    <t>Piotex Industries Ltd</t>
  </si>
  <si>
    <t>PIOTEX</t>
  </si>
  <si>
    <t>Veejay Lakshmi Engineering Works Ltd</t>
  </si>
  <si>
    <t>VJLAXMIE</t>
  </si>
  <si>
    <t>Bhaskar Agro Chemicals Ltd</t>
  </si>
  <si>
    <t>BHASKAGR</t>
  </si>
  <si>
    <t>Continental Petroleums Ltd</t>
  </si>
  <si>
    <t>CONTPTR</t>
  </si>
  <si>
    <t>Bizotic Commercial Ltd</t>
  </si>
  <si>
    <t>BIZOTIC</t>
  </si>
  <si>
    <t>Cyber Media (India) Ltd</t>
  </si>
  <si>
    <t>CYBERMEDIA</t>
  </si>
  <si>
    <t>Hindustan Fluoro Carbons Ltd</t>
  </si>
  <si>
    <t>HINFLUR</t>
  </si>
  <si>
    <t>Choksi Laboratories Ltd</t>
  </si>
  <si>
    <t>CHOKSILA</t>
  </si>
  <si>
    <t>Duropack Ltd</t>
  </si>
  <si>
    <t>DUROPACK</t>
  </si>
  <si>
    <t>Suumaya Industries Ltd</t>
  </si>
  <si>
    <t>SUULD</t>
  </si>
  <si>
    <t>Mohit Industries Ltd</t>
  </si>
  <si>
    <t>MOHITIND</t>
  </si>
  <si>
    <t>Mega Flex Plastics Ltd</t>
  </si>
  <si>
    <t>MEGAFLEX</t>
  </si>
  <si>
    <t>Transvoy Logistics India Ltd</t>
  </si>
  <si>
    <t>TRANSVOY</t>
  </si>
  <si>
    <t>Kanco Tea &amp; Industries Ltd</t>
  </si>
  <si>
    <t>KANCOTEA</t>
  </si>
  <si>
    <t>Sumedha Fiscal Services Ltd</t>
  </si>
  <si>
    <t>SUMEDHA</t>
  </si>
  <si>
    <t>Sawaca Business Machines Ltd</t>
  </si>
  <si>
    <t>SAWABUSI</t>
  </si>
  <si>
    <t>SPA Capital Advisors Limited</t>
  </si>
  <si>
    <t>SPACAPS</t>
  </si>
  <si>
    <t>Goenka Diamond And Jewels Ltd</t>
  </si>
  <si>
    <t>GOENKA</t>
  </si>
  <si>
    <t>Netlink Solutions (India) Ltd</t>
  </si>
  <si>
    <t>NETLINK</t>
  </si>
  <si>
    <t>Sabar Flex India Ltd</t>
  </si>
  <si>
    <t>SABAR</t>
  </si>
  <si>
    <t>Getalong Enterprise Ltd</t>
  </si>
  <si>
    <t>GETALONG</t>
  </si>
  <si>
    <t>Five Core Electronics Ltd</t>
  </si>
  <si>
    <t>FIVECORE</t>
  </si>
  <si>
    <t>Prakash Woollen &amp; Synthetic Mills Ltd</t>
  </si>
  <si>
    <t>PWASML</t>
  </si>
  <si>
    <t>DocMode Health Technologies Ltd</t>
  </si>
  <si>
    <t>DHTL</t>
  </si>
  <si>
    <t>Moxsh Overseas Educon Ltd</t>
  </si>
  <si>
    <t>MOXSH</t>
  </si>
  <si>
    <t>Phaarmasia Ltd</t>
  </si>
  <si>
    <t>PHRMASI</t>
  </si>
  <si>
    <t>Oneclick Logistics India Ltd</t>
  </si>
  <si>
    <t>OLIL</t>
  </si>
  <si>
    <t>Qgo Finance Ltd</t>
  </si>
  <si>
    <t>QGO</t>
  </si>
  <si>
    <t>Veritaas Advertising Ltd</t>
  </si>
  <si>
    <t>VERITAAS</t>
  </si>
  <si>
    <t>Gabriel Pet Straps Ltd</t>
  </si>
  <si>
    <t>GPSL</t>
  </si>
  <si>
    <t>Sai Swami Metals and Alloys Ltd</t>
  </si>
  <si>
    <t>SAI</t>
  </si>
  <si>
    <t>Epuja Spiritech Ltd</t>
  </si>
  <si>
    <t>EPUJA</t>
  </si>
  <si>
    <t>Ascensive Educare Ltd</t>
  </si>
  <si>
    <t>ASCENSIVE</t>
  </si>
  <si>
    <t>Future Market Networks Ltd</t>
  </si>
  <si>
    <t>FMNL</t>
  </si>
  <si>
    <t>Pecos Hotels and Pubs Ltd</t>
  </si>
  <si>
    <t>PECOS</t>
  </si>
  <si>
    <t>Inducto Steels Ltd</t>
  </si>
  <si>
    <t>INDCTST</t>
  </si>
  <si>
    <t>UTI Nifty Bank ETF</t>
  </si>
  <si>
    <t>UTIBANKETF</t>
  </si>
  <si>
    <t>Trident Texofab Ltd</t>
  </si>
  <si>
    <t>TTFL</t>
  </si>
  <si>
    <t>Raw Edge Industrial Solutions Ltd</t>
  </si>
  <si>
    <t>RAWEDGE</t>
  </si>
  <si>
    <t>Kridhan Infra Ltd</t>
  </si>
  <si>
    <t>KRIDHANINF</t>
  </si>
  <si>
    <t>Sadhna Broadcast Ltd</t>
  </si>
  <si>
    <t>SADHNA</t>
  </si>
  <si>
    <t>Concord Drugs Ltd</t>
  </si>
  <si>
    <t>CONCORD</t>
  </si>
  <si>
    <t>Rex Sealing &amp; Packing Industries Ltd</t>
  </si>
  <si>
    <t>REXSEAL</t>
  </si>
  <si>
    <t>Falcon Technoprojects India Ltd</t>
  </si>
  <si>
    <t>FALCONTECH</t>
  </si>
  <si>
    <t>Olympia Industries Ltd</t>
  </si>
  <si>
    <t>OLYMPTX</t>
  </si>
  <si>
    <t>Vinyoflex Ltd</t>
  </si>
  <si>
    <t>VINYOFL</t>
  </si>
  <si>
    <t>Aastamangalam Finance Ltd</t>
  </si>
  <si>
    <t>AASTAFIN</t>
  </si>
  <si>
    <t>Gautam Gems Ltd</t>
  </si>
  <si>
    <t>GGL</t>
  </si>
  <si>
    <t>Aditya Spinners Ltd</t>
  </si>
  <si>
    <t>ADITYASP</t>
  </si>
  <si>
    <t>Polysil Irrigation Systems Ltd</t>
  </si>
  <si>
    <t>POLYSIL</t>
  </si>
  <si>
    <t>Mukand Engineers Ltd</t>
  </si>
  <si>
    <t>MUKANDENGG</t>
  </si>
  <si>
    <t>Megri Soft Ltd</t>
  </si>
  <si>
    <t>MEGRISOFT</t>
  </si>
  <si>
    <t>Mirae Asset Nifty India Manufacturing ETF</t>
  </si>
  <si>
    <t>MAKEINDIA</t>
  </si>
  <si>
    <t>Mirae Asset Nifty Midcap 150 ETF</t>
  </si>
  <si>
    <t>MIDCAPETF</t>
  </si>
  <si>
    <t>Supreme Engineering Ltd</t>
  </si>
  <si>
    <t>SUPREMEENG</t>
  </si>
  <si>
    <t>Techindia Nirman Ltd</t>
  </si>
  <si>
    <t>TECHIN</t>
  </si>
  <si>
    <t>Uniinfo Telecom Services Ltd</t>
  </si>
  <si>
    <t>UNIINFO</t>
  </si>
  <si>
    <t>Safa Systems &amp; Technologies Ltd</t>
  </si>
  <si>
    <t>SSTL</t>
  </si>
  <si>
    <t>Hybrid Financial Services Ltd</t>
  </si>
  <si>
    <t>HYBRIDFIN</t>
  </si>
  <si>
    <t>Shreeshay Engineers Ltd</t>
  </si>
  <si>
    <t>SHREESHAY</t>
  </si>
  <si>
    <t>Hiliks Technologies Ltd</t>
  </si>
  <si>
    <t>HILIKS</t>
  </si>
  <si>
    <t>Hind Aluminium Industries Ltd</t>
  </si>
  <si>
    <t>HINDALUMI</t>
  </si>
  <si>
    <t>Fortune International Ltd</t>
  </si>
  <si>
    <t>FORINTL</t>
  </si>
  <si>
    <t>Ashiana Ispat Ltd</t>
  </si>
  <si>
    <t>ASHIS</t>
  </si>
  <si>
    <t>Sri Havisha Hospitality and Infrastructure Ltd</t>
  </si>
  <si>
    <t>HAVISHA</t>
  </si>
  <si>
    <t>Kcl Infra Projects Ltd</t>
  </si>
  <si>
    <t>KCLINFRA</t>
  </si>
  <si>
    <t>Gujarat Petrosynthese Ltd</t>
  </si>
  <si>
    <t>GUJPETR</t>
  </si>
  <si>
    <t>Varyaa Creations Ltd</t>
  </si>
  <si>
    <t>VARYAA</t>
  </si>
  <si>
    <t>Virtual Global Education Ltd</t>
  </si>
  <si>
    <t>VIRTUALG</t>
  </si>
  <si>
    <t>Garnet Construction Ltd</t>
  </si>
  <si>
    <t>GARNET</t>
  </si>
  <si>
    <t>Tyroon Tea Co Ltd</t>
  </si>
  <si>
    <t>TYROON</t>
  </si>
  <si>
    <t>Adeshwar Meditex Ltd</t>
  </si>
  <si>
    <t>ADESHWAR</t>
  </si>
  <si>
    <t>TV Vision Ltd</t>
  </si>
  <si>
    <t>TVVISION</t>
  </si>
  <si>
    <t>Markobenz Ventures Ltd</t>
  </si>
  <si>
    <t>MARKOBENZ</t>
  </si>
  <si>
    <t>Khaitan (India) Ltd</t>
  </si>
  <si>
    <t>KHAITANLTD</t>
  </si>
  <si>
    <t>Axis Nifty 50 ETF</t>
  </si>
  <si>
    <t>AXISNIFTY</t>
  </si>
  <si>
    <t>Sparc Electrex Ltd</t>
  </si>
  <si>
    <t>SPAR</t>
  </si>
  <si>
    <t>Gothi Plascon (India) Ltd</t>
  </si>
  <si>
    <t>GOTHIPL</t>
  </si>
  <si>
    <t>Pratik Panels Ltd</t>
  </si>
  <si>
    <t>PRATIK</t>
  </si>
  <si>
    <t>Global Capital Markets Ltd</t>
  </si>
  <si>
    <t>GLOBALCA</t>
  </si>
  <si>
    <t>Vapi Enterprise Ltd</t>
  </si>
  <si>
    <t>VAPIENTER</t>
  </si>
  <si>
    <t>Nippon India Nifty Auto ETF</t>
  </si>
  <si>
    <t>AUTOBEES</t>
  </si>
  <si>
    <t>Beekay Niryat Ltd</t>
  </si>
  <si>
    <t>BNL</t>
  </si>
  <si>
    <t>Jiwanram Sheoduttrai Industries Ltd</t>
  </si>
  <si>
    <t>JIWANRAM</t>
  </si>
  <si>
    <t>Kaushalya Infrastructure Development Corporation Ltd</t>
  </si>
  <si>
    <t>KAUSHALYA</t>
  </si>
  <si>
    <t>Narendra Properties Ltd</t>
  </si>
  <si>
    <t>NARPROP</t>
  </si>
  <si>
    <t>Oasis Securities Ltd</t>
  </si>
  <si>
    <t>OASISEC</t>
  </si>
  <si>
    <t>Secur Credentials Ltd</t>
  </si>
  <si>
    <t>SECURCRED</t>
  </si>
  <si>
    <t>JMD Ventures Ltd</t>
  </si>
  <si>
    <t>JMDVL</t>
  </si>
  <si>
    <t>Sudal Industries Ltd</t>
  </si>
  <si>
    <t>SUDAI</t>
  </si>
  <si>
    <t>Chordia Food Products Ltd</t>
  </si>
  <si>
    <t>CHORDIA</t>
  </si>
  <si>
    <t>Technopack Polymers Ltd</t>
  </si>
  <si>
    <t>TECHNOPACK</t>
  </si>
  <si>
    <t>Bombay Talkies Ltd</t>
  </si>
  <si>
    <t>BOMTALKIES</t>
  </si>
  <si>
    <t>Tejassvi Aaharam Ltd</t>
  </si>
  <si>
    <t>TEJASSVI</t>
  </si>
  <si>
    <t>Lakhotia Polyesters (India) Ltd</t>
  </si>
  <si>
    <t>LAKHOTIA</t>
  </si>
  <si>
    <t>Mindpool Technologies Ltd</t>
  </si>
  <si>
    <t>MINDPOOL</t>
  </si>
  <si>
    <t>Suditi Industries Ltd</t>
  </si>
  <si>
    <t>SUDTIND-B</t>
  </si>
  <si>
    <t>Shashijit Infraprojects Ltd</t>
  </si>
  <si>
    <t>SHASHIJIT</t>
  </si>
  <si>
    <t>Gujarat Terce Laboratories Ltd</t>
  </si>
  <si>
    <t>GUJTERC</t>
  </si>
  <si>
    <t>Swojas Energy Foods Ltd</t>
  </si>
  <si>
    <t>SWOEF</t>
  </si>
  <si>
    <t>Greencrest Financial Services Ltd</t>
  </si>
  <si>
    <t>GREENCREST</t>
  </si>
  <si>
    <t>Medinova Diagnostic Services Ltd</t>
  </si>
  <si>
    <t>MEDINOV</t>
  </si>
  <si>
    <t>TTI Enterprise Ltd</t>
  </si>
  <si>
    <t>TTIENT</t>
  </si>
  <si>
    <t>Hipolin Ltd</t>
  </si>
  <si>
    <t>HIPOLIN</t>
  </si>
  <si>
    <t>Vanta Bioscience Ltd</t>
  </si>
  <si>
    <t>VANTABIO</t>
  </si>
  <si>
    <t>Shubhlaxmi Jewel Art Ltd</t>
  </si>
  <si>
    <t>SHUBHLAXMI</t>
  </si>
  <si>
    <t>Jupiter Infomedia Ltd</t>
  </si>
  <si>
    <t>JUPITERIN</t>
  </si>
  <si>
    <t>Marinetrans India Ltd</t>
  </si>
  <si>
    <t>MARINETRAN</t>
  </si>
  <si>
    <t>Nagreeka Capital &amp; Infrastructure Ltd</t>
  </si>
  <si>
    <t>NAGREEKCAP</t>
  </si>
  <si>
    <t>DSP NIFTY 1D Rate Liquid ETF</t>
  </si>
  <si>
    <t>LIQUIDETF</t>
  </si>
  <si>
    <t>Shaival Reality Ltd</t>
  </si>
  <si>
    <t>SHAIVAL</t>
  </si>
  <si>
    <t>Net Avenue Technologies Ltd</t>
  </si>
  <si>
    <t>CBAZAAR</t>
  </si>
  <si>
    <t>Betex India Ltd</t>
  </si>
  <si>
    <t>BETXIND</t>
  </si>
  <si>
    <t>Visagar Polytex Ltd</t>
  </si>
  <si>
    <t>VIVIDHA</t>
  </si>
  <si>
    <t>USG Tech Solutions Ltd</t>
  </si>
  <si>
    <t>USGTECH</t>
  </si>
  <si>
    <t>Bandaram Pharma Packtech Ltd</t>
  </si>
  <si>
    <t>BANDARAM</t>
  </si>
  <si>
    <t>Informed Technologies India Ltd</t>
  </si>
  <si>
    <t>INFORTEC</t>
  </si>
  <si>
    <t>Humming Bird Education Ltd</t>
  </si>
  <si>
    <t>HBEL</t>
  </si>
  <si>
    <t>TCM Ltd</t>
  </si>
  <si>
    <t>TCMLMTD</t>
  </si>
  <si>
    <t>Munoth Financial Services Ltd</t>
  </si>
  <si>
    <t>MUNOTHFI</t>
  </si>
  <si>
    <t>Panjon Ltd</t>
  </si>
  <si>
    <t>PANJON</t>
  </si>
  <si>
    <t>SBEC Systems (India) Ltd</t>
  </si>
  <si>
    <t>SBECSYS</t>
  </si>
  <si>
    <t>Sj Corporation Ltd</t>
  </si>
  <si>
    <t>SJCORP</t>
  </si>
  <si>
    <t>Adhbhut Infrastructure Ltd</t>
  </si>
  <si>
    <t>ADHBHUTIN</t>
  </si>
  <si>
    <t>Suncare Traders Ltd</t>
  </si>
  <si>
    <t>SCTL</t>
  </si>
  <si>
    <t>KCD Industries India Ltd</t>
  </si>
  <si>
    <t>KCDGROUP</t>
  </si>
  <si>
    <t>Infomedia Press Ltd</t>
  </si>
  <si>
    <t>INFOMEDIA</t>
  </si>
  <si>
    <t>Yuranus Infrastructure Ltd</t>
  </si>
  <si>
    <t>YURANUS</t>
  </si>
  <si>
    <t>Rithwik Facility Management Services Ltd</t>
  </si>
  <si>
    <t>RITHWIKFMS</t>
  </si>
  <si>
    <t>Zodiac-JRD-MKJ Ltd</t>
  </si>
  <si>
    <t>ZODJRDMKJ</t>
  </si>
  <si>
    <t>Mini Diamonds (India) Ltd</t>
  </si>
  <si>
    <t>MINID</t>
  </si>
  <si>
    <t>Parabolic Drugs Ltd</t>
  </si>
  <si>
    <t>PARABDRUGS</t>
  </si>
  <si>
    <t>Ace Integrated Solutions Ltd</t>
  </si>
  <si>
    <t>ACEINTEG</t>
  </si>
  <si>
    <t>Aruna Hotels Ltd</t>
  </si>
  <si>
    <t>ARUNAHTEL</t>
  </si>
  <si>
    <t>Scarnose International Ltd</t>
  </si>
  <si>
    <t>SCARNOSE</t>
  </si>
  <si>
    <t>Jetking Infotrain Ltd</t>
  </si>
  <si>
    <t>JETKINGQ</t>
  </si>
  <si>
    <t>Grandma Trading and Agencies Ltd</t>
  </si>
  <si>
    <t>GRANDMA</t>
  </si>
  <si>
    <t>Dhanlaxmi Cotex Ltd</t>
  </si>
  <si>
    <t>DHANCOT</t>
  </si>
  <si>
    <t>Polymechplast Machines Ltd</t>
  </si>
  <si>
    <t>POLYCHMP</t>
  </si>
  <si>
    <t>A G Universal Ltd</t>
  </si>
  <si>
    <t>AGUL</t>
  </si>
  <si>
    <t>Arman Holdings Ltd</t>
  </si>
  <si>
    <t>ARMAN</t>
  </si>
  <si>
    <t>Cargosol Logistics Ltd</t>
  </si>
  <si>
    <t>CARGOSOL</t>
  </si>
  <si>
    <t>Madhusudan Industries Ltd</t>
  </si>
  <si>
    <t>MADHUDIN</t>
  </si>
  <si>
    <t>NMS Global Ltd</t>
  </si>
  <si>
    <t>NMSRESRC</t>
  </si>
  <si>
    <t>Gayatri Highways Ltd</t>
  </si>
  <si>
    <t>GAYAHWS</t>
  </si>
  <si>
    <t>BC Power Controls Ltd</t>
  </si>
  <si>
    <t>BCP</t>
  </si>
  <si>
    <t>Zenith Healthcare Ltd</t>
  </si>
  <si>
    <t>ZENITHHE</t>
  </si>
  <si>
    <t>Incap Ltd</t>
  </si>
  <si>
    <t>INCAP</t>
  </si>
  <si>
    <t>Adarsh Plant Protect Ltd</t>
  </si>
  <si>
    <t>ADARSHPL</t>
  </si>
  <si>
    <t>Global Longlife Hospital and Research Ltd</t>
  </si>
  <si>
    <t>GLHRL</t>
  </si>
  <si>
    <t>Kandarp Digi Smart Bpo Ltd</t>
  </si>
  <si>
    <t>KANDARP</t>
  </si>
  <si>
    <t>Vikas WSP Ltd</t>
  </si>
  <si>
    <t>VIKASWSP</t>
  </si>
  <si>
    <t>Indo Cotspin Ltd</t>
  </si>
  <si>
    <t>ICL</t>
  </si>
  <si>
    <t>Shree Hari Chemicals Export Ltd</t>
  </si>
  <si>
    <t>SHHARICH</t>
  </si>
  <si>
    <t>Quality Foils (India) Ltd</t>
  </si>
  <si>
    <t>QFIL</t>
  </si>
  <si>
    <t>Laffans Petrochemicals Ltd</t>
  </si>
  <si>
    <t>LAFFANSQ</t>
  </si>
  <si>
    <t>Texel Industries Ltd</t>
  </si>
  <si>
    <t>TEXELIN</t>
  </si>
  <si>
    <t>Oriental Trimex Ltd</t>
  </si>
  <si>
    <t>ORIENTALTL</t>
  </si>
  <si>
    <t>Stanrose Mafatlal Investments and Finance Ltd</t>
  </si>
  <si>
    <t>STANROS</t>
  </si>
  <si>
    <t>KK Shah Hospitals Limited</t>
  </si>
  <si>
    <t>KKSHL</t>
  </si>
  <si>
    <t>Roselabs Finance Ltd</t>
  </si>
  <si>
    <t>ROSELABS</t>
  </si>
  <si>
    <t>Neil Industries Ltd</t>
  </si>
  <si>
    <t>NEIL</t>
  </si>
  <si>
    <t>N K Industries Ltd</t>
  </si>
  <si>
    <t>NKIND</t>
  </si>
  <si>
    <t>Aspira Pathlab &amp; Diagnostics Ltd</t>
  </si>
  <si>
    <t>ASPIRA</t>
  </si>
  <si>
    <t>Tradewell Holdings Ltd</t>
  </si>
  <si>
    <t>TRADEWELL</t>
  </si>
  <si>
    <t>COSYN Ltd</t>
  </si>
  <si>
    <t>COSYN</t>
  </si>
  <si>
    <t>KJMC Financial Services Ltd</t>
  </si>
  <si>
    <t>KJMCFIN</t>
  </si>
  <si>
    <t>Mask Investments Ltd</t>
  </si>
  <si>
    <t>MASKINVEST</t>
  </si>
  <si>
    <t>Quality RO Industries Ltd</t>
  </si>
  <si>
    <t>QRIL</t>
  </si>
  <si>
    <t>MPIL Corporation Ltd</t>
  </si>
  <si>
    <t>MPILCORPL</t>
  </si>
  <si>
    <t>The Cochin Malabar Estates and Industries Ltd</t>
  </si>
  <si>
    <t>COCHMAL</t>
  </si>
  <si>
    <t>Garden Silk Mills Ltd</t>
  </si>
  <si>
    <t>GARDENSILK</t>
  </si>
  <si>
    <t>Martin Burn Ltd</t>
  </si>
  <si>
    <t>MARBU</t>
  </si>
  <si>
    <t>DSP Nifty50 Equal weight ETF</t>
  </si>
  <si>
    <t>EQUAL50ADD</t>
  </si>
  <si>
    <t>Zenith Fibres Ltd</t>
  </si>
  <si>
    <t>ZENIFIB</t>
  </si>
  <si>
    <t>B2B Software Technologies Ltd</t>
  </si>
  <si>
    <t>B2BSOFT</t>
  </si>
  <si>
    <t>Palco Metals Ltd</t>
  </si>
  <si>
    <t>PALCO</t>
  </si>
  <si>
    <t>Asian Tea &amp; Exports Ltd</t>
  </si>
  <si>
    <t>ASIANTNE</t>
  </si>
  <si>
    <t>SBI Nifty 200 Quality 30 ETF</t>
  </si>
  <si>
    <t>SBIETFQLTY</t>
  </si>
  <si>
    <t>Focus Business Solution Ltd</t>
  </si>
  <si>
    <t>VR Films &amp; Studios Ltd</t>
  </si>
  <si>
    <t>VRFILMS</t>
  </si>
  <si>
    <t>Blue Chip Tex Industries Ltd</t>
  </si>
  <si>
    <t>BLUECHIPT</t>
  </si>
  <si>
    <t>Impex Ferro Tech Ltd</t>
  </si>
  <si>
    <t>IMPEXFERRO</t>
  </si>
  <si>
    <t>Computer Point Ltd</t>
  </si>
  <si>
    <t>COMPUPN</t>
  </si>
  <si>
    <t>Orient Tradelink Ltd</t>
  </si>
  <si>
    <t>ORIENTTR</t>
  </si>
  <si>
    <t>Sagar Diamonds Ltd</t>
  </si>
  <si>
    <t>SAGAR</t>
  </si>
  <si>
    <t>Motilal Oswal M50 ETF</t>
  </si>
  <si>
    <t>MOM50</t>
  </si>
  <si>
    <t>Abirami Financial Services (India) Ltd</t>
  </si>
  <si>
    <t>ABIRAFN</t>
  </si>
  <si>
    <t>Leading Leasing Finance and Investment Company Ltd</t>
  </si>
  <si>
    <t>LLFICL</t>
  </si>
  <si>
    <t>JHS Svendgaard Retail Ventures Ltd</t>
  </si>
  <si>
    <t>RETAIL</t>
  </si>
  <si>
    <t>Harshil Agrotech Ltd</t>
  </si>
  <si>
    <t>HARSHILAGR</t>
  </si>
  <si>
    <t>Mega Corp Ltd</t>
  </si>
  <si>
    <t>MEGACOR</t>
  </si>
  <si>
    <t>Invigorated Business Consulting Ltd</t>
  </si>
  <si>
    <t>INVIGO</t>
  </si>
  <si>
    <t>Nippon India ETF Nifty 5 yr Benchmark G-Sec</t>
  </si>
  <si>
    <t>GILT5YBEES</t>
  </si>
  <si>
    <t>Jay Kailash Namkeen Ltd</t>
  </si>
  <si>
    <t>JAYKAILASH</t>
  </si>
  <si>
    <t>Veer Energy &amp; Infrastructure Ltd</t>
  </si>
  <si>
    <t>VEERENRGY</t>
  </si>
  <si>
    <t>Narmada Agrobase Ltd</t>
  </si>
  <si>
    <t>NARMADA</t>
  </si>
  <si>
    <t>Sunil Industries Ltd</t>
  </si>
  <si>
    <t>SUNILTX</t>
  </si>
  <si>
    <t>EP Biocomposites Ltd</t>
  </si>
  <si>
    <t>EPBIO</t>
  </si>
  <si>
    <t>Gconnect Logitech and Supply Chain Ltd</t>
  </si>
  <si>
    <t>GCONNECT</t>
  </si>
  <si>
    <t>HCKK Ventures Ltd</t>
  </si>
  <si>
    <t>HCKKVENTURE</t>
  </si>
  <si>
    <t>Kratos Energy &amp; Infrastructure Ltd</t>
  </si>
  <si>
    <t>KRATOSENER</t>
  </si>
  <si>
    <t>Shahi Shipping Ltd</t>
  </si>
  <si>
    <t>SHAHISHIP</t>
  </si>
  <si>
    <t>Pentokey Organy (India) Ltd</t>
  </si>
  <si>
    <t>PNTKYOR</t>
  </si>
  <si>
    <t>Winro Commercial (India) Ltd</t>
  </si>
  <si>
    <t>WINROC</t>
  </si>
  <si>
    <t>Ashish Polyplast Ltd</t>
  </si>
  <si>
    <t>ASHISHPO</t>
  </si>
  <si>
    <t>BNR Udyog Ltd</t>
  </si>
  <si>
    <t>BNRUDY</t>
  </si>
  <si>
    <t>Educomp Solutions Ltd</t>
  </si>
  <si>
    <t>EDUCOMP</t>
  </si>
  <si>
    <t>Maris Spinners Ltd</t>
  </si>
  <si>
    <t>MARIS</t>
  </si>
  <si>
    <t>Venlon Enterprises Ltd</t>
  </si>
  <si>
    <t>VENLONENT</t>
  </si>
  <si>
    <t>Spenta International Ltd</t>
  </si>
  <si>
    <t>SPENTA</t>
  </si>
  <si>
    <t>Shantidoot Infra Services Ltd</t>
  </si>
  <si>
    <t>SISL</t>
  </si>
  <si>
    <t>Ventura Textiles Ltd</t>
  </si>
  <si>
    <t>VENTURA</t>
  </si>
  <si>
    <t>BAMPSL Securities Ltd</t>
  </si>
  <si>
    <t>BAMPSL</t>
  </si>
  <si>
    <t>Intec Capital Ltd</t>
  </si>
  <si>
    <t>INTECCAP</t>
  </si>
  <si>
    <t>Sobhaygya Mercantile Ltd</t>
  </si>
  <si>
    <t>SOBME</t>
  </si>
  <si>
    <t>Castex Technologies Ltd</t>
  </si>
  <si>
    <t>CASTEXTECH</t>
  </si>
  <si>
    <t>S P Capital Financing Ltd</t>
  </si>
  <si>
    <t>SPCAPIT</t>
  </si>
  <si>
    <t>Pasupati Spinning and Weaving Mills Ltd</t>
  </si>
  <si>
    <t>PASUSPG</t>
  </si>
  <si>
    <t>Sahaj Fashions Ltd</t>
  </si>
  <si>
    <t>SAHAJ</t>
  </si>
  <si>
    <t>Best Eastern Hotels Ltd</t>
  </si>
  <si>
    <t>BESTEAST</t>
  </si>
  <si>
    <t>Ajel Ltd</t>
  </si>
  <si>
    <t>AJEL</t>
  </si>
  <si>
    <t>Steel Strips Infrastructures Ltd</t>
  </si>
  <si>
    <t>STLSTRINF</t>
  </si>
  <si>
    <t>Miven Machine Tools Ltd</t>
  </si>
  <si>
    <t>MIVENMACH</t>
  </si>
  <si>
    <t>Aditya BSL Nifty IT ETF</t>
  </si>
  <si>
    <t>TECH</t>
  </si>
  <si>
    <t>MFL India Ltd</t>
  </si>
  <si>
    <t>MFLINDIA</t>
  </si>
  <si>
    <t>Shree Securities Ltd</t>
  </si>
  <si>
    <t>SHREESEC</t>
  </si>
  <si>
    <t>Sinnar Bidi Udyog Ltd</t>
  </si>
  <si>
    <t>SINNAR</t>
  </si>
  <si>
    <t>Danube Industries Ltd</t>
  </si>
  <si>
    <t>DANUBE</t>
  </si>
  <si>
    <t>ICICI Prudential S&amp;P BSE Midcap Select ETF</t>
  </si>
  <si>
    <t>MIDSELIETF</t>
  </si>
  <si>
    <t>Sreechem Resins Ltd</t>
  </si>
  <si>
    <t>SRECR</t>
  </si>
  <si>
    <t>Anuroop Packaging Ltd</t>
  </si>
  <si>
    <t>ANUROOP</t>
  </si>
  <si>
    <t>Arrowhead Seperation Engineering Ltd</t>
  </si>
  <si>
    <t>ARROWHEAD</t>
  </si>
  <si>
    <t>Continental Seeds and Chemicals Ltd</t>
  </si>
  <si>
    <t>CONTI</t>
  </si>
  <si>
    <t>Shrydus Industries Ltd</t>
  </si>
  <si>
    <t>SHRYDUS</t>
  </si>
  <si>
    <t>Naturo Indiabull Ltd</t>
  </si>
  <si>
    <t>NATURO</t>
  </si>
  <si>
    <t>Chothani Foods Ltd</t>
  </si>
  <si>
    <t>CHOTHANI</t>
  </si>
  <si>
    <t>H S India Ltd</t>
  </si>
  <si>
    <t>HOTLSILV</t>
  </si>
  <si>
    <t>Nalin Lease Finance Ltd</t>
  </si>
  <si>
    <t>NLFL</t>
  </si>
  <si>
    <t>Popular Estate Management Ltd</t>
  </si>
  <si>
    <t>POPULARES</t>
  </si>
  <si>
    <t>Sangal Papers Ltd</t>
  </si>
  <si>
    <t>SANPA</t>
  </si>
  <si>
    <t>N D A Securities Ltd</t>
  </si>
  <si>
    <t>NDASEC</t>
  </si>
  <si>
    <t>J A Finance Ltd</t>
  </si>
  <si>
    <t>JAFINANCE</t>
  </si>
  <si>
    <t>Innovative Ideals and Services (India) Ltd</t>
  </si>
  <si>
    <t>INNOVATIVE</t>
  </si>
  <si>
    <t>Sanwaria Consumer Ltd</t>
  </si>
  <si>
    <t>SANWARIA</t>
  </si>
  <si>
    <t>Choksi Imaging Ltd</t>
  </si>
  <si>
    <t>CHOKSI</t>
  </si>
  <si>
    <t>Mahaan Foods Ltd</t>
  </si>
  <si>
    <t>MAHAANF</t>
  </si>
  <si>
    <t>Challani Capital Ltd</t>
  </si>
  <si>
    <t>CHALLANI</t>
  </si>
  <si>
    <t>Citadel Realty and Developers Ltd</t>
  </si>
  <si>
    <t>CITADEL</t>
  </si>
  <si>
    <t>Madhusudan Securities Ltd</t>
  </si>
  <si>
    <t>MADHUSE</t>
  </si>
  <si>
    <t>MPDLLtd</t>
  </si>
  <si>
    <t>MPDL</t>
  </si>
  <si>
    <t>SSPDL Ltd</t>
  </si>
  <si>
    <t>SSPDL</t>
  </si>
  <si>
    <t>SBI Nifty 10 yr Benchmark G-Sec ETF</t>
  </si>
  <si>
    <t>SETF10GILT</t>
  </si>
  <si>
    <t>Sunrest Lifescience Ltd</t>
  </si>
  <si>
    <t>SUNREST</t>
  </si>
  <si>
    <t>Roopshri Resorts Ltd</t>
  </si>
  <si>
    <t>ROOPSHRI</t>
  </si>
  <si>
    <t>Associated Coaters Ltd</t>
  </si>
  <si>
    <t>ASSOCIATED</t>
  </si>
  <si>
    <t>Cella Space Ltd</t>
  </si>
  <si>
    <t>CELLA</t>
  </si>
  <si>
    <t>Compuage Infocom Ltd</t>
  </si>
  <si>
    <t>COMPINFO</t>
  </si>
  <si>
    <t>Lex Nimble Solutions Ltd</t>
  </si>
  <si>
    <t>LEX</t>
  </si>
  <si>
    <t>Bangalore Fort Farms Ltd</t>
  </si>
  <si>
    <t>BFFL</t>
  </si>
  <si>
    <t>Deep Diamond India Ltd</t>
  </si>
  <si>
    <t>DDIL</t>
  </si>
  <si>
    <t>Quadpro Ites Ltd</t>
  </si>
  <si>
    <t>QUADPRO</t>
  </si>
  <si>
    <t>Kotak Nifty IT ETF</t>
  </si>
  <si>
    <t>IT</t>
  </si>
  <si>
    <t>Vikas Proppant &amp; Granite Ltd</t>
  </si>
  <si>
    <t>VIKASPROP</t>
  </si>
  <si>
    <t>SMIFS Capital Markets Ltd</t>
  </si>
  <si>
    <t>SMIFS</t>
  </si>
  <si>
    <t>Blue Chip India Ltd</t>
  </si>
  <si>
    <t>BLUECHIP</t>
  </si>
  <si>
    <t>Croissance Ltd</t>
  </si>
  <si>
    <t>CROISSANCE</t>
  </si>
  <si>
    <t>Jayshree Chemicals Ltd</t>
  </si>
  <si>
    <t>JAYCH</t>
  </si>
  <si>
    <t>Asian Warehousing Ltd</t>
  </si>
  <si>
    <t>ASIAN</t>
  </si>
  <si>
    <t>Kapil Cotex Ltd</t>
  </si>
  <si>
    <t>KAPILCO</t>
  </si>
  <si>
    <t>Grand Foundry Ltd</t>
  </si>
  <si>
    <t>GFSTEELS</t>
  </si>
  <si>
    <t>KJMC Corporate Advisors (India) Ltd</t>
  </si>
  <si>
    <t>KJMCCORP</t>
  </si>
  <si>
    <t>Genus Prime Infra Ltd</t>
  </si>
  <si>
    <t>GENUSPRIME</t>
  </si>
  <si>
    <t>MY Money Securities Ltd</t>
  </si>
  <si>
    <t>MYMONEY</t>
  </si>
  <si>
    <t>Indifra Ltd</t>
  </si>
  <si>
    <t>INDIFRA</t>
  </si>
  <si>
    <t>ACI Infocom Ltd</t>
  </si>
  <si>
    <t>ACIIN</t>
  </si>
  <si>
    <t>Yaan Enterprises Ltd</t>
  </si>
  <si>
    <t>YAANENT</t>
  </si>
  <si>
    <t>JMJ Fintech Ltd</t>
  </si>
  <si>
    <t>JMJFIN</t>
  </si>
  <si>
    <t>Shanti Guru Industries Ltd</t>
  </si>
  <si>
    <t>SHANTIGURU</t>
  </si>
  <si>
    <t>Rodium Realty Ltd</t>
  </si>
  <si>
    <t>RODIUM</t>
  </si>
  <si>
    <t>Apex Capital and Finance Ltd</t>
  </si>
  <si>
    <t>ACFL</t>
  </si>
  <si>
    <t>Modern Steel Ltd</t>
  </si>
  <si>
    <t>MDRNSTL</t>
  </si>
  <si>
    <t>Axis NIFTY Healthcare ETF</t>
  </si>
  <si>
    <t>AXISHCETF</t>
  </si>
  <si>
    <t>HDFC Nifty IT ETF</t>
  </si>
  <si>
    <t>HDFCNIFIT</t>
  </si>
  <si>
    <t>Misquita Engineering Ltd</t>
  </si>
  <si>
    <t>MISQUITA</t>
  </si>
  <si>
    <t>Magenta Lifecare Ltd</t>
  </si>
  <si>
    <t>MAGENTA</t>
  </si>
  <si>
    <t>California Software Company Ltd</t>
  </si>
  <si>
    <t>CALSOFT</t>
  </si>
  <si>
    <t>Winsome Yarns Ltd</t>
  </si>
  <si>
    <t>WINSOME</t>
  </si>
  <si>
    <t>Lead Reclaim and Rubber Products Ltd</t>
  </si>
  <si>
    <t>LRRPL</t>
  </si>
  <si>
    <t>Triveni Glass Ltd</t>
  </si>
  <si>
    <t>TRIVENIGQ</t>
  </si>
  <si>
    <t>Elnet Technologies Ltd</t>
  </si>
  <si>
    <t>ELNET</t>
  </si>
  <si>
    <t>Amco India Ltd</t>
  </si>
  <si>
    <t>AMCOIND</t>
  </si>
  <si>
    <t>Shubham Polyspin Ltd</t>
  </si>
  <si>
    <t>SHUBHAM</t>
  </si>
  <si>
    <t>Zenlabs Ethica Ltd</t>
  </si>
  <si>
    <t>ZENLABS</t>
  </si>
  <si>
    <t>Alfa Ica (India) Ltd</t>
  </si>
  <si>
    <t>ALFAICA</t>
  </si>
  <si>
    <t>Advance Lifestyles Ltd</t>
  </si>
  <si>
    <t>ADVLIFE</t>
  </si>
  <si>
    <t>Plada Infotech Services Ltd</t>
  </si>
  <si>
    <t>PLADAINFO</t>
  </si>
  <si>
    <t>Benara Bearings and Pistons Ltd</t>
  </si>
  <si>
    <t>BENARA</t>
  </si>
  <si>
    <t>Lerthai Finance Ltd</t>
  </si>
  <si>
    <t>LERTHAI</t>
  </si>
  <si>
    <t>Sancode Technologies Ltd</t>
  </si>
  <si>
    <t>SANCODE</t>
  </si>
  <si>
    <t>Sanblue Corporation Ltd</t>
  </si>
  <si>
    <t>SANBLUE</t>
  </si>
  <si>
    <t>Chennai Meenakshi Multispeciality Hospital Ltd</t>
  </si>
  <si>
    <t>CMMHOSP</t>
  </si>
  <si>
    <t>Scan Projects Ltd</t>
  </si>
  <si>
    <t>SCANPRO</t>
  </si>
  <si>
    <t>Prime Urban Development India Ltd</t>
  </si>
  <si>
    <t>PRIMEURB</t>
  </si>
  <si>
    <t>Purshottam Investofin Ltd</t>
  </si>
  <si>
    <t>PURSHOTTAM</t>
  </si>
  <si>
    <t>Brisk Technovision Ltd</t>
  </si>
  <si>
    <t>BRISK</t>
  </si>
  <si>
    <t>Vilin Bio Med Ltd</t>
  </si>
  <si>
    <t>VILINBIO</t>
  </si>
  <si>
    <t>Adcon Capital Services Ltd</t>
  </si>
  <si>
    <t>ADCON</t>
  </si>
  <si>
    <t>Ajcon Global Services Ltd</t>
  </si>
  <si>
    <t>AJCON</t>
  </si>
  <si>
    <t>CIL Securities Ltd</t>
  </si>
  <si>
    <t>CILSEC</t>
  </si>
  <si>
    <t>MRC Agrotech Ltd</t>
  </si>
  <si>
    <t>MRCAGRO</t>
  </si>
  <si>
    <t>Gian Life Care Ltd</t>
  </si>
  <si>
    <t>GIANLIFE</t>
  </si>
  <si>
    <t>Gujarat Lease Financing Ltd</t>
  </si>
  <si>
    <t>GLFL</t>
  </si>
  <si>
    <t>Vrundavan Plantation Ltd</t>
  </si>
  <si>
    <t>VPL</t>
  </si>
  <si>
    <t>Tai Industries Ltd</t>
  </si>
  <si>
    <t>TAIIND</t>
  </si>
  <si>
    <t>Alan Scott Enterprises Ltd</t>
  </si>
  <si>
    <t>ALAN SCOTT</t>
  </si>
  <si>
    <t>Samsrita Labs Ltd</t>
  </si>
  <si>
    <t>SAMSRITA</t>
  </si>
  <si>
    <t>Libord Finance Ltd</t>
  </si>
  <si>
    <t>LIBORDFIN</t>
  </si>
  <si>
    <t>Sumeet Industries Ltd</t>
  </si>
  <si>
    <t>SUMEETINDS</t>
  </si>
  <si>
    <t>Prima Industries Ltd</t>
  </si>
  <si>
    <t>PRIMAIN</t>
  </si>
  <si>
    <t>Vera Synthetic Ltd</t>
  </si>
  <si>
    <t>VERA</t>
  </si>
  <si>
    <t>Kapil Raj Finance Ltd</t>
  </si>
  <si>
    <t>KAPILRAJ</t>
  </si>
  <si>
    <t>Marble City India Ltd</t>
  </si>
  <si>
    <t>MARBLE</t>
  </si>
  <si>
    <t>Emmessar Biotech and Nutrition Ltd</t>
  </si>
  <si>
    <t>EMMESSA</t>
  </si>
  <si>
    <t>Cargotrans Maritime Ltd</t>
  </si>
  <si>
    <t>CARGOTRANS</t>
  </si>
  <si>
    <t>Indergiri Finance Ltd</t>
  </si>
  <si>
    <t>INDERGR</t>
  </si>
  <si>
    <t>Bhakti Gems and Jewellery Ltd</t>
  </si>
  <si>
    <t>BGJL</t>
  </si>
  <si>
    <t>White Organic Agro Ltd</t>
  </si>
  <si>
    <t>WHITEORG</t>
  </si>
  <si>
    <t>Suvidha Infraestate Corporation Ltd</t>
  </si>
  <si>
    <t>SICL</t>
  </si>
  <si>
    <t>Onesource Ideas Venture Ltd</t>
  </si>
  <si>
    <t>OIVL</t>
  </si>
  <si>
    <t>Heads UP Ventures Limited</t>
  </si>
  <si>
    <t>HEADSUP</t>
  </si>
  <si>
    <t>Amin Tannery Ltd</t>
  </si>
  <si>
    <t>AMINTAN</t>
  </si>
  <si>
    <t>Shree Hanuman Sugar &amp; Industries Ltd</t>
  </si>
  <si>
    <t>HANSUGAR</t>
  </si>
  <si>
    <t>Tuni Textile Mills Ltd</t>
  </si>
  <si>
    <t>TUNITEX</t>
  </si>
  <si>
    <t>Nirav Commercials Ltd</t>
  </si>
  <si>
    <t>NIRAVCOM</t>
  </si>
  <si>
    <t>EVOQ Remedies Ltd</t>
  </si>
  <si>
    <t>EVOQ</t>
  </si>
  <si>
    <t>SBI Nifty Next 50 ETF</t>
  </si>
  <si>
    <t>SETFNN50</t>
  </si>
  <si>
    <t>Sibar Auto Parts Ltd</t>
  </si>
  <si>
    <t>SIBARAUT</t>
  </si>
  <si>
    <t>Sahara Housingfina Corporation Ltd</t>
  </si>
  <si>
    <t>SAHARAHOUS</t>
  </si>
  <si>
    <t>LWS Knitwear Ltd</t>
  </si>
  <si>
    <t>LWSKNIT</t>
  </si>
  <si>
    <t>Veerkrupa Jewellers Ltd</t>
  </si>
  <si>
    <t>VEERKRUPA</t>
  </si>
  <si>
    <t>Ind Renewable Energy Ltd</t>
  </si>
  <si>
    <t>INDRENEW</t>
  </si>
  <si>
    <t>Aditya BSL Nifty Healthcare ETF</t>
  </si>
  <si>
    <t>HEALTHY</t>
  </si>
  <si>
    <t>Sanathnagar Enterprises Ltd</t>
  </si>
  <si>
    <t>Jindal Capital Ltd</t>
  </si>
  <si>
    <t>JINDCAP</t>
  </si>
  <si>
    <t>Caprolactam Chemicals Ltd</t>
  </si>
  <si>
    <t>CAPRO</t>
  </si>
  <si>
    <t>Advance Petrochemicals Ltd</t>
  </si>
  <si>
    <t>ADVPETR-B</t>
  </si>
  <si>
    <t>Sanghvi Forging and Engineering Ltd</t>
  </si>
  <si>
    <t>SANGHVIFOR</t>
  </si>
  <si>
    <t>Bervin Investment and Leasing Ltd</t>
  </si>
  <si>
    <t>BERVINL</t>
  </si>
  <si>
    <t>Trans Freight Containers Ltd</t>
  </si>
  <si>
    <t>TRANSFRE</t>
  </si>
  <si>
    <t>PlatinumOne Business Services Ltd</t>
  </si>
  <si>
    <t>POBS</t>
  </si>
  <si>
    <t>HB Leasing and Finance Co Ltd</t>
  </si>
  <si>
    <t>HBLEAS</t>
  </si>
  <si>
    <t>Gujarat Raffia Industries Ltd</t>
  </si>
  <si>
    <t>GUJRAFFIA</t>
  </si>
  <si>
    <t>Sungold Media and Entertainment Ltd</t>
  </si>
  <si>
    <t>SMEL</t>
  </si>
  <si>
    <t>Octavius Plantations Ltd</t>
  </si>
  <si>
    <t>OCTAVIUSPL</t>
  </si>
  <si>
    <t>Jaihind Synthetics Ltd</t>
  </si>
  <si>
    <t>JAIHINDS</t>
  </si>
  <si>
    <t>Pan Electronics (India) Ltd</t>
  </si>
  <si>
    <t>PANELEC</t>
  </si>
  <si>
    <t>Omkar Pharmachem Ltd</t>
  </si>
  <si>
    <t>OMKARPH</t>
  </si>
  <si>
    <t>Tarapur Transformers Ltd</t>
  </si>
  <si>
    <t>TARAPUR</t>
  </si>
  <si>
    <t>Frontline corporation Ltd</t>
  </si>
  <si>
    <t>FRONTCORP</t>
  </si>
  <si>
    <t>Machhar Industries Ltd</t>
  </si>
  <si>
    <t>MACIND</t>
  </si>
  <si>
    <t>Gajanan Securities Services Ltd</t>
  </si>
  <si>
    <t>GAJANANSEC</t>
  </si>
  <si>
    <t>Jagjanani Textiles Ltd</t>
  </si>
  <si>
    <t>JAGJANANI</t>
  </si>
  <si>
    <t>TGIF Agribusiness Ltd</t>
  </si>
  <si>
    <t>TGIF</t>
  </si>
  <si>
    <t>Jainex Aamcol Ltd</t>
  </si>
  <si>
    <t>JAINEX</t>
  </si>
  <si>
    <t>Karnavati Finance Ltd</t>
  </si>
  <si>
    <t>KARNAVATI</t>
  </si>
  <si>
    <t>Command Polymers Ltd</t>
  </si>
  <si>
    <t>COMMAND</t>
  </si>
  <si>
    <t>Mihika Industries Ltd</t>
  </si>
  <si>
    <t>MIHIKA</t>
  </si>
  <si>
    <t>Bhanderi Infracon Ltd</t>
  </si>
  <si>
    <t>BHANDERI</t>
  </si>
  <si>
    <t>SVS Ventures Ltd</t>
  </si>
  <si>
    <t>SVS</t>
  </si>
  <si>
    <t>Dynamic Archistructures Ltd</t>
  </si>
  <si>
    <t>DAL</t>
  </si>
  <si>
    <t>Comfort Commotrade Ltd</t>
  </si>
  <si>
    <t>COMCL</t>
  </si>
  <si>
    <t>Continental Securities Ltd</t>
  </si>
  <si>
    <t>CSL</t>
  </si>
  <si>
    <t>Jyotirgamya Enterprises Ltd</t>
  </si>
  <si>
    <t>JEL</t>
  </si>
  <si>
    <t>Neeraj Paper Marketing Ltd</t>
  </si>
  <si>
    <t>NEERAJ</t>
  </si>
  <si>
    <t>IITL Projects Ltd</t>
  </si>
  <si>
    <t>IITLPROJ</t>
  </si>
  <si>
    <t>RO Jewels Ltd</t>
  </si>
  <si>
    <t>ROJL</t>
  </si>
  <si>
    <t>Paragon Finance Ltd</t>
  </si>
  <si>
    <t>PARAGONF</t>
  </si>
  <si>
    <t>Easun Capital Markets Ltd</t>
  </si>
  <si>
    <t>EASUN</t>
  </si>
  <si>
    <t>Ritesh International Ltd</t>
  </si>
  <si>
    <t>RITESHIN</t>
  </si>
  <si>
    <t>Franklin Leasing and Finance Ltd</t>
  </si>
  <si>
    <t>FRANKLIN</t>
  </si>
  <si>
    <t>Nanavati Ventures Ltd</t>
  </si>
  <si>
    <t>NVENTURES</t>
  </si>
  <si>
    <t>Anupam Finserv Ltd</t>
  </si>
  <si>
    <t>ANUPAM</t>
  </si>
  <si>
    <t>Ecs Biztech Ltd</t>
  </si>
  <si>
    <t>ECS</t>
  </si>
  <si>
    <t>MT Educare Ltd</t>
  </si>
  <si>
    <t>MTEDUCARE</t>
  </si>
  <si>
    <t>Indus Finance Ltd</t>
  </si>
  <si>
    <t>INDUSFINL</t>
  </si>
  <si>
    <t>HDFC Silver ETF</t>
  </si>
  <si>
    <t>HDFCSILVER</t>
  </si>
  <si>
    <t>Titaanium Ten Enterprise Ltd</t>
  </si>
  <si>
    <t>TITAANIUM</t>
  </si>
  <si>
    <t>Groarc Industries India Ltd</t>
  </si>
  <si>
    <t>TELESYS</t>
  </si>
  <si>
    <t>Reliable Ventures India Ltd</t>
  </si>
  <si>
    <t>RELIABVEN</t>
  </si>
  <si>
    <t>Yash Management &amp; Satellite Ltd.</t>
  </si>
  <si>
    <t>YASHMGM</t>
  </si>
  <si>
    <t>WINPRO INDUSTRIES LIMITED</t>
  </si>
  <si>
    <t>WINPRO</t>
  </si>
  <si>
    <t>Labelkraft Technologies Ltd</t>
  </si>
  <si>
    <t>LABELKRAFT</t>
  </si>
  <si>
    <t>Easy Fincorp Ltd</t>
  </si>
  <si>
    <t>EASYFIN</t>
  </si>
  <si>
    <t>Valson Industries Ltd</t>
  </si>
  <si>
    <t>VALSONQ</t>
  </si>
  <si>
    <t>Novateor Research Laboratories Ltd</t>
  </si>
  <si>
    <t>NOVATEOR</t>
  </si>
  <si>
    <t>Darshan Orna Ltd</t>
  </si>
  <si>
    <t>DARSHANORNA</t>
  </si>
  <si>
    <t>Innovatus Entertainment Networks Ltd</t>
  </si>
  <si>
    <t>INNOVATUS</t>
  </si>
  <si>
    <t>Duke Offshore Ltd</t>
  </si>
  <si>
    <t>DUKEOFS</t>
  </si>
  <si>
    <t>Prag Bosimi Synthetics Ltd</t>
  </si>
  <si>
    <t>PRAGBOS</t>
  </si>
  <si>
    <t>Jaipan Industries Ltd</t>
  </si>
  <si>
    <t>JAIPAN</t>
  </si>
  <si>
    <t>Octaware Technologies Ltd</t>
  </si>
  <si>
    <t>OCTAWARE</t>
  </si>
  <si>
    <t>Pro Fin Capital Services Ltd</t>
  </si>
  <si>
    <t>PROFINC</t>
  </si>
  <si>
    <t>Axis NIFTY India Consumption ETF</t>
  </si>
  <si>
    <t>AXISCETF</t>
  </si>
  <si>
    <t>ETT Ltd</t>
  </si>
  <si>
    <t>ETT</t>
  </si>
  <si>
    <t>Sarthak Industries Ltd</t>
  </si>
  <si>
    <t>SARTHAKIND</t>
  </si>
  <si>
    <t>Usha Martin Education And Solutions Ltd</t>
  </si>
  <si>
    <t>UMESLTD</t>
  </si>
  <si>
    <t>Daulat Securities Ltd</t>
  </si>
  <si>
    <t>DAULAT</t>
  </si>
  <si>
    <t>RTCL Ltd</t>
  </si>
  <si>
    <t>RAGHUTOB</t>
  </si>
  <si>
    <t>Mukat Pipes Ltd</t>
  </si>
  <si>
    <t>MUKATPIP</t>
  </si>
  <si>
    <t>Sanghvi Brands Ltd</t>
  </si>
  <si>
    <t>SBRANDS</t>
  </si>
  <si>
    <t>Bothra Metals and Alloys Ltd</t>
  </si>
  <si>
    <t>BMAL</t>
  </si>
  <si>
    <t>Antarctica Ltd</t>
  </si>
  <si>
    <t>ANTGRAPHIC</t>
  </si>
  <si>
    <t>ICICI Pru Nifty 5 yr Benchmark G-SEC ETF</t>
  </si>
  <si>
    <t>GSEC5IETF</t>
  </si>
  <si>
    <t>Shreevatsaa Finance and Leasing Ltd</t>
  </si>
  <si>
    <t>SHVFL</t>
  </si>
  <si>
    <t>Crane Infrastructure Ltd</t>
  </si>
  <si>
    <t>CRANEINFRA</t>
  </si>
  <si>
    <t>Silver Oak (India) Ltd</t>
  </si>
  <si>
    <t>SILVOAK</t>
  </si>
  <si>
    <t>Fruition venture Ltd</t>
  </si>
  <si>
    <t>FRUTION</t>
  </si>
  <si>
    <t>3C IT Solutions &amp; Telecoms (India) Ltd</t>
  </si>
  <si>
    <t>3CIT</t>
  </si>
  <si>
    <t>Kamanwala Housing Construction Ltd</t>
  </si>
  <si>
    <t>KAMANWALA</t>
  </si>
  <si>
    <t>R R Financial Consultants Ltd</t>
  </si>
  <si>
    <t>RRFIN</t>
  </si>
  <si>
    <t>Dynamic Industries Ltd</t>
  </si>
  <si>
    <t>DYNAMIND</t>
  </si>
  <si>
    <t>Gujarat Hy Spin Ltd</t>
  </si>
  <si>
    <t>GUJHYSPIN</t>
  </si>
  <si>
    <t>Onelife Capital Advisors Ltd</t>
  </si>
  <si>
    <t>ONELIFECAP</t>
  </si>
  <si>
    <t>Yogi Infra Projects Ltd</t>
  </si>
  <si>
    <t>YOGISUNG</t>
  </si>
  <si>
    <t>Nippon India ETF Nifty IT</t>
  </si>
  <si>
    <t>ITBEES</t>
  </si>
  <si>
    <t>Howard Hotels Ltd</t>
  </si>
  <si>
    <t>HOWARHO</t>
  </si>
  <si>
    <t>Tasty Dairy Specialities Ltd</t>
  </si>
  <si>
    <t>TDSL</t>
  </si>
  <si>
    <t>G K P Printing &amp; Packaging Ltd</t>
  </si>
  <si>
    <t>GKP</t>
  </si>
  <si>
    <t>O P Chains Ltd</t>
  </si>
  <si>
    <t>OPCHAINS</t>
  </si>
  <si>
    <t>Southern Latex Ltd</t>
  </si>
  <si>
    <t>SOUTLAT</t>
  </si>
  <si>
    <t>Paos Industries Ltd</t>
  </si>
  <si>
    <t>PAOS</t>
  </si>
  <si>
    <t>Gautam Exim Ltd</t>
  </si>
  <si>
    <t>GEL</t>
  </si>
  <si>
    <t>Neelkanth Ltd</t>
  </si>
  <si>
    <t>NEELKANTH</t>
  </si>
  <si>
    <t>Margo Finance Ltd</t>
  </si>
  <si>
    <t>MARGOFIN</t>
  </si>
  <si>
    <t>Nippon India ETF Nifty India Consumption</t>
  </si>
  <si>
    <t>CONSUMBEES</t>
  </si>
  <si>
    <t>Vamshi Rubber Ltd</t>
  </si>
  <si>
    <t>VAMSHIRU</t>
  </si>
  <si>
    <t>Sarvottam Finvest Ltd</t>
  </si>
  <si>
    <t>SARVOTTAM</t>
  </si>
  <si>
    <t>Gem Spinners India Ltd</t>
  </si>
  <si>
    <t>GEMSPIN</t>
  </si>
  <si>
    <t>IEL Ltd</t>
  </si>
  <si>
    <t>INDXTRA</t>
  </si>
  <si>
    <t>Palm Jewels Limited</t>
  </si>
  <si>
    <t>PALMJEWELS</t>
  </si>
  <si>
    <t>Diggi Multitrade Ltd</t>
  </si>
  <si>
    <t>DML</t>
  </si>
  <si>
    <t>DSP Silver ETF</t>
  </si>
  <si>
    <t>SILVERADD</t>
  </si>
  <si>
    <t>Velan Hotels Ltd</t>
  </si>
  <si>
    <t>VELHO</t>
  </si>
  <si>
    <t>Stampede Capital Ltd</t>
  </si>
  <si>
    <t>GATECHDVR</t>
  </si>
  <si>
    <t>Sterling Powergensys Ltd</t>
  </si>
  <si>
    <t>STERPOW</t>
  </si>
  <si>
    <t>Shree Bhavya Fabrics Ltd</t>
  </si>
  <si>
    <t>SBFL</t>
  </si>
  <si>
    <t>Sujala Trading &amp; Holdings Ltd</t>
  </si>
  <si>
    <t>SUJALA</t>
  </si>
  <si>
    <t>Finelistings Technologies Ltd</t>
  </si>
  <si>
    <t>FTL</t>
  </si>
  <si>
    <t>Reetech International Cargo and Courier Ltd</t>
  </si>
  <si>
    <t>REETECH</t>
  </si>
  <si>
    <t>Dhanuka Realty Ltd</t>
  </si>
  <si>
    <t>DRL</t>
  </si>
  <si>
    <t>Richfield Financial Services Ltd</t>
  </si>
  <si>
    <t>RFSL</t>
  </si>
  <si>
    <t>Euphoria Infotech (India) Ltd</t>
  </si>
  <si>
    <t>EUPHORIAIT</t>
  </si>
  <si>
    <t>Brandbucket Media &amp; Technology Ltd</t>
  </si>
  <si>
    <t>BRANDBUCKT</t>
  </si>
  <si>
    <t>Patron Exim Ltd</t>
  </si>
  <si>
    <t>PATRON</t>
  </si>
  <si>
    <t>Samtex Fashions Ltd</t>
  </si>
  <si>
    <t>SAMTEX</t>
  </si>
  <si>
    <t>Ranjeet Mechatronics Ltd</t>
  </si>
  <si>
    <t>RANJEET</t>
  </si>
  <si>
    <t>Bohra Industries Ltd</t>
  </si>
  <si>
    <t>BOHRAIND</t>
  </si>
  <si>
    <t>Adinath Textiles Ltd</t>
  </si>
  <si>
    <t>ADINATH</t>
  </si>
  <si>
    <t>Tci Finance Ltd</t>
  </si>
  <si>
    <t>TCIFINANCE</t>
  </si>
  <si>
    <t>Samyak International Ltd</t>
  </si>
  <si>
    <t>SAMYAKINT</t>
  </si>
  <si>
    <t>Classic Filaments Ltd</t>
  </si>
  <si>
    <t>CFL</t>
  </si>
  <si>
    <t>Milestone Global Limited</t>
  </si>
  <si>
    <t>MILESTONE</t>
  </si>
  <si>
    <t>Ishita Drugs and Industries Ltd</t>
  </si>
  <si>
    <t>ISHITADR</t>
  </si>
  <si>
    <t>Paramount Cosmetics (India) Ltd</t>
  </si>
  <si>
    <t>PARMCOS-B</t>
  </si>
  <si>
    <t>Nyssa Corporation Ltd</t>
  </si>
  <si>
    <t>NYSSACORP</t>
  </si>
  <si>
    <t>Indiabulls NIFTY50 Exchange Traded Fund</t>
  </si>
  <si>
    <t>IBMFNIFTY</t>
  </si>
  <si>
    <t>Garbi Finvest Ltd</t>
  </si>
  <si>
    <t>GARBIFIN</t>
  </si>
  <si>
    <t>Ironwood Education Ltd</t>
  </si>
  <si>
    <t>IRONWOOD</t>
  </si>
  <si>
    <t>Link Pharmachem Ltd</t>
  </si>
  <si>
    <t>LINKPH</t>
  </si>
  <si>
    <t>NIKS Technology Ltd</t>
  </si>
  <si>
    <t>NIKSTECH</t>
  </si>
  <si>
    <t>Osiajee Texfab Ltd</t>
  </si>
  <si>
    <t>OSIAJEE</t>
  </si>
  <si>
    <t>Kunststoffe Industries Ltd</t>
  </si>
  <si>
    <t>KUNSTOFF</t>
  </si>
  <si>
    <t>Nippon India ETF S&amp;P BSE Sensex Next 50</t>
  </si>
  <si>
    <t>SNXT50BEES</t>
  </si>
  <si>
    <t>Yunik Managing Advisors Ltd</t>
  </si>
  <si>
    <t>YUNIKM</t>
  </si>
  <si>
    <t>Polymac Thermoformers Ltd</t>
  </si>
  <si>
    <t>POLYMAC</t>
  </si>
  <si>
    <t>U H Zaveri Ltd</t>
  </si>
  <si>
    <t>UHZAVERI</t>
  </si>
  <si>
    <t>Eastern Treads Ltd</t>
  </si>
  <si>
    <t>EASTRED</t>
  </si>
  <si>
    <t>Northlink Fiscal and Capital Services Ltd</t>
  </si>
  <si>
    <t>NORTHLINK</t>
  </si>
  <si>
    <t>ICICI Prudential Nifty FMCG ETF</t>
  </si>
  <si>
    <t>FMCGIETF</t>
  </si>
  <si>
    <t>Shree Karthik Papers Ltd</t>
  </si>
  <si>
    <t>SHKARTP</t>
  </si>
  <si>
    <t>Glance Finance Ltd</t>
  </si>
  <si>
    <t>GLANCE</t>
  </si>
  <si>
    <t>Jackson Investments Ltd</t>
  </si>
  <si>
    <t>JACKSON</t>
  </si>
  <si>
    <t>Flora Textiles Ltd</t>
  </si>
  <si>
    <t>FLORATX</t>
  </si>
  <si>
    <t>Shree Metalloys Ltd</t>
  </si>
  <si>
    <t>SHREMETAL</t>
  </si>
  <si>
    <t>Husys Consulting Ltd</t>
  </si>
  <si>
    <t>HUSYSLTD</t>
  </si>
  <si>
    <t>Hindustan Agrigentics Ltd</t>
  </si>
  <si>
    <t>HINDUST</t>
  </si>
  <si>
    <t>Parshwanath Corp Ltd</t>
  </si>
  <si>
    <t>PARSHWANA</t>
  </si>
  <si>
    <t>BKV Industries Ltd</t>
  </si>
  <si>
    <t>BKV</t>
  </si>
  <si>
    <t>Switching Technologies Gunther Ltd</t>
  </si>
  <si>
    <t>SWITCHTE</t>
  </si>
  <si>
    <t>Sterling Guaranty &amp; Finance Ltd</t>
  </si>
  <si>
    <t>STRLGUA</t>
  </si>
  <si>
    <t>Gala Global Products Ltd</t>
  </si>
  <si>
    <t>GGPL</t>
  </si>
  <si>
    <t>Vivanza Biosciences Ltd</t>
  </si>
  <si>
    <t>VIVANZA</t>
  </si>
  <si>
    <t>ICICI Prudential Nifty 100 ETF</t>
  </si>
  <si>
    <t>NIF100IETF</t>
  </si>
  <si>
    <t>Rishabh Digha Steel and Allied Products Ltd</t>
  </si>
  <si>
    <t>RISHDIGA</t>
  </si>
  <si>
    <t>Spice Islands Industries Ltd</t>
  </si>
  <si>
    <t>SPICEISLIN</t>
  </si>
  <si>
    <t>Span Divergent Ltd</t>
  </si>
  <si>
    <t>SDL</t>
  </si>
  <si>
    <t>Jai Mata Glass Ltd</t>
  </si>
  <si>
    <t>JAIMATAG</t>
  </si>
  <si>
    <t>Rajkamal Synthetics Ltd</t>
  </si>
  <si>
    <t>RAJKSYN</t>
  </si>
  <si>
    <t>Asian Petro Products and Exports Ltd</t>
  </si>
  <si>
    <t>ASINPET</t>
  </si>
  <si>
    <t>Richirich Inventures Ltd</t>
  </si>
  <si>
    <t>KISAAN</t>
  </si>
  <si>
    <t>Silly Monks Entertainment Ltd</t>
  </si>
  <si>
    <t>SILLYMONKS</t>
  </si>
  <si>
    <t>Dipna Pharmachem Ltd</t>
  </si>
  <si>
    <t>DPL</t>
  </si>
  <si>
    <t>Interstate Oil Carrier Ltd</t>
  </si>
  <si>
    <t>INTSTOIL</t>
  </si>
  <si>
    <t>ISF Ltd</t>
  </si>
  <si>
    <t>ISFL</t>
  </si>
  <si>
    <t>Sahara Maritime Ltd</t>
  </si>
  <si>
    <t>SMARITIME</t>
  </si>
  <si>
    <t>Suncity Synthetics Ltd</t>
  </si>
  <si>
    <t>SUNCITYSY</t>
  </si>
  <si>
    <t>Shiva Granito Export Ltd</t>
  </si>
  <si>
    <t>SHIVAEXPO</t>
  </si>
  <si>
    <t>Natraj Proteins Ltd</t>
  </si>
  <si>
    <t>NATRAJPR</t>
  </si>
  <si>
    <t>Vaxtex Cotfab Ltd</t>
  </si>
  <si>
    <t>VCL</t>
  </si>
  <si>
    <t>Manraj Housing Finance Ltd</t>
  </si>
  <si>
    <t>MANRAJH</t>
  </si>
  <si>
    <t>Uniroyal Industries Ltd</t>
  </si>
  <si>
    <t>UNIROYAL</t>
  </si>
  <si>
    <t>Kahan Packaging Ltd</t>
  </si>
  <si>
    <t>KAHAN</t>
  </si>
  <si>
    <t>Saianand Commercial Ltd</t>
  </si>
  <si>
    <t>SAICOM</t>
  </si>
  <si>
    <t>Prism Finance Ltd</t>
  </si>
  <si>
    <t>PRISMFN</t>
  </si>
  <si>
    <t>GCM Securities Ltd</t>
  </si>
  <si>
    <t>GCMSECU</t>
  </si>
  <si>
    <t>Econo Trade (India) Ltd</t>
  </si>
  <si>
    <t>ETIL</t>
  </si>
  <si>
    <t>KMG Milk Food Ltd</t>
  </si>
  <si>
    <t>KMGMILK</t>
  </si>
  <si>
    <t>Bhudevi Infra Projects Ltd</t>
  </si>
  <si>
    <t>BHUDEVI</t>
  </si>
  <si>
    <t>APT Packaging Ltd</t>
  </si>
  <si>
    <t>APTPACK</t>
  </si>
  <si>
    <t>Tarai Foods Ltd</t>
  </si>
  <si>
    <t>TARAI</t>
  </si>
  <si>
    <t>Lime Chemicals Ltd</t>
  </si>
  <si>
    <t>LIMECHM</t>
  </si>
  <si>
    <t>Madhya Pradesh Today Media Ltd</t>
  </si>
  <si>
    <t>MPTODAY</t>
  </si>
  <si>
    <t>Solid Stone Co Ltd</t>
  </si>
  <si>
    <t>SOLIDSTON</t>
  </si>
  <si>
    <t>Sugal and Damani Share Brokers Ltd</t>
  </si>
  <si>
    <t>SUGALDAM</t>
  </si>
  <si>
    <t>S R G Securities Finance Ltd</t>
  </si>
  <si>
    <t>SRGSFL</t>
  </si>
  <si>
    <t>Nippon India ETF Nifty Infrastructure BeES</t>
  </si>
  <si>
    <t>INFRABEES</t>
  </si>
  <si>
    <t>Mid India Industries Ltd</t>
  </si>
  <si>
    <t>MIDINDIA</t>
  </si>
  <si>
    <t>Helpage Finlease Ltd</t>
  </si>
  <si>
    <t>HELPAGE</t>
  </si>
  <si>
    <t>Decipher Labs Ltd</t>
  </si>
  <si>
    <t>DECIPHER</t>
  </si>
  <si>
    <t>Vikalp Securities Ltd</t>
  </si>
  <si>
    <t>VIKALPS</t>
  </si>
  <si>
    <t>Mehta Integrated Finance Ltd</t>
  </si>
  <si>
    <t>MEHIF</t>
  </si>
  <si>
    <t>Hira Automobiles Ltd</t>
  </si>
  <si>
    <t>HIRAUTO</t>
  </si>
  <si>
    <t>Amrapali Capital and Finance Services Ltd</t>
  </si>
  <si>
    <t>ACFSL</t>
  </si>
  <si>
    <t>Billwin Industries Ltd</t>
  </si>
  <si>
    <t>BILLWIN</t>
  </si>
  <si>
    <t>Colinz Laboratories Ltd</t>
  </si>
  <si>
    <t>COLINZ</t>
  </si>
  <si>
    <t>Amarnath Securities Ltd</t>
  </si>
  <si>
    <t>AMARSEC</t>
  </si>
  <si>
    <t>Hisar Spinning Mills Ltd</t>
  </si>
  <si>
    <t>HISARSP</t>
  </si>
  <si>
    <t>IB Infotech Enterprises Ltd</t>
  </si>
  <si>
    <t>IBINFO</t>
  </si>
  <si>
    <t>A F Enterprises Ltd</t>
  </si>
  <si>
    <t>AFEL</t>
  </si>
  <si>
    <t>Metalyst Forgings Ltd</t>
  </si>
  <si>
    <t>METALFORGE</t>
  </si>
  <si>
    <t>Shanti Overseas (India) Ltd</t>
  </si>
  <si>
    <t>SHANTI</t>
  </si>
  <si>
    <t>Regent Enterprises Ltd</t>
  </si>
  <si>
    <t>REGENTRP</t>
  </si>
  <si>
    <t>Delta Industrial Resources Ltd</t>
  </si>
  <si>
    <t>DELTA</t>
  </si>
  <si>
    <t>Cindrella Hotels Ltd</t>
  </si>
  <si>
    <t>CINDHO</t>
  </si>
  <si>
    <t>Jattashankar Industries Ltd</t>
  </si>
  <si>
    <t>JATTAINDUS</t>
  </si>
  <si>
    <t>Polo Hotels Ltd</t>
  </si>
  <si>
    <t>POLOHOT</t>
  </si>
  <si>
    <t>Lypsa Gems &amp; Jewellery Ltd</t>
  </si>
  <si>
    <t>LYPSAGEMS</t>
  </si>
  <si>
    <t>Mansi Finance (Chennai) Ltd</t>
  </si>
  <si>
    <t>MANSIFIN</t>
  </si>
  <si>
    <t>Padam Cotton Yarns Ltd</t>
  </si>
  <si>
    <t>PADAMCO</t>
  </si>
  <si>
    <t>Enbee Trade and Finance Ltd</t>
  </si>
  <si>
    <t>ENBETRD</t>
  </si>
  <si>
    <t>S M Gold Ltd</t>
  </si>
  <si>
    <t>SMGOLD</t>
  </si>
  <si>
    <t>Aditya BSL Silver ETF</t>
  </si>
  <si>
    <t>SILVER</t>
  </si>
  <si>
    <t>Unistar Multimedia Ltd</t>
  </si>
  <si>
    <t>UNISTRMU</t>
  </si>
  <si>
    <t>Muller and Phipps (India) Ltd</t>
  </si>
  <si>
    <t>MULLER</t>
  </si>
  <si>
    <t>PBA Infrastructure Ltd</t>
  </si>
  <si>
    <t>PBAINFRA</t>
  </si>
  <si>
    <t>ICICI Prudential Nifty Healthcare ETF</t>
  </si>
  <si>
    <t>HEALTHIETF</t>
  </si>
  <si>
    <t>Amforge Industries Ltd</t>
  </si>
  <si>
    <t>AMFORG</t>
  </si>
  <si>
    <t>Bright Solar Ltd</t>
  </si>
  <si>
    <t>7NR Retail Ltd</t>
  </si>
  <si>
    <t>7NR</t>
  </si>
  <si>
    <t>Amrapali Fincap Ltd</t>
  </si>
  <si>
    <t>AMRAFIN</t>
  </si>
  <si>
    <t>Square Four Projects India Ltd</t>
  </si>
  <si>
    <t>SFPIL</t>
  </si>
  <si>
    <t>Premier Capital Services Ltd</t>
  </si>
  <si>
    <t>PREMCAP</t>
  </si>
  <si>
    <t>Shree Ganesh Elastoplast Ltd</t>
  </si>
  <si>
    <t>SHGANEL</t>
  </si>
  <si>
    <t>ICICI Prudential Nifty Auto ETF</t>
  </si>
  <si>
    <t>AUTOIETF</t>
  </si>
  <si>
    <t>Rita Finance and Leasing Ltd</t>
  </si>
  <si>
    <t>RFLL</t>
  </si>
  <si>
    <t>Rite Zone Chemcon India Ltd</t>
  </si>
  <si>
    <t>RITEZONE</t>
  </si>
  <si>
    <t>Chandni Machines Ltd</t>
  </si>
  <si>
    <t>CHANDNIMACH</t>
  </si>
  <si>
    <t>Bloom Industries Ltd</t>
  </si>
  <si>
    <t>BLOIN</t>
  </si>
  <si>
    <t>Vishvprabha Ventures Ltd</t>
  </si>
  <si>
    <t>VISVEN</t>
  </si>
  <si>
    <t>Sun Retail Ltd</t>
  </si>
  <si>
    <t>SUNRETAIL</t>
  </si>
  <si>
    <t>Sita Enterprises Ltd</t>
  </si>
  <si>
    <t>SITAENT</t>
  </si>
  <si>
    <t>Nagarjuna Agri Tech Ltd</t>
  </si>
  <si>
    <t>NAGTECH</t>
  </si>
  <si>
    <t>Harish Textile Engineers Ltd</t>
  </si>
  <si>
    <t>HARISH</t>
  </si>
  <si>
    <t>Future Supply Chain Solutions Ltd</t>
  </si>
  <si>
    <t>FSC</t>
  </si>
  <si>
    <t>Saroja Pharma Industries India Ltd</t>
  </si>
  <si>
    <t>SAROJA</t>
  </si>
  <si>
    <t>Premier Ltd</t>
  </si>
  <si>
    <t>PREMIER</t>
  </si>
  <si>
    <t>Mitshi India Ltd</t>
  </si>
  <si>
    <t>MITSHI</t>
  </si>
  <si>
    <t>Kkalpana Plastick Limited</t>
  </si>
  <si>
    <t>KKPLASTICK</t>
  </si>
  <si>
    <t>Orosil Smiths India Ltd</t>
  </si>
  <si>
    <t>OROSMITHS</t>
  </si>
  <si>
    <t>United Credit Ltd</t>
  </si>
  <si>
    <t>UNITDCR</t>
  </si>
  <si>
    <t>Triveni Enterprises Ltd</t>
  </si>
  <si>
    <t>TRIVENIENT</t>
  </si>
  <si>
    <t>Hathway Bhawani Cabletel and Datacom Ltd</t>
  </si>
  <si>
    <t>HATHWAYB</t>
  </si>
  <si>
    <t>K K Fincorp Ltd</t>
  </si>
  <si>
    <t>KKFIN</t>
  </si>
  <si>
    <t>BFL Asset Finvest Ltd</t>
  </si>
  <si>
    <t>BFLAFL</t>
  </si>
  <si>
    <t>Tokyo Finance Ltd</t>
  </si>
  <si>
    <t>TOKYOFIN</t>
  </si>
  <si>
    <t>S V J Enterprises Ltd</t>
  </si>
  <si>
    <t>SVJ</t>
  </si>
  <si>
    <t>Bridge Securities Ltd</t>
  </si>
  <si>
    <t>BRIDGESE</t>
  </si>
  <si>
    <t>SBI Nifty Consumption ETF</t>
  </si>
  <si>
    <t>SBIETFCON</t>
  </si>
  <si>
    <t>White Organic Retail Ltd</t>
  </si>
  <si>
    <t>WORL</t>
  </si>
  <si>
    <t>Super Fine Knitters Ltd</t>
  </si>
  <si>
    <t>SKL</t>
  </si>
  <si>
    <t>Maitri Enterprises Ltd</t>
  </si>
  <si>
    <t>MAITRI</t>
  </si>
  <si>
    <t>Shyam Telecom Ltd</t>
  </si>
  <si>
    <t>SHYAMTEL</t>
  </si>
  <si>
    <t>Golechha Global Finance Ltd</t>
  </si>
  <si>
    <t>GOLECHA</t>
  </si>
  <si>
    <t>DSP Nifty Midcap 150 Quality 50 ETF</t>
  </si>
  <si>
    <t>MIDQ50ADD</t>
  </si>
  <si>
    <t>Padmanabh Alloys and Polymers Ltd</t>
  </si>
  <si>
    <t>PADALPO</t>
  </si>
  <si>
    <t>Marg Techno-Projects Ltd</t>
  </si>
  <si>
    <t>MTPL</t>
  </si>
  <si>
    <t>Koura Fine Diamond Jewelry Ltd</t>
  </si>
  <si>
    <t>KOURA</t>
  </si>
  <si>
    <t>Tirth Plastic Ltd</t>
  </si>
  <si>
    <t>TIRTPLS</t>
  </si>
  <si>
    <t>Sovereign Diamonds Ltd</t>
  </si>
  <si>
    <t>SOVERDIA</t>
  </si>
  <si>
    <t>Beryl Drugs Ltd</t>
  </si>
  <si>
    <t>BERLDRG</t>
  </si>
  <si>
    <t>RAP Media Ltd</t>
  </si>
  <si>
    <t>RAP</t>
  </si>
  <si>
    <t>HDFC Nifty50 Value 20 ETF</t>
  </si>
  <si>
    <t>HDFCVALUE</t>
  </si>
  <si>
    <t>R J Shah and Company Ltd</t>
  </si>
  <si>
    <t>RJSHAH</t>
  </si>
  <si>
    <t>Parle Industries Ltd</t>
  </si>
  <si>
    <t>PARLEIND</t>
  </si>
  <si>
    <t>Ras Resorts and Apart Hotels Ltd</t>
  </si>
  <si>
    <t>RASRESOR</t>
  </si>
  <si>
    <t>Prism Medico and Pharmacy Ltd</t>
  </si>
  <si>
    <t>PRISMMEDI</t>
  </si>
  <si>
    <t>Meyer Apparel Ltd</t>
  </si>
  <si>
    <t>Vivaa Tradecom Ltd</t>
  </si>
  <si>
    <t>VIVAA</t>
  </si>
  <si>
    <t>Neueon Towers Ltd</t>
  </si>
  <si>
    <t>NTL</t>
  </si>
  <si>
    <t>Vivo Collaboration Solutions Ltd</t>
  </si>
  <si>
    <t>VIVO</t>
  </si>
  <si>
    <t>SOFCOM Systems Ltd</t>
  </si>
  <si>
    <t>SOFCOM</t>
  </si>
  <si>
    <t>First Custodian Fund (India) Ltd</t>
  </si>
  <si>
    <t>1STCUS</t>
  </si>
  <si>
    <t>MPL Plastics Ltd</t>
  </si>
  <si>
    <t>MPL</t>
  </si>
  <si>
    <t>Ortin Laboratories Ltd</t>
  </si>
  <si>
    <t>ORTINLAB</t>
  </si>
  <si>
    <t>Continental Chemicals Ltd</t>
  </si>
  <si>
    <t>CONTCHM</t>
  </si>
  <si>
    <t>Svaraj Trading and Agencies Ltd</t>
  </si>
  <si>
    <t>ZSVARAJT</t>
  </si>
  <si>
    <t>RICHA INFO SYSTEMS LIMITED</t>
  </si>
  <si>
    <t>RICHA</t>
  </si>
  <si>
    <t>DAPS Advertising Ltd</t>
  </si>
  <si>
    <t>DAPS</t>
  </si>
  <si>
    <t>Tata Nifty India Digital Exchange Traded Fund</t>
  </si>
  <si>
    <t>TNIDETF</t>
  </si>
  <si>
    <t>Amalgamated Electricity Company Ltd</t>
  </si>
  <si>
    <t>AMALGAM</t>
  </si>
  <si>
    <t>Modern Shares and Stockbrokers Ltd</t>
  </si>
  <si>
    <t>MODRNSH</t>
  </si>
  <si>
    <t>Pasari Spinning Mills Ltd</t>
  </si>
  <si>
    <t>PASARI</t>
  </si>
  <si>
    <t>Swarna Securities Ltd</t>
  </si>
  <si>
    <t>SWRNASE</t>
  </si>
  <si>
    <t>Ador Multi Products Ltd</t>
  </si>
  <si>
    <t>ADORMUL</t>
  </si>
  <si>
    <t>Transwind Infrastructures Ltd</t>
  </si>
  <si>
    <t>TRANSWIND</t>
  </si>
  <si>
    <t>Kush Industries Ltd</t>
  </si>
  <si>
    <t>KUSHIND</t>
  </si>
  <si>
    <t>Raama Paper Mills Ltd</t>
  </si>
  <si>
    <t>RAMAPPR-B</t>
  </si>
  <si>
    <t>Prime Capital Market Ltd</t>
  </si>
  <si>
    <t>PRIMECAPM</t>
  </si>
  <si>
    <t>Sri Nachammai Cotton Mills Ltd</t>
  </si>
  <si>
    <t>SRINACHA</t>
  </si>
  <si>
    <t>HDFC Nifty 100 ETF</t>
  </si>
  <si>
    <t>HDFCNIF100</t>
  </si>
  <si>
    <t>Omkar Speciality Chemicals Ltd</t>
  </si>
  <si>
    <t>OMKARCHEM</t>
  </si>
  <si>
    <t>Genomic Valley Biotech Ltd</t>
  </si>
  <si>
    <t>GVBL</t>
  </si>
  <si>
    <t>Jindal Leasefin Ltd</t>
  </si>
  <si>
    <t>JLL</t>
  </si>
  <si>
    <t>Kotak Nifty Midcap 50 ETF</t>
  </si>
  <si>
    <t>MIDCAP</t>
  </si>
  <si>
    <t>Objectone Information Systems Ltd</t>
  </si>
  <si>
    <t>OONE</t>
  </si>
  <si>
    <t>GTN Textiles Ltd</t>
  </si>
  <si>
    <t>GTNTEX</t>
  </si>
  <si>
    <t>Yash Innoventures Ltd</t>
  </si>
  <si>
    <t>YASHINNO</t>
  </si>
  <si>
    <t>Olympic Oil Industries Ltd</t>
  </si>
  <si>
    <t>OLYOI</t>
  </si>
  <si>
    <t>Ekennis Software Service Ltd</t>
  </si>
  <si>
    <t>EKENNIS</t>
  </si>
  <si>
    <t>Pradhin Ltd</t>
  </si>
  <si>
    <t>PRADHIN</t>
  </si>
  <si>
    <t>Norben Tea and Exports Ltd</t>
  </si>
  <si>
    <t>NORBTEAEXP</t>
  </si>
  <si>
    <t>Galaxy Agrico Exports Ltd</t>
  </si>
  <si>
    <t>GALAGEX</t>
  </si>
  <si>
    <t>Abhishek Finlease Ltd</t>
  </si>
  <si>
    <t>ABHIFIN</t>
  </si>
  <si>
    <t>CRP Risk Management Ltd</t>
  </si>
  <si>
    <t>CRPRISK</t>
  </si>
  <si>
    <t>Kachchh Minerals Ltd</t>
  </si>
  <si>
    <t>KACHCHH</t>
  </si>
  <si>
    <t>Kashyap Tele-Medicines Ltd</t>
  </si>
  <si>
    <t>KASHYAP</t>
  </si>
  <si>
    <t>Indo-City Infotech Ltd</t>
  </si>
  <si>
    <t>INDOCITY</t>
  </si>
  <si>
    <t>Rajasthan Tube Manufacturing Co Ltd</t>
  </si>
  <si>
    <t>RAJTUBE</t>
  </si>
  <si>
    <t>Alps Industries Ltd</t>
  </si>
  <si>
    <t>ALPSINDUS</t>
  </si>
  <si>
    <t>Bharat Bhushan Finance And Commodity Brokers Ltd</t>
  </si>
  <si>
    <t>BHARAT</t>
  </si>
  <si>
    <t>Raunaq lnternational Ltd</t>
  </si>
  <si>
    <t>RAUNAQEPC</t>
  </si>
  <si>
    <t>United Interactive Ltd</t>
  </si>
  <si>
    <t>UNITEDINT</t>
  </si>
  <si>
    <t>Deccan Bearings Ltd</t>
  </si>
  <si>
    <t>DECANBRG</t>
  </si>
  <si>
    <t>Beryl Securities Ltd</t>
  </si>
  <si>
    <t>BERYLSE</t>
  </si>
  <si>
    <t>Amiable Logistics (India) Ltd</t>
  </si>
  <si>
    <t>AMIABLE</t>
  </si>
  <si>
    <t>Cubical Financial Services Ltd</t>
  </si>
  <si>
    <t>CUBIFIN</t>
  </si>
  <si>
    <t>Opal Luxury Time Products Ltd</t>
  </si>
  <si>
    <t>OPAL</t>
  </si>
  <si>
    <t>Radaan Media Works India Ltd</t>
  </si>
  <si>
    <t>RADAAN</t>
  </si>
  <si>
    <t>Kuwer Industries Ltd</t>
  </si>
  <si>
    <t>KUWERIN</t>
  </si>
  <si>
    <t>Eurotex Industries and Exports Ltd</t>
  </si>
  <si>
    <t>EUROTEXIND</t>
  </si>
  <si>
    <t>Rapid Investments Ltd</t>
  </si>
  <si>
    <t>RAPIDIN</t>
  </si>
  <si>
    <t>Southern Infosys Ltd</t>
  </si>
  <si>
    <t>SOUTHERNIN</t>
  </si>
  <si>
    <t>Mirae Asset Hang Seng TECH ETF</t>
  </si>
  <si>
    <t>MAHKTECH</t>
  </si>
  <si>
    <t>Polycon International Ltd</t>
  </si>
  <si>
    <t>POLYCON</t>
  </si>
  <si>
    <t>SRM Energy Ltd</t>
  </si>
  <si>
    <t>SRMENERGY</t>
  </si>
  <si>
    <t>Parmax Pharma Ltd</t>
  </si>
  <si>
    <t>PARMAX</t>
  </si>
  <si>
    <t>Integrated Capital Services Ltd</t>
  </si>
  <si>
    <t>ICSL</t>
  </si>
  <si>
    <t>Moongipa Capital Finance Ltd</t>
  </si>
  <si>
    <t>MONGIPA</t>
  </si>
  <si>
    <t>Norris Medicines Ltd</t>
  </si>
  <si>
    <t>NORRIS</t>
  </si>
  <si>
    <t>Panafic Industrials Ltd</t>
  </si>
  <si>
    <t>PANAFIC</t>
  </si>
  <si>
    <t>Gilada Finance and Investments Ltd</t>
  </si>
  <si>
    <t>GILADAFINS</t>
  </si>
  <si>
    <t>Yashraj Containeurs Ltd</t>
  </si>
  <si>
    <t>YASHRAJC</t>
  </si>
  <si>
    <t>Sri Lakshmi Saraswathi Textiles (Arni) Ltd</t>
  </si>
  <si>
    <t>SLSTLQ</t>
  </si>
  <si>
    <t>Anka India Ltd</t>
  </si>
  <si>
    <t>ANKIN</t>
  </si>
  <si>
    <t>Supreme (India) Impex Ltd</t>
  </si>
  <si>
    <t>SIIL</t>
  </si>
  <si>
    <t>Catvision Ltd</t>
  </si>
  <si>
    <t>CATVISION</t>
  </si>
  <si>
    <t>Inani Securities Ltd</t>
  </si>
  <si>
    <t>INANISEC</t>
  </si>
  <si>
    <t>Gemstone Investments Ltd</t>
  </si>
  <si>
    <t>GEMSI</t>
  </si>
  <si>
    <t>DCM Financial Services Ltd</t>
  </si>
  <si>
    <t>DCMFINSERV</t>
  </si>
  <si>
    <t>Kakatiya Textiles Ltd</t>
  </si>
  <si>
    <t>KAKTEX</t>
  </si>
  <si>
    <t>Eastcoast Steel Ltd</t>
  </si>
  <si>
    <t>ECSTSTL</t>
  </si>
  <si>
    <t>Asia Pack Ltd</t>
  </si>
  <si>
    <t>ASIAPAK</t>
  </si>
  <si>
    <t>Rajdarshan Industries Ltd</t>
  </si>
  <si>
    <t>ARENTERP</t>
  </si>
  <si>
    <t>Jakharia Fabric Ltd</t>
  </si>
  <si>
    <t>JAKHARIA</t>
  </si>
  <si>
    <t>EPIC Energy Ltd</t>
  </si>
  <si>
    <t>EPIC</t>
  </si>
  <si>
    <t>Prima Agro Ltd</t>
  </si>
  <si>
    <t>PRIMAGR</t>
  </si>
  <si>
    <t>ICICI Prudential Nifty50 Value 20 ETF</t>
  </si>
  <si>
    <t>NV20IETF</t>
  </si>
  <si>
    <t>Rander Corp Ltd</t>
  </si>
  <si>
    <t>RANDER</t>
  </si>
  <si>
    <t>Alexander Stamps and Coin Ltd</t>
  </si>
  <si>
    <t>ALEXANDER</t>
  </si>
  <si>
    <t>Midwest Gold Ltd</t>
  </si>
  <si>
    <t>MIDWEST</t>
  </si>
  <si>
    <t>Photoquip India Ltd</t>
  </si>
  <si>
    <t>PHOTOQUP</t>
  </si>
  <si>
    <t>Amraworld Agrico Ltd</t>
  </si>
  <si>
    <t>AMRAAGRI</t>
  </si>
  <si>
    <t>Radha Madhav Corp Ltd</t>
  </si>
  <si>
    <t>RMCL</t>
  </si>
  <si>
    <t>Kotia Enterprises Ltd</t>
  </si>
  <si>
    <t>Seven Hill Industries Ltd</t>
  </si>
  <si>
    <t>SEVENHILL</t>
  </si>
  <si>
    <t>Kretto Syscon Ltd</t>
  </si>
  <si>
    <t>KRETTOSYS</t>
  </si>
  <si>
    <t>Octal Credit Capital Ltd</t>
  </si>
  <si>
    <t>OCTAL</t>
  </si>
  <si>
    <t>Phyto Chem (India) Ltd</t>
  </si>
  <si>
    <t>PHYTO</t>
  </si>
  <si>
    <t>Esaar (India) Ltd</t>
  </si>
  <si>
    <t>ESARIND</t>
  </si>
  <si>
    <t>Velox Industries Ltd</t>
  </si>
  <si>
    <t>VELOXIND</t>
  </si>
  <si>
    <t>UTL Industries Ltd</t>
  </si>
  <si>
    <t>UTLINDS</t>
  </si>
  <si>
    <t>Rich Universe Network Ltd</t>
  </si>
  <si>
    <t>RICHUNV</t>
  </si>
  <si>
    <t>Dalal Street Investments Ltd</t>
  </si>
  <si>
    <t>DSINVEST</t>
  </si>
  <si>
    <t>Coastal Roadways Ltd</t>
  </si>
  <si>
    <t>COARO</t>
  </si>
  <si>
    <t>Trinity League India Ltd</t>
  </si>
  <si>
    <t>TRINITYLEA</t>
  </si>
  <si>
    <t>Sumeru Industries Ltd</t>
  </si>
  <si>
    <t>SUMERUIND</t>
  </si>
  <si>
    <t>Sirohia &amp; Sons Ltd</t>
  </si>
  <si>
    <t>SIROHIA</t>
  </si>
  <si>
    <t>Ace men engg works Ltd</t>
  </si>
  <si>
    <t>ACEMEN</t>
  </si>
  <si>
    <t>Globe Multi Ventures Ltd</t>
  </si>
  <si>
    <t>GLCL</t>
  </si>
  <si>
    <t>India Lease Development Ltd</t>
  </si>
  <si>
    <t>INDLEASE</t>
  </si>
  <si>
    <t>Shricon Industries Ltd</t>
  </si>
  <si>
    <t>SHRICON</t>
  </si>
  <si>
    <t>Step Two Corporation Ltd</t>
  </si>
  <si>
    <t>STEP2COR</t>
  </si>
  <si>
    <t>York Exports Ltd</t>
  </si>
  <si>
    <t>YORKEXP</t>
  </si>
  <si>
    <t>Raj Packaging Industries Ltd</t>
  </si>
  <si>
    <t>RAJPACK</t>
  </si>
  <si>
    <t>Manav Infra Projects Ltd</t>
  </si>
  <si>
    <t>MANAV</t>
  </si>
  <si>
    <t>Longview Tea Co Ltd</t>
  </si>
  <si>
    <t>LONTE</t>
  </si>
  <si>
    <t>Jointeca Education Solutions Ltd</t>
  </si>
  <si>
    <t>JOINTECAED</t>
  </si>
  <si>
    <t>SK International Export Ltd</t>
  </si>
  <si>
    <t>SKIEL</t>
  </si>
  <si>
    <t>Gowra Leasing and Finance Ltd</t>
  </si>
  <si>
    <t>GOWRALE</t>
  </si>
  <si>
    <t>ICICI Prudential Nifty India Consumption ETF</t>
  </si>
  <si>
    <t>CONSUMIETF</t>
  </si>
  <si>
    <t>Prabhat Dairy Ltd</t>
  </si>
  <si>
    <t>PRABHAT</t>
  </si>
  <si>
    <t>SMVD Poly Pack Ltd</t>
  </si>
  <si>
    <t>SMVD</t>
  </si>
  <si>
    <t>Anjani Finance Ltd</t>
  </si>
  <si>
    <t>ANJANIFIN</t>
  </si>
  <si>
    <t>Suryavanshi Spinning Mills Ltd</t>
  </si>
  <si>
    <t>SURYVANSP</t>
  </si>
  <si>
    <t>Organic Coatings Ltd</t>
  </si>
  <si>
    <t>ORGCOAT</t>
  </si>
  <si>
    <t>Pratiksha Chemicals Ltd</t>
  </si>
  <si>
    <t>PRATIKSH</t>
  </si>
  <si>
    <t>Shree Steel Wire Ropes Ltd</t>
  </si>
  <si>
    <t>SSWRL</t>
  </si>
  <si>
    <t>Panth Infinity Ltd</t>
  </si>
  <si>
    <t>PANTH</t>
  </si>
  <si>
    <t>DSP Nifty 50 ETF</t>
  </si>
  <si>
    <t>NIFTY50ADD</t>
  </si>
  <si>
    <t>HDFC Nifty Private Bank ETF</t>
  </si>
  <si>
    <t>HDFCPVTBAN</t>
  </si>
  <si>
    <t>Surya India Ltd</t>
  </si>
  <si>
    <t>SURYAINDIA</t>
  </si>
  <si>
    <t>Times Green Energy (India) Ltd</t>
  </si>
  <si>
    <t>TIMESGREEN</t>
  </si>
  <si>
    <t>Disha Resources Ltd</t>
  </si>
  <si>
    <t>BCL Enterprises Ltd</t>
  </si>
  <si>
    <t>BCLENTERPR</t>
  </si>
  <si>
    <t>Aditya BSL S&amp;P BSE Sensex ETF</t>
  </si>
  <si>
    <t>BSLSENETFG</t>
  </si>
  <si>
    <t>Transpact Enterprises Ltd</t>
  </si>
  <si>
    <t>TRANSPACT</t>
  </si>
  <si>
    <t>Swagtam Trading and Services Ltd</t>
  </si>
  <si>
    <t>SWAGTAM</t>
  </si>
  <si>
    <t>Nippon IN ETF Nifty 8-13 yr G-Sec Long Term Gilt</t>
  </si>
  <si>
    <t>LTGILTBEES</t>
  </si>
  <si>
    <t>S V Trading and Agencies Ltd</t>
  </si>
  <si>
    <t>ZSVTRADI</t>
  </si>
  <si>
    <t>National Plywood Industries Ltd</t>
  </si>
  <si>
    <t>NATPLY</t>
  </si>
  <si>
    <t>SI Capital &amp; Financial Services Ltd</t>
  </si>
  <si>
    <t>SICAPIT</t>
  </si>
  <si>
    <t>Sonalis Consumer Products Ltd</t>
  </si>
  <si>
    <t>SONALIS</t>
  </si>
  <si>
    <t>Kothari Industrial Corp Ltd</t>
  </si>
  <si>
    <t>KOTIC</t>
  </si>
  <si>
    <t>Lords Ishwar Hotels Ltd</t>
  </si>
  <si>
    <t>LORDSHOTL</t>
  </si>
  <si>
    <t>Lippi Systems Ltd</t>
  </si>
  <si>
    <t>LIPPISYS</t>
  </si>
  <si>
    <t>Natural Biocon (India) Ltd</t>
  </si>
  <si>
    <t>NATURAL</t>
  </si>
  <si>
    <t>Indo Euro Indchem Ltd</t>
  </si>
  <si>
    <t>INDOEURO</t>
  </si>
  <si>
    <t>Millennium Online Solutions (India) Ltd</t>
  </si>
  <si>
    <t>MILLENNIUM</t>
  </si>
  <si>
    <t>MPAgro Industries Ltd</t>
  </si>
  <si>
    <t>MPAGI</t>
  </si>
  <si>
    <t>Konark Synthetic Ltd</t>
  </si>
  <si>
    <t>KONARKSY</t>
  </si>
  <si>
    <t>Libord Securities Ltd</t>
  </si>
  <si>
    <t>LIBORD</t>
  </si>
  <si>
    <t>Sterling Greenwoods Ltd</t>
  </si>
  <si>
    <t>STRGRENWO</t>
  </si>
  <si>
    <t>Arunis Abode Ltd</t>
  </si>
  <si>
    <t>ARUNIS</t>
  </si>
  <si>
    <t>Rajasthan Cylinders and Containers Ltd</t>
  </si>
  <si>
    <t>RCCL</t>
  </si>
  <si>
    <t>Sailani Tours N Travel Limited</t>
  </si>
  <si>
    <t>SAILANI</t>
  </si>
  <si>
    <t>Quantum Nifty 50 ETF</t>
  </si>
  <si>
    <t>QNIFTY</t>
  </si>
  <si>
    <t>Vani Commercials Ltd</t>
  </si>
  <si>
    <t>VANICOM</t>
  </si>
  <si>
    <t>Creative Eye Ltd</t>
  </si>
  <si>
    <t>CREATIVEYE</t>
  </si>
  <si>
    <t>Shukra Bullions Ltd</t>
  </si>
  <si>
    <t>SKRABUL</t>
  </si>
  <si>
    <t>Seasons Textiles Ltd</t>
  </si>
  <si>
    <t>SEASONST</t>
  </si>
  <si>
    <t>NPR Finance Ltd</t>
  </si>
  <si>
    <t>NPRFIN</t>
  </si>
  <si>
    <t>SC Agrotech Ltd</t>
  </si>
  <si>
    <t>SCAGRO</t>
  </si>
  <si>
    <t>Mac Hotels Ltd</t>
  </si>
  <si>
    <t>MACH</t>
  </si>
  <si>
    <t>Motilal Oswal S&amp;P BSE Low Volatility ETF</t>
  </si>
  <si>
    <t>MOLOWVOL</t>
  </si>
  <si>
    <t>Sab Events &amp; Governance Now Media Ltd</t>
  </si>
  <si>
    <t>SABEVENTS</t>
  </si>
  <si>
    <t>Shyamkamal Investments Ltd</t>
  </si>
  <si>
    <t>SHYMINV</t>
  </si>
  <si>
    <t>Stratmont Industries Ltd</t>
  </si>
  <si>
    <t>STRATMONT</t>
  </si>
  <si>
    <t>Elegant Floriculture &amp; Agrotech (India) Ltd</t>
  </si>
  <si>
    <t>ELEFLOR</t>
  </si>
  <si>
    <t>Shah Foods Ltd</t>
  </si>
  <si>
    <t>SHAHFOOD</t>
  </si>
  <si>
    <t>Ganga Pharmaceuticals Ltd</t>
  </si>
  <si>
    <t>GANGAPHARM</t>
  </si>
  <si>
    <t>Kalyani Commercials Ltd</t>
  </si>
  <si>
    <t>Consecutive Investments &amp; Trading Co Ltd</t>
  </si>
  <si>
    <t>CITL</t>
  </si>
  <si>
    <t>Anna Infrastructures Ltd</t>
  </si>
  <si>
    <t>ANNAINFRA</t>
  </si>
  <si>
    <t>SRU Steels Ltd</t>
  </si>
  <si>
    <t>SRUSTEELS</t>
  </si>
  <si>
    <t>Blue Coast Hotels Ltd</t>
  </si>
  <si>
    <t>BLUECOAST</t>
  </si>
  <si>
    <t>Mehta Securities Ltd</t>
  </si>
  <si>
    <t>MEHSECU</t>
  </si>
  <si>
    <t>Skyline Ventures India Ltd</t>
  </si>
  <si>
    <t>SKILVEN</t>
  </si>
  <si>
    <t>Shree Manufacturing Co Ltd</t>
  </si>
  <si>
    <t>SHRMFGC</t>
  </si>
  <si>
    <t>Glittek Granites Ltd</t>
  </si>
  <si>
    <t>GLITTEKG</t>
  </si>
  <si>
    <t>Munoth Communication Ltd</t>
  </si>
  <si>
    <t>MCLTD</t>
  </si>
  <si>
    <t>Kotak Nifty Alpha 50 ETF</t>
  </si>
  <si>
    <t>ALPHA</t>
  </si>
  <si>
    <t>Sharpline Broadcast Ltd</t>
  </si>
  <si>
    <t>SHARPLINE</t>
  </si>
  <si>
    <t>Harmony Capital Services Ltd</t>
  </si>
  <si>
    <t>HRMNYCP</t>
  </si>
  <si>
    <t>Market Creators Ltd</t>
  </si>
  <si>
    <t>MKTCREAT</t>
  </si>
  <si>
    <t>Garware Marine Industries Ltd</t>
  </si>
  <si>
    <t>GARWAMAR</t>
  </si>
  <si>
    <t>Supertex Industries Ltd</t>
  </si>
  <si>
    <t>SUPERTEX</t>
  </si>
  <si>
    <t>Bisil Plast Ltd</t>
  </si>
  <si>
    <t>BISIL</t>
  </si>
  <si>
    <t>Soma Papers and Industries Ltd</t>
  </si>
  <si>
    <t>SOMAPPR</t>
  </si>
  <si>
    <t>Niraj Ispat Industries Ltd</t>
  </si>
  <si>
    <t>NIRAJISPAT</t>
  </si>
  <si>
    <t>Univa Foods Ltd</t>
  </si>
  <si>
    <t>UNIVAFOODS</t>
  </si>
  <si>
    <t>Arihant's Securities Ltd</t>
  </si>
  <si>
    <t>ARISE</t>
  </si>
  <si>
    <t>Senthil Infotek Ltd</t>
  </si>
  <si>
    <t>SENINFO</t>
  </si>
  <si>
    <t>Simplex Mills Company Ltd</t>
  </si>
  <si>
    <t>SIMPLXMIL</t>
  </si>
  <si>
    <t>Sea TV Network Ltd</t>
  </si>
  <si>
    <t>SEATV</t>
  </si>
  <si>
    <t>Kotak Nifty 100 Low Volatility 30 ETF</t>
  </si>
  <si>
    <t>LOWVOL1</t>
  </si>
  <si>
    <t>Soni Medicare Ltd</t>
  </si>
  <si>
    <t>SML</t>
  </si>
  <si>
    <t>Synthiko Foils Ltd</t>
  </si>
  <si>
    <t>SYNTHFO</t>
  </si>
  <si>
    <t>Shakti Press Ltd</t>
  </si>
  <si>
    <t>SHAKTIPR</t>
  </si>
  <si>
    <t>Nippon India ETF Nifty 100</t>
  </si>
  <si>
    <t>NIF100BEES</t>
  </si>
  <si>
    <t>Pyxis Finvest Ltd</t>
  </si>
  <si>
    <t>PYXISFIN</t>
  </si>
  <si>
    <t>VB Industries Ltd</t>
  </si>
  <si>
    <t>VBIND</t>
  </si>
  <si>
    <t>Bacil Pharma Ltd</t>
  </si>
  <si>
    <t>BACPHAR</t>
  </si>
  <si>
    <t>GCM Capital Advisors Ltd</t>
  </si>
  <si>
    <t>GCMCAPI</t>
  </si>
  <si>
    <t>Accord Synergy Ltd</t>
  </si>
  <si>
    <t>ACCORD</t>
  </si>
  <si>
    <t>Mahan Industries Ltd</t>
  </si>
  <si>
    <t>MAHANIN</t>
  </si>
  <si>
    <t>Rajputana Investment &amp; Finance Ltd</t>
  </si>
  <si>
    <t>RAJPUTANA</t>
  </si>
  <si>
    <t>Gallops Enterprise Ltd</t>
  </si>
  <si>
    <t>GALLOPENT</t>
  </si>
  <si>
    <t>Sanco Industries Ltd</t>
  </si>
  <si>
    <t>SANCO</t>
  </si>
  <si>
    <t>Rajasthan Petro Synthetics Ltd</t>
  </si>
  <si>
    <t>RAJSPTR</t>
  </si>
  <si>
    <t>Nippon India ETF Hang Seng BeES</t>
  </si>
  <si>
    <t>HNGSNGBEES</t>
  </si>
  <si>
    <t>Panabyte Technologies Ltd</t>
  </si>
  <si>
    <t>PANABYTE</t>
  </si>
  <si>
    <t>RGF Capital Markets Ltd</t>
  </si>
  <si>
    <t>RGF</t>
  </si>
  <si>
    <t>Garware Synthetics Ltd</t>
  </si>
  <si>
    <t>GARWSYN</t>
  </si>
  <si>
    <t>Bazel International Ltd</t>
  </si>
  <si>
    <t>BAZELINTER</t>
  </si>
  <si>
    <t>First Fintec Ltd</t>
  </si>
  <si>
    <t>FIRSTFIN</t>
  </si>
  <si>
    <t>Motilal Oswal Nasdaq Q50 ETF</t>
  </si>
  <si>
    <t>MONQ50</t>
  </si>
  <si>
    <t>Adinath Exim Resources Ltd</t>
  </si>
  <si>
    <t>ADIEXRE</t>
  </si>
  <si>
    <t>Photon Capital Advisors Ltd</t>
  </si>
  <si>
    <t>PHOTON</t>
  </si>
  <si>
    <t>VCU Data Management Ltd</t>
  </si>
  <si>
    <t>VCU</t>
  </si>
  <si>
    <t>Risa International Ltd</t>
  </si>
  <si>
    <t>RISAINTL</t>
  </si>
  <si>
    <t>Nexus Surgical and Medicare Ltd</t>
  </si>
  <si>
    <t>NEXUSSURGL</t>
  </si>
  <si>
    <t>Ashtasidhhi Industries Ltd</t>
  </si>
  <si>
    <t>GUJINV</t>
  </si>
  <si>
    <t>KMF Builders and Developers Ltd</t>
  </si>
  <si>
    <t>KMFBLDR</t>
  </si>
  <si>
    <t>Unjha Formulations Ltd</t>
  </si>
  <si>
    <t>UNJHAFOR</t>
  </si>
  <si>
    <t>G K Consultants Ltd</t>
  </si>
  <si>
    <t>GKCONS</t>
  </si>
  <si>
    <t>Esha Media Research Ltd</t>
  </si>
  <si>
    <t>ESHAMEDIA</t>
  </si>
  <si>
    <t>Bhagawati Oxygen Ltd</t>
  </si>
  <si>
    <t>BHAGWOX</t>
  </si>
  <si>
    <t>C J Gelatine Products Ltd</t>
  </si>
  <si>
    <t>CJGEL</t>
  </si>
  <si>
    <t>Vedant Asset Ltd</t>
  </si>
  <si>
    <t>VEDANTASSET</t>
  </si>
  <si>
    <t>HDFC Nifty100 Quality 30 ETF</t>
  </si>
  <si>
    <t>HDFCQUAL</t>
  </si>
  <si>
    <t>Stellar Capital Services Ltd</t>
  </si>
  <si>
    <t>STELLAR</t>
  </si>
  <si>
    <t>Pankaj Piyush Trade and Investment Ltd</t>
  </si>
  <si>
    <t>PANKAJPIYUS</t>
  </si>
  <si>
    <t>Euro-Leder Fashion Ltd</t>
  </si>
  <si>
    <t>EUROLED</t>
  </si>
  <si>
    <t>Vaksons Automobiles Ltd</t>
  </si>
  <si>
    <t>NAKSH</t>
  </si>
  <si>
    <t>RLF Ltd</t>
  </si>
  <si>
    <t>RLF</t>
  </si>
  <si>
    <t>Abhinav Leasing &amp; Finance Ltd</t>
  </si>
  <si>
    <t>ALFL</t>
  </si>
  <si>
    <t>Dr Lalchandani Labs Ltd</t>
  </si>
  <si>
    <t>DLCL</t>
  </si>
  <si>
    <t>Goenka Business &amp; Finance Ltd</t>
  </si>
  <si>
    <t>GBFL</t>
  </si>
  <si>
    <t>Subhash Silk Mills Ltd</t>
  </si>
  <si>
    <t>SUBSM</t>
  </si>
  <si>
    <t>Sanchay Finvest Ltd</t>
  </si>
  <si>
    <t>SANCF</t>
  </si>
  <si>
    <t>Universal Office Automation Ltd</t>
  </si>
  <si>
    <t>UNIOFFICE</t>
  </si>
  <si>
    <t>Tulasee Bio-Ethanol Ltd</t>
  </si>
  <si>
    <t>TULASEEBIOE</t>
  </si>
  <si>
    <t>Suumaya Corporation Ltd</t>
  </si>
  <si>
    <t>SUUMAYA</t>
  </si>
  <si>
    <t>Navigant Corporate Advisors Ltd</t>
  </si>
  <si>
    <t>NAVIGANT</t>
  </si>
  <si>
    <t>Zinema Media and Entertainment Ltd</t>
  </si>
  <si>
    <t>ZINEMA</t>
  </si>
  <si>
    <t>GSB Finance Ltd</t>
  </si>
  <si>
    <t>GSBFIN</t>
  </si>
  <si>
    <t>OTCO International Ltd</t>
  </si>
  <si>
    <t>OTCO</t>
  </si>
  <si>
    <t>Mipco Seamless Rings (Gujarat) Ltd</t>
  </si>
  <si>
    <t>MPCOSEMB</t>
  </si>
  <si>
    <t>Uniroyal Marine Exports Ltd</t>
  </si>
  <si>
    <t>UNRYLMA</t>
  </si>
  <si>
    <t>Net Pix Shorts Digital Media Ltd</t>
  </si>
  <si>
    <t>NETPIX</t>
  </si>
  <si>
    <t>KOBO Biotech Ltd</t>
  </si>
  <si>
    <t>KOBO</t>
  </si>
  <si>
    <t>Indra Industries Ltd</t>
  </si>
  <si>
    <t>INDRAIND</t>
  </si>
  <si>
    <t>Shivagrico Implements Ltd</t>
  </si>
  <si>
    <t>SHIVAGR</t>
  </si>
  <si>
    <t>Goyal Associates Ltd</t>
  </si>
  <si>
    <t>GOYALASS</t>
  </si>
  <si>
    <t>Ashiana Agro Industries Ltd</t>
  </si>
  <si>
    <t>ASHAI</t>
  </si>
  <si>
    <t>Ladam Affordable Housing Ltd</t>
  </si>
  <si>
    <t>LAHL</t>
  </si>
  <si>
    <t>Flora Corporation Ltd</t>
  </si>
  <si>
    <t>FLORACORP</t>
  </si>
  <si>
    <t>Gagan Gases Ltd</t>
  </si>
  <si>
    <t>GAGAN</t>
  </si>
  <si>
    <t>K Z Leasing and Finance Ltd</t>
  </si>
  <si>
    <t>KZLFIN</t>
  </si>
  <si>
    <t>Longspur International Ventures Ltd</t>
  </si>
  <si>
    <t>CONFINT</t>
  </si>
  <si>
    <t>Integra Capital Ltd</t>
  </si>
  <si>
    <t>INTCAPL</t>
  </si>
  <si>
    <t>Setubandhan Infrastructure Ltd</t>
  </si>
  <si>
    <t>SETUINFRA</t>
  </si>
  <si>
    <t>Dhyaani Tradeventtures Ltd</t>
  </si>
  <si>
    <t>DHYAANITR</t>
  </si>
  <si>
    <t>Bindal Exports Ltd</t>
  </si>
  <si>
    <t>BINDALEXPO</t>
  </si>
  <si>
    <t>BGIL Films &amp; Technologies Ltd</t>
  </si>
  <si>
    <t>BGIL</t>
  </si>
  <si>
    <t>VR Woodart Ltd</t>
  </si>
  <si>
    <t>VRWODAR</t>
  </si>
  <si>
    <t>Chemiesynth (Vapi) Ltd</t>
  </si>
  <si>
    <t>CHEMIESYNT</t>
  </si>
  <si>
    <t>HDFC Nifty Growth Sectors 15 ETF</t>
  </si>
  <si>
    <t>HDFCGROWTH</t>
  </si>
  <si>
    <t>Ushakiran Finance Ltd</t>
  </si>
  <si>
    <t>USHAKIRA</t>
  </si>
  <si>
    <t>Chemo Pharma Laboratories Ltd</t>
  </si>
  <si>
    <t>CHEMOPH</t>
  </si>
  <si>
    <t>Virgo Global Ltd</t>
  </si>
  <si>
    <t>VIRGOGLOB</t>
  </si>
  <si>
    <t>Sharma East India Hospitals and Medical Research Ltd</t>
  </si>
  <si>
    <t>SHARMEH</t>
  </si>
  <si>
    <t>Symbiox Investment &amp; Trading Co Ltd</t>
  </si>
  <si>
    <t>SYMBIOX</t>
  </si>
  <si>
    <t>Siddha Ventures Ltd</t>
  </si>
  <si>
    <t>SIDDHA</t>
  </si>
  <si>
    <t>Vision Cinemas Ltd</t>
  </si>
  <si>
    <t>VISIONCINE</t>
  </si>
  <si>
    <t>Perfect-Octave Media Projects Ltd</t>
  </si>
  <si>
    <t>OCTAVE</t>
  </si>
  <si>
    <t>Premier Synthetics Ltd</t>
  </si>
  <si>
    <t>PREMSYN</t>
  </si>
  <si>
    <t>NB Footwear Ltd</t>
  </si>
  <si>
    <t>NBFOOT</t>
  </si>
  <si>
    <t>BKM Industries Ltd</t>
  </si>
  <si>
    <t>BKMINDST</t>
  </si>
  <si>
    <t>Jonjua Overseas Ltd</t>
  </si>
  <si>
    <t>JONJUA</t>
  </si>
  <si>
    <t>CDG Petchem Ltd</t>
  </si>
  <si>
    <t>CDG</t>
  </si>
  <si>
    <t>Nouveau Global Ventures Ltd</t>
  </si>
  <si>
    <t>NOUVEAU</t>
  </si>
  <si>
    <t>Mount Housing and Infrastructure Ltd</t>
  </si>
  <si>
    <t>MOUNT</t>
  </si>
  <si>
    <t>Agio Paper &amp; Industries Ltd</t>
  </si>
  <si>
    <t>AGIOPAPER</t>
  </si>
  <si>
    <t>Retro Green Revolution Ltd</t>
  </si>
  <si>
    <t>RGRL</t>
  </si>
  <si>
    <t>Super Bakers Ltd</t>
  </si>
  <si>
    <t>SUPERBAK</t>
  </si>
  <si>
    <t>RCI Industries &amp; Technologies Ltd</t>
  </si>
  <si>
    <t>RCIIND</t>
  </si>
  <si>
    <t>Dhanvantri Jeevan Rekha Ltd</t>
  </si>
  <si>
    <t>ZDHJERK</t>
  </si>
  <si>
    <t>Kiran Print Pack Ltd</t>
  </si>
  <si>
    <t>KIRANPR</t>
  </si>
  <si>
    <t>Kandagiri Spinning Millis Ltd</t>
  </si>
  <si>
    <t>KANDAGIRI</t>
  </si>
  <si>
    <t>Peeti Securities Ltd</t>
  </si>
  <si>
    <t>PEETISEC</t>
  </si>
  <si>
    <t>Adline Chem Lab Ltd</t>
  </si>
  <si>
    <t>ADLINE</t>
  </si>
  <si>
    <t>Shashwat Furnishing Solutions Ltd</t>
  </si>
  <si>
    <t>SFSL</t>
  </si>
  <si>
    <t>Agarwal Fortune India Ltd</t>
  </si>
  <si>
    <t>AGARWAL</t>
  </si>
  <si>
    <t>Chadha Papers Ltd</t>
  </si>
  <si>
    <t>CHADPAP</t>
  </si>
  <si>
    <t>Hasti Finance Ltd</t>
  </si>
  <si>
    <t>HASTIFIN</t>
  </si>
  <si>
    <t>Mystic Electronics Ltd</t>
  </si>
  <si>
    <t>MYSTICELE</t>
  </si>
  <si>
    <t>Ambassador Intra Holdings Ltd</t>
  </si>
  <si>
    <t>AIHL</t>
  </si>
  <si>
    <t>Kore Foods Ltd</t>
  </si>
  <si>
    <t>J J Finance Corporation Ltd</t>
  </si>
  <si>
    <t>JJFINCOR</t>
  </si>
  <si>
    <t>F G P Ltd</t>
  </si>
  <si>
    <t>FGP</t>
  </si>
  <si>
    <t>Shoora Designs Ltd</t>
  </si>
  <si>
    <t>SHOORA</t>
  </si>
  <si>
    <t>Vaxfab Enterprises Ltd</t>
  </si>
  <si>
    <t>VEL</t>
  </si>
  <si>
    <t>ANS Industries Ltd</t>
  </si>
  <si>
    <t>ANSINDUS</t>
  </si>
  <si>
    <t>Rajath Finance Ltd</t>
  </si>
  <si>
    <t>RAJATH</t>
  </si>
  <si>
    <t>Aravali Securities and Finance Ltd</t>
  </si>
  <si>
    <t>ARAVALIS</t>
  </si>
  <si>
    <t>Karnimata Cold Storage Ltd</t>
  </si>
  <si>
    <t>KCSL</t>
  </si>
  <si>
    <t>Tashi India Ltd</t>
  </si>
  <si>
    <t>TASHIND</t>
  </si>
  <si>
    <t>Bloom Dekor Ltd</t>
  </si>
  <si>
    <t>BLOOM</t>
  </si>
  <si>
    <t>Minolta Finance Ltd</t>
  </si>
  <si>
    <t>MINOLTAF</t>
  </si>
  <si>
    <t>Jagsonpal Finance and Leasing Ltd</t>
  </si>
  <si>
    <t>JAGSONFI</t>
  </si>
  <si>
    <t>Parker Agro Chem Exports Ltd</t>
  </si>
  <si>
    <t>PARKERAC</t>
  </si>
  <si>
    <t>Krishna Capital and Securities Ltd</t>
  </si>
  <si>
    <t>KRISHNACAP</t>
  </si>
  <si>
    <t>Gujarat Cotex Ltd</t>
  </si>
  <si>
    <t>GUJCOTEX</t>
  </si>
  <si>
    <t>Neo Infracon Ltd</t>
  </si>
  <si>
    <t>NEOINFRA</t>
  </si>
  <si>
    <t>HDFC Nifty NEXT 50 ETF</t>
  </si>
  <si>
    <t>HDFCNEXT50</t>
  </si>
  <si>
    <t>Shangar Decor Ltd</t>
  </si>
  <si>
    <t>SHANGAR</t>
  </si>
  <si>
    <t>IGC Industries Ltd</t>
  </si>
  <si>
    <t>IGCIL</t>
  </si>
  <si>
    <t>Artificial Electronics Intelligent Material Ltd</t>
  </si>
  <si>
    <t>AEIM</t>
  </si>
  <si>
    <t>AMS Polymers Ltd</t>
  </si>
  <si>
    <t>AMS</t>
  </si>
  <si>
    <t>Monind Ltd</t>
  </si>
  <si>
    <t>MONIND</t>
  </si>
  <si>
    <t>Worldwide Aluminium Limited</t>
  </si>
  <si>
    <t>WWALUM</t>
  </si>
  <si>
    <t>Promact Impex Ltd</t>
  </si>
  <si>
    <t>PROMACT</t>
  </si>
  <si>
    <t>Haria Apparels Ltd</t>
  </si>
  <si>
    <t>HARIAAPL</t>
  </si>
  <si>
    <t>V B Desai Financial Services Ltd</t>
  </si>
  <si>
    <t>VBDESAI</t>
  </si>
  <si>
    <t>Mukta Agriculture Ltd</t>
  </si>
  <si>
    <t>MUKTA</t>
  </si>
  <si>
    <t>Melstar Information Technologies Ltd</t>
  </si>
  <si>
    <t>MELSTAR</t>
  </si>
  <si>
    <t>Quantum Build-Tech Ltd</t>
  </si>
  <si>
    <t>QUANTBUILD</t>
  </si>
  <si>
    <t>UTI S&amp;P BSE Sensex Next 50 Exchange Traded Fund</t>
  </si>
  <si>
    <t>UTISXN50</t>
  </si>
  <si>
    <t>Janus Corporation Ltd</t>
  </si>
  <si>
    <t>JANUSCORP</t>
  </si>
  <si>
    <t>Ramsons Projects Ltd</t>
  </si>
  <si>
    <t>RAMSONS</t>
  </si>
  <si>
    <t>Shree Salasar Investments Ltd</t>
  </si>
  <si>
    <t>SALSAIN</t>
  </si>
  <si>
    <t>Hindustan Bio Sciences Ltd</t>
  </si>
  <si>
    <t>HINDBIO</t>
  </si>
  <si>
    <t>Kumbhat Financial Services Ltd</t>
  </si>
  <si>
    <t>KUMPFIN</t>
  </si>
  <si>
    <t>Lexoraa Industries Ltd</t>
  </si>
  <si>
    <t>SERVOTEACH</t>
  </si>
  <si>
    <t>Vinayak Polycon International Ltd</t>
  </si>
  <si>
    <t>VINAYAKPOL</t>
  </si>
  <si>
    <t>Khandelwal Extractions Ltd</t>
  </si>
  <si>
    <t>ZKHANDEN</t>
  </si>
  <si>
    <t>Shukra Jewellery Ltd</t>
  </si>
  <si>
    <t>SHUKJEW</t>
  </si>
  <si>
    <t>GSL Securities Ltd</t>
  </si>
  <si>
    <t>GSLSEC</t>
  </si>
  <si>
    <t>Hittco Tools Ltd</t>
  </si>
  <si>
    <t>HITTCO</t>
  </si>
  <si>
    <t>Amanaya Ventures Ltd</t>
  </si>
  <si>
    <t>AMANAYA</t>
  </si>
  <si>
    <t>Ramgopal Polytex Ltd</t>
  </si>
  <si>
    <t>RAMGOPOLY</t>
  </si>
  <si>
    <t>Axis Silver ETF</t>
  </si>
  <si>
    <t>AXISILVER</t>
  </si>
  <si>
    <t>Thirani Projects Ltd</t>
  </si>
  <si>
    <t>TPROJECT</t>
  </si>
  <si>
    <t>Welterman International Ltd</t>
  </si>
  <si>
    <t>WELTI</t>
  </si>
  <si>
    <t>Sabrimala Industries India Ltd</t>
  </si>
  <si>
    <t>Sri Amarnath Finance Ltd</t>
  </si>
  <si>
    <t>AMARNATH</t>
  </si>
  <si>
    <t>Milestone Furniture Ltd</t>
  </si>
  <si>
    <t>MILEFUR</t>
  </si>
  <si>
    <t>Jet infraventure Ltd</t>
  </si>
  <si>
    <t>JETINFRA</t>
  </si>
  <si>
    <t>Shri Niwas Leasing and Finance Ltd</t>
  </si>
  <si>
    <t>SHRINIWAS</t>
  </si>
  <si>
    <t>Wagend Infra Venture Ltd</t>
  </si>
  <si>
    <t>WAGEND</t>
  </si>
  <si>
    <t>Kabra Commercial Ltd</t>
  </si>
  <si>
    <t>KCL</t>
  </si>
  <si>
    <t>CMI Ltd</t>
  </si>
  <si>
    <t>CMICABLES</t>
  </si>
  <si>
    <t>Tranway Technologies Ltd</t>
  </si>
  <si>
    <t>TRANWAY</t>
  </si>
  <si>
    <t>Neelkanth Rock-Minerals Ltd</t>
  </si>
  <si>
    <t>NEELKAN</t>
  </si>
  <si>
    <t>Oswal Yarns Ltd</t>
  </si>
  <si>
    <t>OSWAYRN</t>
  </si>
  <si>
    <t>Trio Mercantile And Trading Ltd</t>
  </si>
  <si>
    <t>TRIOMERC</t>
  </si>
  <si>
    <t>Golkonda Aluminium Extrusions Ltd</t>
  </si>
  <si>
    <t>GOLKONDA</t>
  </si>
  <si>
    <t>Fone4 Communications(India) Ltd</t>
  </si>
  <si>
    <t>FONE4</t>
  </si>
  <si>
    <t>Wherrelz IT Solutions Ltd</t>
  </si>
  <si>
    <t>WITS</t>
  </si>
  <si>
    <t>Ramchandra Leasing and Finance Ltd</t>
  </si>
  <si>
    <t>RLFL</t>
  </si>
  <si>
    <t>Unishire Urban Infra Ltd</t>
  </si>
  <si>
    <t>UNISHIRE</t>
  </si>
  <si>
    <t>iStreet Network Ltd</t>
  </si>
  <si>
    <t>ISTRNETWK</t>
  </si>
  <si>
    <t>Integrated Hitech Ltd</t>
  </si>
  <si>
    <t>INTEGHIT</t>
  </si>
  <si>
    <t>Sybly Industries Ltd</t>
  </si>
  <si>
    <t>SYBLY</t>
  </si>
  <si>
    <t>Enterprise International Ltd</t>
  </si>
  <si>
    <t>ENTRINT</t>
  </si>
  <si>
    <t>Ashram Online.com Ltd</t>
  </si>
  <si>
    <t>ASHRAM</t>
  </si>
  <si>
    <t>Continental Controls Ltd</t>
  </si>
  <si>
    <t>CONTICON</t>
  </si>
  <si>
    <t>Interactive Financial Services Ltd</t>
  </si>
  <si>
    <t>IFINSER</t>
  </si>
  <si>
    <t>Silver Pearl Hospitality &amp; Luxury Spaces Ltd</t>
  </si>
  <si>
    <t>SILVERPRL</t>
  </si>
  <si>
    <t>AVI Products India Ltd</t>
  </si>
  <si>
    <t>APIL</t>
  </si>
  <si>
    <t>NCC Blue Water Products Ltd</t>
  </si>
  <si>
    <t>NCCBLUE</t>
  </si>
  <si>
    <t>SDC Techmedia Ltd</t>
  </si>
  <si>
    <t>SDC</t>
  </si>
  <si>
    <t>Jain Marmo Industries Ltd</t>
  </si>
  <si>
    <t>JAINMARMO</t>
  </si>
  <si>
    <t>Vision Corporation Ltd</t>
  </si>
  <si>
    <t>VISIONCO</t>
  </si>
  <si>
    <t>Amit International Ltd</t>
  </si>
  <si>
    <t>AMITINT</t>
  </si>
  <si>
    <t>Quasar India Ltd</t>
  </si>
  <si>
    <t>QUASAR</t>
  </si>
  <si>
    <t>Mafia Trends Ltd</t>
  </si>
  <si>
    <t>MAFIA</t>
  </si>
  <si>
    <t>Beeyu Overseas Ltd</t>
  </si>
  <si>
    <t>BEEYU</t>
  </si>
  <si>
    <t>Tamil Nadu Steel Tubes Ltd</t>
  </si>
  <si>
    <t>TNSTLTU</t>
  </si>
  <si>
    <t>Decillion Finance Ltd</t>
  </si>
  <si>
    <t>DFL</t>
  </si>
  <si>
    <t>Stanpacks (India) Ltd</t>
  </si>
  <si>
    <t>STANPACK</t>
  </si>
  <si>
    <t>Umiya Tubes Ltd</t>
  </si>
  <si>
    <t>UMIYA</t>
  </si>
  <si>
    <t>Sheshadri Industries Ltd</t>
  </si>
  <si>
    <t>SHESHAINDS</t>
  </si>
  <si>
    <t>Bijoy Hans Ltd</t>
  </si>
  <si>
    <t>BIJHANS</t>
  </si>
  <si>
    <t>Foundry Fuel Products Ltd</t>
  </si>
  <si>
    <t>FFPL</t>
  </si>
  <si>
    <t>Triliance Polymers Ltd</t>
  </si>
  <si>
    <t>TRILIANCE</t>
  </si>
  <si>
    <t>Kanungo Financiers Ltd</t>
  </si>
  <si>
    <t>KANUNGO</t>
  </si>
  <si>
    <t>Incon Engineers Ltd</t>
  </si>
  <si>
    <t>INCON</t>
  </si>
  <si>
    <t>Shree Precoated Steels Ltd</t>
  </si>
  <si>
    <t>SPSL</t>
  </si>
  <si>
    <t>CHD Chemicals Ltd</t>
  </si>
  <si>
    <t>CHDCHEM</t>
  </si>
  <si>
    <t>Jayatma Industries Ltd</t>
  </si>
  <si>
    <t>JAYIND</t>
  </si>
  <si>
    <t>Brawn Biotech Ltd</t>
  </si>
  <si>
    <t>BRAWN</t>
  </si>
  <si>
    <t>HDFC Nifty200 Momentum 30 ETF</t>
  </si>
  <si>
    <t>HDFCMOMENT</t>
  </si>
  <si>
    <t>Satiate Agri Ltd</t>
  </si>
  <si>
    <t>SATAGRI</t>
  </si>
  <si>
    <t>Sharanam Infraproject and Trading Ltd</t>
  </si>
  <si>
    <t>SIPTL</t>
  </si>
  <si>
    <t>Haria Exports Ltd</t>
  </si>
  <si>
    <t>HARIAEXPO</t>
  </si>
  <si>
    <t>Oswal Overseas Ltd</t>
  </si>
  <si>
    <t>OSWALOR</t>
  </si>
  <si>
    <t>Lakshmi Precision Screws Ltd</t>
  </si>
  <si>
    <t>LAKPRE</t>
  </si>
  <si>
    <t>Raconteur Global Resources Ltd</t>
  </si>
  <si>
    <t>RACONTEUR</t>
  </si>
  <si>
    <t>Chambal Breweries and Distilleries Ltd</t>
  </si>
  <si>
    <t>CHMBBRW</t>
  </si>
  <si>
    <t>Fabino Enterprises Ltd</t>
  </si>
  <si>
    <t>FABINO</t>
  </si>
  <si>
    <t>Citi Port Financial Services Ltd</t>
  </si>
  <si>
    <t>CITIPOR</t>
  </si>
  <si>
    <t>Rahul Merchandising Ltd</t>
  </si>
  <si>
    <t>RAHME</t>
  </si>
  <si>
    <t>Taparia Tools Ltd</t>
  </si>
  <si>
    <t>TAPARIA</t>
  </si>
  <si>
    <t>VXL Instruments Ltd</t>
  </si>
  <si>
    <t>VXLINSTR</t>
  </si>
  <si>
    <t>Narmada Macplast Drip Irrigation Systems Ltd</t>
  </si>
  <si>
    <t>NARMP</t>
  </si>
  <si>
    <t>Shamrock Industrial Company Ltd</t>
  </si>
  <si>
    <t>SHAMROIN</t>
  </si>
  <si>
    <t>Prashant India Ltd</t>
  </si>
  <si>
    <t>PRSNTIN</t>
  </si>
  <si>
    <t>Mathew Easow Research Securities Ltd</t>
  </si>
  <si>
    <t>MATHEWE</t>
  </si>
  <si>
    <t>Sophia Traexpo Ltd</t>
  </si>
  <si>
    <t>STRAEXPO</t>
  </si>
  <si>
    <t>S G N Telecoms Ltd</t>
  </si>
  <si>
    <t>SGNTE</t>
  </si>
  <si>
    <t>Jetmall Spices and Masala Ltd</t>
  </si>
  <si>
    <t>JETMALL</t>
  </si>
  <si>
    <t>Ganesh Holdings Ltd</t>
  </si>
  <si>
    <t>GANHOLD</t>
  </si>
  <si>
    <t>ICICI Prudential Nifty Infrastructure ETF</t>
  </si>
  <si>
    <t>INFRAIETF</t>
  </si>
  <si>
    <t>Omnipotent Industries Ltd</t>
  </si>
  <si>
    <t>OMNIPOTENT</t>
  </si>
  <si>
    <t>Vintage Securities Ltd</t>
  </si>
  <si>
    <t>VINTAGES</t>
  </si>
  <si>
    <t>Shri Ram Switchgears Ltd</t>
  </si>
  <si>
    <t>SRIRAM</t>
  </si>
  <si>
    <t>New Light Apparels Ltd</t>
  </si>
  <si>
    <t>NEWLIGHT</t>
  </si>
  <si>
    <t>Progrex Ventures Ltd</t>
  </si>
  <si>
    <t>PROGREXV</t>
  </si>
  <si>
    <t>Aryan Share &amp; Stock Brokers Ltd</t>
  </si>
  <si>
    <t>ARYAN</t>
  </si>
  <si>
    <t>Woodsvilla Ltd</t>
  </si>
  <si>
    <t>WOODSVILA</t>
  </si>
  <si>
    <t>Omni AX's Software Ltd</t>
  </si>
  <si>
    <t>OMNIAX</t>
  </si>
  <si>
    <t>Motilal Oswal S&amp;P BSE Enhanced Value ETF</t>
  </si>
  <si>
    <t>MOVALUE</t>
  </si>
  <si>
    <t>United Leasing &amp; Industries Ltd</t>
  </si>
  <si>
    <t>UNTTEMI</t>
  </si>
  <si>
    <t>ADITYA BSL Nifty 200 Momentum 30 ETF</t>
  </si>
  <si>
    <t>MOMENTUM</t>
  </si>
  <si>
    <t>Looks Health Services Ltd</t>
  </si>
  <si>
    <t>LOOKS</t>
  </si>
  <si>
    <t>TeleCanor Global Ltd</t>
  </si>
  <si>
    <t>TELECANOR</t>
  </si>
  <si>
    <t>Suryo Foods and Industries Ltd</t>
  </si>
  <si>
    <t>SURFI</t>
  </si>
  <si>
    <t>Svam Software Ltd</t>
  </si>
  <si>
    <t>SVAMSOF</t>
  </si>
  <si>
    <t>Gratex Industries Ltd</t>
  </si>
  <si>
    <t>GRATEXI</t>
  </si>
  <si>
    <t>Raghunath International Ltd</t>
  </si>
  <si>
    <t>RAGHUNAT</t>
  </si>
  <si>
    <t>Jayabharat Credit Ltd</t>
  </si>
  <si>
    <t>JAYBHCR</t>
  </si>
  <si>
    <t>Jainco Projects (India) Ltd</t>
  </si>
  <si>
    <t>JAINCO</t>
  </si>
  <si>
    <t>Clio Infotech Ltd</t>
  </si>
  <si>
    <t>CLIOINFO</t>
  </si>
  <si>
    <t>Nutech Global Ltd</t>
  </si>
  <si>
    <t>NUTECGLOB</t>
  </si>
  <si>
    <t>Ganon Products Ltd</t>
  </si>
  <si>
    <t>GANONPRO</t>
  </si>
  <si>
    <t>International Data Management Ltd</t>
  </si>
  <si>
    <t>IDM</t>
  </si>
  <si>
    <t>Vas Infrastructure Ltd (cn)</t>
  </si>
  <si>
    <t>VASINFRA</t>
  </si>
  <si>
    <t>Vardhman Concrete Ltd</t>
  </si>
  <si>
    <t>VARDHMAN</t>
  </si>
  <si>
    <t>Ramasigns Industries Ltd</t>
  </si>
  <si>
    <t>RAMASIGNS</t>
  </si>
  <si>
    <t>Modella Woollens Ltd</t>
  </si>
  <si>
    <t>MODWOOL</t>
  </si>
  <si>
    <t>Aditya Ispat Ltd</t>
  </si>
  <si>
    <t>ADITYA</t>
  </si>
  <si>
    <t>Athena Constructions Ltd</t>
  </si>
  <si>
    <t>ATHCON</t>
  </si>
  <si>
    <t>Space Incubatrics Technologies Ltd</t>
  </si>
  <si>
    <t>SPACEINCUBA</t>
  </si>
  <si>
    <t>Olympic Cards Ltd</t>
  </si>
  <si>
    <t>OLPCL</t>
  </si>
  <si>
    <t>Explicit Finance Ltd</t>
  </si>
  <si>
    <t>EXPLICITFIN</t>
  </si>
  <si>
    <t>Aadi Industries Ltd</t>
  </si>
  <si>
    <t>AADIIND</t>
  </si>
  <si>
    <t>Konndor Industries Ltd</t>
  </si>
  <si>
    <t>KONNDOR</t>
  </si>
  <si>
    <t>Mega Nirman &amp; Industries Ltd</t>
  </si>
  <si>
    <t>MNIL</t>
  </si>
  <si>
    <t>Mahalaxmi Seamless Ltd</t>
  </si>
  <si>
    <t>MAHALXSE</t>
  </si>
  <si>
    <t>Sikozy Realtors Ltd</t>
  </si>
  <si>
    <t>SIKOZY</t>
  </si>
  <si>
    <t>Voltaire Leasing and Finance Ltd</t>
  </si>
  <si>
    <t>VOLLF</t>
  </si>
  <si>
    <t>Patidar Buildcon Ltd</t>
  </si>
  <si>
    <t>PATIDAR</t>
  </si>
  <si>
    <t>Quintegra Solutions Ltd</t>
  </si>
  <si>
    <t>QUINTEGRA</t>
  </si>
  <si>
    <t>Motilal Oswal S&amp;P BSE Quality ETF</t>
  </si>
  <si>
    <t>MOQUALITY</t>
  </si>
  <si>
    <t>Motilal Oswal S&amp;P BSE Healthcare ETF</t>
  </si>
  <si>
    <t>MOHEALTH</t>
  </si>
  <si>
    <t>Chandrima Mercantiles Ltd</t>
  </si>
  <si>
    <t>CHANDRIMA</t>
  </si>
  <si>
    <t>Sungold Capital Ltd</t>
  </si>
  <si>
    <t>SUNGOLD</t>
  </si>
  <si>
    <t>Quantum Digital Vision (India) Ltd</t>
  </si>
  <si>
    <t>QUANTDIA</t>
  </si>
  <si>
    <t>Typhoon Financial Services Ltd</t>
  </si>
  <si>
    <t>TFSL</t>
  </si>
  <si>
    <t>Coral Newsprints Ltd</t>
  </si>
  <si>
    <t>CORNE</t>
  </si>
  <si>
    <t>Shyama Infosys Ltd</t>
  </si>
  <si>
    <t>SHYAMAINFO</t>
  </si>
  <si>
    <t>HDFC Nifty100 Low Volatility 30 ETF</t>
  </si>
  <si>
    <t>HDFCLOWVOL</t>
  </si>
  <si>
    <t>Unitech International Ltd</t>
  </si>
  <si>
    <t>UNITINT</t>
  </si>
  <si>
    <t>Pacheli Industrial Finance Ltd</t>
  </si>
  <si>
    <t>PIFL</t>
  </si>
  <si>
    <t>Mercury Trade Links Ltd</t>
  </si>
  <si>
    <t>MERCTRD</t>
  </si>
  <si>
    <t>Pradip Overseas Ltd</t>
  </si>
  <si>
    <t>PRADIP</t>
  </si>
  <si>
    <t>Williamson Financial Services Ltd</t>
  </si>
  <si>
    <t>WILLIMFI</t>
  </si>
  <si>
    <t>Penta Gold Ltd</t>
  </si>
  <si>
    <t>PENTAGOLD</t>
  </si>
  <si>
    <t>Nihar Info Global Ltd</t>
  </si>
  <si>
    <t>NIHARINF</t>
  </si>
  <si>
    <t>Integrated Proteins Ltd</t>
  </si>
  <si>
    <t>INTEGFD</t>
  </si>
  <si>
    <t>Sree Jayalakshmi Autospin Ltd</t>
  </si>
  <si>
    <t>SREEJAYA</t>
  </si>
  <si>
    <t>Kuber Udyog Ltd</t>
  </si>
  <si>
    <t>KUBERJI</t>
  </si>
  <si>
    <t>Vallabh Steels Ltd</t>
  </si>
  <si>
    <t>VALLABHSQ</t>
  </si>
  <si>
    <t>Ishaan Infrastructures and Shelters Ltd</t>
  </si>
  <si>
    <t>IISL</t>
  </si>
  <si>
    <t>Corporate Merchant Bankers Ltd</t>
  </si>
  <si>
    <t>CMBL</t>
  </si>
  <si>
    <t>52 Weeks Entertainment Ltd</t>
  </si>
  <si>
    <t>SHAQUAK</t>
  </si>
  <si>
    <t>Classic Leasing &amp; Finance Ltd</t>
  </si>
  <si>
    <t>CLFL</t>
  </si>
  <si>
    <t>Relic Technologies Ltd</t>
  </si>
  <si>
    <t>RELICTEC</t>
  </si>
  <si>
    <t>P M Telelinnks Ltd</t>
  </si>
  <si>
    <t>PMTELELIN</t>
  </si>
  <si>
    <t>Afloat Enterprises Ltd</t>
  </si>
  <si>
    <t>ADISHAKTI</t>
  </si>
  <si>
    <t>Galada Finance Ltd</t>
  </si>
  <si>
    <t>GALADAFIN</t>
  </si>
  <si>
    <t>Navoday Enterprises Ltd</t>
  </si>
  <si>
    <t>NAVODAYENT</t>
  </si>
  <si>
    <t>Kotak Nifty MNC ETF</t>
  </si>
  <si>
    <t>MNC</t>
  </si>
  <si>
    <t>Saffron Industries Ltd</t>
  </si>
  <si>
    <t>SAFFRON</t>
  </si>
  <si>
    <t>Garodia Chemicals Ltd</t>
  </si>
  <si>
    <t>GARODCH</t>
  </si>
  <si>
    <t>Kotak Nifty India Consumption ETF</t>
  </si>
  <si>
    <t>CONS</t>
  </si>
  <si>
    <t>Pro Clb Global Ltd</t>
  </si>
  <si>
    <t>PROCLB</t>
  </si>
  <si>
    <t>Shantai Industries Ltd</t>
  </si>
  <si>
    <t>SHANTAI</t>
  </si>
  <si>
    <t>SW Investments Ltd</t>
  </si>
  <si>
    <t>SW1</t>
  </si>
  <si>
    <t>Ontic Finserve Ltd</t>
  </si>
  <si>
    <t>ONTIC</t>
  </si>
  <si>
    <t>ADITYA BSL Nifty 200 Quality 30 ETF</t>
  </si>
  <si>
    <t>NIFTYQLITY</t>
  </si>
  <si>
    <t>Bharatiya Global Infomedia Ltd</t>
  </si>
  <si>
    <t>BGLOBAL</t>
  </si>
  <si>
    <t>Simplex Papers Ltd</t>
  </si>
  <si>
    <t>SIMPLXPAP</t>
  </si>
  <si>
    <t>Epsom Properties Ltd</t>
  </si>
  <si>
    <t>EPSOMPRO</t>
  </si>
  <si>
    <t>Pankaj Polymers Ltd</t>
  </si>
  <si>
    <t>PANKAJPO</t>
  </si>
  <si>
    <t>Brijlaxmi Leasing &amp; Finance Ltd</t>
  </si>
  <si>
    <t>BRIJLEAS</t>
  </si>
  <si>
    <t>Ken Financial Services Ltd</t>
  </si>
  <si>
    <t>KENFIN</t>
  </si>
  <si>
    <t>Jalan Transolutions (India) Ltd</t>
  </si>
  <si>
    <t>JALAN</t>
  </si>
  <si>
    <t>Mahasagar Travels Ltd</t>
  </si>
  <si>
    <t>MHSGRMS</t>
  </si>
  <si>
    <t>Asia Capital Ltd</t>
  </si>
  <si>
    <t>ASIACAP</t>
  </si>
  <si>
    <t>Sashwat Technocrats Ltd</t>
  </si>
  <si>
    <t>SASHWAT</t>
  </si>
  <si>
    <t>Aananda Lakshmi Spinning Mills Ltd</t>
  </si>
  <si>
    <t>AANANDALAK</t>
  </si>
  <si>
    <t>JMG Corporation Ltd</t>
  </si>
  <si>
    <t>JMGCORP</t>
  </si>
  <si>
    <t>Mideast Portfolio Management Ltd</t>
  </si>
  <si>
    <t>MIDEASTP</t>
  </si>
  <si>
    <t>Mayur Floorings Ltd</t>
  </si>
  <si>
    <t>MAYURFL</t>
  </si>
  <si>
    <t>Sujana Universal Industries Ltd</t>
  </si>
  <si>
    <t>SUJANAUNI</t>
  </si>
  <si>
    <t>Jayatma Enterprises Ltd</t>
  </si>
  <si>
    <t>JAYATMA</t>
  </si>
  <si>
    <t>Pushpanjali Realms and Infratech Ltd</t>
  </si>
  <si>
    <t>PUSHPREALM</t>
  </si>
  <si>
    <t>Superior Finlease Ltd</t>
  </si>
  <si>
    <t>SUPERIOR</t>
  </si>
  <si>
    <t>Scintilla Commercial &amp; Credit Ltd</t>
  </si>
  <si>
    <t>SCC</t>
  </si>
  <si>
    <t>Svarnim Trade Udyog Ltd</t>
  </si>
  <si>
    <t>SNIM</t>
  </si>
  <si>
    <t>Datiware Maritime Infra Ltd</t>
  </si>
  <si>
    <t>DATIWARE</t>
  </si>
  <si>
    <t>Padmalaya Telefilms Ltd</t>
  </si>
  <si>
    <t>PADMALAYAT</t>
  </si>
  <si>
    <t>GCM Commodity &amp; Derivatives Ltd</t>
  </si>
  <si>
    <t>GCMCOMM</t>
  </si>
  <si>
    <t>Lead Financial Services Ltd</t>
  </si>
  <si>
    <t>LEADFIN</t>
  </si>
  <si>
    <t>Ortel Communications Ltd</t>
  </si>
  <si>
    <t>ORTEL</t>
  </si>
  <si>
    <t>IMP Powers Ltd</t>
  </si>
  <si>
    <t>INDLMETER</t>
  </si>
  <si>
    <t>Sunraj Diamond Exports Ltd</t>
  </si>
  <si>
    <t>SUNRAJDI</t>
  </si>
  <si>
    <t>AVI Polymers Ltd</t>
  </si>
  <si>
    <t>AVI</t>
  </si>
  <si>
    <t>Siddheswari Garments Ltd</t>
  </si>
  <si>
    <t>SIDDHEGA</t>
  </si>
  <si>
    <t>Ambitious Plastomac Company Ltd</t>
  </si>
  <si>
    <t>AMBIT</t>
  </si>
  <si>
    <t>Universal Arts Ltd</t>
  </si>
  <si>
    <t>UNIVARTS</t>
  </si>
  <si>
    <t>Multipurpose Trading and Agencies Ltd</t>
  </si>
  <si>
    <t>ZMULTIPU</t>
  </si>
  <si>
    <t>Cindrella Financial Services Ltd</t>
  </si>
  <si>
    <t>CINDRELL</t>
  </si>
  <si>
    <t>Amerise Biosciences Ltd</t>
  </si>
  <si>
    <t>AMERISE</t>
  </si>
  <si>
    <t>Checkpoint Trends Ltd</t>
  </si>
  <si>
    <t>CHECKPOINT</t>
  </si>
  <si>
    <t>Manipal Finance Corp Ltd</t>
  </si>
  <si>
    <t>MNPLFIN</t>
  </si>
  <si>
    <t>Khyati Multimedia Entertainment Ltd</t>
  </si>
  <si>
    <t>KHYATI</t>
  </si>
  <si>
    <t>Gyan Developers and Builders Ltd</t>
  </si>
  <si>
    <t>GYANDEV</t>
  </si>
  <si>
    <t>Atharv Enterprises Ltd</t>
  </si>
  <si>
    <t>ATHARVENT</t>
  </si>
  <si>
    <t>Desh Rakshak Aushdhalaya Ltd</t>
  </si>
  <si>
    <t>DESHRAK</t>
  </si>
  <si>
    <t>Jyothi Infraventures Ltd</t>
  </si>
  <si>
    <t>JYOTHI</t>
  </si>
  <si>
    <t>Innocorp Ltd</t>
  </si>
  <si>
    <t>INNOCORP</t>
  </si>
  <si>
    <t>S K S Textiles Ltd</t>
  </si>
  <si>
    <t>SKSTEXTILE</t>
  </si>
  <si>
    <t>Hanman Fit Ltd</t>
  </si>
  <si>
    <t>HANMAN</t>
  </si>
  <si>
    <t>Mahaveer Infoway Ltd</t>
  </si>
  <si>
    <t>MINFY</t>
  </si>
  <si>
    <t>Ekam Leasing and Finance Co Ltd</t>
  </si>
  <si>
    <t>EKAMLEA</t>
  </si>
  <si>
    <t>Aarcon Facilities Ltd</t>
  </si>
  <si>
    <t>RBGUPTA</t>
  </si>
  <si>
    <t>Futuristic Securities Ltd</t>
  </si>
  <si>
    <t>FUTURSEC</t>
  </si>
  <si>
    <t>Ashoka Refineries Ltd</t>
  </si>
  <si>
    <t>ASHOKRE</t>
  </si>
  <si>
    <t>T Spiritual World Ltd</t>
  </si>
  <si>
    <t>TSPIRITUAL</t>
  </si>
  <si>
    <t>Encode Packaging India Ltd</t>
  </si>
  <si>
    <t>ENCODE</t>
  </si>
  <si>
    <t>Rajkot Investment Trust Ltd</t>
  </si>
  <si>
    <t>RAJKOTINV</t>
  </si>
  <si>
    <t>Gravity (India) Ltd</t>
  </si>
  <si>
    <t>GRAVITY</t>
  </si>
  <si>
    <t>Crimson Metal Engineering Company Ltd</t>
  </si>
  <si>
    <t>CRIMSON</t>
  </si>
  <si>
    <t>Purple Entertainment Ltd</t>
  </si>
  <si>
    <t>PURPLE</t>
  </si>
  <si>
    <t>Capricorn Systems Global Solutions Ltd</t>
  </si>
  <si>
    <t>CAPRICORN</t>
  </si>
  <si>
    <t>Kaarya Facilities &amp; Services Ltd</t>
  </si>
  <si>
    <t>KAARYAFSL</t>
  </si>
  <si>
    <t>Elango Industries Ltd</t>
  </si>
  <si>
    <t>ELANGO</t>
  </si>
  <si>
    <t>Richa Industries Ltd</t>
  </si>
  <si>
    <t>RICHAIND</t>
  </si>
  <si>
    <t>Shelter Infra Projects Ltd</t>
  </si>
  <si>
    <t>SIPL</t>
  </si>
  <si>
    <t>Gangotri Textiles Ltd</t>
  </si>
  <si>
    <t>GANGOTRI</t>
  </si>
  <si>
    <t>Diksha Greens Ltd</t>
  </si>
  <si>
    <t>DGL</t>
  </si>
  <si>
    <t>Pioneer Agro Extracts Ltd</t>
  </si>
  <si>
    <t>PIONAGR</t>
  </si>
  <si>
    <t>Dharani Finance Ltd</t>
  </si>
  <si>
    <t>DHARFIN</t>
  </si>
  <si>
    <t>Adjia Technologies Ltd</t>
  </si>
  <si>
    <t>ADJIA</t>
  </si>
  <si>
    <t>Fraser and Co Ltd</t>
  </si>
  <si>
    <t>FRASER</t>
  </si>
  <si>
    <t>Pagaria Energy Ltd</t>
  </si>
  <si>
    <t>WOMENNET</t>
  </si>
  <si>
    <t>Priya Ltd</t>
  </si>
  <si>
    <t>PRIYALT</t>
  </si>
  <si>
    <t>CKP Leisure Ltd</t>
  </si>
  <si>
    <t>CKPLEISURE</t>
  </si>
  <si>
    <t>Nippon India ETF Nifty 50 Shariah BeES</t>
  </si>
  <si>
    <t>SHARIABEES</t>
  </si>
  <si>
    <t>High Street Filatex Ltd</t>
  </si>
  <si>
    <t>HIGHSTREE</t>
  </si>
  <si>
    <t>Regency Trust Ltd</t>
  </si>
  <si>
    <t>REGTRUS</t>
  </si>
  <si>
    <t>Oscar Global Ltd</t>
  </si>
  <si>
    <t>OSCARGLO</t>
  </si>
  <si>
    <t>Gopal Iron and Steels Company (Gujarat) Ltd</t>
  </si>
  <si>
    <t>GOPAIST</t>
  </si>
  <si>
    <t>Hemo Organic Ltd</t>
  </si>
  <si>
    <t>HEMORGANIC</t>
  </si>
  <si>
    <t>Shiva Suitings Ltd</t>
  </si>
  <si>
    <t>SHVSUIT</t>
  </si>
  <si>
    <t>Jauss Polymers Ltd</t>
  </si>
  <si>
    <t>JAUSPOL</t>
  </si>
  <si>
    <t>Heera Ispat Ltd</t>
  </si>
  <si>
    <t>HEERAISP</t>
  </si>
  <si>
    <t>Abhishek Infraventures Ltd</t>
  </si>
  <si>
    <t>ABHIINFRA</t>
  </si>
  <si>
    <t>Padmanabh Industries Ltd</t>
  </si>
  <si>
    <t>PADMAIND</t>
  </si>
  <si>
    <t>SS Infrastructure Development Consultants Ltd</t>
  </si>
  <si>
    <t>SSINFRA</t>
  </si>
  <si>
    <t>Autoriders International Ltd</t>
  </si>
  <si>
    <t>AUTOINT</t>
  </si>
  <si>
    <t>CMM Infraprojects Ltd</t>
  </si>
  <si>
    <t>CMMIPL</t>
  </si>
  <si>
    <t>Manor Estates and Industries Ltd</t>
  </si>
  <si>
    <t>KARANWO</t>
  </si>
  <si>
    <t>EMA India Ltd</t>
  </si>
  <si>
    <t>EMAINDIA</t>
  </si>
  <si>
    <t>Kiran Syntex Ltd</t>
  </si>
  <si>
    <t>KIRANSY-B</t>
  </si>
  <si>
    <t>Jumbo Bag Ltd</t>
  </si>
  <si>
    <t>JUMBO</t>
  </si>
  <si>
    <t>Vasa Retail and Overseas Ltd</t>
  </si>
  <si>
    <t>VASA</t>
  </si>
  <si>
    <t>R R Securities Ltd</t>
  </si>
  <si>
    <t>RRSECUR</t>
  </si>
  <si>
    <t>Krishna Filament Industries Ltd</t>
  </si>
  <si>
    <t>KRIFILIND</t>
  </si>
  <si>
    <t>Systematix Securities Ltd</t>
  </si>
  <si>
    <t>SYTIXSE</t>
  </si>
  <si>
    <t>Spectra Industries Ltd</t>
  </si>
  <si>
    <t>SPECTRA</t>
  </si>
  <si>
    <t>MFS Intercorp Ltd</t>
  </si>
  <si>
    <t>MFSINTRCRP</t>
  </si>
  <si>
    <t>Edelweiss Nifty 50 ETF</t>
  </si>
  <si>
    <t>NIFTYEES</t>
  </si>
  <si>
    <t>Hi-Klass Trading and Investment Ltd</t>
  </si>
  <si>
    <t>HIKLASS</t>
  </si>
  <si>
    <t>Adarsh Mercantile Ltd</t>
  </si>
  <si>
    <t>ADARSH</t>
  </si>
  <si>
    <t>Invesco India Nifty 50 ETF</t>
  </si>
  <si>
    <t>IVZINNIFTY</t>
  </si>
  <si>
    <t>City Online Services Ltd</t>
  </si>
  <si>
    <t>CITYONLINE</t>
  </si>
  <si>
    <t>Radhagobind Commercial Ltd</t>
  </si>
  <si>
    <t>RCL</t>
  </si>
  <si>
    <t>Arcee Industries Ltd</t>
  </si>
  <si>
    <t>ARCEEIN</t>
  </si>
  <si>
    <t>Kuberan Global Edu Solutions Ltd</t>
  </si>
  <si>
    <t>KGES</t>
  </si>
  <si>
    <t>SSPN Finance Ltd</t>
  </si>
  <si>
    <t>SSPNFIN</t>
  </si>
  <si>
    <t>Tridev Infraestates Ltd</t>
  </si>
  <si>
    <t>ASHUTPM</t>
  </si>
  <si>
    <t>Natura Hue Chem Ltd</t>
  </si>
  <si>
    <t>NATHUEC</t>
  </si>
  <si>
    <t>Eureka Industries Ltd</t>
  </si>
  <si>
    <t>EUREKAI</t>
  </si>
  <si>
    <t>Ahimsa Industries Ltd</t>
  </si>
  <si>
    <t>AHIMSA</t>
  </si>
  <si>
    <t>Nippon India ETF Nifty Dividend Opportunities 50</t>
  </si>
  <si>
    <t>DIVOPPBEES</t>
  </si>
  <si>
    <t>Shri Kalyan Holdings Ltd</t>
  </si>
  <si>
    <t>SHKALYN</t>
  </si>
  <si>
    <t>Saptak Chem and Business Ltd</t>
  </si>
  <si>
    <t>SCBL</t>
  </si>
  <si>
    <t>IEC Education Ltd</t>
  </si>
  <si>
    <t>IECEDU</t>
  </si>
  <si>
    <t>SBL Infratech Ltd</t>
  </si>
  <si>
    <t>SBLI</t>
  </si>
  <si>
    <t>Capfin India Ltd</t>
  </si>
  <si>
    <t>CAPFIN</t>
  </si>
  <si>
    <t>Kovalam Investment and Trading Co Ltd</t>
  </si>
  <si>
    <t>ZKOVALIN</t>
  </si>
  <si>
    <t>Source Industries (India) Ltd</t>
  </si>
  <si>
    <t>SOURCEIND</t>
  </si>
  <si>
    <t>Decorous Investment and Trading Co Ltd</t>
  </si>
  <si>
    <t>DITCO</t>
  </si>
  <si>
    <t>S R Industries Ltd</t>
  </si>
  <si>
    <t>SRIND</t>
  </si>
  <si>
    <t>Thakkers Group Limited</t>
  </si>
  <si>
    <t>THAKKERS</t>
  </si>
  <si>
    <t>Gleam Fabmat Ltd</t>
  </si>
  <si>
    <t>GLEAM</t>
  </si>
  <si>
    <t>AAR Shyam India Investment Company Ltd</t>
  </si>
  <si>
    <t>AARSHYAM</t>
  </si>
  <si>
    <t>People's Investment Ltd</t>
  </si>
  <si>
    <t>PEOPLIN</t>
  </si>
  <si>
    <t>Kanel Industries Ltd</t>
  </si>
  <si>
    <t>KANELIND</t>
  </si>
  <si>
    <t>IDFC Nifty 50 ETF</t>
  </si>
  <si>
    <t>IDFNIFTYET</t>
  </si>
  <si>
    <t>Rajvir Industries Ltd</t>
  </si>
  <si>
    <t>RAJVIR</t>
  </si>
  <si>
    <t>Tiaan Consumer Ltd</t>
  </si>
  <si>
    <t>TIAANC</t>
  </si>
  <si>
    <t>SPV Global Trading Ltd</t>
  </si>
  <si>
    <t>SPVGLOBAL</t>
  </si>
  <si>
    <t>SVA India Ltd</t>
  </si>
  <si>
    <t>SVAINDIA</t>
  </si>
  <si>
    <t>JLA Infraville Shoppers Ltd</t>
  </si>
  <si>
    <t>JSHL</t>
  </si>
  <si>
    <t>Nikki Global Finance Ltd</t>
  </si>
  <si>
    <t>NIKKIGL</t>
  </si>
  <si>
    <t>Tricom Fruit Products Ltd</t>
  </si>
  <si>
    <t>TRICOMFRU</t>
  </si>
  <si>
    <t>Euro Asia Exports Ltd</t>
  </si>
  <si>
    <t>EUROASIA</t>
  </si>
  <si>
    <t>G D L Leasing and Finance Ltd</t>
  </si>
  <si>
    <t>GDLLEAS</t>
  </si>
  <si>
    <t>Gaekwar Mills Ltd</t>
  </si>
  <si>
    <t>ZGAEKWAR</t>
  </si>
  <si>
    <t>Bansisons Tea Industries Ltd</t>
  </si>
  <si>
    <t>BANSTEA</t>
  </si>
  <si>
    <t>Shivansh Finserve Ltd</t>
  </si>
  <si>
    <t>SHIVA</t>
  </si>
  <si>
    <t>Jaihind Projects Ltd</t>
  </si>
  <si>
    <t>JAIHINDPRO</t>
  </si>
  <si>
    <t>Anand Projects Ltd</t>
  </si>
  <si>
    <t>ANANDPROJ</t>
  </si>
  <si>
    <t>Hindusthan Udyog Ltd</t>
  </si>
  <si>
    <t>ZHINUDYP</t>
  </si>
  <si>
    <t>M Lakhamsi Industries Ltd</t>
  </si>
  <si>
    <t>MLINDLTD</t>
  </si>
  <si>
    <t>Goldcoin Health Foods Ltd</t>
  </si>
  <si>
    <t>GOLDCOINHF</t>
  </si>
  <si>
    <t>Motilal Oswal Nifty 200 Momentum 30 ETF</t>
  </si>
  <si>
    <t>MOMOMENTUM</t>
  </si>
  <si>
    <t>Brilliant Portfolios Ltd</t>
  </si>
  <si>
    <t>BRIPORT</t>
  </si>
  <si>
    <t>Transglobe Foods Ltd</t>
  </si>
  <si>
    <t>TRANSFD</t>
  </si>
  <si>
    <t>Pasupati Fincap Ltd</t>
  </si>
  <si>
    <t>PASUFIN</t>
  </si>
  <si>
    <t>ID Info Business Services Ltd</t>
  </si>
  <si>
    <t>IDINFO</t>
  </si>
  <si>
    <t>Mudra Financial Services Ltd</t>
  </si>
  <si>
    <t>MUDRA</t>
  </si>
  <si>
    <t>Sagar Systech Ltd</t>
  </si>
  <si>
    <t>SAGARSYST</t>
  </si>
  <si>
    <t>Powerful Technologies Ltd</t>
  </si>
  <si>
    <t>POWERFUL</t>
  </si>
  <si>
    <t>TMT (India) Ltd</t>
  </si>
  <si>
    <t>TMTIND-B1</t>
  </si>
  <si>
    <t>Edelweiss ETF-Nifty Bank</t>
  </si>
  <si>
    <t>EBANK</t>
  </si>
  <si>
    <t>Stellant Securities (India) Ltd</t>
  </si>
  <si>
    <t>STELLANT</t>
  </si>
  <si>
    <t>CES Ltd</t>
  </si>
  <si>
    <t>CESL</t>
  </si>
  <si>
    <t>Surbhi Industries Ltd</t>
  </si>
  <si>
    <t>SURBHIN</t>
  </si>
  <si>
    <t>Sheraton Properties and Finance Ltd</t>
  </si>
  <si>
    <t>ZSHERAPR</t>
  </si>
  <si>
    <t>Valley Magnesite Company Ltd</t>
  </si>
  <si>
    <t>VALLEY</t>
  </si>
  <si>
    <t>Sindu Valley Technologies Ltd</t>
  </si>
  <si>
    <t>SINDUVA</t>
  </si>
  <si>
    <t>IDream Film Infrastructure Company Ltd</t>
  </si>
  <si>
    <t>SOFTBPO</t>
  </si>
  <si>
    <t>Elitecon International Ltd</t>
  </si>
  <si>
    <t>ELITECON</t>
  </si>
  <si>
    <t>Indoworth Holdings Ltd</t>
  </si>
  <si>
    <t>UNIWSEC</t>
  </si>
  <si>
    <t>Hind Commerce Ltd</t>
  </si>
  <si>
    <t>HCLTD</t>
  </si>
  <si>
    <t>Rajvi Logitrade Ltd</t>
  </si>
  <si>
    <t>RAJVI</t>
  </si>
  <si>
    <t>Bansal Multiflex Ltd</t>
  </si>
  <si>
    <t>BANSAL</t>
  </si>
  <si>
    <t>Shaw Construction Pvt Ltd</t>
  </si>
  <si>
    <t>SHAHCON</t>
  </si>
  <si>
    <t>Speedage Commercials Ltd</t>
  </si>
  <si>
    <t>ZSPEEDCO</t>
  </si>
  <si>
    <t>Gold Rock Investments Ltd</t>
  </si>
  <si>
    <t>ZGOLDINV</t>
  </si>
  <si>
    <t>Kedia Construction Co Ltd</t>
  </si>
  <si>
    <t>KEDIACN</t>
  </si>
  <si>
    <t>India Radiators Ltd</t>
  </si>
  <si>
    <t>INRADIA</t>
  </si>
  <si>
    <t>KSHITIJ Investments Ltd</t>
  </si>
  <si>
    <t>KSHITIJ</t>
  </si>
  <si>
    <t>ICICI Prudential Nifty 200 Momentum 30 ETF</t>
  </si>
  <si>
    <t>MOM30IETF</t>
  </si>
  <si>
    <t>Yash Trading and Finance Ltd</t>
  </si>
  <si>
    <t>YASTF</t>
  </si>
  <si>
    <t>Ridhi Synthetics Ltd</t>
  </si>
  <si>
    <t>RIDHISYN</t>
  </si>
  <si>
    <t>Apollo Ingredients Ltd</t>
  </si>
  <si>
    <t>INDSOYA</t>
  </si>
  <si>
    <t>Dugar Housing Developments Ltd</t>
  </si>
  <si>
    <t>DUGARHOU</t>
  </si>
  <si>
    <t>Magnanimous Trade &amp; Finance Ltd</t>
  </si>
  <si>
    <t>MAGANTR</t>
  </si>
  <si>
    <t>Sunrise Industrial Traders Ltd</t>
  </si>
  <si>
    <t>SUNRINV</t>
  </si>
  <si>
    <t>Jupiter Industries and Leasing Ltd</t>
  </si>
  <si>
    <t>JPTRLES</t>
  </si>
  <si>
    <t>Nirbhay Colours India Ltd</t>
  </si>
  <si>
    <t>NIRBHAYIND</t>
  </si>
  <si>
    <t>Swastik Safe Deposit and Investments Ltd</t>
  </si>
  <si>
    <t>ZSWASTSA</t>
  </si>
  <si>
    <t>Purity Flexpack Ltd</t>
  </si>
  <si>
    <t>PURITY</t>
  </si>
  <si>
    <t>Varun Mercantile Ltd</t>
  </si>
  <si>
    <t>VARUNME</t>
  </si>
  <si>
    <t>Coromandel Agro Products and Oils Ltd</t>
  </si>
  <si>
    <t>CORAGRO</t>
  </si>
  <si>
    <t>RRP Semiconductor Ltd</t>
  </si>
  <si>
    <t>GDTRAGN</t>
  </si>
  <si>
    <t>Nibe Ordnance and Maritime Ltd</t>
  </si>
  <si>
    <t>ANSHNCO</t>
  </si>
  <si>
    <t>Kusam Electrical Industries Ltd</t>
  </si>
  <si>
    <t>KUSUMEL</t>
  </si>
  <si>
    <t>Pervasive Commodities Ltd</t>
  </si>
  <si>
    <t>PERVASIVE</t>
  </si>
  <si>
    <t>Viksit Engineering Ltd</t>
  </si>
  <si>
    <t>VIKSHEN</t>
  </si>
  <si>
    <t>PH Trading Ltd</t>
  </si>
  <si>
    <t>PHTRADING</t>
  </si>
  <si>
    <t>Mrugesh Trading Ltd</t>
  </si>
  <si>
    <t>MRUTR</t>
  </si>
  <si>
    <t>Unijolly Investments Company Ltd</t>
  </si>
  <si>
    <t>UNIJOLL</t>
  </si>
  <si>
    <t>Western Ministil Ltd</t>
  </si>
  <si>
    <t>WMINIMT</t>
  </si>
  <si>
    <t>Hindustan Housing Company Ltd</t>
  </si>
  <si>
    <t>ZHINDHSG</t>
  </si>
  <si>
    <t>Megh Mayur Infra Ltd</t>
  </si>
  <si>
    <t>TRANOCE</t>
  </si>
  <si>
    <t>Elcid Investments Ltd</t>
  </si>
  <si>
    <t>ELCIDIN</t>
  </si>
  <si>
    <t>Sagar Soya Products Ltd</t>
  </si>
  <si>
    <t>SAGRSOY-B</t>
  </si>
  <si>
    <t>Southern Gas Ltd</t>
  </si>
  <si>
    <t>ZSOUTGAS</t>
  </si>
  <si>
    <t>Antariksh Industries Ltd</t>
  </si>
  <si>
    <t>ANTARIKSH</t>
  </si>
  <si>
    <t>Bengal Steel Industries Ltd</t>
  </si>
  <si>
    <t>BENGALS</t>
  </si>
  <si>
    <t>Whitehall Commercial Company Ltd</t>
  </si>
  <si>
    <t>WHITHAL</t>
  </si>
  <si>
    <t>BHARAT Bond ETF-April 2031-Growth</t>
  </si>
  <si>
    <t>EBBETF0431</t>
  </si>
  <si>
    <t>BHARAT Bond ETF-April 2025-Growth</t>
  </si>
  <si>
    <t>EBBETF0425</t>
  </si>
  <si>
    <t>HDFC Nifty Bank ETF</t>
  </si>
  <si>
    <t>HDFCNIFBAN</t>
  </si>
  <si>
    <t>ICICI Prudential Nifty Private Bank ETF</t>
  </si>
  <si>
    <t>PVTBANIETF</t>
  </si>
  <si>
    <t>ICICI Prudential Nifty Midcap 150 ETF</t>
  </si>
  <si>
    <t>MIDCAPIETF</t>
  </si>
  <si>
    <t>ICICI Pru Nifty Alpha Low- Volatility 30 ETF</t>
  </si>
  <si>
    <t>ALPL30IETF</t>
  </si>
  <si>
    <t>ICICI Prudential Nifty IT ETF</t>
  </si>
  <si>
    <t>ITIETF</t>
  </si>
  <si>
    <t>ICICI Prudential S&amp;P BSE 500 ETF</t>
  </si>
  <si>
    <t>BSE500IETF</t>
  </si>
  <si>
    <t>ICICI Prudential Nifty Bank ETF</t>
  </si>
  <si>
    <t>BANKIETF</t>
  </si>
  <si>
    <t>Kotak Nifty 50 Value 20 ETF</t>
  </si>
  <si>
    <t>NV20</t>
  </si>
  <si>
    <t>Indokem Ltd</t>
  </si>
  <si>
    <t>INDOKEM</t>
  </si>
  <si>
    <t>LIC MF Nifty 100 ETF</t>
  </si>
  <si>
    <t>LICNFNHGP</t>
  </si>
  <si>
    <t>Lakshmi Electrical Control Systems Ltd</t>
  </si>
  <si>
    <t>LAKSELEC</t>
  </si>
  <si>
    <t>LIC MF Nifty 50 ETF</t>
  </si>
  <si>
    <t>LICNETFN50</t>
  </si>
  <si>
    <t>Mirae Asset Nifty Next 50 ETF</t>
  </si>
  <si>
    <t>NEXT50</t>
  </si>
  <si>
    <t>Tata Nifty 50 ETF</t>
  </si>
  <si>
    <t>NETF</t>
  </si>
  <si>
    <t>Tata Nifty Private Bank Exchange Traded Fund</t>
  </si>
  <si>
    <t>NPBET</t>
  </si>
  <si>
    <t>UTI Nifty 50 ETF</t>
  </si>
  <si>
    <t>UTINIFTETF</t>
  </si>
  <si>
    <t>Data Infrastructure Trust</t>
  </si>
  <si>
    <t>DATAINFRA</t>
  </si>
  <si>
    <t>SBI S&amp;P BSE Sensex Next 50 ETF</t>
  </si>
  <si>
    <t>SETFSN50</t>
  </si>
  <si>
    <t>IDFC S&amp;P BSE Sensex ETF</t>
  </si>
  <si>
    <t>IDFSENSEXE</t>
  </si>
  <si>
    <t>SBI S&amp;P BSE 100 ETF</t>
  </si>
  <si>
    <t>SETFBSE100</t>
  </si>
  <si>
    <t>Nippon India ETF S&amp;P BSE Sensex</t>
  </si>
  <si>
    <t>SENSEXBEES</t>
  </si>
  <si>
    <t>SBI S&amp;P BSE Sensex ETF</t>
  </si>
  <si>
    <t>SBISENSEX</t>
  </si>
  <si>
    <t>SBI Nifty Private Bank ETF</t>
  </si>
  <si>
    <t>SBIETFPB</t>
  </si>
  <si>
    <t>SBI Nifty IT ETF</t>
  </si>
  <si>
    <t>SBIETFIT</t>
  </si>
  <si>
    <t>Axis NIFTY Bank ETF</t>
  </si>
  <si>
    <t>AXISBNKETF</t>
  </si>
  <si>
    <t>NipponETFNifty CPSE Bond Plus SDL Sep 2024 50:50</t>
  </si>
  <si>
    <t>SDL24BEES</t>
  </si>
  <si>
    <t>Mirae Asset Nifty 100 ESG Sector Leaders ETF</t>
  </si>
  <si>
    <t>ESG</t>
  </si>
  <si>
    <t>Motilal Oswal 5 Year G-Sec ETF</t>
  </si>
  <si>
    <t>MOGSEC</t>
  </si>
  <si>
    <t>Bhalchandram Clothing Ltd</t>
  </si>
  <si>
    <t>BHALCHANDR</t>
  </si>
  <si>
    <t>Empee Distilleries Ltd</t>
  </si>
  <si>
    <t>EDL</t>
  </si>
  <si>
    <t>MIG Media Neurons Ltd</t>
  </si>
  <si>
    <t>MMNL</t>
  </si>
  <si>
    <t>Girdharilal Sugar and Allied Industries Ltd</t>
  </si>
  <si>
    <t>GIRDSGA</t>
  </si>
  <si>
    <t>Shilpi Cable Technologies Ltd</t>
  </si>
  <si>
    <t>SHILPI</t>
  </si>
  <si>
    <t>Tulsyan NEC Ltd</t>
  </si>
  <si>
    <t>TULSYAN</t>
  </si>
  <si>
    <t>Legacy Mercantile Ltd</t>
  </si>
  <si>
    <t>LEGACY</t>
  </si>
  <si>
    <t>Web Element Solutions Ltd</t>
  </si>
  <si>
    <t>WEBSL</t>
  </si>
  <si>
    <t>Has Lifestyle Ltd</t>
  </si>
  <si>
    <t>HASJUICE</t>
  </si>
  <si>
    <t>Supernova Advertising Ltd</t>
  </si>
  <si>
    <t>SUPERNOVA</t>
  </si>
  <si>
    <t>Dekson Castings Ltd</t>
  </si>
  <si>
    <t>DEKSON</t>
  </si>
  <si>
    <t>Parnav Sports Academy Ltd</t>
  </si>
  <si>
    <t>PSAL</t>
  </si>
  <si>
    <t>Kanak Krishi Implements Ltd</t>
  </si>
  <si>
    <t>KKIL</t>
  </si>
  <si>
    <t>Gracious Software Ltd</t>
  </si>
  <si>
    <t>GSL</t>
  </si>
  <si>
    <t>Abhijit Trading Co Ltd</t>
  </si>
  <si>
    <t>ABHIJIT</t>
  </si>
  <si>
    <t>Real Growth Corporation Ltd</t>
  </si>
  <si>
    <t>RGCORP</t>
  </si>
  <si>
    <t>Sharp Investments Ltd</t>
  </si>
  <si>
    <t>SHARPINV</t>
  </si>
  <si>
    <t>Prabhu Steel Industries Ltd</t>
  </si>
  <si>
    <t>ZPRBHSTE</t>
  </si>
  <si>
    <t>Wardwizard Healthcare Ltd</t>
  </si>
  <si>
    <t>AYOME</t>
  </si>
  <si>
    <t>Shiv Kamal Impex Ltd</t>
  </si>
  <si>
    <t>SHIVKAMAL</t>
  </si>
  <si>
    <t>Vinayak Vanijya Ltd</t>
  </si>
  <si>
    <t>VINVANI</t>
  </si>
  <si>
    <t>Jeet Machine Tools Ltd</t>
  </si>
  <si>
    <t>ZJEETMAC</t>
  </si>
  <si>
    <t>Vsd Confin Ltd</t>
  </si>
  <si>
    <t>VSDCONF</t>
  </si>
  <si>
    <t>Sueryaa Knitwear Ltd</t>
  </si>
  <si>
    <t>SUERYAAKNI</t>
  </si>
  <si>
    <t>Tirupati Finlease Ltd</t>
  </si>
  <si>
    <t>TFLL</t>
  </si>
  <si>
    <t>Parmeshwari Silk Mills Ltd</t>
  </si>
  <si>
    <t>PARMSILK</t>
  </si>
  <si>
    <t>Shikhar Leasing and Trading Ltd</t>
  </si>
  <si>
    <t>SHIKHARLETR</t>
  </si>
  <si>
    <t>Raideep Industries Ltd</t>
  </si>
  <si>
    <t>RAIDEEPIND</t>
  </si>
  <si>
    <t>Vardhan Capital and Finance Ltd</t>
  </si>
  <si>
    <t>VARDHANCFL</t>
  </si>
  <si>
    <t>Hari Govind International Ltd</t>
  </si>
  <si>
    <t>HARIGOV</t>
  </si>
  <si>
    <t>Tivoli Construction Ltd</t>
  </si>
  <si>
    <t>TVOLCON</t>
  </si>
  <si>
    <t>B J Duplex Boards Ltd</t>
  </si>
  <si>
    <t>BJDUP</t>
  </si>
  <si>
    <t>Jyot International Marketing Ltd</t>
  </si>
  <si>
    <t>JYOTIN</t>
  </si>
  <si>
    <t>Sarvamangal Marcantile Company Ltd</t>
  </si>
  <si>
    <t>ZSARVAMA</t>
  </si>
  <si>
    <t>Alna Trading and Exports Ltd</t>
  </si>
  <si>
    <t>ALNATRD</t>
  </si>
  <si>
    <t>Ventura Guaranty Ltd</t>
  </si>
  <si>
    <t>SHYAM</t>
  </si>
  <si>
    <t>Healthy Investments Ltd</t>
  </si>
  <si>
    <t>HEALINV</t>
  </si>
  <si>
    <t>Vivid Global Industries Ltd</t>
  </si>
  <si>
    <t>VIVIDIND</t>
  </si>
  <si>
    <t>Revati Organics Ltd</t>
  </si>
  <si>
    <t>REVAORG</t>
  </si>
  <si>
    <t>TTL Enterprises Ltd</t>
  </si>
  <si>
    <t>TTLEL</t>
  </si>
  <si>
    <t>Multiplus Holdings Ltd</t>
  </si>
  <si>
    <t>MULTIIN</t>
  </si>
  <si>
    <t>Jumbo Finance Ltd</t>
  </si>
  <si>
    <t>JUMBFNL</t>
  </si>
  <si>
    <t>Punctual Trading Ltd</t>
  </si>
  <si>
    <t>PUNCTRD</t>
  </si>
  <si>
    <t>Hariyana Ventures Ltd</t>
  </si>
  <si>
    <t>HVL</t>
  </si>
  <si>
    <t>Sanmitra Commercial Ltd</t>
  </si>
  <si>
    <t>ZSANMCOM</t>
  </si>
  <si>
    <t>Bajaj Global Ltd</t>
  </si>
  <si>
    <t>BAJGLOB</t>
  </si>
  <si>
    <t>Twin Roses Trades and Agencies Ltd</t>
  </si>
  <si>
    <t>TWIROST</t>
  </si>
  <si>
    <t>Nivi Trading Ltd</t>
  </si>
  <si>
    <t>ZNIVITRD</t>
  </si>
  <si>
    <t>Meenakshi Steel Industries Ltd</t>
  </si>
  <si>
    <t>MEENST</t>
  </si>
  <si>
    <t>Asutosh Enterprises Ltd</t>
  </si>
  <si>
    <t>ASUTENT</t>
  </si>
  <si>
    <t>Terraform Realstate Ltd</t>
  </si>
  <si>
    <t>TERRAREAL</t>
  </si>
  <si>
    <t>Terraform Magnum Ltd</t>
  </si>
  <si>
    <t>TERRAFORM</t>
  </si>
  <si>
    <t>Microse India Ltd</t>
  </si>
  <si>
    <t>MICROSE</t>
  </si>
  <si>
    <t>Bentley Commercial Enterprises Ltd</t>
  </si>
  <si>
    <t>BENTCOM</t>
  </si>
  <si>
    <t>Nilkanth Engineering Ltd</t>
  </si>
  <si>
    <t>ZNILKENG</t>
  </si>
  <si>
    <t>Kajal Synthetics and Silk Mills Ltd</t>
  </si>
  <si>
    <t>KAJALSY</t>
  </si>
  <si>
    <t>Devinsu Trading Ltd</t>
  </si>
  <si>
    <t>DEVITRD</t>
  </si>
  <si>
    <t>Satyam Silk Mills Ltd</t>
  </si>
  <si>
    <t>ZSATYASL</t>
  </si>
  <si>
    <t>Ishwarshakti Holding &amp; Traders Ltd</t>
  </si>
  <si>
    <t>ISHWATR</t>
  </si>
  <si>
    <t>Triochem Products Ltd</t>
  </si>
  <si>
    <t>TRIPR</t>
  </si>
  <si>
    <t>Technojet Consultants Ltd</t>
  </si>
  <si>
    <t>TECHCON</t>
  </si>
  <si>
    <t>Oseaspre Consultants Ltd</t>
  </si>
  <si>
    <t>OSEASPR</t>
  </si>
  <si>
    <t>Classic Electricals Ltd</t>
  </si>
  <si>
    <t>CLASELE</t>
  </si>
  <si>
    <t>Mansoon Trading Co Ltd</t>
  </si>
  <si>
    <t>ZMANSOON</t>
  </si>
  <si>
    <t>Shreenath Investment Company Ltd</t>
  </si>
  <si>
    <t>SHRENTI</t>
  </si>
  <si>
    <t>Pet Plastics Ltd</t>
  </si>
  <si>
    <t>PETPLST</t>
  </si>
  <si>
    <t>Indo Gulf Industries Ltd</t>
  </si>
  <si>
    <t>IGLFXPL-B</t>
  </si>
  <si>
    <t>Oriental InfraTrust</t>
  </si>
  <si>
    <t>OSEINTRUST</t>
  </si>
  <si>
    <t>AIRTELPP</t>
  </si>
  <si>
    <t>Aurum PropTech Ltd Partly Paidup</t>
  </si>
  <si>
    <t>AURUMPP1</t>
  </si>
  <si>
    <t>SMC Credits Limited</t>
  </si>
  <si>
    <t>SMCREDT</t>
  </si>
  <si>
    <t>Highway Infrastructure Ltd</t>
  </si>
  <si>
    <t>HIGHWAYS</t>
  </si>
  <si>
    <t>Anzen India Energy Yield Plus Trust</t>
  </si>
  <si>
    <t>ANZEN</t>
  </si>
  <si>
    <t>ICICI Pru Nifty Financial Services Ex-Bank ETF</t>
  </si>
  <si>
    <t>FINIETF</t>
  </si>
  <si>
    <t>Kotak Silver ETF</t>
  </si>
  <si>
    <t>SILVER1</t>
  </si>
  <si>
    <t>ICICI Pru Nifty 10 yr Benchmark G-sec ETF</t>
  </si>
  <si>
    <t>GSEC10IETF</t>
  </si>
  <si>
    <t>BHARAT Bond ETF - April 2033</t>
  </si>
  <si>
    <t>EBBETF0433</t>
  </si>
  <si>
    <t>ICICI Pru Nifty Commodities ETF</t>
  </si>
  <si>
    <t>COMMOIETF</t>
  </si>
  <si>
    <t>DSP Nifty Bank ETF</t>
  </si>
  <si>
    <t>BANKETFADD</t>
  </si>
  <si>
    <t>Kotak Nifty 1D Rate Liquid ETF</t>
  </si>
  <si>
    <t>LIQUID1</t>
  </si>
  <si>
    <t>HDFC NIFTY Smallcap 250 ETF</t>
  </si>
  <si>
    <t>HDFCSML250</t>
  </si>
  <si>
    <t>HDFC NIFTY Midcap 150 ETF</t>
  </si>
  <si>
    <t>HDFCMID150</t>
  </si>
  <si>
    <t>HDFC S&amp;P BSE 500 ETF</t>
  </si>
  <si>
    <t>HDFCBSE500</t>
  </si>
  <si>
    <t>Mirae Asset Gold ETF</t>
  </si>
  <si>
    <t>GOLDETF</t>
  </si>
  <si>
    <t>Aditya BSL CRISIL Overnight AI Index ETF</t>
  </si>
  <si>
    <t>ABSLLIQUID</t>
  </si>
  <si>
    <t>ICICI Prudential Nifty PSU Bank ETF</t>
  </si>
  <si>
    <t>PSUBNKIETF</t>
  </si>
  <si>
    <t>Axis S&amp;P BSE Sensex ETF</t>
  </si>
  <si>
    <t>AXSENSEX</t>
  </si>
  <si>
    <t>Mirae Asset Nifty 100 Low Volatility 30 ETF</t>
  </si>
  <si>
    <t>LOWVOL</t>
  </si>
  <si>
    <t>Digital Fibre Infrastructure Trust</t>
  </si>
  <si>
    <t>DIGIFIBRE</t>
  </si>
  <si>
    <t>Mirae Asset Nifty 8-13 yr G-Sec ETF</t>
  </si>
  <si>
    <t>GSEC10YEAR</t>
  </si>
  <si>
    <t>UTI Silver Exchange Traded Fund</t>
  </si>
  <si>
    <t>SILVERETF</t>
  </si>
  <si>
    <t>DSP Gold ETF</t>
  </si>
  <si>
    <t>GOLDETFADD</t>
  </si>
  <si>
    <t>Krishca Strapping Solutions Ltd</t>
  </si>
  <si>
    <t>KRISHCA</t>
  </si>
  <si>
    <t>Mirae Asset Silver ETF</t>
  </si>
  <si>
    <t>SILVRETF</t>
  </si>
  <si>
    <t>Indian Highway Concessions Trust</t>
  </si>
  <si>
    <t>IHCT</t>
  </si>
  <si>
    <t>Automobile Products of India Ltd</t>
  </si>
  <si>
    <t>AUTOPRD</t>
  </si>
  <si>
    <t>DSP Nifty IT ETF</t>
  </si>
  <si>
    <t>ITETFADD</t>
  </si>
  <si>
    <t>Mirae Asset Nifty Bank ETF</t>
  </si>
  <si>
    <t>BANKETF</t>
  </si>
  <si>
    <t>Mirae Asset Nifty 1D Rate Liquid ETF</t>
  </si>
  <si>
    <t>LIQUID</t>
  </si>
  <si>
    <t>DSP Nifty PSU Bank ETF</t>
  </si>
  <si>
    <t>PSUBANKADD</t>
  </si>
  <si>
    <t>DSP Nifty Private Bank ETF</t>
  </si>
  <si>
    <t>PVTBANKADD</t>
  </si>
  <si>
    <t>DSP S&amp;P BSE Sensex ETF</t>
  </si>
  <si>
    <t>SENSEXADD</t>
  </si>
  <si>
    <t>ICICI Prudential Nifty 200 Quality 30 ETF Regular</t>
  </si>
  <si>
    <t>QUAL30IETF</t>
  </si>
  <si>
    <t>HDFC Nifty 1D Rate Liquid ETF</t>
  </si>
  <si>
    <t>HDFCLIQUID</t>
  </si>
  <si>
    <t>IRB Infrastructure Trust</t>
  </si>
  <si>
    <t>IRBIT</t>
  </si>
  <si>
    <t>UTI Nifty Midcap 150 Exchange Traded Fund</t>
  </si>
  <si>
    <t>NIFMID150</t>
  </si>
  <si>
    <t>Navi NIFTY 50 ETF</t>
  </si>
  <si>
    <t>NAVINIFTY</t>
  </si>
  <si>
    <t>Motilal Oswal Nifty 500 ETF</t>
  </si>
  <si>
    <t>MONIFTY500</t>
  </si>
  <si>
    <t>Mirae Asset S&amp;P BSE Sensex ETF</t>
  </si>
  <si>
    <t>SENSEXETF</t>
  </si>
  <si>
    <t>Intelligent Supply Chain Infrastructure Trust</t>
  </si>
  <si>
    <t>ISCITRUST</t>
  </si>
  <si>
    <t>Mirae Asset Nifty 200 Alpha 30 ETF</t>
  </si>
  <si>
    <t>ALPHAETF</t>
  </si>
  <si>
    <t>Mirae Asset Nifty IT ETF</t>
  </si>
  <si>
    <t>ITETF</t>
  </si>
  <si>
    <t>SBI Nifty 1D Rate ETF</t>
  </si>
  <si>
    <t>LIQUIDSBI</t>
  </si>
  <si>
    <t>Edelweiss Gold ETF</t>
  </si>
  <si>
    <t>EGOLD</t>
  </si>
  <si>
    <t>Edelweiss Silver ETF</t>
  </si>
  <si>
    <t>ESILVER</t>
  </si>
  <si>
    <t>Baroda BNP Paribas Gold ETF</t>
  </si>
  <si>
    <t>BBNPPGOLD</t>
  </si>
  <si>
    <t>Sustainable Energy Infra Trust</t>
  </si>
  <si>
    <t>SEITINVIT</t>
  </si>
  <si>
    <t>Tata Gold Exchange Traded Fund</t>
  </si>
  <si>
    <t>TATAGOLD</t>
  </si>
  <si>
    <t>Tata Silver Exchange Traded Fund</t>
  </si>
  <si>
    <t>TATSILV</t>
  </si>
  <si>
    <t>Zerodha Nifty 1D Rate Liquid ETF</t>
  </si>
  <si>
    <t>LIQUIDCASE</t>
  </si>
  <si>
    <t>Bajaj Finserv Nifty Bank ETF</t>
  </si>
  <si>
    <t>BANKBETF</t>
  </si>
  <si>
    <t>Bajaj Finserv Nifty 50 ETF</t>
  </si>
  <si>
    <t>NIFTYBETF</t>
  </si>
  <si>
    <t>UTI Nifty IT ETF</t>
  </si>
  <si>
    <t>NIFITETF</t>
  </si>
  <si>
    <t>UTI Nifty 10 yr Benchmark G-Sec ETF</t>
  </si>
  <si>
    <t>NIF10GETF</t>
  </si>
  <si>
    <t>UTI Nifty 5 yr Benchmark G-Sec ETF</t>
  </si>
  <si>
    <t>NIF5GETF</t>
  </si>
  <si>
    <t>HDFC Nifty PSU Bank ETF</t>
  </si>
  <si>
    <t>HDFCPSUBK</t>
  </si>
  <si>
    <t>DSP Nifty Healthcare ETF</t>
  </si>
  <si>
    <t>HEALTHADD</t>
  </si>
  <si>
    <t>NDR InvIT Trust</t>
  </si>
  <si>
    <t>NDRINVIT</t>
  </si>
  <si>
    <t>LIC MF Nifty Midcap 100 ETF</t>
  </si>
  <si>
    <t>LICNMID100</t>
  </si>
  <si>
    <t>Indiabulls Housing Finance Ltd Partly Paidup</t>
  </si>
  <si>
    <t>IBULPP</t>
  </si>
  <si>
    <t>Skipper Ltd Partly Paidup</t>
  </si>
  <si>
    <t>SKIPPERPP</t>
  </si>
  <si>
    <t>Mirae Asset Nifty Smallcap 250 Momen.Quali. 100ETF</t>
  </si>
  <si>
    <t>SMALLCAP</t>
  </si>
  <si>
    <t>Zerodha Gold ETF</t>
  </si>
  <si>
    <t>GOLDCASE</t>
  </si>
  <si>
    <t>Adroit Infotech Ltd Partly Paidup</t>
  </si>
  <si>
    <t>ADROITPP</t>
  </si>
  <si>
    <t>Yarn Syndicate Ltd Partly Paidup</t>
  </si>
  <si>
    <t>YARNPP</t>
  </si>
  <si>
    <t>Bharat Highways InvIT</t>
  </si>
  <si>
    <t>BHINVIT</t>
  </si>
  <si>
    <t>Motilal Oswal Nifty Smallcap 250 ETF</t>
  </si>
  <si>
    <t>MOSMALL250</t>
  </si>
  <si>
    <t>Motilal Oswal Nifty Realty ETF</t>
  </si>
  <si>
    <t>MOREALTY</t>
  </si>
  <si>
    <t>DSP S&amp;P BSE Liquid Rate ETF</t>
  </si>
  <si>
    <t>LIQUIDADD</t>
  </si>
  <si>
    <t>Aditya Birla Sun Life Nifty PSE ETF</t>
  </si>
  <si>
    <t>ABSLPSE</t>
  </si>
  <si>
    <t>Iykot Hitech Toolroom Ltd Partly Paidup</t>
  </si>
  <si>
    <t>IYKOTPP</t>
  </si>
  <si>
    <t>Mirae AN Midsmallcap400 Momentum Quality 100 ETF</t>
  </si>
  <si>
    <t>MIDSMALL</t>
  </si>
  <si>
    <t>Hem Holdings and Trading Ltd</t>
  </si>
  <si>
    <t>ZHEMHOLD</t>
  </si>
  <si>
    <t>Haryana Financial Corp</t>
  </si>
  <si>
    <t>HARAFIN</t>
  </si>
  <si>
    <t>Bajaj Finserv Nifty 1D Rate Liquid ETF</t>
  </si>
  <si>
    <t>LIQUIDBETF</t>
  </si>
  <si>
    <t>Savani Financials Ltd Partly Paidup</t>
  </si>
  <si>
    <t>SAVFIPP</t>
  </si>
  <si>
    <t>Zerodha Nifty 100 ETF</t>
  </si>
  <si>
    <t>TOP100CASE</t>
  </si>
  <si>
    <t>Zerodha Nifty Midcap 150 ETF</t>
  </si>
  <si>
    <t>MID150CASE</t>
  </si>
  <si>
    <t>Baroda BNP Paribas Nifty Bank ETF</t>
  </si>
  <si>
    <t>BBNPNBETF</t>
  </si>
  <si>
    <t>Solara Active Pharma Sciences Ltd Partly Paidup</t>
  </si>
  <si>
    <t>SOLARAPP</t>
  </si>
  <si>
    <t>NXT-Infra Trust</t>
  </si>
  <si>
    <t>NXT-INFRA</t>
  </si>
  <si>
    <t>SBI Silver ETF</t>
  </si>
  <si>
    <t>SBISILVER</t>
  </si>
  <si>
    <t>Shriram Nifty 1D Rate Liquid ETF</t>
  </si>
  <si>
    <t>LIQUIDSHRI</t>
  </si>
  <si>
    <t>VSF Projects Ltd Partly Paidup</t>
  </si>
  <si>
    <t>VSFPROJPP</t>
  </si>
  <si>
    <t>Aditya Birla Sun Life CRISIL Broad Based Gilt ETF</t>
  </si>
  <si>
    <t>ABGSEC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</si>
  <si>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</si>
  <si>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</si>
  <si>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</si>
  <si>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</si>
  <si>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</si>
  <si>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</si>
  <si>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</si>
  <si>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Automobile and Auto Components</t>
  </si>
  <si>
    <t>Healthcare</t>
  </si>
  <si>
    <t>Power</t>
  </si>
  <si>
    <t>Capital Goods</t>
  </si>
  <si>
    <t>Metals &amp; Mining</t>
  </si>
  <si>
    <t>Construction Materials</t>
  </si>
  <si>
    <t>Consumer Services</t>
  </si>
  <si>
    <t>Services</t>
  </si>
  <si>
    <t>Consumer Durables</t>
  </si>
  <si>
    <t>Realty</t>
  </si>
  <si>
    <t>Chemicals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</si>
  <si>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</si>
  <si>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</si>
  <si>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</si>
  <si>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</si>
  <si>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</si>
  <si>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</si>
  <si>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</si>
  <si>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</si>
  <si>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</si>
  <si>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</si>
  <si>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</si>
  <si>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</si>
  <si>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</si>
  <si>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</si>
  <si>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</si>
  <si>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</si>
  <si>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</si>
  <si>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</si>
  <si>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</si>
  <si>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</si>
  <si>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</si>
  <si>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</si>
  <si>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</si>
  <si>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</si>
  <si>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</si>
  <si>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</si>
  <si>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</si>
  <si>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</si>
  <si>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</si>
  <si>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Positive</t>
  </si>
  <si>
    <t>Negative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</si>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</sst>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ind_niftytotalmarket_list.xlsx" TargetMode="External"/><Relationship Id="rId1" Type="http://schemas.openxmlformats.org/officeDocument/2006/relationships/externalLinkPath" Target="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257F07-6463-4C9C-8FF3-E93ABEBFE917}" name="Table3" displayName="Table3" ref="A1:V122" totalsRowShown="0">
  <autoFilter ref="A1:V122" xr:uid="{5E257F07-6463-4C9C-8FF3-E93ABEBFE917}"/>
  <sortState xmlns:xlrd2="http://schemas.microsoft.com/office/spreadsheetml/2017/richdata2" ref="A2:V122">
    <sortCondition descending="1" ref="B1:B122"/>
  </sortState>
  <tableColumns count="22">
    <tableColumn id="1" xr3:uid="{5822E875-3F7C-4625-9F08-0DC567F9AEDE}" name="Sub-Sector"/>
    <tableColumn id="2" xr3:uid="{10296FFA-6051-40D0-AD8C-3CD9995159EE}" name="Count">
      <calculatedColumnFormula>COUNTIFS(Table2[Sub-Sector],Table3[[#This Row],[Sub-Sector]])</calculatedColumnFormula>
    </tableColumn>
    <tableColumn id="3" xr3:uid="{3AD81004-96F4-4D8D-8937-C2D94F47F6E7}" name="Uptrend" dataDxfId="19">
      <calculatedColumnFormula>COUNTIFS(Table2[Sub-Sector],Table3[[#This Row],[Sub-Sector]],Table2[Uptrend],"Uptrend")/Table3[[#This Row],[Count]]</calculatedColumnFormula>
    </tableColumn>
    <tableColumn id="4" xr3:uid="{9D6D4296-7C6A-4AEE-B04B-AD5702655041}" name="1W Out-Performance" dataDxfId="18">
      <calculatedColumnFormula>COUNTIFS(Table2[Sub-Sector],Table3[[#This Row],[Sub-Sector]],Table2[1W Return vs Nifty],"&gt;=5")/Table3[[#This Row],[Count]]</calculatedColumnFormula>
    </tableColumn>
    <tableColumn id="5" xr3:uid="{8308424E-D776-45CB-A416-7DCFE6E773C4}" name="1M Out-Performance" dataDxfId="17">
      <calculatedColumnFormula>COUNTIFS(Table2[Sub-Sector],Table3[[#This Row],[Sub-Sector]],Table2[1M Return vs Nifty],"&gt;=5")/Table3[[#This Row],[Count]]</calculatedColumnFormula>
    </tableColumn>
    <tableColumn id="6" xr3:uid="{00AE1F74-CC66-4A91-A041-7EB9281DB350}" name="6M Return vs Nifty" dataDxfId="16">
      <calculatedColumnFormula>COUNTIFS(Table2[Sub-Sector],Table3[[#This Row],[Sub-Sector]],Table2[6M Return vs Nifty],"&gt;=10")/Table3[[#This Row],[Count]]</calculatedColumnFormula>
    </tableColumn>
    <tableColumn id="7" xr3:uid="{72C69EA8-1202-4E2B-ADFE-1A0419545612}" name="1Y Return vs Nifty" dataDxfId="15">
      <calculatedColumnFormula>COUNTIFS(Table2[Sub-Sector],Table3[[#This Row],[Sub-Sector]],Table2[1Y Return vs Nifty],"&gt;=10")/Table3[[#This Row],[Count]]</calculatedColumnFormula>
    </tableColumn>
    <tableColumn id="8" xr3:uid="{D5E38800-66AA-477A-8E16-284A2B2F2C61}" name="RSI" dataDxfId="14">
      <calculatedColumnFormula>COUNTIFS(Table2[Sub-Sector],Table3[[#This Row],[Sub-Sector]],Table2[RSI Exponential â€“ 14D],"&gt;=50")/Table3[[#This Row],[Count]]</calculatedColumnFormula>
    </tableColumn>
    <tableColumn id="9" xr3:uid="{5BA12360-9A82-40E9-ACB3-88BE37F40147}" name="Relative Volume" dataDxfId="13">
      <calculatedColumnFormula>COUNTIFS(Table2[Sub-Sector],Table3[[#This Row],[Sub-Sector]],Table2[Relative Volume],"&gt;=2")/Table3[[#This Row],[Count]]</calculatedColumnFormula>
    </tableColumn>
    <tableColumn id="10" xr3:uid="{41132FA3-8A7C-4D95-8463-5DD519D7602D}" name="% Away From Day Low" dataDxfId="12">
      <calculatedColumnFormula>COUNTIFS(Table2[Sub-Sector],Table3[[#This Row],[Sub-Sector]],Table2[% Away From Day Low],"&gt;=0.05")/Table3[[#This Row],[Count]]</calculatedColumnFormula>
    </tableColumn>
    <tableColumn id="11" xr3:uid="{FE6A87EA-059F-4D88-A1AB-A2B8DB9BDD28}" name="% Away From Day High" dataDxfId="11">
      <calculatedColumnFormula>COUNTIFS(Table2[Sub-Sector],Table3[[#This Row],[Sub-Sector]],Table2[% Away From Day High],"&lt;=0.05")/Table3[[#This Row],[Count]]</calculatedColumnFormula>
    </tableColumn>
    <tableColumn id="12" xr3:uid="{B6377E1D-5900-4033-A2DA-16C201903CC3}" name="% Away From Current Week Low" dataDxfId="10">
      <calculatedColumnFormula>COUNTIFS(Table2[Sub-Sector],Table3[[#This Row],[Sub-Sector]],Table2[% Away From Day High],"&lt;=0.05")/Table3[[#This Row],[Count]]</calculatedColumnFormula>
    </tableColumn>
    <tableColumn id="13" xr3:uid="{86DE5E16-411A-4891-9439-9F35BAC7D94D}" name="% Away From Current Week High" dataDxfId="9">
      <calculatedColumnFormula>COUNTIFS(Table2[Sub-Sector],Table3[[#This Row],[Sub-Sector]],Table2[% Away From Current Week High],"&lt;=0.05")/Table3[[#This Row],[Count]]</calculatedColumnFormula>
    </tableColumn>
    <tableColumn id="14" xr3:uid="{E44F2E6F-94DE-49EC-9A1F-BC388B2E3C09}" name="% Away From Current Month Low" dataDxfId="8">
      <calculatedColumnFormula>COUNTIFS(Table2[Sub-Sector],Table3[[#This Row],[Sub-Sector]],Table2[% Away From Current Month Low],"&gt;=0.05")/Table3[[#This Row],[Count]]</calculatedColumnFormula>
    </tableColumn>
    <tableColumn id="15" xr3:uid="{5486C5A0-D3D9-4242-A454-5C9DE12D0665}" name="% Away From Current Month High" dataDxfId="7">
      <calculatedColumnFormula>COUNTIFS(Table2[Sub-Sector],Table3[[#This Row],[Sub-Sector]],Table2[% Away From Current Month High],"&lt;=0.05")/Table3[[#This Row],[Count]]</calculatedColumnFormula>
    </tableColumn>
    <tableColumn id="16" xr3:uid="{9F681BEB-640E-4C05-B579-F0FB15BA80DF}" name="% Away From 52W High" dataDxfId="6">
      <calculatedColumnFormula>COUNTIFS(Table2[Sub-Sector],Table3[[#This Row],[Sub-Sector]],Table2[% Away From 52W High],"&lt;=10")/Table3[[#This Row],[Count]]</calculatedColumnFormula>
    </tableColumn>
    <tableColumn id="17" xr3:uid="{30305257-5F11-4475-A14C-5BDC22C7C539}" name="% Away From 52W Low" dataDxfId="5">
      <calculatedColumnFormula>COUNTIFS(Table2[Sub-Sector],Table3[[#This Row],[Sub-Sector]],Table2[% Away From 52W Low],"&gt;=10")/Table3[[#This Row],[Count]]</calculatedColumnFormula>
    </tableColumn>
    <tableColumn id="18" xr3:uid="{516E2A36-9128-454E-9352-F06C47563C00}" name="% Price above 20D EMA" dataDxfId="4">
      <calculatedColumnFormula>COUNTIFS(Table2[Sub-Sector],Table3[[#This Row],[Sub-Sector]],Table2[% Away From 52W Low],"&gt;=10")/Table3[[#This Row],[Count]]</calculatedColumnFormula>
    </tableColumn>
    <tableColumn id="19" xr3:uid="{AB739195-597C-4CFF-B2B6-B3FB01819155}" name="% Price above 50 EMA" dataDxfId="3">
      <calculatedColumnFormula>COUNTIFS(Table2[Sub-Sector],Table3[[#This Row],[Sub-Sector]],Table2[% Price above 50 EMA],"&gt;=0")/Table3[[#This Row],[Count]]</calculatedColumnFormula>
    </tableColumn>
    <tableColumn id="20" xr3:uid="{56F64556-C4B6-4BD5-9CAB-122B1FC554E6}" name="% Price above 200 EMA" dataDxfId="2">
      <calculatedColumnFormula>COUNTIFS(Table2[Sub-Sector],Table3[[#This Row],[Sub-Sector]],Table2[% Price above 200 EMA],"&gt;=0")/Table3[[#This Row],[Count]]</calculatedColumnFormula>
    </tableColumn>
    <tableColumn id="21" xr3:uid="{6EB9D7D6-01F3-4EEA-931E-13423DBCB645}" name="Rate of Change - Zone" dataDxfId="1">
      <calculatedColumnFormula>COUNTIFS(Table2[Sub-Sector],Table3[[#This Row],[Sub-Sector]],Table2[Rate of Change - Zone],"Positive")/Table3[[#This Row],[Count]]</calculatedColumnFormula>
    </tableColumn>
    <tableColumn id="22" xr3:uid="{398FB408-C816-428A-A04D-5414DFCA8300}" name="Sharpe Ratio" dataDxfId="0">
      <calculatedColumnFormula>COUNTIFS(Table2[Sub-Sector],Table3[[#This Row],[Sub-Sector]],Table2[Sharpe Ratio],"&gt;=0.10")/Table3[[#This Row],[Count]]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C3BFCC-972A-4C17-83C1-F3FA3C0F0C47}" name="Table2" displayName="Table2" ref="A1:AV729" totalsRowShown="0">
  <autoFilter ref="A1:AV729" xr:uid="{EDC3BFCC-972A-4C17-83C1-F3FA3C0F0C47}"/>
  <sortState xmlns:xlrd2="http://schemas.microsoft.com/office/spreadsheetml/2017/richdata2" ref="A2:AV729">
    <sortCondition descending="1" ref="E1:E729"/>
  </sortState>
  <tableColumns count="48">
    <tableColumn id="1" xr3:uid="{84FB3D94-607E-406F-8212-AFBFC3B9F30B}" name="Name"/>
    <tableColumn id="2" xr3:uid="{0D2EC598-7AAF-4204-98E0-47A62622C36F}" name="Ticker"/>
    <tableColumn id="3" xr3:uid="{C0BE3C32-396D-4FC9-BE54-D4AA66935596}" name="Industry"/>
    <tableColumn id="4" xr3:uid="{E4E7EA58-8248-4478-BB44-8A315312D1B0}" name="Sub-Sector"/>
    <tableColumn id="5" xr3:uid="{9824C354-AEC7-4FAB-9BA9-F38F84410B2C}" name="Market Cap"/>
    <tableColumn id="6" xr3:uid="{94623905-1ABB-4DEC-BBA6-9DDCFB4BEB47}" name="Close Price"/>
    <tableColumn id="7" xr3:uid="{9AEA34D2-A6EA-486C-959A-734462539222}" name="1Y Return vs Nifty"/>
    <tableColumn id="18" xr3:uid="{97B0524F-6F2C-49BE-B0BA-4EBADDE3FAA4}" name="1Y Return vs Nifty Z-Score">
      <calculatedColumnFormula>(Table2[[#This Row],[1Y Return vs Nifty]]-AVERAGE(Table2[1Y Return vs Nifty]))/_xlfn.STDEV.P(Table2[1Y Return vs Nifty])</calculatedColumnFormula>
    </tableColumn>
    <tableColumn id="8" xr3:uid="{4B17375C-65C1-4D1B-A253-1CFC2363A8AF}" name="1M Return vs Nifty"/>
    <tableColumn id="19" xr3:uid="{3F04760B-FA75-4593-AE1F-E78E33A7B2AB}" name="1M Return vs Nifty Z-Score">
      <calculatedColumnFormula>(Table2[[#This Row],[1M Return vs Nifty]]-AVERAGE(Table2[1M Return vs Nifty]))/_xlfn.STDEV.P(Table2[1M Return vs Nifty])</calculatedColumnFormula>
    </tableColumn>
    <tableColumn id="9" xr3:uid="{03FF8675-34E9-4003-93BC-F3195BE077C1}" name="6M Return vs Nifty"/>
    <tableColumn id="20" xr3:uid="{3329BBE0-3454-4BB8-92D9-B40B2D561C31}" name="6M Return vs Nifty Z-Score">
      <calculatedColumnFormula>(Table2[[#This Row],[6M Return vs Nifty]]-AVERAGE(Table2[6M Return vs Nifty]))/_xlfn.STDEV.P(Table2[6M Return vs Nifty])</calculatedColumnFormula>
    </tableColumn>
    <tableColumn id="10" xr3:uid="{FB470AB1-754A-46A1-B8BE-DBD351EC6400}" name="1W Return vs Nifty"/>
    <tableColumn id="21" xr3:uid="{2830C89E-BBEF-468E-A4DF-A84ECA6F79CC}" name="1W Return vs Nifty Z-Score">
      <calculatedColumnFormula>(Table2[[#This Row],[1W Return vs Nifty]]-AVERAGE(Table2[1W Return vs Nifty]))/_xlfn.STDEV.P(Table2[1W Return vs Nifty])</calculatedColumnFormula>
    </tableColumn>
    <tableColumn id="22" xr3:uid="{3A79A8BA-A455-407A-B450-54698807B329}" name="20D EMA"/>
    <tableColumn id="11" xr3:uid="{70A70484-4D70-4769-9902-A4C11E50A18B}" name="50D EMA"/>
    <tableColumn id="12" xr3:uid="{321D411F-6573-47F4-9720-6BA501EDB2A4}" name="200D EMA"/>
    <tableColumn id="13" xr3:uid="{AFE67A4C-2BFA-4305-BC96-735BCF18F0D8}" name="RSI Exponential â€“ 14D"/>
    <tableColumn id="25" xr3:uid="{49A4ED2D-9FBC-4E3D-A3F0-546CF6F51583}" name="% Price above 20 EMA" dataDxfId="28">
      <calculatedColumnFormula>(Table2[[#This Row],[Close Price]]-Table2[[#This Row],[20D EMA]])/Table2[[#This Row],[20D EMA]]</calculatedColumnFormula>
    </tableColumn>
    <tableColumn id="24" xr3:uid="{1648AFC0-EC23-45B5-A0C3-94631BCF6173}" name="% Price above 50 EMA" dataDxfId="27">
      <calculatedColumnFormula>(Table2[[#This Row],[Close Price]]-Table2[[#This Row],[50D EMA]])/Table2[[#This Row],[50D EMA]]</calculatedColumnFormula>
    </tableColumn>
    <tableColumn id="23" xr3:uid="{7CBE0600-045E-4ED6-B6E5-B83B2F398350}" name="% Price above 200 EMA" dataDxfId="26">
      <calculatedColumnFormula>(Table2[[#This Row],[Close Price]]-Table2[[#This Row],[200D EMA]])/Table2[[#This Row],[200D EMA]]</calculatedColumnFormula>
    </tableColumn>
    <tableColumn id="14" xr3:uid="{43BCE089-3614-4A65-BC14-5643BF255C90}" name="Relative Volume"/>
    <tableColumn id="37" xr3:uid="{F85718EB-909E-4654-B2AF-0E7D24457C19}" name="Day Low"/>
    <tableColumn id="36" xr3:uid="{C2C7AA77-B279-4497-8079-C7F27EEFD6D5}" name="Day High"/>
    <tableColumn id="35" xr3:uid="{51938EB7-6558-4B04-A7FE-B988D89A3D6B}" name="Current Week Low"/>
    <tableColumn id="34" xr3:uid="{257B609F-EB41-4225-AD57-903E0451732F}" name="Current Week High"/>
    <tableColumn id="33" xr3:uid="{545CDDA0-FDC5-4809-ACAD-0778E5A564FF}" name="Current Month Low"/>
    <tableColumn id="32" xr3:uid="{D25B43D5-15EF-496F-8972-C7E7E81E1075}" name="Current Month High"/>
    <tableColumn id="31" xr3:uid="{5CC871A5-FA6B-405E-A66E-1799D26AB390}" name="% Away From Day Low" dataDxfId="25">
      <calculatedColumnFormula>(Table2[[#This Row],[Close Price]]/Table2[[#This Row],[Day Low]])-1</calculatedColumnFormula>
    </tableColumn>
    <tableColumn id="30" xr3:uid="{2FFCC0CB-1D80-4B5D-844F-E11170871B6D}" name="% Away From Day High" dataDxfId="24">
      <calculatedColumnFormula>(Table2[[#This Row],[Day High]]/Table2[[#This Row],[Close Price]])-1</calculatedColumnFormula>
    </tableColumn>
    <tableColumn id="29" xr3:uid="{B1A5636E-525D-44D9-BDD8-00BAB8C576BE}" name="% Away From Current Week Low" dataDxfId="23">
      <calculatedColumnFormula>(Table2[[#This Row],[Close Price]]/Table2[[#This Row],[Current Week Low]])-1</calculatedColumnFormula>
    </tableColumn>
    <tableColumn id="28" xr3:uid="{035EA09F-4655-41E3-ACF5-C4CECA3B712B}" name="% Away From Current Week High" dataDxfId="22">
      <calculatedColumnFormula>(Table2[[#This Row],[Current Week High]]/Table2[[#This Row],[Close Price]])-1</calculatedColumnFormula>
    </tableColumn>
    <tableColumn id="27" xr3:uid="{7DB7E95B-B2F8-4D5B-8D17-E79EB233F626}" name="% Away From Current Month Low" dataDxfId="21">
      <calculatedColumnFormula>(Table2[[#This Row],[Close Price]]/Table2[[#This Row],[Current Month Low]])-1</calculatedColumnFormula>
    </tableColumn>
    <tableColumn id="26" xr3:uid="{A40B4665-8A41-440D-9F24-E3DA9C114862}" name="% Away From Current Month High" dataDxfId="20">
      <calculatedColumnFormula>(Table2[[#This Row],[Current Month High]]/Table2[[#This Row],[Close Price]])-1</calculatedColumnFormula>
    </tableColumn>
    <tableColumn id="15" xr3:uid="{94BA7303-69B9-45A5-ADBC-1EA9A13CF744}" name="% Away From 52W High"/>
    <tableColumn id="16" xr3:uid="{BD0C6177-91DB-452B-9336-2F815DB6641F}" name="% Away From 52W Low"/>
    <tableColumn id="38" xr3:uid="{9F66AE05-87EF-4F79-9CCF-35394DB55532}" name="Uptrend">
      <calculatedColumnFormula>IF(AND(Table2[[#This Row],[20D EMA]]&gt;Table2[[#This Row],[50D EMA]],Table2[[#This Row],[50D EMA]]&gt;Table2[[#This Row],[200D EMA]]),"Uptrend","Downtrend/NoTrend")</calculatedColumnFormula>
    </tableColumn>
    <tableColumn id="42" xr3:uid="{635D016C-B28E-4D6D-8A7F-78D0F8E8317D}" name="Relative Strength Sector Index"/>
    <tableColumn id="41" xr3:uid="{3A3BD626-447B-40DE-AB9F-07095BB7F56C}" name="Relative Strength Sector Index - Zone"/>
    <tableColumn id="40" xr3:uid="{B11E8C0B-542C-4604-903A-5D0D050A964D}" name="Rate of Change"/>
    <tableColumn id="39" xr3:uid="{82FF0524-D613-4D3E-B3D1-E2FA8BA25571}" name="Rate of Change - Zone"/>
    <tableColumn id="17" xr3:uid="{A8FA025F-DBCA-4248-9B76-92AF52B6F074}" name="Sharpe Ratio"/>
    <tableColumn id="43" xr3:uid="{5C3101A0-28BC-4CD6-A4A6-4AB196BEA3CC}" name="Sharpe Ratio Z-Score">
      <calculatedColumnFormula>(Table2[[#This Row],[Sharpe Ratio]]-AVERAGE(Table2[Sharpe Ratio]))/_xlfn.STDEV.P(Table2[Sharpe Ratio])</calculatedColumnFormula>
    </tableColumn>
    <tableColumn id="44" xr3:uid="{29400212-0FD5-4D6D-8211-8E0FDC7B7011}" name="Score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7ACEE2DE-581C-4FBB-965C-2E1FDAA2B529}" name="Rank 1Y">
      <calculatedColumnFormula>_xlfn.RANK.AVG(Table2[[#This Row],[1Y Return vs Nifty Z-Score]],Table2[1Y Return vs Nifty Z-Score])</calculatedColumnFormula>
    </tableColumn>
    <tableColumn id="46" xr3:uid="{E0B026E2-E756-4B12-A58A-DF7C445D51A1}" name="Rank 6M">
      <calculatedColumnFormula>_xlfn.RANK.AVG(Table2[[#This Row],[6M Return vs Nifty Z-Score]],Table2[6M Return vs Nifty Z-Score])</calculatedColumnFormula>
    </tableColumn>
    <tableColumn id="47" xr3:uid="{9986501F-BDCF-407B-B2B9-FF38E9CF3E15}" name="Rank Sharpe">
      <calculatedColumnFormula>_xlfn.RANK.AVG(Table2[[#This Row],[Sharpe Ratio Z-Score]],Table2[Sharpe Ratio Z-Score])</calculatedColumnFormula>
    </tableColumn>
    <tableColumn id="48" xr3:uid="{99146472-AA29-4956-86A8-FF66CCA704DA}" name="Avg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D3E675-BB22-41E5-B597-EB9DD2B569C3}" name="Table1" displayName="Table1" ref="A1:Q4990" totalsRowShown="0">
  <autoFilter ref="A1:Q4990" xr:uid="{5FD3E675-BB22-41E5-B597-EB9DD2B569C3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19EAE502-82F1-4094-B586-68A8276A9383}" name="Name"/>
    <tableColumn id="2" xr3:uid="{91D4F2E8-326C-41B6-8ACF-E2179F020A4A}" name="Ticker"/>
    <tableColumn id="17" xr3:uid="{03EB5DB5-7E52-4899-A74F-3EABF86F7D4C}" name="Industry">
      <calculatedColumnFormula>IFERROR(VLOOKUP(Table1[[#This Row],[Ticker]],[1]!Table1[[Symbol]:[Industry]],2,FALSE),"-")</calculatedColumnFormula>
    </tableColumn>
    <tableColumn id="3" xr3:uid="{03CA78F7-4C28-48B1-9BB8-775DD0FF077D}" name="Sub-Sector"/>
    <tableColumn id="4" xr3:uid="{5BFB6459-37D9-459A-B27F-901BB41F9396}" name="Market Cap"/>
    <tableColumn id="5" xr3:uid="{FA71F55B-B1D8-49BF-A20D-68115CD2E358}" name="Close Price"/>
    <tableColumn id="6" xr3:uid="{9D88E949-4BD3-466D-846C-B9D1714067F6}" name="1Y Return vs Nifty"/>
    <tableColumn id="7" xr3:uid="{00A79EC0-F534-447B-83B2-A8622338E4BD}" name="1M Return vs Nifty"/>
    <tableColumn id="8" xr3:uid="{AA91D975-3110-41BE-9BE7-68D6C41F209B}" name="6M Return vs Nifty"/>
    <tableColumn id="9" xr3:uid="{03AB9EE9-CF66-49B1-9A91-E4D849060163}" name="1W Return vs Nifty"/>
    <tableColumn id="10" xr3:uid="{5DF939C8-0C46-40D5-BEEE-7368D578A336}" name="50D EMA"/>
    <tableColumn id="11" xr3:uid="{24A0E42A-959C-44B4-BD70-BA885E5A99DB}" name="200D EMA"/>
    <tableColumn id="12" xr3:uid="{0CCC788D-AB66-453A-BB58-DDCC1434C960}" name="RSI Exponential â€“ 14D"/>
    <tableColumn id="13" xr3:uid="{718D7D8F-31D1-44D7-ADE9-67F8CABE9193}" name="Relative Volume"/>
    <tableColumn id="14" xr3:uid="{087BC05C-5393-462A-B6F0-42639DAB8AA9}" name="% Away From 52W High"/>
    <tableColumn id="15" xr3:uid="{9EEDABAA-F020-4BE9-9E3C-1CF46AF64F12}" name="% Away From 52W Low"/>
    <tableColumn id="16" xr3:uid="{5C4964FE-F901-4906-8A43-B7E581604340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85058-4662-43C6-BE7D-FCAB4A569F95}">
  <dimension ref="A1:V122"/>
  <sheetViews>
    <sheetView workbookViewId="0">
      <selection activeCell="B1" sqref="B1"/>
    </sheetView>
  </sheetViews>
  <sheetFormatPr defaultRowHeight="14.4" x14ac:dyDescent="0.3"/>
  <cols>
    <col min="1" max="1" width="34.44140625" bestFit="1" customWidth="1"/>
    <col min="2" max="2" width="8.33203125" bestFit="1" customWidth="1"/>
    <col min="3" max="3" width="10.21875" bestFit="1" customWidth="1"/>
    <col min="4" max="5" width="21.33203125" bestFit="1" customWidth="1"/>
    <col min="6" max="6" width="19" bestFit="1" customWidth="1"/>
    <col min="7" max="7" width="18.21875" bestFit="1" customWidth="1"/>
    <col min="8" max="8" width="8" bestFit="1" customWidth="1"/>
    <col min="9" max="9" width="17" bestFit="1" customWidth="1"/>
    <col min="10" max="10" width="22.33203125" bestFit="1" customWidth="1"/>
    <col min="11" max="11" width="22.6640625" bestFit="1" customWidth="1"/>
    <col min="12" max="12" width="30.88671875" bestFit="1" customWidth="1"/>
    <col min="13" max="13" width="31.21875" bestFit="1" customWidth="1"/>
    <col min="14" max="14" width="32" bestFit="1" customWidth="1"/>
    <col min="15" max="15" width="32.33203125" bestFit="1" customWidth="1"/>
    <col min="16" max="16" width="23.21875" bestFit="1" customWidth="1"/>
    <col min="17" max="17" width="22.88671875" bestFit="1" customWidth="1"/>
    <col min="18" max="18" width="23.21875" bestFit="1" customWidth="1"/>
    <col min="19" max="19" width="22" bestFit="1" customWidth="1"/>
    <col min="20" max="20" width="23" bestFit="1" customWidth="1"/>
    <col min="21" max="21" width="22" bestFit="1" customWidth="1"/>
    <col min="22" max="22" width="13.88671875" bestFit="1" customWidth="1"/>
  </cols>
  <sheetData>
    <row r="1" spans="1:22" x14ac:dyDescent="0.3">
      <c r="A1" t="s">
        <v>2</v>
      </c>
      <c r="B1" t="s">
        <v>10192</v>
      </c>
      <c r="C1" t="s">
        <v>10178</v>
      </c>
      <c r="D1" t="s">
        <v>10193</v>
      </c>
      <c r="E1" t="s">
        <v>10194</v>
      </c>
      <c r="F1" t="s">
        <v>7</v>
      </c>
      <c r="G1" t="s">
        <v>5</v>
      </c>
      <c r="H1" t="s">
        <v>10195</v>
      </c>
      <c r="I1" t="s">
        <v>12</v>
      </c>
      <c r="J1" t="s">
        <v>10172</v>
      </c>
      <c r="K1" t="s">
        <v>10173</v>
      </c>
      <c r="L1" t="s">
        <v>10174</v>
      </c>
      <c r="M1" t="s">
        <v>10175</v>
      </c>
      <c r="N1" t="s">
        <v>10176</v>
      </c>
      <c r="O1" t="s">
        <v>10177</v>
      </c>
      <c r="P1" t="s">
        <v>13</v>
      </c>
      <c r="Q1" t="s">
        <v>14</v>
      </c>
      <c r="R1" t="s">
        <v>10196</v>
      </c>
      <c r="S1" t="s">
        <v>10164</v>
      </c>
      <c r="T1" t="s">
        <v>10165</v>
      </c>
      <c r="U1" t="s">
        <v>10182</v>
      </c>
      <c r="V1" t="s">
        <v>15</v>
      </c>
    </row>
    <row r="2" spans="1:22" x14ac:dyDescent="0.3">
      <c r="A2" t="s">
        <v>62</v>
      </c>
      <c r="B2">
        <f>COUNTIFS(Table2[Sub-Sector],Table3[[#This Row],[Sub-Sector]])</f>
        <v>43</v>
      </c>
      <c r="C2" s="2">
        <f>COUNTIFS(Table2[Sub-Sector],Table3[[#This Row],[Sub-Sector]],Table2[Uptrend],"Uptrend")/Table3[[#This Row],[Count]]</f>
        <v>0.86046511627906974</v>
      </c>
      <c r="D2" s="2">
        <f>COUNTIFS(Table2[Sub-Sector],Table3[[#This Row],[Sub-Sector]],Table2[1W Return vs Nifty],"&gt;=5")/Table3[[#This Row],[Count]]</f>
        <v>2.3255813953488372E-2</v>
      </c>
      <c r="E2" s="2">
        <f>COUNTIFS(Table2[Sub-Sector],Table3[[#This Row],[Sub-Sector]],Table2[1M Return vs Nifty],"&gt;=5")/Table3[[#This Row],[Count]]</f>
        <v>0.30232558139534882</v>
      </c>
      <c r="F2" s="2">
        <f>COUNTIFS(Table2[Sub-Sector],Table3[[#This Row],[Sub-Sector]],Table2[6M Return vs Nifty],"&gt;=10")/Table3[[#This Row],[Count]]</f>
        <v>0.27906976744186046</v>
      </c>
      <c r="G2" s="2">
        <f>COUNTIFS(Table2[Sub-Sector],Table3[[#This Row],[Sub-Sector]],Table2[1Y Return vs Nifty],"&gt;=10")/Table3[[#This Row],[Count]]</f>
        <v>0.79069767441860461</v>
      </c>
      <c r="H2" s="2">
        <f>COUNTIFS(Table2[Sub-Sector],Table3[[#This Row],[Sub-Sector]],Table2[RSI Exponential â€“ 14D],"&gt;=50")/Table3[[#This Row],[Count]]</f>
        <v>0.69767441860465118</v>
      </c>
      <c r="I2" s="2">
        <f>COUNTIFS(Table2[Sub-Sector],Table3[[#This Row],[Sub-Sector]],Table2[Relative Volume],"&gt;=2")/Table3[[#This Row],[Count]]</f>
        <v>0.11627906976744186</v>
      </c>
      <c r="J2" s="2">
        <f>COUNTIFS(Table2[Sub-Sector],Table3[[#This Row],[Sub-Sector]],Table2[% Away From Day Low],"&gt;=0.05")/Table3[[#This Row],[Count]]</f>
        <v>0</v>
      </c>
      <c r="K2" s="2">
        <f>COUNTIFS(Table2[Sub-Sector],Table3[[#This Row],[Sub-Sector]],Table2[% Away From Day High],"&lt;=0.05")/Table3[[#This Row],[Count]]</f>
        <v>0.93023255813953487</v>
      </c>
      <c r="L2" s="2">
        <f>COUNTIFS(Table2[Sub-Sector],Table3[[#This Row],[Sub-Sector]],Table2[% Away From Day High],"&lt;=0.05")/Table3[[#This Row],[Count]]</f>
        <v>0.93023255813953487</v>
      </c>
      <c r="M2" s="2">
        <f>COUNTIFS(Table2[Sub-Sector],Table3[[#This Row],[Sub-Sector]],Table2[% Away From Current Week High],"&lt;=0.05")/Table3[[#This Row],[Count]]</f>
        <v>1</v>
      </c>
      <c r="N2" s="2">
        <f>COUNTIFS(Table2[Sub-Sector],Table3[[#This Row],[Sub-Sector]],Table2[% Away From Current Month Low],"&gt;=0.05")/Table3[[#This Row],[Count]]</f>
        <v>0.65116279069767447</v>
      </c>
      <c r="O2" s="2">
        <f>COUNTIFS(Table2[Sub-Sector],Table3[[#This Row],[Sub-Sector]],Table2[% Away From Current Month High],"&lt;=0.05")/Table3[[#This Row],[Count]]</f>
        <v>0.55813953488372092</v>
      </c>
      <c r="P2" s="2">
        <f>COUNTIFS(Table2[Sub-Sector],Table3[[#This Row],[Sub-Sector]],Table2[% Away From 52W High],"&lt;=10")/Table3[[#This Row],[Count]]</f>
        <v>0.7441860465116279</v>
      </c>
      <c r="Q2" s="2">
        <f>COUNTIFS(Table2[Sub-Sector],Table3[[#This Row],[Sub-Sector]],Table2[% Away From 52W Low],"&gt;=10")/Table3[[#This Row],[Count]]</f>
        <v>1</v>
      </c>
      <c r="R2" s="2">
        <f>COUNTIFS(Table2[Sub-Sector],Table3[[#This Row],[Sub-Sector]],Table2[% Away From 52W Low],"&gt;=10")/Table3[[#This Row],[Count]]</f>
        <v>1</v>
      </c>
      <c r="S2" s="2">
        <f>COUNTIFS(Table2[Sub-Sector],Table3[[#This Row],[Sub-Sector]],Table2[% Price above 50 EMA],"&gt;=0")/Table3[[#This Row],[Count]]</f>
        <v>0.90697674418604646</v>
      </c>
      <c r="T2" s="2">
        <f>COUNTIFS(Table2[Sub-Sector],Table3[[#This Row],[Sub-Sector]],Table2[% Price above 200 EMA],"&gt;=0")/Table3[[#This Row],[Count]]</f>
        <v>0.95348837209302328</v>
      </c>
      <c r="U2" s="2">
        <f>COUNTIFS(Table2[Sub-Sector],Table3[[#This Row],[Sub-Sector]],Table2[Rate of Change - Zone],"Positive")/Table3[[#This Row],[Count]]</f>
        <v>0.81395348837209303</v>
      </c>
      <c r="V2" s="2">
        <f>COUNTIFS(Table2[Sub-Sector],Table3[[#This Row],[Sub-Sector]],Table2[Sharpe Ratio],"&gt;=0.10")/Table3[[#This Row],[Count]]</f>
        <v>4.6511627906976744E-2</v>
      </c>
    </row>
    <row r="3" spans="1:22" x14ac:dyDescent="0.3">
      <c r="A3" t="s">
        <v>46</v>
      </c>
      <c r="B3">
        <f>COUNTIFS(Table2[Sub-Sector],Table3[[#This Row],[Sub-Sector]])</f>
        <v>27</v>
      </c>
      <c r="C3" s="2">
        <f>COUNTIFS(Table2[Sub-Sector],Table3[[#This Row],[Sub-Sector]],Table2[Uptrend],"Uptrend")/Table3[[#This Row],[Count]]</f>
        <v>0.88888888888888884</v>
      </c>
      <c r="D3" s="2">
        <f>COUNTIFS(Table2[Sub-Sector],Table3[[#This Row],[Sub-Sector]],Table2[1W Return vs Nifty],"&gt;=5")/Table3[[#This Row],[Count]]</f>
        <v>0.14814814814814814</v>
      </c>
      <c r="E3" s="2">
        <f>COUNTIFS(Table2[Sub-Sector],Table3[[#This Row],[Sub-Sector]],Table2[1M Return vs Nifty],"&gt;=5")/Table3[[#This Row],[Count]]</f>
        <v>0.22222222222222221</v>
      </c>
      <c r="F3" s="2">
        <f>COUNTIFS(Table2[Sub-Sector],Table3[[#This Row],[Sub-Sector]],Table2[6M Return vs Nifty],"&gt;=10")/Table3[[#This Row],[Count]]</f>
        <v>0.70370370370370372</v>
      </c>
      <c r="G3" s="2">
        <f>COUNTIFS(Table2[Sub-Sector],Table3[[#This Row],[Sub-Sector]],Table2[1Y Return vs Nifty],"&gt;=10")/Table3[[#This Row],[Count]]</f>
        <v>0.85185185185185186</v>
      </c>
      <c r="H3" s="2">
        <f>COUNTIFS(Table2[Sub-Sector],Table3[[#This Row],[Sub-Sector]],Table2[RSI Exponential â€“ 14D],"&gt;=50")/Table3[[#This Row],[Count]]</f>
        <v>0.81481481481481477</v>
      </c>
      <c r="I3" s="2">
        <f>COUNTIFS(Table2[Sub-Sector],Table3[[#This Row],[Sub-Sector]],Table2[Relative Volume],"&gt;=2")/Table3[[#This Row],[Count]]</f>
        <v>0.1111111111111111</v>
      </c>
      <c r="J3" s="2">
        <f>COUNTIFS(Table2[Sub-Sector],Table3[[#This Row],[Sub-Sector]],Table2[% Away From Day Low],"&gt;=0.05")/Table3[[#This Row],[Count]]</f>
        <v>0</v>
      </c>
      <c r="K3" s="2">
        <f>COUNTIFS(Table2[Sub-Sector],Table3[[#This Row],[Sub-Sector]],Table2[% Away From Day High],"&lt;=0.05")/Table3[[#This Row],[Count]]</f>
        <v>0.88888888888888884</v>
      </c>
      <c r="L3" s="2">
        <f>COUNTIFS(Table2[Sub-Sector],Table3[[#This Row],[Sub-Sector]],Table2[% Away From Day High],"&lt;=0.05")/Table3[[#This Row],[Count]]</f>
        <v>0.88888888888888884</v>
      </c>
      <c r="M3" s="2">
        <f>COUNTIFS(Table2[Sub-Sector],Table3[[#This Row],[Sub-Sector]],Table2[% Away From Current Week High],"&lt;=0.05")/Table3[[#This Row],[Count]]</f>
        <v>1</v>
      </c>
      <c r="N3" s="2">
        <f>COUNTIFS(Table2[Sub-Sector],Table3[[#This Row],[Sub-Sector]],Table2[% Away From Current Month Low],"&gt;=0.05")/Table3[[#This Row],[Count]]</f>
        <v>0.55555555555555558</v>
      </c>
      <c r="O3" s="2">
        <f>COUNTIFS(Table2[Sub-Sector],Table3[[#This Row],[Sub-Sector]],Table2[% Away From Current Month High],"&lt;=0.05")/Table3[[#This Row],[Count]]</f>
        <v>0.48148148148148145</v>
      </c>
      <c r="P3" s="2">
        <f>COUNTIFS(Table2[Sub-Sector],Table3[[#This Row],[Sub-Sector]],Table2[% Away From 52W High],"&lt;=10")/Table3[[#This Row],[Count]]</f>
        <v>0.7407407407407407</v>
      </c>
      <c r="Q3" s="2">
        <f>COUNTIFS(Table2[Sub-Sector],Table3[[#This Row],[Sub-Sector]],Table2[% Away From 52W Low],"&gt;=10")/Table3[[#This Row],[Count]]</f>
        <v>1</v>
      </c>
      <c r="R3" s="2">
        <f>COUNTIFS(Table2[Sub-Sector],Table3[[#This Row],[Sub-Sector]],Table2[% Away From 52W Low],"&gt;=10")/Table3[[#This Row],[Count]]</f>
        <v>1</v>
      </c>
      <c r="S3" s="2">
        <f>COUNTIFS(Table2[Sub-Sector],Table3[[#This Row],[Sub-Sector]],Table2[% Price above 50 EMA],"&gt;=0")/Table3[[#This Row],[Count]]</f>
        <v>0.92592592592592593</v>
      </c>
      <c r="T3" s="2">
        <f>COUNTIFS(Table2[Sub-Sector],Table3[[#This Row],[Sub-Sector]],Table2[% Price above 200 EMA],"&gt;=0")/Table3[[#This Row],[Count]]</f>
        <v>0.96296296296296291</v>
      </c>
      <c r="U3" s="2">
        <f>COUNTIFS(Table2[Sub-Sector],Table3[[#This Row],[Sub-Sector]],Table2[Rate of Change - Zone],"Positive")/Table3[[#This Row],[Count]]</f>
        <v>0.66666666666666663</v>
      </c>
      <c r="V3" s="2">
        <f>COUNTIFS(Table2[Sub-Sector],Table3[[#This Row],[Sub-Sector]],Table2[Sharpe Ratio],"&gt;=0.10")/Table3[[#This Row],[Count]]</f>
        <v>0.66666666666666663</v>
      </c>
    </row>
    <row r="4" spans="1:22" x14ac:dyDescent="0.3">
      <c r="A4" t="s">
        <v>193</v>
      </c>
      <c r="B4">
        <f>COUNTIFS(Table2[Sub-Sector],Table3[[#This Row],[Sub-Sector]])</f>
        <v>25</v>
      </c>
      <c r="C4" s="2">
        <f>COUNTIFS(Table2[Sub-Sector],Table3[[#This Row],[Sub-Sector]],Table2[Uptrend],"Uptrend")/Table3[[#This Row],[Count]]</f>
        <v>0.92</v>
      </c>
      <c r="D4" s="2">
        <f>COUNTIFS(Table2[Sub-Sector],Table3[[#This Row],[Sub-Sector]],Table2[1W Return vs Nifty],"&gt;=5")/Table3[[#This Row],[Count]]</f>
        <v>0.04</v>
      </c>
      <c r="E4" s="2">
        <f>COUNTIFS(Table2[Sub-Sector],Table3[[#This Row],[Sub-Sector]],Table2[1M Return vs Nifty],"&gt;=5")/Table3[[#This Row],[Count]]</f>
        <v>0.28000000000000003</v>
      </c>
      <c r="F4" s="2">
        <f>COUNTIFS(Table2[Sub-Sector],Table3[[#This Row],[Sub-Sector]],Table2[6M Return vs Nifty],"&gt;=10")/Table3[[#This Row],[Count]]</f>
        <v>0.52</v>
      </c>
      <c r="G4" s="2">
        <f>COUNTIFS(Table2[Sub-Sector],Table3[[#This Row],[Sub-Sector]],Table2[1Y Return vs Nifty],"&gt;=10")/Table3[[#This Row],[Count]]</f>
        <v>0.64</v>
      </c>
      <c r="H4" s="2">
        <f>COUNTIFS(Table2[Sub-Sector],Table3[[#This Row],[Sub-Sector]],Table2[RSI Exponential â€“ 14D],"&gt;=50")/Table3[[#This Row],[Count]]</f>
        <v>0.52</v>
      </c>
      <c r="I4" s="2">
        <f>COUNTIFS(Table2[Sub-Sector],Table3[[#This Row],[Sub-Sector]],Table2[Relative Volume],"&gt;=2")/Table3[[#This Row],[Count]]</f>
        <v>0</v>
      </c>
      <c r="J4" s="2">
        <f>COUNTIFS(Table2[Sub-Sector],Table3[[#This Row],[Sub-Sector]],Table2[% Away From Day Low],"&gt;=0.05")/Table3[[#This Row],[Count]]</f>
        <v>0</v>
      </c>
      <c r="K4" s="2">
        <f>COUNTIFS(Table2[Sub-Sector],Table3[[#This Row],[Sub-Sector]],Table2[% Away From Day High],"&lt;=0.05")/Table3[[#This Row],[Count]]</f>
        <v>1</v>
      </c>
      <c r="L4" s="2">
        <f>COUNTIFS(Table2[Sub-Sector],Table3[[#This Row],[Sub-Sector]],Table2[% Away From Day High],"&lt;=0.05")/Table3[[#This Row],[Count]]</f>
        <v>1</v>
      </c>
      <c r="M4" s="2">
        <f>COUNTIFS(Table2[Sub-Sector],Table3[[#This Row],[Sub-Sector]],Table2[% Away From Current Week High],"&lt;=0.05")/Table3[[#This Row],[Count]]</f>
        <v>0.88</v>
      </c>
      <c r="N4" s="2">
        <f>COUNTIFS(Table2[Sub-Sector],Table3[[#This Row],[Sub-Sector]],Table2[% Away From Current Month Low],"&gt;=0.05")/Table3[[#This Row],[Count]]</f>
        <v>0.28000000000000003</v>
      </c>
      <c r="O4" s="2">
        <f>COUNTIFS(Table2[Sub-Sector],Table3[[#This Row],[Sub-Sector]],Table2[% Away From Current Month High],"&lt;=0.05")/Table3[[#This Row],[Count]]</f>
        <v>0.32</v>
      </c>
      <c r="P4" s="2">
        <f>COUNTIFS(Table2[Sub-Sector],Table3[[#This Row],[Sub-Sector]],Table2[% Away From 52W High],"&lt;=10")/Table3[[#This Row],[Count]]</f>
        <v>0.6</v>
      </c>
      <c r="Q4" s="2">
        <f>COUNTIFS(Table2[Sub-Sector],Table3[[#This Row],[Sub-Sector]],Table2[% Away From 52W Low],"&gt;=10")/Table3[[#This Row],[Count]]</f>
        <v>1</v>
      </c>
      <c r="R4" s="2">
        <f>COUNTIFS(Table2[Sub-Sector],Table3[[#This Row],[Sub-Sector]],Table2[% Away From 52W Low],"&gt;=10")/Table3[[#This Row],[Count]]</f>
        <v>1</v>
      </c>
      <c r="S4" s="2">
        <f>COUNTIFS(Table2[Sub-Sector],Table3[[#This Row],[Sub-Sector]],Table2[% Price above 50 EMA],"&gt;=0")/Table3[[#This Row],[Count]]</f>
        <v>0.92</v>
      </c>
      <c r="T4" s="2">
        <f>COUNTIFS(Table2[Sub-Sector],Table3[[#This Row],[Sub-Sector]],Table2[% Price above 200 EMA],"&gt;=0")/Table3[[#This Row],[Count]]</f>
        <v>0.96</v>
      </c>
      <c r="U4" s="2">
        <f>COUNTIFS(Table2[Sub-Sector],Table3[[#This Row],[Sub-Sector]],Table2[Rate of Change - Zone],"Positive")/Table3[[#This Row],[Count]]</f>
        <v>0.76</v>
      </c>
      <c r="V4" s="2">
        <f>COUNTIFS(Table2[Sub-Sector],Table3[[#This Row],[Sub-Sector]],Table2[Sharpe Ratio],"&gt;=0.10")/Table3[[#This Row],[Count]]</f>
        <v>0.44</v>
      </c>
    </row>
    <row r="5" spans="1:22" x14ac:dyDescent="0.3">
      <c r="A5" t="s">
        <v>258</v>
      </c>
      <c r="B5">
        <f>COUNTIFS(Table2[Sub-Sector],Table3[[#This Row],[Sub-Sector]])</f>
        <v>23</v>
      </c>
      <c r="C5" s="2">
        <f>COUNTIFS(Table2[Sub-Sector],Table3[[#This Row],[Sub-Sector]],Table2[Uptrend],"Uptrend")/Table3[[#This Row],[Count]]</f>
        <v>0.82608695652173914</v>
      </c>
      <c r="D5" s="2">
        <f>COUNTIFS(Table2[Sub-Sector],Table3[[#This Row],[Sub-Sector]],Table2[1W Return vs Nifty],"&gt;=5")/Table3[[#This Row],[Count]]</f>
        <v>8.6956521739130432E-2</v>
      </c>
      <c r="E5" s="2">
        <f>COUNTIFS(Table2[Sub-Sector],Table3[[#This Row],[Sub-Sector]],Table2[1M Return vs Nifty],"&gt;=5")/Table3[[#This Row],[Count]]</f>
        <v>0.17391304347826086</v>
      </c>
      <c r="F5" s="2">
        <f>COUNTIFS(Table2[Sub-Sector],Table3[[#This Row],[Sub-Sector]],Table2[6M Return vs Nifty],"&gt;=10")/Table3[[#This Row],[Count]]</f>
        <v>0.47826086956521741</v>
      </c>
      <c r="G5" s="2">
        <f>COUNTIFS(Table2[Sub-Sector],Table3[[#This Row],[Sub-Sector]],Table2[1Y Return vs Nifty],"&gt;=10")/Table3[[#This Row],[Count]]</f>
        <v>0.47826086956521741</v>
      </c>
      <c r="H5" s="2">
        <f>COUNTIFS(Table2[Sub-Sector],Table3[[#This Row],[Sub-Sector]],Table2[RSI Exponential â€“ 14D],"&gt;=50")/Table3[[#This Row],[Count]]</f>
        <v>0.34782608695652173</v>
      </c>
      <c r="I5" s="2">
        <f>COUNTIFS(Table2[Sub-Sector],Table3[[#This Row],[Sub-Sector]],Table2[Relative Volume],"&gt;=2")/Table3[[#This Row],[Count]]</f>
        <v>4.3478260869565216E-2</v>
      </c>
      <c r="J5" s="2">
        <f>COUNTIFS(Table2[Sub-Sector],Table3[[#This Row],[Sub-Sector]],Table2[% Away From Day Low],"&gt;=0.05")/Table3[[#This Row],[Count]]</f>
        <v>0</v>
      </c>
      <c r="K5" s="2">
        <f>COUNTIFS(Table2[Sub-Sector],Table3[[#This Row],[Sub-Sector]],Table2[% Away From Day High],"&lt;=0.05")/Table3[[#This Row],[Count]]</f>
        <v>1</v>
      </c>
      <c r="L5" s="2">
        <f>COUNTIFS(Table2[Sub-Sector],Table3[[#This Row],[Sub-Sector]],Table2[% Away From Day High],"&lt;=0.05")/Table3[[#This Row],[Count]]</f>
        <v>1</v>
      </c>
      <c r="M5" s="2">
        <f>COUNTIFS(Table2[Sub-Sector],Table3[[#This Row],[Sub-Sector]],Table2[% Away From Current Week High],"&lt;=0.05")/Table3[[#This Row],[Count]]</f>
        <v>0.95652173913043481</v>
      </c>
      <c r="N5" s="2">
        <f>COUNTIFS(Table2[Sub-Sector],Table3[[#This Row],[Sub-Sector]],Table2[% Away From Current Month Low],"&gt;=0.05")/Table3[[#This Row],[Count]]</f>
        <v>0.34782608695652173</v>
      </c>
      <c r="O5" s="2">
        <f>COUNTIFS(Table2[Sub-Sector],Table3[[#This Row],[Sub-Sector]],Table2[% Away From Current Month High],"&lt;=0.05")/Table3[[#This Row],[Count]]</f>
        <v>0.13043478260869565</v>
      </c>
      <c r="P5" s="2">
        <f>COUNTIFS(Table2[Sub-Sector],Table3[[#This Row],[Sub-Sector]],Table2[% Away From 52W High],"&lt;=10")/Table3[[#This Row],[Count]]</f>
        <v>0.39130434782608697</v>
      </c>
      <c r="Q5" s="2">
        <f>COUNTIFS(Table2[Sub-Sector],Table3[[#This Row],[Sub-Sector]],Table2[% Away From 52W Low],"&gt;=10")/Table3[[#This Row],[Count]]</f>
        <v>1</v>
      </c>
      <c r="R5" s="2">
        <f>COUNTIFS(Table2[Sub-Sector],Table3[[#This Row],[Sub-Sector]],Table2[% Away From 52W Low],"&gt;=10")/Table3[[#This Row],[Count]]</f>
        <v>1</v>
      </c>
      <c r="S5" s="2">
        <f>COUNTIFS(Table2[Sub-Sector],Table3[[#This Row],[Sub-Sector]],Table2[% Price above 50 EMA],"&gt;=0")/Table3[[#This Row],[Count]]</f>
        <v>0.78260869565217395</v>
      </c>
      <c r="T5" s="2">
        <f>COUNTIFS(Table2[Sub-Sector],Table3[[#This Row],[Sub-Sector]],Table2[% Price above 200 EMA],"&gt;=0")/Table3[[#This Row],[Count]]</f>
        <v>0.86956521739130432</v>
      </c>
      <c r="U5" s="2">
        <f>COUNTIFS(Table2[Sub-Sector],Table3[[#This Row],[Sub-Sector]],Table2[Rate of Change - Zone],"Positive")/Table3[[#This Row],[Count]]</f>
        <v>0.47826086956521741</v>
      </c>
      <c r="V5" s="2">
        <f>COUNTIFS(Table2[Sub-Sector],Table3[[#This Row],[Sub-Sector]],Table2[Sharpe Ratio],"&gt;=0.10")/Table3[[#This Row],[Count]]</f>
        <v>0.47826086956521741</v>
      </c>
    </row>
    <row r="6" spans="1:22" x14ac:dyDescent="0.3">
      <c r="A6" t="s">
        <v>253</v>
      </c>
      <c r="B6">
        <f>COUNTIFS(Table2[Sub-Sector],Table3[[#This Row],[Sub-Sector]])</f>
        <v>21</v>
      </c>
      <c r="C6" s="2">
        <f>COUNTIFS(Table2[Sub-Sector],Table3[[#This Row],[Sub-Sector]],Table2[Uptrend],"Uptrend")/Table3[[#This Row],[Count]]</f>
        <v>0.90476190476190477</v>
      </c>
      <c r="D6" s="2">
        <f>COUNTIFS(Table2[Sub-Sector],Table3[[#This Row],[Sub-Sector]],Table2[1W Return vs Nifty],"&gt;=5")/Table3[[#This Row],[Count]]</f>
        <v>4.7619047619047616E-2</v>
      </c>
      <c r="E6" s="2">
        <f>COUNTIFS(Table2[Sub-Sector],Table3[[#This Row],[Sub-Sector]],Table2[1M Return vs Nifty],"&gt;=5")/Table3[[#This Row],[Count]]</f>
        <v>0.42857142857142855</v>
      </c>
      <c r="F6" s="2">
        <f>COUNTIFS(Table2[Sub-Sector],Table3[[#This Row],[Sub-Sector]],Table2[6M Return vs Nifty],"&gt;=10")/Table3[[#This Row],[Count]]</f>
        <v>0.47619047619047616</v>
      </c>
      <c r="G6" s="2">
        <f>COUNTIFS(Table2[Sub-Sector],Table3[[#This Row],[Sub-Sector]],Table2[1Y Return vs Nifty],"&gt;=10")/Table3[[#This Row],[Count]]</f>
        <v>0.66666666666666663</v>
      </c>
      <c r="H6" s="2">
        <f>COUNTIFS(Table2[Sub-Sector],Table3[[#This Row],[Sub-Sector]],Table2[RSI Exponential â€“ 14D],"&gt;=50")/Table3[[#This Row],[Count]]</f>
        <v>0.61904761904761907</v>
      </c>
      <c r="I6" s="2">
        <f>COUNTIFS(Table2[Sub-Sector],Table3[[#This Row],[Sub-Sector]],Table2[Relative Volume],"&gt;=2")/Table3[[#This Row],[Count]]</f>
        <v>0.14285714285714285</v>
      </c>
      <c r="J6" s="2">
        <f>COUNTIFS(Table2[Sub-Sector],Table3[[#This Row],[Sub-Sector]],Table2[% Away From Day Low],"&gt;=0.05")/Table3[[#This Row],[Count]]</f>
        <v>0</v>
      </c>
      <c r="K6" s="2">
        <f>COUNTIFS(Table2[Sub-Sector],Table3[[#This Row],[Sub-Sector]],Table2[% Away From Day High],"&lt;=0.05")/Table3[[#This Row],[Count]]</f>
        <v>0.95238095238095233</v>
      </c>
      <c r="L6" s="2">
        <f>COUNTIFS(Table2[Sub-Sector],Table3[[#This Row],[Sub-Sector]],Table2[% Away From Day High],"&lt;=0.05")/Table3[[#This Row],[Count]]</f>
        <v>0.95238095238095233</v>
      </c>
      <c r="M6" s="2">
        <f>COUNTIFS(Table2[Sub-Sector],Table3[[#This Row],[Sub-Sector]],Table2[% Away From Current Week High],"&lt;=0.05")/Table3[[#This Row],[Count]]</f>
        <v>0.95238095238095233</v>
      </c>
      <c r="N6" s="2">
        <f>COUNTIFS(Table2[Sub-Sector],Table3[[#This Row],[Sub-Sector]],Table2[% Away From Current Month Low],"&gt;=0.05")/Table3[[#This Row],[Count]]</f>
        <v>0.5714285714285714</v>
      </c>
      <c r="O6" s="2">
        <f>COUNTIFS(Table2[Sub-Sector],Table3[[#This Row],[Sub-Sector]],Table2[% Away From Current Month High],"&lt;=0.05")/Table3[[#This Row],[Count]]</f>
        <v>0.38095238095238093</v>
      </c>
      <c r="P6" s="2">
        <f>COUNTIFS(Table2[Sub-Sector],Table3[[#This Row],[Sub-Sector]],Table2[% Away From 52W High],"&lt;=10")/Table3[[#This Row],[Count]]</f>
        <v>0.47619047619047616</v>
      </c>
      <c r="Q6" s="2">
        <f>COUNTIFS(Table2[Sub-Sector],Table3[[#This Row],[Sub-Sector]],Table2[% Away From 52W Low],"&gt;=10")/Table3[[#This Row],[Count]]</f>
        <v>1</v>
      </c>
      <c r="R6" s="2">
        <f>COUNTIFS(Table2[Sub-Sector],Table3[[#This Row],[Sub-Sector]],Table2[% Away From 52W Low],"&gt;=10")/Table3[[#This Row],[Count]]</f>
        <v>1</v>
      </c>
      <c r="S6" s="2">
        <f>COUNTIFS(Table2[Sub-Sector],Table3[[#This Row],[Sub-Sector]],Table2[% Price above 50 EMA],"&gt;=0")/Table3[[#This Row],[Count]]</f>
        <v>1</v>
      </c>
      <c r="T6" s="2">
        <f>COUNTIFS(Table2[Sub-Sector],Table3[[#This Row],[Sub-Sector]],Table2[% Price above 200 EMA],"&gt;=0")/Table3[[#This Row],[Count]]</f>
        <v>1</v>
      </c>
      <c r="U6" s="2">
        <f>COUNTIFS(Table2[Sub-Sector],Table3[[#This Row],[Sub-Sector]],Table2[Rate of Change - Zone],"Positive")/Table3[[#This Row],[Count]]</f>
        <v>0.95238095238095233</v>
      </c>
      <c r="V6" s="2">
        <f>COUNTIFS(Table2[Sub-Sector],Table3[[#This Row],[Sub-Sector]],Table2[Sharpe Ratio],"&gt;=0.10")/Table3[[#This Row],[Count]]</f>
        <v>0.23809523809523808</v>
      </c>
    </row>
    <row r="7" spans="1:22" x14ac:dyDescent="0.3">
      <c r="A7" t="s">
        <v>130</v>
      </c>
      <c r="B7">
        <f>COUNTIFS(Table2[Sub-Sector],Table3[[#This Row],[Sub-Sector]])</f>
        <v>20</v>
      </c>
      <c r="C7" s="2">
        <f>COUNTIFS(Table2[Sub-Sector],Table3[[#This Row],[Sub-Sector]],Table2[Uptrend],"Uptrend")/Table3[[#This Row],[Count]]</f>
        <v>0.85</v>
      </c>
      <c r="D7" s="2">
        <f>COUNTIFS(Table2[Sub-Sector],Table3[[#This Row],[Sub-Sector]],Table2[1W Return vs Nifty],"&gt;=5")/Table3[[#This Row],[Count]]</f>
        <v>0.15</v>
      </c>
      <c r="E7" s="2">
        <f>COUNTIFS(Table2[Sub-Sector],Table3[[#This Row],[Sub-Sector]],Table2[1M Return vs Nifty],"&gt;=5")/Table3[[#This Row],[Count]]</f>
        <v>0.25</v>
      </c>
      <c r="F7" s="2">
        <f>COUNTIFS(Table2[Sub-Sector],Table3[[#This Row],[Sub-Sector]],Table2[6M Return vs Nifty],"&gt;=10")/Table3[[#This Row],[Count]]</f>
        <v>0.45</v>
      </c>
      <c r="G7" s="2">
        <f>COUNTIFS(Table2[Sub-Sector],Table3[[#This Row],[Sub-Sector]],Table2[1Y Return vs Nifty],"&gt;=10")/Table3[[#This Row],[Count]]</f>
        <v>0.65</v>
      </c>
      <c r="H7" s="2">
        <f>COUNTIFS(Table2[Sub-Sector],Table3[[#This Row],[Sub-Sector]],Table2[RSI Exponential â€“ 14D],"&gt;=50")/Table3[[#This Row],[Count]]</f>
        <v>0.5</v>
      </c>
      <c r="I7" s="2">
        <f>COUNTIFS(Table2[Sub-Sector],Table3[[#This Row],[Sub-Sector]],Table2[Relative Volume],"&gt;=2")/Table3[[#This Row],[Count]]</f>
        <v>0.05</v>
      </c>
      <c r="J7" s="2">
        <f>COUNTIFS(Table2[Sub-Sector],Table3[[#This Row],[Sub-Sector]],Table2[% Away From Day Low],"&gt;=0.05")/Table3[[#This Row],[Count]]</f>
        <v>0</v>
      </c>
      <c r="K7" s="2">
        <f>COUNTIFS(Table2[Sub-Sector],Table3[[#This Row],[Sub-Sector]],Table2[% Away From Day High],"&lt;=0.05")/Table3[[#This Row],[Count]]</f>
        <v>0.85</v>
      </c>
      <c r="L7" s="2">
        <f>COUNTIFS(Table2[Sub-Sector],Table3[[#This Row],[Sub-Sector]],Table2[% Away From Day High],"&lt;=0.05")/Table3[[#This Row],[Count]]</f>
        <v>0.85</v>
      </c>
      <c r="M7" s="2">
        <f>COUNTIFS(Table2[Sub-Sector],Table3[[#This Row],[Sub-Sector]],Table2[% Away From Current Week High],"&lt;=0.05")/Table3[[#This Row],[Count]]</f>
        <v>1</v>
      </c>
      <c r="N7" s="2">
        <f>COUNTIFS(Table2[Sub-Sector],Table3[[#This Row],[Sub-Sector]],Table2[% Away From Current Month Low],"&gt;=0.05")/Table3[[#This Row],[Count]]</f>
        <v>0.3</v>
      </c>
      <c r="O7" s="2">
        <f>COUNTIFS(Table2[Sub-Sector],Table3[[#This Row],[Sub-Sector]],Table2[% Away From Current Month High],"&lt;=0.05")/Table3[[#This Row],[Count]]</f>
        <v>0.35</v>
      </c>
      <c r="P7" s="2">
        <f>COUNTIFS(Table2[Sub-Sector],Table3[[#This Row],[Sub-Sector]],Table2[% Away From 52W High],"&lt;=10")/Table3[[#This Row],[Count]]</f>
        <v>0.45</v>
      </c>
      <c r="Q7" s="2">
        <f>COUNTIFS(Table2[Sub-Sector],Table3[[#This Row],[Sub-Sector]],Table2[% Away From 52W Low],"&gt;=10")/Table3[[#This Row],[Count]]</f>
        <v>1</v>
      </c>
      <c r="R7" s="2">
        <f>COUNTIFS(Table2[Sub-Sector],Table3[[#This Row],[Sub-Sector]],Table2[% Away From 52W Low],"&gt;=10")/Table3[[#This Row],[Count]]</f>
        <v>1</v>
      </c>
      <c r="S7" s="2">
        <f>COUNTIFS(Table2[Sub-Sector],Table3[[#This Row],[Sub-Sector]],Table2[% Price above 50 EMA],"&gt;=0")/Table3[[#This Row],[Count]]</f>
        <v>0.75</v>
      </c>
      <c r="T7" s="2">
        <f>COUNTIFS(Table2[Sub-Sector],Table3[[#This Row],[Sub-Sector]],Table2[% Price above 200 EMA],"&gt;=0")/Table3[[#This Row],[Count]]</f>
        <v>1</v>
      </c>
      <c r="U7" s="2">
        <f>COUNTIFS(Table2[Sub-Sector],Table3[[#This Row],[Sub-Sector]],Table2[Rate of Change - Zone],"Positive")/Table3[[#This Row],[Count]]</f>
        <v>0.6</v>
      </c>
      <c r="V7" s="2">
        <f>COUNTIFS(Table2[Sub-Sector],Table3[[#This Row],[Sub-Sector]],Table2[Sharpe Ratio],"&gt;=0.10")/Table3[[#This Row],[Count]]</f>
        <v>0.35</v>
      </c>
    </row>
    <row r="8" spans="1:22" x14ac:dyDescent="0.3">
      <c r="A8" t="s">
        <v>21</v>
      </c>
      <c r="B8">
        <f>COUNTIFS(Table2[Sub-Sector],Table3[[#This Row],[Sub-Sector]])</f>
        <v>20</v>
      </c>
      <c r="C8" s="2">
        <f>COUNTIFS(Table2[Sub-Sector],Table3[[#This Row],[Sub-Sector]],Table2[Uptrend],"Uptrend")/Table3[[#This Row],[Count]]</f>
        <v>0.8</v>
      </c>
      <c r="D8" s="2">
        <f>COUNTIFS(Table2[Sub-Sector],Table3[[#This Row],[Sub-Sector]],Table2[1W Return vs Nifty],"&gt;=5")/Table3[[#This Row],[Count]]</f>
        <v>0.1</v>
      </c>
      <c r="E8" s="2">
        <f>COUNTIFS(Table2[Sub-Sector],Table3[[#This Row],[Sub-Sector]],Table2[1M Return vs Nifty],"&gt;=5")/Table3[[#This Row],[Count]]</f>
        <v>0.45</v>
      </c>
      <c r="F8" s="2">
        <f>COUNTIFS(Table2[Sub-Sector],Table3[[#This Row],[Sub-Sector]],Table2[6M Return vs Nifty],"&gt;=10")/Table3[[#This Row],[Count]]</f>
        <v>0.15</v>
      </c>
      <c r="G8" s="2">
        <f>COUNTIFS(Table2[Sub-Sector],Table3[[#This Row],[Sub-Sector]],Table2[1Y Return vs Nifty],"&gt;=10")/Table3[[#This Row],[Count]]</f>
        <v>0.4</v>
      </c>
      <c r="H8" s="2">
        <f>COUNTIFS(Table2[Sub-Sector],Table3[[#This Row],[Sub-Sector]],Table2[RSI Exponential â€“ 14D],"&gt;=50")/Table3[[#This Row],[Count]]</f>
        <v>0.8</v>
      </c>
      <c r="I8" s="2">
        <f>COUNTIFS(Table2[Sub-Sector],Table3[[#This Row],[Sub-Sector]],Table2[Relative Volume],"&gt;=2")/Table3[[#This Row],[Count]]</f>
        <v>0</v>
      </c>
      <c r="J8" s="2">
        <f>COUNTIFS(Table2[Sub-Sector],Table3[[#This Row],[Sub-Sector]],Table2[% Away From Day Low],"&gt;=0.05")/Table3[[#This Row],[Count]]</f>
        <v>0</v>
      </c>
      <c r="K8" s="2">
        <f>COUNTIFS(Table2[Sub-Sector],Table3[[#This Row],[Sub-Sector]],Table2[% Away From Day High],"&lt;=0.05")/Table3[[#This Row],[Count]]</f>
        <v>0.95</v>
      </c>
      <c r="L8" s="2">
        <f>COUNTIFS(Table2[Sub-Sector],Table3[[#This Row],[Sub-Sector]],Table2[% Away From Day High],"&lt;=0.05")/Table3[[#This Row],[Count]]</f>
        <v>0.95</v>
      </c>
      <c r="M8" s="2">
        <f>COUNTIFS(Table2[Sub-Sector],Table3[[#This Row],[Sub-Sector]],Table2[% Away From Current Week High],"&lt;=0.05")/Table3[[#This Row],[Count]]</f>
        <v>0.8</v>
      </c>
      <c r="N8" s="2">
        <f>COUNTIFS(Table2[Sub-Sector],Table3[[#This Row],[Sub-Sector]],Table2[% Away From Current Month Low],"&gt;=0.05")/Table3[[#This Row],[Count]]</f>
        <v>0.65</v>
      </c>
      <c r="O8" s="2">
        <f>COUNTIFS(Table2[Sub-Sector],Table3[[#This Row],[Sub-Sector]],Table2[% Away From Current Month High],"&lt;=0.05")/Table3[[#This Row],[Count]]</f>
        <v>0.65</v>
      </c>
      <c r="P8" s="2">
        <f>COUNTIFS(Table2[Sub-Sector],Table3[[#This Row],[Sub-Sector]],Table2[% Away From 52W High],"&lt;=10")/Table3[[#This Row],[Count]]</f>
        <v>0.55000000000000004</v>
      </c>
      <c r="Q8" s="2">
        <f>COUNTIFS(Table2[Sub-Sector],Table3[[#This Row],[Sub-Sector]],Table2[% Away From 52W Low],"&gt;=10")/Table3[[#This Row],[Count]]</f>
        <v>1</v>
      </c>
      <c r="R8" s="2">
        <f>COUNTIFS(Table2[Sub-Sector],Table3[[#This Row],[Sub-Sector]],Table2[% Away From 52W Low],"&gt;=10")/Table3[[#This Row],[Count]]</f>
        <v>1</v>
      </c>
      <c r="S8" s="2">
        <f>COUNTIFS(Table2[Sub-Sector],Table3[[#This Row],[Sub-Sector]],Table2[% Price above 50 EMA],"&gt;=0")/Table3[[#This Row],[Count]]</f>
        <v>0.9</v>
      </c>
      <c r="T8" s="2">
        <f>COUNTIFS(Table2[Sub-Sector],Table3[[#This Row],[Sub-Sector]],Table2[% Price above 200 EMA],"&gt;=0")/Table3[[#This Row],[Count]]</f>
        <v>0.95</v>
      </c>
      <c r="U8" s="2">
        <f>COUNTIFS(Table2[Sub-Sector],Table3[[#This Row],[Sub-Sector]],Table2[Rate of Change - Zone],"Positive")/Table3[[#This Row],[Count]]</f>
        <v>0.85</v>
      </c>
      <c r="V8" s="2">
        <f>COUNTIFS(Table2[Sub-Sector],Table3[[#This Row],[Sub-Sector]],Table2[Sharpe Ratio],"&gt;=0.10")/Table3[[#This Row],[Count]]</f>
        <v>0.1</v>
      </c>
    </row>
    <row r="9" spans="1:22" x14ac:dyDescent="0.3">
      <c r="A9" t="s">
        <v>24</v>
      </c>
      <c r="B9">
        <f>COUNTIFS(Table2[Sub-Sector],Table3[[#This Row],[Sub-Sector]])</f>
        <v>20</v>
      </c>
      <c r="C9" s="2">
        <f>COUNTIFS(Table2[Sub-Sector],Table3[[#This Row],[Sub-Sector]],Table2[Uptrend],"Uptrend")/Table3[[#This Row],[Count]]</f>
        <v>0.5</v>
      </c>
      <c r="D9" s="2">
        <f>COUNTIFS(Table2[Sub-Sector],Table3[[#This Row],[Sub-Sector]],Table2[1W Return vs Nifty],"&gt;=5")/Table3[[#This Row],[Count]]</f>
        <v>0</v>
      </c>
      <c r="E9" s="2">
        <f>COUNTIFS(Table2[Sub-Sector],Table3[[#This Row],[Sub-Sector]],Table2[1M Return vs Nifty],"&gt;=5")/Table3[[#This Row],[Count]]</f>
        <v>0.15</v>
      </c>
      <c r="F9" s="2">
        <f>COUNTIFS(Table2[Sub-Sector],Table3[[#This Row],[Sub-Sector]],Table2[6M Return vs Nifty],"&gt;=10")/Table3[[#This Row],[Count]]</f>
        <v>0.1</v>
      </c>
      <c r="G9" s="2">
        <f>COUNTIFS(Table2[Sub-Sector],Table3[[#This Row],[Sub-Sector]],Table2[1Y Return vs Nifty],"&gt;=10")/Table3[[#This Row],[Count]]</f>
        <v>0.2</v>
      </c>
      <c r="H9" s="2">
        <f>COUNTIFS(Table2[Sub-Sector],Table3[[#This Row],[Sub-Sector]],Table2[RSI Exponential â€“ 14D],"&gt;=50")/Table3[[#This Row],[Count]]</f>
        <v>0.4</v>
      </c>
      <c r="I9" s="2">
        <f>COUNTIFS(Table2[Sub-Sector],Table3[[#This Row],[Sub-Sector]],Table2[Relative Volume],"&gt;=2")/Table3[[#This Row],[Count]]</f>
        <v>0</v>
      </c>
      <c r="J9" s="2">
        <f>COUNTIFS(Table2[Sub-Sector],Table3[[#This Row],[Sub-Sector]],Table2[% Away From Day Low],"&gt;=0.05")/Table3[[#This Row],[Count]]</f>
        <v>0</v>
      </c>
      <c r="K9" s="2">
        <f>COUNTIFS(Table2[Sub-Sector],Table3[[#This Row],[Sub-Sector]],Table2[% Away From Day High],"&lt;=0.05")/Table3[[#This Row],[Count]]</f>
        <v>1</v>
      </c>
      <c r="L9" s="2">
        <f>COUNTIFS(Table2[Sub-Sector],Table3[[#This Row],[Sub-Sector]],Table2[% Away From Day High],"&lt;=0.05")/Table3[[#This Row],[Count]]</f>
        <v>1</v>
      </c>
      <c r="M9" s="2">
        <f>COUNTIFS(Table2[Sub-Sector],Table3[[#This Row],[Sub-Sector]],Table2[% Away From Current Week High],"&lt;=0.05")/Table3[[#This Row],[Count]]</f>
        <v>1</v>
      </c>
      <c r="N9" s="2">
        <f>COUNTIFS(Table2[Sub-Sector],Table3[[#This Row],[Sub-Sector]],Table2[% Away From Current Month Low],"&gt;=0.05")/Table3[[#This Row],[Count]]</f>
        <v>0.3</v>
      </c>
      <c r="O9" s="2">
        <f>COUNTIFS(Table2[Sub-Sector],Table3[[#This Row],[Sub-Sector]],Table2[% Away From Current Month High],"&lt;=0.05")/Table3[[#This Row],[Count]]</f>
        <v>0.6</v>
      </c>
      <c r="P9" s="2">
        <f>COUNTIFS(Table2[Sub-Sector],Table3[[#This Row],[Sub-Sector]],Table2[% Away From 52W High],"&lt;=10")/Table3[[#This Row],[Count]]</f>
        <v>0.3</v>
      </c>
      <c r="Q9" s="2">
        <f>COUNTIFS(Table2[Sub-Sector],Table3[[#This Row],[Sub-Sector]],Table2[% Away From 52W Low],"&gt;=10")/Table3[[#This Row],[Count]]</f>
        <v>0.9</v>
      </c>
      <c r="R9" s="2">
        <f>COUNTIFS(Table2[Sub-Sector],Table3[[#This Row],[Sub-Sector]],Table2[% Away From 52W Low],"&gt;=10")/Table3[[#This Row],[Count]]</f>
        <v>0.9</v>
      </c>
      <c r="S9" s="2">
        <f>COUNTIFS(Table2[Sub-Sector],Table3[[#This Row],[Sub-Sector]],Table2[% Price above 50 EMA],"&gt;=0")/Table3[[#This Row],[Count]]</f>
        <v>0.5</v>
      </c>
      <c r="T9" s="2">
        <f>COUNTIFS(Table2[Sub-Sector],Table3[[#This Row],[Sub-Sector]],Table2[% Price above 200 EMA],"&gt;=0")/Table3[[#This Row],[Count]]</f>
        <v>0.65</v>
      </c>
      <c r="U9" s="2">
        <f>COUNTIFS(Table2[Sub-Sector],Table3[[#This Row],[Sub-Sector]],Table2[Rate of Change - Zone],"Positive")/Table3[[#This Row],[Count]]</f>
        <v>0.35</v>
      </c>
      <c r="V9" s="2">
        <f>COUNTIFS(Table2[Sub-Sector],Table3[[#This Row],[Sub-Sector]],Table2[Sharpe Ratio],"&gt;=0.10")/Table3[[#This Row],[Count]]</f>
        <v>0.15</v>
      </c>
    </row>
    <row r="10" spans="1:22" x14ac:dyDescent="0.3">
      <c r="A10" t="s">
        <v>78</v>
      </c>
      <c r="B10">
        <f>COUNTIFS(Table2[Sub-Sector],Table3[[#This Row],[Sub-Sector]])</f>
        <v>19</v>
      </c>
      <c r="C10" s="2">
        <f>COUNTIFS(Table2[Sub-Sector],Table3[[#This Row],[Sub-Sector]],Table2[Uptrend],"Uptrend")/Table3[[#This Row],[Count]]</f>
        <v>0.73684210526315785</v>
      </c>
      <c r="D10" s="2">
        <f>COUNTIFS(Table2[Sub-Sector],Table3[[#This Row],[Sub-Sector]],Table2[1W Return vs Nifty],"&gt;=5")/Table3[[#This Row],[Count]]</f>
        <v>0</v>
      </c>
      <c r="E10" s="2">
        <f>COUNTIFS(Table2[Sub-Sector],Table3[[#This Row],[Sub-Sector]],Table2[1M Return vs Nifty],"&gt;=5")/Table3[[#This Row],[Count]]</f>
        <v>0.15789473684210525</v>
      </c>
      <c r="F10" s="2">
        <f>COUNTIFS(Table2[Sub-Sector],Table3[[#This Row],[Sub-Sector]],Table2[6M Return vs Nifty],"&gt;=10")/Table3[[#This Row],[Count]]</f>
        <v>0.10526315789473684</v>
      </c>
      <c r="G10" s="2">
        <f>COUNTIFS(Table2[Sub-Sector],Table3[[#This Row],[Sub-Sector]],Table2[1Y Return vs Nifty],"&gt;=10")/Table3[[#This Row],[Count]]</f>
        <v>0.36842105263157893</v>
      </c>
      <c r="H10" s="2">
        <f>COUNTIFS(Table2[Sub-Sector],Table3[[#This Row],[Sub-Sector]],Table2[RSI Exponential â€“ 14D],"&gt;=50")/Table3[[#This Row],[Count]]</f>
        <v>0.57894736842105265</v>
      </c>
      <c r="I10" s="2">
        <f>COUNTIFS(Table2[Sub-Sector],Table3[[#This Row],[Sub-Sector]],Table2[Relative Volume],"&gt;=2")/Table3[[#This Row],[Count]]</f>
        <v>5.2631578947368418E-2</v>
      </c>
      <c r="J10" s="2">
        <f>COUNTIFS(Table2[Sub-Sector],Table3[[#This Row],[Sub-Sector]],Table2[% Away From Day Low],"&gt;=0.05")/Table3[[#This Row],[Count]]</f>
        <v>0</v>
      </c>
      <c r="K10" s="2">
        <f>COUNTIFS(Table2[Sub-Sector],Table3[[#This Row],[Sub-Sector]],Table2[% Away From Day High],"&lt;=0.05")/Table3[[#This Row],[Count]]</f>
        <v>1</v>
      </c>
      <c r="L10" s="2">
        <f>COUNTIFS(Table2[Sub-Sector],Table3[[#This Row],[Sub-Sector]],Table2[% Away From Day High],"&lt;=0.05")/Table3[[#This Row],[Count]]</f>
        <v>1</v>
      </c>
      <c r="M10" s="2">
        <f>COUNTIFS(Table2[Sub-Sector],Table3[[#This Row],[Sub-Sector]],Table2[% Away From Current Week High],"&lt;=0.05")/Table3[[#This Row],[Count]]</f>
        <v>1</v>
      </c>
      <c r="N10" s="2">
        <f>COUNTIFS(Table2[Sub-Sector],Table3[[#This Row],[Sub-Sector]],Table2[% Away From Current Month Low],"&gt;=0.05")/Table3[[#This Row],[Count]]</f>
        <v>0.26315789473684209</v>
      </c>
      <c r="O10" s="2">
        <f>COUNTIFS(Table2[Sub-Sector],Table3[[#This Row],[Sub-Sector]],Table2[% Away From Current Month High],"&lt;=0.05")/Table3[[#This Row],[Count]]</f>
        <v>0.57894736842105265</v>
      </c>
      <c r="P10" s="2">
        <f>COUNTIFS(Table2[Sub-Sector],Table3[[#This Row],[Sub-Sector]],Table2[% Away From 52W High],"&lt;=10")/Table3[[#This Row],[Count]]</f>
        <v>0.42105263157894735</v>
      </c>
      <c r="Q10" s="2">
        <f>COUNTIFS(Table2[Sub-Sector],Table3[[#This Row],[Sub-Sector]],Table2[% Away From 52W Low],"&gt;=10")/Table3[[#This Row],[Count]]</f>
        <v>1</v>
      </c>
      <c r="R10" s="2">
        <f>COUNTIFS(Table2[Sub-Sector],Table3[[#This Row],[Sub-Sector]],Table2[% Away From 52W Low],"&gt;=10")/Table3[[#This Row],[Count]]</f>
        <v>1</v>
      </c>
      <c r="S10" s="2">
        <f>COUNTIFS(Table2[Sub-Sector],Table3[[#This Row],[Sub-Sector]],Table2[% Price above 50 EMA],"&gt;=0")/Table3[[#This Row],[Count]]</f>
        <v>0.73684210526315785</v>
      </c>
      <c r="T10" s="2">
        <f>COUNTIFS(Table2[Sub-Sector],Table3[[#This Row],[Sub-Sector]],Table2[% Price above 200 EMA],"&gt;=0")/Table3[[#This Row],[Count]]</f>
        <v>0.78947368421052633</v>
      </c>
      <c r="U10" s="2">
        <f>COUNTIFS(Table2[Sub-Sector],Table3[[#This Row],[Sub-Sector]],Table2[Rate of Change - Zone],"Positive")/Table3[[#This Row],[Count]]</f>
        <v>0.42105263157894735</v>
      </c>
      <c r="V10" s="2">
        <f>COUNTIFS(Table2[Sub-Sector],Table3[[#This Row],[Sub-Sector]],Table2[Sharpe Ratio],"&gt;=0.10")/Table3[[#This Row],[Count]]</f>
        <v>0</v>
      </c>
    </row>
    <row r="11" spans="1:22" x14ac:dyDescent="0.3">
      <c r="A11" t="s">
        <v>140</v>
      </c>
      <c r="B11">
        <f>COUNTIFS(Table2[Sub-Sector],Table3[[#This Row],[Sub-Sector]])</f>
        <v>18</v>
      </c>
      <c r="C11" s="2">
        <f>COUNTIFS(Table2[Sub-Sector],Table3[[#This Row],[Sub-Sector]],Table2[Uptrend],"Uptrend")/Table3[[#This Row],[Count]]</f>
        <v>0.83333333333333337</v>
      </c>
      <c r="D11" s="2">
        <f>COUNTIFS(Table2[Sub-Sector],Table3[[#This Row],[Sub-Sector]],Table2[1W Return vs Nifty],"&gt;=5")/Table3[[#This Row],[Count]]</f>
        <v>0.1111111111111111</v>
      </c>
      <c r="E11" s="2">
        <f>COUNTIFS(Table2[Sub-Sector],Table3[[#This Row],[Sub-Sector]],Table2[1M Return vs Nifty],"&gt;=5")/Table3[[#This Row],[Count]]</f>
        <v>0.16666666666666666</v>
      </c>
      <c r="F11" s="2">
        <f>COUNTIFS(Table2[Sub-Sector],Table3[[#This Row],[Sub-Sector]],Table2[6M Return vs Nifty],"&gt;=10")/Table3[[#This Row],[Count]]</f>
        <v>0.61111111111111116</v>
      </c>
      <c r="G11" s="2">
        <f>COUNTIFS(Table2[Sub-Sector],Table3[[#This Row],[Sub-Sector]],Table2[1Y Return vs Nifty],"&gt;=10")/Table3[[#This Row],[Count]]</f>
        <v>0.88888888888888884</v>
      </c>
      <c r="H11" s="2">
        <f>COUNTIFS(Table2[Sub-Sector],Table3[[#This Row],[Sub-Sector]],Table2[RSI Exponential â€“ 14D],"&gt;=50")/Table3[[#This Row],[Count]]</f>
        <v>0.3888888888888889</v>
      </c>
      <c r="I11" s="2">
        <f>COUNTIFS(Table2[Sub-Sector],Table3[[#This Row],[Sub-Sector]],Table2[Relative Volume],"&gt;=2")/Table3[[#This Row],[Count]]</f>
        <v>0.1111111111111111</v>
      </c>
      <c r="J11" s="2">
        <f>COUNTIFS(Table2[Sub-Sector],Table3[[#This Row],[Sub-Sector]],Table2[% Away From Day Low],"&gt;=0.05")/Table3[[#This Row],[Count]]</f>
        <v>0</v>
      </c>
      <c r="K11" s="2">
        <f>COUNTIFS(Table2[Sub-Sector],Table3[[#This Row],[Sub-Sector]],Table2[% Away From Day High],"&lt;=0.05")/Table3[[#This Row],[Count]]</f>
        <v>0.94444444444444442</v>
      </c>
      <c r="L11" s="2">
        <f>COUNTIFS(Table2[Sub-Sector],Table3[[#This Row],[Sub-Sector]],Table2[% Away From Day High],"&lt;=0.05")/Table3[[#This Row],[Count]]</f>
        <v>0.94444444444444442</v>
      </c>
      <c r="M11" s="2">
        <f>COUNTIFS(Table2[Sub-Sector],Table3[[#This Row],[Sub-Sector]],Table2[% Away From Current Week High],"&lt;=0.05")/Table3[[#This Row],[Count]]</f>
        <v>0.94444444444444442</v>
      </c>
      <c r="N11" s="2">
        <f>COUNTIFS(Table2[Sub-Sector],Table3[[#This Row],[Sub-Sector]],Table2[% Away From Current Month Low],"&gt;=0.05")/Table3[[#This Row],[Count]]</f>
        <v>0.3888888888888889</v>
      </c>
      <c r="O11" s="2">
        <f>COUNTIFS(Table2[Sub-Sector],Table3[[#This Row],[Sub-Sector]],Table2[% Away From Current Month High],"&lt;=0.05")/Table3[[#This Row],[Count]]</f>
        <v>0.33333333333333331</v>
      </c>
      <c r="P11" s="2">
        <f>COUNTIFS(Table2[Sub-Sector],Table3[[#This Row],[Sub-Sector]],Table2[% Away From 52W High],"&lt;=10")/Table3[[#This Row],[Count]]</f>
        <v>0.22222222222222221</v>
      </c>
      <c r="Q11" s="2">
        <f>COUNTIFS(Table2[Sub-Sector],Table3[[#This Row],[Sub-Sector]],Table2[% Away From 52W Low],"&gt;=10")/Table3[[#This Row],[Count]]</f>
        <v>1</v>
      </c>
      <c r="R11" s="2">
        <f>COUNTIFS(Table2[Sub-Sector],Table3[[#This Row],[Sub-Sector]],Table2[% Away From 52W Low],"&gt;=10")/Table3[[#This Row],[Count]]</f>
        <v>1</v>
      </c>
      <c r="S11" s="2">
        <f>COUNTIFS(Table2[Sub-Sector],Table3[[#This Row],[Sub-Sector]],Table2[% Price above 50 EMA],"&gt;=0")/Table3[[#This Row],[Count]]</f>
        <v>0.72222222222222221</v>
      </c>
      <c r="T11" s="2">
        <f>COUNTIFS(Table2[Sub-Sector],Table3[[#This Row],[Sub-Sector]],Table2[% Price above 200 EMA],"&gt;=0")/Table3[[#This Row],[Count]]</f>
        <v>0.94444444444444442</v>
      </c>
      <c r="U11" s="2">
        <f>COUNTIFS(Table2[Sub-Sector],Table3[[#This Row],[Sub-Sector]],Table2[Rate of Change - Zone],"Positive")/Table3[[#This Row],[Count]]</f>
        <v>0.61111111111111116</v>
      </c>
      <c r="V11" s="2">
        <f>COUNTIFS(Table2[Sub-Sector],Table3[[#This Row],[Sub-Sector]],Table2[Sharpe Ratio],"&gt;=0.10")/Table3[[#This Row],[Count]]</f>
        <v>0.61111111111111116</v>
      </c>
    </row>
    <row r="12" spans="1:22" x14ac:dyDescent="0.3">
      <c r="A12" t="s">
        <v>550</v>
      </c>
      <c r="B12">
        <f>COUNTIFS(Table2[Sub-Sector],Table3[[#This Row],[Sub-Sector]])</f>
        <v>17</v>
      </c>
      <c r="C12" s="2">
        <f>COUNTIFS(Table2[Sub-Sector],Table3[[#This Row],[Sub-Sector]],Table2[Uptrend],"Uptrend")/Table3[[#This Row],[Count]]</f>
        <v>0.58823529411764708</v>
      </c>
      <c r="D12" s="2">
        <f>COUNTIFS(Table2[Sub-Sector],Table3[[#This Row],[Sub-Sector]],Table2[1W Return vs Nifty],"&gt;=5")/Table3[[#This Row],[Count]]</f>
        <v>5.8823529411764705E-2</v>
      </c>
      <c r="E12" s="2">
        <f>COUNTIFS(Table2[Sub-Sector],Table3[[#This Row],[Sub-Sector]],Table2[1M Return vs Nifty],"&gt;=5")/Table3[[#This Row],[Count]]</f>
        <v>0.29411764705882354</v>
      </c>
      <c r="F12" s="2">
        <f>COUNTIFS(Table2[Sub-Sector],Table3[[#This Row],[Sub-Sector]],Table2[6M Return vs Nifty],"&gt;=10")/Table3[[#This Row],[Count]]</f>
        <v>5.8823529411764705E-2</v>
      </c>
      <c r="G12" s="2">
        <f>COUNTIFS(Table2[Sub-Sector],Table3[[#This Row],[Sub-Sector]],Table2[1Y Return vs Nifty],"&gt;=10")/Table3[[#This Row],[Count]]</f>
        <v>0.17647058823529413</v>
      </c>
      <c r="H12" s="2">
        <f>COUNTIFS(Table2[Sub-Sector],Table3[[#This Row],[Sub-Sector]],Table2[RSI Exponential â€“ 14D],"&gt;=50")/Table3[[#This Row],[Count]]</f>
        <v>0.70588235294117652</v>
      </c>
      <c r="I12" s="2">
        <f>COUNTIFS(Table2[Sub-Sector],Table3[[#This Row],[Sub-Sector]],Table2[Relative Volume],"&gt;=2")/Table3[[#This Row],[Count]]</f>
        <v>5.8823529411764705E-2</v>
      </c>
      <c r="J12" s="2">
        <f>COUNTIFS(Table2[Sub-Sector],Table3[[#This Row],[Sub-Sector]],Table2[% Away From Day Low],"&gt;=0.05")/Table3[[#This Row],[Count]]</f>
        <v>0</v>
      </c>
      <c r="K12" s="2">
        <f>COUNTIFS(Table2[Sub-Sector],Table3[[#This Row],[Sub-Sector]],Table2[% Away From Day High],"&lt;=0.05")/Table3[[#This Row],[Count]]</f>
        <v>0.94117647058823528</v>
      </c>
      <c r="L12" s="2">
        <f>COUNTIFS(Table2[Sub-Sector],Table3[[#This Row],[Sub-Sector]],Table2[% Away From Day High],"&lt;=0.05")/Table3[[#This Row],[Count]]</f>
        <v>0.94117647058823528</v>
      </c>
      <c r="M12" s="2">
        <f>COUNTIFS(Table2[Sub-Sector],Table3[[#This Row],[Sub-Sector]],Table2[% Away From Current Week High],"&lt;=0.05")/Table3[[#This Row],[Count]]</f>
        <v>0.94117647058823528</v>
      </c>
      <c r="N12" s="2">
        <f>COUNTIFS(Table2[Sub-Sector],Table3[[#This Row],[Sub-Sector]],Table2[% Away From Current Month Low],"&gt;=0.05")/Table3[[#This Row],[Count]]</f>
        <v>0.35294117647058826</v>
      </c>
      <c r="O12" s="2">
        <f>COUNTIFS(Table2[Sub-Sector],Table3[[#This Row],[Sub-Sector]],Table2[% Away From Current Month High],"&lt;=0.05")/Table3[[#This Row],[Count]]</f>
        <v>0.47058823529411764</v>
      </c>
      <c r="P12" s="2">
        <f>COUNTIFS(Table2[Sub-Sector],Table3[[#This Row],[Sub-Sector]],Table2[% Away From 52W High],"&lt;=10")/Table3[[#This Row],[Count]]</f>
        <v>0.35294117647058826</v>
      </c>
      <c r="Q12" s="2">
        <f>COUNTIFS(Table2[Sub-Sector],Table3[[#This Row],[Sub-Sector]],Table2[% Away From 52W Low],"&gt;=10")/Table3[[#This Row],[Count]]</f>
        <v>0.94117647058823528</v>
      </c>
      <c r="R12" s="2">
        <f>COUNTIFS(Table2[Sub-Sector],Table3[[#This Row],[Sub-Sector]],Table2[% Away From 52W Low],"&gt;=10")/Table3[[#This Row],[Count]]</f>
        <v>0.94117647058823528</v>
      </c>
      <c r="S12" s="2">
        <f>COUNTIFS(Table2[Sub-Sector],Table3[[#This Row],[Sub-Sector]],Table2[% Price above 50 EMA],"&gt;=0")/Table3[[#This Row],[Count]]</f>
        <v>0.88235294117647056</v>
      </c>
      <c r="T12" s="2">
        <f>COUNTIFS(Table2[Sub-Sector],Table3[[#This Row],[Sub-Sector]],Table2[% Price above 200 EMA],"&gt;=0")/Table3[[#This Row],[Count]]</f>
        <v>0.82352941176470584</v>
      </c>
      <c r="U12" s="2">
        <f>COUNTIFS(Table2[Sub-Sector],Table3[[#This Row],[Sub-Sector]],Table2[Rate of Change - Zone],"Positive")/Table3[[#This Row],[Count]]</f>
        <v>0.76470588235294112</v>
      </c>
      <c r="V12" s="2">
        <f>COUNTIFS(Table2[Sub-Sector],Table3[[#This Row],[Sub-Sector]],Table2[Sharpe Ratio],"&gt;=0.10")/Table3[[#This Row],[Count]]</f>
        <v>0.11764705882352941</v>
      </c>
    </row>
    <row r="13" spans="1:22" x14ac:dyDescent="0.3">
      <c r="A13" t="s">
        <v>49</v>
      </c>
      <c r="B13">
        <f>COUNTIFS(Table2[Sub-Sector],Table3[[#This Row],[Sub-Sector]])</f>
        <v>17</v>
      </c>
      <c r="C13" s="2">
        <f>COUNTIFS(Table2[Sub-Sector],Table3[[#This Row],[Sub-Sector]],Table2[Uptrend],"Uptrend")/Table3[[#This Row],[Count]]</f>
        <v>0.6470588235294118</v>
      </c>
      <c r="D13" s="2">
        <f>COUNTIFS(Table2[Sub-Sector],Table3[[#This Row],[Sub-Sector]],Table2[1W Return vs Nifty],"&gt;=5")/Table3[[#This Row],[Count]]</f>
        <v>0.17647058823529413</v>
      </c>
      <c r="E13" s="2">
        <f>COUNTIFS(Table2[Sub-Sector],Table3[[#This Row],[Sub-Sector]],Table2[1M Return vs Nifty],"&gt;=5")/Table3[[#This Row],[Count]]</f>
        <v>5.8823529411764705E-2</v>
      </c>
      <c r="F13" s="2">
        <f>COUNTIFS(Table2[Sub-Sector],Table3[[#This Row],[Sub-Sector]],Table2[6M Return vs Nifty],"&gt;=10")/Table3[[#This Row],[Count]]</f>
        <v>0.29411764705882354</v>
      </c>
      <c r="G13" s="2">
        <f>COUNTIFS(Table2[Sub-Sector],Table3[[#This Row],[Sub-Sector]],Table2[1Y Return vs Nifty],"&gt;=10")/Table3[[#This Row],[Count]]</f>
        <v>0.41176470588235292</v>
      </c>
      <c r="H13" s="2">
        <f>COUNTIFS(Table2[Sub-Sector],Table3[[#This Row],[Sub-Sector]],Table2[RSI Exponential â€“ 14D],"&gt;=50")/Table3[[#This Row],[Count]]</f>
        <v>0.52941176470588236</v>
      </c>
      <c r="I13" s="2">
        <f>COUNTIFS(Table2[Sub-Sector],Table3[[#This Row],[Sub-Sector]],Table2[Relative Volume],"&gt;=2")/Table3[[#This Row],[Count]]</f>
        <v>0</v>
      </c>
      <c r="J13" s="2">
        <f>COUNTIFS(Table2[Sub-Sector],Table3[[#This Row],[Sub-Sector]],Table2[% Away From Day Low],"&gt;=0.05")/Table3[[#This Row],[Count]]</f>
        <v>0</v>
      </c>
      <c r="K13" s="2">
        <f>COUNTIFS(Table2[Sub-Sector],Table3[[#This Row],[Sub-Sector]],Table2[% Away From Day High],"&lt;=0.05")/Table3[[#This Row],[Count]]</f>
        <v>1</v>
      </c>
      <c r="L13" s="2">
        <f>COUNTIFS(Table2[Sub-Sector],Table3[[#This Row],[Sub-Sector]],Table2[% Away From Day High],"&lt;=0.05")/Table3[[#This Row],[Count]]</f>
        <v>1</v>
      </c>
      <c r="M13" s="2">
        <f>COUNTIFS(Table2[Sub-Sector],Table3[[#This Row],[Sub-Sector]],Table2[% Away From Current Week High],"&lt;=0.05")/Table3[[#This Row],[Count]]</f>
        <v>1</v>
      </c>
      <c r="N13" s="2">
        <f>COUNTIFS(Table2[Sub-Sector],Table3[[#This Row],[Sub-Sector]],Table2[% Away From Current Month Low],"&gt;=0.05")/Table3[[#This Row],[Count]]</f>
        <v>0.29411764705882354</v>
      </c>
      <c r="O13" s="2">
        <f>COUNTIFS(Table2[Sub-Sector],Table3[[#This Row],[Sub-Sector]],Table2[% Away From Current Month High],"&lt;=0.05")/Table3[[#This Row],[Count]]</f>
        <v>0.6470588235294118</v>
      </c>
      <c r="P13" s="2">
        <f>COUNTIFS(Table2[Sub-Sector],Table3[[#This Row],[Sub-Sector]],Table2[% Away From 52W High],"&lt;=10")/Table3[[#This Row],[Count]]</f>
        <v>0.41176470588235292</v>
      </c>
      <c r="Q13" s="2">
        <f>COUNTIFS(Table2[Sub-Sector],Table3[[#This Row],[Sub-Sector]],Table2[% Away From 52W Low],"&gt;=10")/Table3[[#This Row],[Count]]</f>
        <v>0.82352941176470584</v>
      </c>
      <c r="R13" s="2">
        <f>COUNTIFS(Table2[Sub-Sector],Table3[[#This Row],[Sub-Sector]],Table2[% Away From 52W Low],"&gt;=10")/Table3[[#This Row],[Count]]</f>
        <v>0.82352941176470584</v>
      </c>
      <c r="S13" s="2">
        <f>COUNTIFS(Table2[Sub-Sector],Table3[[#This Row],[Sub-Sector]],Table2[% Price above 50 EMA],"&gt;=0")/Table3[[#This Row],[Count]]</f>
        <v>0.6470588235294118</v>
      </c>
      <c r="T13" s="2">
        <f>COUNTIFS(Table2[Sub-Sector],Table3[[#This Row],[Sub-Sector]],Table2[% Price above 200 EMA],"&gt;=0")/Table3[[#This Row],[Count]]</f>
        <v>0.70588235294117652</v>
      </c>
      <c r="U13" s="2">
        <f>COUNTIFS(Table2[Sub-Sector],Table3[[#This Row],[Sub-Sector]],Table2[Rate of Change - Zone],"Positive")/Table3[[#This Row],[Count]]</f>
        <v>0.52941176470588236</v>
      </c>
      <c r="V13" s="2">
        <f>COUNTIFS(Table2[Sub-Sector],Table3[[#This Row],[Sub-Sector]],Table2[Sharpe Ratio],"&gt;=0.10")/Table3[[#This Row],[Count]]</f>
        <v>5.8823529411764705E-2</v>
      </c>
    </row>
    <row r="14" spans="1:22" x14ac:dyDescent="0.3">
      <c r="A14" t="s">
        <v>288</v>
      </c>
      <c r="B14">
        <f>COUNTIFS(Table2[Sub-Sector],Table3[[#This Row],[Sub-Sector]])</f>
        <v>14</v>
      </c>
      <c r="C14" s="2">
        <f>COUNTIFS(Table2[Sub-Sector],Table3[[#This Row],[Sub-Sector]],Table2[Uptrend],"Uptrend")/Table3[[#This Row],[Count]]</f>
        <v>0.7857142857142857</v>
      </c>
      <c r="D14" s="2">
        <f>COUNTIFS(Table2[Sub-Sector],Table3[[#This Row],[Sub-Sector]],Table2[1W Return vs Nifty],"&gt;=5")/Table3[[#This Row],[Count]]</f>
        <v>7.1428571428571425E-2</v>
      </c>
      <c r="E14" s="2">
        <f>COUNTIFS(Table2[Sub-Sector],Table3[[#This Row],[Sub-Sector]],Table2[1M Return vs Nifty],"&gt;=5")/Table3[[#This Row],[Count]]</f>
        <v>0.35714285714285715</v>
      </c>
      <c r="F14" s="2">
        <f>COUNTIFS(Table2[Sub-Sector],Table3[[#This Row],[Sub-Sector]],Table2[6M Return vs Nifty],"&gt;=10")/Table3[[#This Row],[Count]]</f>
        <v>0.42857142857142855</v>
      </c>
      <c r="G14" s="2">
        <f>COUNTIFS(Table2[Sub-Sector],Table3[[#This Row],[Sub-Sector]],Table2[1Y Return vs Nifty],"&gt;=10")/Table3[[#This Row],[Count]]</f>
        <v>0.5714285714285714</v>
      </c>
      <c r="H14" s="2">
        <f>COUNTIFS(Table2[Sub-Sector],Table3[[#This Row],[Sub-Sector]],Table2[RSI Exponential â€“ 14D],"&gt;=50")/Table3[[#This Row],[Count]]</f>
        <v>0.8571428571428571</v>
      </c>
      <c r="I14" s="2">
        <f>COUNTIFS(Table2[Sub-Sector],Table3[[#This Row],[Sub-Sector]],Table2[Relative Volume],"&gt;=2")/Table3[[#This Row],[Count]]</f>
        <v>0.14285714285714285</v>
      </c>
      <c r="J14" s="2">
        <f>COUNTIFS(Table2[Sub-Sector],Table3[[#This Row],[Sub-Sector]],Table2[% Away From Day Low],"&gt;=0.05")/Table3[[#This Row],[Count]]</f>
        <v>0</v>
      </c>
      <c r="K14" s="2">
        <f>COUNTIFS(Table2[Sub-Sector],Table3[[#This Row],[Sub-Sector]],Table2[% Away From Day High],"&lt;=0.05")/Table3[[#This Row],[Count]]</f>
        <v>1</v>
      </c>
      <c r="L14" s="2">
        <f>COUNTIFS(Table2[Sub-Sector],Table3[[#This Row],[Sub-Sector]],Table2[% Away From Day High],"&lt;=0.05")/Table3[[#This Row],[Count]]</f>
        <v>1</v>
      </c>
      <c r="M14" s="2">
        <f>COUNTIFS(Table2[Sub-Sector],Table3[[#This Row],[Sub-Sector]],Table2[% Away From Current Week High],"&lt;=0.05")/Table3[[#This Row],[Count]]</f>
        <v>0.7857142857142857</v>
      </c>
      <c r="N14" s="2">
        <f>COUNTIFS(Table2[Sub-Sector],Table3[[#This Row],[Sub-Sector]],Table2[% Away From Current Month Low],"&gt;=0.05")/Table3[[#This Row],[Count]]</f>
        <v>0.7142857142857143</v>
      </c>
      <c r="O14" s="2">
        <f>COUNTIFS(Table2[Sub-Sector],Table3[[#This Row],[Sub-Sector]],Table2[% Away From Current Month High],"&lt;=0.05")/Table3[[#This Row],[Count]]</f>
        <v>0.7142857142857143</v>
      </c>
      <c r="P14" s="2">
        <f>COUNTIFS(Table2[Sub-Sector],Table3[[#This Row],[Sub-Sector]],Table2[% Away From 52W High],"&lt;=10")/Table3[[#This Row],[Count]]</f>
        <v>0.42857142857142855</v>
      </c>
      <c r="Q14" s="2">
        <f>COUNTIFS(Table2[Sub-Sector],Table3[[#This Row],[Sub-Sector]],Table2[% Away From 52W Low],"&gt;=10")/Table3[[#This Row],[Count]]</f>
        <v>0.9285714285714286</v>
      </c>
      <c r="R14" s="2">
        <f>COUNTIFS(Table2[Sub-Sector],Table3[[#This Row],[Sub-Sector]],Table2[% Away From 52W Low],"&gt;=10")/Table3[[#This Row],[Count]]</f>
        <v>0.9285714285714286</v>
      </c>
      <c r="S14" s="2">
        <f>COUNTIFS(Table2[Sub-Sector],Table3[[#This Row],[Sub-Sector]],Table2[% Price above 50 EMA],"&gt;=0")/Table3[[#This Row],[Count]]</f>
        <v>0.9285714285714286</v>
      </c>
      <c r="T14" s="2">
        <f>COUNTIFS(Table2[Sub-Sector],Table3[[#This Row],[Sub-Sector]],Table2[% Price above 200 EMA],"&gt;=0")/Table3[[#This Row],[Count]]</f>
        <v>0.9285714285714286</v>
      </c>
      <c r="U14" s="2">
        <f>COUNTIFS(Table2[Sub-Sector],Table3[[#This Row],[Sub-Sector]],Table2[Rate of Change - Zone],"Positive")/Table3[[#This Row],[Count]]</f>
        <v>1</v>
      </c>
      <c r="V14" s="2">
        <f>COUNTIFS(Table2[Sub-Sector],Table3[[#This Row],[Sub-Sector]],Table2[Sharpe Ratio],"&gt;=0.10")/Table3[[#This Row],[Count]]</f>
        <v>0.2857142857142857</v>
      </c>
    </row>
    <row r="15" spans="1:22" x14ac:dyDescent="0.3">
      <c r="A15" t="s">
        <v>293</v>
      </c>
      <c r="B15">
        <f>COUNTIFS(Table2[Sub-Sector],Table3[[#This Row],[Sub-Sector]])</f>
        <v>14</v>
      </c>
      <c r="C15" s="2">
        <f>COUNTIFS(Table2[Sub-Sector],Table3[[#This Row],[Sub-Sector]],Table2[Uptrend],"Uptrend")/Table3[[#This Row],[Count]]</f>
        <v>0.6428571428571429</v>
      </c>
      <c r="D15" s="2">
        <f>COUNTIFS(Table2[Sub-Sector],Table3[[#This Row],[Sub-Sector]],Table2[1W Return vs Nifty],"&gt;=5")/Table3[[#This Row],[Count]]</f>
        <v>0</v>
      </c>
      <c r="E15" s="2">
        <f>COUNTIFS(Table2[Sub-Sector],Table3[[#This Row],[Sub-Sector]],Table2[1M Return vs Nifty],"&gt;=5")/Table3[[#This Row],[Count]]</f>
        <v>0</v>
      </c>
      <c r="F15" s="2">
        <f>COUNTIFS(Table2[Sub-Sector],Table3[[#This Row],[Sub-Sector]],Table2[6M Return vs Nifty],"&gt;=10")/Table3[[#This Row],[Count]]</f>
        <v>0.14285714285714285</v>
      </c>
      <c r="G15" s="2">
        <f>COUNTIFS(Table2[Sub-Sector],Table3[[#This Row],[Sub-Sector]],Table2[1Y Return vs Nifty],"&gt;=10")/Table3[[#This Row],[Count]]</f>
        <v>0.35714285714285715</v>
      </c>
      <c r="H15" s="2">
        <f>COUNTIFS(Table2[Sub-Sector],Table3[[#This Row],[Sub-Sector]],Table2[RSI Exponential â€“ 14D],"&gt;=50")/Table3[[#This Row],[Count]]</f>
        <v>0.7142857142857143</v>
      </c>
      <c r="I15" s="2">
        <f>COUNTIFS(Table2[Sub-Sector],Table3[[#This Row],[Sub-Sector]],Table2[Relative Volume],"&gt;=2")/Table3[[#This Row],[Count]]</f>
        <v>7.1428571428571425E-2</v>
      </c>
      <c r="J15" s="2">
        <f>COUNTIFS(Table2[Sub-Sector],Table3[[#This Row],[Sub-Sector]],Table2[% Away From Day Low],"&gt;=0.05")/Table3[[#This Row],[Count]]</f>
        <v>0</v>
      </c>
      <c r="K15" s="2">
        <f>COUNTIFS(Table2[Sub-Sector],Table3[[#This Row],[Sub-Sector]],Table2[% Away From Day High],"&lt;=0.05")/Table3[[#This Row],[Count]]</f>
        <v>1</v>
      </c>
      <c r="L15" s="2">
        <f>COUNTIFS(Table2[Sub-Sector],Table3[[#This Row],[Sub-Sector]],Table2[% Away From Day High],"&lt;=0.05")/Table3[[#This Row],[Count]]</f>
        <v>1</v>
      </c>
      <c r="M15" s="2">
        <f>COUNTIFS(Table2[Sub-Sector],Table3[[#This Row],[Sub-Sector]],Table2[% Away From Current Week High],"&lt;=0.05")/Table3[[#This Row],[Count]]</f>
        <v>1</v>
      </c>
      <c r="N15" s="2">
        <f>COUNTIFS(Table2[Sub-Sector],Table3[[#This Row],[Sub-Sector]],Table2[% Away From Current Month Low],"&gt;=0.05")/Table3[[#This Row],[Count]]</f>
        <v>0.42857142857142855</v>
      </c>
      <c r="O15" s="2">
        <f>COUNTIFS(Table2[Sub-Sector],Table3[[#This Row],[Sub-Sector]],Table2[% Away From Current Month High],"&lt;=0.05")/Table3[[#This Row],[Count]]</f>
        <v>0.5714285714285714</v>
      </c>
      <c r="P15" s="2">
        <f>COUNTIFS(Table2[Sub-Sector],Table3[[#This Row],[Sub-Sector]],Table2[% Away From 52W High],"&lt;=10")/Table3[[#This Row],[Count]]</f>
        <v>0.35714285714285715</v>
      </c>
      <c r="Q15" s="2">
        <f>COUNTIFS(Table2[Sub-Sector],Table3[[#This Row],[Sub-Sector]],Table2[% Away From 52W Low],"&gt;=10")/Table3[[#This Row],[Count]]</f>
        <v>1</v>
      </c>
      <c r="R15" s="2">
        <f>COUNTIFS(Table2[Sub-Sector],Table3[[#This Row],[Sub-Sector]],Table2[% Away From 52W Low],"&gt;=10")/Table3[[#This Row],[Count]]</f>
        <v>1</v>
      </c>
      <c r="S15" s="2">
        <f>COUNTIFS(Table2[Sub-Sector],Table3[[#This Row],[Sub-Sector]],Table2[% Price above 50 EMA],"&gt;=0")/Table3[[#This Row],[Count]]</f>
        <v>0.7857142857142857</v>
      </c>
      <c r="T15" s="2">
        <f>COUNTIFS(Table2[Sub-Sector],Table3[[#This Row],[Sub-Sector]],Table2[% Price above 200 EMA],"&gt;=0")/Table3[[#This Row],[Count]]</f>
        <v>0.9285714285714286</v>
      </c>
      <c r="U15" s="2">
        <f>COUNTIFS(Table2[Sub-Sector],Table3[[#This Row],[Sub-Sector]],Table2[Rate of Change - Zone],"Positive")/Table3[[#This Row],[Count]]</f>
        <v>0.7857142857142857</v>
      </c>
      <c r="V15" s="2">
        <f>COUNTIFS(Table2[Sub-Sector],Table3[[#This Row],[Sub-Sector]],Table2[Sharpe Ratio],"&gt;=0.10")/Table3[[#This Row],[Count]]</f>
        <v>0.14285714285714285</v>
      </c>
    </row>
    <row r="16" spans="1:22" x14ac:dyDescent="0.3">
      <c r="A16" t="s">
        <v>369</v>
      </c>
      <c r="B16">
        <f>COUNTIFS(Table2[Sub-Sector],Table3[[#This Row],[Sub-Sector]])</f>
        <v>14</v>
      </c>
      <c r="C16" s="2">
        <f>COUNTIFS(Table2[Sub-Sector],Table3[[#This Row],[Sub-Sector]],Table2[Uptrend],"Uptrend")/Table3[[#This Row],[Count]]</f>
        <v>0.8571428571428571</v>
      </c>
      <c r="D16" s="2">
        <f>COUNTIFS(Table2[Sub-Sector],Table3[[#This Row],[Sub-Sector]],Table2[1W Return vs Nifty],"&gt;=5")/Table3[[#This Row],[Count]]</f>
        <v>0.21428571428571427</v>
      </c>
      <c r="E16" s="2">
        <f>COUNTIFS(Table2[Sub-Sector],Table3[[#This Row],[Sub-Sector]],Table2[1M Return vs Nifty],"&gt;=5")/Table3[[#This Row],[Count]]</f>
        <v>0.5714285714285714</v>
      </c>
      <c r="F16" s="2">
        <f>COUNTIFS(Table2[Sub-Sector],Table3[[#This Row],[Sub-Sector]],Table2[6M Return vs Nifty],"&gt;=10")/Table3[[#This Row],[Count]]</f>
        <v>0.5</v>
      </c>
      <c r="G16" s="2">
        <f>COUNTIFS(Table2[Sub-Sector],Table3[[#This Row],[Sub-Sector]],Table2[1Y Return vs Nifty],"&gt;=10")/Table3[[#This Row],[Count]]</f>
        <v>0.7142857142857143</v>
      </c>
      <c r="H16" s="2">
        <f>COUNTIFS(Table2[Sub-Sector],Table3[[#This Row],[Sub-Sector]],Table2[RSI Exponential â€“ 14D],"&gt;=50")/Table3[[#This Row],[Count]]</f>
        <v>0.8571428571428571</v>
      </c>
      <c r="I16" s="2">
        <f>COUNTIFS(Table2[Sub-Sector],Table3[[#This Row],[Sub-Sector]],Table2[Relative Volume],"&gt;=2")/Table3[[#This Row],[Count]]</f>
        <v>0</v>
      </c>
      <c r="J16" s="2">
        <f>COUNTIFS(Table2[Sub-Sector],Table3[[#This Row],[Sub-Sector]],Table2[% Away From Day Low],"&gt;=0.05")/Table3[[#This Row],[Count]]</f>
        <v>0</v>
      </c>
      <c r="K16" s="2">
        <f>COUNTIFS(Table2[Sub-Sector],Table3[[#This Row],[Sub-Sector]],Table2[% Away From Day High],"&lt;=0.05")/Table3[[#This Row],[Count]]</f>
        <v>0.7857142857142857</v>
      </c>
      <c r="L16" s="2">
        <f>COUNTIFS(Table2[Sub-Sector],Table3[[#This Row],[Sub-Sector]],Table2[% Away From Day High],"&lt;=0.05")/Table3[[#This Row],[Count]]</f>
        <v>0.7857142857142857</v>
      </c>
      <c r="M16" s="2">
        <f>COUNTIFS(Table2[Sub-Sector],Table3[[#This Row],[Sub-Sector]],Table2[% Away From Current Week High],"&lt;=0.05")/Table3[[#This Row],[Count]]</f>
        <v>1</v>
      </c>
      <c r="N16" s="2">
        <f>COUNTIFS(Table2[Sub-Sector],Table3[[#This Row],[Sub-Sector]],Table2[% Away From Current Month Low],"&gt;=0.05")/Table3[[#This Row],[Count]]</f>
        <v>0.5714285714285714</v>
      </c>
      <c r="O16" s="2">
        <f>COUNTIFS(Table2[Sub-Sector],Table3[[#This Row],[Sub-Sector]],Table2[% Away From Current Month High],"&lt;=0.05")/Table3[[#This Row],[Count]]</f>
        <v>0.42857142857142855</v>
      </c>
      <c r="P16" s="2">
        <f>COUNTIFS(Table2[Sub-Sector],Table3[[#This Row],[Sub-Sector]],Table2[% Away From 52W High],"&lt;=10")/Table3[[#This Row],[Count]]</f>
        <v>0.6428571428571429</v>
      </c>
      <c r="Q16" s="2">
        <f>COUNTIFS(Table2[Sub-Sector],Table3[[#This Row],[Sub-Sector]],Table2[% Away From 52W Low],"&gt;=10")/Table3[[#This Row],[Count]]</f>
        <v>1</v>
      </c>
      <c r="R16" s="2">
        <f>COUNTIFS(Table2[Sub-Sector],Table3[[#This Row],[Sub-Sector]],Table2[% Away From 52W Low],"&gt;=10")/Table3[[#This Row],[Count]]</f>
        <v>1</v>
      </c>
      <c r="S16" s="2">
        <f>COUNTIFS(Table2[Sub-Sector],Table3[[#This Row],[Sub-Sector]],Table2[% Price above 50 EMA],"&gt;=0")/Table3[[#This Row],[Count]]</f>
        <v>0.8571428571428571</v>
      </c>
      <c r="T16" s="2">
        <f>COUNTIFS(Table2[Sub-Sector],Table3[[#This Row],[Sub-Sector]],Table2[% Price above 200 EMA],"&gt;=0")/Table3[[#This Row],[Count]]</f>
        <v>0.9285714285714286</v>
      </c>
      <c r="U16" s="2">
        <f>COUNTIFS(Table2[Sub-Sector],Table3[[#This Row],[Sub-Sector]],Table2[Rate of Change - Zone],"Positive")/Table3[[#This Row],[Count]]</f>
        <v>0.7857142857142857</v>
      </c>
      <c r="V16" s="2">
        <f>COUNTIFS(Table2[Sub-Sector],Table3[[#This Row],[Sub-Sector]],Table2[Sharpe Ratio],"&gt;=0.10")/Table3[[#This Row],[Count]]</f>
        <v>7.1428571428571425E-2</v>
      </c>
    </row>
    <row r="17" spans="1:22" x14ac:dyDescent="0.3">
      <c r="A17" t="s">
        <v>647</v>
      </c>
      <c r="B17">
        <f>COUNTIFS(Table2[Sub-Sector],Table3[[#This Row],[Sub-Sector]])</f>
        <v>13</v>
      </c>
      <c r="C17" s="2">
        <f>COUNTIFS(Table2[Sub-Sector],Table3[[#This Row],[Sub-Sector]],Table2[Uptrend],"Uptrend")/Table3[[#This Row],[Count]]</f>
        <v>0.76923076923076927</v>
      </c>
      <c r="D17" s="2">
        <f>COUNTIFS(Table2[Sub-Sector],Table3[[#This Row],[Sub-Sector]],Table2[1W Return vs Nifty],"&gt;=5")/Table3[[#This Row],[Count]]</f>
        <v>7.6923076923076927E-2</v>
      </c>
      <c r="E17" s="2">
        <f>COUNTIFS(Table2[Sub-Sector],Table3[[#This Row],[Sub-Sector]],Table2[1M Return vs Nifty],"&gt;=5")/Table3[[#This Row],[Count]]</f>
        <v>0.30769230769230771</v>
      </c>
      <c r="F17" s="2">
        <f>COUNTIFS(Table2[Sub-Sector],Table3[[#This Row],[Sub-Sector]],Table2[6M Return vs Nifty],"&gt;=10")/Table3[[#This Row],[Count]]</f>
        <v>0.30769230769230771</v>
      </c>
      <c r="G17" s="2">
        <f>COUNTIFS(Table2[Sub-Sector],Table3[[#This Row],[Sub-Sector]],Table2[1Y Return vs Nifty],"&gt;=10")/Table3[[#This Row],[Count]]</f>
        <v>0.69230769230769229</v>
      </c>
      <c r="H17" s="2">
        <f>COUNTIFS(Table2[Sub-Sector],Table3[[#This Row],[Sub-Sector]],Table2[RSI Exponential â€“ 14D],"&gt;=50")/Table3[[#This Row],[Count]]</f>
        <v>0.38461538461538464</v>
      </c>
      <c r="I17" s="2">
        <f>COUNTIFS(Table2[Sub-Sector],Table3[[#This Row],[Sub-Sector]],Table2[Relative Volume],"&gt;=2")/Table3[[#This Row],[Count]]</f>
        <v>0.23076923076923078</v>
      </c>
      <c r="J17" s="2">
        <f>COUNTIFS(Table2[Sub-Sector],Table3[[#This Row],[Sub-Sector]],Table2[% Away From Day Low],"&gt;=0.05")/Table3[[#This Row],[Count]]</f>
        <v>0</v>
      </c>
      <c r="K17" s="2">
        <f>COUNTIFS(Table2[Sub-Sector],Table3[[#This Row],[Sub-Sector]],Table2[% Away From Day High],"&lt;=0.05")/Table3[[#This Row],[Count]]</f>
        <v>0.84615384615384615</v>
      </c>
      <c r="L17" s="2">
        <f>COUNTIFS(Table2[Sub-Sector],Table3[[#This Row],[Sub-Sector]],Table2[% Away From Day High],"&lt;=0.05")/Table3[[#This Row],[Count]]</f>
        <v>0.84615384615384615</v>
      </c>
      <c r="M17" s="2">
        <f>COUNTIFS(Table2[Sub-Sector],Table3[[#This Row],[Sub-Sector]],Table2[% Away From Current Week High],"&lt;=0.05")/Table3[[#This Row],[Count]]</f>
        <v>0.92307692307692313</v>
      </c>
      <c r="N17" s="2">
        <f>COUNTIFS(Table2[Sub-Sector],Table3[[#This Row],[Sub-Sector]],Table2[% Away From Current Month Low],"&gt;=0.05")/Table3[[#This Row],[Count]]</f>
        <v>0.30769230769230771</v>
      </c>
      <c r="O17" s="2">
        <f>COUNTIFS(Table2[Sub-Sector],Table3[[#This Row],[Sub-Sector]],Table2[% Away From Current Month High],"&lt;=0.05")/Table3[[#This Row],[Count]]</f>
        <v>7.6923076923076927E-2</v>
      </c>
      <c r="P17" s="2">
        <f>COUNTIFS(Table2[Sub-Sector],Table3[[#This Row],[Sub-Sector]],Table2[% Away From 52W High],"&lt;=10")/Table3[[#This Row],[Count]]</f>
        <v>0.30769230769230771</v>
      </c>
      <c r="Q17" s="2">
        <f>COUNTIFS(Table2[Sub-Sector],Table3[[#This Row],[Sub-Sector]],Table2[% Away From 52W Low],"&gt;=10")/Table3[[#This Row],[Count]]</f>
        <v>1</v>
      </c>
      <c r="R17" s="2">
        <f>COUNTIFS(Table2[Sub-Sector],Table3[[#This Row],[Sub-Sector]],Table2[% Away From 52W Low],"&gt;=10")/Table3[[#This Row],[Count]]</f>
        <v>1</v>
      </c>
      <c r="S17" s="2">
        <f>COUNTIFS(Table2[Sub-Sector],Table3[[#This Row],[Sub-Sector]],Table2[% Price above 50 EMA],"&gt;=0")/Table3[[#This Row],[Count]]</f>
        <v>0.61538461538461542</v>
      </c>
      <c r="T17" s="2">
        <f>COUNTIFS(Table2[Sub-Sector],Table3[[#This Row],[Sub-Sector]],Table2[% Price above 200 EMA],"&gt;=0")/Table3[[#This Row],[Count]]</f>
        <v>0.84615384615384615</v>
      </c>
      <c r="U17" s="2">
        <f>COUNTIFS(Table2[Sub-Sector],Table3[[#This Row],[Sub-Sector]],Table2[Rate of Change - Zone],"Positive")/Table3[[#This Row],[Count]]</f>
        <v>0.46153846153846156</v>
      </c>
      <c r="V17" s="2">
        <f>COUNTIFS(Table2[Sub-Sector],Table3[[#This Row],[Sub-Sector]],Table2[Sharpe Ratio],"&gt;=0.10")/Table3[[#This Row],[Count]]</f>
        <v>0.15384615384615385</v>
      </c>
    </row>
    <row r="18" spans="1:22" x14ac:dyDescent="0.3">
      <c r="A18" t="s">
        <v>476</v>
      </c>
      <c r="B18">
        <f>COUNTIFS(Table2[Sub-Sector],Table3[[#This Row],[Sub-Sector]])</f>
        <v>11</v>
      </c>
      <c r="C18" s="2">
        <f>COUNTIFS(Table2[Sub-Sector],Table3[[#This Row],[Sub-Sector]],Table2[Uptrend],"Uptrend")/Table3[[#This Row],[Count]]</f>
        <v>0.72727272727272729</v>
      </c>
      <c r="D18" s="2">
        <f>COUNTIFS(Table2[Sub-Sector],Table3[[#This Row],[Sub-Sector]],Table2[1W Return vs Nifty],"&gt;=5")/Table3[[#This Row],[Count]]</f>
        <v>9.0909090909090912E-2</v>
      </c>
      <c r="E18" s="2">
        <f>COUNTIFS(Table2[Sub-Sector],Table3[[#This Row],[Sub-Sector]],Table2[1M Return vs Nifty],"&gt;=5")/Table3[[#This Row],[Count]]</f>
        <v>0.27272727272727271</v>
      </c>
      <c r="F18" s="2">
        <f>COUNTIFS(Table2[Sub-Sector],Table3[[#This Row],[Sub-Sector]],Table2[6M Return vs Nifty],"&gt;=10")/Table3[[#This Row],[Count]]</f>
        <v>0.36363636363636365</v>
      </c>
      <c r="G18" s="2">
        <f>COUNTIFS(Table2[Sub-Sector],Table3[[#This Row],[Sub-Sector]],Table2[1Y Return vs Nifty],"&gt;=10")/Table3[[#This Row],[Count]]</f>
        <v>0.36363636363636365</v>
      </c>
      <c r="H18" s="2">
        <f>COUNTIFS(Table2[Sub-Sector],Table3[[#This Row],[Sub-Sector]],Table2[RSI Exponential â€“ 14D],"&gt;=50")/Table3[[#This Row],[Count]]</f>
        <v>0.81818181818181823</v>
      </c>
      <c r="I18" s="2">
        <f>COUNTIFS(Table2[Sub-Sector],Table3[[#This Row],[Sub-Sector]],Table2[Relative Volume],"&gt;=2")/Table3[[#This Row],[Count]]</f>
        <v>0.27272727272727271</v>
      </c>
      <c r="J18" s="2">
        <f>COUNTIFS(Table2[Sub-Sector],Table3[[#This Row],[Sub-Sector]],Table2[% Away From Day Low],"&gt;=0.05")/Table3[[#This Row],[Count]]</f>
        <v>0</v>
      </c>
      <c r="K18" s="2">
        <f>COUNTIFS(Table2[Sub-Sector],Table3[[#This Row],[Sub-Sector]],Table2[% Away From Day High],"&lt;=0.05")/Table3[[#This Row],[Count]]</f>
        <v>1</v>
      </c>
      <c r="L18" s="2">
        <f>COUNTIFS(Table2[Sub-Sector],Table3[[#This Row],[Sub-Sector]],Table2[% Away From Day High],"&lt;=0.05")/Table3[[#This Row],[Count]]</f>
        <v>1</v>
      </c>
      <c r="M18" s="2">
        <f>COUNTIFS(Table2[Sub-Sector],Table3[[#This Row],[Sub-Sector]],Table2[% Away From Current Week High],"&lt;=0.05")/Table3[[#This Row],[Count]]</f>
        <v>0.90909090909090906</v>
      </c>
      <c r="N18" s="2">
        <f>COUNTIFS(Table2[Sub-Sector],Table3[[#This Row],[Sub-Sector]],Table2[% Away From Current Month Low],"&gt;=0.05")/Table3[[#This Row],[Count]]</f>
        <v>0.72727272727272729</v>
      </c>
      <c r="O18" s="2">
        <f>COUNTIFS(Table2[Sub-Sector],Table3[[#This Row],[Sub-Sector]],Table2[% Away From Current Month High],"&lt;=0.05")/Table3[[#This Row],[Count]]</f>
        <v>0.54545454545454541</v>
      </c>
      <c r="P18" s="2">
        <f>COUNTIFS(Table2[Sub-Sector],Table3[[#This Row],[Sub-Sector]],Table2[% Away From 52W High],"&lt;=10")/Table3[[#This Row],[Count]]</f>
        <v>0.63636363636363635</v>
      </c>
      <c r="Q18" s="2">
        <f>COUNTIFS(Table2[Sub-Sector],Table3[[#This Row],[Sub-Sector]],Table2[% Away From 52W Low],"&gt;=10")/Table3[[#This Row],[Count]]</f>
        <v>1</v>
      </c>
      <c r="R18" s="2">
        <f>COUNTIFS(Table2[Sub-Sector],Table3[[#This Row],[Sub-Sector]],Table2[% Away From 52W Low],"&gt;=10")/Table3[[#This Row],[Count]]</f>
        <v>1</v>
      </c>
      <c r="S18" s="2">
        <f>COUNTIFS(Table2[Sub-Sector],Table3[[#This Row],[Sub-Sector]],Table2[% Price above 50 EMA],"&gt;=0")/Table3[[#This Row],[Count]]</f>
        <v>0.81818181818181823</v>
      </c>
      <c r="T18" s="2">
        <f>COUNTIFS(Table2[Sub-Sector],Table3[[#This Row],[Sub-Sector]],Table2[% Price above 200 EMA],"&gt;=0")/Table3[[#This Row],[Count]]</f>
        <v>0.72727272727272729</v>
      </c>
      <c r="U18" s="2">
        <f>COUNTIFS(Table2[Sub-Sector],Table3[[#This Row],[Sub-Sector]],Table2[Rate of Change - Zone],"Positive")/Table3[[#This Row],[Count]]</f>
        <v>0.63636363636363635</v>
      </c>
      <c r="V18" s="2">
        <f>COUNTIFS(Table2[Sub-Sector],Table3[[#This Row],[Sub-Sector]],Table2[Sharpe Ratio],"&gt;=0.10")/Table3[[#This Row],[Count]]</f>
        <v>0.36363636363636365</v>
      </c>
    </row>
    <row r="19" spans="1:22" x14ac:dyDescent="0.3">
      <c r="A19" t="s">
        <v>409</v>
      </c>
      <c r="B19">
        <f>COUNTIFS(Table2[Sub-Sector],Table3[[#This Row],[Sub-Sector]])</f>
        <v>11</v>
      </c>
      <c r="C19" s="2">
        <f>COUNTIFS(Table2[Sub-Sector],Table3[[#This Row],[Sub-Sector]],Table2[Uptrend],"Uptrend")/Table3[[#This Row],[Count]]</f>
        <v>0.45454545454545453</v>
      </c>
      <c r="D19" s="2">
        <f>COUNTIFS(Table2[Sub-Sector],Table3[[#This Row],[Sub-Sector]],Table2[1W Return vs Nifty],"&gt;=5")/Table3[[#This Row],[Count]]</f>
        <v>9.0909090909090912E-2</v>
      </c>
      <c r="E19" s="2">
        <f>COUNTIFS(Table2[Sub-Sector],Table3[[#This Row],[Sub-Sector]],Table2[1M Return vs Nifty],"&gt;=5")/Table3[[#This Row],[Count]]</f>
        <v>0.18181818181818182</v>
      </c>
      <c r="F19" s="2">
        <f>COUNTIFS(Table2[Sub-Sector],Table3[[#This Row],[Sub-Sector]],Table2[6M Return vs Nifty],"&gt;=10")/Table3[[#This Row],[Count]]</f>
        <v>0.45454545454545453</v>
      </c>
      <c r="G19" s="2">
        <f>COUNTIFS(Table2[Sub-Sector],Table3[[#This Row],[Sub-Sector]],Table2[1Y Return vs Nifty],"&gt;=10")/Table3[[#This Row],[Count]]</f>
        <v>0.45454545454545453</v>
      </c>
      <c r="H19" s="2">
        <f>COUNTIFS(Table2[Sub-Sector],Table3[[#This Row],[Sub-Sector]],Table2[RSI Exponential â€“ 14D],"&gt;=50")/Table3[[#This Row],[Count]]</f>
        <v>0.27272727272727271</v>
      </c>
      <c r="I19" s="2">
        <f>COUNTIFS(Table2[Sub-Sector],Table3[[#This Row],[Sub-Sector]],Table2[Relative Volume],"&gt;=2")/Table3[[#This Row],[Count]]</f>
        <v>9.0909090909090912E-2</v>
      </c>
      <c r="J19" s="2">
        <f>COUNTIFS(Table2[Sub-Sector],Table3[[#This Row],[Sub-Sector]],Table2[% Away From Day Low],"&gt;=0.05")/Table3[[#This Row],[Count]]</f>
        <v>0</v>
      </c>
      <c r="K19" s="2">
        <f>COUNTIFS(Table2[Sub-Sector],Table3[[#This Row],[Sub-Sector]],Table2[% Away From Day High],"&lt;=0.05")/Table3[[#This Row],[Count]]</f>
        <v>0.90909090909090906</v>
      </c>
      <c r="L19" s="2">
        <f>COUNTIFS(Table2[Sub-Sector],Table3[[#This Row],[Sub-Sector]],Table2[% Away From Day High],"&lt;=0.05")/Table3[[#This Row],[Count]]</f>
        <v>0.90909090909090906</v>
      </c>
      <c r="M19" s="2">
        <f>COUNTIFS(Table2[Sub-Sector],Table3[[#This Row],[Sub-Sector]],Table2[% Away From Current Week High],"&lt;=0.05")/Table3[[#This Row],[Count]]</f>
        <v>1</v>
      </c>
      <c r="N19" s="2">
        <f>COUNTIFS(Table2[Sub-Sector],Table3[[#This Row],[Sub-Sector]],Table2[% Away From Current Month Low],"&gt;=0.05")/Table3[[#This Row],[Count]]</f>
        <v>9.0909090909090912E-2</v>
      </c>
      <c r="O19" s="2">
        <f>COUNTIFS(Table2[Sub-Sector],Table3[[#This Row],[Sub-Sector]],Table2[% Away From Current Month High],"&lt;=0.05")/Table3[[#This Row],[Count]]</f>
        <v>0.36363636363636365</v>
      </c>
      <c r="P19" s="2">
        <f>COUNTIFS(Table2[Sub-Sector],Table3[[#This Row],[Sub-Sector]],Table2[% Away From 52W High],"&lt;=10")/Table3[[#This Row],[Count]]</f>
        <v>0.18181818181818182</v>
      </c>
      <c r="Q19" s="2">
        <f>COUNTIFS(Table2[Sub-Sector],Table3[[#This Row],[Sub-Sector]],Table2[% Away From 52W Low],"&gt;=10")/Table3[[#This Row],[Count]]</f>
        <v>1</v>
      </c>
      <c r="R19" s="2">
        <f>COUNTIFS(Table2[Sub-Sector],Table3[[#This Row],[Sub-Sector]],Table2[% Away From 52W Low],"&gt;=10")/Table3[[#This Row],[Count]]</f>
        <v>1</v>
      </c>
      <c r="S19" s="2">
        <f>COUNTIFS(Table2[Sub-Sector],Table3[[#This Row],[Sub-Sector]],Table2[% Price above 50 EMA],"&gt;=0")/Table3[[#This Row],[Count]]</f>
        <v>0.36363636363636365</v>
      </c>
      <c r="T19" s="2">
        <f>COUNTIFS(Table2[Sub-Sector],Table3[[#This Row],[Sub-Sector]],Table2[% Price above 200 EMA],"&gt;=0")/Table3[[#This Row],[Count]]</f>
        <v>0.72727272727272729</v>
      </c>
      <c r="U19" s="2">
        <f>COUNTIFS(Table2[Sub-Sector],Table3[[#This Row],[Sub-Sector]],Table2[Rate of Change - Zone],"Positive")/Table3[[#This Row],[Count]]</f>
        <v>0.36363636363636365</v>
      </c>
      <c r="V19" s="2">
        <f>COUNTIFS(Table2[Sub-Sector],Table3[[#This Row],[Sub-Sector]],Table2[Sharpe Ratio],"&gt;=0.10")/Table3[[#This Row],[Count]]</f>
        <v>0</v>
      </c>
    </row>
    <row r="20" spans="1:22" x14ac:dyDescent="0.3">
      <c r="A20" t="s">
        <v>32</v>
      </c>
      <c r="B20">
        <f>COUNTIFS(Table2[Sub-Sector],Table3[[#This Row],[Sub-Sector]])</f>
        <v>11</v>
      </c>
      <c r="C20" s="2">
        <f>COUNTIFS(Table2[Sub-Sector],Table3[[#This Row],[Sub-Sector]],Table2[Uptrend],"Uptrend")/Table3[[#This Row],[Count]]</f>
        <v>0.36363636363636365</v>
      </c>
      <c r="D20" s="2">
        <f>COUNTIFS(Table2[Sub-Sector],Table3[[#This Row],[Sub-Sector]],Table2[1W Return vs Nifty],"&gt;=5")/Table3[[#This Row],[Count]]</f>
        <v>0</v>
      </c>
      <c r="E20" s="2">
        <f>COUNTIFS(Table2[Sub-Sector],Table3[[#This Row],[Sub-Sector]],Table2[1M Return vs Nifty],"&gt;=5")/Table3[[#This Row],[Count]]</f>
        <v>0</v>
      </c>
      <c r="F20" s="2">
        <f>COUNTIFS(Table2[Sub-Sector],Table3[[#This Row],[Sub-Sector]],Table2[6M Return vs Nifty],"&gt;=10")/Table3[[#This Row],[Count]]</f>
        <v>0.72727272727272729</v>
      </c>
      <c r="G20" s="2">
        <f>COUNTIFS(Table2[Sub-Sector],Table3[[#This Row],[Sub-Sector]],Table2[1Y Return vs Nifty],"&gt;=10")/Table3[[#This Row],[Count]]</f>
        <v>0.90909090909090906</v>
      </c>
      <c r="H20" s="2">
        <f>COUNTIFS(Table2[Sub-Sector],Table3[[#This Row],[Sub-Sector]],Table2[RSI Exponential â€“ 14D],"&gt;=50")/Table3[[#This Row],[Count]]</f>
        <v>0.81818181818181823</v>
      </c>
      <c r="I20" s="2">
        <f>COUNTIFS(Table2[Sub-Sector],Table3[[#This Row],[Sub-Sector]],Table2[Relative Volume],"&gt;=2")/Table3[[#This Row],[Count]]</f>
        <v>0</v>
      </c>
      <c r="J20" s="2">
        <f>COUNTIFS(Table2[Sub-Sector],Table3[[#This Row],[Sub-Sector]],Table2[% Away From Day Low],"&gt;=0.05")/Table3[[#This Row],[Count]]</f>
        <v>0</v>
      </c>
      <c r="K20" s="2">
        <f>COUNTIFS(Table2[Sub-Sector],Table3[[#This Row],[Sub-Sector]],Table2[% Away From Day High],"&lt;=0.05")/Table3[[#This Row],[Count]]</f>
        <v>1</v>
      </c>
      <c r="L20" s="2">
        <f>COUNTIFS(Table2[Sub-Sector],Table3[[#This Row],[Sub-Sector]],Table2[% Away From Day High],"&lt;=0.05")/Table3[[#This Row],[Count]]</f>
        <v>1</v>
      </c>
      <c r="M20" s="2">
        <f>COUNTIFS(Table2[Sub-Sector],Table3[[#This Row],[Sub-Sector]],Table2[% Away From Current Week High],"&lt;=0.05")/Table3[[#This Row],[Count]]</f>
        <v>1</v>
      </c>
      <c r="N20" s="2">
        <f>COUNTIFS(Table2[Sub-Sector],Table3[[#This Row],[Sub-Sector]],Table2[% Away From Current Month Low],"&gt;=0.05")/Table3[[#This Row],[Count]]</f>
        <v>0.54545454545454541</v>
      </c>
      <c r="O20" s="2">
        <f>COUNTIFS(Table2[Sub-Sector],Table3[[#This Row],[Sub-Sector]],Table2[% Away From Current Month High],"&lt;=0.05")/Table3[[#This Row],[Count]]</f>
        <v>0.90909090909090906</v>
      </c>
      <c r="P20" s="2">
        <f>COUNTIFS(Table2[Sub-Sector],Table3[[#This Row],[Sub-Sector]],Table2[% Away From 52W High],"&lt;=10")/Table3[[#This Row],[Count]]</f>
        <v>0.36363636363636365</v>
      </c>
      <c r="Q20" s="2">
        <f>COUNTIFS(Table2[Sub-Sector],Table3[[#This Row],[Sub-Sector]],Table2[% Away From 52W Low],"&gt;=10")/Table3[[#This Row],[Count]]</f>
        <v>1</v>
      </c>
      <c r="R20" s="2">
        <f>COUNTIFS(Table2[Sub-Sector],Table3[[#This Row],[Sub-Sector]],Table2[% Away From 52W Low],"&gt;=10")/Table3[[#This Row],[Count]]</f>
        <v>1</v>
      </c>
      <c r="S20" s="2">
        <f>COUNTIFS(Table2[Sub-Sector],Table3[[#This Row],[Sub-Sector]],Table2[% Price above 50 EMA],"&gt;=0")/Table3[[#This Row],[Count]]</f>
        <v>0.63636363636363635</v>
      </c>
      <c r="T20" s="2">
        <f>COUNTIFS(Table2[Sub-Sector],Table3[[#This Row],[Sub-Sector]],Table2[% Price above 200 EMA],"&gt;=0")/Table3[[#This Row],[Count]]</f>
        <v>1</v>
      </c>
      <c r="U20" s="2">
        <f>COUNTIFS(Table2[Sub-Sector],Table3[[#This Row],[Sub-Sector]],Table2[Rate of Change - Zone],"Positive")/Table3[[#This Row],[Count]]</f>
        <v>0.81818181818181823</v>
      </c>
      <c r="V20" s="2">
        <f>COUNTIFS(Table2[Sub-Sector],Table3[[#This Row],[Sub-Sector]],Table2[Sharpe Ratio],"&gt;=0.10")/Table3[[#This Row],[Count]]</f>
        <v>0.63636363636363635</v>
      </c>
    </row>
    <row r="21" spans="1:22" x14ac:dyDescent="0.3">
      <c r="A21" t="s">
        <v>153</v>
      </c>
      <c r="B21">
        <f>COUNTIFS(Table2[Sub-Sector],Table3[[#This Row],[Sub-Sector]])</f>
        <v>10</v>
      </c>
      <c r="C21" s="2">
        <f>COUNTIFS(Table2[Sub-Sector],Table3[[#This Row],[Sub-Sector]],Table2[Uptrend],"Uptrend")/Table3[[#This Row],[Count]]</f>
        <v>1</v>
      </c>
      <c r="D21" s="2">
        <f>COUNTIFS(Table2[Sub-Sector],Table3[[#This Row],[Sub-Sector]],Table2[1W Return vs Nifty],"&gt;=5")/Table3[[#This Row],[Count]]</f>
        <v>0.1</v>
      </c>
      <c r="E21" s="2">
        <f>COUNTIFS(Table2[Sub-Sector],Table3[[#This Row],[Sub-Sector]],Table2[1M Return vs Nifty],"&gt;=5")/Table3[[#This Row],[Count]]</f>
        <v>0.2</v>
      </c>
      <c r="F21" s="2">
        <f>COUNTIFS(Table2[Sub-Sector],Table3[[#This Row],[Sub-Sector]],Table2[6M Return vs Nifty],"&gt;=10")/Table3[[#This Row],[Count]]</f>
        <v>1</v>
      </c>
      <c r="G21" s="2">
        <f>COUNTIFS(Table2[Sub-Sector],Table3[[#This Row],[Sub-Sector]],Table2[1Y Return vs Nifty],"&gt;=10")/Table3[[#This Row],[Count]]</f>
        <v>1</v>
      </c>
      <c r="H21" s="2">
        <f>COUNTIFS(Table2[Sub-Sector],Table3[[#This Row],[Sub-Sector]],Table2[RSI Exponential â€“ 14D],"&gt;=50")/Table3[[#This Row],[Count]]</f>
        <v>0.5</v>
      </c>
      <c r="I21" s="2">
        <f>COUNTIFS(Table2[Sub-Sector],Table3[[#This Row],[Sub-Sector]],Table2[Relative Volume],"&gt;=2")/Table3[[#This Row],[Count]]</f>
        <v>0.1</v>
      </c>
      <c r="J21" s="2">
        <f>COUNTIFS(Table2[Sub-Sector],Table3[[#This Row],[Sub-Sector]],Table2[% Away From Day Low],"&gt;=0.05")/Table3[[#This Row],[Count]]</f>
        <v>0</v>
      </c>
      <c r="K21" s="2">
        <f>COUNTIFS(Table2[Sub-Sector],Table3[[#This Row],[Sub-Sector]],Table2[% Away From Day High],"&lt;=0.05")/Table3[[#This Row],[Count]]</f>
        <v>1</v>
      </c>
      <c r="L21" s="2">
        <f>COUNTIFS(Table2[Sub-Sector],Table3[[#This Row],[Sub-Sector]],Table2[% Away From Day High],"&lt;=0.05")/Table3[[#This Row],[Count]]</f>
        <v>1</v>
      </c>
      <c r="M21" s="2">
        <f>COUNTIFS(Table2[Sub-Sector],Table3[[#This Row],[Sub-Sector]],Table2[% Away From Current Week High],"&lt;=0.05")/Table3[[#This Row],[Count]]</f>
        <v>0.9</v>
      </c>
      <c r="N21" s="2">
        <f>COUNTIFS(Table2[Sub-Sector],Table3[[#This Row],[Sub-Sector]],Table2[% Away From Current Month Low],"&gt;=0.05")/Table3[[#This Row],[Count]]</f>
        <v>0.6</v>
      </c>
      <c r="O21" s="2">
        <f>COUNTIFS(Table2[Sub-Sector],Table3[[#This Row],[Sub-Sector]],Table2[% Away From Current Month High],"&lt;=0.05")/Table3[[#This Row],[Count]]</f>
        <v>0.3</v>
      </c>
      <c r="P21" s="2">
        <f>COUNTIFS(Table2[Sub-Sector],Table3[[#This Row],[Sub-Sector]],Table2[% Away From 52W High],"&lt;=10")/Table3[[#This Row],[Count]]</f>
        <v>0.7</v>
      </c>
      <c r="Q21" s="2">
        <f>COUNTIFS(Table2[Sub-Sector],Table3[[#This Row],[Sub-Sector]],Table2[% Away From 52W Low],"&gt;=10")/Table3[[#This Row],[Count]]</f>
        <v>1</v>
      </c>
      <c r="R21" s="2">
        <f>COUNTIFS(Table2[Sub-Sector],Table3[[#This Row],[Sub-Sector]],Table2[% Away From 52W Low],"&gt;=10")/Table3[[#This Row],[Count]]</f>
        <v>1</v>
      </c>
      <c r="S21" s="2">
        <f>COUNTIFS(Table2[Sub-Sector],Table3[[#This Row],[Sub-Sector]],Table2[% Price above 50 EMA],"&gt;=0")/Table3[[#This Row],[Count]]</f>
        <v>0.9</v>
      </c>
      <c r="T21" s="2">
        <f>COUNTIFS(Table2[Sub-Sector],Table3[[#This Row],[Sub-Sector]],Table2[% Price above 200 EMA],"&gt;=0")/Table3[[#This Row],[Count]]</f>
        <v>1</v>
      </c>
      <c r="U21" s="2">
        <f>COUNTIFS(Table2[Sub-Sector],Table3[[#This Row],[Sub-Sector]],Table2[Rate of Change - Zone],"Positive")/Table3[[#This Row],[Count]]</f>
        <v>0.6</v>
      </c>
      <c r="V21" s="2">
        <f>COUNTIFS(Table2[Sub-Sector],Table3[[#This Row],[Sub-Sector]],Table2[Sharpe Ratio],"&gt;=0.10")/Table3[[#This Row],[Count]]</f>
        <v>1</v>
      </c>
    </row>
    <row r="22" spans="1:22" x14ac:dyDescent="0.3">
      <c r="A22" t="s">
        <v>384</v>
      </c>
      <c r="B22">
        <f>COUNTIFS(Table2[Sub-Sector],Table3[[#This Row],[Sub-Sector]])</f>
        <v>10</v>
      </c>
      <c r="C22" s="2">
        <f>COUNTIFS(Table2[Sub-Sector],Table3[[#This Row],[Sub-Sector]],Table2[Uptrend],"Uptrend")/Table3[[#This Row],[Count]]</f>
        <v>0.5</v>
      </c>
      <c r="D22" s="2">
        <f>COUNTIFS(Table2[Sub-Sector],Table3[[#This Row],[Sub-Sector]],Table2[1W Return vs Nifty],"&gt;=5")/Table3[[#This Row],[Count]]</f>
        <v>0.1</v>
      </c>
      <c r="E22" s="2">
        <f>COUNTIFS(Table2[Sub-Sector],Table3[[#This Row],[Sub-Sector]],Table2[1M Return vs Nifty],"&gt;=5")/Table3[[#This Row],[Count]]</f>
        <v>0.2</v>
      </c>
      <c r="F22" s="2">
        <f>COUNTIFS(Table2[Sub-Sector],Table3[[#This Row],[Sub-Sector]],Table2[6M Return vs Nifty],"&gt;=10")/Table3[[#This Row],[Count]]</f>
        <v>0.1</v>
      </c>
      <c r="G22" s="2">
        <f>COUNTIFS(Table2[Sub-Sector],Table3[[#This Row],[Sub-Sector]],Table2[1Y Return vs Nifty],"&gt;=10")/Table3[[#This Row],[Count]]</f>
        <v>0.3</v>
      </c>
      <c r="H22" s="2">
        <f>COUNTIFS(Table2[Sub-Sector],Table3[[#This Row],[Sub-Sector]],Table2[RSI Exponential â€“ 14D],"&gt;=50")/Table3[[#This Row],[Count]]</f>
        <v>0.7</v>
      </c>
      <c r="I22" s="2">
        <f>COUNTIFS(Table2[Sub-Sector],Table3[[#This Row],[Sub-Sector]],Table2[Relative Volume],"&gt;=2")/Table3[[#This Row],[Count]]</f>
        <v>0.1</v>
      </c>
      <c r="J22" s="2">
        <f>COUNTIFS(Table2[Sub-Sector],Table3[[#This Row],[Sub-Sector]],Table2[% Away From Day Low],"&gt;=0.05")/Table3[[#This Row],[Count]]</f>
        <v>0</v>
      </c>
      <c r="K22" s="2">
        <f>COUNTIFS(Table2[Sub-Sector],Table3[[#This Row],[Sub-Sector]],Table2[% Away From Day High],"&lt;=0.05")/Table3[[#This Row],[Count]]</f>
        <v>0.9</v>
      </c>
      <c r="L22" s="2">
        <f>COUNTIFS(Table2[Sub-Sector],Table3[[#This Row],[Sub-Sector]],Table2[% Away From Day High],"&lt;=0.05")/Table3[[#This Row],[Count]]</f>
        <v>0.9</v>
      </c>
      <c r="M22" s="2">
        <f>COUNTIFS(Table2[Sub-Sector],Table3[[#This Row],[Sub-Sector]],Table2[% Away From Current Week High],"&lt;=0.05")/Table3[[#This Row],[Count]]</f>
        <v>0.9</v>
      </c>
      <c r="N22" s="2">
        <f>COUNTIFS(Table2[Sub-Sector],Table3[[#This Row],[Sub-Sector]],Table2[% Away From Current Month Low],"&gt;=0.05")/Table3[[#This Row],[Count]]</f>
        <v>0.5</v>
      </c>
      <c r="O22" s="2">
        <f>COUNTIFS(Table2[Sub-Sector],Table3[[#This Row],[Sub-Sector]],Table2[% Away From Current Month High],"&lt;=0.05")/Table3[[#This Row],[Count]]</f>
        <v>0.6</v>
      </c>
      <c r="P22" s="2">
        <f>COUNTIFS(Table2[Sub-Sector],Table3[[#This Row],[Sub-Sector]],Table2[% Away From 52W High],"&lt;=10")/Table3[[#This Row],[Count]]</f>
        <v>0.2</v>
      </c>
      <c r="Q22" s="2">
        <f>COUNTIFS(Table2[Sub-Sector],Table3[[#This Row],[Sub-Sector]],Table2[% Away From 52W Low],"&gt;=10")/Table3[[#This Row],[Count]]</f>
        <v>0.7</v>
      </c>
      <c r="R22" s="2">
        <f>COUNTIFS(Table2[Sub-Sector],Table3[[#This Row],[Sub-Sector]],Table2[% Away From 52W Low],"&gt;=10")/Table3[[#This Row],[Count]]</f>
        <v>0.7</v>
      </c>
      <c r="S22" s="2">
        <f>COUNTIFS(Table2[Sub-Sector],Table3[[#This Row],[Sub-Sector]],Table2[% Price above 50 EMA],"&gt;=0")/Table3[[#This Row],[Count]]</f>
        <v>0.7</v>
      </c>
      <c r="T22" s="2">
        <f>COUNTIFS(Table2[Sub-Sector],Table3[[#This Row],[Sub-Sector]],Table2[% Price above 200 EMA],"&gt;=0")/Table3[[#This Row],[Count]]</f>
        <v>0.5</v>
      </c>
      <c r="U22" s="2">
        <f>COUNTIFS(Table2[Sub-Sector],Table3[[#This Row],[Sub-Sector]],Table2[Rate of Change - Zone],"Positive")/Table3[[#This Row],[Count]]</f>
        <v>0.8</v>
      </c>
      <c r="V22" s="2">
        <f>COUNTIFS(Table2[Sub-Sector],Table3[[#This Row],[Sub-Sector]],Table2[Sharpe Ratio],"&gt;=0.10")/Table3[[#This Row],[Count]]</f>
        <v>0.1</v>
      </c>
    </row>
    <row r="23" spans="1:22" x14ac:dyDescent="0.3">
      <c r="A23" t="s">
        <v>37</v>
      </c>
      <c r="B23">
        <f>COUNTIFS(Table2[Sub-Sector],Table3[[#This Row],[Sub-Sector]])</f>
        <v>10</v>
      </c>
      <c r="C23" s="2">
        <f>COUNTIFS(Table2[Sub-Sector],Table3[[#This Row],[Sub-Sector]],Table2[Uptrend],"Uptrend")/Table3[[#This Row],[Count]]</f>
        <v>0.7</v>
      </c>
      <c r="D23" s="2">
        <f>COUNTIFS(Table2[Sub-Sector],Table3[[#This Row],[Sub-Sector]],Table2[1W Return vs Nifty],"&gt;=5")/Table3[[#This Row],[Count]]</f>
        <v>0</v>
      </c>
      <c r="E23" s="2">
        <f>COUNTIFS(Table2[Sub-Sector],Table3[[#This Row],[Sub-Sector]],Table2[1M Return vs Nifty],"&gt;=5")/Table3[[#This Row],[Count]]</f>
        <v>0.2</v>
      </c>
      <c r="F23" s="2">
        <f>COUNTIFS(Table2[Sub-Sector],Table3[[#This Row],[Sub-Sector]],Table2[6M Return vs Nifty],"&gt;=10")/Table3[[#This Row],[Count]]</f>
        <v>0.5</v>
      </c>
      <c r="G23" s="2">
        <f>COUNTIFS(Table2[Sub-Sector],Table3[[#This Row],[Sub-Sector]],Table2[1Y Return vs Nifty],"&gt;=10")/Table3[[#This Row],[Count]]</f>
        <v>0.4</v>
      </c>
      <c r="H23" s="2">
        <f>COUNTIFS(Table2[Sub-Sector],Table3[[#This Row],[Sub-Sector]],Table2[RSI Exponential â€“ 14D],"&gt;=50")/Table3[[#This Row],[Count]]</f>
        <v>1</v>
      </c>
      <c r="I23" s="2">
        <f>COUNTIFS(Table2[Sub-Sector],Table3[[#This Row],[Sub-Sector]],Table2[Relative Volume],"&gt;=2")/Table3[[#This Row],[Count]]</f>
        <v>0.1</v>
      </c>
      <c r="J23" s="2">
        <f>COUNTIFS(Table2[Sub-Sector],Table3[[#This Row],[Sub-Sector]],Table2[% Away From Day Low],"&gt;=0.05")/Table3[[#This Row],[Count]]</f>
        <v>0</v>
      </c>
      <c r="K23" s="2">
        <f>COUNTIFS(Table2[Sub-Sector],Table3[[#This Row],[Sub-Sector]],Table2[% Away From Day High],"&lt;=0.05")/Table3[[#This Row],[Count]]</f>
        <v>1</v>
      </c>
      <c r="L23" s="2">
        <f>COUNTIFS(Table2[Sub-Sector],Table3[[#This Row],[Sub-Sector]],Table2[% Away From Day High],"&lt;=0.05")/Table3[[#This Row],[Count]]</f>
        <v>1</v>
      </c>
      <c r="M23" s="2">
        <f>COUNTIFS(Table2[Sub-Sector],Table3[[#This Row],[Sub-Sector]],Table2[% Away From Current Week High],"&lt;=0.05")/Table3[[#This Row],[Count]]</f>
        <v>1</v>
      </c>
      <c r="N23" s="2">
        <f>COUNTIFS(Table2[Sub-Sector],Table3[[#This Row],[Sub-Sector]],Table2[% Away From Current Month Low],"&gt;=0.05")/Table3[[#This Row],[Count]]</f>
        <v>0.9</v>
      </c>
      <c r="O23" s="2">
        <f>COUNTIFS(Table2[Sub-Sector],Table3[[#This Row],[Sub-Sector]],Table2[% Away From Current Month High],"&lt;=0.05")/Table3[[#This Row],[Count]]</f>
        <v>1</v>
      </c>
      <c r="P23" s="2">
        <f>COUNTIFS(Table2[Sub-Sector],Table3[[#This Row],[Sub-Sector]],Table2[% Away From 52W High],"&lt;=10")/Table3[[#This Row],[Count]]</f>
        <v>0.5</v>
      </c>
      <c r="Q23" s="2">
        <f>COUNTIFS(Table2[Sub-Sector],Table3[[#This Row],[Sub-Sector]],Table2[% Away From 52W Low],"&gt;=10")/Table3[[#This Row],[Count]]</f>
        <v>1</v>
      </c>
      <c r="R23" s="2">
        <f>COUNTIFS(Table2[Sub-Sector],Table3[[#This Row],[Sub-Sector]],Table2[% Away From 52W Low],"&gt;=10")/Table3[[#This Row],[Count]]</f>
        <v>1</v>
      </c>
      <c r="S23" s="2">
        <f>COUNTIFS(Table2[Sub-Sector],Table3[[#This Row],[Sub-Sector]],Table2[% Price above 50 EMA],"&gt;=0")/Table3[[#This Row],[Count]]</f>
        <v>1</v>
      </c>
      <c r="T23" s="2">
        <f>COUNTIFS(Table2[Sub-Sector],Table3[[#This Row],[Sub-Sector]],Table2[% Price above 200 EMA],"&gt;=0")/Table3[[#This Row],[Count]]</f>
        <v>1</v>
      </c>
      <c r="U23" s="2">
        <f>COUNTIFS(Table2[Sub-Sector],Table3[[#This Row],[Sub-Sector]],Table2[Rate of Change - Zone],"Positive")/Table3[[#This Row],[Count]]</f>
        <v>0.9</v>
      </c>
      <c r="V23" s="2">
        <f>COUNTIFS(Table2[Sub-Sector],Table3[[#This Row],[Sub-Sector]],Table2[Sharpe Ratio],"&gt;=0.10")/Table3[[#This Row],[Count]]</f>
        <v>0</v>
      </c>
    </row>
    <row r="24" spans="1:22" x14ac:dyDescent="0.3">
      <c r="A24" t="s">
        <v>332</v>
      </c>
      <c r="B24">
        <f>COUNTIFS(Table2[Sub-Sector],Table3[[#This Row],[Sub-Sector]])</f>
        <v>10</v>
      </c>
      <c r="C24" s="2">
        <f>COUNTIFS(Table2[Sub-Sector],Table3[[#This Row],[Sub-Sector]],Table2[Uptrend],"Uptrend")/Table3[[#This Row],[Count]]</f>
        <v>1</v>
      </c>
      <c r="D24" s="2">
        <f>COUNTIFS(Table2[Sub-Sector],Table3[[#This Row],[Sub-Sector]],Table2[1W Return vs Nifty],"&gt;=5")/Table3[[#This Row],[Count]]</f>
        <v>0</v>
      </c>
      <c r="E24" s="2">
        <f>COUNTIFS(Table2[Sub-Sector],Table3[[#This Row],[Sub-Sector]],Table2[1M Return vs Nifty],"&gt;=5")/Table3[[#This Row],[Count]]</f>
        <v>0.3</v>
      </c>
      <c r="F24" s="2">
        <f>COUNTIFS(Table2[Sub-Sector],Table3[[#This Row],[Sub-Sector]],Table2[6M Return vs Nifty],"&gt;=10")/Table3[[#This Row],[Count]]</f>
        <v>0.7</v>
      </c>
      <c r="G24" s="2">
        <f>COUNTIFS(Table2[Sub-Sector],Table3[[#This Row],[Sub-Sector]],Table2[1Y Return vs Nifty],"&gt;=10")/Table3[[#This Row],[Count]]</f>
        <v>0.8</v>
      </c>
      <c r="H24" s="2">
        <f>COUNTIFS(Table2[Sub-Sector],Table3[[#This Row],[Sub-Sector]],Table2[RSI Exponential â€“ 14D],"&gt;=50")/Table3[[#This Row],[Count]]</f>
        <v>0.7</v>
      </c>
      <c r="I24" s="2">
        <f>COUNTIFS(Table2[Sub-Sector],Table3[[#This Row],[Sub-Sector]],Table2[Relative Volume],"&gt;=2")/Table3[[#This Row],[Count]]</f>
        <v>0</v>
      </c>
      <c r="J24" s="2">
        <f>COUNTIFS(Table2[Sub-Sector],Table3[[#This Row],[Sub-Sector]],Table2[% Away From Day Low],"&gt;=0.05")/Table3[[#This Row],[Count]]</f>
        <v>0</v>
      </c>
      <c r="K24" s="2">
        <f>COUNTIFS(Table2[Sub-Sector],Table3[[#This Row],[Sub-Sector]],Table2[% Away From Day High],"&lt;=0.05")/Table3[[#This Row],[Count]]</f>
        <v>1</v>
      </c>
      <c r="L24" s="2">
        <f>COUNTIFS(Table2[Sub-Sector],Table3[[#This Row],[Sub-Sector]],Table2[% Away From Day High],"&lt;=0.05")/Table3[[#This Row],[Count]]</f>
        <v>1</v>
      </c>
      <c r="M24" s="2">
        <f>COUNTIFS(Table2[Sub-Sector],Table3[[#This Row],[Sub-Sector]],Table2[% Away From Current Week High],"&lt;=0.05")/Table3[[#This Row],[Count]]</f>
        <v>1</v>
      </c>
      <c r="N24" s="2">
        <f>COUNTIFS(Table2[Sub-Sector],Table3[[#This Row],[Sub-Sector]],Table2[% Away From Current Month Low],"&gt;=0.05")/Table3[[#This Row],[Count]]</f>
        <v>0.6</v>
      </c>
      <c r="O24" s="2">
        <f>COUNTIFS(Table2[Sub-Sector],Table3[[#This Row],[Sub-Sector]],Table2[% Away From Current Month High],"&lt;=0.05")/Table3[[#This Row],[Count]]</f>
        <v>0.7</v>
      </c>
      <c r="P24" s="2">
        <f>COUNTIFS(Table2[Sub-Sector],Table3[[#This Row],[Sub-Sector]],Table2[% Away From 52W High],"&lt;=10")/Table3[[#This Row],[Count]]</f>
        <v>0.8</v>
      </c>
      <c r="Q24" s="2">
        <f>COUNTIFS(Table2[Sub-Sector],Table3[[#This Row],[Sub-Sector]],Table2[% Away From 52W Low],"&gt;=10")/Table3[[#This Row],[Count]]</f>
        <v>1</v>
      </c>
      <c r="R24" s="2">
        <f>COUNTIFS(Table2[Sub-Sector],Table3[[#This Row],[Sub-Sector]],Table2[% Away From 52W Low],"&gt;=10")/Table3[[#This Row],[Count]]</f>
        <v>1</v>
      </c>
      <c r="S24" s="2">
        <f>COUNTIFS(Table2[Sub-Sector],Table3[[#This Row],[Sub-Sector]],Table2[% Price above 50 EMA],"&gt;=0")/Table3[[#This Row],[Count]]</f>
        <v>1</v>
      </c>
      <c r="T24" s="2">
        <f>COUNTIFS(Table2[Sub-Sector],Table3[[#This Row],[Sub-Sector]],Table2[% Price above 200 EMA],"&gt;=0")/Table3[[#This Row],[Count]]</f>
        <v>1</v>
      </c>
      <c r="U24" s="2">
        <f>COUNTIFS(Table2[Sub-Sector],Table3[[#This Row],[Sub-Sector]],Table2[Rate of Change - Zone],"Positive")/Table3[[#This Row],[Count]]</f>
        <v>0.8</v>
      </c>
      <c r="V24" s="2">
        <f>COUNTIFS(Table2[Sub-Sector],Table3[[#This Row],[Sub-Sector]],Table2[Sharpe Ratio],"&gt;=0.10")/Table3[[#This Row],[Count]]</f>
        <v>0.2</v>
      </c>
    </row>
    <row r="25" spans="1:22" x14ac:dyDescent="0.3">
      <c r="A25" t="s">
        <v>557</v>
      </c>
      <c r="B25">
        <f>COUNTIFS(Table2[Sub-Sector],Table3[[#This Row],[Sub-Sector]])</f>
        <v>9</v>
      </c>
      <c r="C25" s="2">
        <f>COUNTIFS(Table2[Sub-Sector],Table3[[#This Row],[Sub-Sector]],Table2[Uptrend],"Uptrend")/Table3[[#This Row],[Count]]</f>
        <v>0.66666666666666663</v>
      </c>
      <c r="D25" s="2">
        <f>COUNTIFS(Table2[Sub-Sector],Table3[[#This Row],[Sub-Sector]],Table2[1W Return vs Nifty],"&gt;=5")/Table3[[#This Row],[Count]]</f>
        <v>0</v>
      </c>
      <c r="E25" s="2">
        <f>COUNTIFS(Table2[Sub-Sector],Table3[[#This Row],[Sub-Sector]],Table2[1M Return vs Nifty],"&gt;=5")/Table3[[#This Row],[Count]]</f>
        <v>0.33333333333333331</v>
      </c>
      <c r="F25" s="2">
        <f>COUNTIFS(Table2[Sub-Sector],Table3[[#This Row],[Sub-Sector]],Table2[6M Return vs Nifty],"&gt;=10")/Table3[[#This Row],[Count]]</f>
        <v>0.33333333333333331</v>
      </c>
      <c r="G25" s="2">
        <f>COUNTIFS(Table2[Sub-Sector],Table3[[#This Row],[Sub-Sector]],Table2[1Y Return vs Nifty],"&gt;=10")/Table3[[#This Row],[Count]]</f>
        <v>0.55555555555555558</v>
      </c>
      <c r="H25" s="2">
        <f>COUNTIFS(Table2[Sub-Sector],Table3[[#This Row],[Sub-Sector]],Table2[RSI Exponential â€“ 14D],"&gt;=50")/Table3[[#This Row],[Count]]</f>
        <v>0.55555555555555558</v>
      </c>
      <c r="I25" s="2">
        <f>COUNTIFS(Table2[Sub-Sector],Table3[[#This Row],[Sub-Sector]],Table2[Relative Volume],"&gt;=2")/Table3[[#This Row],[Count]]</f>
        <v>0.22222222222222221</v>
      </c>
      <c r="J25" s="2">
        <f>COUNTIFS(Table2[Sub-Sector],Table3[[#This Row],[Sub-Sector]],Table2[% Away From Day Low],"&gt;=0.05")/Table3[[#This Row],[Count]]</f>
        <v>0</v>
      </c>
      <c r="K25" s="2">
        <f>COUNTIFS(Table2[Sub-Sector],Table3[[#This Row],[Sub-Sector]],Table2[% Away From Day High],"&lt;=0.05")/Table3[[#This Row],[Count]]</f>
        <v>0.88888888888888884</v>
      </c>
      <c r="L25" s="2">
        <f>COUNTIFS(Table2[Sub-Sector],Table3[[#This Row],[Sub-Sector]],Table2[% Away From Day High],"&lt;=0.05")/Table3[[#This Row],[Count]]</f>
        <v>0.88888888888888884</v>
      </c>
      <c r="M25" s="2">
        <f>COUNTIFS(Table2[Sub-Sector],Table3[[#This Row],[Sub-Sector]],Table2[% Away From Current Week High],"&lt;=0.05")/Table3[[#This Row],[Count]]</f>
        <v>0.88888888888888884</v>
      </c>
      <c r="N25" s="2">
        <f>COUNTIFS(Table2[Sub-Sector],Table3[[#This Row],[Sub-Sector]],Table2[% Away From Current Month Low],"&gt;=0.05")/Table3[[#This Row],[Count]]</f>
        <v>0.44444444444444442</v>
      </c>
      <c r="O25" s="2">
        <f>COUNTIFS(Table2[Sub-Sector],Table3[[#This Row],[Sub-Sector]],Table2[% Away From Current Month High],"&lt;=0.05")/Table3[[#This Row],[Count]]</f>
        <v>0.33333333333333331</v>
      </c>
      <c r="P25" s="2">
        <f>COUNTIFS(Table2[Sub-Sector],Table3[[#This Row],[Sub-Sector]],Table2[% Away From 52W High],"&lt;=10")/Table3[[#This Row],[Count]]</f>
        <v>0.22222222222222221</v>
      </c>
      <c r="Q25" s="2">
        <f>COUNTIFS(Table2[Sub-Sector],Table3[[#This Row],[Sub-Sector]],Table2[% Away From 52W Low],"&gt;=10")/Table3[[#This Row],[Count]]</f>
        <v>1</v>
      </c>
      <c r="R25" s="2">
        <f>COUNTIFS(Table2[Sub-Sector],Table3[[#This Row],[Sub-Sector]],Table2[% Away From 52W Low],"&gt;=10")/Table3[[#This Row],[Count]]</f>
        <v>1</v>
      </c>
      <c r="S25" s="2">
        <f>COUNTIFS(Table2[Sub-Sector],Table3[[#This Row],[Sub-Sector]],Table2[% Price above 50 EMA],"&gt;=0")/Table3[[#This Row],[Count]]</f>
        <v>0.77777777777777779</v>
      </c>
      <c r="T25" s="2">
        <f>COUNTIFS(Table2[Sub-Sector],Table3[[#This Row],[Sub-Sector]],Table2[% Price above 200 EMA],"&gt;=0")/Table3[[#This Row],[Count]]</f>
        <v>0.77777777777777779</v>
      </c>
      <c r="U25" s="2">
        <f>COUNTIFS(Table2[Sub-Sector],Table3[[#This Row],[Sub-Sector]],Table2[Rate of Change - Zone],"Positive")/Table3[[#This Row],[Count]]</f>
        <v>0.66666666666666663</v>
      </c>
      <c r="V25" s="2">
        <f>COUNTIFS(Table2[Sub-Sector],Table3[[#This Row],[Sub-Sector]],Table2[Sharpe Ratio],"&gt;=0.10")/Table3[[#This Row],[Count]]</f>
        <v>0.22222222222222221</v>
      </c>
    </row>
    <row r="26" spans="1:22" x14ac:dyDescent="0.3">
      <c r="A26" t="s">
        <v>170</v>
      </c>
      <c r="B26">
        <f>COUNTIFS(Table2[Sub-Sector],Table3[[#This Row],[Sub-Sector]])</f>
        <v>9</v>
      </c>
      <c r="C26" s="2">
        <f>COUNTIFS(Table2[Sub-Sector],Table3[[#This Row],[Sub-Sector]],Table2[Uptrend],"Uptrend")/Table3[[#This Row],[Count]]</f>
        <v>0.77777777777777779</v>
      </c>
      <c r="D26" s="2">
        <f>COUNTIFS(Table2[Sub-Sector],Table3[[#This Row],[Sub-Sector]],Table2[1W Return vs Nifty],"&gt;=5")/Table3[[#This Row],[Count]]</f>
        <v>0</v>
      </c>
      <c r="E26" s="2">
        <f>COUNTIFS(Table2[Sub-Sector],Table3[[#This Row],[Sub-Sector]],Table2[1M Return vs Nifty],"&gt;=5")/Table3[[#This Row],[Count]]</f>
        <v>0.33333333333333331</v>
      </c>
      <c r="F26" s="2">
        <f>COUNTIFS(Table2[Sub-Sector],Table3[[#This Row],[Sub-Sector]],Table2[6M Return vs Nifty],"&gt;=10")/Table3[[#This Row],[Count]]</f>
        <v>0.22222222222222221</v>
      </c>
      <c r="G26" s="2">
        <f>COUNTIFS(Table2[Sub-Sector],Table3[[#This Row],[Sub-Sector]],Table2[1Y Return vs Nifty],"&gt;=10")/Table3[[#This Row],[Count]]</f>
        <v>0.33333333333333331</v>
      </c>
      <c r="H26" s="2">
        <f>COUNTIFS(Table2[Sub-Sector],Table3[[#This Row],[Sub-Sector]],Table2[RSI Exponential â€“ 14D],"&gt;=50")/Table3[[#This Row],[Count]]</f>
        <v>0.77777777777777779</v>
      </c>
      <c r="I26" s="2">
        <f>COUNTIFS(Table2[Sub-Sector],Table3[[#This Row],[Sub-Sector]],Table2[Relative Volume],"&gt;=2")/Table3[[#This Row],[Count]]</f>
        <v>0</v>
      </c>
      <c r="J26" s="2">
        <f>COUNTIFS(Table2[Sub-Sector],Table3[[#This Row],[Sub-Sector]],Table2[% Away From Day Low],"&gt;=0.05")/Table3[[#This Row],[Count]]</f>
        <v>0</v>
      </c>
      <c r="K26" s="2">
        <f>COUNTIFS(Table2[Sub-Sector],Table3[[#This Row],[Sub-Sector]],Table2[% Away From Day High],"&lt;=0.05")/Table3[[#This Row],[Count]]</f>
        <v>1</v>
      </c>
      <c r="L26" s="2">
        <f>COUNTIFS(Table2[Sub-Sector],Table3[[#This Row],[Sub-Sector]],Table2[% Away From Day High],"&lt;=0.05")/Table3[[#This Row],[Count]]</f>
        <v>1</v>
      </c>
      <c r="M26" s="2">
        <f>COUNTIFS(Table2[Sub-Sector],Table3[[#This Row],[Sub-Sector]],Table2[% Away From Current Week High],"&lt;=0.05")/Table3[[#This Row],[Count]]</f>
        <v>1</v>
      </c>
      <c r="N26" s="2">
        <f>COUNTIFS(Table2[Sub-Sector],Table3[[#This Row],[Sub-Sector]],Table2[% Away From Current Month Low],"&gt;=0.05")/Table3[[#This Row],[Count]]</f>
        <v>0.44444444444444442</v>
      </c>
      <c r="O26" s="2">
        <f>COUNTIFS(Table2[Sub-Sector],Table3[[#This Row],[Sub-Sector]],Table2[% Away From Current Month High],"&lt;=0.05")/Table3[[#This Row],[Count]]</f>
        <v>0.77777777777777779</v>
      </c>
      <c r="P26" s="2">
        <f>COUNTIFS(Table2[Sub-Sector],Table3[[#This Row],[Sub-Sector]],Table2[% Away From 52W High],"&lt;=10")/Table3[[#This Row],[Count]]</f>
        <v>0.66666666666666663</v>
      </c>
      <c r="Q26" s="2">
        <f>COUNTIFS(Table2[Sub-Sector],Table3[[#This Row],[Sub-Sector]],Table2[% Away From 52W Low],"&gt;=10")/Table3[[#This Row],[Count]]</f>
        <v>1</v>
      </c>
      <c r="R26" s="2">
        <f>COUNTIFS(Table2[Sub-Sector],Table3[[#This Row],[Sub-Sector]],Table2[% Away From 52W Low],"&gt;=10")/Table3[[#This Row],[Count]]</f>
        <v>1</v>
      </c>
      <c r="S26" s="2">
        <f>COUNTIFS(Table2[Sub-Sector],Table3[[#This Row],[Sub-Sector]],Table2[% Price above 50 EMA],"&gt;=0")/Table3[[#This Row],[Count]]</f>
        <v>0.88888888888888884</v>
      </c>
      <c r="T26" s="2">
        <f>COUNTIFS(Table2[Sub-Sector],Table3[[#This Row],[Sub-Sector]],Table2[% Price above 200 EMA],"&gt;=0")/Table3[[#This Row],[Count]]</f>
        <v>1</v>
      </c>
      <c r="U26" s="2">
        <f>COUNTIFS(Table2[Sub-Sector],Table3[[#This Row],[Sub-Sector]],Table2[Rate of Change - Zone],"Positive")/Table3[[#This Row],[Count]]</f>
        <v>0.77777777777777779</v>
      </c>
      <c r="V26" s="2">
        <f>COUNTIFS(Table2[Sub-Sector],Table3[[#This Row],[Sub-Sector]],Table2[Sharpe Ratio],"&gt;=0.10")/Table3[[#This Row],[Count]]</f>
        <v>0</v>
      </c>
    </row>
    <row r="27" spans="1:22" x14ac:dyDescent="0.3">
      <c r="A27" t="s">
        <v>220</v>
      </c>
      <c r="B27">
        <f>COUNTIFS(Table2[Sub-Sector],Table3[[#This Row],[Sub-Sector]])</f>
        <v>9</v>
      </c>
      <c r="C27" s="2">
        <f>COUNTIFS(Table2[Sub-Sector],Table3[[#This Row],[Sub-Sector]],Table2[Uptrend],"Uptrend")/Table3[[#This Row],[Count]]</f>
        <v>0.66666666666666663</v>
      </c>
      <c r="D27" s="2">
        <f>COUNTIFS(Table2[Sub-Sector],Table3[[#This Row],[Sub-Sector]],Table2[1W Return vs Nifty],"&gt;=5")/Table3[[#This Row],[Count]]</f>
        <v>0</v>
      </c>
      <c r="E27" s="2">
        <f>COUNTIFS(Table2[Sub-Sector],Table3[[#This Row],[Sub-Sector]],Table2[1M Return vs Nifty],"&gt;=5")/Table3[[#This Row],[Count]]</f>
        <v>0.22222222222222221</v>
      </c>
      <c r="F27" s="2">
        <f>COUNTIFS(Table2[Sub-Sector],Table3[[#This Row],[Sub-Sector]],Table2[6M Return vs Nifty],"&gt;=10")/Table3[[#This Row],[Count]]</f>
        <v>0.55555555555555558</v>
      </c>
      <c r="G27" s="2">
        <f>COUNTIFS(Table2[Sub-Sector],Table3[[#This Row],[Sub-Sector]],Table2[1Y Return vs Nifty],"&gt;=10")/Table3[[#This Row],[Count]]</f>
        <v>0.55555555555555558</v>
      </c>
      <c r="H27" s="2">
        <f>COUNTIFS(Table2[Sub-Sector],Table3[[#This Row],[Sub-Sector]],Table2[RSI Exponential â€“ 14D],"&gt;=50")/Table3[[#This Row],[Count]]</f>
        <v>0.44444444444444442</v>
      </c>
      <c r="I27" s="2">
        <f>COUNTIFS(Table2[Sub-Sector],Table3[[#This Row],[Sub-Sector]],Table2[Relative Volume],"&gt;=2")/Table3[[#This Row],[Count]]</f>
        <v>0</v>
      </c>
      <c r="J27" s="2">
        <f>COUNTIFS(Table2[Sub-Sector],Table3[[#This Row],[Sub-Sector]],Table2[% Away From Day Low],"&gt;=0.05")/Table3[[#This Row],[Count]]</f>
        <v>0</v>
      </c>
      <c r="K27" s="2">
        <f>COUNTIFS(Table2[Sub-Sector],Table3[[#This Row],[Sub-Sector]],Table2[% Away From Day High],"&lt;=0.05")/Table3[[#This Row],[Count]]</f>
        <v>1</v>
      </c>
      <c r="L27" s="2">
        <f>COUNTIFS(Table2[Sub-Sector],Table3[[#This Row],[Sub-Sector]],Table2[% Away From Day High],"&lt;=0.05")/Table3[[#This Row],[Count]]</f>
        <v>1</v>
      </c>
      <c r="M27" s="2">
        <f>COUNTIFS(Table2[Sub-Sector],Table3[[#This Row],[Sub-Sector]],Table2[% Away From Current Week High],"&lt;=0.05")/Table3[[#This Row],[Count]]</f>
        <v>1</v>
      </c>
      <c r="N27" s="2">
        <f>COUNTIFS(Table2[Sub-Sector],Table3[[#This Row],[Sub-Sector]],Table2[% Away From Current Month Low],"&gt;=0.05")/Table3[[#This Row],[Count]]</f>
        <v>0.44444444444444442</v>
      </c>
      <c r="O27" s="2">
        <f>COUNTIFS(Table2[Sub-Sector],Table3[[#This Row],[Sub-Sector]],Table2[% Away From Current Month High],"&lt;=0.05")/Table3[[#This Row],[Count]]</f>
        <v>0.44444444444444442</v>
      </c>
      <c r="P27" s="2">
        <f>COUNTIFS(Table2[Sub-Sector],Table3[[#This Row],[Sub-Sector]],Table2[% Away From 52W High],"&lt;=10")/Table3[[#This Row],[Count]]</f>
        <v>0.33333333333333331</v>
      </c>
      <c r="Q27" s="2">
        <f>COUNTIFS(Table2[Sub-Sector],Table3[[#This Row],[Sub-Sector]],Table2[% Away From 52W Low],"&gt;=10")/Table3[[#This Row],[Count]]</f>
        <v>1</v>
      </c>
      <c r="R27" s="2">
        <f>COUNTIFS(Table2[Sub-Sector],Table3[[#This Row],[Sub-Sector]],Table2[% Away From 52W Low],"&gt;=10")/Table3[[#This Row],[Count]]</f>
        <v>1</v>
      </c>
      <c r="S27" s="2">
        <f>COUNTIFS(Table2[Sub-Sector],Table3[[#This Row],[Sub-Sector]],Table2[% Price above 50 EMA],"&gt;=0")/Table3[[#This Row],[Count]]</f>
        <v>0.77777777777777779</v>
      </c>
      <c r="T27" s="2">
        <f>COUNTIFS(Table2[Sub-Sector],Table3[[#This Row],[Sub-Sector]],Table2[% Price above 200 EMA],"&gt;=0")/Table3[[#This Row],[Count]]</f>
        <v>0.88888888888888884</v>
      </c>
      <c r="U27" s="2">
        <f>COUNTIFS(Table2[Sub-Sector],Table3[[#This Row],[Sub-Sector]],Table2[Rate of Change - Zone],"Positive")/Table3[[#This Row],[Count]]</f>
        <v>0.66666666666666663</v>
      </c>
      <c r="V27" s="2">
        <f>COUNTIFS(Table2[Sub-Sector],Table3[[#This Row],[Sub-Sector]],Table2[Sharpe Ratio],"&gt;=0.10")/Table3[[#This Row],[Count]]</f>
        <v>0.33333333333333331</v>
      </c>
    </row>
    <row r="28" spans="1:22" x14ac:dyDescent="0.3">
      <c r="A28" t="s">
        <v>396</v>
      </c>
      <c r="B28">
        <f>COUNTIFS(Table2[Sub-Sector],Table3[[#This Row],[Sub-Sector]])</f>
        <v>9</v>
      </c>
      <c r="C28" s="2">
        <f>COUNTIFS(Table2[Sub-Sector],Table3[[#This Row],[Sub-Sector]],Table2[Uptrend],"Uptrend")/Table3[[#This Row],[Count]]</f>
        <v>0.77777777777777779</v>
      </c>
      <c r="D28" s="2">
        <f>COUNTIFS(Table2[Sub-Sector],Table3[[#This Row],[Sub-Sector]],Table2[1W Return vs Nifty],"&gt;=5")/Table3[[#This Row],[Count]]</f>
        <v>0</v>
      </c>
      <c r="E28" s="2">
        <f>COUNTIFS(Table2[Sub-Sector],Table3[[#This Row],[Sub-Sector]],Table2[1M Return vs Nifty],"&gt;=5")/Table3[[#This Row],[Count]]</f>
        <v>0.1111111111111111</v>
      </c>
      <c r="F28" s="2">
        <f>COUNTIFS(Table2[Sub-Sector],Table3[[#This Row],[Sub-Sector]],Table2[6M Return vs Nifty],"&gt;=10")/Table3[[#This Row],[Count]]</f>
        <v>0.33333333333333331</v>
      </c>
      <c r="G28" s="2">
        <f>COUNTIFS(Table2[Sub-Sector],Table3[[#This Row],[Sub-Sector]],Table2[1Y Return vs Nifty],"&gt;=10")/Table3[[#This Row],[Count]]</f>
        <v>0.55555555555555558</v>
      </c>
      <c r="H28" s="2">
        <f>COUNTIFS(Table2[Sub-Sector],Table3[[#This Row],[Sub-Sector]],Table2[RSI Exponential â€“ 14D],"&gt;=50")/Table3[[#This Row],[Count]]</f>
        <v>0.33333333333333331</v>
      </c>
      <c r="I28" s="2">
        <f>COUNTIFS(Table2[Sub-Sector],Table3[[#This Row],[Sub-Sector]],Table2[Relative Volume],"&gt;=2")/Table3[[#This Row],[Count]]</f>
        <v>0</v>
      </c>
      <c r="J28" s="2">
        <f>COUNTIFS(Table2[Sub-Sector],Table3[[#This Row],[Sub-Sector]],Table2[% Away From Day Low],"&gt;=0.05")/Table3[[#This Row],[Count]]</f>
        <v>0</v>
      </c>
      <c r="K28" s="2">
        <f>COUNTIFS(Table2[Sub-Sector],Table3[[#This Row],[Sub-Sector]],Table2[% Away From Day High],"&lt;=0.05")/Table3[[#This Row],[Count]]</f>
        <v>1</v>
      </c>
      <c r="L28" s="2">
        <f>COUNTIFS(Table2[Sub-Sector],Table3[[#This Row],[Sub-Sector]],Table2[% Away From Day High],"&lt;=0.05")/Table3[[#This Row],[Count]]</f>
        <v>1</v>
      </c>
      <c r="M28" s="2">
        <f>COUNTIFS(Table2[Sub-Sector],Table3[[#This Row],[Sub-Sector]],Table2[% Away From Current Week High],"&lt;=0.05")/Table3[[#This Row],[Count]]</f>
        <v>1</v>
      </c>
      <c r="N28" s="2">
        <f>COUNTIFS(Table2[Sub-Sector],Table3[[#This Row],[Sub-Sector]],Table2[% Away From Current Month Low],"&gt;=0.05")/Table3[[#This Row],[Count]]</f>
        <v>0.33333333333333331</v>
      </c>
      <c r="O28" s="2">
        <f>COUNTIFS(Table2[Sub-Sector],Table3[[#This Row],[Sub-Sector]],Table2[% Away From Current Month High],"&lt;=0.05")/Table3[[#This Row],[Count]]</f>
        <v>0.55555555555555558</v>
      </c>
      <c r="P28" s="2">
        <f>COUNTIFS(Table2[Sub-Sector],Table3[[#This Row],[Sub-Sector]],Table2[% Away From 52W High],"&lt;=10")/Table3[[#This Row],[Count]]</f>
        <v>0.44444444444444442</v>
      </c>
      <c r="Q28" s="2">
        <f>COUNTIFS(Table2[Sub-Sector],Table3[[#This Row],[Sub-Sector]],Table2[% Away From 52W Low],"&gt;=10")/Table3[[#This Row],[Count]]</f>
        <v>1</v>
      </c>
      <c r="R28" s="2">
        <f>COUNTIFS(Table2[Sub-Sector],Table3[[#This Row],[Sub-Sector]],Table2[% Away From 52W Low],"&gt;=10")/Table3[[#This Row],[Count]]</f>
        <v>1</v>
      </c>
      <c r="S28" s="2">
        <f>COUNTIFS(Table2[Sub-Sector],Table3[[#This Row],[Sub-Sector]],Table2[% Price above 50 EMA],"&gt;=0")/Table3[[#This Row],[Count]]</f>
        <v>0.77777777777777779</v>
      </c>
      <c r="T28" s="2">
        <f>COUNTIFS(Table2[Sub-Sector],Table3[[#This Row],[Sub-Sector]],Table2[% Price above 200 EMA],"&gt;=0")/Table3[[#This Row],[Count]]</f>
        <v>0.88888888888888884</v>
      </c>
      <c r="U28" s="2">
        <f>COUNTIFS(Table2[Sub-Sector],Table3[[#This Row],[Sub-Sector]],Table2[Rate of Change - Zone],"Positive")/Table3[[#This Row],[Count]]</f>
        <v>0.44444444444444442</v>
      </c>
      <c r="V28" s="2">
        <f>COUNTIFS(Table2[Sub-Sector],Table3[[#This Row],[Sub-Sector]],Table2[Sharpe Ratio],"&gt;=0.10")/Table3[[#This Row],[Count]]</f>
        <v>0.44444444444444442</v>
      </c>
    </row>
    <row r="29" spans="1:22" x14ac:dyDescent="0.3">
      <c r="A29" t="s">
        <v>146</v>
      </c>
      <c r="B29">
        <f>COUNTIFS(Table2[Sub-Sector],Table3[[#This Row],[Sub-Sector]])</f>
        <v>8</v>
      </c>
      <c r="C29" s="2">
        <f>COUNTIFS(Table2[Sub-Sector],Table3[[#This Row],[Sub-Sector]],Table2[Uptrend],"Uptrend")/Table3[[#This Row],[Count]]</f>
        <v>0.75</v>
      </c>
      <c r="D29" s="2">
        <f>COUNTIFS(Table2[Sub-Sector],Table3[[#This Row],[Sub-Sector]],Table2[1W Return vs Nifty],"&gt;=5")/Table3[[#This Row],[Count]]</f>
        <v>0.125</v>
      </c>
      <c r="E29" s="2">
        <f>COUNTIFS(Table2[Sub-Sector],Table3[[#This Row],[Sub-Sector]],Table2[1M Return vs Nifty],"&gt;=5")/Table3[[#This Row],[Count]]</f>
        <v>0.25</v>
      </c>
      <c r="F29" s="2">
        <f>COUNTIFS(Table2[Sub-Sector],Table3[[#This Row],[Sub-Sector]],Table2[6M Return vs Nifty],"&gt;=10")/Table3[[#This Row],[Count]]</f>
        <v>0.375</v>
      </c>
      <c r="G29" s="2">
        <f>COUNTIFS(Table2[Sub-Sector],Table3[[#This Row],[Sub-Sector]],Table2[1Y Return vs Nifty],"&gt;=10")/Table3[[#This Row],[Count]]</f>
        <v>0.625</v>
      </c>
      <c r="H29" s="2">
        <f>COUNTIFS(Table2[Sub-Sector],Table3[[#This Row],[Sub-Sector]],Table2[RSI Exponential â€“ 14D],"&gt;=50")/Table3[[#This Row],[Count]]</f>
        <v>0.875</v>
      </c>
      <c r="I29" s="2">
        <f>COUNTIFS(Table2[Sub-Sector],Table3[[#This Row],[Sub-Sector]],Table2[Relative Volume],"&gt;=2")/Table3[[#This Row],[Count]]</f>
        <v>0.125</v>
      </c>
      <c r="J29" s="2">
        <f>COUNTIFS(Table2[Sub-Sector],Table3[[#This Row],[Sub-Sector]],Table2[% Away From Day Low],"&gt;=0.05")/Table3[[#This Row],[Count]]</f>
        <v>0</v>
      </c>
      <c r="K29" s="2">
        <f>COUNTIFS(Table2[Sub-Sector],Table3[[#This Row],[Sub-Sector]],Table2[% Away From Day High],"&lt;=0.05")/Table3[[#This Row],[Count]]</f>
        <v>1</v>
      </c>
      <c r="L29" s="2">
        <f>COUNTIFS(Table2[Sub-Sector],Table3[[#This Row],[Sub-Sector]],Table2[% Away From Day High],"&lt;=0.05")/Table3[[#This Row],[Count]]</f>
        <v>1</v>
      </c>
      <c r="M29" s="2">
        <f>COUNTIFS(Table2[Sub-Sector],Table3[[#This Row],[Sub-Sector]],Table2[% Away From Current Week High],"&lt;=0.05")/Table3[[#This Row],[Count]]</f>
        <v>1</v>
      </c>
      <c r="N29" s="2">
        <f>COUNTIFS(Table2[Sub-Sector],Table3[[#This Row],[Sub-Sector]],Table2[% Away From Current Month Low],"&gt;=0.05")/Table3[[#This Row],[Count]]</f>
        <v>0.625</v>
      </c>
      <c r="O29" s="2">
        <f>COUNTIFS(Table2[Sub-Sector],Table3[[#This Row],[Sub-Sector]],Table2[% Away From Current Month High],"&lt;=0.05")/Table3[[#This Row],[Count]]</f>
        <v>0.875</v>
      </c>
      <c r="P29" s="2">
        <f>COUNTIFS(Table2[Sub-Sector],Table3[[#This Row],[Sub-Sector]],Table2[% Away From 52W High],"&lt;=10")/Table3[[#This Row],[Count]]</f>
        <v>0.5</v>
      </c>
      <c r="Q29" s="2">
        <f>COUNTIFS(Table2[Sub-Sector],Table3[[#This Row],[Sub-Sector]],Table2[% Away From 52W Low],"&gt;=10")/Table3[[#This Row],[Count]]</f>
        <v>1</v>
      </c>
      <c r="R29" s="2">
        <f>COUNTIFS(Table2[Sub-Sector],Table3[[#This Row],[Sub-Sector]],Table2[% Away From 52W Low],"&gt;=10")/Table3[[#This Row],[Count]]</f>
        <v>1</v>
      </c>
      <c r="S29" s="2">
        <f>COUNTIFS(Table2[Sub-Sector],Table3[[#This Row],[Sub-Sector]],Table2[% Price above 50 EMA],"&gt;=0")/Table3[[#This Row],[Count]]</f>
        <v>0.875</v>
      </c>
      <c r="T29" s="2">
        <f>COUNTIFS(Table2[Sub-Sector],Table3[[#This Row],[Sub-Sector]],Table2[% Price above 200 EMA],"&gt;=0")/Table3[[#This Row],[Count]]</f>
        <v>0.875</v>
      </c>
      <c r="U29" s="2">
        <f>COUNTIFS(Table2[Sub-Sector],Table3[[#This Row],[Sub-Sector]],Table2[Rate of Change - Zone],"Positive")/Table3[[#This Row],[Count]]</f>
        <v>0.875</v>
      </c>
      <c r="V29" s="2">
        <f>COUNTIFS(Table2[Sub-Sector],Table3[[#This Row],[Sub-Sector]],Table2[Sharpe Ratio],"&gt;=0.10")/Table3[[#This Row],[Count]]</f>
        <v>0</v>
      </c>
    </row>
    <row r="30" spans="1:22" x14ac:dyDescent="0.3">
      <c r="A30" t="s">
        <v>122</v>
      </c>
      <c r="B30">
        <f>COUNTIFS(Table2[Sub-Sector],Table3[[#This Row],[Sub-Sector]])</f>
        <v>8</v>
      </c>
      <c r="C30" s="2">
        <f>COUNTIFS(Table2[Sub-Sector],Table3[[#This Row],[Sub-Sector]],Table2[Uptrend],"Uptrend")/Table3[[#This Row],[Count]]</f>
        <v>0.875</v>
      </c>
      <c r="D30" s="2">
        <f>COUNTIFS(Table2[Sub-Sector],Table3[[#This Row],[Sub-Sector]],Table2[1W Return vs Nifty],"&gt;=5")/Table3[[#This Row],[Count]]</f>
        <v>0</v>
      </c>
      <c r="E30" s="2">
        <f>COUNTIFS(Table2[Sub-Sector],Table3[[#This Row],[Sub-Sector]],Table2[1M Return vs Nifty],"&gt;=5")/Table3[[#This Row],[Count]]</f>
        <v>0.125</v>
      </c>
      <c r="F30" s="2">
        <f>COUNTIFS(Table2[Sub-Sector],Table3[[#This Row],[Sub-Sector]],Table2[6M Return vs Nifty],"&gt;=10")/Table3[[#This Row],[Count]]</f>
        <v>0.5</v>
      </c>
      <c r="G30" s="2">
        <f>COUNTIFS(Table2[Sub-Sector],Table3[[#This Row],[Sub-Sector]],Table2[1Y Return vs Nifty],"&gt;=10")/Table3[[#This Row],[Count]]</f>
        <v>0.625</v>
      </c>
      <c r="H30" s="2">
        <f>COUNTIFS(Table2[Sub-Sector],Table3[[#This Row],[Sub-Sector]],Table2[RSI Exponential â€“ 14D],"&gt;=50")/Table3[[#This Row],[Count]]</f>
        <v>0.75</v>
      </c>
      <c r="I30" s="2">
        <f>COUNTIFS(Table2[Sub-Sector],Table3[[#This Row],[Sub-Sector]],Table2[Relative Volume],"&gt;=2")/Table3[[#This Row],[Count]]</f>
        <v>0</v>
      </c>
      <c r="J30" s="2">
        <f>COUNTIFS(Table2[Sub-Sector],Table3[[#This Row],[Sub-Sector]],Table2[% Away From Day Low],"&gt;=0.05")/Table3[[#This Row],[Count]]</f>
        <v>0</v>
      </c>
      <c r="K30" s="2">
        <f>COUNTIFS(Table2[Sub-Sector],Table3[[#This Row],[Sub-Sector]],Table2[% Away From Day High],"&lt;=0.05")/Table3[[#This Row],[Count]]</f>
        <v>1</v>
      </c>
      <c r="L30" s="2">
        <f>COUNTIFS(Table2[Sub-Sector],Table3[[#This Row],[Sub-Sector]],Table2[% Away From Day High],"&lt;=0.05")/Table3[[#This Row],[Count]]</f>
        <v>1</v>
      </c>
      <c r="M30" s="2">
        <f>COUNTIFS(Table2[Sub-Sector],Table3[[#This Row],[Sub-Sector]],Table2[% Away From Current Week High],"&lt;=0.05")/Table3[[#This Row],[Count]]</f>
        <v>1</v>
      </c>
      <c r="N30" s="2">
        <f>COUNTIFS(Table2[Sub-Sector],Table3[[#This Row],[Sub-Sector]],Table2[% Away From Current Month Low],"&gt;=0.05")/Table3[[#This Row],[Count]]</f>
        <v>0.375</v>
      </c>
      <c r="O30" s="2">
        <f>COUNTIFS(Table2[Sub-Sector],Table3[[#This Row],[Sub-Sector]],Table2[% Away From Current Month High],"&lt;=0.05")/Table3[[#This Row],[Count]]</f>
        <v>0.875</v>
      </c>
      <c r="P30" s="2">
        <f>COUNTIFS(Table2[Sub-Sector],Table3[[#This Row],[Sub-Sector]],Table2[% Away From 52W High],"&lt;=10")/Table3[[#This Row],[Count]]</f>
        <v>0.75</v>
      </c>
      <c r="Q30" s="2">
        <f>COUNTIFS(Table2[Sub-Sector],Table3[[#This Row],[Sub-Sector]],Table2[% Away From 52W Low],"&gt;=10")/Table3[[#This Row],[Count]]</f>
        <v>1</v>
      </c>
      <c r="R30" s="2">
        <f>COUNTIFS(Table2[Sub-Sector],Table3[[#This Row],[Sub-Sector]],Table2[% Away From 52W Low],"&gt;=10")/Table3[[#This Row],[Count]]</f>
        <v>1</v>
      </c>
      <c r="S30" s="2">
        <f>COUNTIFS(Table2[Sub-Sector],Table3[[#This Row],[Sub-Sector]],Table2[% Price above 50 EMA],"&gt;=0")/Table3[[#This Row],[Count]]</f>
        <v>0.875</v>
      </c>
      <c r="T30" s="2">
        <f>COUNTIFS(Table2[Sub-Sector],Table3[[#This Row],[Sub-Sector]],Table2[% Price above 200 EMA],"&gt;=0")/Table3[[#This Row],[Count]]</f>
        <v>0.875</v>
      </c>
      <c r="U30" s="2">
        <f>COUNTIFS(Table2[Sub-Sector],Table3[[#This Row],[Sub-Sector]],Table2[Rate of Change - Zone],"Positive")/Table3[[#This Row],[Count]]</f>
        <v>0.75</v>
      </c>
      <c r="V30" s="2">
        <f>COUNTIFS(Table2[Sub-Sector],Table3[[#This Row],[Sub-Sector]],Table2[Sharpe Ratio],"&gt;=0.10")/Table3[[#This Row],[Count]]</f>
        <v>0.125</v>
      </c>
    </row>
    <row r="31" spans="1:22" x14ac:dyDescent="0.3">
      <c r="A31" t="s">
        <v>180</v>
      </c>
      <c r="B31">
        <f>COUNTIFS(Table2[Sub-Sector],Table3[[#This Row],[Sub-Sector]])</f>
        <v>8</v>
      </c>
      <c r="C31" s="2">
        <f>COUNTIFS(Table2[Sub-Sector],Table3[[#This Row],[Sub-Sector]],Table2[Uptrend],"Uptrend")/Table3[[#This Row],[Count]]</f>
        <v>1</v>
      </c>
      <c r="D31" s="2">
        <f>COUNTIFS(Table2[Sub-Sector],Table3[[#This Row],[Sub-Sector]],Table2[1W Return vs Nifty],"&gt;=5")/Table3[[#This Row],[Count]]</f>
        <v>0</v>
      </c>
      <c r="E31" s="2">
        <f>COUNTIFS(Table2[Sub-Sector],Table3[[#This Row],[Sub-Sector]],Table2[1M Return vs Nifty],"&gt;=5")/Table3[[#This Row],[Count]]</f>
        <v>0</v>
      </c>
      <c r="F31" s="2">
        <f>COUNTIFS(Table2[Sub-Sector],Table3[[#This Row],[Sub-Sector]],Table2[6M Return vs Nifty],"&gt;=10")/Table3[[#This Row],[Count]]</f>
        <v>0.625</v>
      </c>
      <c r="G31" s="2">
        <f>COUNTIFS(Table2[Sub-Sector],Table3[[#This Row],[Sub-Sector]],Table2[1Y Return vs Nifty],"&gt;=10")/Table3[[#This Row],[Count]]</f>
        <v>0.375</v>
      </c>
      <c r="H31" s="2">
        <f>COUNTIFS(Table2[Sub-Sector],Table3[[#This Row],[Sub-Sector]],Table2[RSI Exponential â€“ 14D],"&gt;=50")/Table3[[#This Row],[Count]]</f>
        <v>1</v>
      </c>
      <c r="I31" s="2">
        <f>COUNTIFS(Table2[Sub-Sector],Table3[[#This Row],[Sub-Sector]],Table2[Relative Volume],"&gt;=2")/Table3[[#This Row],[Count]]</f>
        <v>0</v>
      </c>
      <c r="J31" s="2">
        <f>COUNTIFS(Table2[Sub-Sector],Table3[[#This Row],[Sub-Sector]],Table2[% Away From Day Low],"&gt;=0.05")/Table3[[#This Row],[Count]]</f>
        <v>0</v>
      </c>
      <c r="K31" s="2">
        <f>COUNTIFS(Table2[Sub-Sector],Table3[[#This Row],[Sub-Sector]],Table2[% Away From Day High],"&lt;=0.05")/Table3[[#This Row],[Count]]</f>
        <v>1</v>
      </c>
      <c r="L31" s="2">
        <f>COUNTIFS(Table2[Sub-Sector],Table3[[#This Row],[Sub-Sector]],Table2[% Away From Day High],"&lt;=0.05")/Table3[[#This Row],[Count]]</f>
        <v>1</v>
      </c>
      <c r="M31" s="2">
        <f>COUNTIFS(Table2[Sub-Sector],Table3[[#This Row],[Sub-Sector]],Table2[% Away From Current Week High],"&lt;=0.05")/Table3[[#This Row],[Count]]</f>
        <v>1</v>
      </c>
      <c r="N31" s="2">
        <f>COUNTIFS(Table2[Sub-Sector],Table3[[#This Row],[Sub-Sector]],Table2[% Away From Current Month Low],"&gt;=0.05")/Table3[[#This Row],[Count]]</f>
        <v>0.875</v>
      </c>
      <c r="O31" s="2">
        <f>COUNTIFS(Table2[Sub-Sector],Table3[[#This Row],[Sub-Sector]],Table2[% Away From Current Month High],"&lt;=0.05")/Table3[[#This Row],[Count]]</f>
        <v>0.875</v>
      </c>
      <c r="P31" s="2">
        <f>COUNTIFS(Table2[Sub-Sector],Table3[[#This Row],[Sub-Sector]],Table2[% Away From 52W High],"&lt;=10")/Table3[[#This Row],[Count]]</f>
        <v>0.875</v>
      </c>
      <c r="Q31" s="2">
        <f>COUNTIFS(Table2[Sub-Sector],Table3[[#This Row],[Sub-Sector]],Table2[% Away From 52W Low],"&gt;=10")/Table3[[#This Row],[Count]]</f>
        <v>1</v>
      </c>
      <c r="R31" s="2">
        <f>COUNTIFS(Table2[Sub-Sector],Table3[[#This Row],[Sub-Sector]],Table2[% Away From 52W Low],"&gt;=10")/Table3[[#This Row],[Count]]</f>
        <v>1</v>
      </c>
      <c r="S31" s="2">
        <f>COUNTIFS(Table2[Sub-Sector],Table3[[#This Row],[Sub-Sector]],Table2[% Price above 50 EMA],"&gt;=0")/Table3[[#This Row],[Count]]</f>
        <v>1</v>
      </c>
      <c r="T31" s="2">
        <f>COUNTIFS(Table2[Sub-Sector],Table3[[#This Row],[Sub-Sector]],Table2[% Price above 200 EMA],"&gt;=0")/Table3[[#This Row],[Count]]</f>
        <v>1</v>
      </c>
      <c r="U31" s="2">
        <f>COUNTIFS(Table2[Sub-Sector],Table3[[#This Row],[Sub-Sector]],Table2[Rate of Change - Zone],"Positive")/Table3[[#This Row],[Count]]</f>
        <v>1</v>
      </c>
      <c r="V31" s="2">
        <f>COUNTIFS(Table2[Sub-Sector],Table3[[#This Row],[Sub-Sector]],Table2[Sharpe Ratio],"&gt;=0.10")/Table3[[#This Row],[Count]]</f>
        <v>0</v>
      </c>
    </row>
    <row r="32" spans="1:22" x14ac:dyDescent="0.3">
      <c r="A32" t="s">
        <v>100</v>
      </c>
      <c r="B32">
        <f>COUNTIFS(Table2[Sub-Sector],Table3[[#This Row],[Sub-Sector]])</f>
        <v>7</v>
      </c>
      <c r="C32" s="2">
        <f>COUNTIFS(Table2[Sub-Sector],Table3[[#This Row],[Sub-Sector]],Table2[Uptrend],"Uptrend")/Table3[[#This Row],[Count]]</f>
        <v>0.8571428571428571</v>
      </c>
      <c r="D32" s="2">
        <f>COUNTIFS(Table2[Sub-Sector],Table3[[#This Row],[Sub-Sector]],Table2[1W Return vs Nifty],"&gt;=5")/Table3[[#This Row],[Count]]</f>
        <v>0.5714285714285714</v>
      </c>
      <c r="E32" s="2">
        <f>COUNTIFS(Table2[Sub-Sector],Table3[[#This Row],[Sub-Sector]],Table2[1M Return vs Nifty],"&gt;=5")/Table3[[#This Row],[Count]]</f>
        <v>0.5714285714285714</v>
      </c>
      <c r="F32" s="2">
        <f>COUNTIFS(Table2[Sub-Sector],Table3[[#This Row],[Sub-Sector]],Table2[6M Return vs Nifty],"&gt;=10")/Table3[[#This Row],[Count]]</f>
        <v>0.8571428571428571</v>
      </c>
      <c r="G32" s="2">
        <f>COUNTIFS(Table2[Sub-Sector],Table3[[#This Row],[Sub-Sector]],Table2[1Y Return vs Nifty],"&gt;=10")/Table3[[#This Row],[Count]]</f>
        <v>0.8571428571428571</v>
      </c>
      <c r="H32" s="2">
        <f>COUNTIFS(Table2[Sub-Sector],Table3[[#This Row],[Sub-Sector]],Table2[RSI Exponential â€“ 14D],"&gt;=50")/Table3[[#This Row],[Count]]</f>
        <v>0.8571428571428571</v>
      </c>
      <c r="I32" s="2">
        <f>COUNTIFS(Table2[Sub-Sector],Table3[[#This Row],[Sub-Sector]],Table2[Relative Volume],"&gt;=2")/Table3[[#This Row],[Count]]</f>
        <v>0.14285714285714285</v>
      </c>
      <c r="J32" s="2">
        <f>COUNTIFS(Table2[Sub-Sector],Table3[[#This Row],[Sub-Sector]],Table2[% Away From Day Low],"&gt;=0.05")/Table3[[#This Row],[Count]]</f>
        <v>0</v>
      </c>
      <c r="K32" s="2">
        <f>COUNTIFS(Table2[Sub-Sector],Table3[[#This Row],[Sub-Sector]],Table2[% Away From Day High],"&lt;=0.05")/Table3[[#This Row],[Count]]</f>
        <v>1</v>
      </c>
      <c r="L32" s="2">
        <f>COUNTIFS(Table2[Sub-Sector],Table3[[#This Row],[Sub-Sector]],Table2[% Away From Day High],"&lt;=0.05")/Table3[[#This Row],[Count]]</f>
        <v>1</v>
      </c>
      <c r="M32" s="2">
        <f>COUNTIFS(Table2[Sub-Sector],Table3[[#This Row],[Sub-Sector]],Table2[% Away From Current Week High],"&lt;=0.05")/Table3[[#This Row],[Count]]</f>
        <v>0.8571428571428571</v>
      </c>
      <c r="N32" s="2">
        <f>COUNTIFS(Table2[Sub-Sector],Table3[[#This Row],[Sub-Sector]],Table2[% Away From Current Month Low],"&gt;=0.05")/Table3[[#This Row],[Count]]</f>
        <v>0.8571428571428571</v>
      </c>
      <c r="O32" s="2">
        <f>COUNTIFS(Table2[Sub-Sector],Table3[[#This Row],[Sub-Sector]],Table2[% Away From Current Month High],"&lt;=0.05")/Table3[[#This Row],[Count]]</f>
        <v>0.7142857142857143</v>
      </c>
      <c r="P32" s="2">
        <f>COUNTIFS(Table2[Sub-Sector],Table3[[#This Row],[Sub-Sector]],Table2[% Away From 52W High],"&lt;=10")/Table3[[#This Row],[Count]]</f>
        <v>0.8571428571428571</v>
      </c>
      <c r="Q32" s="2">
        <f>COUNTIFS(Table2[Sub-Sector],Table3[[#This Row],[Sub-Sector]],Table2[% Away From 52W Low],"&gt;=10")/Table3[[#This Row],[Count]]</f>
        <v>1</v>
      </c>
      <c r="R32" s="2">
        <f>COUNTIFS(Table2[Sub-Sector],Table3[[#This Row],[Sub-Sector]],Table2[% Away From 52W Low],"&gt;=10")/Table3[[#This Row],[Count]]</f>
        <v>1</v>
      </c>
      <c r="S32" s="2">
        <f>COUNTIFS(Table2[Sub-Sector],Table3[[#This Row],[Sub-Sector]],Table2[% Price above 50 EMA],"&gt;=0")/Table3[[#This Row],[Count]]</f>
        <v>0.8571428571428571</v>
      </c>
      <c r="T32" s="2">
        <f>COUNTIFS(Table2[Sub-Sector],Table3[[#This Row],[Sub-Sector]],Table2[% Price above 200 EMA],"&gt;=0")/Table3[[#This Row],[Count]]</f>
        <v>0.8571428571428571</v>
      </c>
      <c r="U32" s="2">
        <f>COUNTIFS(Table2[Sub-Sector],Table3[[#This Row],[Sub-Sector]],Table2[Rate of Change - Zone],"Positive")/Table3[[#This Row],[Count]]</f>
        <v>0.8571428571428571</v>
      </c>
      <c r="V32" s="2">
        <f>COUNTIFS(Table2[Sub-Sector],Table3[[#This Row],[Sub-Sector]],Table2[Sharpe Ratio],"&gt;=0.10")/Table3[[#This Row],[Count]]</f>
        <v>0.8571428571428571</v>
      </c>
    </row>
    <row r="33" spans="1:22" x14ac:dyDescent="0.3">
      <c r="A33" t="s">
        <v>244</v>
      </c>
      <c r="B33">
        <f>COUNTIFS(Table2[Sub-Sector],Table3[[#This Row],[Sub-Sector]])</f>
        <v>7</v>
      </c>
      <c r="C33" s="2">
        <f>COUNTIFS(Table2[Sub-Sector],Table3[[#This Row],[Sub-Sector]],Table2[Uptrend],"Uptrend")/Table3[[#This Row],[Count]]</f>
        <v>0.8571428571428571</v>
      </c>
      <c r="D33" s="2">
        <f>COUNTIFS(Table2[Sub-Sector],Table3[[#This Row],[Sub-Sector]],Table2[1W Return vs Nifty],"&gt;=5")/Table3[[#This Row],[Count]]</f>
        <v>0</v>
      </c>
      <c r="E33" s="2">
        <f>COUNTIFS(Table2[Sub-Sector],Table3[[#This Row],[Sub-Sector]],Table2[1M Return vs Nifty],"&gt;=5")/Table3[[#This Row],[Count]]</f>
        <v>0.14285714285714285</v>
      </c>
      <c r="F33" s="2">
        <f>COUNTIFS(Table2[Sub-Sector],Table3[[#This Row],[Sub-Sector]],Table2[6M Return vs Nifty],"&gt;=10")/Table3[[#This Row],[Count]]</f>
        <v>0.5714285714285714</v>
      </c>
      <c r="G33" s="2">
        <f>COUNTIFS(Table2[Sub-Sector],Table3[[#This Row],[Sub-Sector]],Table2[1Y Return vs Nifty],"&gt;=10")/Table3[[#This Row],[Count]]</f>
        <v>0.7142857142857143</v>
      </c>
      <c r="H33" s="2">
        <f>COUNTIFS(Table2[Sub-Sector],Table3[[#This Row],[Sub-Sector]],Table2[RSI Exponential â€“ 14D],"&gt;=50")/Table3[[#This Row],[Count]]</f>
        <v>0.5714285714285714</v>
      </c>
      <c r="I33" s="2">
        <f>COUNTIFS(Table2[Sub-Sector],Table3[[#This Row],[Sub-Sector]],Table2[Relative Volume],"&gt;=2")/Table3[[#This Row],[Count]]</f>
        <v>0</v>
      </c>
      <c r="J33" s="2">
        <f>COUNTIFS(Table2[Sub-Sector],Table3[[#This Row],[Sub-Sector]],Table2[% Away From Day Low],"&gt;=0.05")/Table3[[#This Row],[Count]]</f>
        <v>0</v>
      </c>
      <c r="K33" s="2">
        <f>COUNTIFS(Table2[Sub-Sector],Table3[[#This Row],[Sub-Sector]],Table2[% Away From Day High],"&lt;=0.05")/Table3[[#This Row],[Count]]</f>
        <v>1</v>
      </c>
      <c r="L33" s="2">
        <f>COUNTIFS(Table2[Sub-Sector],Table3[[#This Row],[Sub-Sector]],Table2[% Away From Day High],"&lt;=0.05")/Table3[[#This Row],[Count]]</f>
        <v>1</v>
      </c>
      <c r="M33" s="2">
        <f>COUNTIFS(Table2[Sub-Sector],Table3[[#This Row],[Sub-Sector]],Table2[% Away From Current Week High],"&lt;=0.05")/Table3[[#This Row],[Count]]</f>
        <v>1</v>
      </c>
      <c r="N33" s="2">
        <f>COUNTIFS(Table2[Sub-Sector],Table3[[#This Row],[Sub-Sector]],Table2[% Away From Current Month Low],"&gt;=0.05")/Table3[[#This Row],[Count]]</f>
        <v>0.42857142857142855</v>
      </c>
      <c r="O33" s="2">
        <f>COUNTIFS(Table2[Sub-Sector],Table3[[#This Row],[Sub-Sector]],Table2[% Away From Current Month High],"&lt;=0.05")/Table3[[#This Row],[Count]]</f>
        <v>0.5714285714285714</v>
      </c>
      <c r="P33" s="2">
        <f>COUNTIFS(Table2[Sub-Sector],Table3[[#This Row],[Sub-Sector]],Table2[% Away From 52W High],"&lt;=10")/Table3[[#This Row],[Count]]</f>
        <v>0.5714285714285714</v>
      </c>
      <c r="Q33" s="2">
        <f>COUNTIFS(Table2[Sub-Sector],Table3[[#This Row],[Sub-Sector]],Table2[% Away From 52W Low],"&gt;=10")/Table3[[#This Row],[Count]]</f>
        <v>1</v>
      </c>
      <c r="R33" s="2">
        <f>COUNTIFS(Table2[Sub-Sector],Table3[[#This Row],[Sub-Sector]],Table2[% Away From 52W Low],"&gt;=10")/Table3[[#This Row],[Count]]</f>
        <v>1</v>
      </c>
      <c r="S33" s="2">
        <f>COUNTIFS(Table2[Sub-Sector],Table3[[#This Row],[Sub-Sector]],Table2[% Price above 50 EMA],"&gt;=0")/Table3[[#This Row],[Count]]</f>
        <v>0.7142857142857143</v>
      </c>
      <c r="T33" s="2">
        <f>COUNTIFS(Table2[Sub-Sector],Table3[[#This Row],[Sub-Sector]],Table2[% Price above 200 EMA],"&gt;=0")/Table3[[#This Row],[Count]]</f>
        <v>1</v>
      </c>
      <c r="U33" s="2">
        <f>COUNTIFS(Table2[Sub-Sector],Table3[[#This Row],[Sub-Sector]],Table2[Rate of Change - Zone],"Positive")/Table3[[#This Row],[Count]]</f>
        <v>0.8571428571428571</v>
      </c>
      <c r="V33" s="2">
        <f>COUNTIFS(Table2[Sub-Sector],Table3[[#This Row],[Sub-Sector]],Table2[Sharpe Ratio],"&gt;=0.10")/Table3[[#This Row],[Count]]</f>
        <v>0.42857142857142855</v>
      </c>
    </row>
    <row r="34" spans="1:22" x14ac:dyDescent="0.3">
      <c r="A34" t="s">
        <v>481</v>
      </c>
      <c r="B34">
        <f>COUNTIFS(Table2[Sub-Sector],Table3[[#This Row],[Sub-Sector]])</f>
        <v>7</v>
      </c>
      <c r="C34" s="2">
        <f>COUNTIFS(Table2[Sub-Sector],Table3[[#This Row],[Sub-Sector]],Table2[Uptrend],"Uptrend")/Table3[[#This Row],[Count]]</f>
        <v>1</v>
      </c>
      <c r="D34" s="2">
        <f>COUNTIFS(Table2[Sub-Sector],Table3[[#This Row],[Sub-Sector]],Table2[1W Return vs Nifty],"&gt;=5")/Table3[[#This Row],[Count]]</f>
        <v>0</v>
      </c>
      <c r="E34" s="2">
        <f>COUNTIFS(Table2[Sub-Sector],Table3[[#This Row],[Sub-Sector]],Table2[1M Return vs Nifty],"&gt;=5")/Table3[[#This Row],[Count]]</f>
        <v>0</v>
      </c>
      <c r="F34" s="2">
        <f>COUNTIFS(Table2[Sub-Sector],Table3[[#This Row],[Sub-Sector]],Table2[6M Return vs Nifty],"&gt;=10")/Table3[[#This Row],[Count]]</f>
        <v>0.14285714285714285</v>
      </c>
      <c r="G34" s="2">
        <f>COUNTIFS(Table2[Sub-Sector],Table3[[#This Row],[Sub-Sector]],Table2[1Y Return vs Nifty],"&gt;=10")/Table3[[#This Row],[Count]]</f>
        <v>0.42857142857142855</v>
      </c>
      <c r="H34" s="2">
        <f>COUNTIFS(Table2[Sub-Sector],Table3[[#This Row],[Sub-Sector]],Table2[RSI Exponential â€“ 14D],"&gt;=50")/Table3[[#This Row],[Count]]</f>
        <v>0.42857142857142855</v>
      </c>
      <c r="I34" s="2">
        <f>COUNTIFS(Table2[Sub-Sector],Table3[[#This Row],[Sub-Sector]],Table2[Relative Volume],"&gt;=2")/Table3[[#This Row],[Count]]</f>
        <v>0</v>
      </c>
      <c r="J34" s="2">
        <f>COUNTIFS(Table2[Sub-Sector],Table3[[#This Row],[Sub-Sector]],Table2[% Away From Day Low],"&gt;=0.05")/Table3[[#This Row],[Count]]</f>
        <v>0</v>
      </c>
      <c r="K34" s="2">
        <f>COUNTIFS(Table2[Sub-Sector],Table3[[#This Row],[Sub-Sector]],Table2[% Away From Day High],"&lt;=0.05")/Table3[[#This Row],[Count]]</f>
        <v>1</v>
      </c>
      <c r="L34" s="2">
        <f>COUNTIFS(Table2[Sub-Sector],Table3[[#This Row],[Sub-Sector]],Table2[% Away From Day High],"&lt;=0.05")/Table3[[#This Row],[Count]]</f>
        <v>1</v>
      </c>
      <c r="M34" s="2">
        <f>COUNTIFS(Table2[Sub-Sector],Table3[[#This Row],[Sub-Sector]],Table2[% Away From Current Week High],"&lt;=0.05")/Table3[[#This Row],[Count]]</f>
        <v>1</v>
      </c>
      <c r="N34" s="2">
        <f>COUNTIFS(Table2[Sub-Sector],Table3[[#This Row],[Sub-Sector]],Table2[% Away From Current Month Low],"&gt;=0.05")/Table3[[#This Row],[Count]]</f>
        <v>0.2857142857142857</v>
      </c>
      <c r="O34" s="2">
        <f>COUNTIFS(Table2[Sub-Sector],Table3[[#This Row],[Sub-Sector]],Table2[% Away From Current Month High],"&lt;=0.05")/Table3[[#This Row],[Count]]</f>
        <v>0.2857142857142857</v>
      </c>
      <c r="P34" s="2">
        <f>COUNTIFS(Table2[Sub-Sector],Table3[[#This Row],[Sub-Sector]],Table2[% Away From 52W High],"&lt;=10")/Table3[[#This Row],[Count]]</f>
        <v>0.42857142857142855</v>
      </c>
      <c r="Q34" s="2">
        <f>COUNTIFS(Table2[Sub-Sector],Table3[[#This Row],[Sub-Sector]],Table2[% Away From 52W Low],"&gt;=10")/Table3[[#This Row],[Count]]</f>
        <v>1</v>
      </c>
      <c r="R34" s="2">
        <f>COUNTIFS(Table2[Sub-Sector],Table3[[#This Row],[Sub-Sector]],Table2[% Away From 52W Low],"&gt;=10")/Table3[[#This Row],[Count]]</f>
        <v>1</v>
      </c>
      <c r="S34" s="2">
        <f>COUNTIFS(Table2[Sub-Sector],Table3[[#This Row],[Sub-Sector]],Table2[% Price above 50 EMA],"&gt;=0")/Table3[[#This Row],[Count]]</f>
        <v>0.7142857142857143</v>
      </c>
      <c r="T34" s="2">
        <f>COUNTIFS(Table2[Sub-Sector],Table3[[#This Row],[Sub-Sector]],Table2[% Price above 200 EMA],"&gt;=0")/Table3[[#This Row],[Count]]</f>
        <v>1</v>
      </c>
      <c r="U34" s="2">
        <f>COUNTIFS(Table2[Sub-Sector],Table3[[#This Row],[Sub-Sector]],Table2[Rate of Change - Zone],"Positive")/Table3[[#This Row],[Count]]</f>
        <v>0.7142857142857143</v>
      </c>
      <c r="V34" s="2">
        <f>COUNTIFS(Table2[Sub-Sector],Table3[[#This Row],[Sub-Sector]],Table2[Sharpe Ratio],"&gt;=0.10")/Table3[[#This Row],[Count]]</f>
        <v>0</v>
      </c>
    </row>
    <row r="35" spans="1:22" x14ac:dyDescent="0.3">
      <c r="A35" t="s">
        <v>422</v>
      </c>
      <c r="B35">
        <f>COUNTIFS(Table2[Sub-Sector],Table3[[#This Row],[Sub-Sector]])</f>
        <v>6</v>
      </c>
      <c r="C35" s="2">
        <f>COUNTIFS(Table2[Sub-Sector],Table3[[#This Row],[Sub-Sector]],Table2[Uptrend],"Uptrend")/Table3[[#This Row],[Count]]</f>
        <v>0.66666666666666663</v>
      </c>
      <c r="D35" s="2">
        <f>COUNTIFS(Table2[Sub-Sector],Table3[[#This Row],[Sub-Sector]],Table2[1W Return vs Nifty],"&gt;=5")/Table3[[#This Row],[Count]]</f>
        <v>0.16666666666666666</v>
      </c>
      <c r="E35" s="2">
        <f>COUNTIFS(Table2[Sub-Sector],Table3[[#This Row],[Sub-Sector]],Table2[1M Return vs Nifty],"&gt;=5")/Table3[[#This Row],[Count]]</f>
        <v>0</v>
      </c>
      <c r="F35" s="2">
        <f>COUNTIFS(Table2[Sub-Sector],Table3[[#This Row],[Sub-Sector]],Table2[6M Return vs Nifty],"&gt;=10")/Table3[[#This Row],[Count]]</f>
        <v>0.16666666666666666</v>
      </c>
      <c r="G35" s="2">
        <f>COUNTIFS(Table2[Sub-Sector],Table3[[#This Row],[Sub-Sector]],Table2[1Y Return vs Nifty],"&gt;=10")/Table3[[#This Row],[Count]]</f>
        <v>0.33333333333333331</v>
      </c>
      <c r="H35" s="2">
        <f>COUNTIFS(Table2[Sub-Sector],Table3[[#This Row],[Sub-Sector]],Table2[RSI Exponential â€“ 14D],"&gt;=50")/Table3[[#This Row],[Count]]</f>
        <v>0.33333333333333331</v>
      </c>
      <c r="I35" s="2">
        <f>COUNTIFS(Table2[Sub-Sector],Table3[[#This Row],[Sub-Sector]],Table2[Relative Volume],"&gt;=2")/Table3[[#This Row],[Count]]</f>
        <v>0.16666666666666666</v>
      </c>
      <c r="J35" s="2">
        <f>COUNTIFS(Table2[Sub-Sector],Table3[[#This Row],[Sub-Sector]],Table2[% Away From Day Low],"&gt;=0.05")/Table3[[#This Row],[Count]]</f>
        <v>0</v>
      </c>
      <c r="K35" s="2">
        <f>COUNTIFS(Table2[Sub-Sector],Table3[[#This Row],[Sub-Sector]],Table2[% Away From Day High],"&lt;=0.05")/Table3[[#This Row],[Count]]</f>
        <v>1</v>
      </c>
      <c r="L35" s="2">
        <f>COUNTIFS(Table2[Sub-Sector],Table3[[#This Row],[Sub-Sector]],Table2[% Away From Day High],"&lt;=0.05")/Table3[[#This Row],[Count]]</f>
        <v>1</v>
      </c>
      <c r="M35" s="2">
        <f>COUNTIFS(Table2[Sub-Sector],Table3[[#This Row],[Sub-Sector]],Table2[% Away From Current Week High],"&lt;=0.05")/Table3[[#This Row],[Count]]</f>
        <v>1</v>
      </c>
      <c r="N35" s="2">
        <f>COUNTIFS(Table2[Sub-Sector],Table3[[#This Row],[Sub-Sector]],Table2[% Away From Current Month Low],"&gt;=0.05")/Table3[[#This Row],[Count]]</f>
        <v>0.33333333333333331</v>
      </c>
      <c r="O35" s="2">
        <f>COUNTIFS(Table2[Sub-Sector],Table3[[#This Row],[Sub-Sector]],Table2[% Away From Current Month High],"&lt;=0.05")/Table3[[#This Row],[Count]]</f>
        <v>0.16666666666666666</v>
      </c>
      <c r="P35" s="2">
        <f>COUNTIFS(Table2[Sub-Sector],Table3[[#This Row],[Sub-Sector]],Table2[% Away From 52W High],"&lt;=10")/Table3[[#This Row],[Count]]</f>
        <v>0.16666666666666666</v>
      </c>
      <c r="Q35" s="2">
        <f>COUNTIFS(Table2[Sub-Sector],Table3[[#This Row],[Sub-Sector]],Table2[% Away From 52W Low],"&gt;=10")/Table3[[#This Row],[Count]]</f>
        <v>0.83333333333333337</v>
      </c>
      <c r="R35" s="2">
        <f>COUNTIFS(Table2[Sub-Sector],Table3[[#This Row],[Sub-Sector]],Table2[% Away From 52W Low],"&gt;=10")/Table3[[#This Row],[Count]]</f>
        <v>0.83333333333333337</v>
      </c>
      <c r="S35" s="2">
        <f>COUNTIFS(Table2[Sub-Sector],Table3[[#This Row],[Sub-Sector]],Table2[% Price above 50 EMA],"&gt;=0")/Table3[[#This Row],[Count]]</f>
        <v>0.83333333333333337</v>
      </c>
      <c r="T35" s="2">
        <f>COUNTIFS(Table2[Sub-Sector],Table3[[#This Row],[Sub-Sector]],Table2[% Price above 200 EMA],"&gt;=0")/Table3[[#This Row],[Count]]</f>
        <v>0.66666666666666663</v>
      </c>
      <c r="U35" s="2">
        <f>COUNTIFS(Table2[Sub-Sector],Table3[[#This Row],[Sub-Sector]],Table2[Rate of Change - Zone],"Positive")/Table3[[#This Row],[Count]]</f>
        <v>0.66666666666666663</v>
      </c>
      <c r="V35" s="2">
        <f>COUNTIFS(Table2[Sub-Sector],Table3[[#This Row],[Sub-Sector]],Table2[Sharpe Ratio],"&gt;=0.10")/Table3[[#This Row],[Count]]</f>
        <v>0.16666666666666666</v>
      </c>
    </row>
    <row r="36" spans="1:22" x14ac:dyDescent="0.3">
      <c r="A36" t="s">
        <v>176</v>
      </c>
      <c r="B36">
        <f>COUNTIFS(Table2[Sub-Sector],Table3[[#This Row],[Sub-Sector]])</f>
        <v>6</v>
      </c>
      <c r="C36" s="2">
        <f>COUNTIFS(Table2[Sub-Sector],Table3[[#This Row],[Sub-Sector]],Table2[Uptrend],"Uptrend")/Table3[[#This Row],[Count]]</f>
        <v>0.66666666666666663</v>
      </c>
      <c r="D36" s="2">
        <f>COUNTIFS(Table2[Sub-Sector],Table3[[#This Row],[Sub-Sector]],Table2[1W Return vs Nifty],"&gt;=5")/Table3[[#This Row],[Count]]</f>
        <v>0</v>
      </c>
      <c r="E36" s="2">
        <f>COUNTIFS(Table2[Sub-Sector],Table3[[#This Row],[Sub-Sector]],Table2[1M Return vs Nifty],"&gt;=5")/Table3[[#This Row],[Count]]</f>
        <v>0.16666666666666666</v>
      </c>
      <c r="F36" s="2">
        <f>COUNTIFS(Table2[Sub-Sector],Table3[[#This Row],[Sub-Sector]],Table2[6M Return vs Nifty],"&gt;=10")/Table3[[#This Row],[Count]]</f>
        <v>0.5</v>
      </c>
      <c r="G36" s="2">
        <f>COUNTIFS(Table2[Sub-Sector],Table3[[#This Row],[Sub-Sector]],Table2[1Y Return vs Nifty],"&gt;=10")/Table3[[#This Row],[Count]]</f>
        <v>0.66666666666666663</v>
      </c>
      <c r="H36" s="2">
        <f>COUNTIFS(Table2[Sub-Sector],Table3[[#This Row],[Sub-Sector]],Table2[RSI Exponential â€“ 14D],"&gt;=50")/Table3[[#This Row],[Count]]</f>
        <v>0.83333333333333337</v>
      </c>
      <c r="I36" s="2">
        <f>COUNTIFS(Table2[Sub-Sector],Table3[[#This Row],[Sub-Sector]],Table2[Relative Volume],"&gt;=2")/Table3[[#This Row],[Count]]</f>
        <v>0.16666666666666666</v>
      </c>
      <c r="J36" s="2">
        <f>COUNTIFS(Table2[Sub-Sector],Table3[[#This Row],[Sub-Sector]],Table2[% Away From Day Low],"&gt;=0.05")/Table3[[#This Row],[Count]]</f>
        <v>0</v>
      </c>
      <c r="K36" s="2">
        <f>COUNTIFS(Table2[Sub-Sector],Table3[[#This Row],[Sub-Sector]],Table2[% Away From Day High],"&lt;=0.05")/Table3[[#This Row],[Count]]</f>
        <v>1</v>
      </c>
      <c r="L36" s="2">
        <f>COUNTIFS(Table2[Sub-Sector],Table3[[#This Row],[Sub-Sector]],Table2[% Away From Day High],"&lt;=0.05")/Table3[[#This Row],[Count]]</f>
        <v>1</v>
      </c>
      <c r="M36" s="2">
        <f>COUNTIFS(Table2[Sub-Sector],Table3[[#This Row],[Sub-Sector]],Table2[% Away From Current Week High],"&lt;=0.05")/Table3[[#This Row],[Count]]</f>
        <v>1</v>
      </c>
      <c r="N36" s="2">
        <f>COUNTIFS(Table2[Sub-Sector],Table3[[#This Row],[Sub-Sector]],Table2[% Away From Current Month Low],"&gt;=0.05")/Table3[[#This Row],[Count]]</f>
        <v>0.66666666666666663</v>
      </c>
      <c r="O36" s="2">
        <f>COUNTIFS(Table2[Sub-Sector],Table3[[#This Row],[Sub-Sector]],Table2[% Away From Current Month High],"&lt;=0.05")/Table3[[#This Row],[Count]]</f>
        <v>0.83333333333333337</v>
      </c>
      <c r="P36" s="2">
        <f>COUNTIFS(Table2[Sub-Sector],Table3[[#This Row],[Sub-Sector]],Table2[% Away From 52W High],"&lt;=10")/Table3[[#This Row],[Count]]</f>
        <v>0.66666666666666663</v>
      </c>
      <c r="Q36" s="2">
        <f>COUNTIFS(Table2[Sub-Sector],Table3[[#This Row],[Sub-Sector]],Table2[% Away From 52W Low],"&gt;=10")/Table3[[#This Row],[Count]]</f>
        <v>1</v>
      </c>
      <c r="R36" s="2">
        <f>COUNTIFS(Table2[Sub-Sector],Table3[[#This Row],[Sub-Sector]],Table2[% Away From 52W Low],"&gt;=10")/Table3[[#This Row],[Count]]</f>
        <v>1</v>
      </c>
      <c r="S36" s="2">
        <f>COUNTIFS(Table2[Sub-Sector],Table3[[#This Row],[Sub-Sector]],Table2[% Price above 50 EMA],"&gt;=0")/Table3[[#This Row],[Count]]</f>
        <v>0.83333333333333337</v>
      </c>
      <c r="T36" s="2">
        <f>COUNTIFS(Table2[Sub-Sector],Table3[[#This Row],[Sub-Sector]],Table2[% Price above 200 EMA],"&gt;=0")/Table3[[#This Row],[Count]]</f>
        <v>0.83333333333333337</v>
      </c>
      <c r="U36" s="2">
        <f>COUNTIFS(Table2[Sub-Sector],Table3[[#This Row],[Sub-Sector]],Table2[Rate of Change - Zone],"Positive")/Table3[[#This Row],[Count]]</f>
        <v>0.83333333333333337</v>
      </c>
      <c r="V36" s="2">
        <f>COUNTIFS(Table2[Sub-Sector],Table3[[#This Row],[Sub-Sector]],Table2[Sharpe Ratio],"&gt;=0.10")/Table3[[#This Row],[Count]]</f>
        <v>0</v>
      </c>
    </row>
    <row r="37" spans="1:22" x14ac:dyDescent="0.3">
      <c r="A37" t="s">
        <v>393</v>
      </c>
      <c r="B37">
        <f>COUNTIFS(Table2[Sub-Sector],Table3[[#This Row],[Sub-Sector]])</f>
        <v>6</v>
      </c>
      <c r="C37" s="2">
        <f>COUNTIFS(Table2[Sub-Sector],Table3[[#This Row],[Sub-Sector]],Table2[Uptrend],"Uptrend")/Table3[[#This Row],[Count]]</f>
        <v>0.83333333333333337</v>
      </c>
      <c r="D37" s="2">
        <f>COUNTIFS(Table2[Sub-Sector],Table3[[#This Row],[Sub-Sector]],Table2[1W Return vs Nifty],"&gt;=5")/Table3[[#This Row],[Count]]</f>
        <v>0</v>
      </c>
      <c r="E37" s="2">
        <f>COUNTIFS(Table2[Sub-Sector],Table3[[#This Row],[Sub-Sector]],Table2[1M Return vs Nifty],"&gt;=5")/Table3[[#This Row],[Count]]</f>
        <v>0.16666666666666666</v>
      </c>
      <c r="F37" s="2">
        <f>COUNTIFS(Table2[Sub-Sector],Table3[[#This Row],[Sub-Sector]],Table2[6M Return vs Nifty],"&gt;=10")/Table3[[#This Row],[Count]]</f>
        <v>0.16666666666666666</v>
      </c>
      <c r="G37" s="2">
        <f>COUNTIFS(Table2[Sub-Sector],Table3[[#This Row],[Sub-Sector]],Table2[1Y Return vs Nifty],"&gt;=10")/Table3[[#This Row],[Count]]</f>
        <v>0.33333333333333331</v>
      </c>
      <c r="H37" s="2">
        <f>COUNTIFS(Table2[Sub-Sector],Table3[[#This Row],[Sub-Sector]],Table2[RSI Exponential â€“ 14D],"&gt;=50")/Table3[[#This Row],[Count]]</f>
        <v>0.83333333333333337</v>
      </c>
      <c r="I37" s="2">
        <f>COUNTIFS(Table2[Sub-Sector],Table3[[#This Row],[Sub-Sector]],Table2[Relative Volume],"&gt;=2")/Table3[[#This Row],[Count]]</f>
        <v>0.16666666666666666</v>
      </c>
      <c r="J37" s="2">
        <f>COUNTIFS(Table2[Sub-Sector],Table3[[#This Row],[Sub-Sector]],Table2[% Away From Day Low],"&gt;=0.05")/Table3[[#This Row],[Count]]</f>
        <v>0</v>
      </c>
      <c r="K37" s="2">
        <f>COUNTIFS(Table2[Sub-Sector],Table3[[#This Row],[Sub-Sector]],Table2[% Away From Day High],"&lt;=0.05")/Table3[[#This Row],[Count]]</f>
        <v>1</v>
      </c>
      <c r="L37" s="2">
        <f>COUNTIFS(Table2[Sub-Sector],Table3[[#This Row],[Sub-Sector]],Table2[% Away From Day High],"&lt;=0.05")/Table3[[#This Row],[Count]]</f>
        <v>1</v>
      </c>
      <c r="M37" s="2">
        <f>COUNTIFS(Table2[Sub-Sector],Table3[[#This Row],[Sub-Sector]],Table2[% Away From Current Week High],"&lt;=0.05")/Table3[[#This Row],[Count]]</f>
        <v>0.83333333333333337</v>
      </c>
      <c r="N37" s="2">
        <f>COUNTIFS(Table2[Sub-Sector],Table3[[#This Row],[Sub-Sector]],Table2[% Away From Current Month Low],"&gt;=0.05")/Table3[[#This Row],[Count]]</f>
        <v>0.16666666666666666</v>
      </c>
      <c r="O37" s="2">
        <f>COUNTIFS(Table2[Sub-Sector],Table3[[#This Row],[Sub-Sector]],Table2[% Away From Current Month High],"&lt;=0.05")/Table3[[#This Row],[Count]]</f>
        <v>0.66666666666666663</v>
      </c>
      <c r="P37" s="2">
        <f>COUNTIFS(Table2[Sub-Sector],Table3[[#This Row],[Sub-Sector]],Table2[% Away From 52W High],"&lt;=10")/Table3[[#This Row],[Count]]</f>
        <v>0.5</v>
      </c>
      <c r="Q37" s="2">
        <f>COUNTIFS(Table2[Sub-Sector],Table3[[#This Row],[Sub-Sector]],Table2[% Away From 52W Low],"&gt;=10")/Table3[[#This Row],[Count]]</f>
        <v>1</v>
      </c>
      <c r="R37" s="2">
        <f>COUNTIFS(Table2[Sub-Sector],Table3[[#This Row],[Sub-Sector]],Table2[% Away From 52W Low],"&gt;=10")/Table3[[#This Row],[Count]]</f>
        <v>1</v>
      </c>
      <c r="S37" s="2">
        <f>COUNTIFS(Table2[Sub-Sector],Table3[[#This Row],[Sub-Sector]],Table2[% Price above 50 EMA],"&gt;=0")/Table3[[#This Row],[Count]]</f>
        <v>1</v>
      </c>
      <c r="T37" s="2">
        <f>COUNTIFS(Table2[Sub-Sector],Table3[[#This Row],[Sub-Sector]],Table2[% Price above 200 EMA],"&gt;=0")/Table3[[#This Row],[Count]]</f>
        <v>1</v>
      </c>
      <c r="U37" s="2">
        <f>COUNTIFS(Table2[Sub-Sector],Table3[[#This Row],[Sub-Sector]],Table2[Rate of Change - Zone],"Positive")/Table3[[#This Row],[Count]]</f>
        <v>0.83333333333333337</v>
      </c>
      <c r="V37" s="2">
        <f>COUNTIFS(Table2[Sub-Sector],Table3[[#This Row],[Sub-Sector]],Table2[Sharpe Ratio],"&gt;=0.10")/Table3[[#This Row],[Count]]</f>
        <v>0.16666666666666666</v>
      </c>
    </row>
    <row r="38" spans="1:22" x14ac:dyDescent="0.3">
      <c r="A38" t="s">
        <v>532</v>
      </c>
      <c r="B38">
        <f>COUNTIFS(Table2[Sub-Sector],Table3[[#This Row],[Sub-Sector]])</f>
        <v>6</v>
      </c>
      <c r="C38" s="2">
        <f>COUNTIFS(Table2[Sub-Sector],Table3[[#This Row],[Sub-Sector]],Table2[Uptrend],"Uptrend")/Table3[[#This Row],[Count]]</f>
        <v>0.5</v>
      </c>
      <c r="D38" s="2">
        <f>COUNTIFS(Table2[Sub-Sector],Table3[[#This Row],[Sub-Sector]],Table2[1W Return vs Nifty],"&gt;=5")/Table3[[#This Row],[Count]]</f>
        <v>0</v>
      </c>
      <c r="E38" s="2">
        <f>COUNTIFS(Table2[Sub-Sector],Table3[[#This Row],[Sub-Sector]],Table2[1M Return vs Nifty],"&gt;=5")/Table3[[#This Row],[Count]]</f>
        <v>0</v>
      </c>
      <c r="F38" s="2">
        <f>COUNTIFS(Table2[Sub-Sector],Table3[[#This Row],[Sub-Sector]],Table2[6M Return vs Nifty],"&gt;=10")/Table3[[#This Row],[Count]]</f>
        <v>0</v>
      </c>
      <c r="G38" s="2">
        <f>COUNTIFS(Table2[Sub-Sector],Table3[[#This Row],[Sub-Sector]],Table2[1Y Return vs Nifty],"&gt;=10")/Table3[[#This Row],[Count]]</f>
        <v>0</v>
      </c>
      <c r="H38" s="2">
        <f>COUNTIFS(Table2[Sub-Sector],Table3[[#This Row],[Sub-Sector]],Table2[RSI Exponential â€“ 14D],"&gt;=50")/Table3[[#This Row],[Count]]</f>
        <v>0.66666666666666663</v>
      </c>
      <c r="I38" s="2">
        <f>COUNTIFS(Table2[Sub-Sector],Table3[[#This Row],[Sub-Sector]],Table2[Relative Volume],"&gt;=2")/Table3[[#This Row],[Count]]</f>
        <v>0.16666666666666666</v>
      </c>
      <c r="J38" s="2">
        <f>COUNTIFS(Table2[Sub-Sector],Table3[[#This Row],[Sub-Sector]],Table2[% Away From Day Low],"&gt;=0.05")/Table3[[#This Row],[Count]]</f>
        <v>0</v>
      </c>
      <c r="K38" s="2">
        <f>COUNTIFS(Table2[Sub-Sector],Table3[[#This Row],[Sub-Sector]],Table2[% Away From Day High],"&lt;=0.05")/Table3[[#This Row],[Count]]</f>
        <v>1</v>
      </c>
      <c r="L38" s="2">
        <f>COUNTIFS(Table2[Sub-Sector],Table3[[#This Row],[Sub-Sector]],Table2[% Away From Day High],"&lt;=0.05")/Table3[[#This Row],[Count]]</f>
        <v>1</v>
      </c>
      <c r="M38" s="2">
        <f>COUNTIFS(Table2[Sub-Sector],Table3[[#This Row],[Sub-Sector]],Table2[% Away From Current Week High],"&lt;=0.05")/Table3[[#This Row],[Count]]</f>
        <v>1</v>
      </c>
      <c r="N38" s="2">
        <f>COUNTIFS(Table2[Sub-Sector],Table3[[#This Row],[Sub-Sector]],Table2[% Away From Current Month Low],"&gt;=0.05")/Table3[[#This Row],[Count]]</f>
        <v>0.33333333333333331</v>
      </c>
      <c r="O38" s="2">
        <f>COUNTIFS(Table2[Sub-Sector],Table3[[#This Row],[Sub-Sector]],Table2[% Away From Current Month High],"&lt;=0.05")/Table3[[#This Row],[Count]]</f>
        <v>0.66666666666666663</v>
      </c>
      <c r="P38" s="2">
        <f>COUNTIFS(Table2[Sub-Sector],Table3[[#This Row],[Sub-Sector]],Table2[% Away From 52W High],"&lt;=10")/Table3[[#This Row],[Count]]</f>
        <v>0.33333333333333331</v>
      </c>
      <c r="Q38" s="2">
        <f>COUNTIFS(Table2[Sub-Sector],Table3[[#This Row],[Sub-Sector]],Table2[% Away From 52W Low],"&gt;=10")/Table3[[#This Row],[Count]]</f>
        <v>1</v>
      </c>
      <c r="R38" s="2">
        <f>COUNTIFS(Table2[Sub-Sector],Table3[[#This Row],[Sub-Sector]],Table2[% Away From 52W Low],"&gt;=10")/Table3[[#This Row],[Count]]</f>
        <v>1</v>
      </c>
      <c r="S38" s="2">
        <f>COUNTIFS(Table2[Sub-Sector],Table3[[#This Row],[Sub-Sector]],Table2[% Price above 50 EMA],"&gt;=0")/Table3[[#This Row],[Count]]</f>
        <v>1</v>
      </c>
      <c r="T38" s="2">
        <f>COUNTIFS(Table2[Sub-Sector],Table3[[#This Row],[Sub-Sector]],Table2[% Price above 200 EMA],"&gt;=0")/Table3[[#This Row],[Count]]</f>
        <v>0.83333333333333337</v>
      </c>
      <c r="U38" s="2">
        <f>COUNTIFS(Table2[Sub-Sector],Table3[[#This Row],[Sub-Sector]],Table2[Rate of Change - Zone],"Positive")/Table3[[#This Row],[Count]]</f>
        <v>1</v>
      </c>
      <c r="V38" s="2">
        <f>COUNTIFS(Table2[Sub-Sector],Table3[[#This Row],[Sub-Sector]],Table2[Sharpe Ratio],"&gt;=0.10")/Table3[[#This Row],[Count]]</f>
        <v>0</v>
      </c>
    </row>
    <row r="39" spans="1:22" x14ac:dyDescent="0.3">
      <c r="A39" t="s">
        <v>18</v>
      </c>
      <c r="B39">
        <f>COUNTIFS(Table2[Sub-Sector],Table3[[#This Row],[Sub-Sector]])</f>
        <v>6</v>
      </c>
      <c r="C39" s="2">
        <f>COUNTIFS(Table2[Sub-Sector],Table3[[#This Row],[Sub-Sector]],Table2[Uptrend],"Uptrend")/Table3[[#This Row],[Count]]</f>
        <v>0.66666666666666663</v>
      </c>
      <c r="D39" s="2">
        <f>COUNTIFS(Table2[Sub-Sector],Table3[[#This Row],[Sub-Sector]],Table2[1W Return vs Nifty],"&gt;=5")/Table3[[#This Row],[Count]]</f>
        <v>0.33333333333333331</v>
      </c>
      <c r="E39" s="2">
        <f>COUNTIFS(Table2[Sub-Sector],Table3[[#This Row],[Sub-Sector]],Table2[1M Return vs Nifty],"&gt;=5")/Table3[[#This Row],[Count]]</f>
        <v>0.16666666666666666</v>
      </c>
      <c r="F39" s="2">
        <f>COUNTIFS(Table2[Sub-Sector],Table3[[#This Row],[Sub-Sector]],Table2[6M Return vs Nifty],"&gt;=10")/Table3[[#This Row],[Count]]</f>
        <v>0.66666666666666663</v>
      </c>
      <c r="G39" s="2">
        <f>COUNTIFS(Table2[Sub-Sector],Table3[[#This Row],[Sub-Sector]],Table2[1Y Return vs Nifty],"&gt;=10")/Table3[[#This Row],[Count]]</f>
        <v>0.83333333333333337</v>
      </c>
      <c r="H39" s="2">
        <f>COUNTIFS(Table2[Sub-Sector],Table3[[#This Row],[Sub-Sector]],Table2[RSI Exponential â€“ 14D],"&gt;=50")/Table3[[#This Row],[Count]]</f>
        <v>1</v>
      </c>
      <c r="I39" s="2">
        <f>COUNTIFS(Table2[Sub-Sector],Table3[[#This Row],[Sub-Sector]],Table2[Relative Volume],"&gt;=2")/Table3[[#This Row],[Count]]</f>
        <v>0</v>
      </c>
      <c r="J39" s="2">
        <f>COUNTIFS(Table2[Sub-Sector],Table3[[#This Row],[Sub-Sector]],Table2[% Away From Day Low],"&gt;=0.05")/Table3[[#This Row],[Count]]</f>
        <v>0</v>
      </c>
      <c r="K39" s="2">
        <f>COUNTIFS(Table2[Sub-Sector],Table3[[#This Row],[Sub-Sector]],Table2[% Away From Day High],"&lt;=0.05")/Table3[[#This Row],[Count]]</f>
        <v>0.66666666666666663</v>
      </c>
      <c r="L39" s="2">
        <f>COUNTIFS(Table2[Sub-Sector],Table3[[#This Row],[Sub-Sector]],Table2[% Away From Day High],"&lt;=0.05")/Table3[[#This Row],[Count]]</f>
        <v>0.66666666666666663</v>
      </c>
      <c r="M39" s="2">
        <f>COUNTIFS(Table2[Sub-Sector],Table3[[#This Row],[Sub-Sector]],Table2[% Away From Current Week High],"&lt;=0.05")/Table3[[#This Row],[Count]]</f>
        <v>1</v>
      </c>
      <c r="N39" s="2">
        <f>COUNTIFS(Table2[Sub-Sector],Table3[[#This Row],[Sub-Sector]],Table2[% Away From Current Month Low],"&gt;=0.05")/Table3[[#This Row],[Count]]</f>
        <v>0.5</v>
      </c>
      <c r="O39" s="2">
        <f>COUNTIFS(Table2[Sub-Sector],Table3[[#This Row],[Sub-Sector]],Table2[% Away From Current Month High],"&lt;=0.05")/Table3[[#This Row],[Count]]</f>
        <v>1</v>
      </c>
      <c r="P39" s="2">
        <f>COUNTIFS(Table2[Sub-Sector],Table3[[#This Row],[Sub-Sector]],Table2[% Away From 52W High],"&lt;=10")/Table3[[#This Row],[Count]]</f>
        <v>0.33333333333333331</v>
      </c>
      <c r="Q39" s="2">
        <f>COUNTIFS(Table2[Sub-Sector],Table3[[#This Row],[Sub-Sector]],Table2[% Away From 52W Low],"&gt;=10")/Table3[[#This Row],[Count]]</f>
        <v>1</v>
      </c>
      <c r="R39" s="2">
        <f>COUNTIFS(Table2[Sub-Sector],Table3[[#This Row],[Sub-Sector]],Table2[% Away From 52W Low],"&gt;=10")/Table3[[#This Row],[Count]]</f>
        <v>1</v>
      </c>
      <c r="S39" s="2">
        <f>COUNTIFS(Table2[Sub-Sector],Table3[[#This Row],[Sub-Sector]],Table2[% Price above 50 EMA],"&gt;=0")/Table3[[#This Row],[Count]]</f>
        <v>1</v>
      </c>
      <c r="T39" s="2">
        <f>COUNTIFS(Table2[Sub-Sector],Table3[[#This Row],[Sub-Sector]],Table2[% Price above 200 EMA],"&gt;=0")/Table3[[#This Row],[Count]]</f>
        <v>1</v>
      </c>
      <c r="U39" s="2">
        <f>COUNTIFS(Table2[Sub-Sector],Table3[[#This Row],[Sub-Sector]],Table2[Rate of Change - Zone],"Positive")/Table3[[#This Row],[Count]]</f>
        <v>1</v>
      </c>
      <c r="V39" s="2">
        <f>COUNTIFS(Table2[Sub-Sector],Table3[[#This Row],[Sub-Sector]],Table2[Sharpe Ratio],"&gt;=0.10")/Table3[[#This Row],[Count]]</f>
        <v>0.33333333333333331</v>
      </c>
    </row>
    <row r="40" spans="1:22" x14ac:dyDescent="0.3">
      <c r="A40" t="s">
        <v>67</v>
      </c>
      <c r="B40">
        <f>COUNTIFS(Table2[Sub-Sector],Table3[[#This Row],[Sub-Sector]])</f>
        <v>6</v>
      </c>
      <c r="C40" s="2">
        <f>COUNTIFS(Table2[Sub-Sector],Table3[[#This Row],[Sub-Sector]],Table2[Uptrend],"Uptrend")/Table3[[#This Row],[Count]]</f>
        <v>1</v>
      </c>
      <c r="D40" s="2">
        <f>COUNTIFS(Table2[Sub-Sector],Table3[[#This Row],[Sub-Sector]],Table2[1W Return vs Nifty],"&gt;=5")/Table3[[#This Row],[Count]]</f>
        <v>0.16666666666666666</v>
      </c>
      <c r="E40" s="2">
        <f>COUNTIFS(Table2[Sub-Sector],Table3[[#This Row],[Sub-Sector]],Table2[1M Return vs Nifty],"&gt;=5")/Table3[[#This Row],[Count]]</f>
        <v>0.16666666666666666</v>
      </c>
      <c r="F40" s="2">
        <f>COUNTIFS(Table2[Sub-Sector],Table3[[#This Row],[Sub-Sector]],Table2[6M Return vs Nifty],"&gt;=10")/Table3[[#This Row],[Count]]</f>
        <v>0.83333333333333337</v>
      </c>
      <c r="G40" s="2">
        <f>COUNTIFS(Table2[Sub-Sector],Table3[[#This Row],[Sub-Sector]],Table2[1Y Return vs Nifty],"&gt;=10")/Table3[[#This Row],[Count]]</f>
        <v>1</v>
      </c>
      <c r="H40" s="2">
        <f>COUNTIFS(Table2[Sub-Sector],Table3[[#This Row],[Sub-Sector]],Table2[RSI Exponential â€“ 14D],"&gt;=50")/Table3[[#This Row],[Count]]</f>
        <v>0.5</v>
      </c>
      <c r="I40" s="2">
        <f>COUNTIFS(Table2[Sub-Sector],Table3[[#This Row],[Sub-Sector]],Table2[Relative Volume],"&gt;=2")/Table3[[#This Row],[Count]]</f>
        <v>0</v>
      </c>
      <c r="J40" s="2">
        <f>COUNTIFS(Table2[Sub-Sector],Table3[[#This Row],[Sub-Sector]],Table2[% Away From Day Low],"&gt;=0.05")/Table3[[#This Row],[Count]]</f>
        <v>0</v>
      </c>
      <c r="K40" s="2">
        <f>COUNTIFS(Table2[Sub-Sector],Table3[[#This Row],[Sub-Sector]],Table2[% Away From Day High],"&lt;=0.05")/Table3[[#This Row],[Count]]</f>
        <v>1</v>
      </c>
      <c r="L40" s="2">
        <f>COUNTIFS(Table2[Sub-Sector],Table3[[#This Row],[Sub-Sector]],Table2[% Away From Day High],"&lt;=0.05")/Table3[[#This Row],[Count]]</f>
        <v>1</v>
      </c>
      <c r="M40" s="2">
        <f>COUNTIFS(Table2[Sub-Sector],Table3[[#This Row],[Sub-Sector]],Table2[% Away From Current Week High],"&lt;=0.05")/Table3[[#This Row],[Count]]</f>
        <v>1</v>
      </c>
      <c r="N40" s="2">
        <f>COUNTIFS(Table2[Sub-Sector],Table3[[#This Row],[Sub-Sector]],Table2[% Away From Current Month Low],"&gt;=0.05")/Table3[[#This Row],[Count]]</f>
        <v>0.5</v>
      </c>
      <c r="O40" s="2">
        <f>COUNTIFS(Table2[Sub-Sector],Table3[[#This Row],[Sub-Sector]],Table2[% Away From Current Month High],"&lt;=0.05")/Table3[[#This Row],[Count]]</f>
        <v>0.5</v>
      </c>
      <c r="P40" s="2">
        <f>COUNTIFS(Table2[Sub-Sector],Table3[[#This Row],[Sub-Sector]],Table2[% Away From 52W High],"&lt;=10")/Table3[[#This Row],[Count]]</f>
        <v>0.5</v>
      </c>
      <c r="Q40" s="2">
        <f>COUNTIFS(Table2[Sub-Sector],Table3[[#This Row],[Sub-Sector]],Table2[% Away From 52W Low],"&gt;=10")/Table3[[#This Row],[Count]]</f>
        <v>1</v>
      </c>
      <c r="R40" s="2">
        <f>COUNTIFS(Table2[Sub-Sector],Table3[[#This Row],[Sub-Sector]],Table2[% Away From 52W Low],"&gt;=10")/Table3[[#This Row],[Count]]</f>
        <v>1</v>
      </c>
      <c r="S40" s="2">
        <f>COUNTIFS(Table2[Sub-Sector],Table3[[#This Row],[Sub-Sector]],Table2[% Price above 50 EMA],"&gt;=0")/Table3[[#This Row],[Count]]</f>
        <v>1</v>
      </c>
      <c r="T40" s="2">
        <f>COUNTIFS(Table2[Sub-Sector],Table3[[#This Row],[Sub-Sector]],Table2[% Price above 200 EMA],"&gt;=0")/Table3[[#This Row],[Count]]</f>
        <v>1</v>
      </c>
      <c r="U40" s="2">
        <f>COUNTIFS(Table2[Sub-Sector],Table3[[#This Row],[Sub-Sector]],Table2[Rate of Change - Zone],"Positive")/Table3[[#This Row],[Count]]</f>
        <v>0.33333333333333331</v>
      </c>
      <c r="V40" s="2">
        <f>COUNTIFS(Table2[Sub-Sector],Table3[[#This Row],[Sub-Sector]],Table2[Sharpe Ratio],"&gt;=0.10")/Table3[[#This Row],[Count]]</f>
        <v>0.5</v>
      </c>
    </row>
    <row r="41" spans="1:22" x14ac:dyDescent="0.3">
      <c r="A41" t="s">
        <v>989</v>
      </c>
      <c r="B41">
        <f>COUNTIFS(Table2[Sub-Sector],Table3[[#This Row],[Sub-Sector]])</f>
        <v>6</v>
      </c>
      <c r="C41" s="2">
        <f>COUNTIFS(Table2[Sub-Sector],Table3[[#This Row],[Sub-Sector]],Table2[Uptrend],"Uptrend")/Table3[[#This Row],[Count]]</f>
        <v>1</v>
      </c>
      <c r="D41" s="2">
        <f>COUNTIFS(Table2[Sub-Sector],Table3[[#This Row],[Sub-Sector]],Table2[1W Return vs Nifty],"&gt;=5")/Table3[[#This Row],[Count]]</f>
        <v>0.16666666666666666</v>
      </c>
      <c r="E41" s="2">
        <f>COUNTIFS(Table2[Sub-Sector],Table3[[#This Row],[Sub-Sector]],Table2[1M Return vs Nifty],"&gt;=5")/Table3[[#This Row],[Count]]</f>
        <v>0</v>
      </c>
      <c r="F41" s="2">
        <f>COUNTIFS(Table2[Sub-Sector],Table3[[#This Row],[Sub-Sector]],Table2[6M Return vs Nifty],"&gt;=10")/Table3[[#This Row],[Count]]</f>
        <v>0.5</v>
      </c>
      <c r="G41" s="2">
        <f>COUNTIFS(Table2[Sub-Sector],Table3[[#This Row],[Sub-Sector]],Table2[1Y Return vs Nifty],"&gt;=10")/Table3[[#This Row],[Count]]</f>
        <v>0.5</v>
      </c>
      <c r="H41" s="2">
        <f>COUNTIFS(Table2[Sub-Sector],Table3[[#This Row],[Sub-Sector]],Table2[RSI Exponential â€“ 14D],"&gt;=50")/Table3[[#This Row],[Count]]</f>
        <v>0.83333333333333337</v>
      </c>
      <c r="I41" s="2">
        <f>COUNTIFS(Table2[Sub-Sector],Table3[[#This Row],[Sub-Sector]],Table2[Relative Volume],"&gt;=2")/Table3[[#This Row],[Count]]</f>
        <v>0</v>
      </c>
      <c r="J41" s="2">
        <f>COUNTIFS(Table2[Sub-Sector],Table3[[#This Row],[Sub-Sector]],Table2[% Away From Day Low],"&gt;=0.05")/Table3[[#This Row],[Count]]</f>
        <v>0</v>
      </c>
      <c r="K41" s="2">
        <f>COUNTIFS(Table2[Sub-Sector],Table3[[#This Row],[Sub-Sector]],Table2[% Away From Day High],"&lt;=0.05")/Table3[[#This Row],[Count]]</f>
        <v>1</v>
      </c>
      <c r="L41" s="2">
        <f>COUNTIFS(Table2[Sub-Sector],Table3[[#This Row],[Sub-Sector]],Table2[% Away From Day High],"&lt;=0.05")/Table3[[#This Row],[Count]]</f>
        <v>1</v>
      </c>
      <c r="M41" s="2">
        <f>COUNTIFS(Table2[Sub-Sector],Table3[[#This Row],[Sub-Sector]],Table2[% Away From Current Week High],"&lt;=0.05")/Table3[[#This Row],[Count]]</f>
        <v>1</v>
      </c>
      <c r="N41" s="2">
        <f>COUNTIFS(Table2[Sub-Sector],Table3[[#This Row],[Sub-Sector]],Table2[% Away From Current Month Low],"&gt;=0.05")/Table3[[#This Row],[Count]]</f>
        <v>0.5</v>
      </c>
      <c r="O41" s="2">
        <f>COUNTIFS(Table2[Sub-Sector],Table3[[#This Row],[Sub-Sector]],Table2[% Away From Current Month High],"&lt;=0.05")/Table3[[#This Row],[Count]]</f>
        <v>0.66666666666666663</v>
      </c>
      <c r="P41" s="2">
        <f>COUNTIFS(Table2[Sub-Sector],Table3[[#This Row],[Sub-Sector]],Table2[% Away From 52W High],"&lt;=10")/Table3[[#This Row],[Count]]</f>
        <v>0.66666666666666663</v>
      </c>
      <c r="Q41" s="2">
        <f>COUNTIFS(Table2[Sub-Sector],Table3[[#This Row],[Sub-Sector]],Table2[% Away From 52W Low],"&gt;=10")/Table3[[#This Row],[Count]]</f>
        <v>1</v>
      </c>
      <c r="R41" s="2">
        <f>COUNTIFS(Table2[Sub-Sector],Table3[[#This Row],[Sub-Sector]],Table2[% Away From 52W Low],"&gt;=10")/Table3[[#This Row],[Count]]</f>
        <v>1</v>
      </c>
      <c r="S41" s="2">
        <f>COUNTIFS(Table2[Sub-Sector],Table3[[#This Row],[Sub-Sector]],Table2[% Price above 50 EMA],"&gt;=0")/Table3[[#This Row],[Count]]</f>
        <v>1</v>
      </c>
      <c r="T41" s="2">
        <f>COUNTIFS(Table2[Sub-Sector],Table3[[#This Row],[Sub-Sector]],Table2[% Price above 200 EMA],"&gt;=0")/Table3[[#This Row],[Count]]</f>
        <v>1</v>
      </c>
      <c r="U41" s="2">
        <f>COUNTIFS(Table2[Sub-Sector],Table3[[#This Row],[Sub-Sector]],Table2[Rate of Change - Zone],"Positive")/Table3[[#This Row],[Count]]</f>
        <v>0.83333333333333337</v>
      </c>
      <c r="V41" s="2">
        <f>COUNTIFS(Table2[Sub-Sector],Table3[[#This Row],[Sub-Sector]],Table2[Sharpe Ratio],"&gt;=0.10")/Table3[[#This Row],[Count]]</f>
        <v>0</v>
      </c>
    </row>
    <row r="42" spans="1:22" x14ac:dyDescent="0.3">
      <c r="A42" t="s">
        <v>125</v>
      </c>
      <c r="B42">
        <f>COUNTIFS(Table2[Sub-Sector],Table3[[#This Row],[Sub-Sector]])</f>
        <v>6</v>
      </c>
      <c r="C42" s="2">
        <f>COUNTIFS(Table2[Sub-Sector],Table3[[#This Row],[Sub-Sector]],Table2[Uptrend],"Uptrend")/Table3[[#This Row],[Count]]</f>
        <v>0.83333333333333337</v>
      </c>
      <c r="D42" s="2">
        <f>COUNTIFS(Table2[Sub-Sector],Table3[[#This Row],[Sub-Sector]],Table2[1W Return vs Nifty],"&gt;=5")/Table3[[#This Row],[Count]]</f>
        <v>0</v>
      </c>
      <c r="E42" s="2">
        <f>COUNTIFS(Table2[Sub-Sector],Table3[[#This Row],[Sub-Sector]],Table2[1M Return vs Nifty],"&gt;=5")/Table3[[#This Row],[Count]]</f>
        <v>0.33333333333333331</v>
      </c>
      <c r="F42" s="2">
        <f>COUNTIFS(Table2[Sub-Sector],Table3[[#This Row],[Sub-Sector]],Table2[6M Return vs Nifty],"&gt;=10")/Table3[[#This Row],[Count]]</f>
        <v>0.66666666666666663</v>
      </c>
      <c r="G42" s="2">
        <f>COUNTIFS(Table2[Sub-Sector],Table3[[#This Row],[Sub-Sector]],Table2[1Y Return vs Nifty],"&gt;=10")/Table3[[#This Row],[Count]]</f>
        <v>0.5</v>
      </c>
      <c r="H42" s="2">
        <f>COUNTIFS(Table2[Sub-Sector],Table3[[#This Row],[Sub-Sector]],Table2[RSI Exponential â€“ 14D],"&gt;=50")/Table3[[#This Row],[Count]]</f>
        <v>0.5</v>
      </c>
      <c r="I42" s="2">
        <f>COUNTIFS(Table2[Sub-Sector],Table3[[#This Row],[Sub-Sector]],Table2[Relative Volume],"&gt;=2")/Table3[[#This Row],[Count]]</f>
        <v>0</v>
      </c>
      <c r="J42" s="2">
        <f>COUNTIFS(Table2[Sub-Sector],Table3[[#This Row],[Sub-Sector]],Table2[% Away From Day Low],"&gt;=0.05")/Table3[[#This Row],[Count]]</f>
        <v>0</v>
      </c>
      <c r="K42" s="2">
        <f>COUNTIFS(Table2[Sub-Sector],Table3[[#This Row],[Sub-Sector]],Table2[% Away From Day High],"&lt;=0.05")/Table3[[#This Row],[Count]]</f>
        <v>1</v>
      </c>
      <c r="L42" s="2">
        <f>COUNTIFS(Table2[Sub-Sector],Table3[[#This Row],[Sub-Sector]],Table2[% Away From Day High],"&lt;=0.05")/Table3[[#This Row],[Count]]</f>
        <v>1</v>
      </c>
      <c r="M42" s="2">
        <f>COUNTIFS(Table2[Sub-Sector],Table3[[#This Row],[Sub-Sector]],Table2[% Away From Current Week High],"&lt;=0.05")/Table3[[#This Row],[Count]]</f>
        <v>1</v>
      </c>
      <c r="N42" s="2">
        <f>COUNTIFS(Table2[Sub-Sector],Table3[[#This Row],[Sub-Sector]],Table2[% Away From Current Month Low],"&gt;=0.05")/Table3[[#This Row],[Count]]</f>
        <v>0.33333333333333331</v>
      </c>
      <c r="O42" s="2">
        <f>COUNTIFS(Table2[Sub-Sector],Table3[[#This Row],[Sub-Sector]],Table2[% Away From Current Month High],"&lt;=0.05")/Table3[[#This Row],[Count]]</f>
        <v>0.33333333333333331</v>
      </c>
      <c r="P42" s="2">
        <f>COUNTIFS(Table2[Sub-Sector],Table3[[#This Row],[Sub-Sector]],Table2[% Away From 52W High],"&lt;=10")/Table3[[#This Row],[Count]]</f>
        <v>0.5</v>
      </c>
      <c r="Q42" s="2">
        <f>COUNTIFS(Table2[Sub-Sector],Table3[[#This Row],[Sub-Sector]],Table2[% Away From 52W Low],"&gt;=10")/Table3[[#This Row],[Count]]</f>
        <v>1</v>
      </c>
      <c r="R42" s="2">
        <f>COUNTIFS(Table2[Sub-Sector],Table3[[#This Row],[Sub-Sector]],Table2[% Away From 52W Low],"&gt;=10")/Table3[[#This Row],[Count]]</f>
        <v>1</v>
      </c>
      <c r="S42" s="2">
        <f>COUNTIFS(Table2[Sub-Sector],Table3[[#This Row],[Sub-Sector]],Table2[% Price above 50 EMA],"&gt;=0")/Table3[[#This Row],[Count]]</f>
        <v>1</v>
      </c>
      <c r="T42" s="2">
        <f>COUNTIFS(Table2[Sub-Sector],Table3[[#This Row],[Sub-Sector]],Table2[% Price above 200 EMA],"&gt;=0")/Table3[[#This Row],[Count]]</f>
        <v>0.83333333333333337</v>
      </c>
      <c r="U42" s="2">
        <f>COUNTIFS(Table2[Sub-Sector],Table3[[#This Row],[Sub-Sector]],Table2[Rate of Change - Zone],"Positive")/Table3[[#This Row],[Count]]</f>
        <v>0.5</v>
      </c>
      <c r="V42" s="2">
        <f>COUNTIFS(Table2[Sub-Sector],Table3[[#This Row],[Sub-Sector]],Table2[Sharpe Ratio],"&gt;=0.10")/Table3[[#This Row],[Count]]</f>
        <v>0.5</v>
      </c>
    </row>
    <row r="43" spans="1:22" x14ac:dyDescent="0.3">
      <c r="A43" t="s">
        <v>308</v>
      </c>
      <c r="B43">
        <f>COUNTIFS(Table2[Sub-Sector],Table3[[#This Row],[Sub-Sector]])</f>
        <v>6</v>
      </c>
      <c r="C43" s="2">
        <f>COUNTIFS(Table2[Sub-Sector],Table3[[#This Row],[Sub-Sector]],Table2[Uptrend],"Uptrend")/Table3[[#This Row],[Count]]</f>
        <v>0.66666666666666663</v>
      </c>
      <c r="D43" s="2">
        <f>COUNTIFS(Table2[Sub-Sector],Table3[[#This Row],[Sub-Sector]],Table2[1W Return vs Nifty],"&gt;=5")/Table3[[#This Row],[Count]]</f>
        <v>0</v>
      </c>
      <c r="E43" s="2">
        <f>COUNTIFS(Table2[Sub-Sector],Table3[[#This Row],[Sub-Sector]],Table2[1M Return vs Nifty],"&gt;=5")/Table3[[#This Row],[Count]]</f>
        <v>0</v>
      </c>
      <c r="F43" s="2">
        <f>COUNTIFS(Table2[Sub-Sector],Table3[[#This Row],[Sub-Sector]],Table2[6M Return vs Nifty],"&gt;=10")/Table3[[#This Row],[Count]]</f>
        <v>0.33333333333333331</v>
      </c>
      <c r="G43" s="2">
        <f>COUNTIFS(Table2[Sub-Sector],Table3[[#This Row],[Sub-Sector]],Table2[1Y Return vs Nifty],"&gt;=10")/Table3[[#This Row],[Count]]</f>
        <v>0.66666666666666663</v>
      </c>
      <c r="H43" s="2">
        <f>COUNTIFS(Table2[Sub-Sector],Table3[[#This Row],[Sub-Sector]],Table2[RSI Exponential â€“ 14D],"&gt;=50")/Table3[[#This Row],[Count]]</f>
        <v>0</v>
      </c>
      <c r="I43" s="2">
        <f>COUNTIFS(Table2[Sub-Sector],Table3[[#This Row],[Sub-Sector]],Table2[Relative Volume],"&gt;=2")/Table3[[#This Row],[Count]]</f>
        <v>0</v>
      </c>
      <c r="J43" s="2">
        <f>COUNTIFS(Table2[Sub-Sector],Table3[[#This Row],[Sub-Sector]],Table2[% Away From Day Low],"&gt;=0.05")/Table3[[#This Row],[Count]]</f>
        <v>0</v>
      </c>
      <c r="K43" s="2">
        <f>COUNTIFS(Table2[Sub-Sector],Table3[[#This Row],[Sub-Sector]],Table2[% Away From Day High],"&lt;=0.05")/Table3[[#This Row],[Count]]</f>
        <v>1</v>
      </c>
      <c r="L43" s="2">
        <f>COUNTIFS(Table2[Sub-Sector],Table3[[#This Row],[Sub-Sector]],Table2[% Away From Day High],"&lt;=0.05")/Table3[[#This Row],[Count]]</f>
        <v>1</v>
      </c>
      <c r="M43" s="2">
        <f>COUNTIFS(Table2[Sub-Sector],Table3[[#This Row],[Sub-Sector]],Table2[% Away From Current Week High],"&lt;=0.05")/Table3[[#This Row],[Count]]</f>
        <v>0.83333333333333337</v>
      </c>
      <c r="N43" s="2">
        <f>COUNTIFS(Table2[Sub-Sector],Table3[[#This Row],[Sub-Sector]],Table2[% Away From Current Month Low],"&gt;=0.05")/Table3[[#This Row],[Count]]</f>
        <v>0</v>
      </c>
      <c r="O43" s="2">
        <f>COUNTIFS(Table2[Sub-Sector],Table3[[#This Row],[Sub-Sector]],Table2[% Away From Current Month High],"&lt;=0.05")/Table3[[#This Row],[Count]]</f>
        <v>0.33333333333333331</v>
      </c>
      <c r="P43" s="2">
        <f>COUNTIFS(Table2[Sub-Sector],Table3[[#This Row],[Sub-Sector]],Table2[% Away From 52W High],"&lt;=10")/Table3[[#This Row],[Count]]</f>
        <v>0.16666666666666666</v>
      </c>
      <c r="Q43" s="2">
        <f>COUNTIFS(Table2[Sub-Sector],Table3[[#This Row],[Sub-Sector]],Table2[% Away From 52W Low],"&gt;=10")/Table3[[#This Row],[Count]]</f>
        <v>1</v>
      </c>
      <c r="R43" s="2">
        <f>COUNTIFS(Table2[Sub-Sector],Table3[[#This Row],[Sub-Sector]],Table2[% Away From 52W Low],"&gt;=10")/Table3[[#This Row],[Count]]</f>
        <v>1</v>
      </c>
      <c r="S43" s="2">
        <f>COUNTIFS(Table2[Sub-Sector],Table3[[#This Row],[Sub-Sector]],Table2[% Price above 50 EMA],"&gt;=0")/Table3[[#This Row],[Count]]</f>
        <v>0.33333333333333331</v>
      </c>
      <c r="T43" s="2">
        <f>COUNTIFS(Table2[Sub-Sector],Table3[[#This Row],[Sub-Sector]],Table2[% Price above 200 EMA],"&gt;=0")/Table3[[#This Row],[Count]]</f>
        <v>0.83333333333333337</v>
      </c>
      <c r="U43" s="2">
        <f>COUNTIFS(Table2[Sub-Sector],Table3[[#This Row],[Sub-Sector]],Table2[Rate of Change - Zone],"Positive")/Table3[[#This Row],[Count]]</f>
        <v>0.16666666666666666</v>
      </c>
      <c r="V43" s="2">
        <f>COUNTIFS(Table2[Sub-Sector],Table3[[#This Row],[Sub-Sector]],Table2[Sharpe Ratio],"&gt;=0.10")/Table3[[#This Row],[Count]]</f>
        <v>0.66666666666666663</v>
      </c>
    </row>
    <row r="44" spans="1:22" x14ac:dyDescent="0.3">
      <c r="A44" t="s">
        <v>97</v>
      </c>
      <c r="B44">
        <f>COUNTIFS(Table2[Sub-Sector],Table3[[#This Row],[Sub-Sector]])</f>
        <v>5</v>
      </c>
      <c r="C44" s="2">
        <f>COUNTIFS(Table2[Sub-Sector],Table3[[#This Row],[Sub-Sector]],Table2[Uptrend],"Uptrend")/Table3[[#This Row],[Count]]</f>
        <v>0.6</v>
      </c>
      <c r="D44" s="2">
        <f>COUNTIFS(Table2[Sub-Sector],Table3[[#This Row],[Sub-Sector]],Table2[1W Return vs Nifty],"&gt;=5")/Table3[[#This Row],[Count]]</f>
        <v>0.2</v>
      </c>
      <c r="E44" s="2">
        <f>COUNTIFS(Table2[Sub-Sector],Table3[[#This Row],[Sub-Sector]],Table2[1M Return vs Nifty],"&gt;=5")/Table3[[#This Row],[Count]]</f>
        <v>0.4</v>
      </c>
      <c r="F44" s="2">
        <f>COUNTIFS(Table2[Sub-Sector],Table3[[#This Row],[Sub-Sector]],Table2[6M Return vs Nifty],"&gt;=10")/Table3[[#This Row],[Count]]</f>
        <v>0.4</v>
      </c>
      <c r="G44" s="2">
        <f>COUNTIFS(Table2[Sub-Sector],Table3[[#This Row],[Sub-Sector]],Table2[1Y Return vs Nifty],"&gt;=10")/Table3[[#This Row],[Count]]</f>
        <v>0.6</v>
      </c>
      <c r="H44" s="2">
        <f>COUNTIFS(Table2[Sub-Sector],Table3[[#This Row],[Sub-Sector]],Table2[RSI Exponential â€“ 14D],"&gt;=50")/Table3[[#This Row],[Count]]</f>
        <v>0.6</v>
      </c>
      <c r="I44" s="2">
        <f>COUNTIFS(Table2[Sub-Sector],Table3[[#This Row],[Sub-Sector]],Table2[Relative Volume],"&gt;=2")/Table3[[#This Row],[Count]]</f>
        <v>0.2</v>
      </c>
      <c r="J44" s="2">
        <f>COUNTIFS(Table2[Sub-Sector],Table3[[#This Row],[Sub-Sector]],Table2[% Away From Day Low],"&gt;=0.05")/Table3[[#This Row],[Count]]</f>
        <v>0</v>
      </c>
      <c r="K44" s="2">
        <f>COUNTIFS(Table2[Sub-Sector],Table3[[#This Row],[Sub-Sector]],Table2[% Away From Day High],"&lt;=0.05")/Table3[[#This Row],[Count]]</f>
        <v>1</v>
      </c>
      <c r="L44" s="2">
        <f>COUNTIFS(Table2[Sub-Sector],Table3[[#This Row],[Sub-Sector]],Table2[% Away From Day High],"&lt;=0.05")/Table3[[#This Row],[Count]]</f>
        <v>1</v>
      </c>
      <c r="M44" s="2">
        <f>COUNTIFS(Table2[Sub-Sector],Table3[[#This Row],[Sub-Sector]],Table2[% Away From Current Week High],"&lt;=0.05")/Table3[[#This Row],[Count]]</f>
        <v>1</v>
      </c>
      <c r="N44" s="2">
        <f>COUNTIFS(Table2[Sub-Sector],Table3[[#This Row],[Sub-Sector]],Table2[% Away From Current Month Low],"&gt;=0.05")/Table3[[#This Row],[Count]]</f>
        <v>0.6</v>
      </c>
      <c r="O44" s="2">
        <f>COUNTIFS(Table2[Sub-Sector],Table3[[#This Row],[Sub-Sector]],Table2[% Away From Current Month High],"&lt;=0.05")/Table3[[#This Row],[Count]]</f>
        <v>0.4</v>
      </c>
      <c r="P44" s="2">
        <f>COUNTIFS(Table2[Sub-Sector],Table3[[#This Row],[Sub-Sector]],Table2[% Away From 52W High],"&lt;=10")/Table3[[#This Row],[Count]]</f>
        <v>0.4</v>
      </c>
      <c r="Q44" s="2">
        <f>COUNTIFS(Table2[Sub-Sector],Table3[[#This Row],[Sub-Sector]],Table2[% Away From 52W Low],"&gt;=10")/Table3[[#This Row],[Count]]</f>
        <v>1</v>
      </c>
      <c r="R44" s="2">
        <f>COUNTIFS(Table2[Sub-Sector],Table3[[#This Row],[Sub-Sector]],Table2[% Away From 52W Low],"&gt;=10")/Table3[[#This Row],[Count]]</f>
        <v>1</v>
      </c>
      <c r="S44" s="2">
        <f>COUNTIFS(Table2[Sub-Sector],Table3[[#This Row],[Sub-Sector]],Table2[% Price above 50 EMA],"&gt;=0")/Table3[[#This Row],[Count]]</f>
        <v>0.6</v>
      </c>
      <c r="T44" s="2">
        <f>COUNTIFS(Table2[Sub-Sector],Table3[[#This Row],[Sub-Sector]],Table2[% Price above 200 EMA],"&gt;=0")/Table3[[#This Row],[Count]]</f>
        <v>0.6</v>
      </c>
      <c r="U44" s="2">
        <f>COUNTIFS(Table2[Sub-Sector],Table3[[#This Row],[Sub-Sector]],Table2[Rate of Change - Zone],"Positive")/Table3[[#This Row],[Count]]</f>
        <v>0.6</v>
      </c>
      <c r="V44" s="2">
        <f>COUNTIFS(Table2[Sub-Sector],Table3[[#This Row],[Sub-Sector]],Table2[Sharpe Ratio],"&gt;=0.10")/Table3[[#This Row],[Count]]</f>
        <v>0.4</v>
      </c>
    </row>
    <row r="45" spans="1:22" x14ac:dyDescent="0.3">
      <c r="A45" t="s">
        <v>285</v>
      </c>
      <c r="B45">
        <f>COUNTIFS(Table2[Sub-Sector],Table3[[#This Row],[Sub-Sector]])</f>
        <v>5</v>
      </c>
      <c r="C45" s="2">
        <f>COUNTIFS(Table2[Sub-Sector],Table3[[#This Row],[Sub-Sector]],Table2[Uptrend],"Uptrend")/Table3[[#This Row],[Count]]</f>
        <v>0.6</v>
      </c>
      <c r="D45" s="2">
        <f>COUNTIFS(Table2[Sub-Sector],Table3[[#This Row],[Sub-Sector]],Table2[1W Return vs Nifty],"&gt;=5")/Table3[[#This Row],[Count]]</f>
        <v>0</v>
      </c>
      <c r="E45" s="2">
        <f>COUNTIFS(Table2[Sub-Sector],Table3[[#This Row],[Sub-Sector]],Table2[1M Return vs Nifty],"&gt;=5")/Table3[[#This Row],[Count]]</f>
        <v>0</v>
      </c>
      <c r="F45" s="2">
        <f>COUNTIFS(Table2[Sub-Sector],Table3[[#This Row],[Sub-Sector]],Table2[6M Return vs Nifty],"&gt;=10")/Table3[[#This Row],[Count]]</f>
        <v>0</v>
      </c>
      <c r="G45" s="2">
        <f>COUNTIFS(Table2[Sub-Sector],Table3[[#This Row],[Sub-Sector]],Table2[1Y Return vs Nifty],"&gt;=10")/Table3[[#This Row],[Count]]</f>
        <v>0.4</v>
      </c>
      <c r="H45" s="2">
        <f>COUNTIFS(Table2[Sub-Sector],Table3[[#This Row],[Sub-Sector]],Table2[RSI Exponential â€“ 14D],"&gt;=50")/Table3[[#This Row],[Count]]</f>
        <v>0.4</v>
      </c>
      <c r="I45" s="2">
        <f>COUNTIFS(Table2[Sub-Sector],Table3[[#This Row],[Sub-Sector]],Table2[Relative Volume],"&gt;=2")/Table3[[#This Row],[Count]]</f>
        <v>0.2</v>
      </c>
      <c r="J45" s="2">
        <f>COUNTIFS(Table2[Sub-Sector],Table3[[#This Row],[Sub-Sector]],Table2[% Away From Day Low],"&gt;=0.05")/Table3[[#This Row],[Count]]</f>
        <v>0</v>
      </c>
      <c r="K45" s="2">
        <f>COUNTIFS(Table2[Sub-Sector],Table3[[#This Row],[Sub-Sector]],Table2[% Away From Day High],"&lt;=0.05")/Table3[[#This Row],[Count]]</f>
        <v>1</v>
      </c>
      <c r="L45" s="2">
        <f>COUNTIFS(Table2[Sub-Sector],Table3[[#This Row],[Sub-Sector]],Table2[% Away From Day High],"&lt;=0.05")/Table3[[#This Row],[Count]]</f>
        <v>1</v>
      </c>
      <c r="M45" s="2">
        <f>COUNTIFS(Table2[Sub-Sector],Table3[[#This Row],[Sub-Sector]],Table2[% Away From Current Week High],"&lt;=0.05")/Table3[[#This Row],[Count]]</f>
        <v>1</v>
      </c>
      <c r="N45" s="2">
        <f>COUNTIFS(Table2[Sub-Sector],Table3[[#This Row],[Sub-Sector]],Table2[% Away From Current Month Low],"&gt;=0.05")/Table3[[#This Row],[Count]]</f>
        <v>0.2</v>
      </c>
      <c r="O45" s="2">
        <f>COUNTIFS(Table2[Sub-Sector],Table3[[#This Row],[Sub-Sector]],Table2[% Away From Current Month High],"&lt;=0.05")/Table3[[#This Row],[Count]]</f>
        <v>0.6</v>
      </c>
      <c r="P45" s="2">
        <f>COUNTIFS(Table2[Sub-Sector],Table3[[#This Row],[Sub-Sector]],Table2[% Away From 52W High],"&lt;=10")/Table3[[#This Row],[Count]]</f>
        <v>0.2</v>
      </c>
      <c r="Q45" s="2">
        <f>COUNTIFS(Table2[Sub-Sector],Table3[[#This Row],[Sub-Sector]],Table2[% Away From 52W Low],"&gt;=10")/Table3[[#This Row],[Count]]</f>
        <v>1</v>
      </c>
      <c r="R45" s="2">
        <f>COUNTIFS(Table2[Sub-Sector],Table3[[#This Row],[Sub-Sector]],Table2[% Away From 52W Low],"&gt;=10")/Table3[[#This Row],[Count]]</f>
        <v>1</v>
      </c>
      <c r="S45" s="2">
        <f>COUNTIFS(Table2[Sub-Sector],Table3[[#This Row],[Sub-Sector]],Table2[% Price above 50 EMA],"&gt;=0")/Table3[[#This Row],[Count]]</f>
        <v>0.4</v>
      </c>
      <c r="T45" s="2">
        <f>COUNTIFS(Table2[Sub-Sector],Table3[[#This Row],[Sub-Sector]],Table2[% Price above 200 EMA],"&gt;=0")/Table3[[#This Row],[Count]]</f>
        <v>0.8</v>
      </c>
      <c r="U45" s="2">
        <f>COUNTIFS(Table2[Sub-Sector],Table3[[#This Row],[Sub-Sector]],Table2[Rate of Change - Zone],"Positive")/Table3[[#This Row],[Count]]</f>
        <v>0.6</v>
      </c>
      <c r="V45" s="2">
        <f>COUNTIFS(Table2[Sub-Sector],Table3[[#This Row],[Sub-Sector]],Table2[Sharpe Ratio],"&gt;=0.10")/Table3[[#This Row],[Count]]</f>
        <v>0.2</v>
      </c>
    </row>
    <row r="46" spans="1:22" x14ac:dyDescent="0.3">
      <c r="A46" t="s">
        <v>513</v>
      </c>
      <c r="B46">
        <f>COUNTIFS(Table2[Sub-Sector],Table3[[#This Row],[Sub-Sector]])</f>
        <v>5</v>
      </c>
      <c r="C46" s="2">
        <f>COUNTIFS(Table2[Sub-Sector],Table3[[#This Row],[Sub-Sector]],Table2[Uptrend],"Uptrend")/Table3[[#This Row],[Count]]</f>
        <v>1</v>
      </c>
      <c r="D46" s="2">
        <f>COUNTIFS(Table2[Sub-Sector],Table3[[#This Row],[Sub-Sector]],Table2[1W Return vs Nifty],"&gt;=5")/Table3[[#This Row],[Count]]</f>
        <v>0</v>
      </c>
      <c r="E46" s="2">
        <f>COUNTIFS(Table2[Sub-Sector],Table3[[#This Row],[Sub-Sector]],Table2[1M Return vs Nifty],"&gt;=5")/Table3[[#This Row],[Count]]</f>
        <v>0.2</v>
      </c>
      <c r="F46" s="2">
        <f>COUNTIFS(Table2[Sub-Sector],Table3[[#This Row],[Sub-Sector]],Table2[6M Return vs Nifty],"&gt;=10")/Table3[[#This Row],[Count]]</f>
        <v>0.4</v>
      </c>
      <c r="G46" s="2">
        <f>COUNTIFS(Table2[Sub-Sector],Table3[[#This Row],[Sub-Sector]],Table2[1Y Return vs Nifty],"&gt;=10")/Table3[[#This Row],[Count]]</f>
        <v>0.8</v>
      </c>
      <c r="H46" s="2">
        <f>COUNTIFS(Table2[Sub-Sector],Table3[[#This Row],[Sub-Sector]],Table2[RSI Exponential â€“ 14D],"&gt;=50")/Table3[[#This Row],[Count]]</f>
        <v>0.6</v>
      </c>
      <c r="I46" s="2">
        <f>COUNTIFS(Table2[Sub-Sector],Table3[[#This Row],[Sub-Sector]],Table2[Relative Volume],"&gt;=2")/Table3[[#This Row],[Count]]</f>
        <v>0.2</v>
      </c>
      <c r="J46" s="2">
        <f>COUNTIFS(Table2[Sub-Sector],Table3[[#This Row],[Sub-Sector]],Table2[% Away From Day Low],"&gt;=0.05")/Table3[[#This Row],[Count]]</f>
        <v>0</v>
      </c>
      <c r="K46" s="2">
        <f>COUNTIFS(Table2[Sub-Sector],Table3[[#This Row],[Sub-Sector]],Table2[% Away From Day High],"&lt;=0.05")/Table3[[#This Row],[Count]]</f>
        <v>1</v>
      </c>
      <c r="L46" s="2">
        <f>COUNTIFS(Table2[Sub-Sector],Table3[[#This Row],[Sub-Sector]],Table2[% Away From Day High],"&lt;=0.05")/Table3[[#This Row],[Count]]</f>
        <v>1</v>
      </c>
      <c r="M46" s="2">
        <f>COUNTIFS(Table2[Sub-Sector],Table3[[#This Row],[Sub-Sector]],Table2[% Away From Current Week High],"&lt;=0.05")/Table3[[#This Row],[Count]]</f>
        <v>1</v>
      </c>
      <c r="N46" s="2">
        <f>COUNTIFS(Table2[Sub-Sector],Table3[[#This Row],[Sub-Sector]],Table2[% Away From Current Month Low],"&gt;=0.05")/Table3[[#This Row],[Count]]</f>
        <v>0.6</v>
      </c>
      <c r="O46" s="2">
        <f>COUNTIFS(Table2[Sub-Sector],Table3[[#This Row],[Sub-Sector]],Table2[% Away From Current Month High],"&lt;=0.05")/Table3[[#This Row],[Count]]</f>
        <v>0.6</v>
      </c>
      <c r="P46" s="2">
        <f>COUNTIFS(Table2[Sub-Sector],Table3[[#This Row],[Sub-Sector]],Table2[% Away From 52W High],"&lt;=10")/Table3[[#This Row],[Count]]</f>
        <v>1</v>
      </c>
      <c r="Q46" s="2">
        <f>COUNTIFS(Table2[Sub-Sector],Table3[[#This Row],[Sub-Sector]],Table2[% Away From 52W Low],"&gt;=10")/Table3[[#This Row],[Count]]</f>
        <v>1</v>
      </c>
      <c r="R46" s="2">
        <f>COUNTIFS(Table2[Sub-Sector],Table3[[#This Row],[Sub-Sector]],Table2[% Away From 52W Low],"&gt;=10")/Table3[[#This Row],[Count]]</f>
        <v>1</v>
      </c>
      <c r="S46" s="2">
        <f>COUNTIFS(Table2[Sub-Sector],Table3[[#This Row],[Sub-Sector]],Table2[% Price above 50 EMA],"&gt;=0")/Table3[[#This Row],[Count]]</f>
        <v>1</v>
      </c>
      <c r="T46" s="2">
        <f>COUNTIFS(Table2[Sub-Sector],Table3[[#This Row],[Sub-Sector]],Table2[% Price above 200 EMA],"&gt;=0")/Table3[[#This Row],[Count]]</f>
        <v>1</v>
      </c>
      <c r="U46" s="2">
        <f>COUNTIFS(Table2[Sub-Sector],Table3[[#This Row],[Sub-Sector]],Table2[Rate of Change - Zone],"Positive")/Table3[[#This Row],[Count]]</f>
        <v>1</v>
      </c>
      <c r="V46" s="2">
        <f>COUNTIFS(Table2[Sub-Sector],Table3[[#This Row],[Sub-Sector]],Table2[Sharpe Ratio],"&gt;=0.10")/Table3[[#This Row],[Count]]</f>
        <v>0.4</v>
      </c>
    </row>
    <row r="47" spans="1:22" x14ac:dyDescent="0.3">
      <c r="A47" t="s">
        <v>618</v>
      </c>
      <c r="B47">
        <f>COUNTIFS(Table2[Sub-Sector],Table3[[#This Row],[Sub-Sector]])</f>
        <v>5</v>
      </c>
      <c r="C47" s="2">
        <f>COUNTIFS(Table2[Sub-Sector],Table3[[#This Row],[Sub-Sector]],Table2[Uptrend],"Uptrend")/Table3[[#This Row],[Count]]</f>
        <v>1</v>
      </c>
      <c r="D47" s="2">
        <f>COUNTIFS(Table2[Sub-Sector],Table3[[#This Row],[Sub-Sector]],Table2[1W Return vs Nifty],"&gt;=5")/Table3[[#This Row],[Count]]</f>
        <v>0</v>
      </c>
      <c r="E47" s="2">
        <f>COUNTIFS(Table2[Sub-Sector],Table3[[#This Row],[Sub-Sector]],Table2[1M Return vs Nifty],"&gt;=5")/Table3[[#This Row],[Count]]</f>
        <v>0.6</v>
      </c>
      <c r="F47" s="2">
        <f>COUNTIFS(Table2[Sub-Sector],Table3[[#This Row],[Sub-Sector]],Table2[6M Return vs Nifty],"&gt;=10")/Table3[[#This Row],[Count]]</f>
        <v>0.8</v>
      </c>
      <c r="G47" s="2">
        <f>COUNTIFS(Table2[Sub-Sector],Table3[[#This Row],[Sub-Sector]],Table2[1Y Return vs Nifty],"&gt;=10")/Table3[[#This Row],[Count]]</f>
        <v>1</v>
      </c>
      <c r="H47" s="2">
        <f>COUNTIFS(Table2[Sub-Sector],Table3[[#This Row],[Sub-Sector]],Table2[RSI Exponential â€“ 14D],"&gt;=50")/Table3[[#This Row],[Count]]</f>
        <v>0.8</v>
      </c>
      <c r="I47" s="2">
        <f>COUNTIFS(Table2[Sub-Sector],Table3[[#This Row],[Sub-Sector]],Table2[Relative Volume],"&gt;=2")/Table3[[#This Row],[Count]]</f>
        <v>0.2</v>
      </c>
      <c r="J47" s="2">
        <f>COUNTIFS(Table2[Sub-Sector],Table3[[#This Row],[Sub-Sector]],Table2[% Away From Day Low],"&gt;=0.05")/Table3[[#This Row],[Count]]</f>
        <v>0.2</v>
      </c>
      <c r="K47" s="2">
        <f>COUNTIFS(Table2[Sub-Sector],Table3[[#This Row],[Sub-Sector]],Table2[% Away From Day High],"&lt;=0.05")/Table3[[#This Row],[Count]]</f>
        <v>1</v>
      </c>
      <c r="L47" s="2">
        <f>COUNTIFS(Table2[Sub-Sector],Table3[[#This Row],[Sub-Sector]],Table2[% Away From Day High],"&lt;=0.05")/Table3[[#This Row],[Count]]</f>
        <v>1</v>
      </c>
      <c r="M47" s="2">
        <f>COUNTIFS(Table2[Sub-Sector],Table3[[#This Row],[Sub-Sector]],Table2[% Away From Current Week High],"&lt;=0.05")/Table3[[#This Row],[Count]]</f>
        <v>1</v>
      </c>
      <c r="N47" s="2">
        <f>COUNTIFS(Table2[Sub-Sector],Table3[[#This Row],[Sub-Sector]],Table2[% Away From Current Month Low],"&gt;=0.05")/Table3[[#This Row],[Count]]</f>
        <v>0.6</v>
      </c>
      <c r="O47" s="2">
        <f>COUNTIFS(Table2[Sub-Sector],Table3[[#This Row],[Sub-Sector]],Table2[% Away From Current Month High],"&lt;=0.05")/Table3[[#This Row],[Count]]</f>
        <v>0</v>
      </c>
      <c r="P47" s="2">
        <f>COUNTIFS(Table2[Sub-Sector],Table3[[#This Row],[Sub-Sector]],Table2[% Away From 52W High],"&lt;=10")/Table3[[#This Row],[Count]]</f>
        <v>0.8</v>
      </c>
      <c r="Q47" s="2">
        <f>COUNTIFS(Table2[Sub-Sector],Table3[[#This Row],[Sub-Sector]],Table2[% Away From 52W Low],"&gt;=10")/Table3[[#This Row],[Count]]</f>
        <v>1</v>
      </c>
      <c r="R47" s="2">
        <f>COUNTIFS(Table2[Sub-Sector],Table3[[#This Row],[Sub-Sector]],Table2[% Away From 52W Low],"&gt;=10")/Table3[[#This Row],[Count]]</f>
        <v>1</v>
      </c>
      <c r="S47" s="2">
        <f>COUNTIFS(Table2[Sub-Sector],Table3[[#This Row],[Sub-Sector]],Table2[% Price above 50 EMA],"&gt;=0")/Table3[[#This Row],[Count]]</f>
        <v>1</v>
      </c>
      <c r="T47" s="2">
        <f>COUNTIFS(Table2[Sub-Sector],Table3[[#This Row],[Sub-Sector]],Table2[% Price above 200 EMA],"&gt;=0")/Table3[[#This Row],[Count]]</f>
        <v>1</v>
      </c>
      <c r="U47" s="2">
        <f>COUNTIFS(Table2[Sub-Sector],Table3[[#This Row],[Sub-Sector]],Table2[Rate of Change - Zone],"Positive")/Table3[[#This Row],[Count]]</f>
        <v>0.8</v>
      </c>
      <c r="V47" s="2">
        <f>COUNTIFS(Table2[Sub-Sector],Table3[[#This Row],[Sub-Sector]],Table2[Sharpe Ratio],"&gt;=0.10")/Table3[[#This Row],[Count]]</f>
        <v>1</v>
      </c>
    </row>
    <row r="48" spans="1:22" x14ac:dyDescent="0.3">
      <c r="A48" t="s">
        <v>109</v>
      </c>
      <c r="B48">
        <f>COUNTIFS(Table2[Sub-Sector],Table3[[#This Row],[Sub-Sector]])</f>
        <v>5</v>
      </c>
      <c r="C48" s="2">
        <f>COUNTIFS(Table2[Sub-Sector],Table3[[#This Row],[Sub-Sector]],Table2[Uptrend],"Uptrend")/Table3[[#This Row],[Count]]</f>
        <v>0.8</v>
      </c>
      <c r="D48" s="2">
        <f>COUNTIFS(Table2[Sub-Sector],Table3[[#This Row],[Sub-Sector]],Table2[1W Return vs Nifty],"&gt;=5")/Table3[[#This Row],[Count]]</f>
        <v>0.2</v>
      </c>
      <c r="E48" s="2">
        <f>COUNTIFS(Table2[Sub-Sector],Table3[[#This Row],[Sub-Sector]],Table2[1M Return vs Nifty],"&gt;=5")/Table3[[#This Row],[Count]]</f>
        <v>0.2</v>
      </c>
      <c r="F48" s="2">
        <f>COUNTIFS(Table2[Sub-Sector],Table3[[#This Row],[Sub-Sector]],Table2[6M Return vs Nifty],"&gt;=10")/Table3[[#This Row],[Count]]</f>
        <v>0.6</v>
      </c>
      <c r="G48" s="2">
        <f>COUNTIFS(Table2[Sub-Sector],Table3[[#This Row],[Sub-Sector]],Table2[1Y Return vs Nifty],"&gt;=10")/Table3[[#This Row],[Count]]</f>
        <v>1</v>
      </c>
      <c r="H48" s="2">
        <f>COUNTIFS(Table2[Sub-Sector],Table3[[#This Row],[Sub-Sector]],Table2[RSI Exponential â€“ 14D],"&gt;=50")/Table3[[#This Row],[Count]]</f>
        <v>0.6</v>
      </c>
      <c r="I48" s="2">
        <f>COUNTIFS(Table2[Sub-Sector],Table3[[#This Row],[Sub-Sector]],Table2[Relative Volume],"&gt;=2")/Table3[[#This Row],[Count]]</f>
        <v>0</v>
      </c>
      <c r="J48" s="2">
        <f>COUNTIFS(Table2[Sub-Sector],Table3[[#This Row],[Sub-Sector]],Table2[% Away From Day Low],"&gt;=0.05")/Table3[[#This Row],[Count]]</f>
        <v>0</v>
      </c>
      <c r="K48" s="2">
        <f>COUNTIFS(Table2[Sub-Sector],Table3[[#This Row],[Sub-Sector]],Table2[% Away From Day High],"&lt;=0.05")/Table3[[#This Row],[Count]]</f>
        <v>1</v>
      </c>
      <c r="L48" s="2">
        <f>COUNTIFS(Table2[Sub-Sector],Table3[[#This Row],[Sub-Sector]],Table2[% Away From Day High],"&lt;=0.05")/Table3[[#This Row],[Count]]</f>
        <v>1</v>
      </c>
      <c r="M48" s="2">
        <f>COUNTIFS(Table2[Sub-Sector],Table3[[#This Row],[Sub-Sector]],Table2[% Away From Current Week High],"&lt;=0.05")/Table3[[#This Row],[Count]]</f>
        <v>1</v>
      </c>
      <c r="N48" s="2">
        <f>COUNTIFS(Table2[Sub-Sector],Table3[[#This Row],[Sub-Sector]],Table2[% Away From Current Month Low],"&gt;=0.05")/Table3[[#This Row],[Count]]</f>
        <v>0.6</v>
      </c>
      <c r="O48" s="2">
        <f>COUNTIFS(Table2[Sub-Sector],Table3[[#This Row],[Sub-Sector]],Table2[% Away From Current Month High],"&lt;=0.05")/Table3[[#This Row],[Count]]</f>
        <v>0.8</v>
      </c>
      <c r="P48" s="2">
        <f>COUNTIFS(Table2[Sub-Sector],Table3[[#This Row],[Sub-Sector]],Table2[% Away From 52W High],"&lt;=10")/Table3[[#This Row],[Count]]</f>
        <v>0.4</v>
      </c>
      <c r="Q48" s="2">
        <f>COUNTIFS(Table2[Sub-Sector],Table3[[#This Row],[Sub-Sector]],Table2[% Away From 52W Low],"&gt;=10")/Table3[[#This Row],[Count]]</f>
        <v>1</v>
      </c>
      <c r="R48" s="2">
        <f>COUNTIFS(Table2[Sub-Sector],Table3[[#This Row],[Sub-Sector]],Table2[% Away From 52W Low],"&gt;=10")/Table3[[#This Row],[Count]]</f>
        <v>1</v>
      </c>
      <c r="S48" s="2">
        <f>COUNTIFS(Table2[Sub-Sector],Table3[[#This Row],[Sub-Sector]],Table2[% Price above 50 EMA],"&gt;=0")/Table3[[#This Row],[Count]]</f>
        <v>0.6</v>
      </c>
      <c r="T48" s="2">
        <f>COUNTIFS(Table2[Sub-Sector],Table3[[#This Row],[Sub-Sector]],Table2[% Price above 200 EMA],"&gt;=0")/Table3[[#This Row],[Count]]</f>
        <v>1</v>
      </c>
      <c r="U48" s="2">
        <f>COUNTIFS(Table2[Sub-Sector],Table3[[#This Row],[Sub-Sector]],Table2[Rate of Change - Zone],"Positive")/Table3[[#This Row],[Count]]</f>
        <v>0.6</v>
      </c>
      <c r="V48" s="2">
        <f>COUNTIFS(Table2[Sub-Sector],Table3[[#This Row],[Sub-Sector]],Table2[Sharpe Ratio],"&gt;=0.10")/Table3[[#This Row],[Count]]</f>
        <v>0.8</v>
      </c>
    </row>
    <row r="49" spans="1:22" x14ac:dyDescent="0.3">
      <c r="A49" t="s">
        <v>70</v>
      </c>
      <c r="B49">
        <f>COUNTIFS(Table2[Sub-Sector],Table3[[#This Row],[Sub-Sector]])</f>
        <v>5</v>
      </c>
      <c r="C49" s="2">
        <f>COUNTIFS(Table2[Sub-Sector],Table3[[#This Row],[Sub-Sector]],Table2[Uptrend],"Uptrend")/Table3[[#This Row],[Count]]</f>
        <v>0.8</v>
      </c>
      <c r="D49" s="2">
        <f>COUNTIFS(Table2[Sub-Sector],Table3[[#This Row],[Sub-Sector]],Table2[1W Return vs Nifty],"&gt;=5")/Table3[[#This Row],[Count]]</f>
        <v>0</v>
      </c>
      <c r="E49" s="2">
        <f>COUNTIFS(Table2[Sub-Sector],Table3[[#This Row],[Sub-Sector]],Table2[1M Return vs Nifty],"&gt;=5")/Table3[[#This Row],[Count]]</f>
        <v>0.4</v>
      </c>
      <c r="F49" s="2">
        <f>COUNTIFS(Table2[Sub-Sector],Table3[[#This Row],[Sub-Sector]],Table2[6M Return vs Nifty],"&gt;=10")/Table3[[#This Row],[Count]]</f>
        <v>0.8</v>
      </c>
      <c r="G49" s="2">
        <f>COUNTIFS(Table2[Sub-Sector],Table3[[#This Row],[Sub-Sector]],Table2[1Y Return vs Nifty],"&gt;=10")/Table3[[#This Row],[Count]]</f>
        <v>0.8</v>
      </c>
      <c r="H49" s="2">
        <f>COUNTIFS(Table2[Sub-Sector],Table3[[#This Row],[Sub-Sector]],Table2[RSI Exponential â€“ 14D],"&gt;=50")/Table3[[#This Row],[Count]]</f>
        <v>0.6</v>
      </c>
      <c r="I49" s="2">
        <f>COUNTIFS(Table2[Sub-Sector],Table3[[#This Row],[Sub-Sector]],Table2[Relative Volume],"&gt;=2")/Table3[[#This Row],[Count]]</f>
        <v>0</v>
      </c>
      <c r="J49" s="2">
        <f>COUNTIFS(Table2[Sub-Sector],Table3[[#This Row],[Sub-Sector]],Table2[% Away From Day Low],"&gt;=0.05")/Table3[[#This Row],[Count]]</f>
        <v>0</v>
      </c>
      <c r="K49" s="2">
        <f>COUNTIFS(Table2[Sub-Sector],Table3[[#This Row],[Sub-Sector]],Table2[% Away From Day High],"&lt;=0.05")/Table3[[#This Row],[Count]]</f>
        <v>1</v>
      </c>
      <c r="L49" s="2">
        <f>COUNTIFS(Table2[Sub-Sector],Table3[[#This Row],[Sub-Sector]],Table2[% Away From Day High],"&lt;=0.05")/Table3[[#This Row],[Count]]</f>
        <v>1</v>
      </c>
      <c r="M49" s="2">
        <f>COUNTIFS(Table2[Sub-Sector],Table3[[#This Row],[Sub-Sector]],Table2[% Away From Current Week High],"&lt;=0.05")/Table3[[#This Row],[Count]]</f>
        <v>1</v>
      </c>
      <c r="N49" s="2">
        <f>COUNTIFS(Table2[Sub-Sector],Table3[[#This Row],[Sub-Sector]],Table2[% Away From Current Month Low],"&gt;=0.05")/Table3[[#This Row],[Count]]</f>
        <v>0.4</v>
      </c>
      <c r="O49" s="2">
        <f>COUNTIFS(Table2[Sub-Sector],Table3[[#This Row],[Sub-Sector]],Table2[% Away From Current Month High],"&lt;=0.05")/Table3[[#This Row],[Count]]</f>
        <v>0.4</v>
      </c>
      <c r="P49" s="2">
        <f>COUNTIFS(Table2[Sub-Sector],Table3[[#This Row],[Sub-Sector]],Table2[% Away From 52W High],"&lt;=10")/Table3[[#This Row],[Count]]</f>
        <v>0.4</v>
      </c>
      <c r="Q49" s="2">
        <f>COUNTIFS(Table2[Sub-Sector],Table3[[#This Row],[Sub-Sector]],Table2[% Away From 52W Low],"&gt;=10")/Table3[[#This Row],[Count]]</f>
        <v>1</v>
      </c>
      <c r="R49" s="2">
        <f>COUNTIFS(Table2[Sub-Sector],Table3[[#This Row],[Sub-Sector]],Table2[% Away From 52W Low],"&gt;=10")/Table3[[#This Row],[Count]]</f>
        <v>1</v>
      </c>
      <c r="S49" s="2">
        <f>COUNTIFS(Table2[Sub-Sector],Table3[[#This Row],[Sub-Sector]],Table2[% Price above 50 EMA],"&gt;=0")/Table3[[#This Row],[Count]]</f>
        <v>1</v>
      </c>
      <c r="T49" s="2">
        <f>COUNTIFS(Table2[Sub-Sector],Table3[[#This Row],[Sub-Sector]],Table2[% Price above 200 EMA],"&gt;=0")/Table3[[#This Row],[Count]]</f>
        <v>1</v>
      </c>
      <c r="U49" s="2">
        <f>COUNTIFS(Table2[Sub-Sector],Table3[[#This Row],[Sub-Sector]],Table2[Rate of Change - Zone],"Positive")/Table3[[#This Row],[Count]]</f>
        <v>1</v>
      </c>
      <c r="V49" s="2">
        <f>COUNTIFS(Table2[Sub-Sector],Table3[[#This Row],[Sub-Sector]],Table2[Sharpe Ratio],"&gt;=0.10")/Table3[[#This Row],[Count]]</f>
        <v>0.6</v>
      </c>
    </row>
    <row r="50" spans="1:22" x14ac:dyDescent="0.3">
      <c r="A50" t="s">
        <v>576</v>
      </c>
      <c r="B50">
        <f>COUNTIFS(Table2[Sub-Sector],Table3[[#This Row],[Sub-Sector]])</f>
        <v>5</v>
      </c>
      <c r="C50" s="2">
        <f>COUNTIFS(Table2[Sub-Sector],Table3[[#This Row],[Sub-Sector]],Table2[Uptrend],"Uptrend")/Table3[[#This Row],[Count]]</f>
        <v>0.4</v>
      </c>
      <c r="D50" s="2">
        <f>COUNTIFS(Table2[Sub-Sector],Table3[[#This Row],[Sub-Sector]],Table2[1W Return vs Nifty],"&gt;=5")/Table3[[#This Row],[Count]]</f>
        <v>0</v>
      </c>
      <c r="E50" s="2">
        <f>COUNTIFS(Table2[Sub-Sector],Table3[[#This Row],[Sub-Sector]],Table2[1M Return vs Nifty],"&gt;=5")/Table3[[#This Row],[Count]]</f>
        <v>0.2</v>
      </c>
      <c r="F50" s="2">
        <f>COUNTIFS(Table2[Sub-Sector],Table3[[#This Row],[Sub-Sector]],Table2[6M Return vs Nifty],"&gt;=10")/Table3[[#This Row],[Count]]</f>
        <v>0.4</v>
      </c>
      <c r="G50" s="2">
        <f>COUNTIFS(Table2[Sub-Sector],Table3[[#This Row],[Sub-Sector]],Table2[1Y Return vs Nifty],"&gt;=10")/Table3[[#This Row],[Count]]</f>
        <v>0.8</v>
      </c>
      <c r="H50" s="2">
        <f>COUNTIFS(Table2[Sub-Sector],Table3[[#This Row],[Sub-Sector]],Table2[RSI Exponential â€“ 14D],"&gt;=50")/Table3[[#This Row],[Count]]</f>
        <v>0.6</v>
      </c>
      <c r="I50" s="2">
        <f>COUNTIFS(Table2[Sub-Sector],Table3[[#This Row],[Sub-Sector]],Table2[Relative Volume],"&gt;=2")/Table3[[#This Row],[Count]]</f>
        <v>0</v>
      </c>
      <c r="J50" s="2">
        <f>COUNTIFS(Table2[Sub-Sector],Table3[[#This Row],[Sub-Sector]],Table2[% Away From Day Low],"&gt;=0.05")/Table3[[#This Row],[Count]]</f>
        <v>0</v>
      </c>
      <c r="K50" s="2">
        <f>COUNTIFS(Table2[Sub-Sector],Table3[[#This Row],[Sub-Sector]],Table2[% Away From Day High],"&lt;=0.05")/Table3[[#This Row],[Count]]</f>
        <v>1</v>
      </c>
      <c r="L50" s="2">
        <f>COUNTIFS(Table2[Sub-Sector],Table3[[#This Row],[Sub-Sector]],Table2[% Away From Day High],"&lt;=0.05")/Table3[[#This Row],[Count]]</f>
        <v>1</v>
      </c>
      <c r="M50" s="2">
        <f>COUNTIFS(Table2[Sub-Sector],Table3[[#This Row],[Sub-Sector]],Table2[% Away From Current Week High],"&lt;=0.05")/Table3[[#This Row],[Count]]</f>
        <v>1</v>
      </c>
      <c r="N50" s="2">
        <f>COUNTIFS(Table2[Sub-Sector],Table3[[#This Row],[Sub-Sector]],Table2[% Away From Current Month Low],"&gt;=0.05")/Table3[[#This Row],[Count]]</f>
        <v>0.8</v>
      </c>
      <c r="O50" s="2">
        <f>COUNTIFS(Table2[Sub-Sector],Table3[[#This Row],[Sub-Sector]],Table2[% Away From Current Month High],"&lt;=0.05")/Table3[[#This Row],[Count]]</f>
        <v>0.4</v>
      </c>
      <c r="P50" s="2">
        <f>COUNTIFS(Table2[Sub-Sector],Table3[[#This Row],[Sub-Sector]],Table2[% Away From 52W High],"&lt;=10")/Table3[[#This Row],[Count]]</f>
        <v>0.4</v>
      </c>
      <c r="Q50" s="2">
        <f>COUNTIFS(Table2[Sub-Sector],Table3[[#This Row],[Sub-Sector]],Table2[% Away From 52W Low],"&gt;=10")/Table3[[#This Row],[Count]]</f>
        <v>1</v>
      </c>
      <c r="R50" s="2">
        <f>COUNTIFS(Table2[Sub-Sector],Table3[[#This Row],[Sub-Sector]],Table2[% Away From 52W Low],"&gt;=10")/Table3[[#This Row],[Count]]</f>
        <v>1</v>
      </c>
      <c r="S50" s="2">
        <f>COUNTIFS(Table2[Sub-Sector],Table3[[#This Row],[Sub-Sector]],Table2[% Price above 50 EMA],"&gt;=0")/Table3[[#This Row],[Count]]</f>
        <v>0.6</v>
      </c>
      <c r="T50" s="2">
        <f>COUNTIFS(Table2[Sub-Sector],Table3[[#This Row],[Sub-Sector]],Table2[% Price above 200 EMA],"&gt;=0")/Table3[[#This Row],[Count]]</f>
        <v>1</v>
      </c>
      <c r="U50" s="2">
        <f>COUNTIFS(Table2[Sub-Sector],Table3[[#This Row],[Sub-Sector]],Table2[Rate of Change - Zone],"Positive")/Table3[[#This Row],[Count]]</f>
        <v>0.8</v>
      </c>
      <c r="V50" s="2">
        <f>COUNTIFS(Table2[Sub-Sector],Table3[[#This Row],[Sub-Sector]],Table2[Sharpe Ratio],"&gt;=0.10")/Table3[[#This Row],[Count]]</f>
        <v>0.2</v>
      </c>
    </row>
    <row r="51" spans="1:22" x14ac:dyDescent="0.3">
      <c r="A51" t="s">
        <v>461</v>
      </c>
      <c r="B51">
        <f>COUNTIFS(Table2[Sub-Sector],Table3[[#This Row],[Sub-Sector]])</f>
        <v>4</v>
      </c>
      <c r="C51" s="2">
        <f>COUNTIFS(Table2[Sub-Sector],Table3[[#This Row],[Sub-Sector]],Table2[Uptrend],"Uptrend")/Table3[[#This Row],[Count]]</f>
        <v>1</v>
      </c>
      <c r="D51" s="2">
        <f>COUNTIFS(Table2[Sub-Sector],Table3[[#This Row],[Sub-Sector]],Table2[1W Return vs Nifty],"&gt;=5")/Table3[[#This Row],[Count]]</f>
        <v>0.25</v>
      </c>
      <c r="E51" s="2">
        <f>COUNTIFS(Table2[Sub-Sector],Table3[[#This Row],[Sub-Sector]],Table2[1M Return vs Nifty],"&gt;=5")/Table3[[#This Row],[Count]]</f>
        <v>0.5</v>
      </c>
      <c r="F51" s="2">
        <f>COUNTIFS(Table2[Sub-Sector],Table3[[#This Row],[Sub-Sector]],Table2[6M Return vs Nifty],"&gt;=10")/Table3[[#This Row],[Count]]</f>
        <v>0.75</v>
      </c>
      <c r="G51" s="2">
        <f>COUNTIFS(Table2[Sub-Sector],Table3[[#This Row],[Sub-Sector]],Table2[1Y Return vs Nifty],"&gt;=10")/Table3[[#This Row],[Count]]</f>
        <v>0.75</v>
      </c>
      <c r="H51" s="2">
        <f>COUNTIFS(Table2[Sub-Sector],Table3[[#This Row],[Sub-Sector]],Table2[RSI Exponential â€“ 14D],"&gt;=50")/Table3[[#This Row],[Count]]</f>
        <v>0.5</v>
      </c>
      <c r="I51" s="2">
        <f>COUNTIFS(Table2[Sub-Sector],Table3[[#This Row],[Sub-Sector]],Table2[Relative Volume],"&gt;=2")/Table3[[#This Row],[Count]]</f>
        <v>0.5</v>
      </c>
      <c r="J51" s="2">
        <f>COUNTIFS(Table2[Sub-Sector],Table3[[#This Row],[Sub-Sector]],Table2[% Away From Day Low],"&gt;=0.05")/Table3[[#This Row],[Count]]</f>
        <v>0</v>
      </c>
      <c r="K51" s="2">
        <f>COUNTIFS(Table2[Sub-Sector],Table3[[#This Row],[Sub-Sector]],Table2[% Away From Day High],"&lt;=0.05")/Table3[[#This Row],[Count]]</f>
        <v>0.75</v>
      </c>
      <c r="L51" s="2">
        <f>COUNTIFS(Table2[Sub-Sector],Table3[[#This Row],[Sub-Sector]],Table2[% Away From Day High],"&lt;=0.05")/Table3[[#This Row],[Count]]</f>
        <v>0.75</v>
      </c>
      <c r="M51" s="2">
        <f>COUNTIFS(Table2[Sub-Sector],Table3[[#This Row],[Sub-Sector]],Table2[% Away From Current Week High],"&lt;=0.05")/Table3[[#This Row],[Count]]</f>
        <v>1</v>
      </c>
      <c r="N51" s="2">
        <f>COUNTIFS(Table2[Sub-Sector],Table3[[#This Row],[Sub-Sector]],Table2[% Away From Current Month Low],"&gt;=0.05")/Table3[[#This Row],[Count]]</f>
        <v>0.5</v>
      </c>
      <c r="O51" s="2">
        <f>COUNTIFS(Table2[Sub-Sector],Table3[[#This Row],[Sub-Sector]],Table2[% Away From Current Month High],"&lt;=0.05")/Table3[[#This Row],[Count]]</f>
        <v>0.5</v>
      </c>
      <c r="P51" s="2">
        <f>COUNTIFS(Table2[Sub-Sector],Table3[[#This Row],[Sub-Sector]],Table2[% Away From 52W High],"&lt;=10")/Table3[[#This Row],[Count]]</f>
        <v>0.25</v>
      </c>
      <c r="Q51" s="2">
        <f>COUNTIFS(Table2[Sub-Sector],Table3[[#This Row],[Sub-Sector]],Table2[% Away From 52W Low],"&gt;=10")/Table3[[#This Row],[Count]]</f>
        <v>1</v>
      </c>
      <c r="R51" s="2">
        <f>COUNTIFS(Table2[Sub-Sector],Table3[[#This Row],[Sub-Sector]],Table2[% Away From 52W Low],"&gt;=10")/Table3[[#This Row],[Count]]</f>
        <v>1</v>
      </c>
      <c r="S51" s="2">
        <f>COUNTIFS(Table2[Sub-Sector],Table3[[#This Row],[Sub-Sector]],Table2[% Price above 50 EMA],"&gt;=0")/Table3[[#This Row],[Count]]</f>
        <v>1</v>
      </c>
      <c r="T51" s="2">
        <f>COUNTIFS(Table2[Sub-Sector],Table3[[#This Row],[Sub-Sector]],Table2[% Price above 200 EMA],"&gt;=0")/Table3[[#This Row],[Count]]</f>
        <v>1</v>
      </c>
      <c r="U51" s="2">
        <f>COUNTIFS(Table2[Sub-Sector],Table3[[#This Row],[Sub-Sector]],Table2[Rate of Change - Zone],"Positive")/Table3[[#This Row],[Count]]</f>
        <v>0.5</v>
      </c>
      <c r="V51" s="2">
        <f>COUNTIFS(Table2[Sub-Sector],Table3[[#This Row],[Sub-Sector]],Table2[Sharpe Ratio],"&gt;=0.10")/Table3[[#This Row],[Count]]</f>
        <v>0.5</v>
      </c>
    </row>
    <row r="52" spans="1:22" x14ac:dyDescent="0.3">
      <c r="A52" t="s">
        <v>103</v>
      </c>
      <c r="B52">
        <f>COUNTIFS(Table2[Sub-Sector],Table3[[#This Row],[Sub-Sector]])</f>
        <v>4</v>
      </c>
      <c r="C52" s="2">
        <f>COUNTIFS(Table2[Sub-Sector],Table3[[#This Row],[Sub-Sector]],Table2[Uptrend],"Uptrend")/Table3[[#This Row],[Count]]</f>
        <v>0</v>
      </c>
      <c r="D52" s="2">
        <f>COUNTIFS(Table2[Sub-Sector],Table3[[#This Row],[Sub-Sector]],Table2[1W Return vs Nifty],"&gt;=5")/Table3[[#This Row],[Count]]</f>
        <v>0.25</v>
      </c>
      <c r="E52" s="2">
        <f>COUNTIFS(Table2[Sub-Sector],Table3[[#This Row],[Sub-Sector]],Table2[1M Return vs Nifty],"&gt;=5")/Table3[[#This Row],[Count]]</f>
        <v>0.25</v>
      </c>
      <c r="F52" s="2">
        <f>COUNTIFS(Table2[Sub-Sector],Table3[[#This Row],[Sub-Sector]],Table2[6M Return vs Nifty],"&gt;=10")/Table3[[#This Row],[Count]]</f>
        <v>0</v>
      </c>
      <c r="G52" s="2">
        <f>COUNTIFS(Table2[Sub-Sector],Table3[[#This Row],[Sub-Sector]],Table2[1Y Return vs Nifty],"&gt;=10")/Table3[[#This Row],[Count]]</f>
        <v>0</v>
      </c>
      <c r="H52" s="2">
        <f>COUNTIFS(Table2[Sub-Sector],Table3[[#This Row],[Sub-Sector]],Table2[RSI Exponential â€“ 14D],"&gt;=50")/Table3[[#This Row],[Count]]</f>
        <v>1</v>
      </c>
      <c r="I52" s="2">
        <f>COUNTIFS(Table2[Sub-Sector],Table3[[#This Row],[Sub-Sector]],Table2[Relative Volume],"&gt;=2")/Table3[[#This Row],[Count]]</f>
        <v>0.25</v>
      </c>
      <c r="J52" s="2">
        <f>COUNTIFS(Table2[Sub-Sector],Table3[[#This Row],[Sub-Sector]],Table2[% Away From Day Low],"&gt;=0.05")/Table3[[#This Row],[Count]]</f>
        <v>0</v>
      </c>
      <c r="K52" s="2">
        <f>COUNTIFS(Table2[Sub-Sector],Table3[[#This Row],[Sub-Sector]],Table2[% Away From Day High],"&lt;=0.05")/Table3[[#This Row],[Count]]</f>
        <v>1</v>
      </c>
      <c r="L52" s="2">
        <f>COUNTIFS(Table2[Sub-Sector],Table3[[#This Row],[Sub-Sector]],Table2[% Away From Day High],"&lt;=0.05")/Table3[[#This Row],[Count]]</f>
        <v>1</v>
      </c>
      <c r="M52" s="2">
        <f>COUNTIFS(Table2[Sub-Sector],Table3[[#This Row],[Sub-Sector]],Table2[% Away From Current Week High],"&lt;=0.05")/Table3[[#This Row],[Count]]</f>
        <v>1</v>
      </c>
      <c r="N52" s="2">
        <f>COUNTIFS(Table2[Sub-Sector],Table3[[#This Row],[Sub-Sector]],Table2[% Away From Current Month Low],"&gt;=0.05")/Table3[[#This Row],[Count]]</f>
        <v>0.5</v>
      </c>
      <c r="O52" s="2">
        <f>COUNTIFS(Table2[Sub-Sector],Table3[[#This Row],[Sub-Sector]],Table2[% Away From Current Month High],"&lt;=0.05")/Table3[[#This Row],[Count]]</f>
        <v>0.75</v>
      </c>
      <c r="P52" s="2">
        <f>COUNTIFS(Table2[Sub-Sector],Table3[[#This Row],[Sub-Sector]],Table2[% Away From 52W High],"&lt;=10")/Table3[[#This Row],[Count]]</f>
        <v>0</v>
      </c>
      <c r="Q52" s="2">
        <f>COUNTIFS(Table2[Sub-Sector],Table3[[#This Row],[Sub-Sector]],Table2[% Away From 52W Low],"&gt;=10")/Table3[[#This Row],[Count]]</f>
        <v>1</v>
      </c>
      <c r="R52" s="2">
        <f>COUNTIFS(Table2[Sub-Sector],Table3[[#This Row],[Sub-Sector]],Table2[% Away From 52W Low],"&gt;=10")/Table3[[#This Row],[Count]]</f>
        <v>1</v>
      </c>
      <c r="S52" s="2">
        <f>COUNTIFS(Table2[Sub-Sector],Table3[[#This Row],[Sub-Sector]],Table2[% Price above 50 EMA],"&gt;=0")/Table3[[#This Row],[Count]]</f>
        <v>1</v>
      </c>
      <c r="T52" s="2">
        <f>COUNTIFS(Table2[Sub-Sector],Table3[[#This Row],[Sub-Sector]],Table2[% Price above 200 EMA],"&gt;=0")/Table3[[#This Row],[Count]]</f>
        <v>0.25</v>
      </c>
      <c r="U52" s="2">
        <f>COUNTIFS(Table2[Sub-Sector],Table3[[#This Row],[Sub-Sector]],Table2[Rate of Change - Zone],"Positive")/Table3[[#This Row],[Count]]</f>
        <v>1</v>
      </c>
      <c r="V52" s="2">
        <f>COUNTIFS(Table2[Sub-Sector],Table3[[#This Row],[Sub-Sector]],Table2[Sharpe Ratio],"&gt;=0.10")/Table3[[#This Row],[Count]]</f>
        <v>0</v>
      </c>
    </row>
    <row r="53" spans="1:22" x14ac:dyDescent="0.3">
      <c r="A53" t="s">
        <v>623</v>
      </c>
      <c r="B53">
        <f>COUNTIFS(Table2[Sub-Sector],Table3[[#This Row],[Sub-Sector]])</f>
        <v>4</v>
      </c>
      <c r="C53" s="2">
        <f>COUNTIFS(Table2[Sub-Sector],Table3[[#This Row],[Sub-Sector]],Table2[Uptrend],"Uptrend")/Table3[[#This Row],[Count]]</f>
        <v>0.5</v>
      </c>
      <c r="D53" s="2">
        <f>COUNTIFS(Table2[Sub-Sector],Table3[[#This Row],[Sub-Sector]],Table2[1W Return vs Nifty],"&gt;=5")/Table3[[#This Row],[Count]]</f>
        <v>0</v>
      </c>
      <c r="E53" s="2">
        <f>COUNTIFS(Table2[Sub-Sector],Table3[[#This Row],[Sub-Sector]],Table2[1M Return vs Nifty],"&gt;=5")/Table3[[#This Row],[Count]]</f>
        <v>0</v>
      </c>
      <c r="F53" s="2">
        <f>COUNTIFS(Table2[Sub-Sector],Table3[[#This Row],[Sub-Sector]],Table2[6M Return vs Nifty],"&gt;=10")/Table3[[#This Row],[Count]]</f>
        <v>0.75</v>
      </c>
      <c r="G53" s="2">
        <f>COUNTIFS(Table2[Sub-Sector],Table3[[#This Row],[Sub-Sector]],Table2[1Y Return vs Nifty],"&gt;=10")/Table3[[#This Row],[Count]]</f>
        <v>0.75</v>
      </c>
      <c r="H53" s="2">
        <f>COUNTIFS(Table2[Sub-Sector],Table3[[#This Row],[Sub-Sector]],Table2[RSI Exponential â€“ 14D],"&gt;=50")/Table3[[#This Row],[Count]]</f>
        <v>1</v>
      </c>
      <c r="I53" s="2">
        <f>COUNTIFS(Table2[Sub-Sector],Table3[[#This Row],[Sub-Sector]],Table2[Relative Volume],"&gt;=2")/Table3[[#This Row],[Count]]</f>
        <v>0.25</v>
      </c>
      <c r="J53" s="2">
        <f>COUNTIFS(Table2[Sub-Sector],Table3[[#This Row],[Sub-Sector]],Table2[% Away From Day Low],"&gt;=0.05")/Table3[[#This Row],[Count]]</f>
        <v>0</v>
      </c>
      <c r="K53" s="2">
        <f>COUNTIFS(Table2[Sub-Sector],Table3[[#This Row],[Sub-Sector]],Table2[% Away From Day High],"&lt;=0.05")/Table3[[#This Row],[Count]]</f>
        <v>1</v>
      </c>
      <c r="L53" s="2">
        <f>COUNTIFS(Table2[Sub-Sector],Table3[[#This Row],[Sub-Sector]],Table2[% Away From Day High],"&lt;=0.05")/Table3[[#This Row],[Count]]</f>
        <v>1</v>
      </c>
      <c r="M53" s="2">
        <f>COUNTIFS(Table2[Sub-Sector],Table3[[#This Row],[Sub-Sector]],Table2[% Away From Current Week High],"&lt;=0.05")/Table3[[#This Row],[Count]]</f>
        <v>1</v>
      </c>
      <c r="N53" s="2">
        <f>COUNTIFS(Table2[Sub-Sector],Table3[[#This Row],[Sub-Sector]],Table2[% Away From Current Month Low],"&gt;=0.05")/Table3[[#This Row],[Count]]</f>
        <v>0.75</v>
      </c>
      <c r="O53" s="2">
        <f>COUNTIFS(Table2[Sub-Sector],Table3[[#This Row],[Sub-Sector]],Table2[% Away From Current Month High],"&lt;=0.05")/Table3[[#This Row],[Count]]</f>
        <v>1</v>
      </c>
      <c r="P53" s="2">
        <f>COUNTIFS(Table2[Sub-Sector],Table3[[#This Row],[Sub-Sector]],Table2[% Away From 52W High],"&lt;=10")/Table3[[#This Row],[Count]]</f>
        <v>0.5</v>
      </c>
      <c r="Q53" s="2">
        <f>COUNTIFS(Table2[Sub-Sector],Table3[[#This Row],[Sub-Sector]],Table2[% Away From 52W Low],"&gt;=10")/Table3[[#This Row],[Count]]</f>
        <v>1</v>
      </c>
      <c r="R53" s="2">
        <f>COUNTIFS(Table2[Sub-Sector],Table3[[#This Row],[Sub-Sector]],Table2[% Away From 52W Low],"&gt;=10")/Table3[[#This Row],[Count]]</f>
        <v>1</v>
      </c>
      <c r="S53" s="2">
        <f>COUNTIFS(Table2[Sub-Sector],Table3[[#This Row],[Sub-Sector]],Table2[% Price above 50 EMA],"&gt;=0")/Table3[[#This Row],[Count]]</f>
        <v>0.75</v>
      </c>
      <c r="T53" s="2">
        <f>COUNTIFS(Table2[Sub-Sector],Table3[[#This Row],[Sub-Sector]],Table2[% Price above 200 EMA],"&gt;=0")/Table3[[#This Row],[Count]]</f>
        <v>0.75</v>
      </c>
      <c r="U53" s="2">
        <f>COUNTIFS(Table2[Sub-Sector],Table3[[#This Row],[Sub-Sector]],Table2[Rate of Change - Zone],"Positive")/Table3[[#This Row],[Count]]</f>
        <v>1</v>
      </c>
      <c r="V53" s="2">
        <f>COUNTIFS(Table2[Sub-Sector],Table3[[#This Row],[Sub-Sector]],Table2[Sharpe Ratio],"&gt;=0.10")/Table3[[#This Row],[Count]]</f>
        <v>0.5</v>
      </c>
    </row>
    <row r="54" spans="1:22" x14ac:dyDescent="0.3">
      <c r="A54" t="s">
        <v>29</v>
      </c>
      <c r="B54">
        <f>COUNTIFS(Table2[Sub-Sector],Table3[[#This Row],[Sub-Sector]])</f>
        <v>4</v>
      </c>
      <c r="C54" s="2">
        <f>COUNTIFS(Table2[Sub-Sector],Table3[[#This Row],[Sub-Sector]],Table2[Uptrend],"Uptrend")/Table3[[#This Row],[Count]]</f>
        <v>0.75</v>
      </c>
      <c r="D54" s="2">
        <f>COUNTIFS(Table2[Sub-Sector],Table3[[#This Row],[Sub-Sector]],Table2[1W Return vs Nifty],"&gt;=5")/Table3[[#This Row],[Count]]</f>
        <v>0</v>
      </c>
      <c r="E54" s="2">
        <f>COUNTIFS(Table2[Sub-Sector],Table3[[#This Row],[Sub-Sector]],Table2[1M Return vs Nifty],"&gt;=5")/Table3[[#This Row],[Count]]</f>
        <v>0</v>
      </c>
      <c r="F54" s="2">
        <f>COUNTIFS(Table2[Sub-Sector],Table3[[#This Row],[Sub-Sector]],Table2[6M Return vs Nifty],"&gt;=10")/Table3[[#This Row],[Count]]</f>
        <v>0.25</v>
      </c>
      <c r="G54" s="2">
        <f>COUNTIFS(Table2[Sub-Sector],Table3[[#This Row],[Sub-Sector]],Table2[1Y Return vs Nifty],"&gt;=10")/Table3[[#This Row],[Count]]</f>
        <v>0.5</v>
      </c>
      <c r="H54" s="2">
        <f>COUNTIFS(Table2[Sub-Sector],Table3[[#This Row],[Sub-Sector]],Table2[RSI Exponential â€“ 14D],"&gt;=50")/Table3[[#This Row],[Count]]</f>
        <v>0.75</v>
      </c>
      <c r="I54" s="2">
        <f>COUNTIFS(Table2[Sub-Sector],Table3[[#This Row],[Sub-Sector]],Table2[Relative Volume],"&gt;=2")/Table3[[#This Row],[Count]]</f>
        <v>0</v>
      </c>
      <c r="J54" s="2">
        <f>COUNTIFS(Table2[Sub-Sector],Table3[[#This Row],[Sub-Sector]],Table2[% Away From Day Low],"&gt;=0.05")/Table3[[#This Row],[Count]]</f>
        <v>0</v>
      </c>
      <c r="K54" s="2">
        <f>COUNTIFS(Table2[Sub-Sector],Table3[[#This Row],[Sub-Sector]],Table2[% Away From Day High],"&lt;=0.05")/Table3[[#This Row],[Count]]</f>
        <v>0.5</v>
      </c>
      <c r="L54" s="2">
        <f>COUNTIFS(Table2[Sub-Sector],Table3[[#This Row],[Sub-Sector]],Table2[% Away From Day High],"&lt;=0.05")/Table3[[#This Row],[Count]]</f>
        <v>0.5</v>
      </c>
      <c r="M54" s="2">
        <f>COUNTIFS(Table2[Sub-Sector],Table3[[#This Row],[Sub-Sector]],Table2[% Away From Current Week High],"&lt;=0.05")/Table3[[#This Row],[Count]]</f>
        <v>1</v>
      </c>
      <c r="N54" s="2">
        <f>COUNTIFS(Table2[Sub-Sector],Table3[[#This Row],[Sub-Sector]],Table2[% Away From Current Month Low],"&gt;=0.05")/Table3[[#This Row],[Count]]</f>
        <v>0.25</v>
      </c>
      <c r="O54" s="2">
        <f>COUNTIFS(Table2[Sub-Sector],Table3[[#This Row],[Sub-Sector]],Table2[% Away From Current Month High],"&lt;=0.05")/Table3[[#This Row],[Count]]</f>
        <v>0.75</v>
      </c>
      <c r="P54" s="2">
        <f>COUNTIFS(Table2[Sub-Sector],Table3[[#This Row],[Sub-Sector]],Table2[% Away From 52W High],"&lt;=10")/Table3[[#This Row],[Count]]</f>
        <v>0.25</v>
      </c>
      <c r="Q54" s="2">
        <f>COUNTIFS(Table2[Sub-Sector],Table3[[#This Row],[Sub-Sector]],Table2[% Away From 52W Low],"&gt;=10")/Table3[[#This Row],[Count]]</f>
        <v>1</v>
      </c>
      <c r="R54" s="2">
        <f>COUNTIFS(Table2[Sub-Sector],Table3[[#This Row],[Sub-Sector]],Table2[% Away From 52W Low],"&gt;=10")/Table3[[#This Row],[Count]]</f>
        <v>1</v>
      </c>
      <c r="S54" s="2">
        <f>COUNTIFS(Table2[Sub-Sector],Table3[[#This Row],[Sub-Sector]],Table2[% Price above 50 EMA],"&gt;=0")/Table3[[#This Row],[Count]]</f>
        <v>0.75</v>
      </c>
      <c r="T54" s="2">
        <f>COUNTIFS(Table2[Sub-Sector],Table3[[#This Row],[Sub-Sector]],Table2[% Price above 200 EMA],"&gt;=0")/Table3[[#This Row],[Count]]</f>
        <v>0.75</v>
      </c>
      <c r="U54" s="2">
        <f>COUNTIFS(Table2[Sub-Sector],Table3[[#This Row],[Sub-Sector]],Table2[Rate of Change - Zone],"Positive")/Table3[[#This Row],[Count]]</f>
        <v>0.25</v>
      </c>
      <c r="V54" s="2">
        <f>COUNTIFS(Table2[Sub-Sector],Table3[[#This Row],[Sub-Sector]],Table2[Sharpe Ratio],"&gt;=0.10")/Table3[[#This Row],[Count]]</f>
        <v>0.25</v>
      </c>
    </row>
    <row r="55" spans="1:22" x14ac:dyDescent="0.3">
      <c r="A55" t="s">
        <v>59</v>
      </c>
      <c r="B55">
        <f>COUNTIFS(Table2[Sub-Sector],Table3[[#This Row],[Sub-Sector]])</f>
        <v>4</v>
      </c>
      <c r="C55" s="2">
        <f>COUNTIFS(Table2[Sub-Sector],Table3[[#This Row],[Sub-Sector]],Table2[Uptrend],"Uptrend")/Table3[[#This Row],[Count]]</f>
        <v>1</v>
      </c>
      <c r="D55" s="2">
        <f>COUNTIFS(Table2[Sub-Sector],Table3[[#This Row],[Sub-Sector]],Table2[1W Return vs Nifty],"&gt;=5")/Table3[[#This Row],[Count]]</f>
        <v>0</v>
      </c>
      <c r="E55" s="2">
        <f>COUNTIFS(Table2[Sub-Sector],Table3[[#This Row],[Sub-Sector]],Table2[1M Return vs Nifty],"&gt;=5")/Table3[[#This Row],[Count]]</f>
        <v>0</v>
      </c>
      <c r="F55" s="2">
        <f>COUNTIFS(Table2[Sub-Sector],Table3[[#This Row],[Sub-Sector]],Table2[6M Return vs Nifty],"&gt;=10")/Table3[[#This Row],[Count]]</f>
        <v>1</v>
      </c>
      <c r="G55" s="2">
        <f>COUNTIFS(Table2[Sub-Sector],Table3[[#This Row],[Sub-Sector]],Table2[1Y Return vs Nifty],"&gt;=10")/Table3[[#This Row],[Count]]</f>
        <v>0.75</v>
      </c>
      <c r="H55" s="2">
        <f>COUNTIFS(Table2[Sub-Sector],Table3[[#This Row],[Sub-Sector]],Table2[RSI Exponential â€“ 14D],"&gt;=50")/Table3[[#This Row],[Count]]</f>
        <v>0.5</v>
      </c>
      <c r="I55" s="2">
        <f>COUNTIFS(Table2[Sub-Sector],Table3[[#This Row],[Sub-Sector]],Table2[Relative Volume],"&gt;=2")/Table3[[#This Row],[Count]]</f>
        <v>0</v>
      </c>
      <c r="J55" s="2">
        <f>COUNTIFS(Table2[Sub-Sector],Table3[[#This Row],[Sub-Sector]],Table2[% Away From Day Low],"&gt;=0.05")/Table3[[#This Row],[Count]]</f>
        <v>0</v>
      </c>
      <c r="K55" s="2">
        <f>COUNTIFS(Table2[Sub-Sector],Table3[[#This Row],[Sub-Sector]],Table2[% Away From Day High],"&lt;=0.05")/Table3[[#This Row],[Count]]</f>
        <v>1</v>
      </c>
      <c r="L55" s="2">
        <f>COUNTIFS(Table2[Sub-Sector],Table3[[#This Row],[Sub-Sector]],Table2[% Away From Day High],"&lt;=0.05")/Table3[[#This Row],[Count]]</f>
        <v>1</v>
      </c>
      <c r="M55" s="2">
        <f>COUNTIFS(Table2[Sub-Sector],Table3[[#This Row],[Sub-Sector]],Table2[% Away From Current Week High],"&lt;=0.05")/Table3[[#This Row],[Count]]</f>
        <v>1</v>
      </c>
      <c r="N55" s="2">
        <f>COUNTIFS(Table2[Sub-Sector],Table3[[#This Row],[Sub-Sector]],Table2[% Away From Current Month Low],"&gt;=0.05")/Table3[[#This Row],[Count]]</f>
        <v>0.75</v>
      </c>
      <c r="O55" s="2">
        <f>COUNTIFS(Table2[Sub-Sector],Table3[[#This Row],[Sub-Sector]],Table2[% Away From Current Month High],"&lt;=0.05")/Table3[[#This Row],[Count]]</f>
        <v>0.5</v>
      </c>
      <c r="P55" s="2">
        <f>COUNTIFS(Table2[Sub-Sector],Table3[[#This Row],[Sub-Sector]],Table2[% Away From 52W High],"&lt;=10")/Table3[[#This Row],[Count]]</f>
        <v>0.75</v>
      </c>
      <c r="Q55" s="2">
        <f>COUNTIFS(Table2[Sub-Sector],Table3[[#This Row],[Sub-Sector]],Table2[% Away From 52W Low],"&gt;=10")/Table3[[#This Row],[Count]]</f>
        <v>1</v>
      </c>
      <c r="R55" s="2">
        <f>COUNTIFS(Table2[Sub-Sector],Table3[[#This Row],[Sub-Sector]],Table2[% Away From 52W Low],"&gt;=10")/Table3[[#This Row],[Count]]</f>
        <v>1</v>
      </c>
      <c r="S55" s="2">
        <f>COUNTIFS(Table2[Sub-Sector],Table3[[#This Row],[Sub-Sector]],Table2[% Price above 50 EMA],"&gt;=0")/Table3[[#This Row],[Count]]</f>
        <v>1</v>
      </c>
      <c r="T55" s="2">
        <f>COUNTIFS(Table2[Sub-Sector],Table3[[#This Row],[Sub-Sector]],Table2[% Price above 200 EMA],"&gt;=0")/Table3[[#This Row],[Count]]</f>
        <v>1</v>
      </c>
      <c r="U55" s="2">
        <f>COUNTIFS(Table2[Sub-Sector],Table3[[#This Row],[Sub-Sector]],Table2[Rate of Change - Zone],"Positive")/Table3[[#This Row],[Count]]</f>
        <v>0.75</v>
      </c>
      <c r="V55" s="2">
        <f>COUNTIFS(Table2[Sub-Sector],Table3[[#This Row],[Sub-Sector]],Table2[Sharpe Ratio],"&gt;=0.10")/Table3[[#This Row],[Count]]</f>
        <v>0.75</v>
      </c>
    </row>
    <row r="56" spans="1:22" x14ac:dyDescent="0.3">
      <c r="A56" t="s">
        <v>114</v>
      </c>
      <c r="B56">
        <f>COUNTIFS(Table2[Sub-Sector],Table3[[#This Row],[Sub-Sector]])</f>
        <v>4</v>
      </c>
      <c r="C56" s="2">
        <f>COUNTIFS(Table2[Sub-Sector],Table3[[#This Row],[Sub-Sector]],Table2[Uptrend],"Uptrend")/Table3[[#This Row],[Count]]</f>
        <v>0.5</v>
      </c>
      <c r="D56" s="2">
        <f>COUNTIFS(Table2[Sub-Sector],Table3[[#This Row],[Sub-Sector]],Table2[1W Return vs Nifty],"&gt;=5")/Table3[[#This Row],[Count]]</f>
        <v>0</v>
      </c>
      <c r="E56" s="2">
        <f>COUNTIFS(Table2[Sub-Sector],Table3[[#This Row],[Sub-Sector]],Table2[1M Return vs Nifty],"&gt;=5")/Table3[[#This Row],[Count]]</f>
        <v>0.25</v>
      </c>
      <c r="F56" s="2">
        <f>COUNTIFS(Table2[Sub-Sector],Table3[[#This Row],[Sub-Sector]],Table2[6M Return vs Nifty],"&gt;=10")/Table3[[#This Row],[Count]]</f>
        <v>0.25</v>
      </c>
      <c r="G56" s="2">
        <f>COUNTIFS(Table2[Sub-Sector],Table3[[#This Row],[Sub-Sector]],Table2[1Y Return vs Nifty],"&gt;=10")/Table3[[#This Row],[Count]]</f>
        <v>0.5</v>
      </c>
      <c r="H56" s="2">
        <f>COUNTIFS(Table2[Sub-Sector],Table3[[#This Row],[Sub-Sector]],Table2[RSI Exponential â€“ 14D],"&gt;=50")/Table3[[#This Row],[Count]]</f>
        <v>0.25</v>
      </c>
      <c r="I56" s="2">
        <f>COUNTIFS(Table2[Sub-Sector],Table3[[#This Row],[Sub-Sector]],Table2[Relative Volume],"&gt;=2")/Table3[[#This Row],[Count]]</f>
        <v>0</v>
      </c>
      <c r="J56" s="2">
        <f>COUNTIFS(Table2[Sub-Sector],Table3[[#This Row],[Sub-Sector]],Table2[% Away From Day Low],"&gt;=0.05")/Table3[[#This Row],[Count]]</f>
        <v>0</v>
      </c>
      <c r="K56" s="2">
        <f>COUNTIFS(Table2[Sub-Sector],Table3[[#This Row],[Sub-Sector]],Table2[% Away From Day High],"&lt;=0.05")/Table3[[#This Row],[Count]]</f>
        <v>1</v>
      </c>
      <c r="L56" s="2">
        <f>COUNTIFS(Table2[Sub-Sector],Table3[[#This Row],[Sub-Sector]],Table2[% Away From Day High],"&lt;=0.05")/Table3[[#This Row],[Count]]</f>
        <v>1</v>
      </c>
      <c r="M56" s="2">
        <f>COUNTIFS(Table2[Sub-Sector],Table3[[#This Row],[Sub-Sector]],Table2[% Away From Current Week High],"&lt;=0.05")/Table3[[#This Row],[Count]]</f>
        <v>1</v>
      </c>
      <c r="N56" s="2">
        <f>COUNTIFS(Table2[Sub-Sector],Table3[[#This Row],[Sub-Sector]],Table2[% Away From Current Month Low],"&gt;=0.05")/Table3[[#This Row],[Count]]</f>
        <v>0.25</v>
      </c>
      <c r="O56" s="2">
        <f>COUNTIFS(Table2[Sub-Sector],Table3[[#This Row],[Sub-Sector]],Table2[% Away From Current Month High],"&lt;=0.05")/Table3[[#This Row],[Count]]</f>
        <v>0.5</v>
      </c>
      <c r="P56" s="2">
        <f>COUNTIFS(Table2[Sub-Sector],Table3[[#This Row],[Sub-Sector]],Table2[% Away From 52W High],"&lt;=10")/Table3[[#This Row],[Count]]</f>
        <v>0.5</v>
      </c>
      <c r="Q56" s="2">
        <f>COUNTIFS(Table2[Sub-Sector],Table3[[#This Row],[Sub-Sector]],Table2[% Away From 52W Low],"&gt;=10")/Table3[[#This Row],[Count]]</f>
        <v>0.75</v>
      </c>
      <c r="R56" s="2">
        <f>COUNTIFS(Table2[Sub-Sector],Table3[[#This Row],[Sub-Sector]],Table2[% Away From 52W Low],"&gt;=10")/Table3[[#This Row],[Count]]</f>
        <v>0.75</v>
      </c>
      <c r="S56" s="2">
        <f>COUNTIFS(Table2[Sub-Sector],Table3[[#This Row],[Sub-Sector]],Table2[% Price above 50 EMA],"&gt;=0")/Table3[[#This Row],[Count]]</f>
        <v>0.5</v>
      </c>
      <c r="T56" s="2">
        <f>COUNTIFS(Table2[Sub-Sector],Table3[[#This Row],[Sub-Sector]],Table2[% Price above 200 EMA],"&gt;=0")/Table3[[#This Row],[Count]]</f>
        <v>0.5</v>
      </c>
      <c r="U56" s="2">
        <f>COUNTIFS(Table2[Sub-Sector],Table3[[#This Row],[Sub-Sector]],Table2[Rate of Change - Zone],"Positive")/Table3[[#This Row],[Count]]</f>
        <v>0.25</v>
      </c>
      <c r="V56" s="2">
        <f>COUNTIFS(Table2[Sub-Sector],Table3[[#This Row],[Sub-Sector]],Table2[Sharpe Ratio],"&gt;=0.10")/Table3[[#This Row],[Count]]</f>
        <v>0.25</v>
      </c>
    </row>
    <row r="57" spans="1:22" x14ac:dyDescent="0.3">
      <c r="A57" t="s">
        <v>213</v>
      </c>
      <c r="B57">
        <f>COUNTIFS(Table2[Sub-Sector],Table3[[#This Row],[Sub-Sector]])</f>
        <v>4</v>
      </c>
      <c r="C57" s="2">
        <f>COUNTIFS(Table2[Sub-Sector],Table3[[#This Row],[Sub-Sector]],Table2[Uptrend],"Uptrend")/Table3[[#This Row],[Count]]</f>
        <v>0.75</v>
      </c>
      <c r="D57" s="2">
        <f>COUNTIFS(Table2[Sub-Sector],Table3[[#This Row],[Sub-Sector]],Table2[1W Return vs Nifty],"&gt;=5")/Table3[[#This Row],[Count]]</f>
        <v>0</v>
      </c>
      <c r="E57" s="2">
        <f>COUNTIFS(Table2[Sub-Sector],Table3[[#This Row],[Sub-Sector]],Table2[1M Return vs Nifty],"&gt;=5")/Table3[[#This Row],[Count]]</f>
        <v>0</v>
      </c>
      <c r="F57" s="2">
        <f>COUNTIFS(Table2[Sub-Sector],Table3[[#This Row],[Sub-Sector]],Table2[6M Return vs Nifty],"&gt;=10")/Table3[[#This Row],[Count]]</f>
        <v>0</v>
      </c>
      <c r="G57" s="2">
        <f>COUNTIFS(Table2[Sub-Sector],Table3[[#This Row],[Sub-Sector]],Table2[1Y Return vs Nifty],"&gt;=10")/Table3[[#This Row],[Count]]</f>
        <v>0.25</v>
      </c>
      <c r="H57" s="2">
        <f>COUNTIFS(Table2[Sub-Sector],Table3[[#This Row],[Sub-Sector]],Table2[RSI Exponential â€“ 14D],"&gt;=50")/Table3[[#This Row],[Count]]</f>
        <v>0.5</v>
      </c>
      <c r="I57" s="2">
        <f>COUNTIFS(Table2[Sub-Sector],Table3[[#This Row],[Sub-Sector]],Table2[Relative Volume],"&gt;=2")/Table3[[#This Row],[Count]]</f>
        <v>0</v>
      </c>
      <c r="J57" s="2">
        <f>COUNTIFS(Table2[Sub-Sector],Table3[[#This Row],[Sub-Sector]],Table2[% Away From Day Low],"&gt;=0.05")/Table3[[#This Row],[Count]]</f>
        <v>0</v>
      </c>
      <c r="K57" s="2">
        <f>COUNTIFS(Table2[Sub-Sector],Table3[[#This Row],[Sub-Sector]],Table2[% Away From Day High],"&lt;=0.05")/Table3[[#This Row],[Count]]</f>
        <v>1</v>
      </c>
      <c r="L57" s="2">
        <f>COUNTIFS(Table2[Sub-Sector],Table3[[#This Row],[Sub-Sector]],Table2[% Away From Day High],"&lt;=0.05")/Table3[[#This Row],[Count]]</f>
        <v>1</v>
      </c>
      <c r="M57" s="2">
        <f>COUNTIFS(Table2[Sub-Sector],Table3[[#This Row],[Sub-Sector]],Table2[% Away From Current Week High],"&lt;=0.05")/Table3[[#This Row],[Count]]</f>
        <v>1</v>
      </c>
      <c r="N57" s="2">
        <f>COUNTIFS(Table2[Sub-Sector],Table3[[#This Row],[Sub-Sector]],Table2[% Away From Current Month Low],"&gt;=0.05")/Table3[[#This Row],[Count]]</f>
        <v>0.25</v>
      </c>
      <c r="O57" s="2">
        <f>COUNTIFS(Table2[Sub-Sector],Table3[[#This Row],[Sub-Sector]],Table2[% Away From Current Month High],"&lt;=0.05")/Table3[[#This Row],[Count]]</f>
        <v>0.5</v>
      </c>
      <c r="P57" s="2">
        <f>COUNTIFS(Table2[Sub-Sector],Table3[[#This Row],[Sub-Sector]],Table2[% Away From 52W High],"&lt;=10")/Table3[[#This Row],[Count]]</f>
        <v>0.5</v>
      </c>
      <c r="Q57" s="2">
        <f>COUNTIFS(Table2[Sub-Sector],Table3[[#This Row],[Sub-Sector]],Table2[% Away From 52W Low],"&gt;=10")/Table3[[#This Row],[Count]]</f>
        <v>1</v>
      </c>
      <c r="R57" s="2">
        <f>COUNTIFS(Table2[Sub-Sector],Table3[[#This Row],[Sub-Sector]],Table2[% Away From 52W Low],"&gt;=10")/Table3[[#This Row],[Count]]</f>
        <v>1</v>
      </c>
      <c r="S57" s="2">
        <f>COUNTIFS(Table2[Sub-Sector],Table3[[#This Row],[Sub-Sector]],Table2[% Price above 50 EMA],"&gt;=0")/Table3[[#This Row],[Count]]</f>
        <v>0.75</v>
      </c>
      <c r="T57" s="2">
        <f>COUNTIFS(Table2[Sub-Sector],Table3[[#This Row],[Sub-Sector]],Table2[% Price above 200 EMA],"&gt;=0")/Table3[[#This Row],[Count]]</f>
        <v>0.75</v>
      </c>
      <c r="U57" s="2">
        <f>COUNTIFS(Table2[Sub-Sector],Table3[[#This Row],[Sub-Sector]],Table2[Rate of Change - Zone],"Positive")/Table3[[#This Row],[Count]]</f>
        <v>0.5</v>
      </c>
      <c r="V57" s="2">
        <f>COUNTIFS(Table2[Sub-Sector],Table3[[#This Row],[Sub-Sector]],Table2[Sharpe Ratio],"&gt;=0.10")/Table3[[#This Row],[Count]]</f>
        <v>0</v>
      </c>
    </row>
    <row r="58" spans="1:22" x14ac:dyDescent="0.3">
      <c r="A58" t="s">
        <v>609</v>
      </c>
      <c r="B58">
        <f>COUNTIFS(Table2[Sub-Sector],Table3[[#This Row],[Sub-Sector]])</f>
        <v>4</v>
      </c>
      <c r="C58" s="2">
        <f>COUNTIFS(Table2[Sub-Sector],Table3[[#This Row],[Sub-Sector]],Table2[Uptrend],"Uptrend")/Table3[[#This Row],[Count]]</f>
        <v>0.75</v>
      </c>
      <c r="D58" s="2">
        <f>COUNTIFS(Table2[Sub-Sector],Table3[[#This Row],[Sub-Sector]],Table2[1W Return vs Nifty],"&gt;=5")/Table3[[#This Row],[Count]]</f>
        <v>0</v>
      </c>
      <c r="E58" s="2">
        <f>COUNTIFS(Table2[Sub-Sector],Table3[[#This Row],[Sub-Sector]],Table2[1M Return vs Nifty],"&gt;=5")/Table3[[#This Row],[Count]]</f>
        <v>0</v>
      </c>
      <c r="F58" s="2">
        <f>COUNTIFS(Table2[Sub-Sector],Table3[[#This Row],[Sub-Sector]],Table2[6M Return vs Nifty],"&gt;=10")/Table3[[#This Row],[Count]]</f>
        <v>0.5</v>
      </c>
      <c r="G58" s="2">
        <f>COUNTIFS(Table2[Sub-Sector],Table3[[#This Row],[Sub-Sector]],Table2[1Y Return vs Nifty],"&gt;=10")/Table3[[#This Row],[Count]]</f>
        <v>0.75</v>
      </c>
      <c r="H58" s="2">
        <f>COUNTIFS(Table2[Sub-Sector],Table3[[#This Row],[Sub-Sector]],Table2[RSI Exponential â€“ 14D],"&gt;=50")/Table3[[#This Row],[Count]]</f>
        <v>1</v>
      </c>
      <c r="I58" s="2">
        <f>COUNTIFS(Table2[Sub-Sector],Table3[[#This Row],[Sub-Sector]],Table2[Relative Volume],"&gt;=2")/Table3[[#This Row],[Count]]</f>
        <v>0</v>
      </c>
      <c r="J58" s="2">
        <f>COUNTIFS(Table2[Sub-Sector],Table3[[#This Row],[Sub-Sector]],Table2[% Away From Day Low],"&gt;=0.05")/Table3[[#This Row],[Count]]</f>
        <v>0</v>
      </c>
      <c r="K58" s="2">
        <f>COUNTIFS(Table2[Sub-Sector],Table3[[#This Row],[Sub-Sector]],Table2[% Away From Day High],"&lt;=0.05")/Table3[[#This Row],[Count]]</f>
        <v>1</v>
      </c>
      <c r="L58" s="2">
        <f>COUNTIFS(Table2[Sub-Sector],Table3[[#This Row],[Sub-Sector]],Table2[% Away From Day High],"&lt;=0.05")/Table3[[#This Row],[Count]]</f>
        <v>1</v>
      </c>
      <c r="M58" s="2">
        <f>COUNTIFS(Table2[Sub-Sector],Table3[[#This Row],[Sub-Sector]],Table2[% Away From Current Week High],"&lt;=0.05")/Table3[[#This Row],[Count]]</f>
        <v>1</v>
      </c>
      <c r="N58" s="2">
        <f>COUNTIFS(Table2[Sub-Sector],Table3[[#This Row],[Sub-Sector]],Table2[% Away From Current Month Low],"&gt;=0.05")/Table3[[#This Row],[Count]]</f>
        <v>1</v>
      </c>
      <c r="O58" s="2">
        <f>COUNTIFS(Table2[Sub-Sector],Table3[[#This Row],[Sub-Sector]],Table2[% Away From Current Month High],"&lt;=0.05")/Table3[[#This Row],[Count]]</f>
        <v>0.5</v>
      </c>
      <c r="P58" s="2">
        <f>COUNTIFS(Table2[Sub-Sector],Table3[[#This Row],[Sub-Sector]],Table2[% Away From 52W High],"&lt;=10")/Table3[[#This Row],[Count]]</f>
        <v>0.25</v>
      </c>
      <c r="Q58" s="2">
        <f>COUNTIFS(Table2[Sub-Sector],Table3[[#This Row],[Sub-Sector]],Table2[% Away From 52W Low],"&gt;=10")/Table3[[#This Row],[Count]]</f>
        <v>1</v>
      </c>
      <c r="R58" s="2">
        <f>COUNTIFS(Table2[Sub-Sector],Table3[[#This Row],[Sub-Sector]],Table2[% Away From 52W Low],"&gt;=10")/Table3[[#This Row],[Count]]</f>
        <v>1</v>
      </c>
      <c r="S58" s="2">
        <f>COUNTIFS(Table2[Sub-Sector],Table3[[#This Row],[Sub-Sector]],Table2[% Price above 50 EMA],"&gt;=0")/Table3[[#This Row],[Count]]</f>
        <v>1</v>
      </c>
      <c r="T58" s="2">
        <f>COUNTIFS(Table2[Sub-Sector],Table3[[#This Row],[Sub-Sector]],Table2[% Price above 200 EMA],"&gt;=0")/Table3[[#This Row],[Count]]</f>
        <v>1</v>
      </c>
      <c r="U58" s="2">
        <f>COUNTIFS(Table2[Sub-Sector],Table3[[#This Row],[Sub-Sector]],Table2[Rate of Change - Zone],"Positive")/Table3[[#This Row],[Count]]</f>
        <v>0.75</v>
      </c>
      <c r="V58" s="2">
        <f>COUNTIFS(Table2[Sub-Sector],Table3[[#This Row],[Sub-Sector]],Table2[Sharpe Ratio],"&gt;=0.10")/Table3[[#This Row],[Count]]</f>
        <v>0.25</v>
      </c>
    </row>
    <row r="59" spans="1:22" x14ac:dyDescent="0.3">
      <c r="A59" t="s">
        <v>1391</v>
      </c>
      <c r="B59">
        <f>COUNTIFS(Table2[Sub-Sector],Table3[[#This Row],[Sub-Sector]])</f>
        <v>3</v>
      </c>
      <c r="C59" s="2">
        <f>COUNTIFS(Table2[Sub-Sector],Table3[[#This Row],[Sub-Sector]],Table2[Uptrend],"Uptrend")/Table3[[#This Row],[Count]]</f>
        <v>1</v>
      </c>
      <c r="D59" s="2">
        <f>COUNTIFS(Table2[Sub-Sector],Table3[[#This Row],[Sub-Sector]],Table2[1W Return vs Nifty],"&gt;=5")/Table3[[#This Row],[Count]]</f>
        <v>0</v>
      </c>
      <c r="E59" s="2">
        <f>COUNTIFS(Table2[Sub-Sector],Table3[[#This Row],[Sub-Sector]],Table2[1M Return vs Nifty],"&gt;=5")/Table3[[#This Row],[Count]]</f>
        <v>1</v>
      </c>
      <c r="F59" s="2">
        <f>COUNTIFS(Table2[Sub-Sector],Table3[[#This Row],[Sub-Sector]],Table2[6M Return vs Nifty],"&gt;=10")/Table3[[#This Row],[Count]]</f>
        <v>0</v>
      </c>
      <c r="G59" s="2">
        <f>COUNTIFS(Table2[Sub-Sector],Table3[[#This Row],[Sub-Sector]],Table2[1Y Return vs Nifty],"&gt;=10")/Table3[[#This Row],[Count]]</f>
        <v>0</v>
      </c>
      <c r="H59" s="2">
        <f>COUNTIFS(Table2[Sub-Sector],Table3[[#This Row],[Sub-Sector]],Table2[RSI Exponential â€“ 14D],"&gt;=50")/Table3[[#This Row],[Count]]</f>
        <v>1</v>
      </c>
      <c r="I59" s="2">
        <f>COUNTIFS(Table2[Sub-Sector],Table3[[#This Row],[Sub-Sector]],Table2[Relative Volume],"&gt;=2")/Table3[[#This Row],[Count]]</f>
        <v>1</v>
      </c>
      <c r="J59" s="2">
        <f>COUNTIFS(Table2[Sub-Sector],Table3[[#This Row],[Sub-Sector]],Table2[% Away From Day Low],"&gt;=0.05")/Table3[[#This Row],[Count]]</f>
        <v>0</v>
      </c>
      <c r="K59" s="2">
        <f>COUNTIFS(Table2[Sub-Sector],Table3[[#This Row],[Sub-Sector]],Table2[% Away From Day High],"&lt;=0.05")/Table3[[#This Row],[Count]]</f>
        <v>1</v>
      </c>
      <c r="L59" s="2">
        <f>COUNTIFS(Table2[Sub-Sector],Table3[[#This Row],[Sub-Sector]],Table2[% Away From Day High],"&lt;=0.05")/Table3[[#This Row],[Count]]</f>
        <v>1</v>
      </c>
      <c r="M59" s="2">
        <f>COUNTIFS(Table2[Sub-Sector],Table3[[#This Row],[Sub-Sector]],Table2[% Away From Current Week High],"&lt;=0.05")/Table3[[#This Row],[Count]]</f>
        <v>1</v>
      </c>
      <c r="N59" s="2">
        <f>COUNTIFS(Table2[Sub-Sector],Table3[[#This Row],[Sub-Sector]],Table2[% Away From Current Month Low],"&gt;=0.05")/Table3[[#This Row],[Count]]</f>
        <v>1</v>
      </c>
      <c r="O59" s="2">
        <f>COUNTIFS(Table2[Sub-Sector],Table3[[#This Row],[Sub-Sector]],Table2[% Away From Current Month High],"&lt;=0.05")/Table3[[#This Row],[Count]]</f>
        <v>0.33333333333333331</v>
      </c>
      <c r="P59" s="2">
        <f>COUNTIFS(Table2[Sub-Sector],Table3[[#This Row],[Sub-Sector]],Table2[% Away From 52W High],"&lt;=10")/Table3[[#This Row],[Count]]</f>
        <v>0.66666666666666663</v>
      </c>
      <c r="Q59" s="2">
        <f>COUNTIFS(Table2[Sub-Sector],Table3[[#This Row],[Sub-Sector]],Table2[% Away From 52W Low],"&gt;=10")/Table3[[#This Row],[Count]]</f>
        <v>1</v>
      </c>
      <c r="R59" s="2">
        <f>COUNTIFS(Table2[Sub-Sector],Table3[[#This Row],[Sub-Sector]],Table2[% Away From 52W Low],"&gt;=10")/Table3[[#This Row],[Count]]</f>
        <v>1</v>
      </c>
      <c r="S59" s="2">
        <f>COUNTIFS(Table2[Sub-Sector],Table3[[#This Row],[Sub-Sector]],Table2[% Price above 50 EMA],"&gt;=0")/Table3[[#This Row],[Count]]</f>
        <v>1</v>
      </c>
      <c r="T59" s="2">
        <f>COUNTIFS(Table2[Sub-Sector],Table3[[#This Row],[Sub-Sector]],Table2[% Price above 200 EMA],"&gt;=0")/Table3[[#This Row],[Count]]</f>
        <v>1</v>
      </c>
      <c r="U59" s="2">
        <f>COUNTIFS(Table2[Sub-Sector],Table3[[#This Row],[Sub-Sector]],Table2[Rate of Change - Zone],"Positive")/Table3[[#This Row],[Count]]</f>
        <v>1</v>
      </c>
      <c r="V59" s="2">
        <f>COUNTIFS(Table2[Sub-Sector],Table3[[#This Row],[Sub-Sector]],Table2[Sharpe Ratio],"&gt;=0.10")/Table3[[#This Row],[Count]]</f>
        <v>0</v>
      </c>
    </row>
    <row r="60" spans="1:22" x14ac:dyDescent="0.3">
      <c r="A60" t="s">
        <v>710</v>
      </c>
      <c r="B60">
        <f>COUNTIFS(Table2[Sub-Sector],Table3[[#This Row],[Sub-Sector]])</f>
        <v>3</v>
      </c>
      <c r="C60" s="2">
        <f>COUNTIFS(Table2[Sub-Sector],Table3[[#This Row],[Sub-Sector]],Table2[Uptrend],"Uptrend")/Table3[[#This Row],[Count]]</f>
        <v>1</v>
      </c>
      <c r="D60" s="2">
        <f>COUNTIFS(Table2[Sub-Sector],Table3[[#This Row],[Sub-Sector]],Table2[1W Return vs Nifty],"&gt;=5")/Table3[[#This Row],[Count]]</f>
        <v>0</v>
      </c>
      <c r="E60" s="2">
        <f>COUNTIFS(Table2[Sub-Sector],Table3[[#This Row],[Sub-Sector]],Table2[1M Return vs Nifty],"&gt;=5")/Table3[[#This Row],[Count]]</f>
        <v>0.33333333333333331</v>
      </c>
      <c r="F60" s="2">
        <f>COUNTIFS(Table2[Sub-Sector],Table3[[#This Row],[Sub-Sector]],Table2[6M Return vs Nifty],"&gt;=10")/Table3[[#This Row],[Count]]</f>
        <v>0.66666666666666663</v>
      </c>
      <c r="G60" s="2">
        <f>COUNTIFS(Table2[Sub-Sector],Table3[[#This Row],[Sub-Sector]],Table2[1Y Return vs Nifty],"&gt;=10")/Table3[[#This Row],[Count]]</f>
        <v>1</v>
      </c>
      <c r="H60" s="2">
        <f>COUNTIFS(Table2[Sub-Sector],Table3[[#This Row],[Sub-Sector]],Table2[RSI Exponential â€“ 14D],"&gt;=50")/Table3[[#This Row],[Count]]</f>
        <v>0.33333333333333331</v>
      </c>
      <c r="I60" s="2">
        <f>COUNTIFS(Table2[Sub-Sector],Table3[[#This Row],[Sub-Sector]],Table2[Relative Volume],"&gt;=2")/Table3[[#This Row],[Count]]</f>
        <v>0.66666666666666663</v>
      </c>
      <c r="J60" s="2">
        <f>COUNTIFS(Table2[Sub-Sector],Table3[[#This Row],[Sub-Sector]],Table2[% Away From Day Low],"&gt;=0.05")/Table3[[#This Row],[Count]]</f>
        <v>0</v>
      </c>
      <c r="K60" s="2">
        <f>COUNTIFS(Table2[Sub-Sector],Table3[[#This Row],[Sub-Sector]],Table2[% Away From Day High],"&lt;=0.05")/Table3[[#This Row],[Count]]</f>
        <v>0.66666666666666663</v>
      </c>
      <c r="L60" s="2">
        <f>COUNTIFS(Table2[Sub-Sector],Table3[[#This Row],[Sub-Sector]],Table2[% Away From Day High],"&lt;=0.05")/Table3[[#This Row],[Count]]</f>
        <v>0.66666666666666663</v>
      </c>
      <c r="M60" s="2">
        <f>COUNTIFS(Table2[Sub-Sector],Table3[[#This Row],[Sub-Sector]],Table2[% Away From Current Week High],"&lt;=0.05")/Table3[[#This Row],[Count]]</f>
        <v>1</v>
      </c>
      <c r="N60" s="2">
        <f>COUNTIFS(Table2[Sub-Sector],Table3[[#This Row],[Sub-Sector]],Table2[% Away From Current Month Low],"&gt;=0.05")/Table3[[#This Row],[Count]]</f>
        <v>0.33333333333333331</v>
      </c>
      <c r="O60" s="2">
        <f>COUNTIFS(Table2[Sub-Sector],Table3[[#This Row],[Sub-Sector]],Table2[% Away From Current Month High],"&lt;=0.05")/Table3[[#This Row],[Count]]</f>
        <v>0</v>
      </c>
      <c r="P60" s="2">
        <f>COUNTIFS(Table2[Sub-Sector],Table3[[#This Row],[Sub-Sector]],Table2[% Away From 52W High],"&lt;=10")/Table3[[#This Row],[Count]]</f>
        <v>0</v>
      </c>
      <c r="Q60" s="2">
        <f>COUNTIFS(Table2[Sub-Sector],Table3[[#This Row],[Sub-Sector]],Table2[% Away From 52W Low],"&gt;=10")/Table3[[#This Row],[Count]]</f>
        <v>1</v>
      </c>
      <c r="R60" s="2">
        <f>COUNTIFS(Table2[Sub-Sector],Table3[[#This Row],[Sub-Sector]],Table2[% Away From 52W Low],"&gt;=10")/Table3[[#This Row],[Count]]</f>
        <v>1</v>
      </c>
      <c r="S60" s="2">
        <f>COUNTIFS(Table2[Sub-Sector],Table3[[#This Row],[Sub-Sector]],Table2[% Price above 50 EMA],"&gt;=0")/Table3[[#This Row],[Count]]</f>
        <v>0.66666666666666663</v>
      </c>
      <c r="T60" s="2">
        <f>COUNTIFS(Table2[Sub-Sector],Table3[[#This Row],[Sub-Sector]],Table2[% Price above 200 EMA],"&gt;=0")/Table3[[#This Row],[Count]]</f>
        <v>1</v>
      </c>
      <c r="U60" s="2">
        <f>COUNTIFS(Table2[Sub-Sector],Table3[[#This Row],[Sub-Sector]],Table2[Rate of Change - Zone],"Positive")/Table3[[#This Row],[Count]]</f>
        <v>0.33333333333333331</v>
      </c>
      <c r="V60" s="2">
        <f>COUNTIFS(Table2[Sub-Sector],Table3[[#This Row],[Sub-Sector]],Table2[Sharpe Ratio],"&gt;=0.10")/Table3[[#This Row],[Count]]</f>
        <v>0.66666666666666663</v>
      </c>
    </row>
    <row r="61" spans="1:22" x14ac:dyDescent="0.3">
      <c r="A61" t="s">
        <v>54</v>
      </c>
      <c r="B61">
        <f>COUNTIFS(Table2[Sub-Sector],Table3[[#This Row],[Sub-Sector]])</f>
        <v>3</v>
      </c>
      <c r="C61" s="2">
        <f>COUNTIFS(Table2[Sub-Sector],Table3[[#This Row],[Sub-Sector]],Table2[Uptrend],"Uptrend")/Table3[[#This Row],[Count]]</f>
        <v>1</v>
      </c>
      <c r="D61" s="2">
        <f>COUNTIFS(Table2[Sub-Sector],Table3[[#This Row],[Sub-Sector]],Table2[1W Return vs Nifty],"&gt;=5")/Table3[[#This Row],[Count]]</f>
        <v>0.66666666666666663</v>
      </c>
      <c r="E61" s="2">
        <f>COUNTIFS(Table2[Sub-Sector],Table3[[#This Row],[Sub-Sector]],Table2[1M Return vs Nifty],"&gt;=5")/Table3[[#This Row],[Count]]</f>
        <v>1</v>
      </c>
      <c r="F61" s="2">
        <f>COUNTIFS(Table2[Sub-Sector],Table3[[#This Row],[Sub-Sector]],Table2[6M Return vs Nifty],"&gt;=10")/Table3[[#This Row],[Count]]</f>
        <v>1</v>
      </c>
      <c r="G61" s="2">
        <f>COUNTIFS(Table2[Sub-Sector],Table3[[#This Row],[Sub-Sector]],Table2[1Y Return vs Nifty],"&gt;=10")/Table3[[#This Row],[Count]]</f>
        <v>0.66666666666666663</v>
      </c>
      <c r="H61" s="2">
        <f>COUNTIFS(Table2[Sub-Sector],Table3[[#This Row],[Sub-Sector]],Table2[RSI Exponential â€“ 14D],"&gt;=50")/Table3[[#This Row],[Count]]</f>
        <v>1</v>
      </c>
      <c r="I61" s="2">
        <f>COUNTIFS(Table2[Sub-Sector],Table3[[#This Row],[Sub-Sector]],Table2[Relative Volume],"&gt;=2")/Table3[[#This Row],[Count]]</f>
        <v>0.33333333333333331</v>
      </c>
      <c r="J61" s="2">
        <f>COUNTIFS(Table2[Sub-Sector],Table3[[#This Row],[Sub-Sector]],Table2[% Away From Day Low],"&gt;=0.05")/Table3[[#This Row],[Count]]</f>
        <v>0</v>
      </c>
      <c r="K61" s="2">
        <f>COUNTIFS(Table2[Sub-Sector],Table3[[#This Row],[Sub-Sector]],Table2[% Away From Day High],"&lt;=0.05")/Table3[[#This Row],[Count]]</f>
        <v>1</v>
      </c>
      <c r="L61" s="2">
        <f>COUNTIFS(Table2[Sub-Sector],Table3[[#This Row],[Sub-Sector]],Table2[% Away From Day High],"&lt;=0.05")/Table3[[#This Row],[Count]]</f>
        <v>1</v>
      </c>
      <c r="M61" s="2">
        <f>COUNTIFS(Table2[Sub-Sector],Table3[[#This Row],[Sub-Sector]],Table2[% Away From Current Week High],"&lt;=0.05")/Table3[[#This Row],[Count]]</f>
        <v>1</v>
      </c>
      <c r="N61" s="2">
        <f>COUNTIFS(Table2[Sub-Sector],Table3[[#This Row],[Sub-Sector]],Table2[% Away From Current Month Low],"&gt;=0.05")/Table3[[#This Row],[Count]]</f>
        <v>1</v>
      </c>
      <c r="O61" s="2">
        <f>COUNTIFS(Table2[Sub-Sector],Table3[[#This Row],[Sub-Sector]],Table2[% Away From Current Month High],"&lt;=0.05")/Table3[[#This Row],[Count]]</f>
        <v>1</v>
      </c>
      <c r="P61" s="2">
        <f>COUNTIFS(Table2[Sub-Sector],Table3[[#This Row],[Sub-Sector]],Table2[% Away From 52W High],"&lt;=10")/Table3[[#This Row],[Count]]</f>
        <v>0.66666666666666663</v>
      </c>
      <c r="Q61" s="2">
        <f>COUNTIFS(Table2[Sub-Sector],Table3[[#This Row],[Sub-Sector]],Table2[% Away From 52W Low],"&gt;=10")/Table3[[#This Row],[Count]]</f>
        <v>1</v>
      </c>
      <c r="R61" s="2">
        <f>COUNTIFS(Table2[Sub-Sector],Table3[[#This Row],[Sub-Sector]],Table2[% Away From 52W Low],"&gt;=10")/Table3[[#This Row],[Count]]</f>
        <v>1</v>
      </c>
      <c r="S61" s="2">
        <f>COUNTIFS(Table2[Sub-Sector],Table3[[#This Row],[Sub-Sector]],Table2[% Price above 50 EMA],"&gt;=0")/Table3[[#This Row],[Count]]</f>
        <v>1</v>
      </c>
      <c r="T61" s="2">
        <f>COUNTIFS(Table2[Sub-Sector],Table3[[#This Row],[Sub-Sector]],Table2[% Price above 200 EMA],"&gt;=0")/Table3[[#This Row],[Count]]</f>
        <v>1</v>
      </c>
      <c r="U61" s="2">
        <f>COUNTIFS(Table2[Sub-Sector],Table3[[#This Row],[Sub-Sector]],Table2[Rate of Change - Zone],"Positive")/Table3[[#This Row],[Count]]</f>
        <v>1</v>
      </c>
      <c r="V61" s="2">
        <f>COUNTIFS(Table2[Sub-Sector],Table3[[#This Row],[Sub-Sector]],Table2[Sharpe Ratio],"&gt;=0.10")/Table3[[#This Row],[Count]]</f>
        <v>0.66666666666666663</v>
      </c>
    </row>
    <row r="62" spans="1:22" x14ac:dyDescent="0.3">
      <c r="A62" t="s">
        <v>83</v>
      </c>
      <c r="B62">
        <f>COUNTIFS(Table2[Sub-Sector],Table3[[#This Row],[Sub-Sector]])</f>
        <v>3</v>
      </c>
      <c r="C62" s="2">
        <f>COUNTIFS(Table2[Sub-Sector],Table3[[#This Row],[Sub-Sector]],Table2[Uptrend],"Uptrend")/Table3[[#This Row],[Count]]</f>
        <v>1</v>
      </c>
      <c r="D62" s="2">
        <f>COUNTIFS(Table2[Sub-Sector],Table3[[#This Row],[Sub-Sector]],Table2[1W Return vs Nifty],"&gt;=5")/Table3[[#This Row],[Count]]</f>
        <v>0.33333333333333331</v>
      </c>
      <c r="E62" s="2">
        <f>COUNTIFS(Table2[Sub-Sector],Table3[[#This Row],[Sub-Sector]],Table2[1M Return vs Nifty],"&gt;=5")/Table3[[#This Row],[Count]]</f>
        <v>0.66666666666666663</v>
      </c>
      <c r="F62" s="2">
        <f>COUNTIFS(Table2[Sub-Sector],Table3[[#This Row],[Sub-Sector]],Table2[6M Return vs Nifty],"&gt;=10")/Table3[[#This Row],[Count]]</f>
        <v>0.66666666666666663</v>
      </c>
      <c r="G62" s="2">
        <f>COUNTIFS(Table2[Sub-Sector],Table3[[#This Row],[Sub-Sector]],Table2[1Y Return vs Nifty],"&gt;=10")/Table3[[#This Row],[Count]]</f>
        <v>0.33333333333333331</v>
      </c>
      <c r="H62" s="2">
        <f>COUNTIFS(Table2[Sub-Sector],Table3[[#This Row],[Sub-Sector]],Table2[RSI Exponential â€“ 14D],"&gt;=50")/Table3[[#This Row],[Count]]</f>
        <v>1</v>
      </c>
      <c r="I62" s="2">
        <f>COUNTIFS(Table2[Sub-Sector],Table3[[#This Row],[Sub-Sector]],Table2[Relative Volume],"&gt;=2")/Table3[[#This Row],[Count]]</f>
        <v>0.33333333333333331</v>
      </c>
      <c r="J62" s="2">
        <f>COUNTIFS(Table2[Sub-Sector],Table3[[#This Row],[Sub-Sector]],Table2[% Away From Day Low],"&gt;=0.05")/Table3[[#This Row],[Count]]</f>
        <v>0</v>
      </c>
      <c r="K62" s="2">
        <f>COUNTIFS(Table2[Sub-Sector],Table3[[#This Row],[Sub-Sector]],Table2[% Away From Day High],"&lt;=0.05")/Table3[[#This Row],[Count]]</f>
        <v>1</v>
      </c>
      <c r="L62" s="2">
        <f>COUNTIFS(Table2[Sub-Sector],Table3[[#This Row],[Sub-Sector]],Table2[% Away From Day High],"&lt;=0.05")/Table3[[#This Row],[Count]]</f>
        <v>1</v>
      </c>
      <c r="M62" s="2">
        <f>COUNTIFS(Table2[Sub-Sector],Table3[[#This Row],[Sub-Sector]],Table2[% Away From Current Week High],"&lt;=0.05")/Table3[[#This Row],[Count]]</f>
        <v>1</v>
      </c>
      <c r="N62" s="2">
        <f>COUNTIFS(Table2[Sub-Sector],Table3[[#This Row],[Sub-Sector]],Table2[% Away From Current Month Low],"&gt;=0.05")/Table3[[#This Row],[Count]]</f>
        <v>1</v>
      </c>
      <c r="O62" s="2">
        <f>COUNTIFS(Table2[Sub-Sector],Table3[[#This Row],[Sub-Sector]],Table2[% Away From Current Month High],"&lt;=0.05")/Table3[[#This Row],[Count]]</f>
        <v>0.66666666666666663</v>
      </c>
      <c r="P62" s="2">
        <f>COUNTIFS(Table2[Sub-Sector],Table3[[#This Row],[Sub-Sector]],Table2[% Away From 52W High],"&lt;=10")/Table3[[#This Row],[Count]]</f>
        <v>0.66666666666666663</v>
      </c>
      <c r="Q62" s="2">
        <f>COUNTIFS(Table2[Sub-Sector],Table3[[#This Row],[Sub-Sector]],Table2[% Away From 52W Low],"&gt;=10")/Table3[[#This Row],[Count]]</f>
        <v>1</v>
      </c>
      <c r="R62" s="2">
        <f>COUNTIFS(Table2[Sub-Sector],Table3[[#This Row],[Sub-Sector]],Table2[% Away From 52W Low],"&gt;=10")/Table3[[#This Row],[Count]]</f>
        <v>1</v>
      </c>
      <c r="S62" s="2">
        <f>COUNTIFS(Table2[Sub-Sector],Table3[[#This Row],[Sub-Sector]],Table2[% Price above 50 EMA],"&gt;=0")/Table3[[#This Row],[Count]]</f>
        <v>1</v>
      </c>
      <c r="T62" s="2">
        <f>COUNTIFS(Table2[Sub-Sector],Table3[[#This Row],[Sub-Sector]],Table2[% Price above 200 EMA],"&gt;=0")/Table3[[#This Row],[Count]]</f>
        <v>1</v>
      </c>
      <c r="U62" s="2">
        <f>COUNTIFS(Table2[Sub-Sector],Table3[[#This Row],[Sub-Sector]],Table2[Rate of Change - Zone],"Positive")/Table3[[#This Row],[Count]]</f>
        <v>1</v>
      </c>
      <c r="V62" s="2">
        <f>COUNTIFS(Table2[Sub-Sector],Table3[[#This Row],[Sub-Sector]],Table2[Sharpe Ratio],"&gt;=0.10")/Table3[[#This Row],[Count]]</f>
        <v>0.33333333333333331</v>
      </c>
    </row>
    <row r="63" spans="1:22" x14ac:dyDescent="0.3">
      <c r="A63" t="s">
        <v>247</v>
      </c>
      <c r="B63">
        <f>COUNTIFS(Table2[Sub-Sector],Table3[[#This Row],[Sub-Sector]])</f>
        <v>3</v>
      </c>
      <c r="C63" s="2">
        <f>COUNTIFS(Table2[Sub-Sector],Table3[[#This Row],[Sub-Sector]],Table2[Uptrend],"Uptrend")/Table3[[#This Row],[Count]]</f>
        <v>0.66666666666666663</v>
      </c>
      <c r="D63" s="2">
        <f>COUNTIFS(Table2[Sub-Sector],Table3[[#This Row],[Sub-Sector]],Table2[1W Return vs Nifty],"&gt;=5")/Table3[[#This Row],[Count]]</f>
        <v>0.33333333333333331</v>
      </c>
      <c r="E63" s="2">
        <f>COUNTIFS(Table2[Sub-Sector],Table3[[#This Row],[Sub-Sector]],Table2[1M Return vs Nifty],"&gt;=5")/Table3[[#This Row],[Count]]</f>
        <v>0.33333333333333331</v>
      </c>
      <c r="F63" s="2">
        <f>COUNTIFS(Table2[Sub-Sector],Table3[[#This Row],[Sub-Sector]],Table2[6M Return vs Nifty],"&gt;=10")/Table3[[#This Row],[Count]]</f>
        <v>0.33333333333333331</v>
      </c>
      <c r="G63" s="2">
        <f>COUNTIFS(Table2[Sub-Sector],Table3[[#This Row],[Sub-Sector]],Table2[1Y Return vs Nifty],"&gt;=10")/Table3[[#This Row],[Count]]</f>
        <v>0.33333333333333331</v>
      </c>
      <c r="H63" s="2">
        <f>COUNTIFS(Table2[Sub-Sector],Table3[[#This Row],[Sub-Sector]],Table2[RSI Exponential â€“ 14D],"&gt;=50")/Table3[[#This Row],[Count]]</f>
        <v>1</v>
      </c>
      <c r="I63" s="2">
        <f>COUNTIFS(Table2[Sub-Sector],Table3[[#This Row],[Sub-Sector]],Table2[Relative Volume],"&gt;=2")/Table3[[#This Row],[Count]]</f>
        <v>0.33333333333333331</v>
      </c>
      <c r="J63" s="2">
        <f>COUNTIFS(Table2[Sub-Sector],Table3[[#This Row],[Sub-Sector]],Table2[% Away From Day Low],"&gt;=0.05")/Table3[[#This Row],[Count]]</f>
        <v>0</v>
      </c>
      <c r="K63" s="2">
        <f>COUNTIFS(Table2[Sub-Sector],Table3[[#This Row],[Sub-Sector]],Table2[% Away From Day High],"&lt;=0.05")/Table3[[#This Row],[Count]]</f>
        <v>1</v>
      </c>
      <c r="L63" s="2">
        <f>COUNTIFS(Table2[Sub-Sector],Table3[[#This Row],[Sub-Sector]],Table2[% Away From Day High],"&lt;=0.05")/Table3[[#This Row],[Count]]</f>
        <v>1</v>
      </c>
      <c r="M63" s="2">
        <f>COUNTIFS(Table2[Sub-Sector],Table3[[#This Row],[Sub-Sector]],Table2[% Away From Current Week High],"&lt;=0.05")/Table3[[#This Row],[Count]]</f>
        <v>1</v>
      </c>
      <c r="N63" s="2">
        <f>COUNTIFS(Table2[Sub-Sector],Table3[[#This Row],[Sub-Sector]],Table2[% Away From Current Month Low],"&gt;=0.05")/Table3[[#This Row],[Count]]</f>
        <v>0.66666666666666663</v>
      </c>
      <c r="O63" s="2">
        <f>COUNTIFS(Table2[Sub-Sector],Table3[[#This Row],[Sub-Sector]],Table2[% Away From Current Month High],"&lt;=0.05")/Table3[[#This Row],[Count]]</f>
        <v>1</v>
      </c>
      <c r="P63" s="2">
        <f>COUNTIFS(Table2[Sub-Sector],Table3[[#This Row],[Sub-Sector]],Table2[% Away From 52W High],"&lt;=10")/Table3[[#This Row],[Count]]</f>
        <v>0.33333333333333331</v>
      </c>
      <c r="Q63" s="2">
        <f>COUNTIFS(Table2[Sub-Sector],Table3[[#This Row],[Sub-Sector]],Table2[% Away From 52W Low],"&gt;=10")/Table3[[#This Row],[Count]]</f>
        <v>0.66666666666666663</v>
      </c>
      <c r="R63" s="2">
        <f>COUNTIFS(Table2[Sub-Sector],Table3[[#This Row],[Sub-Sector]],Table2[% Away From 52W Low],"&gt;=10")/Table3[[#This Row],[Count]]</f>
        <v>0.66666666666666663</v>
      </c>
      <c r="S63" s="2">
        <f>COUNTIFS(Table2[Sub-Sector],Table3[[#This Row],[Sub-Sector]],Table2[% Price above 50 EMA],"&gt;=0")/Table3[[#This Row],[Count]]</f>
        <v>1</v>
      </c>
      <c r="T63" s="2">
        <f>COUNTIFS(Table2[Sub-Sector],Table3[[#This Row],[Sub-Sector]],Table2[% Price above 200 EMA],"&gt;=0")/Table3[[#This Row],[Count]]</f>
        <v>0.66666666666666663</v>
      </c>
      <c r="U63" s="2">
        <f>COUNTIFS(Table2[Sub-Sector],Table3[[#This Row],[Sub-Sector]],Table2[Rate of Change - Zone],"Positive")/Table3[[#This Row],[Count]]</f>
        <v>1</v>
      </c>
      <c r="V63" s="2">
        <f>COUNTIFS(Table2[Sub-Sector],Table3[[#This Row],[Sub-Sector]],Table2[Sharpe Ratio],"&gt;=0.10")/Table3[[#This Row],[Count]]</f>
        <v>0</v>
      </c>
    </row>
    <row r="64" spans="1:22" x14ac:dyDescent="0.3">
      <c r="A64" t="s">
        <v>441</v>
      </c>
      <c r="B64">
        <f>COUNTIFS(Table2[Sub-Sector],Table3[[#This Row],[Sub-Sector]])</f>
        <v>3</v>
      </c>
      <c r="C64" s="2">
        <f>COUNTIFS(Table2[Sub-Sector],Table3[[#This Row],[Sub-Sector]],Table2[Uptrend],"Uptrend")/Table3[[#This Row],[Count]]</f>
        <v>0.66666666666666663</v>
      </c>
      <c r="D64" s="2">
        <f>COUNTIFS(Table2[Sub-Sector],Table3[[#This Row],[Sub-Sector]],Table2[1W Return vs Nifty],"&gt;=5")/Table3[[#This Row],[Count]]</f>
        <v>0.33333333333333331</v>
      </c>
      <c r="E64" s="2">
        <f>COUNTIFS(Table2[Sub-Sector],Table3[[#This Row],[Sub-Sector]],Table2[1M Return vs Nifty],"&gt;=5")/Table3[[#This Row],[Count]]</f>
        <v>0.33333333333333331</v>
      </c>
      <c r="F64" s="2">
        <f>COUNTIFS(Table2[Sub-Sector],Table3[[#This Row],[Sub-Sector]],Table2[6M Return vs Nifty],"&gt;=10")/Table3[[#This Row],[Count]]</f>
        <v>0.66666666666666663</v>
      </c>
      <c r="G64" s="2">
        <f>COUNTIFS(Table2[Sub-Sector],Table3[[#This Row],[Sub-Sector]],Table2[1Y Return vs Nifty],"&gt;=10")/Table3[[#This Row],[Count]]</f>
        <v>0.66666666666666663</v>
      </c>
      <c r="H64" s="2">
        <f>COUNTIFS(Table2[Sub-Sector],Table3[[#This Row],[Sub-Sector]],Table2[RSI Exponential â€“ 14D],"&gt;=50")/Table3[[#This Row],[Count]]</f>
        <v>1</v>
      </c>
      <c r="I64" s="2">
        <f>COUNTIFS(Table2[Sub-Sector],Table3[[#This Row],[Sub-Sector]],Table2[Relative Volume],"&gt;=2")/Table3[[#This Row],[Count]]</f>
        <v>0.33333333333333331</v>
      </c>
      <c r="J64" s="2">
        <f>COUNTIFS(Table2[Sub-Sector],Table3[[#This Row],[Sub-Sector]],Table2[% Away From Day Low],"&gt;=0.05")/Table3[[#This Row],[Count]]</f>
        <v>0</v>
      </c>
      <c r="K64" s="2">
        <f>COUNTIFS(Table2[Sub-Sector],Table3[[#This Row],[Sub-Sector]],Table2[% Away From Day High],"&lt;=0.05")/Table3[[#This Row],[Count]]</f>
        <v>1</v>
      </c>
      <c r="L64" s="2">
        <f>COUNTIFS(Table2[Sub-Sector],Table3[[#This Row],[Sub-Sector]],Table2[% Away From Day High],"&lt;=0.05")/Table3[[#This Row],[Count]]</f>
        <v>1</v>
      </c>
      <c r="M64" s="2">
        <f>COUNTIFS(Table2[Sub-Sector],Table3[[#This Row],[Sub-Sector]],Table2[% Away From Current Week High],"&lt;=0.05")/Table3[[#This Row],[Count]]</f>
        <v>1</v>
      </c>
      <c r="N64" s="2">
        <f>COUNTIFS(Table2[Sub-Sector],Table3[[#This Row],[Sub-Sector]],Table2[% Away From Current Month Low],"&gt;=0.05")/Table3[[#This Row],[Count]]</f>
        <v>0.66666666666666663</v>
      </c>
      <c r="O64" s="2">
        <f>COUNTIFS(Table2[Sub-Sector],Table3[[#This Row],[Sub-Sector]],Table2[% Away From Current Month High],"&lt;=0.05")/Table3[[#This Row],[Count]]</f>
        <v>0.66666666666666663</v>
      </c>
      <c r="P64" s="2">
        <f>COUNTIFS(Table2[Sub-Sector],Table3[[#This Row],[Sub-Sector]],Table2[% Away From 52W High],"&lt;=10")/Table3[[#This Row],[Count]]</f>
        <v>0.33333333333333331</v>
      </c>
      <c r="Q64" s="2">
        <f>COUNTIFS(Table2[Sub-Sector],Table3[[#This Row],[Sub-Sector]],Table2[% Away From 52W Low],"&gt;=10")/Table3[[#This Row],[Count]]</f>
        <v>1</v>
      </c>
      <c r="R64" s="2">
        <f>COUNTIFS(Table2[Sub-Sector],Table3[[#This Row],[Sub-Sector]],Table2[% Away From 52W Low],"&gt;=10")/Table3[[#This Row],[Count]]</f>
        <v>1</v>
      </c>
      <c r="S64" s="2">
        <f>COUNTIFS(Table2[Sub-Sector],Table3[[#This Row],[Sub-Sector]],Table2[% Price above 50 EMA],"&gt;=0")/Table3[[#This Row],[Count]]</f>
        <v>0.66666666666666663</v>
      </c>
      <c r="T64" s="2">
        <f>COUNTIFS(Table2[Sub-Sector],Table3[[#This Row],[Sub-Sector]],Table2[% Price above 200 EMA],"&gt;=0")/Table3[[#This Row],[Count]]</f>
        <v>0.66666666666666663</v>
      </c>
      <c r="U64" s="2">
        <f>COUNTIFS(Table2[Sub-Sector],Table3[[#This Row],[Sub-Sector]],Table2[Rate of Change - Zone],"Positive")/Table3[[#This Row],[Count]]</f>
        <v>1</v>
      </c>
      <c r="V64" s="2">
        <f>COUNTIFS(Table2[Sub-Sector],Table3[[#This Row],[Sub-Sector]],Table2[Sharpe Ratio],"&gt;=0.10")/Table3[[#This Row],[Count]]</f>
        <v>0.33333333333333331</v>
      </c>
    </row>
    <row r="65" spans="1:22" x14ac:dyDescent="0.3">
      <c r="A65" t="s">
        <v>1161</v>
      </c>
      <c r="B65">
        <f>COUNTIFS(Table2[Sub-Sector],Table3[[#This Row],[Sub-Sector]])</f>
        <v>3</v>
      </c>
      <c r="C65" s="2">
        <f>COUNTIFS(Table2[Sub-Sector],Table3[[#This Row],[Sub-Sector]],Table2[Uptrend],"Uptrend")/Table3[[#This Row],[Count]]</f>
        <v>0.66666666666666663</v>
      </c>
      <c r="D65" s="2">
        <f>COUNTIFS(Table2[Sub-Sector],Table3[[#This Row],[Sub-Sector]],Table2[1W Return vs Nifty],"&gt;=5")/Table3[[#This Row],[Count]]</f>
        <v>0.33333333333333331</v>
      </c>
      <c r="E65" s="2">
        <f>COUNTIFS(Table2[Sub-Sector],Table3[[#This Row],[Sub-Sector]],Table2[1M Return vs Nifty],"&gt;=5")/Table3[[#This Row],[Count]]</f>
        <v>0.33333333333333331</v>
      </c>
      <c r="F65" s="2">
        <f>COUNTIFS(Table2[Sub-Sector],Table3[[#This Row],[Sub-Sector]],Table2[6M Return vs Nifty],"&gt;=10")/Table3[[#This Row],[Count]]</f>
        <v>0.66666666666666663</v>
      </c>
      <c r="G65" s="2">
        <f>COUNTIFS(Table2[Sub-Sector],Table3[[#This Row],[Sub-Sector]],Table2[1Y Return vs Nifty],"&gt;=10")/Table3[[#This Row],[Count]]</f>
        <v>0.33333333333333331</v>
      </c>
      <c r="H65" s="2">
        <f>COUNTIFS(Table2[Sub-Sector],Table3[[#This Row],[Sub-Sector]],Table2[RSI Exponential â€“ 14D],"&gt;=50")/Table3[[#This Row],[Count]]</f>
        <v>0.66666666666666663</v>
      </c>
      <c r="I65" s="2">
        <f>COUNTIFS(Table2[Sub-Sector],Table3[[#This Row],[Sub-Sector]],Table2[Relative Volume],"&gt;=2")/Table3[[#This Row],[Count]]</f>
        <v>0.33333333333333331</v>
      </c>
      <c r="J65" s="2">
        <f>COUNTIFS(Table2[Sub-Sector],Table3[[#This Row],[Sub-Sector]],Table2[% Away From Day Low],"&gt;=0.05")/Table3[[#This Row],[Count]]</f>
        <v>0</v>
      </c>
      <c r="K65" s="2">
        <f>COUNTIFS(Table2[Sub-Sector],Table3[[#This Row],[Sub-Sector]],Table2[% Away From Day High],"&lt;=0.05")/Table3[[#This Row],[Count]]</f>
        <v>1</v>
      </c>
      <c r="L65" s="2">
        <f>COUNTIFS(Table2[Sub-Sector],Table3[[#This Row],[Sub-Sector]],Table2[% Away From Day High],"&lt;=0.05")/Table3[[#This Row],[Count]]</f>
        <v>1</v>
      </c>
      <c r="M65" s="2">
        <f>COUNTIFS(Table2[Sub-Sector],Table3[[#This Row],[Sub-Sector]],Table2[% Away From Current Week High],"&lt;=0.05")/Table3[[#This Row],[Count]]</f>
        <v>1</v>
      </c>
      <c r="N65" s="2">
        <f>COUNTIFS(Table2[Sub-Sector],Table3[[#This Row],[Sub-Sector]],Table2[% Away From Current Month Low],"&gt;=0.05")/Table3[[#This Row],[Count]]</f>
        <v>0.66666666666666663</v>
      </c>
      <c r="O65" s="2">
        <f>COUNTIFS(Table2[Sub-Sector],Table3[[#This Row],[Sub-Sector]],Table2[% Away From Current Month High],"&lt;=0.05")/Table3[[#This Row],[Count]]</f>
        <v>0.33333333333333331</v>
      </c>
      <c r="P65" s="2">
        <f>COUNTIFS(Table2[Sub-Sector],Table3[[#This Row],[Sub-Sector]],Table2[% Away From 52W High],"&lt;=10")/Table3[[#This Row],[Count]]</f>
        <v>0.66666666666666663</v>
      </c>
      <c r="Q65" s="2">
        <f>COUNTIFS(Table2[Sub-Sector],Table3[[#This Row],[Sub-Sector]],Table2[% Away From 52W Low],"&gt;=10")/Table3[[#This Row],[Count]]</f>
        <v>1</v>
      </c>
      <c r="R65" s="2">
        <f>COUNTIFS(Table2[Sub-Sector],Table3[[#This Row],[Sub-Sector]],Table2[% Away From 52W Low],"&gt;=10")/Table3[[#This Row],[Count]]</f>
        <v>1</v>
      </c>
      <c r="S65" s="2">
        <f>COUNTIFS(Table2[Sub-Sector],Table3[[#This Row],[Sub-Sector]],Table2[% Price above 50 EMA],"&gt;=0")/Table3[[#This Row],[Count]]</f>
        <v>1</v>
      </c>
      <c r="T65" s="2">
        <f>COUNTIFS(Table2[Sub-Sector],Table3[[#This Row],[Sub-Sector]],Table2[% Price above 200 EMA],"&gt;=0")/Table3[[#This Row],[Count]]</f>
        <v>0.66666666666666663</v>
      </c>
      <c r="U65" s="2">
        <f>COUNTIFS(Table2[Sub-Sector],Table3[[#This Row],[Sub-Sector]],Table2[Rate of Change - Zone],"Positive")/Table3[[#This Row],[Count]]</f>
        <v>0.66666666666666663</v>
      </c>
      <c r="V65" s="2">
        <f>COUNTIFS(Table2[Sub-Sector],Table3[[#This Row],[Sub-Sector]],Table2[Sharpe Ratio],"&gt;=0.10")/Table3[[#This Row],[Count]]</f>
        <v>0.33333333333333331</v>
      </c>
    </row>
    <row r="66" spans="1:22" x14ac:dyDescent="0.3">
      <c r="A66" t="s">
        <v>75</v>
      </c>
      <c r="B66">
        <f>COUNTIFS(Table2[Sub-Sector],Table3[[#This Row],[Sub-Sector]])</f>
        <v>3</v>
      </c>
      <c r="C66" s="2">
        <f>COUNTIFS(Table2[Sub-Sector],Table3[[#This Row],[Sub-Sector]],Table2[Uptrend],"Uptrend")/Table3[[#This Row],[Count]]</f>
        <v>0.66666666666666663</v>
      </c>
      <c r="D66" s="2">
        <f>COUNTIFS(Table2[Sub-Sector],Table3[[#This Row],[Sub-Sector]],Table2[1W Return vs Nifty],"&gt;=5")/Table3[[#This Row],[Count]]</f>
        <v>0</v>
      </c>
      <c r="E66" s="2">
        <f>COUNTIFS(Table2[Sub-Sector],Table3[[#This Row],[Sub-Sector]],Table2[1M Return vs Nifty],"&gt;=5")/Table3[[#This Row],[Count]]</f>
        <v>0.33333333333333331</v>
      </c>
      <c r="F66" s="2">
        <f>COUNTIFS(Table2[Sub-Sector],Table3[[#This Row],[Sub-Sector]],Table2[6M Return vs Nifty],"&gt;=10")/Table3[[#This Row],[Count]]</f>
        <v>0.33333333333333331</v>
      </c>
      <c r="G66" s="2">
        <f>COUNTIFS(Table2[Sub-Sector],Table3[[#This Row],[Sub-Sector]],Table2[1Y Return vs Nifty],"&gt;=10")/Table3[[#This Row],[Count]]</f>
        <v>0.66666666666666663</v>
      </c>
      <c r="H66" s="2">
        <f>COUNTIFS(Table2[Sub-Sector],Table3[[#This Row],[Sub-Sector]],Table2[RSI Exponential â€“ 14D],"&gt;=50")/Table3[[#This Row],[Count]]</f>
        <v>0.66666666666666663</v>
      </c>
      <c r="I66" s="2">
        <f>COUNTIFS(Table2[Sub-Sector],Table3[[#This Row],[Sub-Sector]],Table2[Relative Volume],"&gt;=2")/Table3[[#This Row],[Count]]</f>
        <v>0.33333333333333331</v>
      </c>
      <c r="J66" s="2">
        <f>COUNTIFS(Table2[Sub-Sector],Table3[[#This Row],[Sub-Sector]],Table2[% Away From Day Low],"&gt;=0.05")/Table3[[#This Row],[Count]]</f>
        <v>0</v>
      </c>
      <c r="K66" s="2">
        <f>COUNTIFS(Table2[Sub-Sector],Table3[[#This Row],[Sub-Sector]],Table2[% Away From Day High],"&lt;=0.05")/Table3[[#This Row],[Count]]</f>
        <v>1</v>
      </c>
      <c r="L66" s="2">
        <f>COUNTIFS(Table2[Sub-Sector],Table3[[#This Row],[Sub-Sector]],Table2[% Away From Day High],"&lt;=0.05")/Table3[[#This Row],[Count]]</f>
        <v>1</v>
      </c>
      <c r="M66" s="2">
        <f>COUNTIFS(Table2[Sub-Sector],Table3[[#This Row],[Sub-Sector]],Table2[% Away From Current Week High],"&lt;=0.05")/Table3[[#This Row],[Count]]</f>
        <v>1</v>
      </c>
      <c r="N66" s="2">
        <f>COUNTIFS(Table2[Sub-Sector],Table3[[#This Row],[Sub-Sector]],Table2[% Away From Current Month Low],"&gt;=0.05")/Table3[[#This Row],[Count]]</f>
        <v>0.66666666666666663</v>
      </c>
      <c r="O66" s="2">
        <f>COUNTIFS(Table2[Sub-Sector],Table3[[#This Row],[Sub-Sector]],Table2[% Away From Current Month High],"&lt;=0.05")/Table3[[#This Row],[Count]]</f>
        <v>1</v>
      </c>
      <c r="P66" s="2">
        <f>COUNTIFS(Table2[Sub-Sector],Table3[[#This Row],[Sub-Sector]],Table2[% Away From 52W High],"&lt;=10")/Table3[[#This Row],[Count]]</f>
        <v>0.33333333333333331</v>
      </c>
      <c r="Q66" s="2">
        <f>COUNTIFS(Table2[Sub-Sector],Table3[[#This Row],[Sub-Sector]],Table2[% Away From 52W Low],"&gt;=10")/Table3[[#This Row],[Count]]</f>
        <v>1</v>
      </c>
      <c r="R66" s="2">
        <f>COUNTIFS(Table2[Sub-Sector],Table3[[#This Row],[Sub-Sector]],Table2[% Away From 52W Low],"&gt;=10")/Table3[[#This Row],[Count]]</f>
        <v>1</v>
      </c>
      <c r="S66" s="2">
        <f>COUNTIFS(Table2[Sub-Sector],Table3[[#This Row],[Sub-Sector]],Table2[% Price above 50 EMA],"&gt;=0")/Table3[[#This Row],[Count]]</f>
        <v>0.66666666666666663</v>
      </c>
      <c r="T66" s="2">
        <f>COUNTIFS(Table2[Sub-Sector],Table3[[#This Row],[Sub-Sector]],Table2[% Price above 200 EMA],"&gt;=0")/Table3[[#This Row],[Count]]</f>
        <v>1</v>
      </c>
      <c r="U66" s="2">
        <f>COUNTIFS(Table2[Sub-Sector],Table3[[#This Row],[Sub-Sector]],Table2[Rate of Change - Zone],"Positive")/Table3[[#This Row],[Count]]</f>
        <v>0.66666666666666663</v>
      </c>
      <c r="V66" s="2">
        <f>COUNTIFS(Table2[Sub-Sector],Table3[[#This Row],[Sub-Sector]],Table2[Sharpe Ratio],"&gt;=0.10")/Table3[[#This Row],[Count]]</f>
        <v>0.33333333333333331</v>
      </c>
    </row>
    <row r="67" spans="1:22" x14ac:dyDescent="0.3">
      <c r="A67" t="s">
        <v>871</v>
      </c>
      <c r="B67">
        <f>COUNTIFS(Table2[Sub-Sector],Table3[[#This Row],[Sub-Sector]])</f>
        <v>3</v>
      </c>
      <c r="C67" s="2">
        <f>COUNTIFS(Table2[Sub-Sector],Table3[[#This Row],[Sub-Sector]],Table2[Uptrend],"Uptrend")/Table3[[#This Row],[Count]]</f>
        <v>1</v>
      </c>
      <c r="D67" s="2">
        <f>COUNTIFS(Table2[Sub-Sector],Table3[[#This Row],[Sub-Sector]],Table2[1W Return vs Nifty],"&gt;=5")/Table3[[#This Row],[Count]]</f>
        <v>0</v>
      </c>
      <c r="E67" s="2">
        <f>COUNTIFS(Table2[Sub-Sector],Table3[[#This Row],[Sub-Sector]],Table2[1M Return vs Nifty],"&gt;=5")/Table3[[#This Row],[Count]]</f>
        <v>0.33333333333333331</v>
      </c>
      <c r="F67" s="2">
        <f>COUNTIFS(Table2[Sub-Sector],Table3[[#This Row],[Sub-Sector]],Table2[6M Return vs Nifty],"&gt;=10")/Table3[[#This Row],[Count]]</f>
        <v>0</v>
      </c>
      <c r="G67" s="2">
        <f>COUNTIFS(Table2[Sub-Sector],Table3[[#This Row],[Sub-Sector]],Table2[1Y Return vs Nifty],"&gt;=10")/Table3[[#This Row],[Count]]</f>
        <v>1</v>
      </c>
      <c r="H67" s="2">
        <f>COUNTIFS(Table2[Sub-Sector],Table3[[#This Row],[Sub-Sector]],Table2[RSI Exponential â€“ 14D],"&gt;=50")/Table3[[#This Row],[Count]]</f>
        <v>0.66666666666666663</v>
      </c>
      <c r="I67" s="2">
        <f>COUNTIFS(Table2[Sub-Sector],Table3[[#This Row],[Sub-Sector]],Table2[Relative Volume],"&gt;=2")/Table3[[#This Row],[Count]]</f>
        <v>0.33333333333333331</v>
      </c>
      <c r="J67" s="2">
        <f>COUNTIFS(Table2[Sub-Sector],Table3[[#This Row],[Sub-Sector]],Table2[% Away From Day Low],"&gt;=0.05")/Table3[[#This Row],[Count]]</f>
        <v>0</v>
      </c>
      <c r="K67" s="2">
        <f>COUNTIFS(Table2[Sub-Sector],Table3[[#This Row],[Sub-Sector]],Table2[% Away From Day High],"&lt;=0.05")/Table3[[#This Row],[Count]]</f>
        <v>1</v>
      </c>
      <c r="L67" s="2">
        <f>COUNTIFS(Table2[Sub-Sector],Table3[[#This Row],[Sub-Sector]],Table2[% Away From Day High],"&lt;=0.05")/Table3[[#This Row],[Count]]</f>
        <v>1</v>
      </c>
      <c r="M67" s="2">
        <f>COUNTIFS(Table2[Sub-Sector],Table3[[#This Row],[Sub-Sector]],Table2[% Away From Current Week High],"&lt;=0.05")/Table3[[#This Row],[Count]]</f>
        <v>1</v>
      </c>
      <c r="N67" s="2">
        <f>COUNTIFS(Table2[Sub-Sector],Table3[[#This Row],[Sub-Sector]],Table2[% Away From Current Month Low],"&gt;=0.05")/Table3[[#This Row],[Count]]</f>
        <v>1</v>
      </c>
      <c r="O67" s="2">
        <f>COUNTIFS(Table2[Sub-Sector],Table3[[#This Row],[Sub-Sector]],Table2[% Away From Current Month High],"&lt;=0.05")/Table3[[#This Row],[Count]]</f>
        <v>0.66666666666666663</v>
      </c>
      <c r="P67" s="2">
        <f>COUNTIFS(Table2[Sub-Sector],Table3[[#This Row],[Sub-Sector]],Table2[% Away From 52W High],"&lt;=10")/Table3[[#This Row],[Count]]</f>
        <v>0.33333333333333331</v>
      </c>
      <c r="Q67" s="2">
        <f>COUNTIFS(Table2[Sub-Sector],Table3[[#This Row],[Sub-Sector]],Table2[% Away From 52W Low],"&gt;=10")/Table3[[#This Row],[Count]]</f>
        <v>1</v>
      </c>
      <c r="R67" s="2">
        <f>COUNTIFS(Table2[Sub-Sector],Table3[[#This Row],[Sub-Sector]],Table2[% Away From 52W Low],"&gt;=10")/Table3[[#This Row],[Count]]</f>
        <v>1</v>
      </c>
      <c r="S67" s="2">
        <f>COUNTIFS(Table2[Sub-Sector],Table3[[#This Row],[Sub-Sector]],Table2[% Price above 50 EMA],"&gt;=0")/Table3[[#This Row],[Count]]</f>
        <v>1</v>
      </c>
      <c r="T67" s="2">
        <f>COUNTIFS(Table2[Sub-Sector],Table3[[#This Row],[Sub-Sector]],Table2[% Price above 200 EMA],"&gt;=0")/Table3[[#This Row],[Count]]</f>
        <v>1</v>
      </c>
      <c r="U67" s="2">
        <f>COUNTIFS(Table2[Sub-Sector],Table3[[#This Row],[Sub-Sector]],Table2[Rate of Change - Zone],"Positive")/Table3[[#This Row],[Count]]</f>
        <v>1</v>
      </c>
      <c r="V67" s="2">
        <f>COUNTIFS(Table2[Sub-Sector],Table3[[#This Row],[Sub-Sector]],Table2[Sharpe Ratio],"&gt;=0.10")/Table3[[#This Row],[Count]]</f>
        <v>0.33333333333333331</v>
      </c>
    </row>
    <row r="68" spans="1:22" x14ac:dyDescent="0.3">
      <c r="A68" t="s">
        <v>233</v>
      </c>
      <c r="B68">
        <f>COUNTIFS(Table2[Sub-Sector],Table3[[#This Row],[Sub-Sector]])</f>
        <v>3</v>
      </c>
      <c r="C68" s="2">
        <f>COUNTIFS(Table2[Sub-Sector],Table3[[#This Row],[Sub-Sector]],Table2[Uptrend],"Uptrend")/Table3[[#This Row],[Count]]</f>
        <v>0.33333333333333331</v>
      </c>
      <c r="D68" s="2">
        <f>COUNTIFS(Table2[Sub-Sector],Table3[[#This Row],[Sub-Sector]],Table2[1W Return vs Nifty],"&gt;=5")/Table3[[#This Row],[Count]]</f>
        <v>0.33333333333333331</v>
      </c>
      <c r="E68" s="2">
        <f>COUNTIFS(Table2[Sub-Sector],Table3[[#This Row],[Sub-Sector]],Table2[1M Return vs Nifty],"&gt;=5")/Table3[[#This Row],[Count]]</f>
        <v>0.33333333333333331</v>
      </c>
      <c r="F68" s="2">
        <f>COUNTIFS(Table2[Sub-Sector],Table3[[#This Row],[Sub-Sector]],Table2[6M Return vs Nifty],"&gt;=10")/Table3[[#This Row],[Count]]</f>
        <v>0.33333333333333331</v>
      </c>
      <c r="G68" s="2">
        <f>COUNTIFS(Table2[Sub-Sector],Table3[[#This Row],[Sub-Sector]],Table2[1Y Return vs Nifty],"&gt;=10")/Table3[[#This Row],[Count]]</f>
        <v>0.66666666666666663</v>
      </c>
      <c r="H68" s="2">
        <f>COUNTIFS(Table2[Sub-Sector],Table3[[#This Row],[Sub-Sector]],Table2[RSI Exponential â€“ 14D],"&gt;=50")/Table3[[#This Row],[Count]]</f>
        <v>1</v>
      </c>
      <c r="I68" s="2">
        <f>COUNTIFS(Table2[Sub-Sector],Table3[[#This Row],[Sub-Sector]],Table2[Relative Volume],"&gt;=2")/Table3[[#This Row],[Count]]</f>
        <v>0</v>
      </c>
      <c r="J68" s="2">
        <f>COUNTIFS(Table2[Sub-Sector],Table3[[#This Row],[Sub-Sector]],Table2[% Away From Day Low],"&gt;=0.05")/Table3[[#This Row],[Count]]</f>
        <v>0</v>
      </c>
      <c r="K68" s="2">
        <f>COUNTIFS(Table2[Sub-Sector],Table3[[#This Row],[Sub-Sector]],Table2[% Away From Day High],"&lt;=0.05")/Table3[[#This Row],[Count]]</f>
        <v>1</v>
      </c>
      <c r="L68" s="2">
        <f>COUNTIFS(Table2[Sub-Sector],Table3[[#This Row],[Sub-Sector]],Table2[% Away From Day High],"&lt;=0.05")/Table3[[#This Row],[Count]]</f>
        <v>1</v>
      </c>
      <c r="M68" s="2">
        <f>COUNTIFS(Table2[Sub-Sector],Table3[[#This Row],[Sub-Sector]],Table2[% Away From Current Week High],"&lt;=0.05")/Table3[[#This Row],[Count]]</f>
        <v>1</v>
      </c>
      <c r="N68" s="2">
        <f>COUNTIFS(Table2[Sub-Sector],Table3[[#This Row],[Sub-Sector]],Table2[% Away From Current Month Low],"&gt;=0.05")/Table3[[#This Row],[Count]]</f>
        <v>0.66666666666666663</v>
      </c>
      <c r="O68" s="2">
        <f>COUNTIFS(Table2[Sub-Sector],Table3[[#This Row],[Sub-Sector]],Table2[% Away From Current Month High],"&lt;=0.05")/Table3[[#This Row],[Count]]</f>
        <v>0.33333333333333331</v>
      </c>
      <c r="P68" s="2">
        <f>COUNTIFS(Table2[Sub-Sector],Table3[[#This Row],[Sub-Sector]],Table2[% Away From 52W High],"&lt;=10")/Table3[[#This Row],[Count]]</f>
        <v>0.33333333333333331</v>
      </c>
      <c r="Q68" s="2">
        <f>COUNTIFS(Table2[Sub-Sector],Table3[[#This Row],[Sub-Sector]],Table2[% Away From 52W Low],"&gt;=10")/Table3[[#This Row],[Count]]</f>
        <v>1</v>
      </c>
      <c r="R68" s="2">
        <f>COUNTIFS(Table2[Sub-Sector],Table3[[#This Row],[Sub-Sector]],Table2[% Away From 52W Low],"&gt;=10")/Table3[[#This Row],[Count]]</f>
        <v>1</v>
      </c>
      <c r="S68" s="2">
        <f>COUNTIFS(Table2[Sub-Sector],Table3[[#This Row],[Sub-Sector]],Table2[% Price above 50 EMA],"&gt;=0")/Table3[[#This Row],[Count]]</f>
        <v>0.66666666666666663</v>
      </c>
      <c r="T68" s="2">
        <f>COUNTIFS(Table2[Sub-Sector],Table3[[#This Row],[Sub-Sector]],Table2[% Price above 200 EMA],"&gt;=0")/Table3[[#This Row],[Count]]</f>
        <v>0.33333333333333331</v>
      </c>
      <c r="U68" s="2">
        <f>COUNTIFS(Table2[Sub-Sector],Table3[[#This Row],[Sub-Sector]],Table2[Rate of Change - Zone],"Positive")/Table3[[#This Row],[Count]]</f>
        <v>0.66666666666666663</v>
      </c>
      <c r="V68" s="2">
        <f>COUNTIFS(Table2[Sub-Sector],Table3[[#This Row],[Sub-Sector]],Table2[Sharpe Ratio],"&gt;=0.10")/Table3[[#This Row],[Count]]</f>
        <v>0.33333333333333331</v>
      </c>
    </row>
    <row r="69" spans="1:22" x14ac:dyDescent="0.3">
      <c r="A69" t="s">
        <v>89</v>
      </c>
      <c r="B69">
        <f>COUNTIFS(Table2[Sub-Sector],Table3[[#This Row],[Sub-Sector]])</f>
        <v>3</v>
      </c>
      <c r="C69" s="2">
        <f>COUNTIFS(Table2[Sub-Sector],Table3[[#This Row],[Sub-Sector]],Table2[Uptrend],"Uptrend")/Table3[[#This Row],[Count]]</f>
        <v>1</v>
      </c>
      <c r="D69" s="2">
        <f>COUNTIFS(Table2[Sub-Sector],Table3[[#This Row],[Sub-Sector]],Table2[1W Return vs Nifty],"&gt;=5")/Table3[[#This Row],[Count]]</f>
        <v>0</v>
      </c>
      <c r="E69" s="2">
        <f>COUNTIFS(Table2[Sub-Sector],Table3[[#This Row],[Sub-Sector]],Table2[1M Return vs Nifty],"&gt;=5")/Table3[[#This Row],[Count]]</f>
        <v>0</v>
      </c>
      <c r="F69" s="2">
        <f>COUNTIFS(Table2[Sub-Sector],Table3[[#This Row],[Sub-Sector]],Table2[6M Return vs Nifty],"&gt;=10")/Table3[[#This Row],[Count]]</f>
        <v>1</v>
      </c>
      <c r="G69" s="2">
        <f>COUNTIFS(Table2[Sub-Sector],Table3[[#This Row],[Sub-Sector]],Table2[1Y Return vs Nifty],"&gt;=10")/Table3[[#This Row],[Count]]</f>
        <v>1</v>
      </c>
      <c r="H69" s="2">
        <f>COUNTIFS(Table2[Sub-Sector],Table3[[#This Row],[Sub-Sector]],Table2[RSI Exponential â€“ 14D],"&gt;=50")/Table3[[#This Row],[Count]]</f>
        <v>1</v>
      </c>
      <c r="I69" s="2">
        <f>COUNTIFS(Table2[Sub-Sector],Table3[[#This Row],[Sub-Sector]],Table2[Relative Volume],"&gt;=2")/Table3[[#This Row],[Count]]</f>
        <v>0</v>
      </c>
      <c r="J69" s="2">
        <f>COUNTIFS(Table2[Sub-Sector],Table3[[#This Row],[Sub-Sector]],Table2[% Away From Day Low],"&gt;=0.05")/Table3[[#This Row],[Count]]</f>
        <v>0</v>
      </c>
      <c r="K69" s="2">
        <f>COUNTIFS(Table2[Sub-Sector],Table3[[#This Row],[Sub-Sector]],Table2[% Away From Day High],"&lt;=0.05")/Table3[[#This Row],[Count]]</f>
        <v>1</v>
      </c>
      <c r="L69" s="2">
        <f>COUNTIFS(Table2[Sub-Sector],Table3[[#This Row],[Sub-Sector]],Table2[% Away From Day High],"&lt;=0.05")/Table3[[#This Row],[Count]]</f>
        <v>1</v>
      </c>
      <c r="M69" s="2">
        <f>COUNTIFS(Table2[Sub-Sector],Table3[[#This Row],[Sub-Sector]],Table2[% Away From Current Week High],"&lt;=0.05")/Table3[[#This Row],[Count]]</f>
        <v>1</v>
      </c>
      <c r="N69" s="2">
        <f>COUNTIFS(Table2[Sub-Sector],Table3[[#This Row],[Sub-Sector]],Table2[% Away From Current Month Low],"&gt;=0.05")/Table3[[#This Row],[Count]]</f>
        <v>0.33333333333333331</v>
      </c>
      <c r="O69" s="2">
        <f>COUNTIFS(Table2[Sub-Sector],Table3[[#This Row],[Sub-Sector]],Table2[% Away From Current Month High],"&lt;=0.05")/Table3[[#This Row],[Count]]</f>
        <v>1</v>
      </c>
      <c r="P69" s="2">
        <f>COUNTIFS(Table2[Sub-Sector],Table3[[#This Row],[Sub-Sector]],Table2[% Away From 52W High],"&lt;=10")/Table3[[#This Row],[Count]]</f>
        <v>1</v>
      </c>
      <c r="Q69" s="2">
        <f>COUNTIFS(Table2[Sub-Sector],Table3[[#This Row],[Sub-Sector]],Table2[% Away From 52W Low],"&gt;=10")/Table3[[#This Row],[Count]]</f>
        <v>1</v>
      </c>
      <c r="R69" s="2">
        <f>COUNTIFS(Table2[Sub-Sector],Table3[[#This Row],[Sub-Sector]],Table2[% Away From 52W Low],"&gt;=10")/Table3[[#This Row],[Count]]</f>
        <v>1</v>
      </c>
      <c r="S69" s="2">
        <f>COUNTIFS(Table2[Sub-Sector],Table3[[#This Row],[Sub-Sector]],Table2[% Price above 50 EMA],"&gt;=0")/Table3[[#This Row],[Count]]</f>
        <v>1</v>
      </c>
      <c r="T69" s="2">
        <f>COUNTIFS(Table2[Sub-Sector],Table3[[#This Row],[Sub-Sector]],Table2[% Price above 200 EMA],"&gt;=0")/Table3[[#This Row],[Count]]</f>
        <v>1</v>
      </c>
      <c r="U69" s="2">
        <f>COUNTIFS(Table2[Sub-Sector],Table3[[#This Row],[Sub-Sector]],Table2[Rate of Change - Zone],"Positive")/Table3[[#This Row],[Count]]</f>
        <v>0.66666666666666663</v>
      </c>
      <c r="V69" s="2">
        <f>COUNTIFS(Table2[Sub-Sector],Table3[[#This Row],[Sub-Sector]],Table2[Sharpe Ratio],"&gt;=0.10")/Table3[[#This Row],[Count]]</f>
        <v>1</v>
      </c>
    </row>
    <row r="70" spans="1:22" x14ac:dyDescent="0.3">
      <c r="A70" t="s">
        <v>106</v>
      </c>
      <c r="B70">
        <f>COUNTIFS(Table2[Sub-Sector],Table3[[#This Row],[Sub-Sector]])</f>
        <v>3</v>
      </c>
      <c r="C70" s="2">
        <f>COUNTIFS(Table2[Sub-Sector],Table3[[#This Row],[Sub-Sector]],Table2[Uptrend],"Uptrend")/Table3[[#This Row],[Count]]</f>
        <v>1</v>
      </c>
      <c r="D70" s="2">
        <f>COUNTIFS(Table2[Sub-Sector],Table3[[#This Row],[Sub-Sector]],Table2[1W Return vs Nifty],"&gt;=5")/Table3[[#This Row],[Count]]</f>
        <v>0</v>
      </c>
      <c r="E70" s="2">
        <f>COUNTIFS(Table2[Sub-Sector],Table3[[#This Row],[Sub-Sector]],Table2[1M Return vs Nifty],"&gt;=5")/Table3[[#This Row],[Count]]</f>
        <v>0.33333333333333331</v>
      </c>
      <c r="F70" s="2">
        <f>COUNTIFS(Table2[Sub-Sector],Table3[[#This Row],[Sub-Sector]],Table2[6M Return vs Nifty],"&gt;=10")/Table3[[#This Row],[Count]]</f>
        <v>0.33333333333333331</v>
      </c>
      <c r="G70" s="2">
        <f>COUNTIFS(Table2[Sub-Sector],Table3[[#This Row],[Sub-Sector]],Table2[1Y Return vs Nifty],"&gt;=10")/Table3[[#This Row],[Count]]</f>
        <v>1</v>
      </c>
      <c r="H70" s="2">
        <f>COUNTIFS(Table2[Sub-Sector],Table3[[#This Row],[Sub-Sector]],Table2[RSI Exponential â€“ 14D],"&gt;=50")/Table3[[#This Row],[Count]]</f>
        <v>0.66666666666666663</v>
      </c>
      <c r="I70" s="2">
        <f>COUNTIFS(Table2[Sub-Sector],Table3[[#This Row],[Sub-Sector]],Table2[Relative Volume],"&gt;=2")/Table3[[#This Row],[Count]]</f>
        <v>0</v>
      </c>
      <c r="J70" s="2">
        <f>COUNTIFS(Table2[Sub-Sector],Table3[[#This Row],[Sub-Sector]],Table2[% Away From Day Low],"&gt;=0.05")/Table3[[#This Row],[Count]]</f>
        <v>0</v>
      </c>
      <c r="K70" s="2">
        <f>COUNTIFS(Table2[Sub-Sector],Table3[[#This Row],[Sub-Sector]],Table2[% Away From Day High],"&lt;=0.05")/Table3[[#This Row],[Count]]</f>
        <v>1</v>
      </c>
      <c r="L70" s="2">
        <f>COUNTIFS(Table2[Sub-Sector],Table3[[#This Row],[Sub-Sector]],Table2[% Away From Day High],"&lt;=0.05")/Table3[[#This Row],[Count]]</f>
        <v>1</v>
      </c>
      <c r="M70" s="2">
        <f>COUNTIFS(Table2[Sub-Sector],Table3[[#This Row],[Sub-Sector]],Table2[% Away From Current Week High],"&lt;=0.05")/Table3[[#This Row],[Count]]</f>
        <v>1</v>
      </c>
      <c r="N70" s="2">
        <f>COUNTIFS(Table2[Sub-Sector],Table3[[#This Row],[Sub-Sector]],Table2[% Away From Current Month Low],"&gt;=0.05")/Table3[[#This Row],[Count]]</f>
        <v>0.66666666666666663</v>
      </c>
      <c r="O70" s="2">
        <f>COUNTIFS(Table2[Sub-Sector],Table3[[#This Row],[Sub-Sector]],Table2[% Away From Current Month High],"&lt;=0.05")/Table3[[#This Row],[Count]]</f>
        <v>0.66666666666666663</v>
      </c>
      <c r="P70" s="2">
        <f>COUNTIFS(Table2[Sub-Sector],Table3[[#This Row],[Sub-Sector]],Table2[% Away From 52W High],"&lt;=10")/Table3[[#This Row],[Count]]</f>
        <v>0</v>
      </c>
      <c r="Q70" s="2">
        <f>COUNTIFS(Table2[Sub-Sector],Table3[[#This Row],[Sub-Sector]],Table2[% Away From 52W Low],"&gt;=10")/Table3[[#This Row],[Count]]</f>
        <v>1</v>
      </c>
      <c r="R70" s="2">
        <f>COUNTIFS(Table2[Sub-Sector],Table3[[#This Row],[Sub-Sector]],Table2[% Away From 52W Low],"&gt;=10")/Table3[[#This Row],[Count]]</f>
        <v>1</v>
      </c>
      <c r="S70" s="2">
        <f>COUNTIFS(Table2[Sub-Sector],Table3[[#This Row],[Sub-Sector]],Table2[% Price above 50 EMA],"&gt;=0")/Table3[[#This Row],[Count]]</f>
        <v>1</v>
      </c>
      <c r="T70" s="2">
        <f>COUNTIFS(Table2[Sub-Sector],Table3[[#This Row],[Sub-Sector]],Table2[% Price above 200 EMA],"&gt;=0")/Table3[[#This Row],[Count]]</f>
        <v>1</v>
      </c>
      <c r="U70" s="2">
        <f>COUNTIFS(Table2[Sub-Sector],Table3[[#This Row],[Sub-Sector]],Table2[Rate of Change - Zone],"Positive")/Table3[[#This Row],[Count]]</f>
        <v>0.66666666666666663</v>
      </c>
      <c r="V70" s="2">
        <f>COUNTIFS(Table2[Sub-Sector],Table3[[#This Row],[Sub-Sector]],Table2[Sharpe Ratio],"&gt;=0.10")/Table3[[#This Row],[Count]]</f>
        <v>0.33333333333333331</v>
      </c>
    </row>
    <row r="71" spans="1:22" x14ac:dyDescent="0.3">
      <c r="A71" t="s">
        <v>117</v>
      </c>
      <c r="B71">
        <f>COUNTIFS(Table2[Sub-Sector],Table3[[#This Row],[Sub-Sector]])</f>
        <v>3</v>
      </c>
      <c r="C71" s="2">
        <f>COUNTIFS(Table2[Sub-Sector],Table3[[#This Row],[Sub-Sector]],Table2[Uptrend],"Uptrend")/Table3[[#This Row],[Count]]</f>
        <v>1</v>
      </c>
      <c r="D71" s="2">
        <f>COUNTIFS(Table2[Sub-Sector],Table3[[#This Row],[Sub-Sector]],Table2[1W Return vs Nifty],"&gt;=5")/Table3[[#This Row],[Count]]</f>
        <v>0</v>
      </c>
      <c r="E71" s="2">
        <f>COUNTIFS(Table2[Sub-Sector],Table3[[#This Row],[Sub-Sector]],Table2[1M Return vs Nifty],"&gt;=5")/Table3[[#This Row],[Count]]</f>
        <v>0</v>
      </c>
      <c r="F71" s="2">
        <f>COUNTIFS(Table2[Sub-Sector],Table3[[#This Row],[Sub-Sector]],Table2[6M Return vs Nifty],"&gt;=10")/Table3[[#This Row],[Count]]</f>
        <v>0.66666666666666663</v>
      </c>
      <c r="G71" s="2">
        <f>COUNTIFS(Table2[Sub-Sector],Table3[[#This Row],[Sub-Sector]],Table2[1Y Return vs Nifty],"&gt;=10")/Table3[[#This Row],[Count]]</f>
        <v>1</v>
      </c>
      <c r="H71" s="2">
        <f>COUNTIFS(Table2[Sub-Sector],Table3[[#This Row],[Sub-Sector]],Table2[RSI Exponential â€“ 14D],"&gt;=50")/Table3[[#This Row],[Count]]</f>
        <v>1</v>
      </c>
      <c r="I71" s="2">
        <f>COUNTIFS(Table2[Sub-Sector],Table3[[#This Row],[Sub-Sector]],Table2[Relative Volume],"&gt;=2")/Table3[[#This Row],[Count]]</f>
        <v>0</v>
      </c>
      <c r="J71" s="2">
        <f>COUNTIFS(Table2[Sub-Sector],Table3[[#This Row],[Sub-Sector]],Table2[% Away From Day Low],"&gt;=0.05")/Table3[[#This Row],[Count]]</f>
        <v>0</v>
      </c>
      <c r="K71" s="2">
        <f>COUNTIFS(Table2[Sub-Sector],Table3[[#This Row],[Sub-Sector]],Table2[% Away From Day High],"&lt;=0.05")/Table3[[#This Row],[Count]]</f>
        <v>1</v>
      </c>
      <c r="L71" s="2">
        <f>COUNTIFS(Table2[Sub-Sector],Table3[[#This Row],[Sub-Sector]],Table2[% Away From Day High],"&lt;=0.05")/Table3[[#This Row],[Count]]</f>
        <v>1</v>
      </c>
      <c r="M71" s="2">
        <f>COUNTIFS(Table2[Sub-Sector],Table3[[#This Row],[Sub-Sector]],Table2[% Away From Current Week High],"&lt;=0.05")/Table3[[#This Row],[Count]]</f>
        <v>1</v>
      </c>
      <c r="N71" s="2">
        <f>COUNTIFS(Table2[Sub-Sector],Table3[[#This Row],[Sub-Sector]],Table2[% Away From Current Month Low],"&gt;=0.05")/Table3[[#This Row],[Count]]</f>
        <v>0.33333333333333331</v>
      </c>
      <c r="O71" s="2">
        <f>COUNTIFS(Table2[Sub-Sector],Table3[[#This Row],[Sub-Sector]],Table2[% Away From Current Month High],"&lt;=0.05")/Table3[[#This Row],[Count]]</f>
        <v>1</v>
      </c>
      <c r="P71" s="2">
        <f>COUNTIFS(Table2[Sub-Sector],Table3[[#This Row],[Sub-Sector]],Table2[% Away From 52W High],"&lt;=10")/Table3[[#This Row],[Count]]</f>
        <v>1</v>
      </c>
      <c r="Q71" s="2">
        <f>COUNTIFS(Table2[Sub-Sector],Table3[[#This Row],[Sub-Sector]],Table2[% Away From 52W Low],"&gt;=10")/Table3[[#This Row],[Count]]</f>
        <v>1</v>
      </c>
      <c r="R71" s="2">
        <f>COUNTIFS(Table2[Sub-Sector],Table3[[#This Row],[Sub-Sector]],Table2[% Away From 52W Low],"&gt;=10")/Table3[[#This Row],[Count]]</f>
        <v>1</v>
      </c>
      <c r="S71" s="2">
        <f>COUNTIFS(Table2[Sub-Sector],Table3[[#This Row],[Sub-Sector]],Table2[% Price above 50 EMA],"&gt;=0")/Table3[[#This Row],[Count]]</f>
        <v>1</v>
      </c>
      <c r="T71" s="2">
        <f>COUNTIFS(Table2[Sub-Sector],Table3[[#This Row],[Sub-Sector]],Table2[% Price above 200 EMA],"&gt;=0")/Table3[[#This Row],[Count]]</f>
        <v>1</v>
      </c>
      <c r="U71" s="2">
        <f>COUNTIFS(Table2[Sub-Sector],Table3[[#This Row],[Sub-Sector]],Table2[Rate of Change - Zone],"Positive")/Table3[[#This Row],[Count]]</f>
        <v>1</v>
      </c>
      <c r="V71" s="2">
        <f>COUNTIFS(Table2[Sub-Sector],Table3[[#This Row],[Sub-Sector]],Table2[Sharpe Ratio],"&gt;=0.10")/Table3[[#This Row],[Count]]</f>
        <v>0.66666666666666663</v>
      </c>
    </row>
    <row r="72" spans="1:22" x14ac:dyDescent="0.3">
      <c r="A72" t="s">
        <v>143</v>
      </c>
      <c r="B72">
        <f>COUNTIFS(Table2[Sub-Sector],Table3[[#This Row],[Sub-Sector]])</f>
        <v>3</v>
      </c>
      <c r="C72" s="2">
        <f>COUNTIFS(Table2[Sub-Sector],Table3[[#This Row],[Sub-Sector]],Table2[Uptrend],"Uptrend")/Table3[[#This Row],[Count]]</f>
        <v>1</v>
      </c>
      <c r="D72" s="2">
        <f>COUNTIFS(Table2[Sub-Sector],Table3[[#This Row],[Sub-Sector]],Table2[1W Return vs Nifty],"&gt;=5")/Table3[[#This Row],[Count]]</f>
        <v>0</v>
      </c>
      <c r="E72" s="2">
        <f>COUNTIFS(Table2[Sub-Sector],Table3[[#This Row],[Sub-Sector]],Table2[1M Return vs Nifty],"&gt;=5")/Table3[[#This Row],[Count]]</f>
        <v>0</v>
      </c>
      <c r="F72" s="2">
        <f>COUNTIFS(Table2[Sub-Sector],Table3[[#This Row],[Sub-Sector]],Table2[6M Return vs Nifty],"&gt;=10")/Table3[[#This Row],[Count]]</f>
        <v>1</v>
      </c>
      <c r="G72" s="2">
        <f>COUNTIFS(Table2[Sub-Sector],Table3[[#This Row],[Sub-Sector]],Table2[1Y Return vs Nifty],"&gt;=10")/Table3[[#This Row],[Count]]</f>
        <v>1</v>
      </c>
      <c r="H72" s="2">
        <f>COUNTIFS(Table2[Sub-Sector],Table3[[#This Row],[Sub-Sector]],Table2[RSI Exponential â€“ 14D],"&gt;=50")/Table3[[#This Row],[Count]]</f>
        <v>0.66666666666666663</v>
      </c>
      <c r="I72" s="2">
        <f>COUNTIFS(Table2[Sub-Sector],Table3[[#This Row],[Sub-Sector]],Table2[Relative Volume],"&gt;=2")/Table3[[#This Row],[Count]]</f>
        <v>0</v>
      </c>
      <c r="J72" s="2">
        <f>COUNTIFS(Table2[Sub-Sector],Table3[[#This Row],[Sub-Sector]],Table2[% Away From Day Low],"&gt;=0.05")/Table3[[#This Row],[Count]]</f>
        <v>0</v>
      </c>
      <c r="K72" s="2">
        <f>COUNTIFS(Table2[Sub-Sector],Table3[[#This Row],[Sub-Sector]],Table2[% Away From Day High],"&lt;=0.05")/Table3[[#This Row],[Count]]</f>
        <v>1</v>
      </c>
      <c r="L72" s="2">
        <f>COUNTIFS(Table2[Sub-Sector],Table3[[#This Row],[Sub-Sector]],Table2[% Away From Day High],"&lt;=0.05")/Table3[[#This Row],[Count]]</f>
        <v>1</v>
      </c>
      <c r="M72" s="2">
        <f>COUNTIFS(Table2[Sub-Sector],Table3[[#This Row],[Sub-Sector]],Table2[% Away From Current Week High],"&lt;=0.05")/Table3[[#This Row],[Count]]</f>
        <v>1</v>
      </c>
      <c r="N72" s="2">
        <f>COUNTIFS(Table2[Sub-Sector],Table3[[#This Row],[Sub-Sector]],Table2[% Away From Current Month Low],"&gt;=0.05")/Table3[[#This Row],[Count]]</f>
        <v>0.33333333333333331</v>
      </c>
      <c r="O72" s="2">
        <f>COUNTIFS(Table2[Sub-Sector],Table3[[#This Row],[Sub-Sector]],Table2[% Away From Current Month High],"&lt;=0.05")/Table3[[#This Row],[Count]]</f>
        <v>0.66666666666666663</v>
      </c>
      <c r="P72" s="2">
        <f>COUNTIFS(Table2[Sub-Sector],Table3[[#This Row],[Sub-Sector]],Table2[% Away From 52W High],"&lt;=10")/Table3[[#This Row],[Count]]</f>
        <v>0.66666666666666663</v>
      </c>
      <c r="Q72" s="2">
        <f>COUNTIFS(Table2[Sub-Sector],Table3[[#This Row],[Sub-Sector]],Table2[% Away From 52W Low],"&gt;=10")/Table3[[#This Row],[Count]]</f>
        <v>1</v>
      </c>
      <c r="R72" s="2">
        <f>COUNTIFS(Table2[Sub-Sector],Table3[[#This Row],[Sub-Sector]],Table2[% Away From 52W Low],"&gt;=10")/Table3[[#This Row],[Count]]</f>
        <v>1</v>
      </c>
      <c r="S72" s="2">
        <f>COUNTIFS(Table2[Sub-Sector],Table3[[#This Row],[Sub-Sector]],Table2[% Price above 50 EMA],"&gt;=0")/Table3[[#This Row],[Count]]</f>
        <v>0.66666666666666663</v>
      </c>
      <c r="T72" s="2">
        <f>COUNTIFS(Table2[Sub-Sector],Table3[[#This Row],[Sub-Sector]],Table2[% Price above 200 EMA],"&gt;=0")/Table3[[#This Row],[Count]]</f>
        <v>1</v>
      </c>
      <c r="U72" s="2">
        <f>COUNTIFS(Table2[Sub-Sector],Table3[[#This Row],[Sub-Sector]],Table2[Rate of Change - Zone],"Positive")/Table3[[#This Row],[Count]]</f>
        <v>0.66666666666666663</v>
      </c>
      <c r="V72" s="2">
        <f>COUNTIFS(Table2[Sub-Sector],Table3[[#This Row],[Sub-Sector]],Table2[Sharpe Ratio],"&gt;=0.10")/Table3[[#This Row],[Count]]</f>
        <v>0.33333333333333331</v>
      </c>
    </row>
    <row r="73" spans="1:22" x14ac:dyDescent="0.3">
      <c r="A73" t="s">
        <v>156</v>
      </c>
      <c r="B73">
        <f>COUNTIFS(Table2[Sub-Sector],Table3[[#This Row],[Sub-Sector]])</f>
        <v>3</v>
      </c>
      <c r="C73" s="2">
        <f>COUNTIFS(Table2[Sub-Sector],Table3[[#This Row],[Sub-Sector]],Table2[Uptrend],"Uptrend")/Table3[[#This Row],[Count]]</f>
        <v>1</v>
      </c>
      <c r="D73" s="2">
        <f>COUNTIFS(Table2[Sub-Sector],Table3[[#This Row],[Sub-Sector]],Table2[1W Return vs Nifty],"&gt;=5")/Table3[[#This Row],[Count]]</f>
        <v>0</v>
      </c>
      <c r="E73" s="2">
        <f>COUNTIFS(Table2[Sub-Sector],Table3[[#This Row],[Sub-Sector]],Table2[1M Return vs Nifty],"&gt;=5")/Table3[[#This Row],[Count]]</f>
        <v>0.66666666666666663</v>
      </c>
      <c r="F73" s="2">
        <f>COUNTIFS(Table2[Sub-Sector],Table3[[#This Row],[Sub-Sector]],Table2[6M Return vs Nifty],"&gt;=10")/Table3[[#This Row],[Count]]</f>
        <v>1</v>
      </c>
      <c r="G73" s="2">
        <f>COUNTIFS(Table2[Sub-Sector],Table3[[#This Row],[Sub-Sector]],Table2[1Y Return vs Nifty],"&gt;=10")/Table3[[#This Row],[Count]]</f>
        <v>1</v>
      </c>
      <c r="H73" s="2">
        <f>COUNTIFS(Table2[Sub-Sector],Table3[[#This Row],[Sub-Sector]],Table2[RSI Exponential â€“ 14D],"&gt;=50")/Table3[[#This Row],[Count]]</f>
        <v>1</v>
      </c>
      <c r="I73" s="2">
        <f>COUNTIFS(Table2[Sub-Sector],Table3[[#This Row],[Sub-Sector]],Table2[Relative Volume],"&gt;=2")/Table3[[#This Row],[Count]]</f>
        <v>0</v>
      </c>
      <c r="J73" s="2">
        <f>COUNTIFS(Table2[Sub-Sector],Table3[[#This Row],[Sub-Sector]],Table2[% Away From Day Low],"&gt;=0.05")/Table3[[#This Row],[Count]]</f>
        <v>0</v>
      </c>
      <c r="K73" s="2">
        <f>COUNTIFS(Table2[Sub-Sector],Table3[[#This Row],[Sub-Sector]],Table2[% Away From Day High],"&lt;=0.05")/Table3[[#This Row],[Count]]</f>
        <v>1</v>
      </c>
      <c r="L73" s="2">
        <f>COUNTIFS(Table2[Sub-Sector],Table3[[#This Row],[Sub-Sector]],Table2[% Away From Day High],"&lt;=0.05")/Table3[[#This Row],[Count]]</f>
        <v>1</v>
      </c>
      <c r="M73" s="2">
        <f>COUNTIFS(Table2[Sub-Sector],Table3[[#This Row],[Sub-Sector]],Table2[% Away From Current Week High],"&lt;=0.05")/Table3[[#This Row],[Count]]</f>
        <v>1</v>
      </c>
      <c r="N73" s="2">
        <f>COUNTIFS(Table2[Sub-Sector],Table3[[#This Row],[Sub-Sector]],Table2[% Away From Current Month Low],"&gt;=0.05")/Table3[[#This Row],[Count]]</f>
        <v>0.66666666666666663</v>
      </c>
      <c r="O73" s="2">
        <f>COUNTIFS(Table2[Sub-Sector],Table3[[#This Row],[Sub-Sector]],Table2[% Away From Current Month High],"&lt;=0.05")/Table3[[#This Row],[Count]]</f>
        <v>0.66666666666666663</v>
      </c>
      <c r="P73" s="2">
        <f>COUNTIFS(Table2[Sub-Sector],Table3[[#This Row],[Sub-Sector]],Table2[% Away From 52W High],"&lt;=10")/Table3[[#This Row],[Count]]</f>
        <v>0.66666666666666663</v>
      </c>
      <c r="Q73" s="2">
        <f>COUNTIFS(Table2[Sub-Sector],Table3[[#This Row],[Sub-Sector]],Table2[% Away From 52W Low],"&gt;=10")/Table3[[#This Row],[Count]]</f>
        <v>1</v>
      </c>
      <c r="R73" s="2">
        <f>COUNTIFS(Table2[Sub-Sector],Table3[[#This Row],[Sub-Sector]],Table2[% Away From 52W Low],"&gt;=10")/Table3[[#This Row],[Count]]</f>
        <v>1</v>
      </c>
      <c r="S73" s="2">
        <f>COUNTIFS(Table2[Sub-Sector],Table3[[#This Row],[Sub-Sector]],Table2[% Price above 50 EMA],"&gt;=0")/Table3[[#This Row],[Count]]</f>
        <v>1</v>
      </c>
      <c r="T73" s="2">
        <f>COUNTIFS(Table2[Sub-Sector],Table3[[#This Row],[Sub-Sector]],Table2[% Price above 200 EMA],"&gt;=0")/Table3[[#This Row],[Count]]</f>
        <v>1</v>
      </c>
      <c r="U73" s="2">
        <f>COUNTIFS(Table2[Sub-Sector],Table3[[#This Row],[Sub-Sector]],Table2[Rate of Change - Zone],"Positive")/Table3[[#This Row],[Count]]</f>
        <v>1</v>
      </c>
      <c r="V73" s="2">
        <f>COUNTIFS(Table2[Sub-Sector],Table3[[#This Row],[Sub-Sector]],Table2[Sharpe Ratio],"&gt;=0.10")/Table3[[#This Row],[Count]]</f>
        <v>0.33333333333333331</v>
      </c>
    </row>
    <row r="74" spans="1:22" x14ac:dyDescent="0.3">
      <c r="A74" t="s">
        <v>250</v>
      </c>
      <c r="B74">
        <f>COUNTIFS(Table2[Sub-Sector],Table3[[#This Row],[Sub-Sector]])</f>
        <v>3</v>
      </c>
      <c r="C74" s="2">
        <f>COUNTIFS(Table2[Sub-Sector],Table3[[#This Row],[Sub-Sector]],Table2[Uptrend],"Uptrend")/Table3[[#This Row],[Count]]</f>
        <v>1</v>
      </c>
      <c r="D74" s="2">
        <f>COUNTIFS(Table2[Sub-Sector],Table3[[#This Row],[Sub-Sector]],Table2[1W Return vs Nifty],"&gt;=5")/Table3[[#This Row],[Count]]</f>
        <v>0</v>
      </c>
      <c r="E74" s="2">
        <f>COUNTIFS(Table2[Sub-Sector],Table3[[#This Row],[Sub-Sector]],Table2[1M Return vs Nifty],"&gt;=5")/Table3[[#This Row],[Count]]</f>
        <v>1</v>
      </c>
      <c r="F74" s="2">
        <f>COUNTIFS(Table2[Sub-Sector],Table3[[#This Row],[Sub-Sector]],Table2[6M Return vs Nifty],"&gt;=10")/Table3[[#This Row],[Count]]</f>
        <v>1</v>
      </c>
      <c r="G74" s="2">
        <f>COUNTIFS(Table2[Sub-Sector],Table3[[#This Row],[Sub-Sector]],Table2[1Y Return vs Nifty],"&gt;=10")/Table3[[#This Row],[Count]]</f>
        <v>1</v>
      </c>
      <c r="H74" s="2">
        <f>COUNTIFS(Table2[Sub-Sector],Table3[[#This Row],[Sub-Sector]],Table2[RSI Exponential â€“ 14D],"&gt;=50")/Table3[[#This Row],[Count]]</f>
        <v>1</v>
      </c>
      <c r="I74" s="2">
        <f>COUNTIFS(Table2[Sub-Sector],Table3[[#This Row],[Sub-Sector]],Table2[Relative Volume],"&gt;=2")/Table3[[#This Row],[Count]]</f>
        <v>0</v>
      </c>
      <c r="J74" s="2">
        <f>COUNTIFS(Table2[Sub-Sector],Table3[[#This Row],[Sub-Sector]],Table2[% Away From Day Low],"&gt;=0.05")/Table3[[#This Row],[Count]]</f>
        <v>0</v>
      </c>
      <c r="K74" s="2">
        <f>COUNTIFS(Table2[Sub-Sector],Table3[[#This Row],[Sub-Sector]],Table2[% Away From Day High],"&lt;=0.05")/Table3[[#This Row],[Count]]</f>
        <v>1</v>
      </c>
      <c r="L74" s="2">
        <f>COUNTIFS(Table2[Sub-Sector],Table3[[#This Row],[Sub-Sector]],Table2[% Away From Day High],"&lt;=0.05")/Table3[[#This Row],[Count]]</f>
        <v>1</v>
      </c>
      <c r="M74" s="2">
        <f>COUNTIFS(Table2[Sub-Sector],Table3[[#This Row],[Sub-Sector]],Table2[% Away From Current Week High],"&lt;=0.05")/Table3[[#This Row],[Count]]</f>
        <v>1</v>
      </c>
      <c r="N74" s="2">
        <f>COUNTIFS(Table2[Sub-Sector],Table3[[#This Row],[Sub-Sector]],Table2[% Away From Current Month Low],"&gt;=0.05")/Table3[[#This Row],[Count]]</f>
        <v>1</v>
      </c>
      <c r="O74" s="2">
        <f>COUNTIFS(Table2[Sub-Sector],Table3[[#This Row],[Sub-Sector]],Table2[% Away From Current Month High],"&lt;=0.05")/Table3[[#This Row],[Count]]</f>
        <v>0</v>
      </c>
      <c r="P74" s="2">
        <f>COUNTIFS(Table2[Sub-Sector],Table3[[#This Row],[Sub-Sector]],Table2[% Away From 52W High],"&lt;=10")/Table3[[#This Row],[Count]]</f>
        <v>0.66666666666666663</v>
      </c>
      <c r="Q74" s="2">
        <f>COUNTIFS(Table2[Sub-Sector],Table3[[#This Row],[Sub-Sector]],Table2[% Away From 52W Low],"&gt;=10")/Table3[[#This Row],[Count]]</f>
        <v>1</v>
      </c>
      <c r="R74" s="2">
        <f>COUNTIFS(Table2[Sub-Sector],Table3[[#This Row],[Sub-Sector]],Table2[% Away From 52W Low],"&gt;=10")/Table3[[#This Row],[Count]]</f>
        <v>1</v>
      </c>
      <c r="S74" s="2">
        <f>COUNTIFS(Table2[Sub-Sector],Table3[[#This Row],[Sub-Sector]],Table2[% Price above 50 EMA],"&gt;=0")/Table3[[#This Row],[Count]]</f>
        <v>1</v>
      </c>
      <c r="T74" s="2">
        <f>COUNTIFS(Table2[Sub-Sector],Table3[[#This Row],[Sub-Sector]],Table2[% Price above 200 EMA],"&gt;=0")/Table3[[#This Row],[Count]]</f>
        <v>1</v>
      </c>
      <c r="U74" s="2">
        <f>COUNTIFS(Table2[Sub-Sector],Table3[[#This Row],[Sub-Sector]],Table2[Rate of Change - Zone],"Positive")/Table3[[#This Row],[Count]]</f>
        <v>1</v>
      </c>
      <c r="V74" s="2">
        <f>COUNTIFS(Table2[Sub-Sector],Table3[[#This Row],[Sub-Sector]],Table2[Sharpe Ratio],"&gt;=0.10")/Table3[[#This Row],[Count]]</f>
        <v>1</v>
      </c>
    </row>
    <row r="75" spans="1:22" x14ac:dyDescent="0.3">
      <c r="A75" t="s">
        <v>594</v>
      </c>
      <c r="B75">
        <f>COUNTIFS(Table2[Sub-Sector],Table3[[#This Row],[Sub-Sector]])</f>
        <v>3</v>
      </c>
      <c r="C75" s="2">
        <f>COUNTIFS(Table2[Sub-Sector],Table3[[#This Row],[Sub-Sector]],Table2[Uptrend],"Uptrend")/Table3[[#This Row],[Count]]</f>
        <v>0.33333333333333331</v>
      </c>
      <c r="D75" s="2">
        <f>COUNTIFS(Table2[Sub-Sector],Table3[[#This Row],[Sub-Sector]],Table2[1W Return vs Nifty],"&gt;=5")/Table3[[#This Row],[Count]]</f>
        <v>0</v>
      </c>
      <c r="E75" s="2">
        <f>COUNTIFS(Table2[Sub-Sector],Table3[[#This Row],[Sub-Sector]],Table2[1M Return vs Nifty],"&gt;=5")/Table3[[#This Row],[Count]]</f>
        <v>0</v>
      </c>
      <c r="F75" s="2">
        <f>COUNTIFS(Table2[Sub-Sector],Table3[[#This Row],[Sub-Sector]],Table2[6M Return vs Nifty],"&gt;=10")/Table3[[#This Row],[Count]]</f>
        <v>0</v>
      </c>
      <c r="G75" s="2">
        <f>COUNTIFS(Table2[Sub-Sector],Table3[[#This Row],[Sub-Sector]],Table2[1Y Return vs Nifty],"&gt;=10")/Table3[[#This Row],[Count]]</f>
        <v>0.33333333333333331</v>
      </c>
      <c r="H75" s="2">
        <f>COUNTIFS(Table2[Sub-Sector],Table3[[#This Row],[Sub-Sector]],Table2[RSI Exponential â€“ 14D],"&gt;=50")/Table3[[#This Row],[Count]]</f>
        <v>1</v>
      </c>
      <c r="I75" s="2">
        <f>COUNTIFS(Table2[Sub-Sector],Table3[[#This Row],[Sub-Sector]],Table2[Relative Volume],"&gt;=2")/Table3[[#This Row],[Count]]</f>
        <v>0</v>
      </c>
      <c r="J75" s="2">
        <f>COUNTIFS(Table2[Sub-Sector],Table3[[#This Row],[Sub-Sector]],Table2[% Away From Day Low],"&gt;=0.05")/Table3[[#This Row],[Count]]</f>
        <v>0</v>
      </c>
      <c r="K75" s="2">
        <f>COUNTIFS(Table2[Sub-Sector],Table3[[#This Row],[Sub-Sector]],Table2[% Away From Day High],"&lt;=0.05")/Table3[[#This Row],[Count]]</f>
        <v>1</v>
      </c>
      <c r="L75" s="2">
        <f>COUNTIFS(Table2[Sub-Sector],Table3[[#This Row],[Sub-Sector]],Table2[% Away From Day High],"&lt;=0.05")/Table3[[#This Row],[Count]]</f>
        <v>1</v>
      </c>
      <c r="M75" s="2">
        <f>COUNTIFS(Table2[Sub-Sector],Table3[[#This Row],[Sub-Sector]],Table2[% Away From Current Week High],"&lt;=0.05")/Table3[[#This Row],[Count]]</f>
        <v>1</v>
      </c>
      <c r="N75" s="2">
        <f>COUNTIFS(Table2[Sub-Sector],Table3[[#This Row],[Sub-Sector]],Table2[% Away From Current Month Low],"&gt;=0.05")/Table3[[#This Row],[Count]]</f>
        <v>1</v>
      </c>
      <c r="O75" s="2">
        <f>COUNTIFS(Table2[Sub-Sector],Table3[[#This Row],[Sub-Sector]],Table2[% Away From Current Month High],"&lt;=0.05")/Table3[[#This Row],[Count]]</f>
        <v>0.66666666666666663</v>
      </c>
      <c r="P75" s="2">
        <f>COUNTIFS(Table2[Sub-Sector],Table3[[#This Row],[Sub-Sector]],Table2[% Away From 52W High],"&lt;=10")/Table3[[#This Row],[Count]]</f>
        <v>0.33333333333333331</v>
      </c>
      <c r="Q75" s="2">
        <f>COUNTIFS(Table2[Sub-Sector],Table3[[#This Row],[Sub-Sector]],Table2[% Away From 52W Low],"&gt;=10")/Table3[[#This Row],[Count]]</f>
        <v>1</v>
      </c>
      <c r="R75" s="2">
        <f>COUNTIFS(Table2[Sub-Sector],Table3[[#This Row],[Sub-Sector]],Table2[% Away From 52W Low],"&gt;=10")/Table3[[#This Row],[Count]]</f>
        <v>1</v>
      </c>
      <c r="S75" s="2">
        <f>COUNTIFS(Table2[Sub-Sector],Table3[[#This Row],[Sub-Sector]],Table2[% Price above 50 EMA],"&gt;=0")/Table3[[#This Row],[Count]]</f>
        <v>0.66666666666666663</v>
      </c>
      <c r="T75" s="2">
        <f>COUNTIFS(Table2[Sub-Sector],Table3[[#This Row],[Sub-Sector]],Table2[% Price above 200 EMA],"&gt;=0")/Table3[[#This Row],[Count]]</f>
        <v>0.33333333333333331</v>
      </c>
      <c r="U75" s="2">
        <f>COUNTIFS(Table2[Sub-Sector],Table3[[#This Row],[Sub-Sector]],Table2[Rate of Change - Zone],"Positive")/Table3[[#This Row],[Count]]</f>
        <v>1</v>
      </c>
      <c r="V75" s="2">
        <f>COUNTIFS(Table2[Sub-Sector],Table3[[#This Row],[Sub-Sector]],Table2[Sharpe Ratio],"&gt;=0.10")/Table3[[#This Row],[Count]]</f>
        <v>0</v>
      </c>
    </row>
    <row r="76" spans="1:22" x14ac:dyDescent="0.3">
      <c r="A76" t="s">
        <v>937</v>
      </c>
      <c r="B76">
        <f>COUNTIFS(Table2[Sub-Sector],Table3[[#This Row],[Sub-Sector]])</f>
        <v>3</v>
      </c>
      <c r="C76" s="2">
        <f>COUNTIFS(Table2[Sub-Sector],Table3[[#This Row],[Sub-Sector]],Table2[Uptrend],"Uptrend")/Table3[[#This Row],[Count]]</f>
        <v>1</v>
      </c>
      <c r="D76" s="2">
        <f>COUNTIFS(Table2[Sub-Sector],Table3[[#This Row],[Sub-Sector]],Table2[1W Return vs Nifty],"&gt;=5")/Table3[[#This Row],[Count]]</f>
        <v>0</v>
      </c>
      <c r="E76" s="2">
        <f>COUNTIFS(Table2[Sub-Sector],Table3[[#This Row],[Sub-Sector]],Table2[1M Return vs Nifty],"&gt;=5")/Table3[[#This Row],[Count]]</f>
        <v>0</v>
      </c>
      <c r="F76" s="2">
        <f>COUNTIFS(Table2[Sub-Sector],Table3[[#This Row],[Sub-Sector]],Table2[6M Return vs Nifty],"&gt;=10")/Table3[[#This Row],[Count]]</f>
        <v>0</v>
      </c>
      <c r="G76" s="2">
        <f>COUNTIFS(Table2[Sub-Sector],Table3[[#This Row],[Sub-Sector]],Table2[1Y Return vs Nifty],"&gt;=10")/Table3[[#This Row],[Count]]</f>
        <v>1</v>
      </c>
      <c r="H76" s="2">
        <f>COUNTIFS(Table2[Sub-Sector],Table3[[#This Row],[Sub-Sector]],Table2[RSI Exponential â€“ 14D],"&gt;=50")/Table3[[#This Row],[Count]]</f>
        <v>0.33333333333333331</v>
      </c>
      <c r="I76" s="2">
        <f>COUNTIFS(Table2[Sub-Sector],Table3[[#This Row],[Sub-Sector]],Table2[Relative Volume],"&gt;=2")/Table3[[#This Row],[Count]]</f>
        <v>0</v>
      </c>
      <c r="J76" s="2">
        <f>COUNTIFS(Table2[Sub-Sector],Table3[[#This Row],[Sub-Sector]],Table2[% Away From Day Low],"&gt;=0.05")/Table3[[#This Row],[Count]]</f>
        <v>0</v>
      </c>
      <c r="K76" s="2">
        <f>COUNTIFS(Table2[Sub-Sector],Table3[[#This Row],[Sub-Sector]],Table2[% Away From Day High],"&lt;=0.05")/Table3[[#This Row],[Count]]</f>
        <v>1</v>
      </c>
      <c r="L76" s="2">
        <f>COUNTIFS(Table2[Sub-Sector],Table3[[#This Row],[Sub-Sector]],Table2[% Away From Day High],"&lt;=0.05")/Table3[[#This Row],[Count]]</f>
        <v>1</v>
      </c>
      <c r="M76" s="2">
        <f>COUNTIFS(Table2[Sub-Sector],Table3[[#This Row],[Sub-Sector]],Table2[% Away From Current Week High],"&lt;=0.05")/Table3[[#This Row],[Count]]</f>
        <v>1</v>
      </c>
      <c r="N76" s="2">
        <f>COUNTIFS(Table2[Sub-Sector],Table3[[#This Row],[Sub-Sector]],Table2[% Away From Current Month Low],"&gt;=0.05")/Table3[[#This Row],[Count]]</f>
        <v>0.33333333333333331</v>
      </c>
      <c r="O76" s="2">
        <f>COUNTIFS(Table2[Sub-Sector],Table3[[#This Row],[Sub-Sector]],Table2[% Away From Current Month High],"&lt;=0.05")/Table3[[#This Row],[Count]]</f>
        <v>0</v>
      </c>
      <c r="P76" s="2">
        <f>COUNTIFS(Table2[Sub-Sector],Table3[[#This Row],[Sub-Sector]],Table2[% Away From 52W High],"&lt;=10")/Table3[[#This Row],[Count]]</f>
        <v>0.33333333333333331</v>
      </c>
      <c r="Q76" s="2">
        <f>COUNTIFS(Table2[Sub-Sector],Table3[[#This Row],[Sub-Sector]],Table2[% Away From 52W Low],"&gt;=10")/Table3[[#This Row],[Count]]</f>
        <v>1</v>
      </c>
      <c r="R76" s="2">
        <f>COUNTIFS(Table2[Sub-Sector],Table3[[#This Row],[Sub-Sector]],Table2[% Away From 52W Low],"&gt;=10")/Table3[[#This Row],[Count]]</f>
        <v>1</v>
      </c>
      <c r="S76" s="2">
        <f>COUNTIFS(Table2[Sub-Sector],Table3[[#This Row],[Sub-Sector]],Table2[% Price above 50 EMA],"&gt;=0")/Table3[[#This Row],[Count]]</f>
        <v>1</v>
      </c>
      <c r="T76" s="2">
        <f>COUNTIFS(Table2[Sub-Sector],Table3[[#This Row],[Sub-Sector]],Table2[% Price above 200 EMA],"&gt;=0")/Table3[[#This Row],[Count]]</f>
        <v>1</v>
      </c>
      <c r="U76" s="2">
        <f>COUNTIFS(Table2[Sub-Sector],Table3[[#This Row],[Sub-Sector]],Table2[Rate of Change - Zone],"Positive")/Table3[[#This Row],[Count]]</f>
        <v>0.33333333333333331</v>
      </c>
      <c r="V76" s="2">
        <f>COUNTIFS(Table2[Sub-Sector],Table3[[#This Row],[Sub-Sector]],Table2[Sharpe Ratio],"&gt;=0.10")/Table3[[#This Row],[Count]]</f>
        <v>0</v>
      </c>
    </row>
    <row r="77" spans="1:22" x14ac:dyDescent="0.3">
      <c r="A77" t="s">
        <v>944</v>
      </c>
      <c r="B77">
        <f>COUNTIFS(Table2[Sub-Sector],Table3[[#This Row],[Sub-Sector]])</f>
        <v>3</v>
      </c>
      <c r="C77" s="2">
        <f>COUNTIFS(Table2[Sub-Sector],Table3[[#This Row],[Sub-Sector]],Table2[Uptrend],"Uptrend")/Table3[[#This Row],[Count]]</f>
        <v>0.66666666666666663</v>
      </c>
      <c r="D77" s="2">
        <f>COUNTIFS(Table2[Sub-Sector],Table3[[#This Row],[Sub-Sector]],Table2[1W Return vs Nifty],"&gt;=5")/Table3[[#This Row],[Count]]</f>
        <v>0</v>
      </c>
      <c r="E77" s="2">
        <f>COUNTIFS(Table2[Sub-Sector],Table3[[#This Row],[Sub-Sector]],Table2[1M Return vs Nifty],"&gt;=5")/Table3[[#This Row],[Count]]</f>
        <v>0.33333333333333331</v>
      </c>
      <c r="F77" s="2">
        <f>COUNTIFS(Table2[Sub-Sector],Table3[[#This Row],[Sub-Sector]],Table2[6M Return vs Nifty],"&gt;=10")/Table3[[#This Row],[Count]]</f>
        <v>0.33333333333333331</v>
      </c>
      <c r="G77" s="2">
        <f>COUNTIFS(Table2[Sub-Sector],Table3[[#This Row],[Sub-Sector]],Table2[1Y Return vs Nifty],"&gt;=10")/Table3[[#This Row],[Count]]</f>
        <v>0.33333333333333331</v>
      </c>
      <c r="H77" s="2">
        <f>COUNTIFS(Table2[Sub-Sector],Table3[[#This Row],[Sub-Sector]],Table2[RSI Exponential â€“ 14D],"&gt;=50")/Table3[[#This Row],[Count]]</f>
        <v>0.33333333333333331</v>
      </c>
      <c r="I77" s="2">
        <f>COUNTIFS(Table2[Sub-Sector],Table3[[#This Row],[Sub-Sector]],Table2[Relative Volume],"&gt;=2")/Table3[[#This Row],[Count]]</f>
        <v>0</v>
      </c>
      <c r="J77" s="2">
        <f>COUNTIFS(Table2[Sub-Sector],Table3[[#This Row],[Sub-Sector]],Table2[% Away From Day Low],"&gt;=0.05")/Table3[[#This Row],[Count]]</f>
        <v>0</v>
      </c>
      <c r="K77" s="2">
        <f>COUNTIFS(Table2[Sub-Sector],Table3[[#This Row],[Sub-Sector]],Table2[% Away From Day High],"&lt;=0.05")/Table3[[#This Row],[Count]]</f>
        <v>1</v>
      </c>
      <c r="L77" s="2">
        <f>COUNTIFS(Table2[Sub-Sector],Table3[[#This Row],[Sub-Sector]],Table2[% Away From Day High],"&lt;=0.05")/Table3[[#This Row],[Count]]</f>
        <v>1</v>
      </c>
      <c r="M77" s="2">
        <f>COUNTIFS(Table2[Sub-Sector],Table3[[#This Row],[Sub-Sector]],Table2[% Away From Current Week High],"&lt;=0.05")/Table3[[#This Row],[Count]]</f>
        <v>1</v>
      </c>
      <c r="N77" s="2">
        <f>COUNTIFS(Table2[Sub-Sector],Table3[[#This Row],[Sub-Sector]],Table2[% Away From Current Month Low],"&gt;=0.05")/Table3[[#This Row],[Count]]</f>
        <v>0.33333333333333331</v>
      </c>
      <c r="O77" s="2">
        <f>COUNTIFS(Table2[Sub-Sector],Table3[[#This Row],[Sub-Sector]],Table2[% Away From Current Month High],"&lt;=0.05")/Table3[[#This Row],[Count]]</f>
        <v>0.66666666666666663</v>
      </c>
      <c r="P77" s="2">
        <f>COUNTIFS(Table2[Sub-Sector],Table3[[#This Row],[Sub-Sector]],Table2[% Away From 52W High],"&lt;=10")/Table3[[#This Row],[Count]]</f>
        <v>0.33333333333333331</v>
      </c>
      <c r="Q77" s="2">
        <f>COUNTIFS(Table2[Sub-Sector],Table3[[#This Row],[Sub-Sector]],Table2[% Away From 52W Low],"&gt;=10")/Table3[[#This Row],[Count]]</f>
        <v>1</v>
      </c>
      <c r="R77" s="2">
        <f>COUNTIFS(Table2[Sub-Sector],Table3[[#This Row],[Sub-Sector]],Table2[% Away From 52W Low],"&gt;=10")/Table3[[#This Row],[Count]]</f>
        <v>1</v>
      </c>
      <c r="S77" s="2">
        <f>COUNTIFS(Table2[Sub-Sector],Table3[[#This Row],[Sub-Sector]],Table2[% Price above 50 EMA],"&gt;=0")/Table3[[#This Row],[Count]]</f>
        <v>1</v>
      </c>
      <c r="T77" s="2">
        <f>COUNTIFS(Table2[Sub-Sector],Table3[[#This Row],[Sub-Sector]],Table2[% Price above 200 EMA],"&gt;=0")/Table3[[#This Row],[Count]]</f>
        <v>0.66666666666666663</v>
      </c>
      <c r="U77" s="2">
        <f>COUNTIFS(Table2[Sub-Sector],Table3[[#This Row],[Sub-Sector]],Table2[Rate of Change - Zone],"Positive")/Table3[[#This Row],[Count]]</f>
        <v>0.66666666666666663</v>
      </c>
      <c r="V77" s="2">
        <f>COUNTIFS(Table2[Sub-Sector],Table3[[#This Row],[Sub-Sector]],Table2[Sharpe Ratio],"&gt;=0.10")/Table3[[#This Row],[Count]]</f>
        <v>0</v>
      </c>
    </row>
    <row r="78" spans="1:22" x14ac:dyDescent="0.3">
      <c r="A78" t="s">
        <v>1446</v>
      </c>
      <c r="B78">
        <f>COUNTIFS(Table2[Sub-Sector],Table3[[#This Row],[Sub-Sector]])</f>
        <v>3</v>
      </c>
      <c r="C78" s="2">
        <f>COUNTIFS(Table2[Sub-Sector],Table3[[#This Row],[Sub-Sector]],Table2[Uptrend],"Uptrend")/Table3[[#This Row],[Count]]</f>
        <v>0.33333333333333331</v>
      </c>
      <c r="D78" s="2">
        <f>COUNTIFS(Table2[Sub-Sector],Table3[[#This Row],[Sub-Sector]],Table2[1W Return vs Nifty],"&gt;=5")/Table3[[#This Row],[Count]]</f>
        <v>0</v>
      </c>
      <c r="E78" s="2">
        <f>COUNTIFS(Table2[Sub-Sector],Table3[[#This Row],[Sub-Sector]],Table2[1M Return vs Nifty],"&gt;=5")/Table3[[#This Row],[Count]]</f>
        <v>0</v>
      </c>
      <c r="F78" s="2">
        <f>COUNTIFS(Table2[Sub-Sector],Table3[[#This Row],[Sub-Sector]],Table2[6M Return vs Nifty],"&gt;=10")/Table3[[#This Row],[Count]]</f>
        <v>0</v>
      </c>
      <c r="G78" s="2">
        <f>COUNTIFS(Table2[Sub-Sector],Table3[[#This Row],[Sub-Sector]],Table2[1Y Return vs Nifty],"&gt;=10")/Table3[[#This Row],[Count]]</f>
        <v>0.66666666666666663</v>
      </c>
      <c r="H78" s="2">
        <f>COUNTIFS(Table2[Sub-Sector],Table3[[#This Row],[Sub-Sector]],Table2[RSI Exponential â€“ 14D],"&gt;=50")/Table3[[#This Row],[Count]]</f>
        <v>0.66666666666666663</v>
      </c>
      <c r="I78" s="2">
        <f>COUNTIFS(Table2[Sub-Sector],Table3[[#This Row],[Sub-Sector]],Table2[Relative Volume],"&gt;=2")/Table3[[#This Row],[Count]]</f>
        <v>0</v>
      </c>
      <c r="J78" s="2">
        <f>COUNTIFS(Table2[Sub-Sector],Table3[[#This Row],[Sub-Sector]],Table2[% Away From Day Low],"&gt;=0.05")/Table3[[#This Row],[Count]]</f>
        <v>0</v>
      </c>
      <c r="K78" s="2">
        <f>COUNTIFS(Table2[Sub-Sector],Table3[[#This Row],[Sub-Sector]],Table2[% Away From Day High],"&lt;=0.05")/Table3[[#This Row],[Count]]</f>
        <v>1</v>
      </c>
      <c r="L78" s="2">
        <f>COUNTIFS(Table2[Sub-Sector],Table3[[#This Row],[Sub-Sector]],Table2[% Away From Day High],"&lt;=0.05")/Table3[[#This Row],[Count]]</f>
        <v>1</v>
      </c>
      <c r="M78" s="2">
        <f>COUNTIFS(Table2[Sub-Sector],Table3[[#This Row],[Sub-Sector]],Table2[% Away From Current Week High],"&lt;=0.05")/Table3[[#This Row],[Count]]</f>
        <v>1</v>
      </c>
      <c r="N78" s="2">
        <f>COUNTIFS(Table2[Sub-Sector],Table3[[#This Row],[Sub-Sector]],Table2[% Away From Current Month Low],"&gt;=0.05")/Table3[[#This Row],[Count]]</f>
        <v>0.66666666666666663</v>
      </c>
      <c r="O78" s="2">
        <f>COUNTIFS(Table2[Sub-Sector],Table3[[#This Row],[Sub-Sector]],Table2[% Away From Current Month High],"&lt;=0.05")/Table3[[#This Row],[Count]]</f>
        <v>0.33333333333333331</v>
      </c>
      <c r="P78" s="2">
        <f>COUNTIFS(Table2[Sub-Sector],Table3[[#This Row],[Sub-Sector]],Table2[% Away From 52W High],"&lt;=10")/Table3[[#This Row],[Count]]</f>
        <v>0.33333333333333331</v>
      </c>
      <c r="Q78" s="2">
        <f>COUNTIFS(Table2[Sub-Sector],Table3[[#This Row],[Sub-Sector]],Table2[% Away From 52W Low],"&gt;=10")/Table3[[#This Row],[Count]]</f>
        <v>1</v>
      </c>
      <c r="R78" s="2">
        <f>COUNTIFS(Table2[Sub-Sector],Table3[[#This Row],[Sub-Sector]],Table2[% Away From 52W Low],"&gt;=10")/Table3[[#This Row],[Count]]</f>
        <v>1</v>
      </c>
      <c r="S78" s="2">
        <f>COUNTIFS(Table2[Sub-Sector],Table3[[#This Row],[Sub-Sector]],Table2[% Price above 50 EMA],"&gt;=0")/Table3[[#This Row],[Count]]</f>
        <v>0.66666666666666663</v>
      </c>
      <c r="T78" s="2">
        <f>COUNTIFS(Table2[Sub-Sector],Table3[[#This Row],[Sub-Sector]],Table2[% Price above 200 EMA],"&gt;=0")/Table3[[#This Row],[Count]]</f>
        <v>1</v>
      </c>
      <c r="U78" s="2">
        <f>COUNTIFS(Table2[Sub-Sector],Table3[[#This Row],[Sub-Sector]],Table2[Rate of Change - Zone],"Positive")/Table3[[#This Row],[Count]]</f>
        <v>0.66666666666666663</v>
      </c>
      <c r="V78" s="2">
        <f>COUNTIFS(Table2[Sub-Sector],Table3[[#This Row],[Sub-Sector]],Table2[Sharpe Ratio],"&gt;=0.10")/Table3[[#This Row],[Count]]</f>
        <v>0.33333333333333331</v>
      </c>
    </row>
    <row r="79" spans="1:22" x14ac:dyDescent="0.3">
      <c r="A79" t="s">
        <v>1726</v>
      </c>
      <c r="B79">
        <f>COUNTIFS(Table2[Sub-Sector],Table3[[#This Row],[Sub-Sector]])</f>
        <v>3</v>
      </c>
      <c r="C79" s="2">
        <f>COUNTIFS(Table2[Sub-Sector],Table3[[#This Row],[Sub-Sector]],Table2[Uptrend],"Uptrend")/Table3[[#This Row],[Count]]</f>
        <v>0.66666666666666663</v>
      </c>
      <c r="D79" s="2">
        <f>COUNTIFS(Table2[Sub-Sector],Table3[[#This Row],[Sub-Sector]],Table2[1W Return vs Nifty],"&gt;=5")/Table3[[#This Row],[Count]]</f>
        <v>0</v>
      </c>
      <c r="E79" s="2">
        <f>COUNTIFS(Table2[Sub-Sector],Table3[[#This Row],[Sub-Sector]],Table2[1M Return vs Nifty],"&gt;=5")/Table3[[#This Row],[Count]]</f>
        <v>0</v>
      </c>
      <c r="F79" s="2">
        <f>COUNTIFS(Table2[Sub-Sector],Table3[[#This Row],[Sub-Sector]],Table2[6M Return vs Nifty],"&gt;=10")/Table3[[#This Row],[Count]]</f>
        <v>0</v>
      </c>
      <c r="G79" s="2">
        <f>COUNTIFS(Table2[Sub-Sector],Table3[[#This Row],[Sub-Sector]],Table2[1Y Return vs Nifty],"&gt;=10")/Table3[[#This Row],[Count]]</f>
        <v>0.66666666666666663</v>
      </c>
      <c r="H79" s="2">
        <f>COUNTIFS(Table2[Sub-Sector],Table3[[#This Row],[Sub-Sector]],Table2[RSI Exponential â€“ 14D],"&gt;=50")/Table3[[#This Row],[Count]]</f>
        <v>0.66666666666666663</v>
      </c>
      <c r="I79" s="2">
        <f>COUNTIFS(Table2[Sub-Sector],Table3[[#This Row],[Sub-Sector]],Table2[Relative Volume],"&gt;=2")/Table3[[#This Row],[Count]]</f>
        <v>0</v>
      </c>
      <c r="J79" s="2">
        <f>COUNTIFS(Table2[Sub-Sector],Table3[[#This Row],[Sub-Sector]],Table2[% Away From Day Low],"&gt;=0.05")/Table3[[#This Row],[Count]]</f>
        <v>0</v>
      </c>
      <c r="K79" s="2">
        <f>COUNTIFS(Table2[Sub-Sector],Table3[[#This Row],[Sub-Sector]],Table2[% Away From Day High],"&lt;=0.05")/Table3[[#This Row],[Count]]</f>
        <v>1</v>
      </c>
      <c r="L79" s="2">
        <f>COUNTIFS(Table2[Sub-Sector],Table3[[#This Row],[Sub-Sector]],Table2[% Away From Day High],"&lt;=0.05")/Table3[[#This Row],[Count]]</f>
        <v>1</v>
      </c>
      <c r="M79" s="2">
        <f>COUNTIFS(Table2[Sub-Sector],Table3[[#This Row],[Sub-Sector]],Table2[% Away From Current Week High],"&lt;=0.05")/Table3[[#This Row],[Count]]</f>
        <v>1</v>
      </c>
      <c r="N79" s="2">
        <f>COUNTIFS(Table2[Sub-Sector],Table3[[#This Row],[Sub-Sector]],Table2[% Away From Current Month Low],"&gt;=0.05")/Table3[[#This Row],[Count]]</f>
        <v>0.66666666666666663</v>
      </c>
      <c r="O79" s="2">
        <f>COUNTIFS(Table2[Sub-Sector],Table3[[#This Row],[Sub-Sector]],Table2[% Away From Current Month High],"&lt;=0.05")/Table3[[#This Row],[Count]]</f>
        <v>0.66666666666666663</v>
      </c>
      <c r="P79" s="2">
        <f>COUNTIFS(Table2[Sub-Sector],Table3[[#This Row],[Sub-Sector]],Table2[% Away From 52W High],"&lt;=10")/Table3[[#This Row],[Count]]</f>
        <v>0</v>
      </c>
      <c r="Q79" s="2">
        <f>COUNTIFS(Table2[Sub-Sector],Table3[[#This Row],[Sub-Sector]],Table2[% Away From 52W Low],"&gt;=10")/Table3[[#This Row],[Count]]</f>
        <v>1</v>
      </c>
      <c r="R79" s="2">
        <f>COUNTIFS(Table2[Sub-Sector],Table3[[#This Row],[Sub-Sector]],Table2[% Away From 52W Low],"&gt;=10")/Table3[[#This Row],[Count]]</f>
        <v>1</v>
      </c>
      <c r="S79" s="2">
        <f>COUNTIFS(Table2[Sub-Sector],Table3[[#This Row],[Sub-Sector]],Table2[% Price above 50 EMA],"&gt;=0")/Table3[[#This Row],[Count]]</f>
        <v>0.66666666666666663</v>
      </c>
      <c r="T79" s="2">
        <f>COUNTIFS(Table2[Sub-Sector],Table3[[#This Row],[Sub-Sector]],Table2[% Price above 200 EMA],"&gt;=0")/Table3[[#This Row],[Count]]</f>
        <v>0.66666666666666663</v>
      </c>
      <c r="U79" s="2">
        <f>COUNTIFS(Table2[Sub-Sector],Table3[[#This Row],[Sub-Sector]],Table2[Rate of Change - Zone],"Positive")/Table3[[#This Row],[Count]]</f>
        <v>0.66666666666666663</v>
      </c>
      <c r="V79" s="2">
        <f>COUNTIFS(Table2[Sub-Sector],Table3[[#This Row],[Sub-Sector]],Table2[Sharpe Ratio],"&gt;=0.10")/Table3[[#This Row],[Count]]</f>
        <v>0</v>
      </c>
    </row>
    <row r="80" spans="1:22" x14ac:dyDescent="0.3">
      <c r="A80" t="s">
        <v>844</v>
      </c>
      <c r="B80">
        <f>COUNTIFS(Table2[Sub-Sector],Table3[[#This Row],[Sub-Sector]])</f>
        <v>2</v>
      </c>
      <c r="C80" s="2">
        <f>COUNTIFS(Table2[Sub-Sector],Table3[[#This Row],[Sub-Sector]],Table2[Uptrend],"Uptrend")/Table3[[#This Row],[Count]]</f>
        <v>1</v>
      </c>
      <c r="D80" s="2">
        <f>COUNTIFS(Table2[Sub-Sector],Table3[[#This Row],[Sub-Sector]],Table2[1W Return vs Nifty],"&gt;=5")/Table3[[#This Row],[Count]]</f>
        <v>0.5</v>
      </c>
      <c r="E80" s="2">
        <f>COUNTIFS(Table2[Sub-Sector],Table3[[#This Row],[Sub-Sector]],Table2[1M Return vs Nifty],"&gt;=5")/Table3[[#This Row],[Count]]</f>
        <v>0.5</v>
      </c>
      <c r="F80" s="2">
        <f>COUNTIFS(Table2[Sub-Sector],Table3[[#This Row],[Sub-Sector]],Table2[6M Return vs Nifty],"&gt;=10")/Table3[[#This Row],[Count]]</f>
        <v>1</v>
      </c>
      <c r="G80" s="2">
        <f>COUNTIFS(Table2[Sub-Sector],Table3[[#This Row],[Sub-Sector]],Table2[1Y Return vs Nifty],"&gt;=10")/Table3[[#This Row],[Count]]</f>
        <v>1</v>
      </c>
      <c r="H80" s="2">
        <f>COUNTIFS(Table2[Sub-Sector],Table3[[#This Row],[Sub-Sector]],Table2[RSI Exponential â€“ 14D],"&gt;=50")/Table3[[#This Row],[Count]]</f>
        <v>0.5</v>
      </c>
      <c r="I80" s="2">
        <f>COUNTIFS(Table2[Sub-Sector],Table3[[#This Row],[Sub-Sector]],Table2[Relative Volume],"&gt;=2")/Table3[[#This Row],[Count]]</f>
        <v>0.5</v>
      </c>
      <c r="J80" s="2">
        <f>COUNTIFS(Table2[Sub-Sector],Table3[[#This Row],[Sub-Sector]],Table2[% Away From Day Low],"&gt;=0.05")/Table3[[#This Row],[Count]]</f>
        <v>0</v>
      </c>
      <c r="K80" s="2">
        <f>COUNTIFS(Table2[Sub-Sector],Table3[[#This Row],[Sub-Sector]],Table2[% Away From Day High],"&lt;=0.05")/Table3[[#This Row],[Count]]</f>
        <v>1</v>
      </c>
      <c r="L80" s="2">
        <f>COUNTIFS(Table2[Sub-Sector],Table3[[#This Row],[Sub-Sector]],Table2[% Away From Day High],"&lt;=0.05")/Table3[[#This Row],[Count]]</f>
        <v>1</v>
      </c>
      <c r="M80" s="2">
        <f>COUNTIFS(Table2[Sub-Sector],Table3[[#This Row],[Sub-Sector]],Table2[% Away From Current Week High],"&lt;=0.05")/Table3[[#This Row],[Count]]</f>
        <v>0.5</v>
      </c>
      <c r="N80" s="2">
        <f>COUNTIFS(Table2[Sub-Sector],Table3[[#This Row],[Sub-Sector]],Table2[% Away From Current Month Low],"&gt;=0.05")/Table3[[#This Row],[Count]]</f>
        <v>0.5</v>
      </c>
      <c r="O80" s="2">
        <f>COUNTIFS(Table2[Sub-Sector],Table3[[#This Row],[Sub-Sector]],Table2[% Away From Current Month High],"&lt;=0.05")/Table3[[#This Row],[Count]]</f>
        <v>0</v>
      </c>
      <c r="P80" s="2">
        <f>COUNTIFS(Table2[Sub-Sector],Table3[[#This Row],[Sub-Sector]],Table2[% Away From 52W High],"&lt;=10")/Table3[[#This Row],[Count]]</f>
        <v>0.5</v>
      </c>
      <c r="Q80" s="2">
        <f>COUNTIFS(Table2[Sub-Sector],Table3[[#This Row],[Sub-Sector]],Table2[% Away From 52W Low],"&gt;=10")/Table3[[#This Row],[Count]]</f>
        <v>1</v>
      </c>
      <c r="R80" s="2">
        <f>COUNTIFS(Table2[Sub-Sector],Table3[[#This Row],[Sub-Sector]],Table2[% Away From 52W Low],"&gt;=10")/Table3[[#This Row],[Count]]</f>
        <v>1</v>
      </c>
      <c r="S80" s="2">
        <f>COUNTIFS(Table2[Sub-Sector],Table3[[#This Row],[Sub-Sector]],Table2[% Price above 50 EMA],"&gt;=0")/Table3[[#This Row],[Count]]</f>
        <v>1</v>
      </c>
      <c r="T80" s="2">
        <f>COUNTIFS(Table2[Sub-Sector],Table3[[#This Row],[Sub-Sector]],Table2[% Price above 200 EMA],"&gt;=0")/Table3[[#This Row],[Count]]</f>
        <v>1</v>
      </c>
      <c r="U80" s="2">
        <f>COUNTIFS(Table2[Sub-Sector],Table3[[#This Row],[Sub-Sector]],Table2[Rate of Change - Zone],"Positive")/Table3[[#This Row],[Count]]</f>
        <v>0.5</v>
      </c>
      <c r="V80" s="2">
        <f>COUNTIFS(Table2[Sub-Sector],Table3[[#This Row],[Sub-Sector]],Table2[Sharpe Ratio],"&gt;=0.10")/Table3[[#This Row],[Count]]</f>
        <v>1</v>
      </c>
    </row>
    <row r="81" spans="1:22" x14ac:dyDescent="0.3">
      <c r="A81" t="s">
        <v>86</v>
      </c>
      <c r="B81">
        <f>COUNTIFS(Table2[Sub-Sector],Table3[[#This Row],[Sub-Sector]])</f>
        <v>2</v>
      </c>
      <c r="C81" s="2">
        <f>COUNTIFS(Table2[Sub-Sector],Table3[[#This Row],[Sub-Sector]],Table2[Uptrend],"Uptrend")/Table3[[#This Row],[Count]]</f>
        <v>1</v>
      </c>
      <c r="D81" s="2">
        <f>COUNTIFS(Table2[Sub-Sector],Table3[[#This Row],[Sub-Sector]],Table2[1W Return vs Nifty],"&gt;=5")/Table3[[#This Row],[Count]]</f>
        <v>0</v>
      </c>
      <c r="E81" s="2">
        <f>COUNTIFS(Table2[Sub-Sector],Table3[[#This Row],[Sub-Sector]],Table2[1M Return vs Nifty],"&gt;=5")/Table3[[#This Row],[Count]]</f>
        <v>0.5</v>
      </c>
      <c r="F81" s="2">
        <f>COUNTIFS(Table2[Sub-Sector],Table3[[#This Row],[Sub-Sector]],Table2[6M Return vs Nifty],"&gt;=10")/Table3[[#This Row],[Count]]</f>
        <v>1</v>
      </c>
      <c r="G81" s="2">
        <f>COUNTIFS(Table2[Sub-Sector],Table3[[#This Row],[Sub-Sector]],Table2[1Y Return vs Nifty],"&gt;=10")/Table3[[#This Row],[Count]]</f>
        <v>1</v>
      </c>
      <c r="H81" s="2">
        <f>COUNTIFS(Table2[Sub-Sector],Table3[[#This Row],[Sub-Sector]],Table2[RSI Exponential â€“ 14D],"&gt;=50")/Table3[[#This Row],[Count]]</f>
        <v>1</v>
      </c>
      <c r="I81" s="2">
        <f>COUNTIFS(Table2[Sub-Sector],Table3[[#This Row],[Sub-Sector]],Table2[Relative Volume],"&gt;=2")/Table3[[#This Row],[Count]]</f>
        <v>0.5</v>
      </c>
      <c r="J81" s="2">
        <f>COUNTIFS(Table2[Sub-Sector],Table3[[#This Row],[Sub-Sector]],Table2[% Away From Day Low],"&gt;=0.05")/Table3[[#This Row],[Count]]</f>
        <v>0</v>
      </c>
      <c r="K81" s="2">
        <f>COUNTIFS(Table2[Sub-Sector],Table3[[#This Row],[Sub-Sector]],Table2[% Away From Day High],"&lt;=0.05")/Table3[[#This Row],[Count]]</f>
        <v>1</v>
      </c>
      <c r="L81" s="2">
        <f>COUNTIFS(Table2[Sub-Sector],Table3[[#This Row],[Sub-Sector]],Table2[% Away From Day High],"&lt;=0.05")/Table3[[#This Row],[Count]]</f>
        <v>1</v>
      </c>
      <c r="M81" s="2">
        <f>COUNTIFS(Table2[Sub-Sector],Table3[[#This Row],[Sub-Sector]],Table2[% Away From Current Week High],"&lt;=0.05")/Table3[[#This Row],[Count]]</f>
        <v>1</v>
      </c>
      <c r="N81" s="2">
        <f>COUNTIFS(Table2[Sub-Sector],Table3[[#This Row],[Sub-Sector]],Table2[% Away From Current Month Low],"&gt;=0.05")/Table3[[#This Row],[Count]]</f>
        <v>0.5</v>
      </c>
      <c r="O81" s="2">
        <f>COUNTIFS(Table2[Sub-Sector],Table3[[#This Row],[Sub-Sector]],Table2[% Away From Current Month High],"&lt;=0.05")/Table3[[#This Row],[Count]]</f>
        <v>0.5</v>
      </c>
      <c r="P81" s="2">
        <f>COUNTIFS(Table2[Sub-Sector],Table3[[#This Row],[Sub-Sector]],Table2[% Away From 52W High],"&lt;=10")/Table3[[#This Row],[Count]]</f>
        <v>1</v>
      </c>
      <c r="Q81" s="2">
        <f>COUNTIFS(Table2[Sub-Sector],Table3[[#This Row],[Sub-Sector]],Table2[% Away From 52W Low],"&gt;=10")/Table3[[#This Row],[Count]]</f>
        <v>1</v>
      </c>
      <c r="R81" s="2">
        <f>COUNTIFS(Table2[Sub-Sector],Table3[[#This Row],[Sub-Sector]],Table2[% Away From 52W Low],"&gt;=10")/Table3[[#This Row],[Count]]</f>
        <v>1</v>
      </c>
      <c r="S81" s="2">
        <f>COUNTIFS(Table2[Sub-Sector],Table3[[#This Row],[Sub-Sector]],Table2[% Price above 50 EMA],"&gt;=0")/Table3[[#This Row],[Count]]</f>
        <v>1</v>
      </c>
      <c r="T81" s="2">
        <f>COUNTIFS(Table2[Sub-Sector],Table3[[#This Row],[Sub-Sector]],Table2[% Price above 200 EMA],"&gt;=0")/Table3[[#This Row],[Count]]</f>
        <v>1</v>
      </c>
      <c r="U81" s="2">
        <f>COUNTIFS(Table2[Sub-Sector],Table3[[#This Row],[Sub-Sector]],Table2[Rate of Change - Zone],"Positive")/Table3[[#This Row],[Count]]</f>
        <v>1</v>
      </c>
      <c r="V81" s="2">
        <f>COUNTIFS(Table2[Sub-Sector],Table3[[#This Row],[Sub-Sector]],Table2[Sharpe Ratio],"&gt;=0.10")/Table3[[#This Row],[Count]]</f>
        <v>0</v>
      </c>
    </row>
    <row r="82" spans="1:22" x14ac:dyDescent="0.3">
      <c r="A82" t="s">
        <v>351</v>
      </c>
      <c r="B82">
        <f>COUNTIFS(Table2[Sub-Sector],Table3[[#This Row],[Sub-Sector]])</f>
        <v>2</v>
      </c>
      <c r="C82" s="2">
        <f>COUNTIFS(Table2[Sub-Sector],Table3[[#This Row],[Sub-Sector]],Table2[Uptrend],"Uptrend")/Table3[[#This Row],[Count]]</f>
        <v>0.5</v>
      </c>
      <c r="D82" s="2">
        <f>COUNTIFS(Table2[Sub-Sector],Table3[[#This Row],[Sub-Sector]],Table2[1W Return vs Nifty],"&gt;=5")/Table3[[#This Row],[Count]]</f>
        <v>0</v>
      </c>
      <c r="E82" s="2">
        <f>COUNTIFS(Table2[Sub-Sector],Table3[[#This Row],[Sub-Sector]],Table2[1M Return vs Nifty],"&gt;=5")/Table3[[#This Row],[Count]]</f>
        <v>0</v>
      </c>
      <c r="F82" s="2">
        <f>COUNTIFS(Table2[Sub-Sector],Table3[[#This Row],[Sub-Sector]],Table2[6M Return vs Nifty],"&gt;=10")/Table3[[#This Row],[Count]]</f>
        <v>0.5</v>
      </c>
      <c r="G82" s="2">
        <f>COUNTIFS(Table2[Sub-Sector],Table3[[#This Row],[Sub-Sector]],Table2[1Y Return vs Nifty],"&gt;=10")/Table3[[#This Row],[Count]]</f>
        <v>0.5</v>
      </c>
      <c r="H82" s="2">
        <f>COUNTIFS(Table2[Sub-Sector],Table3[[#This Row],[Sub-Sector]],Table2[RSI Exponential â€“ 14D],"&gt;=50")/Table3[[#This Row],[Count]]</f>
        <v>0</v>
      </c>
      <c r="I82" s="2">
        <f>COUNTIFS(Table2[Sub-Sector],Table3[[#This Row],[Sub-Sector]],Table2[Relative Volume],"&gt;=2")/Table3[[#This Row],[Count]]</f>
        <v>0.5</v>
      </c>
      <c r="J82" s="2">
        <f>COUNTIFS(Table2[Sub-Sector],Table3[[#This Row],[Sub-Sector]],Table2[% Away From Day Low],"&gt;=0.05")/Table3[[#This Row],[Count]]</f>
        <v>0</v>
      </c>
      <c r="K82" s="2">
        <f>COUNTIFS(Table2[Sub-Sector],Table3[[#This Row],[Sub-Sector]],Table2[% Away From Day High],"&lt;=0.05")/Table3[[#This Row],[Count]]</f>
        <v>1</v>
      </c>
      <c r="L82" s="2">
        <f>COUNTIFS(Table2[Sub-Sector],Table3[[#This Row],[Sub-Sector]],Table2[% Away From Day High],"&lt;=0.05")/Table3[[#This Row],[Count]]</f>
        <v>1</v>
      </c>
      <c r="M82" s="2">
        <f>COUNTIFS(Table2[Sub-Sector],Table3[[#This Row],[Sub-Sector]],Table2[% Away From Current Week High],"&lt;=0.05")/Table3[[#This Row],[Count]]</f>
        <v>1</v>
      </c>
      <c r="N82" s="2">
        <f>COUNTIFS(Table2[Sub-Sector],Table3[[#This Row],[Sub-Sector]],Table2[% Away From Current Month Low],"&gt;=0.05")/Table3[[#This Row],[Count]]</f>
        <v>0</v>
      </c>
      <c r="O82" s="2">
        <f>COUNTIFS(Table2[Sub-Sector],Table3[[#This Row],[Sub-Sector]],Table2[% Away From Current Month High],"&lt;=0.05")/Table3[[#This Row],[Count]]</f>
        <v>0.5</v>
      </c>
      <c r="P82" s="2">
        <f>COUNTIFS(Table2[Sub-Sector],Table3[[#This Row],[Sub-Sector]],Table2[% Away From 52W High],"&lt;=10")/Table3[[#This Row],[Count]]</f>
        <v>0.5</v>
      </c>
      <c r="Q82" s="2">
        <f>COUNTIFS(Table2[Sub-Sector],Table3[[#This Row],[Sub-Sector]],Table2[% Away From 52W Low],"&gt;=10")/Table3[[#This Row],[Count]]</f>
        <v>1</v>
      </c>
      <c r="R82" s="2">
        <f>COUNTIFS(Table2[Sub-Sector],Table3[[#This Row],[Sub-Sector]],Table2[% Away From 52W Low],"&gt;=10")/Table3[[#This Row],[Count]]</f>
        <v>1</v>
      </c>
      <c r="S82" s="2">
        <f>COUNTIFS(Table2[Sub-Sector],Table3[[#This Row],[Sub-Sector]],Table2[% Price above 50 EMA],"&gt;=0")/Table3[[#This Row],[Count]]</f>
        <v>0.5</v>
      </c>
      <c r="T82" s="2">
        <f>COUNTIFS(Table2[Sub-Sector],Table3[[#This Row],[Sub-Sector]],Table2[% Price above 200 EMA],"&gt;=0")/Table3[[#This Row],[Count]]</f>
        <v>1</v>
      </c>
      <c r="U82" s="2">
        <f>COUNTIFS(Table2[Sub-Sector],Table3[[#This Row],[Sub-Sector]],Table2[Rate of Change - Zone],"Positive")/Table3[[#This Row],[Count]]</f>
        <v>1</v>
      </c>
      <c r="V82" s="2">
        <f>COUNTIFS(Table2[Sub-Sector],Table3[[#This Row],[Sub-Sector]],Table2[Sharpe Ratio],"&gt;=0.10")/Table3[[#This Row],[Count]]</f>
        <v>0</v>
      </c>
    </row>
    <row r="83" spans="1:22" x14ac:dyDescent="0.3">
      <c r="A83" t="s">
        <v>541</v>
      </c>
      <c r="B83">
        <f>COUNTIFS(Table2[Sub-Sector],Table3[[#This Row],[Sub-Sector]])</f>
        <v>2</v>
      </c>
      <c r="C83" s="2">
        <f>COUNTIFS(Table2[Sub-Sector],Table3[[#This Row],[Sub-Sector]],Table2[Uptrend],"Uptrend")/Table3[[#This Row],[Count]]</f>
        <v>0.5</v>
      </c>
      <c r="D83" s="2">
        <f>COUNTIFS(Table2[Sub-Sector],Table3[[#This Row],[Sub-Sector]],Table2[1W Return vs Nifty],"&gt;=5")/Table3[[#This Row],[Count]]</f>
        <v>0</v>
      </c>
      <c r="E83" s="2">
        <f>COUNTIFS(Table2[Sub-Sector],Table3[[#This Row],[Sub-Sector]],Table2[1M Return vs Nifty],"&gt;=5")/Table3[[#This Row],[Count]]</f>
        <v>0.5</v>
      </c>
      <c r="F83" s="2">
        <f>COUNTIFS(Table2[Sub-Sector],Table3[[#This Row],[Sub-Sector]],Table2[6M Return vs Nifty],"&gt;=10")/Table3[[#This Row],[Count]]</f>
        <v>0</v>
      </c>
      <c r="G83" s="2">
        <f>COUNTIFS(Table2[Sub-Sector],Table3[[#This Row],[Sub-Sector]],Table2[1Y Return vs Nifty],"&gt;=10")/Table3[[#This Row],[Count]]</f>
        <v>0</v>
      </c>
      <c r="H83" s="2">
        <f>COUNTIFS(Table2[Sub-Sector],Table3[[#This Row],[Sub-Sector]],Table2[RSI Exponential â€“ 14D],"&gt;=50")/Table3[[#This Row],[Count]]</f>
        <v>1</v>
      </c>
      <c r="I83" s="2">
        <f>COUNTIFS(Table2[Sub-Sector],Table3[[#This Row],[Sub-Sector]],Table2[Relative Volume],"&gt;=2")/Table3[[#This Row],[Count]]</f>
        <v>0.5</v>
      </c>
      <c r="J83" s="2">
        <f>COUNTIFS(Table2[Sub-Sector],Table3[[#This Row],[Sub-Sector]],Table2[% Away From Day Low],"&gt;=0.05")/Table3[[#This Row],[Count]]</f>
        <v>0</v>
      </c>
      <c r="K83" s="2">
        <f>COUNTIFS(Table2[Sub-Sector],Table3[[#This Row],[Sub-Sector]],Table2[% Away From Day High],"&lt;=0.05")/Table3[[#This Row],[Count]]</f>
        <v>1</v>
      </c>
      <c r="L83" s="2">
        <f>COUNTIFS(Table2[Sub-Sector],Table3[[#This Row],[Sub-Sector]],Table2[% Away From Day High],"&lt;=0.05")/Table3[[#This Row],[Count]]</f>
        <v>1</v>
      </c>
      <c r="M83" s="2">
        <f>COUNTIFS(Table2[Sub-Sector],Table3[[#This Row],[Sub-Sector]],Table2[% Away From Current Week High],"&lt;=0.05")/Table3[[#This Row],[Count]]</f>
        <v>1</v>
      </c>
      <c r="N83" s="2">
        <f>COUNTIFS(Table2[Sub-Sector],Table3[[#This Row],[Sub-Sector]],Table2[% Away From Current Month Low],"&gt;=0.05")/Table3[[#This Row],[Count]]</f>
        <v>0.5</v>
      </c>
      <c r="O83" s="2">
        <f>COUNTIFS(Table2[Sub-Sector],Table3[[#This Row],[Sub-Sector]],Table2[% Away From Current Month High],"&lt;=0.05")/Table3[[#This Row],[Count]]</f>
        <v>1</v>
      </c>
      <c r="P83" s="2">
        <f>COUNTIFS(Table2[Sub-Sector],Table3[[#This Row],[Sub-Sector]],Table2[% Away From 52W High],"&lt;=10")/Table3[[#This Row],[Count]]</f>
        <v>0.5</v>
      </c>
      <c r="Q83" s="2">
        <f>COUNTIFS(Table2[Sub-Sector],Table3[[#This Row],[Sub-Sector]],Table2[% Away From 52W Low],"&gt;=10")/Table3[[#This Row],[Count]]</f>
        <v>1</v>
      </c>
      <c r="R83" s="2">
        <f>COUNTIFS(Table2[Sub-Sector],Table3[[#This Row],[Sub-Sector]],Table2[% Away From 52W Low],"&gt;=10")/Table3[[#This Row],[Count]]</f>
        <v>1</v>
      </c>
      <c r="S83" s="2">
        <f>COUNTIFS(Table2[Sub-Sector],Table3[[#This Row],[Sub-Sector]],Table2[% Price above 50 EMA],"&gt;=0")/Table3[[#This Row],[Count]]</f>
        <v>1</v>
      </c>
      <c r="T83" s="2">
        <f>COUNTIFS(Table2[Sub-Sector],Table3[[#This Row],[Sub-Sector]],Table2[% Price above 200 EMA],"&gt;=0")/Table3[[#This Row],[Count]]</f>
        <v>1</v>
      </c>
      <c r="U83" s="2">
        <f>COUNTIFS(Table2[Sub-Sector],Table3[[#This Row],[Sub-Sector]],Table2[Rate of Change - Zone],"Positive")/Table3[[#This Row],[Count]]</f>
        <v>1</v>
      </c>
      <c r="V83" s="2">
        <f>COUNTIFS(Table2[Sub-Sector],Table3[[#This Row],[Sub-Sector]],Table2[Sharpe Ratio],"&gt;=0.10")/Table3[[#This Row],[Count]]</f>
        <v>0.5</v>
      </c>
    </row>
    <row r="84" spans="1:22" x14ac:dyDescent="0.3">
      <c r="A84" t="s">
        <v>901</v>
      </c>
      <c r="B84">
        <f>COUNTIFS(Table2[Sub-Sector],Table3[[#This Row],[Sub-Sector]])</f>
        <v>2</v>
      </c>
      <c r="C84" s="2">
        <f>COUNTIFS(Table2[Sub-Sector],Table3[[#This Row],[Sub-Sector]],Table2[Uptrend],"Uptrend")/Table3[[#This Row],[Count]]</f>
        <v>0.5</v>
      </c>
      <c r="D84" s="2">
        <f>COUNTIFS(Table2[Sub-Sector],Table3[[#This Row],[Sub-Sector]],Table2[1W Return vs Nifty],"&gt;=5")/Table3[[#This Row],[Count]]</f>
        <v>0</v>
      </c>
      <c r="E84" s="2">
        <f>COUNTIFS(Table2[Sub-Sector],Table3[[#This Row],[Sub-Sector]],Table2[1M Return vs Nifty],"&gt;=5")/Table3[[#This Row],[Count]]</f>
        <v>0.5</v>
      </c>
      <c r="F84" s="2">
        <f>COUNTIFS(Table2[Sub-Sector],Table3[[#This Row],[Sub-Sector]],Table2[6M Return vs Nifty],"&gt;=10")/Table3[[#This Row],[Count]]</f>
        <v>0.5</v>
      </c>
      <c r="G84" s="2">
        <f>COUNTIFS(Table2[Sub-Sector],Table3[[#This Row],[Sub-Sector]],Table2[1Y Return vs Nifty],"&gt;=10")/Table3[[#This Row],[Count]]</f>
        <v>0.5</v>
      </c>
      <c r="H84" s="2">
        <f>COUNTIFS(Table2[Sub-Sector],Table3[[#This Row],[Sub-Sector]],Table2[RSI Exponential â€“ 14D],"&gt;=50")/Table3[[#This Row],[Count]]</f>
        <v>0.5</v>
      </c>
      <c r="I84" s="2">
        <f>COUNTIFS(Table2[Sub-Sector],Table3[[#This Row],[Sub-Sector]],Table2[Relative Volume],"&gt;=2")/Table3[[#This Row],[Count]]</f>
        <v>0.5</v>
      </c>
      <c r="J84" s="2">
        <f>COUNTIFS(Table2[Sub-Sector],Table3[[#This Row],[Sub-Sector]],Table2[% Away From Day Low],"&gt;=0.05")/Table3[[#This Row],[Count]]</f>
        <v>0</v>
      </c>
      <c r="K84" s="2">
        <f>COUNTIFS(Table2[Sub-Sector],Table3[[#This Row],[Sub-Sector]],Table2[% Away From Day High],"&lt;=0.05")/Table3[[#This Row],[Count]]</f>
        <v>1</v>
      </c>
      <c r="L84" s="2">
        <f>COUNTIFS(Table2[Sub-Sector],Table3[[#This Row],[Sub-Sector]],Table2[% Away From Day High],"&lt;=0.05")/Table3[[#This Row],[Count]]</f>
        <v>1</v>
      </c>
      <c r="M84" s="2">
        <f>COUNTIFS(Table2[Sub-Sector],Table3[[#This Row],[Sub-Sector]],Table2[% Away From Current Week High],"&lt;=0.05")/Table3[[#This Row],[Count]]</f>
        <v>1</v>
      </c>
      <c r="N84" s="2">
        <f>COUNTIFS(Table2[Sub-Sector],Table3[[#This Row],[Sub-Sector]],Table2[% Away From Current Month Low],"&gt;=0.05")/Table3[[#This Row],[Count]]</f>
        <v>0.5</v>
      </c>
      <c r="O84" s="2">
        <f>COUNTIFS(Table2[Sub-Sector],Table3[[#This Row],[Sub-Sector]],Table2[% Away From Current Month High],"&lt;=0.05")/Table3[[#This Row],[Count]]</f>
        <v>0.5</v>
      </c>
      <c r="P84" s="2">
        <f>COUNTIFS(Table2[Sub-Sector],Table3[[#This Row],[Sub-Sector]],Table2[% Away From 52W High],"&lt;=10")/Table3[[#This Row],[Count]]</f>
        <v>0.5</v>
      </c>
      <c r="Q84" s="2">
        <f>COUNTIFS(Table2[Sub-Sector],Table3[[#This Row],[Sub-Sector]],Table2[% Away From 52W Low],"&gt;=10")/Table3[[#This Row],[Count]]</f>
        <v>1</v>
      </c>
      <c r="R84" s="2">
        <f>COUNTIFS(Table2[Sub-Sector],Table3[[#This Row],[Sub-Sector]],Table2[% Away From 52W Low],"&gt;=10")/Table3[[#This Row],[Count]]</f>
        <v>1</v>
      </c>
      <c r="S84" s="2">
        <f>COUNTIFS(Table2[Sub-Sector],Table3[[#This Row],[Sub-Sector]],Table2[% Price above 50 EMA],"&gt;=0")/Table3[[#This Row],[Count]]</f>
        <v>0.5</v>
      </c>
      <c r="T84" s="2">
        <f>COUNTIFS(Table2[Sub-Sector],Table3[[#This Row],[Sub-Sector]],Table2[% Price above 200 EMA],"&gt;=0")/Table3[[#This Row],[Count]]</f>
        <v>0.5</v>
      </c>
      <c r="U84" s="2">
        <f>COUNTIFS(Table2[Sub-Sector],Table3[[#This Row],[Sub-Sector]],Table2[Rate of Change - Zone],"Positive")/Table3[[#This Row],[Count]]</f>
        <v>0.5</v>
      </c>
      <c r="V84" s="2">
        <f>COUNTIFS(Table2[Sub-Sector],Table3[[#This Row],[Sub-Sector]],Table2[Sharpe Ratio],"&gt;=0.10")/Table3[[#This Row],[Count]]</f>
        <v>0</v>
      </c>
    </row>
    <row r="85" spans="1:22" x14ac:dyDescent="0.3">
      <c r="A85" t="s">
        <v>916</v>
      </c>
      <c r="B85">
        <f>COUNTIFS(Table2[Sub-Sector],Table3[[#This Row],[Sub-Sector]])</f>
        <v>2</v>
      </c>
      <c r="C85" s="2">
        <f>COUNTIFS(Table2[Sub-Sector],Table3[[#This Row],[Sub-Sector]],Table2[Uptrend],"Uptrend")/Table3[[#This Row],[Count]]</f>
        <v>1</v>
      </c>
      <c r="D85" s="2">
        <f>COUNTIFS(Table2[Sub-Sector],Table3[[#This Row],[Sub-Sector]],Table2[1W Return vs Nifty],"&gt;=5")/Table3[[#This Row],[Count]]</f>
        <v>0</v>
      </c>
      <c r="E85" s="2">
        <f>COUNTIFS(Table2[Sub-Sector],Table3[[#This Row],[Sub-Sector]],Table2[1M Return vs Nifty],"&gt;=5")/Table3[[#This Row],[Count]]</f>
        <v>0.5</v>
      </c>
      <c r="F85" s="2">
        <f>COUNTIFS(Table2[Sub-Sector],Table3[[#This Row],[Sub-Sector]],Table2[6M Return vs Nifty],"&gt;=10")/Table3[[#This Row],[Count]]</f>
        <v>0.5</v>
      </c>
      <c r="G85" s="2">
        <f>COUNTIFS(Table2[Sub-Sector],Table3[[#This Row],[Sub-Sector]],Table2[1Y Return vs Nifty],"&gt;=10")/Table3[[#This Row],[Count]]</f>
        <v>0.5</v>
      </c>
      <c r="H85" s="2">
        <f>COUNTIFS(Table2[Sub-Sector],Table3[[#This Row],[Sub-Sector]],Table2[RSI Exponential â€“ 14D],"&gt;=50")/Table3[[#This Row],[Count]]</f>
        <v>0.5</v>
      </c>
      <c r="I85" s="2">
        <f>COUNTIFS(Table2[Sub-Sector],Table3[[#This Row],[Sub-Sector]],Table2[Relative Volume],"&gt;=2")/Table3[[#This Row],[Count]]</f>
        <v>0.5</v>
      </c>
      <c r="J85" s="2">
        <f>COUNTIFS(Table2[Sub-Sector],Table3[[#This Row],[Sub-Sector]],Table2[% Away From Day Low],"&gt;=0.05")/Table3[[#This Row],[Count]]</f>
        <v>0</v>
      </c>
      <c r="K85" s="2">
        <f>COUNTIFS(Table2[Sub-Sector],Table3[[#This Row],[Sub-Sector]],Table2[% Away From Day High],"&lt;=0.05")/Table3[[#This Row],[Count]]</f>
        <v>1</v>
      </c>
      <c r="L85" s="2">
        <f>COUNTIFS(Table2[Sub-Sector],Table3[[#This Row],[Sub-Sector]],Table2[% Away From Day High],"&lt;=0.05")/Table3[[#This Row],[Count]]</f>
        <v>1</v>
      </c>
      <c r="M85" s="2">
        <f>COUNTIFS(Table2[Sub-Sector],Table3[[#This Row],[Sub-Sector]],Table2[% Away From Current Week High],"&lt;=0.05")/Table3[[#This Row],[Count]]</f>
        <v>1</v>
      </c>
      <c r="N85" s="2">
        <f>COUNTIFS(Table2[Sub-Sector],Table3[[#This Row],[Sub-Sector]],Table2[% Away From Current Month Low],"&gt;=0.05")/Table3[[#This Row],[Count]]</f>
        <v>0.5</v>
      </c>
      <c r="O85" s="2">
        <f>COUNTIFS(Table2[Sub-Sector],Table3[[#This Row],[Sub-Sector]],Table2[% Away From Current Month High],"&lt;=0.05")/Table3[[#This Row],[Count]]</f>
        <v>0</v>
      </c>
      <c r="P85" s="2">
        <f>COUNTIFS(Table2[Sub-Sector],Table3[[#This Row],[Sub-Sector]],Table2[% Away From 52W High],"&lt;=10")/Table3[[#This Row],[Count]]</f>
        <v>0.5</v>
      </c>
      <c r="Q85" s="2">
        <f>COUNTIFS(Table2[Sub-Sector],Table3[[#This Row],[Sub-Sector]],Table2[% Away From 52W Low],"&gt;=10")/Table3[[#This Row],[Count]]</f>
        <v>1</v>
      </c>
      <c r="R85" s="2">
        <f>COUNTIFS(Table2[Sub-Sector],Table3[[#This Row],[Sub-Sector]],Table2[% Away From 52W Low],"&gt;=10")/Table3[[#This Row],[Count]]</f>
        <v>1</v>
      </c>
      <c r="S85" s="2">
        <f>COUNTIFS(Table2[Sub-Sector],Table3[[#This Row],[Sub-Sector]],Table2[% Price above 50 EMA],"&gt;=0")/Table3[[#This Row],[Count]]</f>
        <v>0.5</v>
      </c>
      <c r="T85" s="2">
        <f>COUNTIFS(Table2[Sub-Sector],Table3[[#This Row],[Sub-Sector]],Table2[% Price above 200 EMA],"&gt;=0")/Table3[[#This Row],[Count]]</f>
        <v>1</v>
      </c>
      <c r="U85" s="2">
        <f>COUNTIFS(Table2[Sub-Sector],Table3[[#This Row],[Sub-Sector]],Table2[Rate of Change - Zone],"Positive")/Table3[[#This Row],[Count]]</f>
        <v>0.5</v>
      </c>
      <c r="V85" s="2">
        <f>COUNTIFS(Table2[Sub-Sector],Table3[[#This Row],[Sub-Sector]],Table2[Sharpe Ratio],"&gt;=0.10")/Table3[[#This Row],[Count]]</f>
        <v>0</v>
      </c>
    </row>
    <row r="86" spans="1:22" x14ac:dyDescent="0.3">
      <c r="A86" t="s">
        <v>882</v>
      </c>
      <c r="B86">
        <f>COUNTIFS(Table2[Sub-Sector],Table3[[#This Row],[Sub-Sector]])</f>
        <v>2</v>
      </c>
      <c r="C86" s="2">
        <f>COUNTIFS(Table2[Sub-Sector],Table3[[#This Row],[Sub-Sector]],Table2[Uptrend],"Uptrend")/Table3[[#This Row],[Count]]</f>
        <v>1</v>
      </c>
      <c r="D86" s="2">
        <f>COUNTIFS(Table2[Sub-Sector],Table3[[#This Row],[Sub-Sector]],Table2[1W Return vs Nifty],"&gt;=5")/Table3[[#This Row],[Count]]</f>
        <v>0.5</v>
      </c>
      <c r="E86" s="2">
        <f>COUNTIFS(Table2[Sub-Sector],Table3[[#This Row],[Sub-Sector]],Table2[1M Return vs Nifty],"&gt;=5")/Table3[[#This Row],[Count]]</f>
        <v>0.5</v>
      </c>
      <c r="F86" s="2">
        <f>COUNTIFS(Table2[Sub-Sector],Table3[[#This Row],[Sub-Sector]],Table2[6M Return vs Nifty],"&gt;=10")/Table3[[#This Row],[Count]]</f>
        <v>1</v>
      </c>
      <c r="G86" s="2">
        <f>COUNTIFS(Table2[Sub-Sector],Table3[[#This Row],[Sub-Sector]],Table2[1Y Return vs Nifty],"&gt;=10")/Table3[[#This Row],[Count]]</f>
        <v>1</v>
      </c>
      <c r="H86" s="2">
        <f>COUNTIFS(Table2[Sub-Sector],Table3[[#This Row],[Sub-Sector]],Table2[RSI Exponential â€“ 14D],"&gt;=50")/Table3[[#This Row],[Count]]</f>
        <v>0.5</v>
      </c>
      <c r="I86" s="2">
        <f>COUNTIFS(Table2[Sub-Sector],Table3[[#This Row],[Sub-Sector]],Table2[Relative Volume],"&gt;=2")/Table3[[#This Row],[Count]]</f>
        <v>0</v>
      </c>
      <c r="J86" s="2">
        <f>COUNTIFS(Table2[Sub-Sector],Table3[[#This Row],[Sub-Sector]],Table2[% Away From Day Low],"&gt;=0.05")/Table3[[#This Row],[Count]]</f>
        <v>0</v>
      </c>
      <c r="K86" s="2">
        <f>COUNTIFS(Table2[Sub-Sector],Table3[[#This Row],[Sub-Sector]],Table2[% Away From Day High],"&lt;=0.05")/Table3[[#This Row],[Count]]</f>
        <v>1</v>
      </c>
      <c r="L86" s="2">
        <f>COUNTIFS(Table2[Sub-Sector],Table3[[#This Row],[Sub-Sector]],Table2[% Away From Day High],"&lt;=0.05")/Table3[[#This Row],[Count]]</f>
        <v>1</v>
      </c>
      <c r="M86" s="2">
        <f>COUNTIFS(Table2[Sub-Sector],Table3[[#This Row],[Sub-Sector]],Table2[% Away From Current Week High],"&lt;=0.05")/Table3[[#This Row],[Count]]</f>
        <v>1</v>
      </c>
      <c r="N86" s="2">
        <f>COUNTIFS(Table2[Sub-Sector],Table3[[#This Row],[Sub-Sector]],Table2[% Away From Current Month Low],"&gt;=0.05")/Table3[[#This Row],[Count]]</f>
        <v>0.5</v>
      </c>
      <c r="O86" s="2">
        <f>COUNTIFS(Table2[Sub-Sector],Table3[[#This Row],[Sub-Sector]],Table2[% Away From Current Month High],"&lt;=0.05")/Table3[[#This Row],[Count]]</f>
        <v>0.5</v>
      </c>
      <c r="P86" s="2">
        <f>COUNTIFS(Table2[Sub-Sector],Table3[[#This Row],[Sub-Sector]],Table2[% Away From 52W High],"&lt;=10")/Table3[[#This Row],[Count]]</f>
        <v>0.5</v>
      </c>
      <c r="Q86" s="2">
        <f>COUNTIFS(Table2[Sub-Sector],Table3[[#This Row],[Sub-Sector]],Table2[% Away From 52W Low],"&gt;=10")/Table3[[#This Row],[Count]]</f>
        <v>1</v>
      </c>
      <c r="R86" s="2">
        <f>COUNTIFS(Table2[Sub-Sector],Table3[[#This Row],[Sub-Sector]],Table2[% Away From 52W Low],"&gt;=10")/Table3[[#This Row],[Count]]</f>
        <v>1</v>
      </c>
      <c r="S86" s="2">
        <f>COUNTIFS(Table2[Sub-Sector],Table3[[#This Row],[Sub-Sector]],Table2[% Price above 50 EMA],"&gt;=0")/Table3[[#This Row],[Count]]</f>
        <v>1</v>
      </c>
      <c r="T86" s="2">
        <f>COUNTIFS(Table2[Sub-Sector],Table3[[#This Row],[Sub-Sector]],Table2[% Price above 200 EMA],"&gt;=0")/Table3[[#This Row],[Count]]</f>
        <v>1</v>
      </c>
      <c r="U86" s="2">
        <f>COUNTIFS(Table2[Sub-Sector],Table3[[#This Row],[Sub-Sector]],Table2[Rate of Change - Zone],"Positive")/Table3[[#This Row],[Count]]</f>
        <v>0.5</v>
      </c>
      <c r="V86" s="2">
        <f>COUNTIFS(Table2[Sub-Sector],Table3[[#This Row],[Sub-Sector]],Table2[Sharpe Ratio],"&gt;=0.10")/Table3[[#This Row],[Count]]</f>
        <v>0.5</v>
      </c>
    </row>
    <row r="87" spans="1:22" x14ac:dyDescent="0.3">
      <c r="A87" t="s">
        <v>40</v>
      </c>
      <c r="B87">
        <f>COUNTIFS(Table2[Sub-Sector],Table3[[#This Row],[Sub-Sector]])</f>
        <v>2</v>
      </c>
      <c r="C87" s="2">
        <f>COUNTIFS(Table2[Sub-Sector],Table3[[#This Row],[Sub-Sector]],Table2[Uptrend],"Uptrend")/Table3[[#This Row],[Count]]</f>
        <v>1</v>
      </c>
      <c r="D87" s="2">
        <f>COUNTIFS(Table2[Sub-Sector],Table3[[#This Row],[Sub-Sector]],Table2[1W Return vs Nifty],"&gt;=5")/Table3[[#This Row],[Count]]</f>
        <v>0</v>
      </c>
      <c r="E87" s="2">
        <f>COUNTIFS(Table2[Sub-Sector],Table3[[#This Row],[Sub-Sector]],Table2[1M Return vs Nifty],"&gt;=5")/Table3[[#This Row],[Count]]</f>
        <v>0</v>
      </c>
      <c r="F87" s="2">
        <f>COUNTIFS(Table2[Sub-Sector],Table3[[#This Row],[Sub-Sector]],Table2[6M Return vs Nifty],"&gt;=10")/Table3[[#This Row],[Count]]</f>
        <v>0</v>
      </c>
      <c r="G87" s="2">
        <f>COUNTIFS(Table2[Sub-Sector],Table3[[#This Row],[Sub-Sector]],Table2[1Y Return vs Nifty],"&gt;=10")/Table3[[#This Row],[Count]]</f>
        <v>0.5</v>
      </c>
      <c r="H87" s="2">
        <f>COUNTIFS(Table2[Sub-Sector],Table3[[#This Row],[Sub-Sector]],Table2[RSI Exponential â€“ 14D],"&gt;=50")/Table3[[#This Row],[Count]]</f>
        <v>1</v>
      </c>
      <c r="I87" s="2">
        <f>COUNTIFS(Table2[Sub-Sector],Table3[[#This Row],[Sub-Sector]],Table2[Relative Volume],"&gt;=2")/Table3[[#This Row],[Count]]</f>
        <v>0</v>
      </c>
      <c r="J87" s="2">
        <f>COUNTIFS(Table2[Sub-Sector],Table3[[#This Row],[Sub-Sector]],Table2[% Away From Day Low],"&gt;=0.05")/Table3[[#This Row],[Count]]</f>
        <v>0</v>
      </c>
      <c r="K87" s="2">
        <f>COUNTIFS(Table2[Sub-Sector],Table3[[#This Row],[Sub-Sector]],Table2[% Away From Day High],"&lt;=0.05")/Table3[[#This Row],[Count]]</f>
        <v>1</v>
      </c>
      <c r="L87" s="2">
        <f>COUNTIFS(Table2[Sub-Sector],Table3[[#This Row],[Sub-Sector]],Table2[% Away From Day High],"&lt;=0.05")/Table3[[#This Row],[Count]]</f>
        <v>1</v>
      </c>
      <c r="M87" s="2">
        <f>COUNTIFS(Table2[Sub-Sector],Table3[[#This Row],[Sub-Sector]],Table2[% Away From Current Week High],"&lt;=0.05")/Table3[[#This Row],[Count]]</f>
        <v>1</v>
      </c>
      <c r="N87" s="2">
        <f>COUNTIFS(Table2[Sub-Sector],Table3[[#This Row],[Sub-Sector]],Table2[% Away From Current Month Low],"&gt;=0.05")/Table3[[#This Row],[Count]]</f>
        <v>1</v>
      </c>
      <c r="O87" s="2">
        <f>COUNTIFS(Table2[Sub-Sector],Table3[[#This Row],[Sub-Sector]],Table2[% Away From Current Month High],"&lt;=0.05")/Table3[[#This Row],[Count]]</f>
        <v>1</v>
      </c>
      <c r="P87" s="2">
        <f>COUNTIFS(Table2[Sub-Sector],Table3[[#This Row],[Sub-Sector]],Table2[% Away From 52W High],"&lt;=10")/Table3[[#This Row],[Count]]</f>
        <v>0.5</v>
      </c>
      <c r="Q87" s="2">
        <f>COUNTIFS(Table2[Sub-Sector],Table3[[#This Row],[Sub-Sector]],Table2[% Away From 52W Low],"&gt;=10")/Table3[[#This Row],[Count]]</f>
        <v>1</v>
      </c>
      <c r="R87" s="2">
        <f>COUNTIFS(Table2[Sub-Sector],Table3[[#This Row],[Sub-Sector]],Table2[% Away From 52W Low],"&gt;=10")/Table3[[#This Row],[Count]]</f>
        <v>1</v>
      </c>
      <c r="S87" s="2">
        <f>COUNTIFS(Table2[Sub-Sector],Table3[[#This Row],[Sub-Sector]],Table2[% Price above 50 EMA],"&gt;=0")/Table3[[#This Row],[Count]]</f>
        <v>1</v>
      </c>
      <c r="T87" s="2">
        <f>COUNTIFS(Table2[Sub-Sector],Table3[[#This Row],[Sub-Sector]],Table2[% Price above 200 EMA],"&gt;=0")/Table3[[#This Row],[Count]]</f>
        <v>1</v>
      </c>
      <c r="U87" s="2">
        <f>COUNTIFS(Table2[Sub-Sector],Table3[[#This Row],[Sub-Sector]],Table2[Rate of Change - Zone],"Positive")/Table3[[#This Row],[Count]]</f>
        <v>1</v>
      </c>
      <c r="V87" s="2">
        <f>COUNTIFS(Table2[Sub-Sector],Table3[[#This Row],[Sub-Sector]],Table2[Sharpe Ratio],"&gt;=0.10")/Table3[[#This Row],[Count]]</f>
        <v>0.5</v>
      </c>
    </row>
    <row r="88" spans="1:22" x14ac:dyDescent="0.3">
      <c r="A88" t="s">
        <v>43</v>
      </c>
      <c r="B88">
        <f>COUNTIFS(Table2[Sub-Sector],Table3[[#This Row],[Sub-Sector]])</f>
        <v>2</v>
      </c>
      <c r="C88" s="2">
        <f>COUNTIFS(Table2[Sub-Sector],Table3[[#This Row],[Sub-Sector]],Table2[Uptrend],"Uptrend")/Table3[[#This Row],[Count]]</f>
        <v>1</v>
      </c>
      <c r="D88" s="2">
        <f>COUNTIFS(Table2[Sub-Sector],Table3[[#This Row],[Sub-Sector]],Table2[1W Return vs Nifty],"&gt;=5")/Table3[[#This Row],[Count]]</f>
        <v>0</v>
      </c>
      <c r="E88" s="2">
        <f>COUNTIFS(Table2[Sub-Sector],Table3[[#This Row],[Sub-Sector]],Table2[1M Return vs Nifty],"&gt;=5")/Table3[[#This Row],[Count]]</f>
        <v>0</v>
      </c>
      <c r="F88" s="2">
        <f>COUNTIFS(Table2[Sub-Sector],Table3[[#This Row],[Sub-Sector]],Table2[6M Return vs Nifty],"&gt;=10")/Table3[[#This Row],[Count]]</f>
        <v>0.5</v>
      </c>
      <c r="G88" s="2">
        <f>COUNTIFS(Table2[Sub-Sector],Table3[[#This Row],[Sub-Sector]],Table2[1Y Return vs Nifty],"&gt;=10")/Table3[[#This Row],[Count]]</f>
        <v>0.5</v>
      </c>
      <c r="H88" s="2">
        <f>COUNTIFS(Table2[Sub-Sector],Table3[[#This Row],[Sub-Sector]],Table2[RSI Exponential â€“ 14D],"&gt;=50")/Table3[[#This Row],[Count]]</f>
        <v>1</v>
      </c>
      <c r="I88" s="2">
        <f>COUNTIFS(Table2[Sub-Sector],Table3[[#This Row],[Sub-Sector]],Table2[Relative Volume],"&gt;=2")/Table3[[#This Row],[Count]]</f>
        <v>0</v>
      </c>
      <c r="J88" s="2">
        <f>COUNTIFS(Table2[Sub-Sector],Table3[[#This Row],[Sub-Sector]],Table2[% Away From Day Low],"&gt;=0.05")/Table3[[#This Row],[Count]]</f>
        <v>0</v>
      </c>
      <c r="K88" s="2">
        <f>COUNTIFS(Table2[Sub-Sector],Table3[[#This Row],[Sub-Sector]],Table2[% Away From Day High],"&lt;=0.05")/Table3[[#This Row],[Count]]</f>
        <v>1</v>
      </c>
      <c r="L88" s="2">
        <f>COUNTIFS(Table2[Sub-Sector],Table3[[#This Row],[Sub-Sector]],Table2[% Away From Day High],"&lt;=0.05")/Table3[[#This Row],[Count]]</f>
        <v>1</v>
      </c>
      <c r="M88" s="2">
        <f>COUNTIFS(Table2[Sub-Sector],Table3[[#This Row],[Sub-Sector]],Table2[% Away From Current Week High],"&lt;=0.05")/Table3[[#This Row],[Count]]</f>
        <v>1</v>
      </c>
      <c r="N88" s="2">
        <f>COUNTIFS(Table2[Sub-Sector],Table3[[#This Row],[Sub-Sector]],Table2[% Away From Current Month Low],"&gt;=0.05")/Table3[[#This Row],[Count]]</f>
        <v>1</v>
      </c>
      <c r="O88" s="2">
        <f>COUNTIFS(Table2[Sub-Sector],Table3[[#This Row],[Sub-Sector]],Table2[% Away From Current Month High],"&lt;=0.05")/Table3[[#This Row],[Count]]</f>
        <v>1</v>
      </c>
      <c r="P88" s="2">
        <f>COUNTIFS(Table2[Sub-Sector],Table3[[#This Row],[Sub-Sector]],Table2[% Away From 52W High],"&lt;=10")/Table3[[#This Row],[Count]]</f>
        <v>1</v>
      </c>
      <c r="Q88" s="2">
        <f>COUNTIFS(Table2[Sub-Sector],Table3[[#This Row],[Sub-Sector]],Table2[% Away From 52W Low],"&gt;=10")/Table3[[#This Row],[Count]]</f>
        <v>1</v>
      </c>
      <c r="R88" s="2">
        <f>COUNTIFS(Table2[Sub-Sector],Table3[[#This Row],[Sub-Sector]],Table2[% Away From 52W Low],"&gt;=10")/Table3[[#This Row],[Count]]</f>
        <v>1</v>
      </c>
      <c r="S88" s="2">
        <f>COUNTIFS(Table2[Sub-Sector],Table3[[#This Row],[Sub-Sector]],Table2[% Price above 50 EMA],"&gt;=0")/Table3[[#This Row],[Count]]</f>
        <v>1</v>
      </c>
      <c r="T88" s="2">
        <f>COUNTIFS(Table2[Sub-Sector],Table3[[#This Row],[Sub-Sector]],Table2[% Price above 200 EMA],"&gt;=0")/Table3[[#This Row],[Count]]</f>
        <v>1</v>
      </c>
      <c r="U88" s="2">
        <f>COUNTIFS(Table2[Sub-Sector],Table3[[#This Row],[Sub-Sector]],Table2[Rate of Change - Zone],"Positive")/Table3[[#This Row],[Count]]</f>
        <v>1</v>
      </c>
      <c r="V88" s="2">
        <f>COUNTIFS(Table2[Sub-Sector],Table3[[#This Row],[Sub-Sector]],Table2[Sharpe Ratio],"&gt;=0.10")/Table3[[#This Row],[Count]]</f>
        <v>0.5</v>
      </c>
    </row>
    <row r="89" spans="1:22" x14ac:dyDescent="0.3">
      <c r="A89" t="s">
        <v>173</v>
      </c>
      <c r="B89">
        <f>COUNTIFS(Table2[Sub-Sector],Table3[[#This Row],[Sub-Sector]])</f>
        <v>2</v>
      </c>
      <c r="C89" s="2">
        <f>COUNTIFS(Table2[Sub-Sector],Table3[[#This Row],[Sub-Sector]],Table2[Uptrend],"Uptrend")/Table3[[#This Row],[Count]]</f>
        <v>1</v>
      </c>
      <c r="D89" s="2">
        <f>COUNTIFS(Table2[Sub-Sector],Table3[[#This Row],[Sub-Sector]],Table2[1W Return vs Nifty],"&gt;=5")/Table3[[#This Row],[Count]]</f>
        <v>0</v>
      </c>
      <c r="E89" s="2">
        <f>COUNTIFS(Table2[Sub-Sector],Table3[[#This Row],[Sub-Sector]],Table2[1M Return vs Nifty],"&gt;=5")/Table3[[#This Row],[Count]]</f>
        <v>0</v>
      </c>
      <c r="F89" s="2">
        <f>COUNTIFS(Table2[Sub-Sector],Table3[[#This Row],[Sub-Sector]],Table2[6M Return vs Nifty],"&gt;=10")/Table3[[#This Row],[Count]]</f>
        <v>1</v>
      </c>
      <c r="G89" s="2">
        <f>COUNTIFS(Table2[Sub-Sector],Table3[[#This Row],[Sub-Sector]],Table2[1Y Return vs Nifty],"&gt;=10")/Table3[[#This Row],[Count]]</f>
        <v>1</v>
      </c>
      <c r="H89" s="2">
        <f>COUNTIFS(Table2[Sub-Sector],Table3[[#This Row],[Sub-Sector]],Table2[RSI Exponential â€“ 14D],"&gt;=50")/Table3[[#This Row],[Count]]</f>
        <v>1</v>
      </c>
      <c r="I89" s="2">
        <f>COUNTIFS(Table2[Sub-Sector],Table3[[#This Row],[Sub-Sector]],Table2[Relative Volume],"&gt;=2")/Table3[[#This Row],[Count]]</f>
        <v>0</v>
      </c>
      <c r="J89" s="2">
        <f>COUNTIFS(Table2[Sub-Sector],Table3[[#This Row],[Sub-Sector]],Table2[% Away From Day Low],"&gt;=0.05")/Table3[[#This Row],[Count]]</f>
        <v>0</v>
      </c>
      <c r="K89" s="2">
        <f>COUNTIFS(Table2[Sub-Sector],Table3[[#This Row],[Sub-Sector]],Table2[% Away From Day High],"&lt;=0.05")/Table3[[#This Row],[Count]]</f>
        <v>1</v>
      </c>
      <c r="L89" s="2">
        <f>COUNTIFS(Table2[Sub-Sector],Table3[[#This Row],[Sub-Sector]],Table2[% Away From Day High],"&lt;=0.05")/Table3[[#This Row],[Count]]</f>
        <v>1</v>
      </c>
      <c r="M89" s="2">
        <f>COUNTIFS(Table2[Sub-Sector],Table3[[#This Row],[Sub-Sector]],Table2[% Away From Current Week High],"&lt;=0.05")/Table3[[#This Row],[Count]]</f>
        <v>1</v>
      </c>
      <c r="N89" s="2">
        <f>COUNTIFS(Table2[Sub-Sector],Table3[[#This Row],[Sub-Sector]],Table2[% Away From Current Month Low],"&gt;=0.05")/Table3[[#This Row],[Count]]</f>
        <v>0.5</v>
      </c>
      <c r="O89" s="2">
        <f>COUNTIFS(Table2[Sub-Sector],Table3[[#This Row],[Sub-Sector]],Table2[% Away From Current Month High],"&lt;=0.05")/Table3[[#This Row],[Count]]</f>
        <v>0.5</v>
      </c>
      <c r="P89" s="2">
        <f>COUNTIFS(Table2[Sub-Sector],Table3[[#This Row],[Sub-Sector]],Table2[% Away From 52W High],"&lt;=10")/Table3[[#This Row],[Count]]</f>
        <v>1</v>
      </c>
      <c r="Q89" s="2">
        <f>COUNTIFS(Table2[Sub-Sector],Table3[[#This Row],[Sub-Sector]],Table2[% Away From 52W Low],"&gt;=10")/Table3[[#This Row],[Count]]</f>
        <v>1</v>
      </c>
      <c r="R89" s="2">
        <f>COUNTIFS(Table2[Sub-Sector],Table3[[#This Row],[Sub-Sector]],Table2[% Away From 52W Low],"&gt;=10")/Table3[[#This Row],[Count]]</f>
        <v>1</v>
      </c>
      <c r="S89" s="2">
        <f>COUNTIFS(Table2[Sub-Sector],Table3[[#This Row],[Sub-Sector]],Table2[% Price above 50 EMA],"&gt;=0")/Table3[[#This Row],[Count]]</f>
        <v>1</v>
      </c>
      <c r="T89" s="2">
        <f>COUNTIFS(Table2[Sub-Sector],Table3[[#This Row],[Sub-Sector]],Table2[% Price above 200 EMA],"&gt;=0")/Table3[[#This Row],[Count]]</f>
        <v>1</v>
      </c>
      <c r="U89" s="2">
        <f>COUNTIFS(Table2[Sub-Sector],Table3[[#This Row],[Sub-Sector]],Table2[Rate of Change - Zone],"Positive")/Table3[[#This Row],[Count]]</f>
        <v>1</v>
      </c>
      <c r="V89" s="2">
        <f>COUNTIFS(Table2[Sub-Sector],Table3[[#This Row],[Sub-Sector]],Table2[Sharpe Ratio],"&gt;=0.10")/Table3[[#This Row],[Count]]</f>
        <v>0</v>
      </c>
    </row>
    <row r="90" spans="1:22" x14ac:dyDescent="0.3">
      <c r="A90" t="s">
        <v>196</v>
      </c>
      <c r="B90">
        <f>COUNTIFS(Table2[Sub-Sector],Table3[[#This Row],[Sub-Sector]])</f>
        <v>2</v>
      </c>
      <c r="C90" s="2">
        <f>COUNTIFS(Table2[Sub-Sector],Table3[[#This Row],[Sub-Sector]],Table2[Uptrend],"Uptrend")/Table3[[#This Row],[Count]]</f>
        <v>1</v>
      </c>
      <c r="D90" s="2">
        <f>COUNTIFS(Table2[Sub-Sector],Table3[[#This Row],[Sub-Sector]],Table2[1W Return vs Nifty],"&gt;=5")/Table3[[#This Row],[Count]]</f>
        <v>0</v>
      </c>
      <c r="E90" s="2">
        <f>COUNTIFS(Table2[Sub-Sector],Table3[[#This Row],[Sub-Sector]],Table2[1M Return vs Nifty],"&gt;=5")/Table3[[#This Row],[Count]]</f>
        <v>0</v>
      </c>
      <c r="F90" s="2">
        <f>COUNTIFS(Table2[Sub-Sector],Table3[[#This Row],[Sub-Sector]],Table2[6M Return vs Nifty],"&gt;=10")/Table3[[#This Row],[Count]]</f>
        <v>1</v>
      </c>
      <c r="G90" s="2">
        <f>COUNTIFS(Table2[Sub-Sector],Table3[[#This Row],[Sub-Sector]],Table2[1Y Return vs Nifty],"&gt;=10")/Table3[[#This Row],[Count]]</f>
        <v>0.5</v>
      </c>
      <c r="H90" s="2">
        <f>COUNTIFS(Table2[Sub-Sector],Table3[[#This Row],[Sub-Sector]],Table2[RSI Exponential â€“ 14D],"&gt;=50")/Table3[[#This Row],[Count]]</f>
        <v>0.5</v>
      </c>
      <c r="I90" s="2">
        <f>COUNTIFS(Table2[Sub-Sector],Table3[[#This Row],[Sub-Sector]],Table2[Relative Volume],"&gt;=2")/Table3[[#This Row],[Count]]</f>
        <v>0</v>
      </c>
      <c r="J90" s="2">
        <f>COUNTIFS(Table2[Sub-Sector],Table3[[#This Row],[Sub-Sector]],Table2[% Away From Day Low],"&gt;=0.05")/Table3[[#This Row],[Count]]</f>
        <v>0</v>
      </c>
      <c r="K90" s="2">
        <f>COUNTIFS(Table2[Sub-Sector],Table3[[#This Row],[Sub-Sector]],Table2[% Away From Day High],"&lt;=0.05")/Table3[[#This Row],[Count]]</f>
        <v>1</v>
      </c>
      <c r="L90" s="2">
        <f>COUNTIFS(Table2[Sub-Sector],Table3[[#This Row],[Sub-Sector]],Table2[% Away From Day High],"&lt;=0.05")/Table3[[#This Row],[Count]]</f>
        <v>1</v>
      </c>
      <c r="M90" s="2">
        <f>COUNTIFS(Table2[Sub-Sector],Table3[[#This Row],[Sub-Sector]],Table2[% Away From Current Week High],"&lt;=0.05")/Table3[[#This Row],[Count]]</f>
        <v>1</v>
      </c>
      <c r="N90" s="2">
        <f>COUNTIFS(Table2[Sub-Sector],Table3[[#This Row],[Sub-Sector]],Table2[% Away From Current Month Low],"&gt;=0.05")/Table3[[#This Row],[Count]]</f>
        <v>0.5</v>
      </c>
      <c r="O90" s="2">
        <f>COUNTIFS(Table2[Sub-Sector],Table3[[#This Row],[Sub-Sector]],Table2[% Away From Current Month High],"&lt;=0.05")/Table3[[#This Row],[Count]]</f>
        <v>0.5</v>
      </c>
      <c r="P90" s="2">
        <f>COUNTIFS(Table2[Sub-Sector],Table3[[#This Row],[Sub-Sector]],Table2[% Away From 52W High],"&lt;=10")/Table3[[#This Row],[Count]]</f>
        <v>1</v>
      </c>
      <c r="Q90" s="2">
        <f>COUNTIFS(Table2[Sub-Sector],Table3[[#This Row],[Sub-Sector]],Table2[% Away From 52W Low],"&gt;=10")/Table3[[#This Row],[Count]]</f>
        <v>1</v>
      </c>
      <c r="R90" s="2">
        <f>COUNTIFS(Table2[Sub-Sector],Table3[[#This Row],[Sub-Sector]],Table2[% Away From 52W Low],"&gt;=10")/Table3[[#This Row],[Count]]</f>
        <v>1</v>
      </c>
      <c r="S90" s="2">
        <f>COUNTIFS(Table2[Sub-Sector],Table3[[#This Row],[Sub-Sector]],Table2[% Price above 50 EMA],"&gt;=0")/Table3[[#This Row],[Count]]</f>
        <v>1</v>
      </c>
      <c r="T90" s="2">
        <f>COUNTIFS(Table2[Sub-Sector],Table3[[#This Row],[Sub-Sector]],Table2[% Price above 200 EMA],"&gt;=0")/Table3[[#This Row],[Count]]</f>
        <v>1</v>
      </c>
      <c r="U90" s="2">
        <f>COUNTIFS(Table2[Sub-Sector],Table3[[#This Row],[Sub-Sector]],Table2[Rate of Change - Zone],"Positive")/Table3[[#This Row],[Count]]</f>
        <v>0.5</v>
      </c>
      <c r="V90" s="2">
        <f>COUNTIFS(Table2[Sub-Sector],Table3[[#This Row],[Sub-Sector]],Table2[Sharpe Ratio],"&gt;=0.10")/Table3[[#This Row],[Count]]</f>
        <v>0</v>
      </c>
    </row>
    <row r="91" spans="1:22" x14ac:dyDescent="0.3">
      <c r="A91" t="s">
        <v>335</v>
      </c>
      <c r="B91">
        <f>COUNTIFS(Table2[Sub-Sector],Table3[[#This Row],[Sub-Sector]])</f>
        <v>2</v>
      </c>
      <c r="C91" s="2">
        <f>COUNTIFS(Table2[Sub-Sector],Table3[[#This Row],[Sub-Sector]],Table2[Uptrend],"Uptrend")/Table3[[#This Row],[Count]]</f>
        <v>1</v>
      </c>
      <c r="D91" s="2">
        <f>COUNTIFS(Table2[Sub-Sector],Table3[[#This Row],[Sub-Sector]],Table2[1W Return vs Nifty],"&gt;=5")/Table3[[#This Row],[Count]]</f>
        <v>0</v>
      </c>
      <c r="E91" s="2">
        <f>COUNTIFS(Table2[Sub-Sector],Table3[[#This Row],[Sub-Sector]],Table2[1M Return vs Nifty],"&gt;=5")/Table3[[#This Row],[Count]]</f>
        <v>0.5</v>
      </c>
      <c r="F91" s="2">
        <f>COUNTIFS(Table2[Sub-Sector],Table3[[#This Row],[Sub-Sector]],Table2[6M Return vs Nifty],"&gt;=10")/Table3[[#This Row],[Count]]</f>
        <v>1</v>
      </c>
      <c r="G91" s="2">
        <f>COUNTIFS(Table2[Sub-Sector],Table3[[#This Row],[Sub-Sector]],Table2[1Y Return vs Nifty],"&gt;=10")/Table3[[#This Row],[Count]]</f>
        <v>1</v>
      </c>
      <c r="H91" s="2">
        <f>COUNTIFS(Table2[Sub-Sector],Table3[[#This Row],[Sub-Sector]],Table2[RSI Exponential â€“ 14D],"&gt;=50")/Table3[[#This Row],[Count]]</f>
        <v>0.5</v>
      </c>
      <c r="I91" s="2">
        <f>COUNTIFS(Table2[Sub-Sector],Table3[[#This Row],[Sub-Sector]],Table2[Relative Volume],"&gt;=2")/Table3[[#This Row],[Count]]</f>
        <v>0</v>
      </c>
      <c r="J91" s="2">
        <f>COUNTIFS(Table2[Sub-Sector],Table3[[#This Row],[Sub-Sector]],Table2[% Away From Day Low],"&gt;=0.05")/Table3[[#This Row],[Count]]</f>
        <v>0</v>
      </c>
      <c r="K91" s="2">
        <f>COUNTIFS(Table2[Sub-Sector],Table3[[#This Row],[Sub-Sector]],Table2[% Away From Day High],"&lt;=0.05")/Table3[[#This Row],[Count]]</f>
        <v>1</v>
      </c>
      <c r="L91" s="2">
        <f>COUNTIFS(Table2[Sub-Sector],Table3[[#This Row],[Sub-Sector]],Table2[% Away From Day High],"&lt;=0.05")/Table3[[#This Row],[Count]]</f>
        <v>1</v>
      </c>
      <c r="M91" s="2">
        <f>COUNTIFS(Table2[Sub-Sector],Table3[[#This Row],[Sub-Sector]],Table2[% Away From Current Week High],"&lt;=0.05")/Table3[[#This Row],[Count]]</f>
        <v>1</v>
      </c>
      <c r="N91" s="2">
        <f>COUNTIFS(Table2[Sub-Sector],Table3[[#This Row],[Sub-Sector]],Table2[% Away From Current Month Low],"&gt;=0.05")/Table3[[#This Row],[Count]]</f>
        <v>0.5</v>
      </c>
      <c r="O91" s="2">
        <f>COUNTIFS(Table2[Sub-Sector],Table3[[#This Row],[Sub-Sector]],Table2[% Away From Current Month High],"&lt;=0.05")/Table3[[#This Row],[Count]]</f>
        <v>0.5</v>
      </c>
      <c r="P91" s="2">
        <f>COUNTIFS(Table2[Sub-Sector],Table3[[#This Row],[Sub-Sector]],Table2[% Away From 52W High],"&lt;=10")/Table3[[#This Row],[Count]]</f>
        <v>0.5</v>
      </c>
      <c r="Q91" s="2">
        <f>COUNTIFS(Table2[Sub-Sector],Table3[[#This Row],[Sub-Sector]],Table2[% Away From 52W Low],"&gt;=10")/Table3[[#This Row],[Count]]</f>
        <v>1</v>
      </c>
      <c r="R91" s="2">
        <f>COUNTIFS(Table2[Sub-Sector],Table3[[#This Row],[Sub-Sector]],Table2[% Away From 52W Low],"&gt;=10")/Table3[[#This Row],[Count]]</f>
        <v>1</v>
      </c>
      <c r="S91" s="2">
        <f>COUNTIFS(Table2[Sub-Sector],Table3[[#This Row],[Sub-Sector]],Table2[% Price above 50 EMA],"&gt;=0")/Table3[[#This Row],[Count]]</f>
        <v>0.5</v>
      </c>
      <c r="T91" s="2">
        <f>COUNTIFS(Table2[Sub-Sector],Table3[[#This Row],[Sub-Sector]],Table2[% Price above 200 EMA],"&gt;=0")/Table3[[#This Row],[Count]]</f>
        <v>1</v>
      </c>
      <c r="U91" s="2">
        <f>COUNTIFS(Table2[Sub-Sector],Table3[[#This Row],[Sub-Sector]],Table2[Rate of Change - Zone],"Positive")/Table3[[#This Row],[Count]]</f>
        <v>0.5</v>
      </c>
      <c r="V91" s="2">
        <f>COUNTIFS(Table2[Sub-Sector],Table3[[#This Row],[Sub-Sector]],Table2[Sharpe Ratio],"&gt;=0.10")/Table3[[#This Row],[Count]]</f>
        <v>0.5</v>
      </c>
    </row>
    <row r="92" spans="1:22" x14ac:dyDescent="0.3">
      <c r="A92" t="s">
        <v>338</v>
      </c>
      <c r="B92">
        <f>COUNTIFS(Table2[Sub-Sector],Table3[[#This Row],[Sub-Sector]])</f>
        <v>2</v>
      </c>
      <c r="C92" s="2">
        <f>COUNTIFS(Table2[Sub-Sector],Table3[[#This Row],[Sub-Sector]],Table2[Uptrend],"Uptrend")/Table3[[#This Row],[Count]]</f>
        <v>1</v>
      </c>
      <c r="D92" s="2">
        <f>COUNTIFS(Table2[Sub-Sector],Table3[[#This Row],[Sub-Sector]],Table2[1W Return vs Nifty],"&gt;=5")/Table3[[#This Row],[Count]]</f>
        <v>0</v>
      </c>
      <c r="E92" s="2">
        <f>COUNTIFS(Table2[Sub-Sector],Table3[[#This Row],[Sub-Sector]],Table2[1M Return vs Nifty],"&gt;=5")/Table3[[#This Row],[Count]]</f>
        <v>0</v>
      </c>
      <c r="F92" s="2">
        <f>COUNTIFS(Table2[Sub-Sector],Table3[[#This Row],[Sub-Sector]],Table2[6M Return vs Nifty],"&gt;=10")/Table3[[#This Row],[Count]]</f>
        <v>1</v>
      </c>
      <c r="G92" s="2">
        <f>COUNTIFS(Table2[Sub-Sector],Table3[[#This Row],[Sub-Sector]],Table2[1Y Return vs Nifty],"&gt;=10")/Table3[[#This Row],[Count]]</f>
        <v>1</v>
      </c>
      <c r="H92" s="2">
        <f>COUNTIFS(Table2[Sub-Sector],Table3[[#This Row],[Sub-Sector]],Table2[RSI Exponential â€“ 14D],"&gt;=50")/Table3[[#This Row],[Count]]</f>
        <v>0.5</v>
      </c>
      <c r="I92" s="2">
        <f>COUNTIFS(Table2[Sub-Sector],Table3[[#This Row],[Sub-Sector]],Table2[Relative Volume],"&gt;=2")/Table3[[#This Row],[Count]]</f>
        <v>0</v>
      </c>
      <c r="J92" s="2">
        <f>COUNTIFS(Table2[Sub-Sector],Table3[[#This Row],[Sub-Sector]],Table2[% Away From Day Low],"&gt;=0.05")/Table3[[#This Row],[Count]]</f>
        <v>0</v>
      </c>
      <c r="K92" s="2">
        <f>COUNTIFS(Table2[Sub-Sector],Table3[[#This Row],[Sub-Sector]],Table2[% Away From Day High],"&lt;=0.05")/Table3[[#This Row],[Count]]</f>
        <v>0.5</v>
      </c>
      <c r="L92" s="2">
        <f>COUNTIFS(Table2[Sub-Sector],Table3[[#This Row],[Sub-Sector]],Table2[% Away From Day High],"&lt;=0.05")/Table3[[#This Row],[Count]]</f>
        <v>0.5</v>
      </c>
      <c r="M92" s="2">
        <f>COUNTIFS(Table2[Sub-Sector],Table3[[#This Row],[Sub-Sector]],Table2[% Away From Current Week High],"&lt;=0.05")/Table3[[#This Row],[Count]]</f>
        <v>1</v>
      </c>
      <c r="N92" s="2">
        <f>COUNTIFS(Table2[Sub-Sector],Table3[[#This Row],[Sub-Sector]],Table2[% Away From Current Month Low],"&gt;=0.05")/Table3[[#This Row],[Count]]</f>
        <v>0.5</v>
      </c>
      <c r="O92" s="2">
        <f>COUNTIFS(Table2[Sub-Sector],Table3[[#This Row],[Sub-Sector]],Table2[% Away From Current Month High],"&lt;=0.05")/Table3[[#This Row],[Count]]</f>
        <v>0.5</v>
      </c>
      <c r="P92" s="2">
        <f>COUNTIFS(Table2[Sub-Sector],Table3[[#This Row],[Sub-Sector]],Table2[% Away From 52W High],"&lt;=10")/Table3[[#This Row],[Count]]</f>
        <v>0.5</v>
      </c>
      <c r="Q92" s="2">
        <f>COUNTIFS(Table2[Sub-Sector],Table3[[#This Row],[Sub-Sector]],Table2[% Away From 52W Low],"&gt;=10")/Table3[[#This Row],[Count]]</f>
        <v>1</v>
      </c>
      <c r="R92" s="2">
        <f>COUNTIFS(Table2[Sub-Sector],Table3[[#This Row],[Sub-Sector]],Table2[% Away From 52W Low],"&gt;=10")/Table3[[#This Row],[Count]]</f>
        <v>1</v>
      </c>
      <c r="S92" s="2">
        <f>COUNTIFS(Table2[Sub-Sector],Table3[[#This Row],[Sub-Sector]],Table2[% Price above 50 EMA],"&gt;=0")/Table3[[#This Row],[Count]]</f>
        <v>1</v>
      </c>
      <c r="T92" s="2">
        <f>COUNTIFS(Table2[Sub-Sector],Table3[[#This Row],[Sub-Sector]],Table2[% Price above 200 EMA],"&gt;=0")/Table3[[#This Row],[Count]]</f>
        <v>1</v>
      </c>
      <c r="U92" s="2">
        <f>COUNTIFS(Table2[Sub-Sector],Table3[[#This Row],[Sub-Sector]],Table2[Rate of Change - Zone],"Positive")/Table3[[#This Row],[Count]]</f>
        <v>1</v>
      </c>
      <c r="V92" s="2">
        <f>COUNTIFS(Table2[Sub-Sector],Table3[[#This Row],[Sub-Sector]],Table2[Sharpe Ratio],"&gt;=0.10")/Table3[[#This Row],[Count]]</f>
        <v>1</v>
      </c>
    </row>
    <row r="93" spans="1:22" x14ac:dyDescent="0.3">
      <c r="A93" t="s">
        <v>491</v>
      </c>
      <c r="B93">
        <f>COUNTIFS(Table2[Sub-Sector],Table3[[#This Row],[Sub-Sector]])</f>
        <v>2</v>
      </c>
      <c r="C93" s="2">
        <f>COUNTIFS(Table2[Sub-Sector],Table3[[#This Row],[Sub-Sector]],Table2[Uptrend],"Uptrend")/Table3[[#This Row],[Count]]</f>
        <v>1</v>
      </c>
      <c r="D93" s="2">
        <f>COUNTIFS(Table2[Sub-Sector],Table3[[#This Row],[Sub-Sector]],Table2[1W Return vs Nifty],"&gt;=5")/Table3[[#This Row],[Count]]</f>
        <v>0</v>
      </c>
      <c r="E93" s="2">
        <f>COUNTIFS(Table2[Sub-Sector],Table3[[#This Row],[Sub-Sector]],Table2[1M Return vs Nifty],"&gt;=5")/Table3[[#This Row],[Count]]</f>
        <v>0</v>
      </c>
      <c r="F93" s="2">
        <f>COUNTIFS(Table2[Sub-Sector],Table3[[#This Row],[Sub-Sector]],Table2[6M Return vs Nifty],"&gt;=10")/Table3[[#This Row],[Count]]</f>
        <v>0.5</v>
      </c>
      <c r="G93" s="2">
        <f>COUNTIFS(Table2[Sub-Sector],Table3[[#This Row],[Sub-Sector]],Table2[1Y Return vs Nifty],"&gt;=10")/Table3[[#This Row],[Count]]</f>
        <v>0.5</v>
      </c>
      <c r="H93" s="2">
        <f>COUNTIFS(Table2[Sub-Sector],Table3[[#This Row],[Sub-Sector]],Table2[RSI Exponential â€“ 14D],"&gt;=50")/Table3[[#This Row],[Count]]</f>
        <v>0</v>
      </c>
      <c r="I93" s="2">
        <f>COUNTIFS(Table2[Sub-Sector],Table3[[#This Row],[Sub-Sector]],Table2[Relative Volume],"&gt;=2")/Table3[[#This Row],[Count]]</f>
        <v>0</v>
      </c>
      <c r="J93" s="2">
        <f>COUNTIFS(Table2[Sub-Sector],Table3[[#This Row],[Sub-Sector]],Table2[% Away From Day Low],"&gt;=0.05")/Table3[[#This Row],[Count]]</f>
        <v>0</v>
      </c>
      <c r="K93" s="2">
        <f>COUNTIFS(Table2[Sub-Sector],Table3[[#This Row],[Sub-Sector]],Table2[% Away From Day High],"&lt;=0.05")/Table3[[#This Row],[Count]]</f>
        <v>1</v>
      </c>
      <c r="L93" s="2">
        <f>COUNTIFS(Table2[Sub-Sector],Table3[[#This Row],[Sub-Sector]],Table2[% Away From Day High],"&lt;=0.05")/Table3[[#This Row],[Count]]</f>
        <v>1</v>
      </c>
      <c r="M93" s="2">
        <f>COUNTIFS(Table2[Sub-Sector],Table3[[#This Row],[Sub-Sector]],Table2[% Away From Current Week High],"&lt;=0.05")/Table3[[#This Row],[Count]]</f>
        <v>1</v>
      </c>
      <c r="N93" s="2">
        <f>COUNTIFS(Table2[Sub-Sector],Table3[[#This Row],[Sub-Sector]],Table2[% Away From Current Month Low],"&gt;=0.05")/Table3[[#This Row],[Count]]</f>
        <v>0</v>
      </c>
      <c r="O93" s="2">
        <f>COUNTIFS(Table2[Sub-Sector],Table3[[#This Row],[Sub-Sector]],Table2[% Away From Current Month High],"&lt;=0.05")/Table3[[#This Row],[Count]]</f>
        <v>0.5</v>
      </c>
      <c r="P93" s="2">
        <f>COUNTIFS(Table2[Sub-Sector],Table3[[#This Row],[Sub-Sector]],Table2[% Away From 52W High],"&lt;=10")/Table3[[#This Row],[Count]]</f>
        <v>0.5</v>
      </c>
      <c r="Q93" s="2">
        <f>COUNTIFS(Table2[Sub-Sector],Table3[[#This Row],[Sub-Sector]],Table2[% Away From 52W Low],"&gt;=10")/Table3[[#This Row],[Count]]</f>
        <v>1</v>
      </c>
      <c r="R93" s="2">
        <f>COUNTIFS(Table2[Sub-Sector],Table3[[#This Row],[Sub-Sector]],Table2[% Away From 52W Low],"&gt;=10")/Table3[[#This Row],[Count]]</f>
        <v>1</v>
      </c>
      <c r="S93" s="2">
        <f>COUNTIFS(Table2[Sub-Sector],Table3[[#This Row],[Sub-Sector]],Table2[% Price above 50 EMA],"&gt;=0")/Table3[[#This Row],[Count]]</f>
        <v>1</v>
      </c>
      <c r="T93" s="2">
        <f>COUNTIFS(Table2[Sub-Sector],Table3[[#This Row],[Sub-Sector]],Table2[% Price above 200 EMA],"&gt;=0")/Table3[[#This Row],[Count]]</f>
        <v>1</v>
      </c>
      <c r="U93" s="2">
        <f>COUNTIFS(Table2[Sub-Sector],Table3[[#This Row],[Sub-Sector]],Table2[Rate of Change - Zone],"Positive")/Table3[[#This Row],[Count]]</f>
        <v>0</v>
      </c>
      <c r="V93" s="2">
        <f>COUNTIFS(Table2[Sub-Sector],Table3[[#This Row],[Sub-Sector]],Table2[Sharpe Ratio],"&gt;=0.10")/Table3[[#This Row],[Count]]</f>
        <v>0.5</v>
      </c>
    </row>
    <row r="94" spans="1:22" x14ac:dyDescent="0.3">
      <c r="A94" t="s">
        <v>734</v>
      </c>
      <c r="B94">
        <f>COUNTIFS(Table2[Sub-Sector],Table3[[#This Row],[Sub-Sector]])</f>
        <v>2</v>
      </c>
      <c r="C94" s="2">
        <f>COUNTIFS(Table2[Sub-Sector],Table3[[#This Row],[Sub-Sector]],Table2[Uptrend],"Uptrend")/Table3[[#This Row],[Count]]</f>
        <v>1</v>
      </c>
      <c r="D94" s="2">
        <f>COUNTIFS(Table2[Sub-Sector],Table3[[#This Row],[Sub-Sector]],Table2[1W Return vs Nifty],"&gt;=5")/Table3[[#This Row],[Count]]</f>
        <v>0</v>
      </c>
      <c r="E94" s="2">
        <f>COUNTIFS(Table2[Sub-Sector],Table3[[#This Row],[Sub-Sector]],Table2[1M Return vs Nifty],"&gt;=5")/Table3[[#This Row],[Count]]</f>
        <v>0.5</v>
      </c>
      <c r="F94" s="2">
        <f>COUNTIFS(Table2[Sub-Sector],Table3[[#This Row],[Sub-Sector]],Table2[6M Return vs Nifty],"&gt;=10")/Table3[[#This Row],[Count]]</f>
        <v>0</v>
      </c>
      <c r="G94" s="2">
        <f>COUNTIFS(Table2[Sub-Sector],Table3[[#This Row],[Sub-Sector]],Table2[1Y Return vs Nifty],"&gt;=10")/Table3[[#This Row],[Count]]</f>
        <v>0</v>
      </c>
      <c r="H94" s="2">
        <f>COUNTIFS(Table2[Sub-Sector],Table3[[#This Row],[Sub-Sector]],Table2[RSI Exponential â€“ 14D],"&gt;=50")/Table3[[#This Row],[Count]]</f>
        <v>0.5</v>
      </c>
      <c r="I94" s="2">
        <f>COUNTIFS(Table2[Sub-Sector],Table3[[#This Row],[Sub-Sector]],Table2[Relative Volume],"&gt;=2")/Table3[[#This Row],[Count]]</f>
        <v>0</v>
      </c>
      <c r="J94" s="2">
        <f>COUNTIFS(Table2[Sub-Sector],Table3[[#This Row],[Sub-Sector]],Table2[% Away From Day Low],"&gt;=0.05")/Table3[[#This Row],[Count]]</f>
        <v>0</v>
      </c>
      <c r="K94" s="2">
        <f>COUNTIFS(Table2[Sub-Sector],Table3[[#This Row],[Sub-Sector]],Table2[% Away From Day High],"&lt;=0.05")/Table3[[#This Row],[Count]]</f>
        <v>1</v>
      </c>
      <c r="L94" s="2">
        <f>COUNTIFS(Table2[Sub-Sector],Table3[[#This Row],[Sub-Sector]],Table2[% Away From Day High],"&lt;=0.05")/Table3[[#This Row],[Count]]</f>
        <v>1</v>
      </c>
      <c r="M94" s="2">
        <f>COUNTIFS(Table2[Sub-Sector],Table3[[#This Row],[Sub-Sector]],Table2[% Away From Current Week High],"&lt;=0.05")/Table3[[#This Row],[Count]]</f>
        <v>1</v>
      </c>
      <c r="N94" s="2">
        <f>COUNTIFS(Table2[Sub-Sector],Table3[[#This Row],[Sub-Sector]],Table2[% Away From Current Month Low],"&gt;=0.05")/Table3[[#This Row],[Count]]</f>
        <v>0</v>
      </c>
      <c r="O94" s="2">
        <f>COUNTIFS(Table2[Sub-Sector],Table3[[#This Row],[Sub-Sector]],Table2[% Away From Current Month High],"&lt;=0.05")/Table3[[#This Row],[Count]]</f>
        <v>0</v>
      </c>
      <c r="P94" s="2">
        <f>COUNTIFS(Table2[Sub-Sector],Table3[[#This Row],[Sub-Sector]],Table2[% Away From 52W High],"&lt;=10")/Table3[[#This Row],[Count]]</f>
        <v>0.5</v>
      </c>
      <c r="Q94" s="2">
        <f>COUNTIFS(Table2[Sub-Sector],Table3[[#This Row],[Sub-Sector]],Table2[% Away From 52W Low],"&gt;=10")/Table3[[#This Row],[Count]]</f>
        <v>1</v>
      </c>
      <c r="R94" s="2">
        <f>COUNTIFS(Table2[Sub-Sector],Table3[[#This Row],[Sub-Sector]],Table2[% Away From 52W Low],"&gt;=10")/Table3[[#This Row],[Count]]</f>
        <v>1</v>
      </c>
      <c r="S94" s="2">
        <f>COUNTIFS(Table2[Sub-Sector],Table3[[#This Row],[Sub-Sector]],Table2[% Price above 50 EMA],"&gt;=0")/Table3[[#This Row],[Count]]</f>
        <v>1</v>
      </c>
      <c r="T94" s="2">
        <f>COUNTIFS(Table2[Sub-Sector],Table3[[#This Row],[Sub-Sector]],Table2[% Price above 200 EMA],"&gt;=0")/Table3[[#This Row],[Count]]</f>
        <v>1</v>
      </c>
      <c r="U94" s="2">
        <f>COUNTIFS(Table2[Sub-Sector],Table3[[#This Row],[Sub-Sector]],Table2[Rate of Change - Zone],"Positive")/Table3[[#This Row],[Count]]</f>
        <v>0.5</v>
      </c>
      <c r="V94" s="2">
        <f>COUNTIFS(Table2[Sub-Sector],Table3[[#This Row],[Sub-Sector]],Table2[Sharpe Ratio],"&gt;=0.10")/Table3[[#This Row],[Count]]</f>
        <v>0</v>
      </c>
    </row>
    <row r="95" spans="1:22" x14ac:dyDescent="0.3">
      <c r="A95" t="s">
        <v>775</v>
      </c>
      <c r="B95">
        <f>COUNTIFS(Table2[Sub-Sector],Table3[[#This Row],[Sub-Sector]])</f>
        <v>2</v>
      </c>
      <c r="C95" s="2">
        <f>COUNTIFS(Table2[Sub-Sector],Table3[[#This Row],[Sub-Sector]],Table2[Uptrend],"Uptrend")/Table3[[#This Row],[Count]]</f>
        <v>0.5</v>
      </c>
      <c r="D95" s="2">
        <f>COUNTIFS(Table2[Sub-Sector],Table3[[#This Row],[Sub-Sector]],Table2[1W Return vs Nifty],"&gt;=5")/Table3[[#This Row],[Count]]</f>
        <v>0</v>
      </c>
      <c r="E95" s="2">
        <f>COUNTIFS(Table2[Sub-Sector],Table3[[#This Row],[Sub-Sector]],Table2[1M Return vs Nifty],"&gt;=5")/Table3[[#This Row],[Count]]</f>
        <v>0</v>
      </c>
      <c r="F95" s="2">
        <f>COUNTIFS(Table2[Sub-Sector],Table3[[#This Row],[Sub-Sector]],Table2[6M Return vs Nifty],"&gt;=10")/Table3[[#This Row],[Count]]</f>
        <v>0.5</v>
      </c>
      <c r="G95" s="2">
        <f>COUNTIFS(Table2[Sub-Sector],Table3[[#This Row],[Sub-Sector]],Table2[1Y Return vs Nifty],"&gt;=10")/Table3[[#This Row],[Count]]</f>
        <v>0.5</v>
      </c>
      <c r="H95" s="2">
        <f>COUNTIFS(Table2[Sub-Sector],Table3[[#This Row],[Sub-Sector]],Table2[RSI Exponential â€“ 14D],"&gt;=50")/Table3[[#This Row],[Count]]</f>
        <v>1</v>
      </c>
      <c r="I95" s="2">
        <f>COUNTIFS(Table2[Sub-Sector],Table3[[#This Row],[Sub-Sector]],Table2[Relative Volume],"&gt;=2")/Table3[[#This Row],[Count]]</f>
        <v>0</v>
      </c>
      <c r="J95" s="2">
        <f>COUNTIFS(Table2[Sub-Sector],Table3[[#This Row],[Sub-Sector]],Table2[% Away From Day Low],"&gt;=0.05")/Table3[[#This Row],[Count]]</f>
        <v>0</v>
      </c>
      <c r="K95" s="2">
        <f>COUNTIFS(Table2[Sub-Sector],Table3[[#This Row],[Sub-Sector]],Table2[% Away From Day High],"&lt;=0.05")/Table3[[#This Row],[Count]]</f>
        <v>1</v>
      </c>
      <c r="L95" s="2">
        <f>COUNTIFS(Table2[Sub-Sector],Table3[[#This Row],[Sub-Sector]],Table2[% Away From Day High],"&lt;=0.05")/Table3[[#This Row],[Count]]</f>
        <v>1</v>
      </c>
      <c r="M95" s="2">
        <f>COUNTIFS(Table2[Sub-Sector],Table3[[#This Row],[Sub-Sector]],Table2[% Away From Current Week High],"&lt;=0.05")/Table3[[#This Row],[Count]]</f>
        <v>1</v>
      </c>
      <c r="N95" s="2">
        <f>COUNTIFS(Table2[Sub-Sector],Table3[[#This Row],[Sub-Sector]],Table2[% Away From Current Month Low],"&gt;=0.05")/Table3[[#This Row],[Count]]</f>
        <v>0.5</v>
      </c>
      <c r="O95" s="2">
        <f>COUNTIFS(Table2[Sub-Sector],Table3[[#This Row],[Sub-Sector]],Table2[% Away From Current Month High],"&lt;=0.05")/Table3[[#This Row],[Count]]</f>
        <v>0</v>
      </c>
      <c r="P95" s="2">
        <f>COUNTIFS(Table2[Sub-Sector],Table3[[#This Row],[Sub-Sector]],Table2[% Away From 52W High],"&lt;=10")/Table3[[#This Row],[Count]]</f>
        <v>0.5</v>
      </c>
      <c r="Q95" s="2">
        <f>COUNTIFS(Table2[Sub-Sector],Table3[[#This Row],[Sub-Sector]],Table2[% Away From 52W Low],"&gt;=10")/Table3[[#This Row],[Count]]</f>
        <v>1</v>
      </c>
      <c r="R95" s="2">
        <f>COUNTIFS(Table2[Sub-Sector],Table3[[#This Row],[Sub-Sector]],Table2[% Away From 52W Low],"&gt;=10")/Table3[[#This Row],[Count]]</f>
        <v>1</v>
      </c>
      <c r="S95" s="2">
        <f>COUNTIFS(Table2[Sub-Sector],Table3[[#This Row],[Sub-Sector]],Table2[% Price above 50 EMA],"&gt;=0")/Table3[[#This Row],[Count]]</f>
        <v>1</v>
      </c>
      <c r="T95" s="2">
        <f>COUNTIFS(Table2[Sub-Sector],Table3[[#This Row],[Sub-Sector]],Table2[% Price above 200 EMA],"&gt;=0")/Table3[[#This Row],[Count]]</f>
        <v>1</v>
      </c>
      <c r="U95" s="2">
        <f>COUNTIFS(Table2[Sub-Sector],Table3[[#This Row],[Sub-Sector]],Table2[Rate of Change - Zone],"Positive")/Table3[[#This Row],[Count]]</f>
        <v>0.5</v>
      </c>
      <c r="V95" s="2">
        <f>COUNTIFS(Table2[Sub-Sector],Table3[[#This Row],[Sub-Sector]],Table2[Sharpe Ratio],"&gt;=0.10")/Table3[[#This Row],[Count]]</f>
        <v>0</v>
      </c>
    </row>
    <row r="96" spans="1:22" x14ac:dyDescent="0.3">
      <c r="A96" t="s">
        <v>819</v>
      </c>
      <c r="B96">
        <f>COUNTIFS(Table2[Sub-Sector],Table3[[#This Row],[Sub-Sector]])</f>
        <v>2</v>
      </c>
      <c r="C96" s="2">
        <f>COUNTIFS(Table2[Sub-Sector],Table3[[#This Row],[Sub-Sector]],Table2[Uptrend],"Uptrend")/Table3[[#This Row],[Count]]</f>
        <v>0.5</v>
      </c>
      <c r="D96" s="2">
        <f>COUNTIFS(Table2[Sub-Sector],Table3[[#This Row],[Sub-Sector]],Table2[1W Return vs Nifty],"&gt;=5")/Table3[[#This Row],[Count]]</f>
        <v>0</v>
      </c>
      <c r="E96" s="2">
        <f>COUNTIFS(Table2[Sub-Sector],Table3[[#This Row],[Sub-Sector]],Table2[1M Return vs Nifty],"&gt;=5")/Table3[[#This Row],[Count]]</f>
        <v>0.5</v>
      </c>
      <c r="F96" s="2">
        <f>COUNTIFS(Table2[Sub-Sector],Table3[[#This Row],[Sub-Sector]],Table2[6M Return vs Nifty],"&gt;=10")/Table3[[#This Row],[Count]]</f>
        <v>0.5</v>
      </c>
      <c r="G96" s="2">
        <f>COUNTIFS(Table2[Sub-Sector],Table3[[#This Row],[Sub-Sector]],Table2[1Y Return vs Nifty],"&gt;=10")/Table3[[#This Row],[Count]]</f>
        <v>0.5</v>
      </c>
      <c r="H96" s="2">
        <f>COUNTIFS(Table2[Sub-Sector],Table3[[#This Row],[Sub-Sector]],Table2[RSI Exponential â€“ 14D],"&gt;=50")/Table3[[#This Row],[Count]]</f>
        <v>0.5</v>
      </c>
      <c r="I96" s="2">
        <f>COUNTIFS(Table2[Sub-Sector],Table3[[#This Row],[Sub-Sector]],Table2[Relative Volume],"&gt;=2")/Table3[[#This Row],[Count]]</f>
        <v>0</v>
      </c>
      <c r="J96" s="2">
        <f>COUNTIFS(Table2[Sub-Sector],Table3[[#This Row],[Sub-Sector]],Table2[% Away From Day Low],"&gt;=0.05")/Table3[[#This Row],[Count]]</f>
        <v>0</v>
      </c>
      <c r="K96" s="2">
        <f>COUNTIFS(Table2[Sub-Sector],Table3[[#This Row],[Sub-Sector]],Table2[% Away From Day High],"&lt;=0.05")/Table3[[#This Row],[Count]]</f>
        <v>1</v>
      </c>
      <c r="L96" s="2">
        <f>COUNTIFS(Table2[Sub-Sector],Table3[[#This Row],[Sub-Sector]],Table2[% Away From Day High],"&lt;=0.05")/Table3[[#This Row],[Count]]</f>
        <v>1</v>
      </c>
      <c r="M96" s="2">
        <f>COUNTIFS(Table2[Sub-Sector],Table3[[#This Row],[Sub-Sector]],Table2[% Away From Current Week High],"&lt;=0.05")/Table3[[#This Row],[Count]]</f>
        <v>1</v>
      </c>
      <c r="N96" s="2">
        <f>COUNTIFS(Table2[Sub-Sector],Table3[[#This Row],[Sub-Sector]],Table2[% Away From Current Month Low],"&gt;=0.05")/Table3[[#This Row],[Count]]</f>
        <v>0.5</v>
      </c>
      <c r="O96" s="2">
        <f>COUNTIFS(Table2[Sub-Sector],Table3[[#This Row],[Sub-Sector]],Table2[% Away From Current Month High],"&lt;=0.05")/Table3[[#This Row],[Count]]</f>
        <v>1</v>
      </c>
      <c r="P96" s="2">
        <f>COUNTIFS(Table2[Sub-Sector],Table3[[#This Row],[Sub-Sector]],Table2[% Away From 52W High],"&lt;=10")/Table3[[#This Row],[Count]]</f>
        <v>0.5</v>
      </c>
      <c r="Q96" s="2">
        <f>COUNTIFS(Table2[Sub-Sector],Table3[[#This Row],[Sub-Sector]],Table2[% Away From 52W Low],"&gt;=10")/Table3[[#This Row],[Count]]</f>
        <v>1</v>
      </c>
      <c r="R96" s="2">
        <f>COUNTIFS(Table2[Sub-Sector],Table3[[#This Row],[Sub-Sector]],Table2[% Away From 52W Low],"&gt;=10")/Table3[[#This Row],[Count]]</f>
        <v>1</v>
      </c>
      <c r="S96" s="2">
        <f>COUNTIFS(Table2[Sub-Sector],Table3[[#This Row],[Sub-Sector]],Table2[% Price above 50 EMA],"&gt;=0")/Table3[[#This Row],[Count]]</f>
        <v>0.5</v>
      </c>
      <c r="T96" s="2">
        <f>COUNTIFS(Table2[Sub-Sector],Table3[[#This Row],[Sub-Sector]],Table2[% Price above 200 EMA],"&gt;=0")/Table3[[#This Row],[Count]]</f>
        <v>0.5</v>
      </c>
      <c r="U96" s="2">
        <f>COUNTIFS(Table2[Sub-Sector],Table3[[#This Row],[Sub-Sector]],Table2[Rate of Change - Zone],"Positive")/Table3[[#This Row],[Count]]</f>
        <v>0.5</v>
      </c>
      <c r="V96" s="2">
        <f>COUNTIFS(Table2[Sub-Sector],Table3[[#This Row],[Sub-Sector]],Table2[Sharpe Ratio],"&gt;=0.10")/Table3[[#This Row],[Count]]</f>
        <v>0.5</v>
      </c>
    </row>
    <row r="97" spans="1:22" x14ac:dyDescent="0.3">
      <c r="A97" t="s">
        <v>1103</v>
      </c>
      <c r="B97">
        <f>COUNTIFS(Table2[Sub-Sector],Table3[[#This Row],[Sub-Sector]])</f>
        <v>2</v>
      </c>
      <c r="C97" s="2">
        <f>COUNTIFS(Table2[Sub-Sector],Table3[[#This Row],[Sub-Sector]],Table2[Uptrend],"Uptrend")/Table3[[#This Row],[Count]]</f>
        <v>0</v>
      </c>
      <c r="D97" s="2">
        <f>COUNTIFS(Table2[Sub-Sector],Table3[[#This Row],[Sub-Sector]],Table2[1W Return vs Nifty],"&gt;=5")/Table3[[#This Row],[Count]]</f>
        <v>0</v>
      </c>
      <c r="E97" s="2">
        <f>COUNTIFS(Table2[Sub-Sector],Table3[[#This Row],[Sub-Sector]],Table2[1M Return vs Nifty],"&gt;=5")/Table3[[#This Row],[Count]]</f>
        <v>1</v>
      </c>
      <c r="F97" s="2">
        <f>COUNTIFS(Table2[Sub-Sector],Table3[[#This Row],[Sub-Sector]],Table2[6M Return vs Nifty],"&gt;=10")/Table3[[#This Row],[Count]]</f>
        <v>0</v>
      </c>
      <c r="G97" s="2">
        <f>COUNTIFS(Table2[Sub-Sector],Table3[[#This Row],[Sub-Sector]],Table2[1Y Return vs Nifty],"&gt;=10")/Table3[[#This Row],[Count]]</f>
        <v>0</v>
      </c>
      <c r="H97" s="2">
        <f>COUNTIFS(Table2[Sub-Sector],Table3[[#This Row],[Sub-Sector]],Table2[RSI Exponential â€“ 14D],"&gt;=50")/Table3[[#This Row],[Count]]</f>
        <v>1</v>
      </c>
      <c r="I97" s="2">
        <f>COUNTIFS(Table2[Sub-Sector],Table3[[#This Row],[Sub-Sector]],Table2[Relative Volume],"&gt;=2")/Table3[[#This Row],[Count]]</f>
        <v>0</v>
      </c>
      <c r="J97" s="2">
        <f>COUNTIFS(Table2[Sub-Sector],Table3[[#This Row],[Sub-Sector]],Table2[% Away From Day Low],"&gt;=0.05")/Table3[[#This Row],[Count]]</f>
        <v>0</v>
      </c>
      <c r="K97" s="2">
        <f>COUNTIFS(Table2[Sub-Sector],Table3[[#This Row],[Sub-Sector]],Table2[% Away From Day High],"&lt;=0.05")/Table3[[#This Row],[Count]]</f>
        <v>1</v>
      </c>
      <c r="L97" s="2">
        <f>COUNTIFS(Table2[Sub-Sector],Table3[[#This Row],[Sub-Sector]],Table2[% Away From Day High],"&lt;=0.05")/Table3[[#This Row],[Count]]</f>
        <v>1</v>
      </c>
      <c r="M97" s="2">
        <f>COUNTIFS(Table2[Sub-Sector],Table3[[#This Row],[Sub-Sector]],Table2[% Away From Current Week High],"&lt;=0.05")/Table3[[#This Row],[Count]]</f>
        <v>1</v>
      </c>
      <c r="N97" s="2">
        <f>COUNTIFS(Table2[Sub-Sector],Table3[[#This Row],[Sub-Sector]],Table2[% Away From Current Month Low],"&gt;=0.05")/Table3[[#This Row],[Count]]</f>
        <v>0.5</v>
      </c>
      <c r="O97" s="2">
        <f>COUNTIFS(Table2[Sub-Sector],Table3[[#This Row],[Sub-Sector]],Table2[% Away From Current Month High],"&lt;=0.05")/Table3[[#This Row],[Count]]</f>
        <v>0.5</v>
      </c>
      <c r="P97" s="2">
        <f>COUNTIFS(Table2[Sub-Sector],Table3[[#This Row],[Sub-Sector]],Table2[% Away From 52W High],"&lt;=10")/Table3[[#This Row],[Count]]</f>
        <v>0</v>
      </c>
      <c r="Q97" s="2">
        <f>COUNTIFS(Table2[Sub-Sector],Table3[[#This Row],[Sub-Sector]],Table2[% Away From 52W Low],"&gt;=10")/Table3[[#This Row],[Count]]</f>
        <v>1</v>
      </c>
      <c r="R97" s="2">
        <f>COUNTIFS(Table2[Sub-Sector],Table3[[#This Row],[Sub-Sector]],Table2[% Away From 52W Low],"&gt;=10")/Table3[[#This Row],[Count]]</f>
        <v>1</v>
      </c>
      <c r="S97" s="2">
        <f>COUNTIFS(Table2[Sub-Sector],Table3[[#This Row],[Sub-Sector]],Table2[% Price above 50 EMA],"&gt;=0")/Table3[[#This Row],[Count]]</f>
        <v>1</v>
      </c>
      <c r="T97" s="2">
        <f>COUNTIFS(Table2[Sub-Sector],Table3[[#This Row],[Sub-Sector]],Table2[% Price above 200 EMA],"&gt;=0")/Table3[[#This Row],[Count]]</f>
        <v>1</v>
      </c>
      <c r="U97" s="2">
        <f>COUNTIFS(Table2[Sub-Sector],Table3[[#This Row],[Sub-Sector]],Table2[Rate of Change - Zone],"Positive")/Table3[[#This Row],[Count]]</f>
        <v>1</v>
      </c>
      <c r="V97" s="2">
        <f>COUNTIFS(Table2[Sub-Sector],Table3[[#This Row],[Sub-Sector]],Table2[Sharpe Ratio],"&gt;=0.10")/Table3[[#This Row],[Count]]</f>
        <v>0</v>
      </c>
    </row>
    <row r="98" spans="1:22" x14ac:dyDescent="0.3">
      <c r="A98" t="s">
        <v>1128</v>
      </c>
      <c r="B98">
        <f>COUNTIFS(Table2[Sub-Sector],Table3[[#This Row],[Sub-Sector]])</f>
        <v>2</v>
      </c>
      <c r="C98" s="2">
        <f>COUNTIFS(Table2[Sub-Sector],Table3[[#This Row],[Sub-Sector]],Table2[Uptrend],"Uptrend")/Table3[[#This Row],[Count]]</f>
        <v>1</v>
      </c>
      <c r="D98" s="2">
        <f>COUNTIFS(Table2[Sub-Sector],Table3[[#This Row],[Sub-Sector]],Table2[1W Return vs Nifty],"&gt;=5")/Table3[[#This Row],[Count]]</f>
        <v>0</v>
      </c>
      <c r="E98" s="2">
        <f>COUNTIFS(Table2[Sub-Sector],Table3[[#This Row],[Sub-Sector]],Table2[1M Return vs Nifty],"&gt;=5")/Table3[[#This Row],[Count]]</f>
        <v>0</v>
      </c>
      <c r="F98" s="2">
        <f>COUNTIFS(Table2[Sub-Sector],Table3[[#This Row],[Sub-Sector]],Table2[6M Return vs Nifty],"&gt;=10")/Table3[[#This Row],[Count]]</f>
        <v>1</v>
      </c>
      <c r="G98" s="2">
        <f>COUNTIFS(Table2[Sub-Sector],Table3[[#This Row],[Sub-Sector]],Table2[1Y Return vs Nifty],"&gt;=10")/Table3[[#This Row],[Count]]</f>
        <v>1</v>
      </c>
      <c r="H98" s="2">
        <f>COUNTIFS(Table2[Sub-Sector],Table3[[#This Row],[Sub-Sector]],Table2[RSI Exponential â€“ 14D],"&gt;=50")/Table3[[#This Row],[Count]]</f>
        <v>0.5</v>
      </c>
      <c r="I98" s="2">
        <f>COUNTIFS(Table2[Sub-Sector],Table3[[#This Row],[Sub-Sector]],Table2[Relative Volume],"&gt;=2")/Table3[[#This Row],[Count]]</f>
        <v>0</v>
      </c>
      <c r="J98" s="2">
        <f>COUNTIFS(Table2[Sub-Sector],Table3[[#This Row],[Sub-Sector]],Table2[% Away From Day Low],"&gt;=0.05")/Table3[[#This Row],[Count]]</f>
        <v>0</v>
      </c>
      <c r="K98" s="2">
        <f>COUNTIFS(Table2[Sub-Sector],Table3[[#This Row],[Sub-Sector]],Table2[% Away From Day High],"&lt;=0.05")/Table3[[#This Row],[Count]]</f>
        <v>1</v>
      </c>
      <c r="L98" s="2">
        <f>COUNTIFS(Table2[Sub-Sector],Table3[[#This Row],[Sub-Sector]],Table2[% Away From Day High],"&lt;=0.05")/Table3[[#This Row],[Count]]</f>
        <v>1</v>
      </c>
      <c r="M98" s="2">
        <f>COUNTIFS(Table2[Sub-Sector],Table3[[#This Row],[Sub-Sector]],Table2[% Away From Current Week High],"&lt;=0.05")/Table3[[#This Row],[Count]]</f>
        <v>1</v>
      </c>
      <c r="N98" s="2">
        <f>COUNTIFS(Table2[Sub-Sector],Table3[[#This Row],[Sub-Sector]],Table2[% Away From Current Month Low],"&gt;=0.05")/Table3[[#This Row],[Count]]</f>
        <v>0.5</v>
      </c>
      <c r="O98" s="2">
        <f>COUNTIFS(Table2[Sub-Sector],Table3[[#This Row],[Sub-Sector]],Table2[% Away From Current Month High],"&lt;=0.05")/Table3[[#This Row],[Count]]</f>
        <v>0</v>
      </c>
      <c r="P98" s="2">
        <f>COUNTIFS(Table2[Sub-Sector],Table3[[#This Row],[Sub-Sector]],Table2[% Away From 52W High],"&lt;=10")/Table3[[#This Row],[Count]]</f>
        <v>0</v>
      </c>
      <c r="Q98" s="2">
        <f>COUNTIFS(Table2[Sub-Sector],Table3[[#This Row],[Sub-Sector]],Table2[% Away From 52W Low],"&gt;=10")/Table3[[#This Row],[Count]]</f>
        <v>1</v>
      </c>
      <c r="R98" s="2">
        <f>COUNTIFS(Table2[Sub-Sector],Table3[[#This Row],[Sub-Sector]],Table2[% Away From 52W Low],"&gt;=10")/Table3[[#This Row],[Count]]</f>
        <v>1</v>
      </c>
      <c r="S98" s="2">
        <f>COUNTIFS(Table2[Sub-Sector],Table3[[#This Row],[Sub-Sector]],Table2[% Price above 50 EMA],"&gt;=0")/Table3[[#This Row],[Count]]</f>
        <v>1</v>
      </c>
      <c r="T98" s="2">
        <f>COUNTIFS(Table2[Sub-Sector],Table3[[#This Row],[Sub-Sector]],Table2[% Price above 200 EMA],"&gt;=0")/Table3[[#This Row],[Count]]</f>
        <v>1</v>
      </c>
      <c r="U98" s="2">
        <f>COUNTIFS(Table2[Sub-Sector],Table3[[#This Row],[Sub-Sector]],Table2[Rate of Change - Zone],"Positive")/Table3[[#This Row],[Count]]</f>
        <v>0.5</v>
      </c>
      <c r="V98" s="2">
        <f>COUNTIFS(Table2[Sub-Sector],Table3[[#This Row],[Sub-Sector]],Table2[Sharpe Ratio],"&gt;=0.10")/Table3[[#This Row],[Count]]</f>
        <v>0</v>
      </c>
    </row>
    <row r="99" spans="1:22" x14ac:dyDescent="0.3">
      <c r="A99" t="s">
        <v>1229</v>
      </c>
      <c r="B99">
        <f>COUNTIFS(Table2[Sub-Sector],Table3[[#This Row],[Sub-Sector]])</f>
        <v>2</v>
      </c>
      <c r="C99" s="2">
        <f>COUNTIFS(Table2[Sub-Sector],Table3[[#This Row],[Sub-Sector]],Table2[Uptrend],"Uptrend")/Table3[[#This Row],[Count]]</f>
        <v>0.5</v>
      </c>
      <c r="D99" s="2">
        <f>COUNTIFS(Table2[Sub-Sector],Table3[[#This Row],[Sub-Sector]],Table2[1W Return vs Nifty],"&gt;=5")/Table3[[#This Row],[Count]]</f>
        <v>0</v>
      </c>
      <c r="E99" s="2">
        <f>COUNTIFS(Table2[Sub-Sector],Table3[[#This Row],[Sub-Sector]],Table2[1M Return vs Nifty],"&gt;=5")/Table3[[#This Row],[Count]]</f>
        <v>0</v>
      </c>
      <c r="F99" s="2">
        <f>COUNTIFS(Table2[Sub-Sector],Table3[[#This Row],[Sub-Sector]],Table2[6M Return vs Nifty],"&gt;=10")/Table3[[#This Row],[Count]]</f>
        <v>0</v>
      </c>
      <c r="G99" s="2">
        <f>COUNTIFS(Table2[Sub-Sector],Table3[[#This Row],[Sub-Sector]],Table2[1Y Return vs Nifty],"&gt;=10")/Table3[[#This Row],[Count]]</f>
        <v>0.5</v>
      </c>
      <c r="H99" s="2">
        <f>COUNTIFS(Table2[Sub-Sector],Table3[[#This Row],[Sub-Sector]],Table2[RSI Exponential â€“ 14D],"&gt;=50")/Table3[[#This Row],[Count]]</f>
        <v>0</v>
      </c>
      <c r="I99" s="2">
        <f>COUNTIFS(Table2[Sub-Sector],Table3[[#This Row],[Sub-Sector]],Table2[Relative Volume],"&gt;=2")/Table3[[#This Row],[Count]]</f>
        <v>0</v>
      </c>
      <c r="J99" s="2">
        <f>COUNTIFS(Table2[Sub-Sector],Table3[[#This Row],[Sub-Sector]],Table2[% Away From Day Low],"&gt;=0.05")/Table3[[#This Row],[Count]]</f>
        <v>0</v>
      </c>
      <c r="K99" s="2">
        <f>COUNTIFS(Table2[Sub-Sector],Table3[[#This Row],[Sub-Sector]],Table2[% Away From Day High],"&lt;=0.05")/Table3[[#This Row],[Count]]</f>
        <v>1</v>
      </c>
      <c r="L99" s="2">
        <f>COUNTIFS(Table2[Sub-Sector],Table3[[#This Row],[Sub-Sector]],Table2[% Away From Day High],"&lt;=0.05")/Table3[[#This Row],[Count]]</f>
        <v>1</v>
      </c>
      <c r="M99" s="2">
        <f>COUNTIFS(Table2[Sub-Sector],Table3[[#This Row],[Sub-Sector]],Table2[% Away From Current Week High],"&lt;=0.05")/Table3[[#This Row],[Count]]</f>
        <v>1</v>
      </c>
      <c r="N99" s="2">
        <f>COUNTIFS(Table2[Sub-Sector],Table3[[#This Row],[Sub-Sector]],Table2[% Away From Current Month Low],"&gt;=0.05")/Table3[[#This Row],[Count]]</f>
        <v>0</v>
      </c>
      <c r="O99" s="2">
        <f>COUNTIFS(Table2[Sub-Sector],Table3[[#This Row],[Sub-Sector]],Table2[% Away From Current Month High],"&lt;=0.05")/Table3[[#This Row],[Count]]</f>
        <v>0.5</v>
      </c>
      <c r="P99" s="2">
        <f>COUNTIFS(Table2[Sub-Sector],Table3[[#This Row],[Sub-Sector]],Table2[% Away From 52W High],"&lt;=10")/Table3[[#This Row],[Count]]</f>
        <v>0.5</v>
      </c>
      <c r="Q99" s="2">
        <f>COUNTIFS(Table2[Sub-Sector],Table3[[#This Row],[Sub-Sector]],Table2[% Away From 52W Low],"&gt;=10")/Table3[[#This Row],[Count]]</f>
        <v>1</v>
      </c>
      <c r="R99" s="2">
        <f>COUNTIFS(Table2[Sub-Sector],Table3[[#This Row],[Sub-Sector]],Table2[% Away From 52W Low],"&gt;=10")/Table3[[#This Row],[Count]]</f>
        <v>1</v>
      </c>
      <c r="S99" s="2">
        <f>COUNTIFS(Table2[Sub-Sector],Table3[[#This Row],[Sub-Sector]],Table2[% Price above 50 EMA],"&gt;=0")/Table3[[#This Row],[Count]]</f>
        <v>0.5</v>
      </c>
      <c r="T99" s="2">
        <f>COUNTIFS(Table2[Sub-Sector],Table3[[#This Row],[Sub-Sector]],Table2[% Price above 200 EMA],"&gt;=0")/Table3[[#This Row],[Count]]</f>
        <v>0.5</v>
      </c>
      <c r="U99" s="2">
        <f>COUNTIFS(Table2[Sub-Sector],Table3[[#This Row],[Sub-Sector]],Table2[Rate of Change - Zone],"Positive")/Table3[[#This Row],[Count]]</f>
        <v>0.5</v>
      </c>
      <c r="V99" s="2">
        <f>COUNTIFS(Table2[Sub-Sector],Table3[[#This Row],[Sub-Sector]],Table2[Sharpe Ratio],"&gt;=0.10")/Table3[[#This Row],[Count]]</f>
        <v>0</v>
      </c>
    </row>
    <row r="100" spans="1:22" x14ac:dyDescent="0.3">
      <c r="A100" t="s">
        <v>1465</v>
      </c>
      <c r="B100">
        <f>COUNTIFS(Table2[Sub-Sector],Table3[[#This Row],[Sub-Sector]])</f>
        <v>2</v>
      </c>
      <c r="C100" s="2">
        <f>COUNTIFS(Table2[Sub-Sector],Table3[[#This Row],[Sub-Sector]],Table2[Uptrend],"Uptrend")/Table3[[#This Row],[Count]]</f>
        <v>1</v>
      </c>
      <c r="D100" s="2">
        <f>COUNTIFS(Table2[Sub-Sector],Table3[[#This Row],[Sub-Sector]],Table2[1W Return vs Nifty],"&gt;=5")/Table3[[#This Row],[Count]]</f>
        <v>0</v>
      </c>
      <c r="E100" s="2">
        <f>COUNTIFS(Table2[Sub-Sector],Table3[[#This Row],[Sub-Sector]],Table2[1M Return vs Nifty],"&gt;=5")/Table3[[#This Row],[Count]]</f>
        <v>0.5</v>
      </c>
      <c r="F100" s="2">
        <f>COUNTIFS(Table2[Sub-Sector],Table3[[#This Row],[Sub-Sector]],Table2[6M Return vs Nifty],"&gt;=10")/Table3[[#This Row],[Count]]</f>
        <v>0.5</v>
      </c>
      <c r="G100" s="2">
        <f>COUNTIFS(Table2[Sub-Sector],Table3[[#This Row],[Sub-Sector]],Table2[1Y Return vs Nifty],"&gt;=10")/Table3[[#This Row],[Count]]</f>
        <v>0.5</v>
      </c>
      <c r="H100" s="2">
        <f>COUNTIFS(Table2[Sub-Sector],Table3[[#This Row],[Sub-Sector]],Table2[RSI Exponential â€“ 14D],"&gt;=50")/Table3[[#This Row],[Count]]</f>
        <v>0.5</v>
      </c>
      <c r="I100" s="2">
        <f>COUNTIFS(Table2[Sub-Sector],Table3[[#This Row],[Sub-Sector]],Table2[Relative Volume],"&gt;=2")/Table3[[#This Row],[Count]]</f>
        <v>0</v>
      </c>
      <c r="J100" s="2">
        <f>COUNTIFS(Table2[Sub-Sector],Table3[[#This Row],[Sub-Sector]],Table2[% Away From Day Low],"&gt;=0.05")/Table3[[#This Row],[Count]]</f>
        <v>0</v>
      </c>
      <c r="K100" s="2">
        <f>COUNTIFS(Table2[Sub-Sector],Table3[[#This Row],[Sub-Sector]],Table2[% Away From Day High],"&lt;=0.05")/Table3[[#This Row],[Count]]</f>
        <v>1</v>
      </c>
      <c r="L100" s="2">
        <f>COUNTIFS(Table2[Sub-Sector],Table3[[#This Row],[Sub-Sector]],Table2[% Away From Day High],"&lt;=0.05")/Table3[[#This Row],[Count]]</f>
        <v>1</v>
      </c>
      <c r="M100" s="2">
        <f>COUNTIFS(Table2[Sub-Sector],Table3[[#This Row],[Sub-Sector]],Table2[% Away From Current Week High],"&lt;=0.05")/Table3[[#This Row],[Count]]</f>
        <v>1</v>
      </c>
      <c r="N100" s="2">
        <f>COUNTIFS(Table2[Sub-Sector],Table3[[#This Row],[Sub-Sector]],Table2[% Away From Current Month Low],"&gt;=0.05")/Table3[[#This Row],[Count]]</f>
        <v>0.5</v>
      </c>
      <c r="O100" s="2">
        <f>COUNTIFS(Table2[Sub-Sector],Table3[[#This Row],[Sub-Sector]],Table2[% Away From Current Month High],"&lt;=0.05")/Table3[[#This Row],[Count]]</f>
        <v>0.5</v>
      </c>
      <c r="P100" s="2">
        <f>COUNTIFS(Table2[Sub-Sector],Table3[[#This Row],[Sub-Sector]],Table2[% Away From 52W High],"&lt;=10")/Table3[[#This Row],[Count]]</f>
        <v>0.5</v>
      </c>
      <c r="Q100" s="2">
        <f>COUNTIFS(Table2[Sub-Sector],Table3[[#This Row],[Sub-Sector]],Table2[% Away From 52W Low],"&gt;=10")/Table3[[#This Row],[Count]]</f>
        <v>1</v>
      </c>
      <c r="R100" s="2">
        <f>COUNTIFS(Table2[Sub-Sector],Table3[[#This Row],[Sub-Sector]],Table2[% Away From 52W Low],"&gt;=10")/Table3[[#This Row],[Count]]</f>
        <v>1</v>
      </c>
      <c r="S100" s="2">
        <f>COUNTIFS(Table2[Sub-Sector],Table3[[#This Row],[Sub-Sector]],Table2[% Price above 50 EMA],"&gt;=0")/Table3[[#This Row],[Count]]</f>
        <v>1</v>
      </c>
      <c r="T100" s="2">
        <f>COUNTIFS(Table2[Sub-Sector],Table3[[#This Row],[Sub-Sector]],Table2[% Price above 200 EMA],"&gt;=0")/Table3[[#This Row],[Count]]</f>
        <v>1</v>
      </c>
      <c r="U100" s="2">
        <f>COUNTIFS(Table2[Sub-Sector],Table3[[#This Row],[Sub-Sector]],Table2[Rate of Change - Zone],"Positive")/Table3[[#This Row],[Count]]</f>
        <v>1</v>
      </c>
      <c r="V100" s="2">
        <f>COUNTIFS(Table2[Sub-Sector],Table3[[#This Row],[Sub-Sector]],Table2[Sharpe Ratio],"&gt;=0.10")/Table3[[#This Row],[Count]]</f>
        <v>0.5</v>
      </c>
    </row>
    <row r="101" spans="1:22" x14ac:dyDescent="0.3">
      <c r="A101" t="s">
        <v>1492</v>
      </c>
      <c r="B101">
        <f>COUNTIFS(Table2[Sub-Sector],Table3[[#This Row],[Sub-Sector]])</f>
        <v>2</v>
      </c>
      <c r="C101" s="2">
        <f>COUNTIFS(Table2[Sub-Sector],Table3[[#This Row],[Sub-Sector]],Table2[Uptrend],"Uptrend")/Table3[[#This Row],[Count]]</f>
        <v>0.5</v>
      </c>
      <c r="D101" s="2">
        <f>COUNTIFS(Table2[Sub-Sector],Table3[[#This Row],[Sub-Sector]],Table2[1W Return vs Nifty],"&gt;=5")/Table3[[#This Row],[Count]]</f>
        <v>0</v>
      </c>
      <c r="E101" s="2">
        <f>COUNTIFS(Table2[Sub-Sector],Table3[[#This Row],[Sub-Sector]],Table2[1M Return vs Nifty],"&gt;=5")/Table3[[#This Row],[Count]]</f>
        <v>0</v>
      </c>
      <c r="F101" s="2">
        <f>COUNTIFS(Table2[Sub-Sector],Table3[[#This Row],[Sub-Sector]],Table2[6M Return vs Nifty],"&gt;=10")/Table3[[#This Row],[Count]]</f>
        <v>0</v>
      </c>
      <c r="G101" s="2">
        <f>COUNTIFS(Table2[Sub-Sector],Table3[[#This Row],[Sub-Sector]],Table2[1Y Return vs Nifty],"&gt;=10")/Table3[[#This Row],[Count]]</f>
        <v>0</v>
      </c>
      <c r="H101" s="2">
        <f>COUNTIFS(Table2[Sub-Sector],Table3[[#This Row],[Sub-Sector]],Table2[RSI Exponential â€“ 14D],"&gt;=50")/Table3[[#This Row],[Count]]</f>
        <v>0</v>
      </c>
      <c r="I101" s="2">
        <f>COUNTIFS(Table2[Sub-Sector],Table3[[#This Row],[Sub-Sector]],Table2[Relative Volume],"&gt;=2")/Table3[[#This Row],[Count]]</f>
        <v>0</v>
      </c>
      <c r="J101" s="2">
        <f>COUNTIFS(Table2[Sub-Sector],Table3[[#This Row],[Sub-Sector]],Table2[% Away From Day Low],"&gt;=0.05")/Table3[[#This Row],[Count]]</f>
        <v>0</v>
      </c>
      <c r="K101" s="2">
        <f>COUNTIFS(Table2[Sub-Sector],Table3[[#This Row],[Sub-Sector]],Table2[% Away From Day High],"&lt;=0.05")/Table3[[#This Row],[Count]]</f>
        <v>1</v>
      </c>
      <c r="L101" s="2">
        <f>COUNTIFS(Table2[Sub-Sector],Table3[[#This Row],[Sub-Sector]],Table2[% Away From Day High],"&lt;=0.05")/Table3[[#This Row],[Count]]</f>
        <v>1</v>
      </c>
      <c r="M101" s="2">
        <f>COUNTIFS(Table2[Sub-Sector],Table3[[#This Row],[Sub-Sector]],Table2[% Away From Current Week High],"&lt;=0.05")/Table3[[#This Row],[Count]]</f>
        <v>1</v>
      </c>
      <c r="N101" s="2">
        <f>COUNTIFS(Table2[Sub-Sector],Table3[[#This Row],[Sub-Sector]],Table2[% Away From Current Month Low],"&gt;=0.05")/Table3[[#This Row],[Count]]</f>
        <v>0</v>
      </c>
      <c r="O101" s="2">
        <f>COUNTIFS(Table2[Sub-Sector],Table3[[#This Row],[Sub-Sector]],Table2[% Away From Current Month High],"&lt;=0.05")/Table3[[#This Row],[Count]]</f>
        <v>0</v>
      </c>
      <c r="P101" s="2">
        <f>COUNTIFS(Table2[Sub-Sector],Table3[[#This Row],[Sub-Sector]],Table2[% Away From 52W High],"&lt;=10")/Table3[[#This Row],[Count]]</f>
        <v>0</v>
      </c>
      <c r="Q101" s="2">
        <f>COUNTIFS(Table2[Sub-Sector],Table3[[#This Row],[Sub-Sector]],Table2[% Away From 52W Low],"&gt;=10")/Table3[[#This Row],[Count]]</f>
        <v>1</v>
      </c>
      <c r="R101" s="2">
        <f>COUNTIFS(Table2[Sub-Sector],Table3[[#This Row],[Sub-Sector]],Table2[% Away From 52W Low],"&gt;=10")/Table3[[#This Row],[Count]]</f>
        <v>1</v>
      </c>
      <c r="S101" s="2">
        <f>COUNTIFS(Table2[Sub-Sector],Table3[[#This Row],[Sub-Sector]],Table2[% Price above 50 EMA],"&gt;=0")/Table3[[#This Row],[Count]]</f>
        <v>0.5</v>
      </c>
      <c r="T101" s="2">
        <f>COUNTIFS(Table2[Sub-Sector],Table3[[#This Row],[Sub-Sector]],Table2[% Price above 200 EMA],"&gt;=0")/Table3[[#This Row],[Count]]</f>
        <v>0.5</v>
      </c>
      <c r="U101" s="2">
        <f>COUNTIFS(Table2[Sub-Sector],Table3[[#This Row],[Sub-Sector]],Table2[Rate of Change - Zone],"Positive")/Table3[[#This Row],[Count]]</f>
        <v>1</v>
      </c>
      <c r="V101" s="2">
        <f>COUNTIFS(Table2[Sub-Sector],Table3[[#This Row],[Sub-Sector]],Table2[Sharpe Ratio],"&gt;=0.10")/Table3[[#This Row],[Count]]</f>
        <v>0</v>
      </c>
    </row>
    <row r="102" spans="1:22" x14ac:dyDescent="0.3">
      <c r="A102" t="s">
        <v>1337</v>
      </c>
      <c r="B102">
        <f>COUNTIFS(Table2[Sub-Sector],Table3[[#This Row],[Sub-Sector]])</f>
        <v>1</v>
      </c>
      <c r="C102" s="2">
        <f>COUNTIFS(Table2[Sub-Sector],Table3[[#This Row],[Sub-Sector]],Table2[Uptrend],"Uptrend")/Table3[[#This Row],[Count]]</f>
        <v>1</v>
      </c>
      <c r="D102" s="2">
        <f>COUNTIFS(Table2[Sub-Sector],Table3[[#This Row],[Sub-Sector]],Table2[1W Return vs Nifty],"&gt;=5")/Table3[[#This Row],[Count]]</f>
        <v>0</v>
      </c>
      <c r="E102" s="2">
        <f>COUNTIFS(Table2[Sub-Sector],Table3[[#This Row],[Sub-Sector]],Table2[1M Return vs Nifty],"&gt;=5")/Table3[[#This Row],[Count]]</f>
        <v>1</v>
      </c>
      <c r="F102" s="2">
        <f>COUNTIFS(Table2[Sub-Sector],Table3[[#This Row],[Sub-Sector]],Table2[6M Return vs Nifty],"&gt;=10")/Table3[[#This Row],[Count]]</f>
        <v>0</v>
      </c>
      <c r="G102" s="2">
        <f>COUNTIFS(Table2[Sub-Sector],Table3[[#This Row],[Sub-Sector]],Table2[1Y Return vs Nifty],"&gt;=10")/Table3[[#This Row],[Count]]</f>
        <v>0</v>
      </c>
      <c r="H102" s="2">
        <f>COUNTIFS(Table2[Sub-Sector],Table3[[#This Row],[Sub-Sector]],Table2[RSI Exponential â€“ 14D],"&gt;=50")/Table3[[#This Row],[Count]]</f>
        <v>1</v>
      </c>
      <c r="I102" s="2">
        <f>COUNTIFS(Table2[Sub-Sector],Table3[[#This Row],[Sub-Sector]],Table2[Relative Volume],"&gt;=2")/Table3[[#This Row],[Count]]</f>
        <v>1</v>
      </c>
      <c r="J102" s="2">
        <f>COUNTIFS(Table2[Sub-Sector],Table3[[#This Row],[Sub-Sector]],Table2[% Away From Day Low],"&gt;=0.05")/Table3[[#This Row],[Count]]</f>
        <v>0</v>
      </c>
      <c r="K102" s="2">
        <f>COUNTIFS(Table2[Sub-Sector],Table3[[#This Row],[Sub-Sector]],Table2[% Away From Day High],"&lt;=0.05")/Table3[[#This Row],[Count]]</f>
        <v>1</v>
      </c>
      <c r="L102" s="2">
        <f>COUNTIFS(Table2[Sub-Sector],Table3[[#This Row],[Sub-Sector]],Table2[% Away From Day High],"&lt;=0.05")/Table3[[#This Row],[Count]]</f>
        <v>1</v>
      </c>
      <c r="M102" s="2">
        <f>COUNTIFS(Table2[Sub-Sector],Table3[[#This Row],[Sub-Sector]],Table2[% Away From Current Week High],"&lt;=0.05")/Table3[[#This Row],[Count]]</f>
        <v>1</v>
      </c>
      <c r="N102" s="2">
        <f>COUNTIFS(Table2[Sub-Sector],Table3[[#This Row],[Sub-Sector]],Table2[% Away From Current Month Low],"&gt;=0.05")/Table3[[#This Row],[Count]]</f>
        <v>1</v>
      </c>
      <c r="O102" s="2">
        <f>COUNTIFS(Table2[Sub-Sector],Table3[[#This Row],[Sub-Sector]],Table2[% Away From Current Month High],"&lt;=0.05")/Table3[[#This Row],[Count]]</f>
        <v>0</v>
      </c>
      <c r="P102" s="2">
        <f>COUNTIFS(Table2[Sub-Sector],Table3[[#This Row],[Sub-Sector]],Table2[% Away From 52W High],"&lt;=10")/Table3[[#This Row],[Count]]</f>
        <v>1</v>
      </c>
      <c r="Q102" s="2">
        <f>COUNTIFS(Table2[Sub-Sector],Table3[[#This Row],[Sub-Sector]],Table2[% Away From 52W Low],"&gt;=10")/Table3[[#This Row],[Count]]</f>
        <v>1</v>
      </c>
      <c r="R102" s="2">
        <f>COUNTIFS(Table2[Sub-Sector],Table3[[#This Row],[Sub-Sector]],Table2[% Away From 52W Low],"&gt;=10")/Table3[[#This Row],[Count]]</f>
        <v>1</v>
      </c>
      <c r="S102" s="2">
        <f>COUNTIFS(Table2[Sub-Sector],Table3[[#This Row],[Sub-Sector]],Table2[% Price above 50 EMA],"&gt;=0")/Table3[[#This Row],[Count]]</f>
        <v>1</v>
      </c>
      <c r="T102" s="2">
        <f>COUNTIFS(Table2[Sub-Sector],Table3[[#This Row],[Sub-Sector]],Table2[% Price above 200 EMA],"&gt;=0")/Table3[[#This Row],[Count]]</f>
        <v>1</v>
      </c>
      <c r="U102" s="2">
        <f>COUNTIFS(Table2[Sub-Sector],Table3[[#This Row],[Sub-Sector]],Table2[Rate of Change - Zone],"Positive")/Table3[[#This Row],[Count]]</f>
        <v>1</v>
      </c>
      <c r="V102" s="2">
        <f>COUNTIFS(Table2[Sub-Sector],Table3[[#This Row],[Sub-Sector]],Table2[Sharpe Ratio],"&gt;=0.10")/Table3[[#This Row],[Count]]</f>
        <v>1</v>
      </c>
    </row>
    <row r="103" spans="1:22" x14ac:dyDescent="0.3">
      <c r="A103" t="s">
        <v>1394</v>
      </c>
      <c r="B103">
        <f>COUNTIFS(Table2[Sub-Sector],Table3[[#This Row],[Sub-Sector]])</f>
        <v>1</v>
      </c>
      <c r="C103" s="2">
        <f>COUNTIFS(Table2[Sub-Sector],Table3[[#This Row],[Sub-Sector]],Table2[Uptrend],"Uptrend")/Table3[[#This Row],[Count]]</f>
        <v>0</v>
      </c>
      <c r="D103" s="2">
        <f>COUNTIFS(Table2[Sub-Sector],Table3[[#This Row],[Sub-Sector]],Table2[1W Return vs Nifty],"&gt;=5")/Table3[[#This Row],[Count]]</f>
        <v>0</v>
      </c>
      <c r="E103" s="2">
        <f>COUNTIFS(Table2[Sub-Sector],Table3[[#This Row],[Sub-Sector]],Table2[1M Return vs Nifty],"&gt;=5")/Table3[[#This Row],[Count]]</f>
        <v>0</v>
      </c>
      <c r="F103" s="2">
        <f>COUNTIFS(Table2[Sub-Sector],Table3[[#This Row],[Sub-Sector]],Table2[6M Return vs Nifty],"&gt;=10")/Table3[[#This Row],[Count]]</f>
        <v>0</v>
      </c>
      <c r="G103" s="2">
        <f>COUNTIFS(Table2[Sub-Sector],Table3[[#This Row],[Sub-Sector]],Table2[1Y Return vs Nifty],"&gt;=10")/Table3[[#This Row],[Count]]</f>
        <v>1</v>
      </c>
      <c r="H103" s="2">
        <f>COUNTIFS(Table2[Sub-Sector],Table3[[#This Row],[Sub-Sector]],Table2[RSI Exponential â€“ 14D],"&gt;=50")/Table3[[#This Row],[Count]]</f>
        <v>0</v>
      </c>
      <c r="I103" s="2">
        <f>COUNTIFS(Table2[Sub-Sector],Table3[[#This Row],[Sub-Sector]],Table2[Relative Volume],"&gt;=2")/Table3[[#This Row],[Count]]</f>
        <v>1</v>
      </c>
      <c r="J103" s="2">
        <f>COUNTIFS(Table2[Sub-Sector],Table3[[#This Row],[Sub-Sector]],Table2[% Away From Day Low],"&gt;=0.05")/Table3[[#This Row],[Count]]</f>
        <v>0</v>
      </c>
      <c r="K103" s="2">
        <f>COUNTIFS(Table2[Sub-Sector],Table3[[#This Row],[Sub-Sector]],Table2[% Away From Day High],"&lt;=0.05")/Table3[[#This Row],[Count]]</f>
        <v>1</v>
      </c>
      <c r="L103" s="2">
        <f>COUNTIFS(Table2[Sub-Sector],Table3[[#This Row],[Sub-Sector]],Table2[% Away From Day High],"&lt;=0.05")/Table3[[#This Row],[Count]]</f>
        <v>1</v>
      </c>
      <c r="M103" s="2">
        <f>COUNTIFS(Table2[Sub-Sector],Table3[[#This Row],[Sub-Sector]],Table2[% Away From Current Week High],"&lt;=0.05")/Table3[[#This Row],[Count]]</f>
        <v>1</v>
      </c>
      <c r="N103" s="2">
        <f>COUNTIFS(Table2[Sub-Sector],Table3[[#This Row],[Sub-Sector]],Table2[% Away From Current Month Low],"&gt;=0.05")/Table3[[#This Row],[Count]]</f>
        <v>0</v>
      </c>
      <c r="O103" s="2">
        <f>COUNTIFS(Table2[Sub-Sector],Table3[[#This Row],[Sub-Sector]],Table2[% Away From Current Month High],"&lt;=0.05")/Table3[[#This Row],[Count]]</f>
        <v>0</v>
      </c>
      <c r="P103" s="2">
        <f>COUNTIFS(Table2[Sub-Sector],Table3[[#This Row],[Sub-Sector]],Table2[% Away From 52W High],"&lt;=10")/Table3[[#This Row],[Count]]</f>
        <v>0</v>
      </c>
      <c r="Q103" s="2">
        <f>COUNTIFS(Table2[Sub-Sector],Table3[[#This Row],[Sub-Sector]],Table2[% Away From 52W Low],"&gt;=10")/Table3[[#This Row],[Count]]</f>
        <v>1</v>
      </c>
      <c r="R103" s="2">
        <f>COUNTIFS(Table2[Sub-Sector],Table3[[#This Row],[Sub-Sector]],Table2[% Away From 52W Low],"&gt;=10")/Table3[[#This Row],[Count]]</f>
        <v>1</v>
      </c>
      <c r="S103" s="2">
        <f>COUNTIFS(Table2[Sub-Sector],Table3[[#This Row],[Sub-Sector]],Table2[% Price above 50 EMA],"&gt;=0")/Table3[[#This Row],[Count]]</f>
        <v>0</v>
      </c>
      <c r="T103" s="2">
        <f>COUNTIFS(Table2[Sub-Sector],Table3[[#This Row],[Sub-Sector]],Table2[% Price above 200 EMA],"&gt;=0")/Table3[[#This Row],[Count]]</f>
        <v>0</v>
      </c>
      <c r="U103" s="2">
        <f>COUNTIFS(Table2[Sub-Sector],Table3[[#This Row],[Sub-Sector]],Table2[Rate of Change - Zone],"Positive")/Table3[[#This Row],[Count]]</f>
        <v>0</v>
      </c>
      <c r="V103" s="2">
        <f>COUNTIFS(Table2[Sub-Sector],Table3[[#This Row],[Sub-Sector]],Table2[Sharpe Ratio],"&gt;=0.10")/Table3[[#This Row],[Count]]</f>
        <v>0</v>
      </c>
    </row>
    <row r="104" spans="1:22" x14ac:dyDescent="0.3">
      <c r="A104" t="s">
        <v>92</v>
      </c>
      <c r="B104">
        <f>COUNTIFS(Table2[Sub-Sector],Table3[[#This Row],[Sub-Sector]])</f>
        <v>1</v>
      </c>
      <c r="C104" s="2">
        <f>COUNTIFS(Table2[Sub-Sector],Table3[[#This Row],[Sub-Sector]],Table2[Uptrend],"Uptrend")/Table3[[#This Row],[Count]]</f>
        <v>1</v>
      </c>
      <c r="D104" s="2">
        <f>COUNTIFS(Table2[Sub-Sector],Table3[[#This Row],[Sub-Sector]],Table2[1W Return vs Nifty],"&gt;=5")/Table3[[#This Row],[Count]]</f>
        <v>0</v>
      </c>
      <c r="E104" s="2">
        <f>COUNTIFS(Table2[Sub-Sector],Table3[[#This Row],[Sub-Sector]],Table2[1M Return vs Nifty],"&gt;=5")/Table3[[#This Row],[Count]]</f>
        <v>0</v>
      </c>
      <c r="F104" s="2">
        <f>COUNTIFS(Table2[Sub-Sector],Table3[[#This Row],[Sub-Sector]],Table2[6M Return vs Nifty],"&gt;=10")/Table3[[#This Row],[Count]]</f>
        <v>1</v>
      </c>
      <c r="G104" s="2">
        <f>COUNTIFS(Table2[Sub-Sector],Table3[[#This Row],[Sub-Sector]],Table2[1Y Return vs Nifty],"&gt;=10")/Table3[[#This Row],[Count]]</f>
        <v>1</v>
      </c>
      <c r="H104" s="2">
        <f>COUNTIFS(Table2[Sub-Sector],Table3[[#This Row],[Sub-Sector]],Table2[RSI Exponential â€“ 14D],"&gt;=50")/Table3[[#This Row],[Count]]</f>
        <v>1</v>
      </c>
      <c r="I104" s="2">
        <f>COUNTIFS(Table2[Sub-Sector],Table3[[#This Row],[Sub-Sector]],Table2[Relative Volume],"&gt;=2")/Table3[[#This Row],[Count]]</f>
        <v>0</v>
      </c>
      <c r="J104" s="2">
        <f>COUNTIFS(Table2[Sub-Sector],Table3[[#This Row],[Sub-Sector]],Table2[% Away From Day Low],"&gt;=0.05")/Table3[[#This Row],[Count]]</f>
        <v>0</v>
      </c>
      <c r="K104" s="2">
        <f>COUNTIFS(Table2[Sub-Sector],Table3[[#This Row],[Sub-Sector]],Table2[% Away From Day High],"&lt;=0.05")/Table3[[#This Row],[Count]]</f>
        <v>1</v>
      </c>
      <c r="L104" s="2">
        <f>COUNTIFS(Table2[Sub-Sector],Table3[[#This Row],[Sub-Sector]],Table2[% Away From Day High],"&lt;=0.05")/Table3[[#This Row],[Count]]</f>
        <v>1</v>
      </c>
      <c r="M104" s="2">
        <f>COUNTIFS(Table2[Sub-Sector],Table3[[#This Row],[Sub-Sector]],Table2[% Away From Current Week High],"&lt;=0.05")/Table3[[#This Row],[Count]]</f>
        <v>1</v>
      </c>
      <c r="N104" s="2">
        <f>COUNTIFS(Table2[Sub-Sector],Table3[[#This Row],[Sub-Sector]],Table2[% Away From Current Month Low],"&gt;=0.05")/Table3[[#This Row],[Count]]</f>
        <v>1</v>
      </c>
      <c r="O104" s="2">
        <f>COUNTIFS(Table2[Sub-Sector],Table3[[#This Row],[Sub-Sector]],Table2[% Away From Current Month High],"&lt;=0.05")/Table3[[#This Row],[Count]]</f>
        <v>1</v>
      </c>
      <c r="P104" s="2">
        <f>COUNTIFS(Table2[Sub-Sector],Table3[[#This Row],[Sub-Sector]],Table2[% Away From 52W High],"&lt;=10")/Table3[[#This Row],[Count]]</f>
        <v>1</v>
      </c>
      <c r="Q104" s="2">
        <f>COUNTIFS(Table2[Sub-Sector],Table3[[#This Row],[Sub-Sector]],Table2[% Away From 52W Low],"&gt;=10")/Table3[[#This Row],[Count]]</f>
        <v>1</v>
      </c>
      <c r="R104" s="2">
        <f>COUNTIFS(Table2[Sub-Sector],Table3[[#This Row],[Sub-Sector]],Table2[% Away From 52W Low],"&gt;=10")/Table3[[#This Row],[Count]]</f>
        <v>1</v>
      </c>
      <c r="S104" s="2">
        <f>COUNTIFS(Table2[Sub-Sector],Table3[[#This Row],[Sub-Sector]],Table2[% Price above 50 EMA],"&gt;=0")/Table3[[#This Row],[Count]]</f>
        <v>1</v>
      </c>
      <c r="T104" s="2">
        <f>COUNTIFS(Table2[Sub-Sector],Table3[[#This Row],[Sub-Sector]],Table2[% Price above 200 EMA],"&gt;=0")/Table3[[#This Row],[Count]]</f>
        <v>1</v>
      </c>
      <c r="U104" s="2">
        <f>COUNTIFS(Table2[Sub-Sector],Table3[[#This Row],[Sub-Sector]],Table2[Rate of Change - Zone],"Positive")/Table3[[#This Row],[Count]]</f>
        <v>1</v>
      </c>
      <c r="V104" s="2">
        <f>COUNTIFS(Table2[Sub-Sector],Table3[[#This Row],[Sub-Sector]],Table2[Sharpe Ratio],"&gt;=0.10")/Table3[[#This Row],[Count]]</f>
        <v>1</v>
      </c>
    </row>
    <row r="105" spans="1:22" x14ac:dyDescent="0.3">
      <c r="A105" t="s">
        <v>135</v>
      </c>
      <c r="B105">
        <f>COUNTIFS(Table2[Sub-Sector],Table3[[#This Row],[Sub-Sector]])</f>
        <v>1</v>
      </c>
      <c r="C105" s="2">
        <f>COUNTIFS(Table2[Sub-Sector],Table3[[#This Row],[Sub-Sector]],Table2[Uptrend],"Uptrend")/Table3[[#This Row],[Count]]</f>
        <v>1</v>
      </c>
      <c r="D105" s="2">
        <f>COUNTIFS(Table2[Sub-Sector],Table3[[#This Row],[Sub-Sector]],Table2[1W Return vs Nifty],"&gt;=5")/Table3[[#This Row],[Count]]</f>
        <v>0</v>
      </c>
      <c r="E105" s="2">
        <f>COUNTIFS(Table2[Sub-Sector],Table3[[#This Row],[Sub-Sector]],Table2[1M Return vs Nifty],"&gt;=5")/Table3[[#This Row],[Count]]</f>
        <v>0</v>
      </c>
      <c r="F105" s="2">
        <f>COUNTIFS(Table2[Sub-Sector],Table3[[#This Row],[Sub-Sector]],Table2[6M Return vs Nifty],"&gt;=10")/Table3[[#This Row],[Count]]</f>
        <v>1</v>
      </c>
      <c r="G105" s="2">
        <f>COUNTIFS(Table2[Sub-Sector],Table3[[#This Row],[Sub-Sector]],Table2[1Y Return vs Nifty],"&gt;=10")/Table3[[#This Row],[Count]]</f>
        <v>1</v>
      </c>
      <c r="H105" s="2">
        <f>COUNTIFS(Table2[Sub-Sector],Table3[[#This Row],[Sub-Sector]],Table2[RSI Exponential â€“ 14D],"&gt;=50")/Table3[[#This Row],[Count]]</f>
        <v>1</v>
      </c>
      <c r="I105" s="2">
        <f>COUNTIFS(Table2[Sub-Sector],Table3[[#This Row],[Sub-Sector]],Table2[Relative Volume],"&gt;=2")/Table3[[#This Row],[Count]]</f>
        <v>0</v>
      </c>
      <c r="J105" s="2">
        <f>COUNTIFS(Table2[Sub-Sector],Table3[[#This Row],[Sub-Sector]],Table2[% Away From Day Low],"&gt;=0.05")/Table3[[#This Row],[Count]]</f>
        <v>0</v>
      </c>
      <c r="K105" s="2">
        <f>COUNTIFS(Table2[Sub-Sector],Table3[[#This Row],[Sub-Sector]],Table2[% Away From Day High],"&lt;=0.05")/Table3[[#This Row],[Count]]</f>
        <v>1</v>
      </c>
      <c r="L105" s="2">
        <f>COUNTIFS(Table2[Sub-Sector],Table3[[#This Row],[Sub-Sector]],Table2[% Away From Day High],"&lt;=0.05")/Table3[[#This Row],[Count]]</f>
        <v>1</v>
      </c>
      <c r="M105" s="2">
        <f>COUNTIFS(Table2[Sub-Sector],Table3[[#This Row],[Sub-Sector]],Table2[% Away From Current Week High],"&lt;=0.05")/Table3[[#This Row],[Count]]</f>
        <v>1</v>
      </c>
      <c r="N105" s="2">
        <f>COUNTIFS(Table2[Sub-Sector],Table3[[#This Row],[Sub-Sector]],Table2[% Away From Current Month Low],"&gt;=0.05")/Table3[[#This Row],[Count]]</f>
        <v>0</v>
      </c>
      <c r="O105" s="2">
        <f>COUNTIFS(Table2[Sub-Sector],Table3[[#This Row],[Sub-Sector]],Table2[% Away From Current Month High],"&lt;=0.05")/Table3[[#This Row],[Count]]</f>
        <v>1</v>
      </c>
      <c r="P105" s="2">
        <f>COUNTIFS(Table2[Sub-Sector],Table3[[#This Row],[Sub-Sector]],Table2[% Away From 52W High],"&lt;=10")/Table3[[#This Row],[Count]]</f>
        <v>1</v>
      </c>
      <c r="Q105" s="2">
        <f>COUNTIFS(Table2[Sub-Sector],Table3[[#This Row],[Sub-Sector]],Table2[% Away From 52W Low],"&gt;=10")/Table3[[#This Row],[Count]]</f>
        <v>1</v>
      </c>
      <c r="R105" s="2">
        <f>COUNTIFS(Table2[Sub-Sector],Table3[[#This Row],[Sub-Sector]],Table2[% Away From 52W Low],"&gt;=10")/Table3[[#This Row],[Count]]</f>
        <v>1</v>
      </c>
      <c r="S105" s="2">
        <f>COUNTIFS(Table2[Sub-Sector],Table3[[#This Row],[Sub-Sector]],Table2[% Price above 50 EMA],"&gt;=0")/Table3[[#This Row],[Count]]</f>
        <v>1</v>
      </c>
      <c r="T105" s="2">
        <f>COUNTIFS(Table2[Sub-Sector],Table3[[#This Row],[Sub-Sector]],Table2[% Price above 200 EMA],"&gt;=0")/Table3[[#This Row],[Count]]</f>
        <v>1</v>
      </c>
      <c r="U105" s="2">
        <f>COUNTIFS(Table2[Sub-Sector],Table3[[#This Row],[Sub-Sector]],Table2[Rate of Change - Zone],"Positive")/Table3[[#This Row],[Count]]</f>
        <v>0</v>
      </c>
      <c r="V105" s="2">
        <f>COUNTIFS(Table2[Sub-Sector],Table3[[#This Row],[Sub-Sector]],Table2[Sharpe Ratio],"&gt;=0.10")/Table3[[#This Row],[Count]]</f>
        <v>1</v>
      </c>
    </row>
    <row r="106" spans="1:22" x14ac:dyDescent="0.3">
      <c r="A106" t="s">
        <v>159</v>
      </c>
      <c r="B106">
        <f>COUNTIFS(Table2[Sub-Sector],Table3[[#This Row],[Sub-Sector]])</f>
        <v>1</v>
      </c>
      <c r="C106" s="2">
        <f>COUNTIFS(Table2[Sub-Sector],Table3[[#This Row],[Sub-Sector]],Table2[Uptrend],"Uptrend")/Table3[[#This Row],[Count]]</f>
        <v>1</v>
      </c>
      <c r="D106" s="2">
        <f>COUNTIFS(Table2[Sub-Sector],Table3[[#This Row],[Sub-Sector]],Table2[1W Return vs Nifty],"&gt;=5")/Table3[[#This Row],[Count]]</f>
        <v>0</v>
      </c>
      <c r="E106" s="2">
        <f>COUNTIFS(Table2[Sub-Sector],Table3[[#This Row],[Sub-Sector]],Table2[1M Return vs Nifty],"&gt;=5")/Table3[[#This Row],[Count]]</f>
        <v>0</v>
      </c>
      <c r="F106" s="2">
        <f>COUNTIFS(Table2[Sub-Sector],Table3[[#This Row],[Sub-Sector]],Table2[6M Return vs Nifty],"&gt;=10")/Table3[[#This Row],[Count]]</f>
        <v>1</v>
      </c>
      <c r="G106" s="2">
        <f>COUNTIFS(Table2[Sub-Sector],Table3[[#This Row],[Sub-Sector]],Table2[1Y Return vs Nifty],"&gt;=10")/Table3[[#This Row],[Count]]</f>
        <v>1</v>
      </c>
      <c r="H106" s="2">
        <f>COUNTIFS(Table2[Sub-Sector],Table3[[#This Row],[Sub-Sector]],Table2[RSI Exponential â€“ 14D],"&gt;=50")/Table3[[#This Row],[Count]]</f>
        <v>1</v>
      </c>
      <c r="I106" s="2">
        <f>COUNTIFS(Table2[Sub-Sector],Table3[[#This Row],[Sub-Sector]],Table2[Relative Volume],"&gt;=2")/Table3[[#This Row],[Count]]</f>
        <v>0</v>
      </c>
      <c r="J106" s="2">
        <f>COUNTIFS(Table2[Sub-Sector],Table3[[#This Row],[Sub-Sector]],Table2[% Away From Day Low],"&gt;=0.05")/Table3[[#This Row],[Count]]</f>
        <v>0</v>
      </c>
      <c r="K106" s="2">
        <f>COUNTIFS(Table2[Sub-Sector],Table3[[#This Row],[Sub-Sector]],Table2[% Away From Day High],"&lt;=0.05")/Table3[[#This Row],[Count]]</f>
        <v>1</v>
      </c>
      <c r="L106" s="2">
        <f>COUNTIFS(Table2[Sub-Sector],Table3[[#This Row],[Sub-Sector]],Table2[% Away From Day High],"&lt;=0.05")/Table3[[#This Row],[Count]]</f>
        <v>1</v>
      </c>
      <c r="M106" s="2">
        <f>COUNTIFS(Table2[Sub-Sector],Table3[[#This Row],[Sub-Sector]],Table2[% Away From Current Week High],"&lt;=0.05")/Table3[[#This Row],[Count]]</f>
        <v>1</v>
      </c>
      <c r="N106" s="2">
        <f>COUNTIFS(Table2[Sub-Sector],Table3[[#This Row],[Sub-Sector]],Table2[% Away From Current Month Low],"&gt;=0.05")/Table3[[#This Row],[Count]]</f>
        <v>1</v>
      </c>
      <c r="O106" s="2">
        <f>COUNTIFS(Table2[Sub-Sector],Table3[[#This Row],[Sub-Sector]],Table2[% Away From Current Month High],"&lt;=0.05")/Table3[[#This Row],[Count]]</f>
        <v>1</v>
      </c>
      <c r="P106" s="2">
        <f>COUNTIFS(Table2[Sub-Sector],Table3[[#This Row],[Sub-Sector]],Table2[% Away From 52W High],"&lt;=10")/Table3[[#This Row],[Count]]</f>
        <v>1</v>
      </c>
      <c r="Q106" s="2">
        <f>COUNTIFS(Table2[Sub-Sector],Table3[[#This Row],[Sub-Sector]],Table2[% Away From 52W Low],"&gt;=10")/Table3[[#This Row],[Count]]</f>
        <v>1</v>
      </c>
      <c r="R106" s="2">
        <f>COUNTIFS(Table2[Sub-Sector],Table3[[#This Row],[Sub-Sector]],Table2[% Away From 52W Low],"&gt;=10")/Table3[[#This Row],[Count]]</f>
        <v>1</v>
      </c>
      <c r="S106" s="2">
        <f>COUNTIFS(Table2[Sub-Sector],Table3[[#This Row],[Sub-Sector]],Table2[% Price above 50 EMA],"&gt;=0")/Table3[[#This Row],[Count]]</f>
        <v>1</v>
      </c>
      <c r="T106" s="2">
        <f>COUNTIFS(Table2[Sub-Sector],Table3[[#This Row],[Sub-Sector]],Table2[% Price above 200 EMA],"&gt;=0")/Table3[[#This Row],[Count]]</f>
        <v>1</v>
      </c>
      <c r="U106" s="2">
        <f>COUNTIFS(Table2[Sub-Sector],Table3[[#This Row],[Sub-Sector]],Table2[Rate of Change - Zone],"Positive")/Table3[[#This Row],[Count]]</f>
        <v>1</v>
      </c>
      <c r="V106" s="2">
        <f>COUNTIFS(Table2[Sub-Sector],Table3[[#This Row],[Sub-Sector]],Table2[Sharpe Ratio],"&gt;=0.10")/Table3[[#This Row],[Count]]</f>
        <v>1</v>
      </c>
    </row>
    <row r="107" spans="1:22" x14ac:dyDescent="0.3">
      <c r="A107" t="s">
        <v>261</v>
      </c>
      <c r="B107">
        <f>COUNTIFS(Table2[Sub-Sector],Table3[[#This Row],[Sub-Sector]])</f>
        <v>1</v>
      </c>
      <c r="C107" s="2">
        <f>COUNTIFS(Table2[Sub-Sector],Table3[[#This Row],[Sub-Sector]],Table2[Uptrend],"Uptrend")/Table3[[#This Row],[Count]]</f>
        <v>1</v>
      </c>
      <c r="D107" s="2">
        <f>COUNTIFS(Table2[Sub-Sector],Table3[[#This Row],[Sub-Sector]],Table2[1W Return vs Nifty],"&gt;=5")/Table3[[#This Row],[Count]]</f>
        <v>0</v>
      </c>
      <c r="E107" s="2">
        <f>COUNTIFS(Table2[Sub-Sector],Table3[[#This Row],[Sub-Sector]],Table2[1M Return vs Nifty],"&gt;=5")/Table3[[#This Row],[Count]]</f>
        <v>1</v>
      </c>
      <c r="F107" s="2">
        <f>COUNTIFS(Table2[Sub-Sector],Table3[[#This Row],[Sub-Sector]],Table2[6M Return vs Nifty],"&gt;=10")/Table3[[#This Row],[Count]]</f>
        <v>1</v>
      </c>
      <c r="G107" s="2">
        <f>COUNTIFS(Table2[Sub-Sector],Table3[[#This Row],[Sub-Sector]],Table2[1Y Return vs Nifty],"&gt;=10")/Table3[[#This Row],[Count]]</f>
        <v>1</v>
      </c>
      <c r="H107" s="2">
        <f>COUNTIFS(Table2[Sub-Sector],Table3[[#This Row],[Sub-Sector]],Table2[RSI Exponential â€“ 14D],"&gt;=50")/Table3[[#This Row],[Count]]</f>
        <v>1</v>
      </c>
      <c r="I107" s="2">
        <f>COUNTIFS(Table2[Sub-Sector],Table3[[#This Row],[Sub-Sector]],Table2[Relative Volume],"&gt;=2")/Table3[[#This Row],[Count]]</f>
        <v>0</v>
      </c>
      <c r="J107" s="2">
        <f>COUNTIFS(Table2[Sub-Sector],Table3[[#This Row],[Sub-Sector]],Table2[% Away From Day Low],"&gt;=0.05")/Table3[[#This Row],[Count]]</f>
        <v>0</v>
      </c>
      <c r="K107" s="2">
        <f>COUNTIFS(Table2[Sub-Sector],Table3[[#This Row],[Sub-Sector]],Table2[% Away From Day High],"&lt;=0.05")/Table3[[#This Row],[Count]]</f>
        <v>1</v>
      </c>
      <c r="L107" s="2">
        <f>COUNTIFS(Table2[Sub-Sector],Table3[[#This Row],[Sub-Sector]],Table2[% Away From Day High],"&lt;=0.05")/Table3[[#This Row],[Count]]</f>
        <v>1</v>
      </c>
      <c r="M107" s="2">
        <f>COUNTIFS(Table2[Sub-Sector],Table3[[#This Row],[Sub-Sector]],Table2[% Away From Current Week High],"&lt;=0.05")/Table3[[#This Row],[Count]]</f>
        <v>1</v>
      </c>
      <c r="N107" s="2">
        <f>COUNTIFS(Table2[Sub-Sector],Table3[[#This Row],[Sub-Sector]],Table2[% Away From Current Month Low],"&gt;=0.05")/Table3[[#This Row],[Count]]</f>
        <v>1</v>
      </c>
      <c r="O107" s="2">
        <f>COUNTIFS(Table2[Sub-Sector],Table3[[#This Row],[Sub-Sector]],Table2[% Away From Current Month High],"&lt;=0.05")/Table3[[#This Row],[Count]]</f>
        <v>1</v>
      </c>
      <c r="P107" s="2">
        <f>COUNTIFS(Table2[Sub-Sector],Table3[[#This Row],[Sub-Sector]],Table2[% Away From 52W High],"&lt;=10")/Table3[[#This Row],[Count]]</f>
        <v>1</v>
      </c>
      <c r="Q107" s="2">
        <f>COUNTIFS(Table2[Sub-Sector],Table3[[#This Row],[Sub-Sector]],Table2[% Away From 52W Low],"&gt;=10")/Table3[[#This Row],[Count]]</f>
        <v>1</v>
      </c>
      <c r="R107" s="2">
        <f>COUNTIFS(Table2[Sub-Sector],Table3[[#This Row],[Sub-Sector]],Table2[% Away From 52W Low],"&gt;=10")/Table3[[#This Row],[Count]]</f>
        <v>1</v>
      </c>
      <c r="S107" s="2">
        <f>COUNTIFS(Table2[Sub-Sector],Table3[[#This Row],[Sub-Sector]],Table2[% Price above 50 EMA],"&gt;=0")/Table3[[#This Row],[Count]]</f>
        <v>1</v>
      </c>
      <c r="T107" s="2">
        <f>COUNTIFS(Table2[Sub-Sector],Table3[[#This Row],[Sub-Sector]],Table2[% Price above 200 EMA],"&gt;=0")/Table3[[#This Row],[Count]]</f>
        <v>1</v>
      </c>
      <c r="U107" s="2">
        <f>COUNTIFS(Table2[Sub-Sector],Table3[[#This Row],[Sub-Sector]],Table2[Rate of Change - Zone],"Positive")/Table3[[#This Row],[Count]]</f>
        <v>1</v>
      </c>
      <c r="V107" s="2">
        <f>COUNTIFS(Table2[Sub-Sector],Table3[[#This Row],[Sub-Sector]],Table2[Sharpe Ratio],"&gt;=0.10")/Table3[[#This Row],[Count]]</f>
        <v>0</v>
      </c>
    </row>
    <row r="108" spans="1:22" x14ac:dyDescent="0.3">
      <c r="A108" t="s">
        <v>280</v>
      </c>
      <c r="B108">
        <f>COUNTIFS(Table2[Sub-Sector],Table3[[#This Row],[Sub-Sector]])</f>
        <v>1</v>
      </c>
      <c r="C108" s="2">
        <f>COUNTIFS(Table2[Sub-Sector],Table3[[#This Row],[Sub-Sector]],Table2[Uptrend],"Uptrend")/Table3[[#This Row],[Count]]</f>
        <v>1</v>
      </c>
      <c r="D108" s="2">
        <f>COUNTIFS(Table2[Sub-Sector],Table3[[#This Row],[Sub-Sector]],Table2[1W Return vs Nifty],"&gt;=5")/Table3[[#This Row],[Count]]</f>
        <v>0</v>
      </c>
      <c r="E108" s="2">
        <f>COUNTIFS(Table2[Sub-Sector],Table3[[#This Row],[Sub-Sector]],Table2[1M Return vs Nifty],"&gt;=5")/Table3[[#This Row],[Count]]</f>
        <v>0</v>
      </c>
      <c r="F108" s="2">
        <f>COUNTIFS(Table2[Sub-Sector],Table3[[#This Row],[Sub-Sector]],Table2[6M Return vs Nifty],"&gt;=10")/Table3[[#This Row],[Count]]</f>
        <v>1</v>
      </c>
      <c r="G108" s="2">
        <f>COUNTIFS(Table2[Sub-Sector],Table3[[#This Row],[Sub-Sector]],Table2[1Y Return vs Nifty],"&gt;=10")/Table3[[#This Row],[Count]]</f>
        <v>1</v>
      </c>
      <c r="H108" s="2">
        <f>COUNTIFS(Table2[Sub-Sector],Table3[[#This Row],[Sub-Sector]],Table2[RSI Exponential â€“ 14D],"&gt;=50")/Table3[[#This Row],[Count]]</f>
        <v>1</v>
      </c>
      <c r="I108" s="2">
        <f>COUNTIFS(Table2[Sub-Sector],Table3[[#This Row],[Sub-Sector]],Table2[Relative Volume],"&gt;=2")/Table3[[#This Row],[Count]]</f>
        <v>0</v>
      </c>
      <c r="J108" s="2">
        <f>COUNTIFS(Table2[Sub-Sector],Table3[[#This Row],[Sub-Sector]],Table2[% Away From Day Low],"&gt;=0.05")/Table3[[#This Row],[Count]]</f>
        <v>0</v>
      </c>
      <c r="K108" s="2">
        <f>COUNTIFS(Table2[Sub-Sector],Table3[[#This Row],[Sub-Sector]],Table2[% Away From Day High],"&lt;=0.05")/Table3[[#This Row],[Count]]</f>
        <v>1</v>
      </c>
      <c r="L108" s="2">
        <f>COUNTIFS(Table2[Sub-Sector],Table3[[#This Row],[Sub-Sector]],Table2[% Away From Day High],"&lt;=0.05")/Table3[[#This Row],[Count]]</f>
        <v>1</v>
      </c>
      <c r="M108" s="2">
        <f>COUNTIFS(Table2[Sub-Sector],Table3[[#This Row],[Sub-Sector]],Table2[% Away From Current Week High],"&lt;=0.05")/Table3[[#This Row],[Count]]</f>
        <v>1</v>
      </c>
      <c r="N108" s="2">
        <f>COUNTIFS(Table2[Sub-Sector],Table3[[#This Row],[Sub-Sector]],Table2[% Away From Current Month Low],"&gt;=0.05")/Table3[[#This Row],[Count]]</f>
        <v>1</v>
      </c>
      <c r="O108" s="2">
        <f>COUNTIFS(Table2[Sub-Sector],Table3[[#This Row],[Sub-Sector]],Table2[% Away From Current Month High],"&lt;=0.05")/Table3[[#This Row],[Count]]</f>
        <v>1</v>
      </c>
      <c r="P108" s="2">
        <f>COUNTIFS(Table2[Sub-Sector],Table3[[#This Row],[Sub-Sector]],Table2[% Away From 52W High],"&lt;=10")/Table3[[#This Row],[Count]]</f>
        <v>1</v>
      </c>
      <c r="Q108" s="2">
        <f>COUNTIFS(Table2[Sub-Sector],Table3[[#This Row],[Sub-Sector]],Table2[% Away From 52W Low],"&gt;=10")/Table3[[#This Row],[Count]]</f>
        <v>1</v>
      </c>
      <c r="R108" s="2">
        <f>COUNTIFS(Table2[Sub-Sector],Table3[[#This Row],[Sub-Sector]],Table2[% Away From 52W Low],"&gt;=10")/Table3[[#This Row],[Count]]</f>
        <v>1</v>
      </c>
      <c r="S108" s="2">
        <f>COUNTIFS(Table2[Sub-Sector],Table3[[#This Row],[Sub-Sector]],Table2[% Price above 50 EMA],"&gt;=0")/Table3[[#This Row],[Count]]</f>
        <v>1</v>
      </c>
      <c r="T108" s="2">
        <f>COUNTIFS(Table2[Sub-Sector],Table3[[#This Row],[Sub-Sector]],Table2[% Price above 200 EMA],"&gt;=0")/Table3[[#This Row],[Count]]</f>
        <v>1</v>
      </c>
      <c r="U108" s="2">
        <f>COUNTIFS(Table2[Sub-Sector],Table3[[#This Row],[Sub-Sector]],Table2[Rate of Change - Zone],"Positive")/Table3[[#This Row],[Count]]</f>
        <v>1</v>
      </c>
      <c r="V108" s="2">
        <f>COUNTIFS(Table2[Sub-Sector],Table3[[#This Row],[Sub-Sector]],Table2[Sharpe Ratio],"&gt;=0.10")/Table3[[#This Row],[Count]]</f>
        <v>0</v>
      </c>
    </row>
    <row r="109" spans="1:22" x14ac:dyDescent="0.3">
      <c r="A109" t="s">
        <v>323</v>
      </c>
      <c r="B109">
        <f>COUNTIFS(Table2[Sub-Sector],Table3[[#This Row],[Sub-Sector]])</f>
        <v>1</v>
      </c>
      <c r="C109" s="2">
        <f>COUNTIFS(Table2[Sub-Sector],Table3[[#This Row],[Sub-Sector]],Table2[Uptrend],"Uptrend")/Table3[[#This Row],[Count]]</f>
        <v>1</v>
      </c>
      <c r="D109" s="2">
        <f>COUNTIFS(Table2[Sub-Sector],Table3[[#This Row],[Sub-Sector]],Table2[1W Return vs Nifty],"&gt;=5")/Table3[[#This Row],[Count]]</f>
        <v>0</v>
      </c>
      <c r="E109" s="2">
        <f>COUNTIFS(Table2[Sub-Sector],Table3[[#This Row],[Sub-Sector]],Table2[1M Return vs Nifty],"&gt;=5")/Table3[[#This Row],[Count]]</f>
        <v>0</v>
      </c>
      <c r="F109" s="2">
        <f>COUNTIFS(Table2[Sub-Sector],Table3[[#This Row],[Sub-Sector]],Table2[6M Return vs Nifty],"&gt;=10")/Table3[[#This Row],[Count]]</f>
        <v>0</v>
      </c>
      <c r="G109" s="2">
        <f>COUNTIFS(Table2[Sub-Sector],Table3[[#This Row],[Sub-Sector]],Table2[1Y Return vs Nifty],"&gt;=10")/Table3[[#This Row],[Count]]</f>
        <v>0</v>
      </c>
      <c r="H109" s="2">
        <f>COUNTIFS(Table2[Sub-Sector],Table3[[#This Row],[Sub-Sector]],Table2[RSI Exponential â€“ 14D],"&gt;=50")/Table3[[#This Row],[Count]]</f>
        <v>0</v>
      </c>
      <c r="I109" s="2">
        <f>COUNTIFS(Table2[Sub-Sector],Table3[[#This Row],[Sub-Sector]],Table2[Relative Volume],"&gt;=2")/Table3[[#This Row],[Count]]</f>
        <v>0</v>
      </c>
      <c r="J109" s="2">
        <f>COUNTIFS(Table2[Sub-Sector],Table3[[#This Row],[Sub-Sector]],Table2[% Away From Day Low],"&gt;=0.05")/Table3[[#This Row],[Count]]</f>
        <v>0</v>
      </c>
      <c r="K109" s="2">
        <f>COUNTIFS(Table2[Sub-Sector],Table3[[#This Row],[Sub-Sector]],Table2[% Away From Day High],"&lt;=0.05")/Table3[[#This Row],[Count]]</f>
        <v>1</v>
      </c>
      <c r="L109" s="2">
        <f>COUNTIFS(Table2[Sub-Sector],Table3[[#This Row],[Sub-Sector]],Table2[% Away From Day High],"&lt;=0.05")/Table3[[#This Row],[Count]]</f>
        <v>1</v>
      </c>
      <c r="M109" s="2">
        <f>COUNTIFS(Table2[Sub-Sector],Table3[[#This Row],[Sub-Sector]],Table2[% Away From Current Week High],"&lt;=0.05")/Table3[[#This Row],[Count]]</f>
        <v>1</v>
      </c>
      <c r="N109" s="2">
        <f>COUNTIFS(Table2[Sub-Sector],Table3[[#This Row],[Sub-Sector]],Table2[% Away From Current Month Low],"&gt;=0.05")/Table3[[#This Row],[Count]]</f>
        <v>0</v>
      </c>
      <c r="O109" s="2">
        <f>COUNTIFS(Table2[Sub-Sector],Table3[[#This Row],[Sub-Sector]],Table2[% Away From Current Month High],"&lt;=0.05")/Table3[[#This Row],[Count]]</f>
        <v>0</v>
      </c>
      <c r="P109" s="2">
        <f>COUNTIFS(Table2[Sub-Sector],Table3[[#This Row],[Sub-Sector]],Table2[% Away From 52W High],"&lt;=10")/Table3[[#This Row],[Count]]</f>
        <v>0</v>
      </c>
      <c r="Q109" s="2">
        <f>COUNTIFS(Table2[Sub-Sector],Table3[[#This Row],[Sub-Sector]],Table2[% Away From 52W Low],"&gt;=10")/Table3[[#This Row],[Count]]</f>
        <v>1</v>
      </c>
      <c r="R109" s="2">
        <f>COUNTIFS(Table2[Sub-Sector],Table3[[#This Row],[Sub-Sector]],Table2[% Away From 52W Low],"&gt;=10")/Table3[[#This Row],[Count]]</f>
        <v>1</v>
      </c>
      <c r="S109" s="2">
        <f>COUNTIFS(Table2[Sub-Sector],Table3[[#This Row],[Sub-Sector]],Table2[% Price above 50 EMA],"&gt;=0")/Table3[[#This Row],[Count]]</f>
        <v>1</v>
      </c>
      <c r="T109" s="2">
        <f>COUNTIFS(Table2[Sub-Sector],Table3[[#This Row],[Sub-Sector]],Table2[% Price above 200 EMA],"&gt;=0")/Table3[[#This Row],[Count]]</f>
        <v>1</v>
      </c>
      <c r="U109" s="2">
        <f>COUNTIFS(Table2[Sub-Sector],Table3[[#This Row],[Sub-Sector]],Table2[Rate of Change - Zone],"Positive")/Table3[[#This Row],[Count]]</f>
        <v>0</v>
      </c>
      <c r="V109" s="2">
        <f>COUNTIFS(Table2[Sub-Sector],Table3[[#This Row],[Sub-Sector]],Table2[Sharpe Ratio],"&gt;=0.10")/Table3[[#This Row],[Count]]</f>
        <v>1</v>
      </c>
    </row>
    <row r="110" spans="1:22" x14ac:dyDescent="0.3">
      <c r="A110" t="s">
        <v>364</v>
      </c>
      <c r="B110">
        <f>COUNTIFS(Table2[Sub-Sector],Table3[[#This Row],[Sub-Sector]])</f>
        <v>1</v>
      </c>
      <c r="C110" s="2">
        <f>COUNTIFS(Table2[Sub-Sector],Table3[[#This Row],[Sub-Sector]],Table2[Uptrend],"Uptrend")/Table3[[#This Row],[Count]]</f>
        <v>0</v>
      </c>
      <c r="D110" s="2">
        <f>COUNTIFS(Table2[Sub-Sector],Table3[[#This Row],[Sub-Sector]],Table2[1W Return vs Nifty],"&gt;=5")/Table3[[#This Row],[Count]]</f>
        <v>0</v>
      </c>
      <c r="E110" s="2">
        <f>COUNTIFS(Table2[Sub-Sector],Table3[[#This Row],[Sub-Sector]],Table2[1M Return vs Nifty],"&gt;=5")/Table3[[#This Row],[Count]]</f>
        <v>0</v>
      </c>
      <c r="F110" s="2">
        <f>COUNTIFS(Table2[Sub-Sector],Table3[[#This Row],[Sub-Sector]],Table2[6M Return vs Nifty],"&gt;=10")/Table3[[#This Row],[Count]]</f>
        <v>0</v>
      </c>
      <c r="G110" s="2">
        <f>COUNTIFS(Table2[Sub-Sector],Table3[[#This Row],[Sub-Sector]],Table2[1Y Return vs Nifty],"&gt;=10")/Table3[[#This Row],[Count]]</f>
        <v>0</v>
      </c>
      <c r="H110" s="2">
        <f>COUNTIFS(Table2[Sub-Sector],Table3[[#This Row],[Sub-Sector]],Table2[RSI Exponential â€“ 14D],"&gt;=50")/Table3[[#This Row],[Count]]</f>
        <v>1</v>
      </c>
      <c r="I110" s="2">
        <f>COUNTIFS(Table2[Sub-Sector],Table3[[#This Row],[Sub-Sector]],Table2[Relative Volume],"&gt;=2")/Table3[[#This Row],[Count]]</f>
        <v>0</v>
      </c>
      <c r="J110" s="2">
        <f>COUNTIFS(Table2[Sub-Sector],Table3[[#This Row],[Sub-Sector]],Table2[% Away From Day Low],"&gt;=0.05")/Table3[[#This Row],[Count]]</f>
        <v>0</v>
      </c>
      <c r="K110" s="2">
        <f>COUNTIFS(Table2[Sub-Sector],Table3[[#This Row],[Sub-Sector]],Table2[% Away From Day High],"&lt;=0.05")/Table3[[#This Row],[Count]]</f>
        <v>1</v>
      </c>
      <c r="L110" s="2">
        <f>COUNTIFS(Table2[Sub-Sector],Table3[[#This Row],[Sub-Sector]],Table2[% Away From Day High],"&lt;=0.05")/Table3[[#This Row],[Count]]</f>
        <v>1</v>
      </c>
      <c r="M110" s="2">
        <f>COUNTIFS(Table2[Sub-Sector],Table3[[#This Row],[Sub-Sector]],Table2[% Away From Current Week High],"&lt;=0.05")/Table3[[#This Row],[Count]]</f>
        <v>1</v>
      </c>
      <c r="N110" s="2">
        <f>COUNTIFS(Table2[Sub-Sector],Table3[[#This Row],[Sub-Sector]],Table2[% Away From Current Month Low],"&gt;=0.05")/Table3[[#This Row],[Count]]</f>
        <v>0</v>
      </c>
      <c r="O110" s="2">
        <f>COUNTIFS(Table2[Sub-Sector],Table3[[#This Row],[Sub-Sector]],Table2[% Away From Current Month High],"&lt;=0.05")/Table3[[#This Row],[Count]]</f>
        <v>1</v>
      </c>
      <c r="P110" s="2">
        <f>COUNTIFS(Table2[Sub-Sector],Table3[[#This Row],[Sub-Sector]],Table2[% Away From 52W High],"&lt;=10")/Table3[[#This Row],[Count]]</f>
        <v>0</v>
      </c>
      <c r="Q110" s="2">
        <f>COUNTIFS(Table2[Sub-Sector],Table3[[#This Row],[Sub-Sector]],Table2[% Away From 52W Low],"&gt;=10")/Table3[[#This Row],[Count]]</f>
        <v>1</v>
      </c>
      <c r="R110" s="2">
        <f>COUNTIFS(Table2[Sub-Sector],Table3[[#This Row],[Sub-Sector]],Table2[% Away From 52W Low],"&gt;=10")/Table3[[#This Row],[Count]]</f>
        <v>1</v>
      </c>
      <c r="S110" s="2">
        <f>COUNTIFS(Table2[Sub-Sector],Table3[[#This Row],[Sub-Sector]],Table2[% Price above 50 EMA],"&gt;=0")/Table3[[#This Row],[Count]]</f>
        <v>1</v>
      </c>
      <c r="T110" s="2">
        <f>COUNTIFS(Table2[Sub-Sector],Table3[[#This Row],[Sub-Sector]],Table2[% Price above 200 EMA],"&gt;=0")/Table3[[#This Row],[Count]]</f>
        <v>0</v>
      </c>
      <c r="U110" s="2">
        <f>COUNTIFS(Table2[Sub-Sector],Table3[[#This Row],[Sub-Sector]],Table2[Rate of Change - Zone],"Positive")/Table3[[#This Row],[Count]]</f>
        <v>1</v>
      </c>
      <c r="V110" s="2">
        <f>COUNTIFS(Table2[Sub-Sector],Table3[[#This Row],[Sub-Sector]],Table2[Sharpe Ratio],"&gt;=0.10")/Table3[[#This Row],[Count]]</f>
        <v>0</v>
      </c>
    </row>
    <row r="111" spans="1:22" x14ac:dyDescent="0.3">
      <c r="A111" t="s">
        <v>446</v>
      </c>
      <c r="B111">
        <f>COUNTIFS(Table2[Sub-Sector],Table3[[#This Row],[Sub-Sector]])</f>
        <v>1</v>
      </c>
      <c r="C111" s="2">
        <f>COUNTIFS(Table2[Sub-Sector],Table3[[#This Row],[Sub-Sector]],Table2[Uptrend],"Uptrend")/Table3[[#This Row],[Count]]</f>
        <v>1</v>
      </c>
      <c r="D111" s="2">
        <f>COUNTIFS(Table2[Sub-Sector],Table3[[#This Row],[Sub-Sector]],Table2[1W Return vs Nifty],"&gt;=5")/Table3[[#This Row],[Count]]</f>
        <v>0</v>
      </c>
      <c r="E111" s="2">
        <f>COUNTIFS(Table2[Sub-Sector],Table3[[#This Row],[Sub-Sector]],Table2[1M Return vs Nifty],"&gt;=5")/Table3[[#This Row],[Count]]</f>
        <v>0</v>
      </c>
      <c r="F111" s="2">
        <f>COUNTIFS(Table2[Sub-Sector],Table3[[#This Row],[Sub-Sector]],Table2[6M Return vs Nifty],"&gt;=10")/Table3[[#This Row],[Count]]</f>
        <v>0</v>
      </c>
      <c r="G111" s="2">
        <f>COUNTIFS(Table2[Sub-Sector],Table3[[#This Row],[Sub-Sector]],Table2[1Y Return vs Nifty],"&gt;=10")/Table3[[#This Row],[Count]]</f>
        <v>0</v>
      </c>
      <c r="H111" s="2">
        <f>COUNTIFS(Table2[Sub-Sector],Table3[[#This Row],[Sub-Sector]],Table2[RSI Exponential â€“ 14D],"&gt;=50")/Table3[[#This Row],[Count]]</f>
        <v>1</v>
      </c>
      <c r="I111" s="2">
        <f>COUNTIFS(Table2[Sub-Sector],Table3[[#This Row],[Sub-Sector]],Table2[Relative Volume],"&gt;=2")/Table3[[#This Row],[Count]]</f>
        <v>0</v>
      </c>
      <c r="J111" s="2">
        <f>COUNTIFS(Table2[Sub-Sector],Table3[[#This Row],[Sub-Sector]],Table2[% Away From Day Low],"&gt;=0.05")/Table3[[#This Row],[Count]]</f>
        <v>0</v>
      </c>
      <c r="K111" s="2">
        <f>COUNTIFS(Table2[Sub-Sector],Table3[[#This Row],[Sub-Sector]],Table2[% Away From Day High],"&lt;=0.05")/Table3[[#This Row],[Count]]</f>
        <v>1</v>
      </c>
      <c r="L111" s="2">
        <f>COUNTIFS(Table2[Sub-Sector],Table3[[#This Row],[Sub-Sector]],Table2[% Away From Day High],"&lt;=0.05")/Table3[[#This Row],[Count]]</f>
        <v>1</v>
      </c>
      <c r="M111" s="2">
        <f>COUNTIFS(Table2[Sub-Sector],Table3[[#This Row],[Sub-Sector]],Table2[% Away From Current Week High],"&lt;=0.05")/Table3[[#This Row],[Count]]</f>
        <v>1</v>
      </c>
      <c r="N111" s="2">
        <f>COUNTIFS(Table2[Sub-Sector],Table3[[#This Row],[Sub-Sector]],Table2[% Away From Current Month Low],"&gt;=0.05")/Table3[[#This Row],[Count]]</f>
        <v>1</v>
      </c>
      <c r="O111" s="2">
        <f>COUNTIFS(Table2[Sub-Sector],Table3[[#This Row],[Sub-Sector]],Table2[% Away From Current Month High],"&lt;=0.05")/Table3[[#This Row],[Count]]</f>
        <v>1</v>
      </c>
      <c r="P111" s="2">
        <f>COUNTIFS(Table2[Sub-Sector],Table3[[#This Row],[Sub-Sector]],Table2[% Away From 52W High],"&lt;=10")/Table3[[#This Row],[Count]]</f>
        <v>1</v>
      </c>
      <c r="Q111" s="2">
        <f>COUNTIFS(Table2[Sub-Sector],Table3[[#This Row],[Sub-Sector]],Table2[% Away From 52W Low],"&gt;=10")/Table3[[#This Row],[Count]]</f>
        <v>1</v>
      </c>
      <c r="R111" s="2">
        <f>COUNTIFS(Table2[Sub-Sector],Table3[[#This Row],[Sub-Sector]],Table2[% Away From 52W Low],"&gt;=10")/Table3[[#This Row],[Count]]</f>
        <v>1</v>
      </c>
      <c r="S111" s="2">
        <f>COUNTIFS(Table2[Sub-Sector],Table3[[#This Row],[Sub-Sector]],Table2[% Price above 50 EMA],"&gt;=0")/Table3[[#This Row],[Count]]</f>
        <v>1</v>
      </c>
      <c r="T111" s="2">
        <f>COUNTIFS(Table2[Sub-Sector],Table3[[#This Row],[Sub-Sector]],Table2[% Price above 200 EMA],"&gt;=0")/Table3[[#This Row],[Count]]</f>
        <v>1</v>
      </c>
      <c r="U111" s="2">
        <f>COUNTIFS(Table2[Sub-Sector],Table3[[#This Row],[Sub-Sector]],Table2[Rate of Change - Zone],"Positive")/Table3[[#This Row],[Count]]</f>
        <v>1</v>
      </c>
      <c r="V111" s="2">
        <f>COUNTIFS(Table2[Sub-Sector],Table3[[#This Row],[Sub-Sector]],Table2[Sharpe Ratio],"&gt;=0.10")/Table3[[#This Row],[Count]]</f>
        <v>0</v>
      </c>
    </row>
    <row r="112" spans="1:22" x14ac:dyDescent="0.3">
      <c r="A112" t="s">
        <v>484</v>
      </c>
      <c r="B112">
        <f>COUNTIFS(Table2[Sub-Sector],Table3[[#This Row],[Sub-Sector]])</f>
        <v>1</v>
      </c>
      <c r="C112" s="2">
        <f>COUNTIFS(Table2[Sub-Sector],Table3[[#This Row],[Sub-Sector]],Table2[Uptrend],"Uptrend")/Table3[[#This Row],[Count]]</f>
        <v>1</v>
      </c>
      <c r="D112" s="2">
        <f>COUNTIFS(Table2[Sub-Sector],Table3[[#This Row],[Sub-Sector]],Table2[1W Return vs Nifty],"&gt;=5")/Table3[[#This Row],[Count]]</f>
        <v>0</v>
      </c>
      <c r="E112" s="2">
        <f>COUNTIFS(Table2[Sub-Sector],Table3[[#This Row],[Sub-Sector]],Table2[1M Return vs Nifty],"&gt;=5")/Table3[[#This Row],[Count]]</f>
        <v>0</v>
      </c>
      <c r="F112" s="2">
        <f>COUNTIFS(Table2[Sub-Sector],Table3[[#This Row],[Sub-Sector]],Table2[6M Return vs Nifty],"&gt;=10")/Table3[[#This Row],[Count]]</f>
        <v>0</v>
      </c>
      <c r="G112" s="2">
        <f>COUNTIFS(Table2[Sub-Sector],Table3[[#This Row],[Sub-Sector]],Table2[1Y Return vs Nifty],"&gt;=10")/Table3[[#This Row],[Count]]</f>
        <v>1</v>
      </c>
      <c r="H112" s="2">
        <f>COUNTIFS(Table2[Sub-Sector],Table3[[#This Row],[Sub-Sector]],Table2[RSI Exponential â€“ 14D],"&gt;=50")/Table3[[#This Row],[Count]]</f>
        <v>1</v>
      </c>
      <c r="I112" s="2">
        <f>COUNTIFS(Table2[Sub-Sector],Table3[[#This Row],[Sub-Sector]],Table2[Relative Volume],"&gt;=2")/Table3[[#This Row],[Count]]</f>
        <v>0</v>
      </c>
      <c r="J112" s="2">
        <f>COUNTIFS(Table2[Sub-Sector],Table3[[#This Row],[Sub-Sector]],Table2[% Away From Day Low],"&gt;=0.05")/Table3[[#This Row],[Count]]</f>
        <v>0</v>
      </c>
      <c r="K112" s="2">
        <f>COUNTIFS(Table2[Sub-Sector],Table3[[#This Row],[Sub-Sector]],Table2[% Away From Day High],"&lt;=0.05")/Table3[[#This Row],[Count]]</f>
        <v>1</v>
      </c>
      <c r="L112" s="2">
        <f>COUNTIFS(Table2[Sub-Sector],Table3[[#This Row],[Sub-Sector]],Table2[% Away From Day High],"&lt;=0.05")/Table3[[#This Row],[Count]]</f>
        <v>1</v>
      </c>
      <c r="M112" s="2">
        <f>COUNTIFS(Table2[Sub-Sector],Table3[[#This Row],[Sub-Sector]],Table2[% Away From Current Week High],"&lt;=0.05")/Table3[[#This Row],[Count]]</f>
        <v>1</v>
      </c>
      <c r="N112" s="2">
        <f>COUNTIFS(Table2[Sub-Sector],Table3[[#This Row],[Sub-Sector]],Table2[% Away From Current Month Low],"&gt;=0.05")/Table3[[#This Row],[Count]]</f>
        <v>1</v>
      </c>
      <c r="O112" s="2">
        <f>COUNTIFS(Table2[Sub-Sector],Table3[[#This Row],[Sub-Sector]],Table2[% Away From Current Month High],"&lt;=0.05")/Table3[[#This Row],[Count]]</f>
        <v>1</v>
      </c>
      <c r="P112" s="2">
        <f>COUNTIFS(Table2[Sub-Sector],Table3[[#This Row],[Sub-Sector]],Table2[% Away From 52W High],"&lt;=10")/Table3[[#This Row],[Count]]</f>
        <v>1</v>
      </c>
      <c r="Q112" s="2">
        <f>COUNTIFS(Table2[Sub-Sector],Table3[[#This Row],[Sub-Sector]],Table2[% Away From 52W Low],"&gt;=10")/Table3[[#This Row],[Count]]</f>
        <v>1</v>
      </c>
      <c r="R112" s="2">
        <f>COUNTIFS(Table2[Sub-Sector],Table3[[#This Row],[Sub-Sector]],Table2[% Away From 52W Low],"&gt;=10")/Table3[[#This Row],[Count]]</f>
        <v>1</v>
      </c>
      <c r="S112" s="2">
        <f>COUNTIFS(Table2[Sub-Sector],Table3[[#This Row],[Sub-Sector]],Table2[% Price above 50 EMA],"&gt;=0")/Table3[[#This Row],[Count]]</f>
        <v>1</v>
      </c>
      <c r="T112" s="2">
        <f>COUNTIFS(Table2[Sub-Sector],Table3[[#This Row],[Sub-Sector]],Table2[% Price above 200 EMA],"&gt;=0")/Table3[[#This Row],[Count]]</f>
        <v>1</v>
      </c>
      <c r="U112" s="2">
        <f>COUNTIFS(Table2[Sub-Sector],Table3[[#This Row],[Sub-Sector]],Table2[Rate of Change - Zone],"Positive")/Table3[[#This Row],[Count]]</f>
        <v>1</v>
      </c>
      <c r="V112" s="2">
        <f>COUNTIFS(Table2[Sub-Sector],Table3[[#This Row],[Sub-Sector]],Table2[Sharpe Ratio],"&gt;=0.10")/Table3[[#This Row],[Count]]</f>
        <v>0</v>
      </c>
    </row>
    <row r="113" spans="1:22" x14ac:dyDescent="0.3">
      <c r="A113" t="s">
        <v>498</v>
      </c>
      <c r="B113">
        <f>COUNTIFS(Table2[Sub-Sector],Table3[[#This Row],[Sub-Sector]])</f>
        <v>1</v>
      </c>
      <c r="C113" s="2">
        <f>COUNTIFS(Table2[Sub-Sector],Table3[[#This Row],[Sub-Sector]],Table2[Uptrend],"Uptrend")/Table3[[#This Row],[Count]]</f>
        <v>1</v>
      </c>
      <c r="D113" s="2">
        <f>COUNTIFS(Table2[Sub-Sector],Table3[[#This Row],[Sub-Sector]],Table2[1W Return vs Nifty],"&gt;=5")/Table3[[#This Row],[Count]]</f>
        <v>0</v>
      </c>
      <c r="E113" s="2">
        <f>COUNTIFS(Table2[Sub-Sector],Table3[[#This Row],[Sub-Sector]],Table2[1M Return vs Nifty],"&gt;=5")/Table3[[#This Row],[Count]]</f>
        <v>0</v>
      </c>
      <c r="F113" s="2">
        <f>COUNTIFS(Table2[Sub-Sector],Table3[[#This Row],[Sub-Sector]],Table2[6M Return vs Nifty],"&gt;=10")/Table3[[#This Row],[Count]]</f>
        <v>1</v>
      </c>
      <c r="G113" s="2">
        <f>COUNTIFS(Table2[Sub-Sector],Table3[[#This Row],[Sub-Sector]],Table2[1Y Return vs Nifty],"&gt;=10")/Table3[[#This Row],[Count]]</f>
        <v>1</v>
      </c>
      <c r="H113" s="2">
        <f>COUNTIFS(Table2[Sub-Sector],Table3[[#This Row],[Sub-Sector]],Table2[RSI Exponential â€“ 14D],"&gt;=50")/Table3[[#This Row],[Count]]</f>
        <v>1</v>
      </c>
      <c r="I113" s="2">
        <f>COUNTIFS(Table2[Sub-Sector],Table3[[#This Row],[Sub-Sector]],Table2[Relative Volume],"&gt;=2")/Table3[[#This Row],[Count]]</f>
        <v>0</v>
      </c>
      <c r="J113" s="2">
        <f>COUNTIFS(Table2[Sub-Sector],Table3[[#This Row],[Sub-Sector]],Table2[% Away From Day Low],"&gt;=0.05")/Table3[[#This Row],[Count]]</f>
        <v>0</v>
      </c>
      <c r="K113" s="2">
        <f>COUNTIFS(Table2[Sub-Sector],Table3[[#This Row],[Sub-Sector]],Table2[% Away From Day High],"&lt;=0.05")/Table3[[#This Row],[Count]]</f>
        <v>1</v>
      </c>
      <c r="L113" s="2">
        <f>COUNTIFS(Table2[Sub-Sector],Table3[[#This Row],[Sub-Sector]],Table2[% Away From Day High],"&lt;=0.05")/Table3[[#This Row],[Count]]</f>
        <v>1</v>
      </c>
      <c r="M113" s="2">
        <f>COUNTIFS(Table2[Sub-Sector],Table3[[#This Row],[Sub-Sector]],Table2[% Away From Current Week High],"&lt;=0.05")/Table3[[#This Row],[Count]]</f>
        <v>1</v>
      </c>
      <c r="N113" s="2">
        <f>COUNTIFS(Table2[Sub-Sector],Table3[[#This Row],[Sub-Sector]],Table2[% Away From Current Month Low],"&gt;=0.05")/Table3[[#This Row],[Count]]</f>
        <v>0</v>
      </c>
      <c r="O113" s="2">
        <f>COUNTIFS(Table2[Sub-Sector],Table3[[#This Row],[Sub-Sector]],Table2[% Away From Current Month High],"&lt;=0.05")/Table3[[#This Row],[Count]]</f>
        <v>1</v>
      </c>
      <c r="P113" s="2">
        <f>COUNTIFS(Table2[Sub-Sector],Table3[[#This Row],[Sub-Sector]],Table2[% Away From 52W High],"&lt;=10")/Table3[[#This Row],[Count]]</f>
        <v>1</v>
      </c>
      <c r="Q113" s="2">
        <f>COUNTIFS(Table2[Sub-Sector],Table3[[#This Row],[Sub-Sector]],Table2[% Away From 52W Low],"&gt;=10")/Table3[[#This Row],[Count]]</f>
        <v>1</v>
      </c>
      <c r="R113" s="2">
        <f>COUNTIFS(Table2[Sub-Sector],Table3[[#This Row],[Sub-Sector]],Table2[% Away From 52W Low],"&gt;=10")/Table3[[#This Row],[Count]]</f>
        <v>1</v>
      </c>
      <c r="S113" s="2">
        <f>COUNTIFS(Table2[Sub-Sector],Table3[[#This Row],[Sub-Sector]],Table2[% Price above 50 EMA],"&gt;=0")/Table3[[#This Row],[Count]]</f>
        <v>1</v>
      </c>
      <c r="T113" s="2">
        <f>COUNTIFS(Table2[Sub-Sector],Table3[[#This Row],[Sub-Sector]],Table2[% Price above 200 EMA],"&gt;=0")/Table3[[#This Row],[Count]]</f>
        <v>1</v>
      </c>
      <c r="U113" s="2">
        <f>COUNTIFS(Table2[Sub-Sector],Table3[[#This Row],[Sub-Sector]],Table2[Rate of Change - Zone],"Positive")/Table3[[#This Row],[Count]]</f>
        <v>1</v>
      </c>
      <c r="V113" s="2">
        <f>COUNTIFS(Table2[Sub-Sector],Table3[[#This Row],[Sub-Sector]],Table2[Sharpe Ratio],"&gt;=0.10")/Table3[[#This Row],[Count]]</f>
        <v>0</v>
      </c>
    </row>
    <row r="114" spans="1:22" x14ac:dyDescent="0.3">
      <c r="A114" t="s">
        <v>591</v>
      </c>
      <c r="B114">
        <f>COUNTIFS(Table2[Sub-Sector],Table3[[#This Row],[Sub-Sector]])</f>
        <v>1</v>
      </c>
      <c r="C114" s="2">
        <f>COUNTIFS(Table2[Sub-Sector],Table3[[#This Row],[Sub-Sector]],Table2[Uptrend],"Uptrend")/Table3[[#This Row],[Count]]</f>
        <v>0</v>
      </c>
      <c r="D114" s="2">
        <f>COUNTIFS(Table2[Sub-Sector],Table3[[#This Row],[Sub-Sector]],Table2[1W Return vs Nifty],"&gt;=5")/Table3[[#This Row],[Count]]</f>
        <v>0</v>
      </c>
      <c r="E114" s="2">
        <f>COUNTIFS(Table2[Sub-Sector],Table3[[#This Row],[Sub-Sector]],Table2[1M Return vs Nifty],"&gt;=5")/Table3[[#This Row],[Count]]</f>
        <v>0</v>
      </c>
      <c r="F114" s="2">
        <f>COUNTIFS(Table2[Sub-Sector],Table3[[#This Row],[Sub-Sector]],Table2[6M Return vs Nifty],"&gt;=10")/Table3[[#This Row],[Count]]</f>
        <v>1</v>
      </c>
      <c r="G114" s="2">
        <f>COUNTIFS(Table2[Sub-Sector],Table3[[#This Row],[Sub-Sector]],Table2[1Y Return vs Nifty],"&gt;=10")/Table3[[#This Row],[Count]]</f>
        <v>1</v>
      </c>
      <c r="H114" s="2">
        <f>COUNTIFS(Table2[Sub-Sector],Table3[[#This Row],[Sub-Sector]],Table2[RSI Exponential â€“ 14D],"&gt;=50")/Table3[[#This Row],[Count]]</f>
        <v>1</v>
      </c>
      <c r="I114" s="2">
        <f>COUNTIFS(Table2[Sub-Sector],Table3[[#This Row],[Sub-Sector]],Table2[Relative Volume],"&gt;=2")/Table3[[#This Row],[Count]]</f>
        <v>0</v>
      </c>
      <c r="J114" s="2">
        <f>COUNTIFS(Table2[Sub-Sector],Table3[[#This Row],[Sub-Sector]],Table2[% Away From Day Low],"&gt;=0.05")/Table3[[#This Row],[Count]]</f>
        <v>0</v>
      </c>
      <c r="K114" s="2">
        <f>COUNTIFS(Table2[Sub-Sector],Table3[[#This Row],[Sub-Sector]],Table2[% Away From Day High],"&lt;=0.05")/Table3[[#This Row],[Count]]</f>
        <v>1</v>
      </c>
      <c r="L114" s="2">
        <f>COUNTIFS(Table2[Sub-Sector],Table3[[#This Row],[Sub-Sector]],Table2[% Away From Day High],"&lt;=0.05")/Table3[[#This Row],[Count]]</f>
        <v>1</v>
      </c>
      <c r="M114" s="2">
        <f>COUNTIFS(Table2[Sub-Sector],Table3[[#This Row],[Sub-Sector]],Table2[% Away From Current Week High],"&lt;=0.05")/Table3[[#This Row],[Count]]</f>
        <v>1</v>
      </c>
      <c r="N114" s="2">
        <f>COUNTIFS(Table2[Sub-Sector],Table3[[#This Row],[Sub-Sector]],Table2[% Away From Current Month Low],"&gt;=0.05")/Table3[[#This Row],[Count]]</f>
        <v>1</v>
      </c>
      <c r="O114" s="2">
        <f>COUNTIFS(Table2[Sub-Sector],Table3[[#This Row],[Sub-Sector]],Table2[% Away From Current Month High],"&lt;=0.05")/Table3[[#This Row],[Count]]</f>
        <v>0</v>
      </c>
      <c r="P114" s="2">
        <f>COUNTIFS(Table2[Sub-Sector],Table3[[#This Row],[Sub-Sector]],Table2[% Away From 52W High],"&lt;=10")/Table3[[#This Row],[Count]]</f>
        <v>0</v>
      </c>
      <c r="Q114" s="2">
        <f>COUNTIFS(Table2[Sub-Sector],Table3[[#This Row],[Sub-Sector]],Table2[% Away From 52W Low],"&gt;=10")/Table3[[#This Row],[Count]]</f>
        <v>1</v>
      </c>
      <c r="R114" s="2">
        <f>COUNTIFS(Table2[Sub-Sector],Table3[[#This Row],[Sub-Sector]],Table2[% Away From 52W Low],"&gt;=10")/Table3[[#This Row],[Count]]</f>
        <v>1</v>
      </c>
      <c r="S114" s="2">
        <f>COUNTIFS(Table2[Sub-Sector],Table3[[#This Row],[Sub-Sector]],Table2[% Price above 50 EMA],"&gt;=0")/Table3[[#This Row],[Count]]</f>
        <v>0</v>
      </c>
      <c r="T114" s="2">
        <f>COUNTIFS(Table2[Sub-Sector],Table3[[#This Row],[Sub-Sector]],Table2[% Price above 200 EMA],"&gt;=0")/Table3[[#This Row],[Count]]</f>
        <v>1</v>
      </c>
      <c r="U114" s="2">
        <f>COUNTIFS(Table2[Sub-Sector],Table3[[#This Row],[Sub-Sector]],Table2[Rate of Change - Zone],"Positive")/Table3[[#This Row],[Count]]</f>
        <v>1</v>
      </c>
      <c r="V114" s="2">
        <f>COUNTIFS(Table2[Sub-Sector],Table3[[#This Row],[Sub-Sector]],Table2[Sharpe Ratio],"&gt;=0.10")/Table3[[#This Row],[Count]]</f>
        <v>0</v>
      </c>
    </row>
    <row r="115" spans="1:22" x14ac:dyDescent="0.3">
      <c r="A115" t="s">
        <v>800</v>
      </c>
      <c r="B115">
        <f>COUNTIFS(Table2[Sub-Sector],Table3[[#This Row],[Sub-Sector]])</f>
        <v>1</v>
      </c>
      <c r="C115" s="2">
        <f>COUNTIFS(Table2[Sub-Sector],Table3[[#This Row],[Sub-Sector]],Table2[Uptrend],"Uptrend")/Table3[[#This Row],[Count]]</f>
        <v>1</v>
      </c>
      <c r="D115" s="2">
        <f>COUNTIFS(Table2[Sub-Sector],Table3[[#This Row],[Sub-Sector]],Table2[1W Return vs Nifty],"&gt;=5")/Table3[[#This Row],[Count]]</f>
        <v>0</v>
      </c>
      <c r="E115" s="2">
        <f>COUNTIFS(Table2[Sub-Sector],Table3[[#This Row],[Sub-Sector]],Table2[1M Return vs Nifty],"&gt;=5")/Table3[[#This Row],[Count]]</f>
        <v>1</v>
      </c>
      <c r="F115" s="2">
        <f>COUNTIFS(Table2[Sub-Sector],Table3[[#This Row],[Sub-Sector]],Table2[6M Return vs Nifty],"&gt;=10")/Table3[[#This Row],[Count]]</f>
        <v>0</v>
      </c>
      <c r="G115" s="2">
        <f>COUNTIFS(Table2[Sub-Sector],Table3[[#This Row],[Sub-Sector]],Table2[1Y Return vs Nifty],"&gt;=10")/Table3[[#This Row],[Count]]</f>
        <v>0</v>
      </c>
      <c r="H115" s="2">
        <f>COUNTIFS(Table2[Sub-Sector],Table3[[#This Row],[Sub-Sector]],Table2[RSI Exponential â€“ 14D],"&gt;=50")/Table3[[#This Row],[Count]]</f>
        <v>1</v>
      </c>
      <c r="I115" s="2">
        <f>COUNTIFS(Table2[Sub-Sector],Table3[[#This Row],[Sub-Sector]],Table2[Relative Volume],"&gt;=2")/Table3[[#This Row],[Count]]</f>
        <v>0</v>
      </c>
      <c r="J115" s="2">
        <f>COUNTIFS(Table2[Sub-Sector],Table3[[#This Row],[Sub-Sector]],Table2[% Away From Day Low],"&gt;=0.05")/Table3[[#This Row],[Count]]</f>
        <v>0</v>
      </c>
      <c r="K115" s="2">
        <f>COUNTIFS(Table2[Sub-Sector],Table3[[#This Row],[Sub-Sector]],Table2[% Away From Day High],"&lt;=0.05")/Table3[[#This Row],[Count]]</f>
        <v>1</v>
      </c>
      <c r="L115" s="2">
        <f>COUNTIFS(Table2[Sub-Sector],Table3[[#This Row],[Sub-Sector]],Table2[% Away From Day High],"&lt;=0.05")/Table3[[#This Row],[Count]]</f>
        <v>1</v>
      </c>
      <c r="M115" s="2">
        <f>COUNTIFS(Table2[Sub-Sector],Table3[[#This Row],[Sub-Sector]],Table2[% Away From Current Week High],"&lt;=0.05")/Table3[[#This Row],[Count]]</f>
        <v>1</v>
      </c>
      <c r="N115" s="2">
        <f>COUNTIFS(Table2[Sub-Sector],Table3[[#This Row],[Sub-Sector]],Table2[% Away From Current Month Low],"&gt;=0.05")/Table3[[#This Row],[Count]]</f>
        <v>1</v>
      </c>
      <c r="O115" s="2">
        <f>COUNTIFS(Table2[Sub-Sector],Table3[[#This Row],[Sub-Sector]],Table2[% Away From Current Month High],"&lt;=0.05")/Table3[[#This Row],[Count]]</f>
        <v>1</v>
      </c>
      <c r="P115" s="2">
        <f>COUNTIFS(Table2[Sub-Sector],Table3[[#This Row],[Sub-Sector]],Table2[% Away From 52W High],"&lt;=10")/Table3[[#This Row],[Count]]</f>
        <v>1</v>
      </c>
      <c r="Q115" s="2">
        <f>COUNTIFS(Table2[Sub-Sector],Table3[[#This Row],[Sub-Sector]],Table2[% Away From 52W Low],"&gt;=10")/Table3[[#This Row],[Count]]</f>
        <v>1</v>
      </c>
      <c r="R115" s="2">
        <f>COUNTIFS(Table2[Sub-Sector],Table3[[#This Row],[Sub-Sector]],Table2[% Away From 52W Low],"&gt;=10")/Table3[[#This Row],[Count]]</f>
        <v>1</v>
      </c>
      <c r="S115" s="2">
        <f>COUNTIFS(Table2[Sub-Sector],Table3[[#This Row],[Sub-Sector]],Table2[% Price above 50 EMA],"&gt;=0")/Table3[[#This Row],[Count]]</f>
        <v>1</v>
      </c>
      <c r="T115" s="2">
        <f>COUNTIFS(Table2[Sub-Sector],Table3[[#This Row],[Sub-Sector]],Table2[% Price above 200 EMA],"&gt;=0")/Table3[[#This Row],[Count]]</f>
        <v>1</v>
      </c>
      <c r="U115" s="2">
        <f>COUNTIFS(Table2[Sub-Sector],Table3[[#This Row],[Sub-Sector]],Table2[Rate of Change - Zone],"Positive")/Table3[[#This Row],[Count]]</f>
        <v>1</v>
      </c>
      <c r="V115" s="2">
        <f>COUNTIFS(Table2[Sub-Sector],Table3[[#This Row],[Sub-Sector]],Table2[Sharpe Ratio],"&gt;=0.10")/Table3[[#This Row],[Count]]</f>
        <v>0</v>
      </c>
    </row>
    <row r="116" spans="1:22" x14ac:dyDescent="0.3">
      <c r="A116" t="s">
        <v>979</v>
      </c>
      <c r="B116">
        <f>COUNTIFS(Table2[Sub-Sector],Table3[[#This Row],[Sub-Sector]])</f>
        <v>1</v>
      </c>
      <c r="C116" s="2">
        <f>COUNTIFS(Table2[Sub-Sector],Table3[[#This Row],[Sub-Sector]],Table2[Uptrend],"Uptrend")/Table3[[#This Row],[Count]]</f>
        <v>0</v>
      </c>
      <c r="D116" s="2">
        <f>COUNTIFS(Table2[Sub-Sector],Table3[[#This Row],[Sub-Sector]],Table2[1W Return vs Nifty],"&gt;=5")/Table3[[#This Row],[Count]]</f>
        <v>0</v>
      </c>
      <c r="E116" s="2">
        <f>COUNTIFS(Table2[Sub-Sector],Table3[[#This Row],[Sub-Sector]],Table2[1M Return vs Nifty],"&gt;=5")/Table3[[#This Row],[Count]]</f>
        <v>0</v>
      </c>
      <c r="F116" s="2">
        <f>COUNTIFS(Table2[Sub-Sector],Table3[[#This Row],[Sub-Sector]],Table2[6M Return vs Nifty],"&gt;=10")/Table3[[#This Row],[Count]]</f>
        <v>0</v>
      </c>
      <c r="G116" s="2">
        <f>COUNTIFS(Table2[Sub-Sector],Table3[[#This Row],[Sub-Sector]],Table2[1Y Return vs Nifty],"&gt;=10")/Table3[[#This Row],[Count]]</f>
        <v>0</v>
      </c>
      <c r="H116" s="2">
        <f>COUNTIFS(Table2[Sub-Sector],Table3[[#This Row],[Sub-Sector]],Table2[RSI Exponential â€“ 14D],"&gt;=50")/Table3[[#This Row],[Count]]</f>
        <v>1</v>
      </c>
      <c r="I116" s="2">
        <f>COUNTIFS(Table2[Sub-Sector],Table3[[#This Row],[Sub-Sector]],Table2[Relative Volume],"&gt;=2")/Table3[[#This Row],[Count]]</f>
        <v>0</v>
      </c>
      <c r="J116" s="2">
        <f>COUNTIFS(Table2[Sub-Sector],Table3[[#This Row],[Sub-Sector]],Table2[% Away From Day Low],"&gt;=0.05")/Table3[[#This Row],[Count]]</f>
        <v>0</v>
      </c>
      <c r="K116" s="2">
        <f>COUNTIFS(Table2[Sub-Sector],Table3[[#This Row],[Sub-Sector]],Table2[% Away From Day High],"&lt;=0.05")/Table3[[#This Row],[Count]]</f>
        <v>1</v>
      </c>
      <c r="L116" s="2">
        <f>COUNTIFS(Table2[Sub-Sector],Table3[[#This Row],[Sub-Sector]],Table2[% Away From Day High],"&lt;=0.05")/Table3[[#This Row],[Count]]</f>
        <v>1</v>
      </c>
      <c r="M116" s="2">
        <f>COUNTIFS(Table2[Sub-Sector],Table3[[#This Row],[Sub-Sector]],Table2[% Away From Current Week High],"&lt;=0.05")/Table3[[#This Row],[Count]]</f>
        <v>1</v>
      </c>
      <c r="N116" s="2">
        <f>COUNTIFS(Table2[Sub-Sector],Table3[[#This Row],[Sub-Sector]],Table2[% Away From Current Month Low],"&gt;=0.05")/Table3[[#This Row],[Count]]</f>
        <v>0</v>
      </c>
      <c r="O116" s="2">
        <f>COUNTIFS(Table2[Sub-Sector],Table3[[#This Row],[Sub-Sector]],Table2[% Away From Current Month High],"&lt;=0.05")/Table3[[#This Row],[Count]]</f>
        <v>1</v>
      </c>
      <c r="P116" s="2">
        <f>COUNTIFS(Table2[Sub-Sector],Table3[[#This Row],[Sub-Sector]],Table2[% Away From 52W High],"&lt;=10")/Table3[[#This Row],[Count]]</f>
        <v>0</v>
      </c>
      <c r="Q116" s="2">
        <f>COUNTIFS(Table2[Sub-Sector],Table3[[#This Row],[Sub-Sector]],Table2[% Away From 52W Low],"&gt;=10")/Table3[[#This Row],[Count]]</f>
        <v>1</v>
      </c>
      <c r="R116" s="2">
        <f>COUNTIFS(Table2[Sub-Sector],Table3[[#This Row],[Sub-Sector]],Table2[% Away From 52W Low],"&gt;=10")/Table3[[#This Row],[Count]]</f>
        <v>1</v>
      </c>
      <c r="S116" s="2">
        <f>COUNTIFS(Table2[Sub-Sector],Table3[[#This Row],[Sub-Sector]],Table2[% Price above 50 EMA],"&gt;=0")/Table3[[#This Row],[Count]]</f>
        <v>1</v>
      </c>
      <c r="T116" s="2">
        <f>COUNTIFS(Table2[Sub-Sector],Table3[[#This Row],[Sub-Sector]],Table2[% Price above 200 EMA],"&gt;=0")/Table3[[#This Row],[Count]]</f>
        <v>0</v>
      </c>
      <c r="U116" s="2">
        <f>COUNTIFS(Table2[Sub-Sector],Table3[[#This Row],[Sub-Sector]],Table2[Rate of Change - Zone],"Positive")/Table3[[#This Row],[Count]]</f>
        <v>0</v>
      </c>
      <c r="V116" s="2">
        <f>COUNTIFS(Table2[Sub-Sector],Table3[[#This Row],[Sub-Sector]],Table2[Sharpe Ratio],"&gt;=0.10")/Table3[[#This Row],[Count]]</f>
        <v>0</v>
      </c>
    </row>
    <row r="117" spans="1:22" x14ac:dyDescent="0.3">
      <c r="A117" t="s">
        <v>1204</v>
      </c>
      <c r="B117">
        <f>COUNTIFS(Table2[Sub-Sector],Table3[[#This Row],[Sub-Sector]])</f>
        <v>1</v>
      </c>
      <c r="C117" s="2">
        <f>COUNTIFS(Table2[Sub-Sector],Table3[[#This Row],[Sub-Sector]],Table2[Uptrend],"Uptrend")/Table3[[#This Row],[Count]]</f>
        <v>1</v>
      </c>
      <c r="D117" s="2">
        <f>COUNTIFS(Table2[Sub-Sector],Table3[[#This Row],[Sub-Sector]],Table2[1W Return vs Nifty],"&gt;=5")/Table3[[#This Row],[Count]]</f>
        <v>0</v>
      </c>
      <c r="E117" s="2">
        <f>COUNTIFS(Table2[Sub-Sector],Table3[[#This Row],[Sub-Sector]],Table2[1M Return vs Nifty],"&gt;=5")/Table3[[#This Row],[Count]]</f>
        <v>0</v>
      </c>
      <c r="F117" s="2">
        <f>COUNTIFS(Table2[Sub-Sector],Table3[[#This Row],[Sub-Sector]],Table2[6M Return vs Nifty],"&gt;=10")/Table3[[#This Row],[Count]]</f>
        <v>1</v>
      </c>
      <c r="G117" s="2">
        <f>COUNTIFS(Table2[Sub-Sector],Table3[[#This Row],[Sub-Sector]],Table2[1Y Return vs Nifty],"&gt;=10")/Table3[[#This Row],[Count]]</f>
        <v>1</v>
      </c>
      <c r="H117" s="2">
        <f>COUNTIFS(Table2[Sub-Sector],Table3[[#This Row],[Sub-Sector]],Table2[RSI Exponential â€“ 14D],"&gt;=50")/Table3[[#This Row],[Count]]</f>
        <v>1</v>
      </c>
      <c r="I117" s="2">
        <f>COUNTIFS(Table2[Sub-Sector],Table3[[#This Row],[Sub-Sector]],Table2[Relative Volume],"&gt;=2")/Table3[[#This Row],[Count]]</f>
        <v>0</v>
      </c>
      <c r="J117" s="2">
        <f>COUNTIFS(Table2[Sub-Sector],Table3[[#This Row],[Sub-Sector]],Table2[% Away From Day Low],"&gt;=0.05")/Table3[[#This Row],[Count]]</f>
        <v>0</v>
      </c>
      <c r="K117" s="2">
        <f>COUNTIFS(Table2[Sub-Sector],Table3[[#This Row],[Sub-Sector]],Table2[% Away From Day High],"&lt;=0.05")/Table3[[#This Row],[Count]]</f>
        <v>1</v>
      </c>
      <c r="L117" s="2">
        <f>COUNTIFS(Table2[Sub-Sector],Table3[[#This Row],[Sub-Sector]],Table2[% Away From Day High],"&lt;=0.05")/Table3[[#This Row],[Count]]</f>
        <v>1</v>
      </c>
      <c r="M117" s="2">
        <f>COUNTIFS(Table2[Sub-Sector],Table3[[#This Row],[Sub-Sector]],Table2[% Away From Current Week High],"&lt;=0.05")/Table3[[#This Row],[Count]]</f>
        <v>1</v>
      </c>
      <c r="N117" s="2">
        <f>COUNTIFS(Table2[Sub-Sector],Table3[[#This Row],[Sub-Sector]],Table2[% Away From Current Month Low],"&gt;=0.05")/Table3[[#This Row],[Count]]</f>
        <v>1</v>
      </c>
      <c r="O117" s="2">
        <f>COUNTIFS(Table2[Sub-Sector],Table3[[#This Row],[Sub-Sector]],Table2[% Away From Current Month High],"&lt;=0.05")/Table3[[#This Row],[Count]]</f>
        <v>0</v>
      </c>
      <c r="P117" s="2">
        <f>COUNTIFS(Table2[Sub-Sector],Table3[[#This Row],[Sub-Sector]],Table2[% Away From 52W High],"&lt;=10")/Table3[[#This Row],[Count]]</f>
        <v>0</v>
      </c>
      <c r="Q117" s="2">
        <f>COUNTIFS(Table2[Sub-Sector],Table3[[#This Row],[Sub-Sector]],Table2[% Away From 52W Low],"&gt;=10")/Table3[[#This Row],[Count]]</f>
        <v>1</v>
      </c>
      <c r="R117" s="2">
        <f>COUNTIFS(Table2[Sub-Sector],Table3[[#This Row],[Sub-Sector]],Table2[% Away From 52W Low],"&gt;=10")/Table3[[#This Row],[Count]]</f>
        <v>1</v>
      </c>
      <c r="S117" s="2">
        <f>COUNTIFS(Table2[Sub-Sector],Table3[[#This Row],[Sub-Sector]],Table2[% Price above 50 EMA],"&gt;=0")/Table3[[#This Row],[Count]]</f>
        <v>1</v>
      </c>
      <c r="T117" s="2">
        <f>COUNTIFS(Table2[Sub-Sector],Table3[[#This Row],[Sub-Sector]],Table2[% Price above 200 EMA],"&gt;=0")/Table3[[#This Row],[Count]]</f>
        <v>1</v>
      </c>
      <c r="U117" s="2">
        <f>COUNTIFS(Table2[Sub-Sector],Table3[[#This Row],[Sub-Sector]],Table2[Rate of Change - Zone],"Positive")/Table3[[#This Row],[Count]]</f>
        <v>0</v>
      </c>
      <c r="V117" s="2">
        <f>COUNTIFS(Table2[Sub-Sector],Table3[[#This Row],[Sub-Sector]],Table2[Sharpe Ratio],"&gt;=0.10")/Table3[[#This Row],[Count]]</f>
        <v>1</v>
      </c>
    </row>
    <row r="118" spans="1:22" x14ac:dyDescent="0.3">
      <c r="A118" t="s">
        <v>1356</v>
      </c>
      <c r="B118">
        <f>COUNTIFS(Table2[Sub-Sector],Table3[[#This Row],[Sub-Sector]])</f>
        <v>1</v>
      </c>
      <c r="C118" s="2">
        <f>COUNTIFS(Table2[Sub-Sector],Table3[[#This Row],[Sub-Sector]],Table2[Uptrend],"Uptrend")/Table3[[#This Row],[Count]]</f>
        <v>1</v>
      </c>
      <c r="D118" s="2">
        <f>COUNTIFS(Table2[Sub-Sector],Table3[[#This Row],[Sub-Sector]],Table2[1W Return vs Nifty],"&gt;=5")/Table3[[#This Row],[Count]]</f>
        <v>0</v>
      </c>
      <c r="E118" s="2">
        <f>COUNTIFS(Table2[Sub-Sector],Table3[[#This Row],[Sub-Sector]],Table2[1M Return vs Nifty],"&gt;=5")/Table3[[#This Row],[Count]]</f>
        <v>1</v>
      </c>
      <c r="F118" s="2">
        <f>COUNTIFS(Table2[Sub-Sector],Table3[[#This Row],[Sub-Sector]],Table2[6M Return vs Nifty],"&gt;=10")/Table3[[#This Row],[Count]]</f>
        <v>1</v>
      </c>
      <c r="G118" s="2">
        <f>COUNTIFS(Table2[Sub-Sector],Table3[[#This Row],[Sub-Sector]],Table2[1Y Return vs Nifty],"&gt;=10")/Table3[[#This Row],[Count]]</f>
        <v>1</v>
      </c>
      <c r="H118" s="2">
        <f>COUNTIFS(Table2[Sub-Sector],Table3[[#This Row],[Sub-Sector]],Table2[RSI Exponential â€“ 14D],"&gt;=50")/Table3[[#This Row],[Count]]</f>
        <v>0</v>
      </c>
      <c r="I118" s="2">
        <f>COUNTIFS(Table2[Sub-Sector],Table3[[#This Row],[Sub-Sector]],Table2[Relative Volume],"&gt;=2")/Table3[[#This Row],[Count]]</f>
        <v>0</v>
      </c>
      <c r="J118" s="2">
        <f>COUNTIFS(Table2[Sub-Sector],Table3[[#This Row],[Sub-Sector]],Table2[% Away From Day Low],"&gt;=0.05")/Table3[[#This Row],[Count]]</f>
        <v>0</v>
      </c>
      <c r="K118" s="2">
        <f>COUNTIFS(Table2[Sub-Sector],Table3[[#This Row],[Sub-Sector]],Table2[% Away From Day High],"&lt;=0.05")/Table3[[#This Row],[Count]]</f>
        <v>1</v>
      </c>
      <c r="L118" s="2">
        <f>COUNTIFS(Table2[Sub-Sector],Table3[[#This Row],[Sub-Sector]],Table2[% Away From Day High],"&lt;=0.05")/Table3[[#This Row],[Count]]</f>
        <v>1</v>
      </c>
      <c r="M118" s="2">
        <f>COUNTIFS(Table2[Sub-Sector],Table3[[#This Row],[Sub-Sector]],Table2[% Away From Current Week High],"&lt;=0.05")/Table3[[#This Row],[Count]]</f>
        <v>1</v>
      </c>
      <c r="N118" s="2">
        <f>COUNTIFS(Table2[Sub-Sector],Table3[[#This Row],[Sub-Sector]],Table2[% Away From Current Month Low],"&gt;=0.05")/Table3[[#This Row],[Count]]</f>
        <v>0</v>
      </c>
      <c r="O118" s="2">
        <f>COUNTIFS(Table2[Sub-Sector],Table3[[#This Row],[Sub-Sector]],Table2[% Away From Current Month High],"&lt;=0.05")/Table3[[#This Row],[Count]]</f>
        <v>0</v>
      </c>
      <c r="P118" s="2">
        <f>COUNTIFS(Table2[Sub-Sector],Table3[[#This Row],[Sub-Sector]],Table2[% Away From 52W High],"&lt;=10")/Table3[[#This Row],[Count]]</f>
        <v>1</v>
      </c>
      <c r="Q118" s="2">
        <f>COUNTIFS(Table2[Sub-Sector],Table3[[#This Row],[Sub-Sector]],Table2[% Away From 52W Low],"&gt;=10")/Table3[[#This Row],[Count]]</f>
        <v>1</v>
      </c>
      <c r="R118" s="2">
        <f>COUNTIFS(Table2[Sub-Sector],Table3[[#This Row],[Sub-Sector]],Table2[% Away From 52W Low],"&gt;=10")/Table3[[#This Row],[Count]]</f>
        <v>1</v>
      </c>
      <c r="S118" s="2">
        <f>COUNTIFS(Table2[Sub-Sector],Table3[[#This Row],[Sub-Sector]],Table2[% Price above 50 EMA],"&gt;=0")/Table3[[#This Row],[Count]]</f>
        <v>1</v>
      </c>
      <c r="T118" s="2">
        <f>COUNTIFS(Table2[Sub-Sector],Table3[[#This Row],[Sub-Sector]],Table2[% Price above 200 EMA],"&gt;=0")/Table3[[#This Row],[Count]]</f>
        <v>1</v>
      </c>
      <c r="U118" s="2">
        <f>COUNTIFS(Table2[Sub-Sector],Table3[[#This Row],[Sub-Sector]],Table2[Rate of Change - Zone],"Positive")/Table3[[#This Row],[Count]]</f>
        <v>0</v>
      </c>
      <c r="V118" s="2">
        <f>COUNTIFS(Table2[Sub-Sector],Table3[[#This Row],[Sub-Sector]],Table2[Sharpe Ratio],"&gt;=0.10")/Table3[[#This Row],[Count]]</f>
        <v>1</v>
      </c>
    </row>
    <row r="119" spans="1:22" x14ac:dyDescent="0.3">
      <c r="A119" t="s">
        <v>1533</v>
      </c>
      <c r="B119">
        <f>COUNTIFS(Table2[Sub-Sector],Table3[[#This Row],[Sub-Sector]])</f>
        <v>1</v>
      </c>
      <c r="C119" s="2">
        <f>COUNTIFS(Table2[Sub-Sector],Table3[[#This Row],[Sub-Sector]],Table2[Uptrend],"Uptrend")/Table3[[#This Row],[Count]]</f>
        <v>0</v>
      </c>
      <c r="D119" s="2">
        <f>COUNTIFS(Table2[Sub-Sector],Table3[[#This Row],[Sub-Sector]],Table2[1W Return vs Nifty],"&gt;=5")/Table3[[#This Row],[Count]]</f>
        <v>0</v>
      </c>
      <c r="E119" s="2">
        <f>COUNTIFS(Table2[Sub-Sector],Table3[[#This Row],[Sub-Sector]],Table2[1M Return vs Nifty],"&gt;=5")/Table3[[#This Row],[Count]]</f>
        <v>0</v>
      </c>
      <c r="F119" s="2">
        <f>COUNTIFS(Table2[Sub-Sector],Table3[[#This Row],[Sub-Sector]],Table2[6M Return vs Nifty],"&gt;=10")/Table3[[#This Row],[Count]]</f>
        <v>0</v>
      </c>
      <c r="G119" s="2">
        <f>COUNTIFS(Table2[Sub-Sector],Table3[[#This Row],[Sub-Sector]],Table2[1Y Return vs Nifty],"&gt;=10")/Table3[[#This Row],[Count]]</f>
        <v>0</v>
      </c>
      <c r="H119" s="2">
        <f>COUNTIFS(Table2[Sub-Sector],Table3[[#This Row],[Sub-Sector]],Table2[RSI Exponential â€“ 14D],"&gt;=50")/Table3[[#This Row],[Count]]</f>
        <v>1</v>
      </c>
      <c r="I119" s="2">
        <f>COUNTIFS(Table2[Sub-Sector],Table3[[#This Row],[Sub-Sector]],Table2[Relative Volume],"&gt;=2")/Table3[[#This Row],[Count]]</f>
        <v>0</v>
      </c>
      <c r="J119" s="2">
        <f>COUNTIFS(Table2[Sub-Sector],Table3[[#This Row],[Sub-Sector]],Table2[% Away From Day Low],"&gt;=0.05")/Table3[[#This Row],[Count]]</f>
        <v>0</v>
      </c>
      <c r="K119" s="2">
        <f>COUNTIFS(Table2[Sub-Sector],Table3[[#This Row],[Sub-Sector]],Table2[% Away From Day High],"&lt;=0.05")/Table3[[#This Row],[Count]]</f>
        <v>1</v>
      </c>
      <c r="L119" s="2">
        <f>COUNTIFS(Table2[Sub-Sector],Table3[[#This Row],[Sub-Sector]],Table2[% Away From Day High],"&lt;=0.05")/Table3[[#This Row],[Count]]</f>
        <v>1</v>
      </c>
      <c r="M119" s="2">
        <f>COUNTIFS(Table2[Sub-Sector],Table3[[#This Row],[Sub-Sector]],Table2[% Away From Current Week High],"&lt;=0.05")/Table3[[#This Row],[Count]]</f>
        <v>1</v>
      </c>
      <c r="N119" s="2">
        <f>COUNTIFS(Table2[Sub-Sector],Table3[[#This Row],[Sub-Sector]],Table2[% Away From Current Month Low],"&gt;=0.05")/Table3[[#This Row],[Count]]</f>
        <v>0</v>
      </c>
      <c r="O119" s="2">
        <f>COUNTIFS(Table2[Sub-Sector],Table3[[#This Row],[Sub-Sector]],Table2[% Away From Current Month High],"&lt;=0.05")/Table3[[#This Row],[Count]]</f>
        <v>1</v>
      </c>
      <c r="P119" s="2">
        <f>COUNTIFS(Table2[Sub-Sector],Table3[[#This Row],[Sub-Sector]],Table2[% Away From 52W High],"&lt;=10")/Table3[[#This Row],[Count]]</f>
        <v>0</v>
      </c>
      <c r="Q119" s="2">
        <f>COUNTIFS(Table2[Sub-Sector],Table3[[#This Row],[Sub-Sector]],Table2[% Away From 52W Low],"&gt;=10")/Table3[[#This Row],[Count]]</f>
        <v>1</v>
      </c>
      <c r="R119" s="2">
        <f>COUNTIFS(Table2[Sub-Sector],Table3[[#This Row],[Sub-Sector]],Table2[% Away From 52W Low],"&gt;=10")/Table3[[#This Row],[Count]]</f>
        <v>1</v>
      </c>
      <c r="S119" s="2">
        <f>COUNTIFS(Table2[Sub-Sector],Table3[[#This Row],[Sub-Sector]],Table2[% Price above 50 EMA],"&gt;=0")/Table3[[#This Row],[Count]]</f>
        <v>0</v>
      </c>
      <c r="T119" s="2">
        <f>COUNTIFS(Table2[Sub-Sector],Table3[[#This Row],[Sub-Sector]],Table2[% Price above 200 EMA],"&gt;=0")/Table3[[#This Row],[Count]]</f>
        <v>1</v>
      </c>
      <c r="U119" s="2">
        <f>COUNTIFS(Table2[Sub-Sector],Table3[[#This Row],[Sub-Sector]],Table2[Rate of Change - Zone],"Positive")/Table3[[#This Row],[Count]]</f>
        <v>1</v>
      </c>
      <c r="V119" s="2">
        <f>COUNTIFS(Table2[Sub-Sector],Table3[[#This Row],[Sub-Sector]],Table2[Sharpe Ratio],"&gt;=0.10")/Table3[[#This Row],[Count]]</f>
        <v>0</v>
      </c>
    </row>
    <row r="120" spans="1:22" x14ac:dyDescent="0.3">
      <c r="A120" t="s">
        <v>1662</v>
      </c>
      <c r="B120">
        <f>COUNTIFS(Table2[Sub-Sector],Table3[[#This Row],[Sub-Sector]])</f>
        <v>1</v>
      </c>
      <c r="C120" s="2">
        <f>COUNTIFS(Table2[Sub-Sector],Table3[[#This Row],[Sub-Sector]],Table2[Uptrend],"Uptrend")/Table3[[#This Row],[Count]]</f>
        <v>1</v>
      </c>
      <c r="D120" s="2">
        <f>COUNTIFS(Table2[Sub-Sector],Table3[[#This Row],[Sub-Sector]],Table2[1W Return vs Nifty],"&gt;=5")/Table3[[#This Row],[Count]]</f>
        <v>0</v>
      </c>
      <c r="E120" s="2">
        <f>COUNTIFS(Table2[Sub-Sector],Table3[[#This Row],[Sub-Sector]],Table2[1M Return vs Nifty],"&gt;=5")/Table3[[#This Row],[Count]]</f>
        <v>0</v>
      </c>
      <c r="F120" s="2">
        <f>COUNTIFS(Table2[Sub-Sector],Table3[[#This Row],[Sub-Sector]],Table2[6M Return vs Nifty],"&gt;=10")/Table3[[#This Row],[Count]]</f>
        <v>1</v>
      </c>
      <c r="G120" s="2">
        <f>COUNTIFS(Table2[Sub-Sector],Table3[[#This Row],[Sub-Sector]],Table2[1Y Return vs Nifty],"&gt;=10")/Table3[[#This Row],[Count]]</f>
        <v>1</v>
      </c>
      <c r="H120" s="2">
        <f>COUNTIFS(Table2[Sub-Sector],Table3[[#This Row],[Sub-Sector]],Table2[RSI Exponential â€“ 14D],"&gt;=50")/Table3[[#This Row],[Count]]</f>
        <v>0</v>
      </c>
      <c r="I120" s="2">
        <f>COUNTIFS(Table2[Sub-Sector],Table3[[#This Row],[Sub-Sector]],Table2[Relative Volume],"&gt;=2")/Table3[[#This Row],[Count]]</f>
        <v>0</v>
      </c>
      <c r="J120" s="2">
        <f>COUNTIFS(Table2[Sub-Sector],Table3[[#This Row],[Sub-Sector]],Table2[% Away From Day Low],"&gt;=0.05")/Table3[[#This Row],[Count]]</f>
        <v>0</v>
      </c>
      <c r="K120" s="2">
        <f>COUNTIFS(Table2[Sub-Sector],Table3[[#This Row],[Sub-Sector]],Table2[% Away From Day High],"&lt;=0.05")/Table3[[#This Row],[Count]]</f>
        <v>1</v>
      </c>
      <c r="L120" s="2">
        <f>COUNTIFS(Table2[Sub-Sector],Table3[[#This Row],[Sub-Sector]],Table2[% Away From Day High],"&lt;=0.05")/Table3[[#This Row],[Count]]</f>
        <v>1</v>
      </c>
      <c r="M120" s="2">
        <f>COUNTIFS(Table2[Sub-Sector],Table3[[#This Row],[Sub-Sector]],Table2[% Away From Current Week High],"&lt;=0.05")/Table3[[#This Row],[Count]]</f>
        <v>1</v>
      </c>
      <c r="N120" s="2">
        <f>COUNTIFS(Table2[Sub-Sector],Table3[[#This Row],[Sub-Sector]],Table2[% Away From Current Month Low],"&gt;=0.05")/Table3[[#This Row],[Count]]</f>
        <v>1</v>
      </c>
      <c r="O120" s="2">
        <f>COUNTIFS(Table2[Sub-Sector],Table3[[#This Row],[Sub-Sector]],Table2[% Away From Current Month High],"&lt;=0.05")/Table3[[#This Row],[Count]]</f>
        <v>0</v>
      </c>
      <c r="P120" s="2">
        <f>COUNTIFS(Table2[Sub-Sector],Table3[[#This Row],[Sub-Sector]],Table2[% Away From 52W High],"&lt;=10")/Table3[[#This Row],[Count]]</f>
        <v>1</v>
      </c>
      <c r="Q120" s="2">
        <f>COUNTIFS(Table2[Sub-Sector],Table3[[#This Row],[Sub-Sector]],Table2[% Away From 52W Low],"&gt;=10")/Table3[[#This Row],[Count]]</f>
        <v>1</v>
      </c>
      <c r="R120" s="2">
        <f>COUNTIFS(Table2[Sub-Sector],Table3[[#This Row],[Sub-Sector]],Table2[% Away From 52W Low],"&gt;=10")/Table3[[#This Row],[Count]]</f>
        <v>1</v>
      </c>
      <c r="S120" s="2">
        <f>COUNTIFS(Table2[Sub-Sector],Table3[[#This Row],[Sub-Sector]],Table2[% Price above 50 EMA],"&gt;=0")/Table3[[#This Row],[Count]]</f>
        <v>1</v>
      </c>
      <c r="T120" s="2">
        <f>COUNTIFS(Table2[Sub-Sector],Table3[[#This Row],[Sub-Sector]],Table2[% Price above 200 EMA],"&gt;=0")/Table3[[#This Row],[Count]]</f>
        <v>1</v>
      </c>
      <c r="U120" s="2">
        <f>COUNTIFS(Table2[Sub-Sector],Table3[[#This Row],[Sub-Sector]],Table2[Rate of Change - Zone],"Positive")/Table3[[#This Row],[Count]]</f>
        <v>1</v>
      </c>
      <c r="V120" s="2">
        <f>COUNTIFS(Table2[Sub-Sector],Table3[[#This Row],[Sub-Sector]],Table2[Sharpe Ratio],"&gt;=0.10")/Table3[[#This Row],[Count]]</f>
        <v>0</v>
      </c>
    </row>
    <row r="121" spans="1:22" x14ac:dyDescent="0.3">
      <c r="A121" t="s">
        <v>1665</v>
      </c>
      <c r="B121">
        <f>COUNTIFS(Table2[Sub-Sector],Table3[[#This Row],[Sub-Sector]])</f>
        <v>1</v>
      </c>
      <c r="C121" s="2">
        <f>COUNTIFS(Table2[Sub-Sector],Table3[[#This Row],[Sub-Sector]],Table2[Uptrend],"Uptrend")/Table3[[#This Row],[Count]]</f>
        <v>1</v>
      </c>
      <c r="D121" s="2">
        <f>COUNTIFS(Table2[Sub-Sector],Table3[[#This Row],[Sub-Sector]],Table2[1W Return vs Nifty],"&gt;=5")/Table3[[#This Row],[Count]]</f>
        <v>0</v>
      </c>
      <c r="E121" s="2">
        <f>COUNTIFS(Table2[Sub-Sector],Table3[[#This Row],[Sub-Sector]],Table2[1M Return vs Nifty],"&gt;=5")/Table3[[#This Row],[Count]]</f>
        <v>0</v>
      </c>
      <c r="F121" s="2">
        <f>COUNTIFS(Table2[Sub-Sector],Table3[[#This Row],[Sub-Sector]],Table2[6M Return vs Nifty],"&gt;=10")/Table3[[#This Row],[Count]]</f>
        <v>0</v>
      </c>
      <c r="G121" s="2">
        <f>COUNTIFS(Table2[Sub-Sector],Table3[[#This Row],[Sub-Sector]],Table2[1Y Return vs Nifty],"&gt;=10")/Table3[[#This Row],[Count]]</f>
        <v>1</v>
      </c>
      <c r="H121" s="2">
        <f>COUNTIFS(Table2[Sub-Sector],Table3[[#This Row],[Sub-Sector]],Table2[RSI Exponential â€“ 14D],"&gt;=50")/Table3[[#This Row],[Count]]</f>
        <v>0</v>
      </c>
      <c r="I121" s="2">
        <f>COUNTIFS(Table2[Sub-Sector],Table3[[#This Row],[Sub-Sector]],Table2[Relative Volume],"&gt;=2")/Table3[[#This Row],[Count]]</f>
        <v>0</v>
      </c>
      <c r="J121" s="2">
        <f>COUNTIFS(Table2[Sub-Sector],Table3[[#This Row],[Sub-Sector]],Table2[% Away From Day Low],"&gt;=0.05")/Table3[[#This Row],[Count]]</f>
        <v>0</v>
      </c>
      <c r="K121" s="2">
        <f>COUNTIFS(Table2[Sub-Sector],Table3[[#This Row],[Sub-Sector]],Table2[% Away From Day High],"&lt;=0.05")/Table3[[#This Row],[Count]]</f>
        <v>1</v>
      </c>
      <c r="L121" s="2">
        <f>COUNTIFS(Table2[Sub-Sector],Table3[[#This Row],[Sub-Sector]],Table2[% Away From Day High],"&lt;=0.05")/Table3[[#This Row],[Count]]</f>
        <v>1</v>
      </c>
      <c r="M121" s="2">
        <f>COUNTIFS(Table2[Sub-Sector],Table3[[#This Row],[Sub-Sector]],Table2[% Away From Current Week High],"&lt;=0.05")/Table3[[#This Row],[Count]]</f>
        <v>1</v>
      </c>
      <c r="N121" s="2">
        <f>COUNTIFS(Table2[Sub-Sector],Table3[[#This Row],[Sub-Sector]],Table2[% Away From Current Month Low],"&gt;=0.05")/Table3[[#This Row],[Count]]</f>
        <v>0</v>
      </c>
      <c r="O121" s="2">
        <f>COUNTIFS(Table2[Sub-Sector],Table3[[#This Row],[Sub-Sector]],Table2[% Away From Current Month High],"&lt;=0.05")/Table3[[#This Row],[Count]]</f>
        <v>0</v>
      </c>
      <c r="P121" s="2">
        <f>COUNTIFS(Table2[Sub-Sector],Table3[[#This Row],[Sub-Sector]],Table2[% Away From 52W High],"&lt;=10")/Table3[[#This Row],[Count]]</f>
        <v>0</v>
      </c>
      <c r="Q121" s="2">
        <f>COUNTIFS(Table2[Sub-Sector],Table3[[#This Row],[Sub-Sector]],Table2[% Away From 52W Low],"&gt;=10")/Table3[[#This Row],[Count]]</f>
        <v>1</v>
      </c>
      <c r="R121" s="2">
        <f>COUNTIFS(Table2[Sub-Sector],Table3[[#This Row],[Sub-Sector]],Table2[% Away From 52W Low],"&gt;=10")/Table3[[#This Row],[Count]]</f>
        <v>1</v>
      </c>
      <c r="S121" s="2">
        <f>COUNTIFS(Table2[Sub-Sector],Table3[[#This Row],[Sub-Sector]],Table2[% Price above 50 EMA],"&gt;=0")/Table3[[#This Row],[Count]]</f>
        <v>1</v>
      </c>
      <c r="T121" s="2">
        <f>COUNTIFS(Table2[Sub-Sector],Table3[[#This Row],[Sub-Sector]],Table2[% Price above 200 EMA],"&gt;=0")/Table3[[#This Row],[Count]]</f>
        <v>1</v>
      </c>
      <c r="U121" s="2">
        <f>COUNTIFS(Table2[Sub-Sector],Table3[[#This Row],[Sub-Sector]],Table2[Rate of Change - Zone],"Positive")/Table3[[#This Row],[Count]]</f>
        <v>0</v>
      </c>
      <c r="V121" s="2">
        <f>COUNTIFS(Table2[Sub-Sector],Table3[[#This Row],[Sub-Sector]],Table2[Sharpe Ratio],"&gt;=0.10")/Table3[[#This Row],[Count]]</f>
        <v>0</v>
      </c>
    </row>
    <row r="122" spans="1:22" x14ac:dyDescent="0.3">
      <c r="A122" t="s">
        <v>1582</v>
      </c>
      <c r="B122">
        <f>COUNTIFS(Table2[Sub-Sector],Table3[[#This Row],[Sub-Sector]])</f>
        <v>1</v>
      </c>
      <c r="C122" s="2">
        <f>COUNTIFS(Table2[Sub-Sector],Table3[[#This Row],[Sub-Sector]],Table2[Uptrend],"Uptrend")/Table3[[#This Row],[Count]]</f>
        <v>0</v>
      </c>
      <c r="D122" s="2">
        <f>COUNTIFS(Table2[Sub-Sector],Table3[[#This Row],[Sub-Sector]],Table2[1W Return vs Nifty],"&gt;=5")/Table3[[#This Row],[Count]]</f>
        <v>0</v>
      </c>
      <c r="E122" s="2">
        <f>COUNTIFS(Table2[Sub-Sector],Table3[[#This Row],[Sub-Sector]],Table2[1M Return vs Nifty],"&gt;=5")/Table3[[#This Row],[Count]]</f>
        <v>0</v>
      </c>
      <c r="F122" s="2">
        <f>COUNTIFS(Table2[Sub-Sector],Table3[[#This Row],[Sub-Sector]],Table2[6M Return vs Nifty],"&gt;=10")/Table3[[#This Row],[Count]]</f>
        <v>0</v>
      </c>
      <c r="G122" s="2">
        <f>COUNTIFS(Table2[Sub-Sector],Table3[[#This Row],[Sub-Sector]],Table2[1Y Return vs Nifty],"&gt;=10")/Table3[[#This Row],[Count]]</f>
        <v>0</v>
      </c>
      <c r="H122" s="2">
        <f>COUNTIFS(Table2[Sub-Sector],Table3[[#This Row],[Sub-Sector]],Table2[RSI Exponential â€“ 14D],"&gt;=50")/Table3[[#This Row],[Count]]</f>
        <v>0</v>
      </c>
      <c r="I122" s="2">
        <f>COUNTIFS(Table2[Sub-Sector],Table3[[#This Row],[Sub-Sector]],Table2[Relative Volume],"&gt;=2")/Table3[[#This Row],[Count]]</f>
        <v>0</v>
      </c>
      <c r="J122" s="2">
        <f>COUNTIFS(Table2[Sub-Sector],Table3[[#This Row],[Sub-Sector]],Table2[% Away From Day Low],"&gt;=0.05")/Table3[[#This Row],[Count]]</f>
        <v>0</v>
      </c>
      <c r="K122" s="2">
        <f>COUNTIFS(Table2[Sub-Sector],Table3[[#This Row],[Sub-Sector]],Table2[% Away From Day High],"&lt;=0.05")/Table3[[#This Row],[Count]]</f>
        <v>1</v>
      </c>
      <c r="L122" s="2">
        <f>COUNTIFS(Table2[Sub-Sector],Table3[[#This Row],[Sub-Sector]],Table2[% Away From Day High],"&lt;=0.05")/Table3[[#This Row],[Count]]</f>
        <v>1</v>
      </c>
      <c r="M122" s="2">
        <f>COUNTIFS(Table2[Sub-Sector],Table3[[#This Row],[Sub-Sector]],Table2[% Away From Current Week High],"&lt;=0.05")/Table3[[#This Row],[Count]]</f>
        <v>1</v>
      </c>
      <c r="N122" s="2">
        <f>COUNTIFS(Table2[Sub-Sector],Table3[[#This Row],[Sub-Sector]],Table2[% Away From Current Month Low],"&gt;=0.05")/Table3[[#This Row],[Count]]</f>
        <v>0</v>
      </c>
      <c r="O122" s="2">
        <f>COUNTIFS(Table2[Sub-Sector],Table3[[#This Row],[Sub-Sector]],Table2[% Away From Current Month High],"&lt;=0.05")/Table3[[#This Row],[Count]]</f>
        <v>0</v>
      </c>
      <c r="P122" s="2">
        <f>COUNTIFS(Table2[Sub-Sector],Table3[[#This Row],[Sub-Sector]],Table2[% Away From 52W High],"&lt;=10")/Table3[[#This Row],[Count]]</f>
        <v>0</v>
      </c>
      <c r="Q122" s="2">
        <f>COUNTIFS(Table2[Sub-Sector],Table3[[#This Row],[Sub-Sector]],Table2[% Away From 52W Low],"&gt;=10")/Table3[[#This Row],[Count]]</f>
        <v>0</v>
      </c>
      <c r="R122" s="2">
        <f>COUNTIFS(Table2[Sub-Sector],Table3[[#This Row],[Sub-Sector]],Table2[% Away From 52W Low],"&gt;=10")/Table3[[#This Row],[Count]]</f>
        <v>0</v>
      </c>
      <c r="S122" s="2">
        <f>COUNTIFS(Table2[Sub-Sector],Table3[[#This Row],[Sub-Sector]],Table2[% Price above 50 EMA],"&gt;=0")/Table3[[#This Row],[Count]]</f>
        <v>0</v>
      </c>
      <c r="T122" s="2">
        <f>COUNTIFS(Table2[Sub-Sector],Table3[[#This Row],[Sub-Sector]],Table2[% Price above 200 EMA],"&gt;=0")/Table3[[#This Row],[Count]]</f>
        <v>0</v>
      </c>
      <c r="U122" s="2">
        <f>COUNTIFS(Table2[Sub-Sector],Table3[[#This Row],[Sub-Sector]],Table2[Rate of Change - Zone],"Positive")/Table3[[#This Row],[Count]]</f>
        <v>0</v>
      </c>
      <c r="V122" s="2">
        <f>COUNTIFS(Table2[Sub-Sector],Table3[[#This Row],[Sub-Sector]],Table2[Sharpe Ratio],"&gt;=0.10")/Table3[[#This Row],[Count]]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A8502-4518-4F44-8E18-90B587E355F4}">
  <dimension ref="A1:AV729"/>
  <sheetViews>
    <sheetView tabSelected="1" topLeftCell="AI1" workbookViewId="0">
      <selection activeCell="AQ2" sqref="AQ2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3" bestFit="1" customWidth="1"/>
    <col min="6" max="6" width="12.21875" bestFit="1" customWidth="1"/>
    <col min="7" max="7" width="18.21875" bestFit="1" customWidth="1"/>
    <col min="8" max="8" width="25.21875" bestFit="1" customWidth="1"/>
    <col min="9" max="9" width="19" bestFit="1" customWidth="1"/>
    <col min="10" max="10" width="26" bestFit="1" customWidth="1"/>
    <col min="11" max="11" width="19" bestFit="1" customWidth="1"/>
    <col min="12" max="12" width="26" bestFit="1" customWidth="1"/>
    <col min="13" max="13" width="19" bestFit="1" customWidth="1"/>
    <col min="14" max="14" width="26" bestFit="1" customWidth="1"/>
    <col min="15" max="15" width="10.88671875" bestFit="1" customWidth="1"/>
    <col min="16" max="17" width="12" bestFit="1" customWidth="1"/>
    <col min="18" max="18" width="23.5546875" bestFit="1" customWidth="1"/>
    <col min="19" max="20" width="22" bestFit="1" customWidth="1"/>
    <col min="21" max="21" width="23" bestFit="1" customWidth="1"/>
    <col min="22" max="22" width="17" bestFit="1" customWidth="1"/>
    <col min="23" max="23" width="10.33203125" bestFit="1" customWidth="1"/>
    <col min="24" max="24" width="10.6640625" bestFit="1" customWidth="1"/>
    <col min="25" max="25" width="18.77734375" bestFit="1" customWidth="1"/>
    <col min="26" max="26" width="19.109375" bestFit="1" customWidth="1"/>
    <col min="27" max="27" width="19.88671875" bestFit="1" customWidth="1"/>
    <col min="28" max="28" width="20.21875" bestFit="1" customWidth="1"/>
    <col min="29" max="29" width="22.33203125" bestFit="1" customWidth="1"/>
    <col min="30" max="30" width="22.6640625" bestFit="1" customWidth="1"/>
    <col min="31" max="31" width="30.88671875" bestFit="1" customWidth="1"/>
    <col min="32" max="32" width="31.21875" bestFit="1" customWidth="1"/>
    <col min="33" max="33" width="32" bestFit="1" customWidth="1"/>
    <col min="34" max="34" width="32.33203125" bestFit="1" customWidth="1"/>
    <col min="35" max="35" width="23.21875" bestFit="1" customWidth="1"/>
    <col min="36" max="36" width="22.88671875" bestFit="1" customWidth="1"/>
    <col min="37" max="37" width="18.21875" bestFit="1" customWidth="1"/>
    <col min="38" max="38" width="28.88671875" bestFit="1" customWidth="1"/>
    <col min="39" max="39" width="34.77734375" bestFit="1" customWidth="1"/>
    <col min="40" max="40" width="16.109375" bestFit="1" customWidth="1"/>
    <col min="41" max="41" width="22" bestFit="1" customWidth="1"/>
    <col min="42" max="42" width="13.88671875" bestFit="1" customWidth="1"/>
  </cols>
  <sheetData>
    <row r="1" spans="1:48" x14ac:dyDescent="0.3">
      <c r="A1" t="s">
        <v>0</v>
      </c>
      <c r="B1" t="s">
        <v>1</v>
      </c>
      <c r="C1" t="s">
        <v>10136</v>
      </c>
      <c r="D1" t="s">
        <v>2</v>
      </c>
      <c r="E1" t="s">
        <v>3</v>
      </c>
      <c r="F1" t="s">
        <v>4</v>
      </c>
      <c r="G1" t="s">
        <v>5</v>
      </c>
      <c r="H1" t="s">
        <v>10158</v>
      </c>
      <c r="I1" t="s">
        <v>6</v>
      </c>
      <c r="J1" t="s">
        <v>10159</v>
      </c>
      <c r="K1" t="s">
        <v>7</v>
      </c>
      <c r="L1" t="s">
        <v>10160</v>
      </c>
      <c r="M1" t="s">
        <v>8</v>
      </c>
      <c r="N1" t="s">
        <v>10161</v>
      </c>
      <c r="O1" t="s">
        <v>10162</v>
      </c>
      <c r="P1" t="s">
        <v>9</v>
      </c>
      <c r="Q1" t="s">
        <v>10</v>
      </c>
      <c r="R1" t="s">
        <v>11</v>
      </c>
      <c r="S1" s="2" t="s">
        <v>10163</v>
      </c>
      <c r="T1" s="2" t="s">
        <v>10164</v>
      </c>
      <c r="U1" s="2" t="s">
        <v>10165</v>
      </c>
      <c r="V1" t="s">
        <v>12</v>
      </c>
      <c r="W1" t="s">
        <v>10166</v>
      </c>
      <c r="X1" t="s">
        <v>10167</v>
      </c>
      <c r="Y1" t="s">
        <v>10168</v>
      </c>
      <c r="Z1" t="s">
        <v>10169</v>
      </c>
      <c r="AA1" t="s">
        <v>10170</v>
      </c>
      <c r="AB1" t="s">
        <v>10171</v>
      </c>
      <c r="AC1" s="2" t="s">
        <v>10172</v>
      </c>
      <c r="AD1" s="2" t="s">
        <v>10173</v>
      </c>
      <c r="AE1" s="2" t="s">
        <v>10174</v>
      </c>
      <c r="AF1" s="2" t="s">
        <v>10175</v>
      </c>
      <c r="AG1" s="2" t="s">
        <v>10176</v>
      </c>
      <c r="AH1" s="2" t="s">
        <v>10177</v>
      </c>
      <c r="AI1" t="s">
        <v>13</v>
      </c>
      <c r="AJ1" t="s">
        <v>14</v>
      </c>
      <c r="AK1" t="s">
        <v>10178</v>
      </c>
      <c r="AL1" t="s">
        <v>10179</v>
      </c>
      <c r="AM1" t="s">
        <v>10180</v>
      </c>
      <c r="AN1" t="s">
        <v>10181</v>
      </c>
      <c r="AO1" t="s">
        <v>10182</v>
      </c>
      <c r="AP1" t="s">
        <v>15</v>
      </c>
      <c r="AQ1" t="s">
        <v>10186</v>
      </c>
      <c r="AR1" t="s">
        <v>10187</v>
      </c>
      <c r="AS1" t="s">
        <v>10188</v>
      </c>
      <c r="AT1" t="s">
        <v>10189</v>
      </c>
      <c r="AU1" t="s">
        <v>10190</v>
      </c>
      <c r="AV1" t="s">
        <v>10191</v>
      </c>
    </row>
    <row r="2" spans="1:48" x14ac:dyDescent="0.3">
      <c r="A2" t="s">
        <v>16</v>
      </c>
      <c r="B2" t="s">
        <v>17</v>
      </c>
      <c r="C2" t="s">
        <v>10137</v>
      </c>
      <c r="D2" t="s">
        <v>18</v>
      </c>
      <c r="E2">
        <v>2161304.6852842201</v>
      </c>
      <c r="F2">
        <v>3194.45</v>
      </c>
      <c r="G2">
        <v>0.14481509985552701</v>
      </c>
      <c r="H2">
        <f>(Table2[[#This Row],[1Y Return vs Nifty]]-AVERAGE(Table2[1Y Return vs Nifty]))/_xlfn.STDEV.P(Table2[1Y Return vs Nifty])</f>
        <v>-0.53279420052926985</v>
      </c>
      <c r="I2">
        <v>2.85284277612607</v>
      </c>
      <c r="J2">
        <f>(Table2[[#This Row],[1M Return vs Nifty]]-AVERAGE(Table2[1M Return vs Nifty]))/_xlfn.STDEV.P(Table2[1M Return vs Nifty])</f>
        <v>0.31840469499344248</v>
      </c>
      <c r="K2">
        <v>3.3034031396329002</v>
      </c>
      <c r="L2">
        <f>(Table2[[#This Row],[6M Return vs Nifty]]-AVERAGE(Table2[6M Return vs Nifty]))/_xlfn.STDEV.P(Table2[6M Return vs Nifty])</f>
        <v>-0.22373530587149493</v>
      </c>
      <c r="M2">
        <v>-0.65459449902940503</v>
      </c>
      <c r="N2">
        <f>(Table2[[#This Row],[1W Return vs Nifty]]-AVERAGE(Table2[1W Return vs Nifty]))/_xlfn.STDEV.P(Table2[1W Return vs Nifty])</f>
        <v>0.18814916322913455</v>
      </c>
      <c r="O2">
        <v>3095.77</v>
      </c>
      <c r="P2">
        <v>3006.0705058956401</v>
      </c>
      <c r="Q2">
        <v>2785.0780286541199</v>
      </c>
      <c r="R2">
        <v>70.965160463733596</v>
      </c>
      <c r="S2" s="2">
        <f>(Table2[[#This Row],[Close Price]]-Table2[[#This Row],[20D EMA]])/Table2[[#This Row],[20D EMA]]</f>
        <v>3.1875753043669214E-2</v>
      </c>
      <c r="T2" s="2">
        <f>(Table2[[#This Row],[Close Price]]-Table2[[#This Row],[50D EMA]])/Table2[[#This Row],[50D EMA]]</f>
        <v>6.2666359200458363E-2</v>
      </c>
      <c r="U2" s="2">
        <f>(Table2[[#This Row],[Close Price]]-Table2[[#This Row],[200D EMA]])/Table2[[#This Row],[200D EMA]]</f>
        <v>0.14698761296239432</v>
      </c>
      <c r="V2">
        <v>0.70337355550841696</v>
      </c>
      <c r="W2">
        <v>3167.4</v>
      </c>
      <c r="X2">
        <v>3200</v>
      </c>
      <c r="Y2">
        <v>3171</v>
      </c>
      <c r="Z2">
        <v>3211.7</v>
      </c>
      <c r="AA2">
        <v>3085.55</v>
      </c>
      <c r="AB2">
        <v>3217.6</v>
      </c>
      <c r="AC2" s="2">
        <f>(Table2[[#This Row],[Close Price]]/Table2[[#This Row],[Day Low]])-1</f>
        <v>8.5401275494094708E-3</v>
      </c>
      <c r="AD2" s="2">
        <f>(Table2[[#This Row],[Day High]]/Table2[[#This Row],[Close Price]])-1</f>
        <v>1.7373882828031206E-3</v>
      </c>
      <c r="AE2" s="2">
        <f>(Table2[[#This Row],[Close Price]]/Table2[[#This Row],[Current Week Low]])-1</f>
        <v>7.3951434878587463E-3</v>
      </c>
      <c r="AF2" s="2">
        <f>(Table2[[#This Row],[Current Week High]]/Table2[[#This Row],[Close Price]])-1</f>
        <v>5.3999906087118799E-3</v>
      </c>
      <c r="AG2" s="2">
        <f>(Table2[[#This Row],[Close Price]]/Table2[[#This Row],[Current Month Low]])-1</f>
        <v>3.5293545721184039E-2</v>
      </c>
      <c r="AH2" s="2">
        <f>(Table2[[#This Row],[Current Month High]]/Table2[[#This Row],[Close Price]])-1</f>
        <v>7.2469439183584505E-3</v>
      </c>
      <c r="AI2">
        <v>0.72469439183584505</v>
      </c>
      <c r="AJ2">
        <v>43.874701616898498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0.01</v>
      </c>
      <c r="AM2" t="s">
        <v>10183</v>
      </c>
      <c r="AN2">
        <v>4.3600000000000003</v>
      </c>
      <c r="AO2" t="s">
        <v>10183</v>
      </c>
      <c r="AP2">
        <v>3.8681053698320998E-2</v>
      </c>
      <c r="AQ2">
        <f>(Table2[[#This Row],[Sharpe Ratio]]-AVERAGE(Table2[Sharpe Ratio]))/_xlfn.STDEV.P(Table2[Sharpe Ratio])</f>
        <v>-0.16898953292888905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-0.41896518110707681</v>
      </c>
      <c r="AS2">
        <f>_xlfn.RANK.AVG(Table2[[#This Row],[1Y Return vs Nifty Z-Score]],Table2[1Y Return vs Nifty Z-Score])</f>
        <v>499</v>
      </c>
      <c r="AT2">
        <f>_xlfn.RANK.AVG(Table2[[#This Row],[6M Return vs Nifty Z-Score]],Table2[6M Return vs Nifty Z-Score])</f>
        <v>395</v>
      </c>
      <c r="AU2">
        <f>_xlfn.RANK.AVG(Table2[[#This Row],[Sharpe Ratio Z-Score]],Table2[Sharpe Ratio Z-Score])</f>
        <v>385</v>
      </c>
      <c r="AV2">
        <f>(Table2[[#This Row],[Rank 1Y]]+Table2[[#This Row],[Rank 6M]]+Table2[[#This Row],[Rank Sharpe]])/3</f>
        <v>426.33333333333331</v>
      </c>
    </row>
    <row r="3" spans="1:48" x14ac:dyDescent="0.3">
      <c r="A3" t="s">
        <v>19</v>
      </c>
      <c r="B3" t="s">
        <v>20</v>
      </c>
      <c r="C3" t="s">
        <v>10138</v>
      </c>
      <c r="D3" t="s">
        <v>21</v>
      </c>
      <c r="E3">
        <v>1507783.7018137299</v>
      </c>
      <c r="F3">
        <v>4169.2</v>
      </c>
      <c r="G3">
        <v>-6.2668073984261001</v>
      </c>
      <c r="H3">
        <f>(Table2[[#This Row],[1Y Return vs Nifty]]-AVERAGE(Table2[1Y Return vs Nifty]))/_xlfn.STDEV.P(Table2[1Y Return vs Nifty])</f>
        <v>-0.61164823757415665</v>
      </c>
      <c r="I3">
        <v>4.8187113144897404</v>
      </c>
      <c r="J3">
        <f>(Table2[[#This Row],[1M Return vs Nifty]]-AVERAGE(Table2[1M Return vs Nifty]))/_xlfn.STDEV.P(Table2[1M Return vs Nifty])</f>
        <v>0.50532945487027392</v>
      </c>
      <c r="K3">
        <v>-4.4663704321172801</v>
      </c>
      <c r="L3">
        <f>(Table2[[#This Row],[6M Return vs Nifty]]-AVERAGE(Table2[6M Return vs Nifty]))/_xlfn.STDEV.P(Table2[6M Return vs Nifty])</f>
        <v>-0.46278305860719832</v>
      </c>
      <c r="M3">
        <v>3.0574253555705901</v>
      </c>
      <c r="N3">
        <f>(Table2[[#This Row],[1W Return vs Nifty]]-AVERAGE(Table2[1W Return vs Nifty]))/_xlfn.STDEV.P(Table2[1W Return vs Nifty])</f>
        <v>0.98023572501183409</v>
      </c>
      <c r="O3">
        <v>3966.02</v>
      </c>
      <c r="P3">
        <v>3915.3667483406898</v>
      </c>
      <c r="Q3">
        <v>3797.4698819861301</v>
      </c>
      <c r="R3">
        <v>72.860675756156894</v>
      </c>
      <c r="S3" s="2">
        <f>(Table2[[#This Row],[Close Price]]-Table2[[#This Row],[20D EMA]])/Table2[[#This Row],[20D EMA]]</f>
        <v>5.123020055370367E-2</v>
      </c>
      <c r="T3" s="2">
        <f>(Table2[[#This Row],[Close Price]]-Table2[[#This Row],[50D EMA]])/Table2[[#This Row],[50D EMA]]</f>
        <v>6.4830006478162769E-2</v>
      </c>
      <c r="U3" s="2">
        <f>(Table2[[#This Row],[Close Price]]-Table2[[#This Row],[200D EMA]])/Table2[[#This Row],[200D EMA]]</f>
        <v>9.7888891700557659E-2</v>
      </c>
      <c r="V3">
        <v>1.39348528659918</v>
      </c>
      <c r="W3">
        <v>4144.8999999999996</v>
      </c>
      <c r="X3">
        <v>4194.55</v>
      </c>
      <c r="Y3">
        <v>4157.05</v>
      </c>
      <c r="Z3">
        <v>4240</v>
      </c>
      <c r="AA3">
        <v>3884</v>
      </c>
      <c r="AB3">
        <v>4240</v>
      </c>
      <c r="AC3" s="2">
        <f>(Table2[[#This Row],[Close Price]]/Table2[[#This Row],[Day Low]])-1</f>
        <v>5.8626263601051498E-3</v>
      </c>
      <c r="AD3" s="2">
        <f>(Table2[[#This Row],[Day High]]/Table2[[#This Row],[Close Price]])-1</f>
        <v>6.0803031756693215E-3</v>
      </c>
      <c r="AE3" s="2">
        <f>(Table2[[#This Row],[Close Price]]/Table2[[#This Row],[Current Week Low]])-1</f>
        <v>2.9227456970688515E-3</v>
      </c>
      <c r="AF3" s="2">
        <f>(Table2[[#This Row],[Current Week High]]/Table2[[#This Row],[Close Price]])-1</f>
        <v>1.6981675141513941E-2</v>
      </c>
      <c r="AG3" s="2">
        <f>(Table2[[#This Row],[Close Price]]/Table2[[#This Row],[Current Month Low]])-1</f>
        <v>7.3429454170957698E-2</v>
      </c>
      <c r="AH3" s="2">
        <f>(Table2[[#This Row],[Current Month High]]/Table2[[#This Row],[Close Price]])-1</f>
        <v>1.6981675141513941E-2</v>
      </c>
      <c r="AI3">
        <v>2.0519524129329398</v>
      </c>
      <c r="AJ3">
        <v>25.9196617336152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-7.0000000000000007E-2</v>
      </c>
      <c r="AM3" t="s">
        <v>10184</v>
      </c>
      <c r="AN3">
        <v>5.97</v>
      </c>
      <c r="AO3" t="s">
        <v>10183</v>
      </c>
      <c r="AP3">
        <v>-2.2604211375049001E-2</v>
      </c>
      <c r="AQ3">
        <f>(Table2[[#This Row],[Sharpe Ratio]]-AVERAGE(Table2[Sharpe Ratio]))/_xlfn.STDEV.P(Table2[Sharpe Ratio])</f>
        <v>-0.86228136801604016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-0.45114748431528695</v>
      </c>
      <c r="AS3">
        <f>_xlfn.RANK.AVG(Table2[[#This Row],[1Y Return vs Nifty Z-Score]],Table2[1Y Return vs Nifty Z-Score])</f>
        <v>546</v>
      </c>
      <c r="AT3">
        <f>_xlfn.RANK.AVG(Table2[[#This Row],[6M Return vs Nifty Z-Score]],Table2[6M Return vs Nifty Z-Score])</f>
        <v>486</v>
      </c>
      <c r="AU3">
        <f>_xlfn.RANK.AVG(Table2[[#This Row],[Sharpe Ratio Z-Score]],Table2[Sharpe Ratio Z-Score])</f>
        <v>587</v>
      </c>
      <c r="AV3">
        <f>(Table2[[#This Row],[Rank 1Y]]+Table2[[#This Row],[Rank 6M]]+Table2[[#This Row],[Rank Sharpe]])/3</f>
        <v>539.66666666666663</v>
      </c>
    </row>
    <row r="4" spans="1:48" x14ac:dyDescent="0.3">
      <c r="A4" t="s">
        <v>22</v>
      </c>
      <c r="B4" t="s">
        <v>23</v>
      </c>
      <c r="C4" t="s">
        <v>10139</v>
      </c>
      <c r="D4" t="s">
        <v>24</v>
      </c>
      <c r="E4">
        <v>1234796.2947110999</v>
      </c>
      <c r="F4">
        <v>1622.1</v>
      </c>
      <c r="G4">
        <v>-29.053131004397201</v>
      </c>
      <c r="H4">
        <f>(Table2[[#This Row],[1Y Return vs Nifty]]-AVERAGE(Table2[1Y Return vs Nifty]))/_xlfn.STDEV.P(Table2[1Y Return vs Nifty])</f>
        <v>-0.89188831818145664</v>
      </c>
      <c r="I4">
        <v>-3.00586110774857</v>
      </c>
      <c r="J4">
        <f>(Table2[[#This Row],[1M Return vs Nifty]]-AVERAGE(Table2[1M Return vs Nifty]))/_xlfn.STDEV.P(Table2[1M Return vs Nifty])</f>
        <v>-0.23867061055790711</v>
      </c>
      <c r="K4">
        <v>-14.2957209387751</v>
      </c>
      <c r="L4">
        <f>(Table2[[#This Row],[6M Return vs Nifty]]-AVERAGE(Table2[6M Return vs Nifty]))/_xlfn.STDEV.P(Table2[6M Return vs Nifty])</f>
        <v>-0.76519652378348413</v>
      </c>
      <c r="M4">
        <v>-2.3433334214861001</v>
      </c>
      <c r="N4">
        <f>(Table2[[#This Row],[1W Return vs Nifty]]-AVERAGE(Table2[1W Return vs Nifty]))/_xlfn.STDEV.P(Table2[1W Return vs Nifty])</f>
        <v>-0.17220112023708525</v>
      </c>
      <c r="O4">
        <v>1644.2</v>
      </c>
      <c r="P4">
        <v>1598.84661973634</v>
      </c>
      <c r="Q4">
        <v>1551.8205383576701</v>
      </c>
      <c r="R4">
        <v>37.039219238422604</v>
      </c>
      <c r="S4" s="2">
        <f>(Table2[[#This Row],[Close Price]]-Table2[[#This Row],[20D EMA]])/Table2[[#This Row],[20D EMA]]</f>
        <v>-1.3441187203503306E-2</v>
      </c>
      <c r="T4" s="2">
        <f>(Table2[[#This Row],[Close Price]]-Table2[[#This Row],[50D EMA]])/Table2[[#This Row],[50D EMA]]</f>
        <v>1.4543846780934198E-2</v>
      </c>
      <c r="U4" s="2">
        <f>(Table2[[#This Row],[Close Price]]-Table2[[#This Row],[200D EMA]])/Table2[[#This Row],[200D EMA]]</f>
        <v>4.5288395085109706E-2</v>
      </c>
      <c r="V4">
        <v>1.2911452929568501</v>
      </c>
      <c r="W4">
        <v>1620</v>
      </c>
      <c r="X4">
        <v>1627</v>
      </c>
      <c r="Y4">
        <v>1615.2</v>
      </c>
      <c r="Z4">
        <v>1629.8</v>
      </c>
      <c r="AA4">
        <v>1601</v>
      </c>
      <c r="AB4">
        <v>1794</v>
      </c>
      <c r="AC4" s="2">
        <f>(Table2[[#This Row],[Close Price]]/Table2[[#This Row],[Day Low]])-1</f>
        <v>1.2962962962963509E-3</v>
      </c>
      <c r="AD4" s="2">
        <f>(Table2[[#This Row],[Day High]]/Table2[[#This Row],[Close Price]])-1</f>
        <v>3.020775537883047E-3</v>
      </c>
      <c r="AE4" s="2">
        <f>(Table2[[#This Row],[Close Price]]/Table2[[#This Row],[Current Week Low]])-1</f>
        <v>4.2719167904903266E-3</v>
      </c>
      <c r="AF4" s="2">
        <f>(Table2[[#This Row],[Current Week High]]/Table2[[#This Row],[Close Price]])-1</f>
        <v>4.7469329881018041E-3</v>
      </c>
      <c r="AG4" s="2">
        <f>(Table2[[#This Row],[Close Price]]/Table2[[#This Row],[Current Month Low]])-1</f>
        <v>1.3179262960649529E-2</v>
      </c>
      <c r="AH4" s="2">
        <f>(Table2[[#This Row],[Current Month High]]/Table2[[#This Row],[Close Price]])-1</f>
        <v>0.10597373774736463</v>
      </c>
      <c r="AI4">
        <v>10.597373774736401</v>
      </c>
      <c r="AJ4">
        <v>18.961534230501201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-0.01</v>
      </c>
      <c r="AM4" t="s">
        <v>10184</v>
      </c>
      <c r="AN4">
        <v>-4.37</v>
      </c>
      <c r="AO4" t="s">
        <v>10184</v>
      </c>
      <c r="AP4">
        <v>-8.6899101566775994E-2</v>
      </c>
      <c r="AQ4">
        <f>(Table2[[#This Row],[Sharpe Ratio]]-AVERAGE(Table2[Sharpe Ratio]))/_xlfn.STDEV.P(Table2[Sharpe Ratio])</f>
        <v>-1.5896196989245297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-3.6575762716844631</v>
      </c>
      <c r="AS4">
        <f>_xlfn.RANK.AVG(Table2[[#This Row],[1Y Return vs Nifty Z-Score]],Table2[1Y Return vs Nifty Z-Score])</f>
        <v>657</v>
      </c>
      <c r="AT4">
        <f>_xlfn.RANK.AVG(Table2[[#This Row],[6M Return vs Nifty Z-Score]],Table2[6M Return vs Nifty Z-Score])</f>
        <v>576</v>
      </c>
      <c r="AU4">
        <f>_xlfn.RANK.AVG(Table2[[#This Row],[Sharpe Ratio Z-Score]],Table2[Sharpe Ratio Z-Score])</f>
        <v>696</v>
      </c>
      <c r="AV4">
        <f>(Table2[[#This Row],[Rank 1Y]]+Table2[[#This Row],[Rank 6M]]+Table2[[#This Row],[Rank Sharpe]])/3</f>
        <v>643</v>
      </c>
    </row>
    <row r="5" spans="1:48" x14ac:dyDescent="0.3">
      <c r="A5" t="s">
        <v>25</v>
      </c>
      <c r="B5" t="s">
        <v>26</v>
      </c>
      <c r="C5" t="s">
        <v>10139</v>
      </c>
      <c r="D5" t="s">
        <v>24</v>
      </c>
      <c r="E5">
        <v>865817.91335108003</v>
      </c>
      <c r="F5">
        <v>1229.95</v>
      </c>
      <c r="G5">
        <v>1.2991704365659</v>
      </c>
      <c r="H5">
        <f>(Table2[[#This Row],[1Y Return vs Nifty]]-AVERAGE(Table2[1Y Return vs Nifty]))/_xlfn.STDEV.P(Table2[1Y Return vs Nifty])</f>
        <v>-0.51859723579712624</v>
      </c>
      <c r="I5">
        <v>6.1694996707335701</v>
      </c>
      <c r="J5">
        <f>(Table2[[#This Row],[1M Return vs Nifty]]-AVERAGE(Table2[1M Return vs Nifty]))/_xlfn.STDEV.P(Table2[1M Return vs Nifty])</f>
        <v>0.63376926872754613</v>
      </c>
      <c r="K5">
        <v>10.530441682220101</v>
      </c>
      <c r="L5">
        <f>(Table2[[#This Row],[6M Return vs Nifty]]-AVERAGE(Table2[6M Return vs Nifty]))/_xlfn.STDEV.P(Table2[6M Return vs Nifty])</f>
        <v>-1.3855415461709506E-3</v>
      </c>
      <c r="M5">
        <v>-0.21237208924287701</v>
      </c>
      <c r="N5">
        <f>(Table2[[#This Row],[1W Return vs Nifty]]-AVERAGE(Table2[1W Return vs Nifty]))/_xlfn.STDEV.P(Table2[1W Return vs Nifty])</f>
        <v>0.28251245917891249</v>
      </c>
      <c r="O5">
        <v>1205.79</v>
      </c>
      <c r="P5">
        <v>1165.0003864180701</v>
      </c>
      <c r="Q5">
        <v>1069.31616328255</v>
      </c>
      <c r="R5">
        <v>59.892373977105898</v>
      </c>
      <c r="S5" s="2">
        <f>(Table2[[#This Row],[Close Price]]-Table2[[#This Row],[20D EMA]])/Table2[[#This Row],[20D EMA]]</f>
        <v>2.0036656465885504E-2</v>
      </c>
      <c r="T5" s="2">
        <f>(Table2[[#This Row],[Close Price]]-Table2[[#This Row],[50D EMA]])/Table2[[#This Row],[50D EMA]]</f>
        <v>5.5750722780122962E-2</v>
      </c>
      <c r="U5" s="2">
        <f>(Table2[[#This Row],[Close Price]]-Table2[[#This Row],[200D EMA]])/Table2[[#This Row],[200D EMA]]</f>
        <v>0.15022108730157213</v>
      </c>
      <c r="V5">
        <v>0.80635112959537703</v>
      </c>
      <c r="W5">
        <v>1229</v>
      </c>
      <c r="X5">
        <v>1243.3499999999999</v>
      </c>
      <c r="Y5">
        <v>1224.05</v>
      </c>
      <c r="Z5">
        <v>1238.45</v>
      </c>
      <c r="AA5">
        <v>1179.45</v>
      </c>
      <c r="AB5">
        <v>1257.8</v>
      </c>
      <c r="AC5" s="2">
        <f>(Table2[[#This Row],[Close Price]]/Table2[[#This Row],[Day Low]])-1</f>
        <v>7.7298616761600769E-4</v>
      </c>
      <c r="AD5" s="2">
        <f>(Table2[[#This Row],[Day High]]/Table2[[#This Row],[Close Price]])-1</f>
        <v>1.0894751819179538E-2</v>
      </c>
      <c r="AE5" s="2">
        <f>(Table2[[#This Row],[Close Price]]/Table2[[#This Row],[Current Week Low]])-1</f>
        <v>4.8200645398472908E-3</v>
      </c>
      <c r="AF5" s="2">
        <f>(Table2[[#This Row],[Current Week High]]/Table2[[#This Row],[Close Price]])-1</f>
        <v>6.9108500345542723E-3</v>
      </c>
      <c r="AG5" s="2">
        <f>(Table2[[#This Row],[Close Price]]/Table2[[#This Row],[Current Month Low]])-1</f>
        <v>4.2816567043961085E-2</v>
      </c>
      <c r="AH5" s="2">
        <f>(Table2[[#This Row],[Current Month High]]/Table2[[#This Row],[Close Price]])-1</f>
        <v>2.2643196877921712E-2</v>
      </c>
      <c r="AI5">
        <v>2.2643196877921699</v>
      </c>
      <c r="AJ5">
        <v>36.813125695216897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0.02</v>
      </c>
      <c r="AM5" t="s">
        <v>10183</v>
      </c>
      <c r="AN5">
        <v>0.82</v>
      </c>
      <c r="AO5" t="s">
        <v>10183</v>
      </c>
      <c r="AP5">
        <v>7.2010335098542003E-2</v>
      </c>
      <c r="AQ5">
        <f>(Table2[[#This Row],[Sharpe Ratio]]-AVERAGE(Table2[Sharpe Ratio]))/_xlfn.STDEV.P(Table2[Sharpe Ratio])</f>
        <v>0.20804919956956622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0.60434815013272769</v>
      </c>
      <c r="AS5">
        <f>_xlfn.RANK.AVG(Table2[[#This Row],[1Y Return vs Nifty Z-Score]],Table2[1Y Return vs Nifty Z-Score])</f>
        <v>492</v>
      </c>
      <c r="AT5">
        <f>_xlfn.RANK.AVG(Table2[[#This Row],[6M Return vs Nifty Z-Score]],Table2[6M Return vs Nifty Z-Score])</f>
        <v>307</v>
      </c>
      <c r="AU5">
        <f>_xlfn.RANK.AVG(Table2[[#This Row],[Sharpe Ratio Z-Score]],Table2[Sharpe Ratio Z-Score])</f>
        <v>277</v>
      </c>
      <c r="AV5">
        <f>(Table2[[#This Row],[Rank 1Y]]+Table2[[#This Row],[Rank 6M]]+Table2[[#This Row],[Rank Sharpe]])/3</f>
        <v>358.66666666666669</v>
      </c>
    </row>
    <row r="6" spans="1:48" x14ac:dyDescent="0.3">
      <c r="A6" t="s">
        <v>27</v>
      </c>
      <c r="B6" t="s">
        <v>28</v>
      </c>
      <c r="C6" t="s">
        <v>10140</v>
      </c>
      <c r="D6" t="s">
        <v>29</v>
      </c>
      <c r="E6">
        <v>858482.996539279</v>
      </c>
      <c r="F6">
        <v>1437.6</v>
      </c>
      <c r="G6">
        <v>38.0471530473218</v>
      </c>
      <c r="H6">
        <f>(Table2[[#This Row],[1Y Return vs Nifty]]-AVERAGE(Table2[1Y Return vs Nifty]))/_xlfn.STDEV.P(Table2[1Y Return vs Nifty])</f>
        <v>-6.6648172531156208E-2</v>
      </c>
      <c r="I6">
        <v>-4.8647703135560398</v>
      </c>
      <c r="J6">
        <f>(Table2[[#This Row],[1M Return vs Nifty]]-AVERAGE(Table2[1M Return vs Nifty]))/_xlfn.STDEV.P(Table2[1M Return vs Nifty])</f>
        <v>-0.41542513414249094</v>
      </c>
      <c r="K6">
        <v>19.141511612923701</v>
      </c>
      <c r="L6">
        <f>(Table2[[#This Row],[6M Return vs Nifty]]-AVERAGE(Table2[6M Return vs Nifty]))/_xlfn.STDEV.P(Table2[6M Return vs Nifty])</f>
        <v>0.26354584887026911</v>
      </c>
      <c r="M6">
        <v>-0.96342453005568196</v>
      </c>
      <c r="N6">
        <f>(Table2[[#This Row],[1W Return vs Nifty]]-AVERAGE(Table2[1W Return vs Nifty]))/_xlfn.STDEV.P(Table2[1W Return vs Nifty])</f>
        <v>0.12224969958598868</v>
      </c>
      <c r="O6">
        <v>1426.88</v>
      </c>
      <c r="P6">
        <v>1384.38681752359</v>
      </c>
      <c r="Q6">
        <v>1191.8086657326301</v>
      </c>
      <c r="R6">
        <v>54.181206601443101</v>
      </c>
      <c r="S6" s="2">
        <f>(Table2[[#This Row],[Close Price]]-Table2[[#This Row],[20D EMA]])/Table2[[#This Row],[20D EMA]]</f>
        <v>7.5128952679971682E-3</v>
      </c>
      <c r="T6" s="2">
        <f>(Table2[[#This Row],[Close Price]]-Table2[[#This Row],[50D EMA]])/Table2[[#This Row],[50D EMA]]</f>
        <v>3.8438088114417582E-2</v>
      </c>
      <c r="U6" s="2">
        <f>(Table2[[#This Row],[Close Price]]-Table2[[#This Row],[200D EMA]])/Table2[[#This Row],[200D EMA]]</f>
        <v>0.20623388748082033</v>
      </c>
      <c r="V6">
        <v>0.65816510860127098</v>
      </c>
      <c r="W6">
        <v>1445</v>
      </c>
      <c r="X6">
        <v>1473.3</v>
      </c>
      <c r="Y6">
        <v>1426.05</v>
      </c>
      <c r="Z6">
        <v>1440</v>
      </c>
      <c r="AA6">
        <v>1408.45</v>
      </c>
      <c r="AB6">
        <v>1473.4</v>
      </c>
      <c r="AC6" s="2">
        <f>(Table2[[#This Row],[Close Price]]/Table2[[#This Row],[Day Low]])-1</f>
        <v>-5.121107266435998E-3</v>
      </c>
      <c r="AD6" s="2">
        <f>(Table2[[#This Row],[Day High]]/Table2[[#This Row],[Close Price]])-1</f>
        <v>2.4833055091819656E-2</v>
      </c>
      <c r="AE6" s="2">
        <f>(Table2[[#This Row],[Close Price]]/Table2[[#This Row],[Current Week Low]])-1</f>
        <v>8.0992952561269593E-3</v>
      </c>
      <c r="AF6" s="2">
        <f>(Table2[[#This Row],[Current Week High]]/Table2[[#This Row],[Close Price]])-1</f>
        <v>1.6694490818029983E-3</v>
      </c>
      <c r="AG6" s="2">
        <f>(Table2[[#This Row],[Close Price]]/Table2[[#This Row],[Current Month Low]])-1</f>
        <v>2.0696510348255037E-2</v>
      </c>
      <c r="AH6" s="2">
        <f>(Table2[[#This Row],[Current Month High]]/Table2[[#This Row],[Close Price]])-1</f>
        <v>2.4902615470228318E-2</v>
      </c>
      <c r="AI6">
        <v>6.8621313299944404</v>
      </c>
      <c r="AJ6">
        <v>69.718434567026705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-0.02</v>
      </c>
      <c r="AM6" t="s">
        <v>10184</v>
      </c>
      <c r="AN6">
        <v>-2.59</v>
      </c>
      <c r="AO6" t="s">
        <v>10184</v>
      </c>
      <c r="AP6">
        <v>0.15633396348019801</v>
      </c>
      <c r="AQ6">
        <f>(Table2[[#This Row],[Sharpe Ratio]]-AVERAGE(Table2[Sharpe Ratio]))/_xlfn.STDEV.P(Table2[Sharpe Ratio])</f>
        <v>1.1619633744032167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1.0656856161858272</v>
      </c>
      <c r="AS6">
        <f>_xlfn.RANK.AVG(Table2[[#This Row],[1Y Return vs Nifty Z-Score]],Table2[1Y Return vs Nifty Z-Score])</f>
        <v>301</v>
      </c>
      <c r="AT6">
        <f>_xlfn.RANK.AVG(Table2[[#This Row],[6M Return vs Nifty Z-Score]],Table2[6M Return vs Nifty Z-Score])</f>
        <v>229</v>
      </c>
      <c r="AU6">
        <f>_xlfn.RANK.AVG(Table2[[#This Row],[Sharpe Ratio Z-Score]],Table2[Sharpe Ratio Z-Score])</f>
        <v>93</v>
      </c>
      <c r="AV6">
        <f>(Table2[[#This Row],[Rank 1Y]]+Table2[[#This Row],[Rank 6M]]+Table2[[#This Row],[Rank Sharpe]])/3</f>
        <v>207.66666666666666</v>
      </c>
    </row>
    <row r="7" spans="1:48" x14ac:dyDescent="0.3">
      <c r="A7" t="s">
        <v>30</v>
      </c>
      <c r="B7" t="s">
        <v>31</v>
      </c>
      <c r="C7" t="s">
        <v>10139</v>
      </c>
      <c r="D7" t="s">
        <v>32</v>
      </c>
      <c r="E7">
        <v>788043.23377219995</v>
      </c>
      <c r="F7">
        <v>881.35</v>
      </c>
      <c r="G7">
        <v>20.952894639279702</v>
      </c>
      <c r="H7">
        <f>(Table2[[#This Row],[1Y Return vs Nifty]]-AVERAGE(Table2[1Y Return vs Nifty]))/_xlfn.STDEV.P(Table2[1Y Return vs Nifty])</f>
        <v>-0.27688376985833535</v>
      </c>
      <c r="I7">
        <v>-2.6754941705944502</v>
      </c>
      <c r="J7">
        <f>(Table2[[#This Row],[1M Return vs Nifty]]-AVERAGE(Table2[1M Return vs Nifty]))/_xlfn.STDEV.P(Table2[1M Return vs Nifty])</f>
        <v>-0.20725764514660852</v>
      </c>
      <c r="K7">
        <v>26.424549073734099</v>
      </c>
      <c r="L7">
        <f>(Table2[[#This Row],[6M Return vs Nifty]]-AVERAGE(Table2[6M Return vs Nifty]))/_xlfn.STDEV.P(Table2[6M Return vs Nifty])</f>
        <v>0.48761849680774322</v>
      </c>
      <c r="M7">
        <v>-0.50688718652419196</v>
      </c>
      <c r="N7">
        <f>(Table2[[#This Row],[1W Return vs Nifty]]-AVERAGE(Table2[1W Return vs Nifty]))/_xlfn.STDEV.P(Table2[1W Return vs Nifty])</f>
        <v>0.21966757689479219</v>
      </c>
      <c r="O7">
        <v>849.39</v>
      </c>
      <c r="P7">
        <v>830.00780304948398</v>
      </c>
      <c r="Q7">
        <v>733.77599856800396</v>
      </c>
      <c r="R7">
        <v>72.211111531379302</v>
      </c>
      <c r="S7" s="2">
        <f>(Table2[[#This Row],[Close Price]]-Table2[[#This Row],[20D EMA]])/Table2[[#This Row],[20D EMA]]</f>
        <v>3.762700290796929E-2</v>
      </c>
      <c r="T7" s="2">
        <f>(Table2[[#This Row],[Close Price]]-Table2[[#This Row],[50D EMA]])/Table2[[#This Row],[50D EMA]]</f>
        <v>6.1857487076486056E-2</v>
      </c>
      <c r="U7" s="2">
        <f>(Table2[[#This Row],[Close Price]]-Table2[[#This Row],[200D EMA]])/Table2[[#This Row],[200D EMA]]</f>
        <v>0.20111587421773566</v>
      </c>
      <c r="V7">
        <v>0.76390015829467905</v>
      </c>
      <c r="W7">
        <v>877</v>
      </c>
      <c r="X7">
        <v>888.1</v>
      </c>
      <c r="Y7">
        <v>859.7</v>
      </c>
      <c r="Z7">
        <v>887.35</v>
      </c>
      <c r="AA7">
        <v>823.15</v>
      </c>
      <c r="AB7">
        <v>887.35</v>
      </c>
      <c r="AC7" s="2">
        <f>(Table2[[#This Row],[Close Price]]/Table2[[#This Row],[Day Low]])-1</f>
        <v>4.9600912200684633E-3</v>
      </c>
      <c r="AD7" s="2">
        <f>(Table2[[#This Row],[Day High]]/Table2[[#This Row],[Close Price]])-1</f>
        <v>7.6587053951324702E-3</v>
      </c>
      <c r="AE7" s="2">
        <f>(Table2[[#This Row],[Close Price]]/Table2[[#This Row],[Current Week Low]])-1</f>
        <v>2.5183203443061464E-2</v>
      </c>
      <c r="AF7" s="2">
        <f>(Table2[[#This Row],[Current Week High]]/Table2[[#This Row],[Close Price]])-1</f>
        <v>6.8077381290065908E-3</v>
      </c>
      <c r="AG7" s="2">
        <f>(Table2[[#This Row],[Close Price]]/Table2[[#This Row],[Current Month Low]])-1</f>
        <v>7.070400291562895E-2</v>
      </c>
      <c r="AH7" s="2">
        <f>(Table2[[#This Row],[Current Month High]]/Table2[[#This Row],[Close Price]])-1</f>
        <v>6.8077381290065908E-3</v>
      </c>
      <c r="AI7">
        <v>3.47761956090089</v>
      </c>
      <c r="AJ7">
        <v>62.251472754049999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</v>
      </c>
      <c r="AM7" t="s">
        <v>10185</v>
      </c>
      <c r="AN7">
        <v>4.43</v>
      </c>
      <c r="AO7" t="s">
        <v>10183</v>
      </c>
      <c r="AP7">
        <v>8.1541274686532994E-2</v>
      </c>
      <c r="AQ7">
        <f>(Table2[[#This Row],[Sharpe Ratio]]-AVERAGE(Table2[Sharpe Ratio]))/_xlfn.STDEV.P(Table2[Sharpe Ratio])</f>
        <v>0.31586830729721271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0.53901296599480431</v>
      </c>
      <c r="AS7">
        <f>_xlfn.RANK.AVG(Table2[[#This Row],[1Y Return vs Nifty Z-Score]],Table2[1Y Return vs Nifty Z-Score])</f>
        <v>378</v>
      </c>
      <c r="AT7">
        <f>_xlfn.RANK.AVG(Table2[[#This Row],[6M Return vs Nifty Z-Score]],Table2[6M Return vs Nifty Z-Score])</f>
        <v>174</v>
      </c>
      <c r="AU7">
        <f>_xlfn.RANK.AVG(Table2[[#This Row],[Sharpe Ratio Z-Score]],Table2[Sharpe Ratio Z-Score])</f>
        <v>245</v>
      </c>
      <c r="AV7">
        <f>(Table2[[#This Row],[Rank 1Y]]+Table2[[#This Row],[Rank 6M]]+Table2[[#This Row],[Rank Sharpe]])/3</f>
        <v>265.66666666666669</v>
      </c>
    </row>
    <row r="8" spans="1:48" x14ac:dyDescent="0.3">
      <c r="A8" t="s">
        <v>33</v>
      </c>
      <c r="B8" t="s">
        <v>34</v>
      </c>
      <c r="C8" t="s">
        <v>10138</v>
      </c>
      <c r="D8" t="s">
        <v>21</v>
      </c>
      <c r="E8">
        <v>707659.13280899997</v>
      </c>
      <c r="F8">
        <v>1707.05</v>
      </c>
      <c r="G8">
        <v>-5.7043989579226402</v>
      </c>
      <c r="H8">
        <f>(Table2[[#This Row],[1Y Return vs Nifty]]-AVERAGE(Table2[1Y Return vs Nifty]))/_xlfn.STDEV.P(Table2[1Y Return vs Nifty])</f>
        <v>-0.60473139616409188</v>
      </c>
      <c r="I8">
        <v>9.1908756689624802</v>
      </c>
      <c r="J8">
        <f>(Table2[[#This Row],[1M Return vs Nifty]]-AVERAGE(Table2[1M Return vs Nifty]))/_xlfn.STDEV.P(Table2[1M Return vs Nifty])</f>
        <v>0.92105703591296451</v>
      </c>
      <c r="K8">
        <v>-7.9388046033463802</v>
      </c>
      <c r="L8">
        <f>(Table2[[#This Row],[6M Return vs Nifty]]-AVERAGE(Table2[6M Return vs Nifty]))/_xlfn.STDEV.P(Table2[6M Return vs Nifty])</f>
        <v>-0.56961726394016043</v>
      </c>
      <c r="M8">
        <v>3.0988392855471698</v>
      </c>
      <c r="N8">
        <f>(Table2[[#This Row],[1W Return vs Nifty]]-AVERAGE(Table2[1W Return vs Nifty]))/_xlfn.STDEV.P(Table2[1W Return vs Nifty])</f>
        <v>0.98907280527809605</v>
      </c>
      <c r="O8">
        <v>1611.05</v>
      </c>
      <c r="P8">
        <v>1550.4585272305901</v>
      </c>
      <c r="Q8">
        <v>1513.82783624226</v>
      </c>
      <c r="R8">
        <v>85.192987242481706</v>
      </c>
      <c r="S8" s="2">
        <f>(Table2[[#This Row],[Close Price]]-Table2[[#This Row],[20D EMA]])/Table2[[#This Row],[20D EMA]]</f>
        <v>5.9588467148753918E-2</v>
      </c>
      <c r="T8" s="2">
        <f>(Table2[[#This Row],[Close Price]]-Table2[[#This Row],[50D EMA]])/Table2[[#This Row],[50D EMA]]</f>
        <v>0.10099687932260375</v>
      </c>
      <c r="U8" s="2">
        <f>(Table2[[#This Row],[Close Price]]-Table2[[#This Row],[200D EMA]])/Table2[[#This Row],[200D EMA]]</f>
        <v>0.12763813634010779</v>
      </c>
      <c r="V8">
        <v>0.96035649770809395</v>
      </c>
      <c r="W8">
        <v>1700</v>
      </c>
      <c r="X8">
        <v>1737.9</v>
      </c>
      <c r="Y8">
        <v>1702.65</v>
      </c>
      <c r="Z8">
        <v>1728</v>
      </c>
      <c r="AA8">
        <v>1559.5</v>
      </c>
      <c r="AB8">
        <v>1728</v>
      </c>
      <c r="AC8" s="2">
        <f>(Table2[[#This Row],[Close Price]]/Table2[[#This Row],[Day Low]])-1</f>
        <v>4.1470588235292816E-3</v>
      </c>
      <c r="AD8" s="2">
        <f>(Table2[[#This Row],[Day High]]/Table2[[#This Row],[Close Price]])-1</f>
        <v>1.8072112709059507E-2</v>
      </c>
      <c r="AE8" s="2">
        <f>(Table2[[#This Row],[Close Price]]/Table2[[#This Row],[Current Week Low]])-1</f>
        <v>2.5842069714856475E-3</v>
      </c>
      <c r="AF8" s="2">
        <f>(Table2[[#This Row],[Current Week High]]/Table2[[#This Row],[Close Price]])-1</f>
        <v>1.2272634076330613E-2</v>
      </c>
      <c r="AG8" s="2">
        <f>(Table2[[#This Row],[Close Price]]/Table2[[#This Row],[Current Month Low]])-1</f>
        <v>9.4613658223789754E-2</v>
      </c>
      <c r="AH8" s="2">
        <f>(Table2[[#This Row],[Current Month High]]/Table2[[#This Row],[Close Price]])-1</f>
        <v>1.2272634076330613E-2</v>
      </c>
      <c r="AI8">
        <v>1.52016636888199</v>
      </c>
      <c r="AJ8">
        <v>30.808429118773901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0.02</v>
      </c>
      <c r="AM8" t="s">
        <v>10183</v>
      </c>
      <c r="AN8">
        <v>8.5</v>
      </c>
      <c r="AO8" t="s">
        <v>10183</v>
      </c>
      <c r="AP8">
        <v>-6.2798429188911001E-2</v>
      </c>
      <c r="AQ8">
        <f>(Table2[[#This Row],[Sharpe Ratio]]-AVERAGE(Table2[Sharpe Ratio]))/_xlfn.STDEV.P(Table2[Sharpe Ratio])</f>
        <v>-1.3169799484122222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-0.58119876732541387</v>
      </c>
      <c r="AS8">
        <f>_xlfn.RANK.AVG(Table2[[#This Row],[1Y Return vs Nifty Z-Score]],Table2[1Y Return vs Nifty Z-Score])</f>
        <v>542</v>
      </c>
      <c r="AT8">
        <f>_xlfn.RANK.AVG(Table2[[#This Row],[6M Return vs Nifty Z-Score]],Table2[6M Return vs Nifty Z-Score])</f>
        <v>513</v>
      </c>
      <c r="AU8">
        <f>_xlfn.RANK.AVG(Table2[[#This Row],[Sharpe Ratio Z-Score]],Table2[Sharpe Ratio Z-Score])</f>
        <v>658</v>
      </c>
      <c r="AV8">
        <f>(Table2[[#This Row],[Rank 1Y]]+Table2[[#This Row],[Rank 6M]]+Table2[[#This Row],[Rank Sharpe]])/3</f>
        <v>571</v>
      </c>
    </row>
    <row r="9" spans="1:48" x14ac:dyDescent="0.3">
      <c r="A9" t="s">
        <v>35</v>
      </c>
      <c r="B9" t="s">
        <v>36</v>
      </c>
      <c r="C9" t="s">
        <v>10139</v>
      </c>
      <c r="D9" t="s">
        <v>37</v>
      </c>
      <c r="E9">
        <v>670639.50623703003</v>
      </c>
      <c r="F9">
        <v>1060.3</v>
      </c>
      <c r="G9">
        <v>45.098276197902301</v>
      </c>
      <c r="H9">
        <f>(Table2[[#This Row],[1Y Return vs Nifty]]-AVERAGE(Table2[1Y Return vs Nifty]))/_xlfn.STDEV.P(Table2[1Y Return vs Nifty])</f>
        <v>2.007083288018063E-2</v>
      </c>
      <c r="I9">
        <v>-5.80822017310948</v>
      </c>
      <c r="J9">
        <f>(Table2[[#This Row],[1M Return vs Nifty]]-AVERAGE(Table2[1M Return vs Nifty]))/_xlfn.STDEV.P(Table2[1M Return vs Nifty])</f>
        <v>-0.50513313598052278</v>
      </c>
      <c r="K9">
        <v>12.775836823652099</v>
      </c>
      <c r="L9">
        <f>(Table2[[#This Row],[6M Return vs Nifty]]-AVERAGE(Table2[6M Return vs Nifty]))/_xlfn.STDEV.P(Table2[6M Return vs Nifty])</f>
        <v>6.7697123168095508E-2</v>
      </c>
      <c r="M9">
        <v>2.5400642007240601</v>
      </c>
      <c r="N9">
        <f>(Table2[[#This Row],[1W Return vs Nifty]]-AVERAGE(Table2[1W Return vs Nifty]))/_xlfn.STDEV.P(Table2[1W Return vs Nifty])</f>
        <v>0.86983900452164309</v>
      </c>
      <c r="O9">
        <v>1023.23</v>
      </c>
      <c r="P9">
        <v>1005.16808837055</v>
      </c>
      <c r="Q9">
        <v>899.75287850972995</v>
      </c>
      <c r="R9">
        <v>72.744102807494698</v>
      </c>
      <c r="S9" s="2">
        <f>(Table2[[#This Row],[Close Price]]-Table2[[#This Row],[20D EMA]])/Table2[[#This Row],[20D EMA]]</f>
        <v>3.6228413944078983E-2</v>
      </c>
      <c r="T9" s="2">
        <f>(Table2[[#This Row],[Close Price]]-Table2[[#This Row],[50D EMA]])/Table2[[#This Row],[50D EMA]]</f>
        <v>5.4848449992898979E-2</v>
      </c>
      <c r="U9" s="2">
        <f>(Table2[[#This Row],[Close Price]]-Table2[[#This Row],[200D EMA]])/Table2[[#This Row],[200D EMA]]</f>
        <v>0.17843468503950313</v>
      </c>
      <c r="V9">
        <v>0.99943581932812298</v>
      </c>
      <c r="W9">
        <v>1058.2</v>
      </c>
      <c r="X9">
        <v>1096.4000000000001</v>
      </c>
      <c r="Y9">
        <v>1038.5999999999999</v>
      </c>
      <c r="Z9">
        <v>1067</v>
      </c>
      <c r="AA9">
        <v>982.2</v>
      </c>
      <c r="AB9">
        <v>1067</v>
      </c>
      <c r="AC9" s="2">
        <f>(Table2[[#This Row],[Close Price]]/Table2[[#This Row],[Day Low]])-1</f>
        <v>1.9845019845019518E-3</v>
      </c>
      <c r="AD9" s="2">
        <f>(Table2[[#This Row],[Day High]]/Table2[[#This Row],[Close Price]])-1</f>
        <v>3.4046967839290954E-2</v>
      </c>
      <c r="AE9" s="2">
        <f>(Table2[[#This Row],[Close Price]]/Table2[[#This Row],[Current Week Low]])-1</f>
        <v>2.0893510494897072E-2</v>
      </c>
      <c r="AF9" s="2">
        <f>(Table2[[#This Row],[Current Week High]]/Table2[[#This Row],[Close Price]])-1</f>
        <v>6.3189663302838373E-3</v>
      </c>
      <c r="AG9" s="2">
        <f>(Table2[[#This Row],[Close Price]]/Table2[[#This Row],[Current Month Low]])-1</f>
        <v>7.9515373650987486E-2</v>
      </c>
      <c r="AH9" s="2">
        <f>(Table2[[#This Row],[Current Month High]]/Table2[[#This Row],[Close Price]])-1</f>
        <v>6.3189663302838373E-3</v>
      </c>
      <c r="AI9">
        <v>10.8176931057248</v>
      </c>
      <c r="AJ9">
        <v>77.500627772662497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-0.02</v>
      </c>
      <c r="AM9" t="s">
        <v>10184</v>
      </c>
      <c r="AN9">
        <v>6.91</v>
      </c>
      <c r="AO9" t="s">
        <v>10183</v>
      </c>
      <c r="AP9">
        <v>-1.4781257442073001E-2</v>
      </c>
      <c r="AQ9">
        <f>(Table2[[#This Row],[Sharpe Ratio]]-AVERAGE(Table2[Sharpe Ratio]))/_xlfn.STDEV.P(Table2[Sharpe Ratio])</f>
        <v>-0.77378391138430147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-0.3213100867949048</v>
      </c>
      <c r="AS9">
        <f>_xlfn.RANK.AVG(Table2[[#This Row],[1Y Return vs Nifty Z-Score]],Table2[1Y Return vs Nifty Z-Score])</f>
        <v>270</v>
      </c>
      <c r="AT9">
        <f>_xlfn.RANK.AVG(Table2[[#This Row],[6M Return vs Nifty Z-Score]],Table2[6M Return vs Nifty Z-Score])</f>
        <v>289</v>
      </c>
      <c r="AU9">
        <f>_xlfn.RANK.AVG(Table2[[#This Row],[Sharpe Ratio Z-Score]],Table2[Sharpe Ratio Z-Score])</f>
        <v>571</v>
      </c>
      <c r="AV9">
        <f>(Table2[[#This Row],[Rank 1Y]]+Table2[[#This Row],[Rank 6M]]+Table2[[#This Row],[Rank Sharpe]])/3</f>
        <v>376.66666666666669</v>
      </c>
    </row>
    <row r="10" spans="1:48" x14ac:dyDescent="0.3">
      <c r="A10" t="s">
        <v>38</v>
      </c>
      <c r="B10" t="s">
        <v>39</v>
      </c>
      <c r="C10" t="s">
        <v>10141</v>
      </c>
      <c r="D10" t="s">
        <v>40</v>
      </c>
      <c r="E10">
        <v>615357.95151779999</v>
      </c>
      <c r="F10">
        <v>2620.3000000000002</v>
      </c>
      <c r="G10">
        <v>-27.959555876932399</v>
      </c>
      <c r="H10">
        <f>(Table2[[#This Row],[1Y Return vs Nifty]]-AVERAGE(Table2[1Y Return vs Nifty]))/_xlfn.STDEV.P(Table2[1Y Return vs Nifty])</f>
        <v>-0.8784388654671732</v>
      </c>
      <c r="I10">
        <v>0.53361304210431404</v>
      </c>
      <c r="J10">
        <f>(Table2[[#This Row],[1M Return vs Nifty]]-AVERAGE(Table2[1M Return vs Nifty]))/_xlfn.STDEV.P(Table2[1M Return vs Nifty])</f>
        <v>9.7880558882044874E-2</v>
      </c>
      <c r="K10">
        <v>-9.4344687333360202</v>
      </c>
      <c r="L10">
        <f>(Table2[[#This Row],[6M Return vs Nifty]]-AVERAGE(Table2[6M Return vs Nifty]))/_xlfn.STDEV.P(Table2[6M Return vs Nifty])</f>
        <v>-0.61563342461971649</v>
      </c>
      <c r="M10">
        <v>1.3289359256486499</v>
      </c>
      <c r="N10">
        <f>(Table2[[#This Row],[1W Return vs Nifty]]-AVERAGE(Table2[1W Return vs Nifty]))/_xlfn.STDEV.P(Table2[1W Return vs Nifty])</f>
        <v>0.61140330943949261</v>
      </c>
      <c r="O10">
        <v>2536.73</v>
      </c>
      <c r="P10">
        <v>2467.16348525485</v>
      </c>
      <c r="Q10">
        <v>2445.8157704610999</v>
      </c>
      <c r="R10">
        <v>77.069508215034105</v>
      </c>
      <c r="S10" s="2">
        <f>(Table2[[#This Row],[Close Price]]-Table2[[#This Row],[20D EMA]])/Table2[[#This Row],[20D EMA]]</f>
        <v>3.2943986943821439E-2</v>
      </c>
      <c r="T10" s="2">
        <f>(Table2[[#This Row],[Close Price]]-Table2[[#This Row],[50D EMA]])/Table2[[#This Row],[50D EMA]]</f>
        <v>6.2069869167722252E-2</v>
      </c>
      <c r="U10" s="2">
        <f>(Table2[[#This Row],[Close Price]]-Table2[[#This Row],[200D EMA]])/Table2[[#This Row],[200D EMA]]</f>
        <v>7.1339890618991916E-2</v>
      </c>
      <c r="V10">
        <v>0.76590534455359305</v>
      </c>
      <c r="W10">
        <v>2624.55</v>
      </c>
      <c r="X10">
        <v>2657.2</v>
      </c>
      <c r="Y10">
        <v>2613.65</v>
      </c>
      <c r="Z10">
        <v>2629.25</v>
      </c>
      <c r="AA10">
        <v>2450.1</v>
      </c>
      <c r="AB10">
        <v>2639.5</v>
      </c>
      <c r="AC10" s="2">
        <f>(Table2[[#This Row],[Close Price]]/Table2[[#This Row],[Day Low]])-1</f>
        <v>-1.6193252176563977E-3</v>
      </c>
      <c r="AD10" s="2">
        <f>(Table2[[#This Row],[Day High]]/Table2[[#This Row],[Close Price]])-1</f>
        <v>1.4082356982024757E-2</v>
      </c>
      <c r="AE10" s="2">
        <f>(Table2[[#This Row],[Close Price]]/Table2[[#This Row],[Current Week Low]])-1</f>
        <v>2.5443345512980997E-3</v>
      </c>
      <c r="AF10" s="2">
        <f>(Table2[[#This Row],[Current Week High]]/Table2[[#This Row],[Close Price]])-1</f>
        <v>3.4156394305995263E-3</v>
      </c>
      <c r="AG10" s="2">
        <f>(Table2[[#This Row],[Close Price]]/Table2[[#This Row],[Current Month Low]])-1</f>
        <v>6.9466552385617053E-2</v>
      </c>
      <c r="AH10" s="2">
        <f>(Table2[[#This Row],[Current Month High]]/Table2[[#This Row],[Close Price]])-1</f>
        <v>7.3274052589398231E-3</v>
      </c>
      <c r="AI10">
        <v>3.95565393275578</v>
      </c>
      <c r="AJ10">
        <v>20.637186068460601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0.06</v>
      </c>
      <c r="AM10" t="s">
        <v>10183</v>
      </c>
      <c r="AN10">
        <v>6.42</v>
      </c>
      <c r="AO10" t="s">
        <v>10183</v>
      </c>
      <c r="AP10">
        <v>-6.2721608990518998E-2</v>
      </c>
      <c r="AQ10">
        <f>(Table2[[#This Row],[Sharpe Ratio]]-AVERAGE(Table2[Sharpe Ratio]))/_xlfn.STDEV.P(Table2[Sharpe Ratio])</f>
        <v>-1.3161109170675558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-2.1008993388329076</v>
      </c>
      <c r="AS10">
        <f>_xlfn.RANK.AVG(Table2[[#This Row],[1Y Return vs Nifty Z-Score]],Table2[1Y Return vs Nifty Z-Score])</f>
        <v>652</v>
      </c>
      <c r="AT10">
        <f>_xlfn.RANK.AVG(Table2[[#This Row],[6M Return vs Nifty Z-Score]],Table2[6M Return vs Nifty Z-Score])</f>
        <v>527</v>
      </c>
      <c r="AU10">
        <f>_xlfn.RANK.AVG(Table2[[#This Row],[Sharpe Ratio Z-Score]],Table2[Sharpe Ratio Z-Score])</f>
        <v>657</v>
      </c>
      <c r="AV10">
        <f>(Table2[[#This Row],[Rank 1Y]]+Table2[[#This Row],[Rank 6M]]+Table2[[#This Row],[Rank Sharpe]])/3</f>
        <v>612</v>
      </c>
    </row>
    <row r="11" spans="1:48" x14ac:dyDescent="0.3">
      <c r="A11" t="s">
        <v>41</v>
      </c>
      <c r="B11" t="s">
        <v>42</v>
      </c>
      <c r="C11" t="s">
        <v>10141</v>
      </c>
      <c r="D11" t="s">
        <v>43</v>
      </c>
      <c r="E11">
        <v>579058.79425534001</v>
      </c>
      <c r="F11">
        <v>463.4</v>
      </c>
      <c r="G11">
        <v>-27.564744866304</v>
      </c>
      <c r="H11">
        <f>(Table2[[#This Row],[1Y Return vs Nifty]]-AVERAGE(Table2[1Y Return vs Nifty]))/_xlfn.STDEV.P(Table2[1Y Return vs Nifty])</f>
        <v>-0.8735832392873466</v>
      </c>
      <c r="I11">
        <v>1.38564280779056</v>
      </c>
      <c r="J11">
        <f>(Table2[[#This Row],[1M Return vs Nifty]]-AVERAGE(Table2[1M Return vs Nifty]))/_xlfn.STDEV.P(Table2[1M Return vs Nifty])</f>
        <v>0.17889587412351177</v>
      </c>
      <c r="K11">
        <v>-12.163078046654</v>
      </c>
      <c r="L11">
        <f>(Table2[[#This Row],[6M Return vs Nifty]]-AVERAGE(Table2[6M Return vs Nifty]))/_xlfn.STDEV.P(Table2[6M Return vs Nifty])</f>
        <v>-0.69958283684119094</v>
      </c>
      <c r="M11">
        <v>4.5387041735915004</v>
      </c>
      <c r="N11">
        <f>(Table2[[#This Row],[1W Return vs Nifty]]-AVERAGE(Table2[1W Return vs Nifty]))/_xlfn.STDEV.P(Table2[1W Return vs Nifty])</f>
        <v>1.296317290295961</v>
      </c>
      <c r="O11">
        <v>440.6</v>
      </c>
      <c r="P11">
        <v>434.54651834197102</v>
      </c>
      <c r="Q11">
        <v>430.96746967727398</v>
      </c>
      <c r="R11">
        <v>87.524793973957998</v>
      </c>
      <c r="S11" s="2">
        <f>(Table2[[#This Row],[Close Price]]-Table2[[#This Row],[20D EMA]])/Table2[[#This Row],[20D EMA]]</f>
        <v>5.174761688606435E-2</v>
      </c>
      <c r="T11" s="2">
        <f>(Table2[[#This Row],[Close Price]]-Table2[[#This Row],[50D EMA]])/Table2[[#This Row],[50D EMA]]</f>
        <v>6.6399063023495214E-2</v>
      </c>
      <c r="U11" s="2">
        <f>(Table2[[#This Row],[Close Price]]-Table2[[#This Row],[200D EMA]])/Table2[[#This Row],[200D EMA]]</f>
        <v>7.5255170296293583E-2</v>
      </c>
      <c r="V11">
        <v>0.94977277935746995</v>
      </c>
      <c r="W11">
        <v>461.4</v>
      </c>
      <c r="X11">
        <v>466.75</v>
      </c>
      <c r="Y11">
        <v>457.2</v>
      </c>
      <c r="Z11">
        <v>466.45</v>
      </c>
      <c r="AA11">
        <v>422.55</v>
      </c>
      <c r="AB11">
        <v>466.45</v>
      </c>
      <c r="AC11" s="2">
        <f>(Table2[[#This Row],[Close Price]]/Table2[[#This Row],[Day Low]])-1</f>
        <v>4.3346337234504428E-3</v>
      </c>
      <c r="AD11" s="2">
        <f>(Table2[[#This Row],[Day High]]/Table2[[#This Row],[Close Price]])-1</f>
        <v>7.2291756581788214E-3</v>
      </c>
      <c r="AE11" s="2">
        <f>(Table2[[#This Row],[Close Price]]/Table2[[#This Row],[Current Week Low]])-1</f>
        <v>1.3560804899387602E-2</v>
      </c>
      <c r="AF11" s="2">
        <f>(Table2[[#This Row],[Current Week High]]/Table2[[#This Row],[Close Price]])-1</f>
        <v>6.5817867932671525E-3</v>
      </c>
      <c r="AG11" s="2">
        <f>(Table2[[#This Row],[Close Price]]/Table2[[#This Row],[Current Month Low]])-1</f>
        <v>9.6674949710093383E-2</v>
      </c>
      <c r="AH11" s="2">
        <f>(Table2[[#This Row],[Current Month High]]/Table2[[#This Row],[Close Price]])-1</f>
        <v>6.5817867932671525E-3</v>
      </c>
      <c r="AI11">
        <v>7.8334052654294304</v>
      </c>
      <c r="AJ11">
        <v>16.038562664329501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-0.04</v>
      </c>
      <c r="AM11" t="s">
        <v>10184</v>
      </c>
      <c r="AN11">
        <v>8.8800000000000008</v>
      </c>
      <c r="AO11" t="s">
        <v>10183</v>
      </c>
      <c r="AP11">
        <v>9.4179906916999998E-2</v>
      </c>
      <c r="AQ11">
        <f>(Table2[[#This Row],[Sharpe Ratio]]-AVERAGE(Table2[Sharpe Ratio]))/_xlfn.STDEV.P(Table2[Sharpe Ratio])</f>
        <v>0.45884330335151724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0.3608903916424524</v>
      </c>
      <c r="AS11">
        <f>_xlfn.RANK.AVG(Table2[[#This Row],[1Y Return vs Nifty Z-Score]],Table2[1Y Return vs Nifty Z-Score])</f>
        <v>649</v>
      </c>
      <c r="AT11">
        <f>_xlfn.RANK.AVG(Table2[[#This Row],[6M Return vs Nifty Z-Score]],Table2[6M Return vs Nifty Z-Score])</f>
        <v>561</v>
      </c>
      <c r="AU11">
        <f>_xlfn.RANK.AVG(Table2[[#This Row],[Sharpe Ratio Z-Score]],Table2[Sharpe Ratio Z-Score])</f>
        <v>223</v>
      </c>
      <c r="AV11">
        <f>(Table2[[#This Row],[Rank 1Y]]+Table2[[#This Row],[Rank 6M]]+Table2[[#This Row],[Rank Sharpe]])/3</f>
        <v>477.66666666666669</v>
      </c>
    </row>
    <row r="12" spans="1:48" x14ac:dyDescent="0.3">
      <c r="A12" t="s">
        <v>44</v>
      </c>
      <c r="B12" t="s">
        <v>45</v>
      </c>
      <c r="C12" t="s">
        <v>10142</v>
      </c>
      <c r="D12" t="s">
        <v>46</v>
      </c>
      <c r="E12">
        <v>502039.53365663998</v>
      </c>
      <c r="F12">
        <v>3651.6</v>
      </c>
      <c r="G12">
        <v>22.239952294326201</v>
      </c>
      <c r="H12">
        <f>(Table2[[#This Row],[1Y Return vs Nifty]]-AVERAGE(Table2[1Y Return vs Nifty]))/_xlfn.STDEV.P(Table2[1Y Return vs Nifty])</f>
        <v>-0.26105475122270266</v>
      </c>
      <c r="I12">
        <v>-6.3540384322325396</v>
      </c>
      <c r="J12">
        <f>(Table2[[#This Row],[1M Return vs Nifty]]-AVERAGE(Table2[1M Return vs Nifty]))/_xlfn.STDEV.P(Table2[1M Return vs Nifty])</f>
        <v>-0.55703230677039273</v>
      </c>
      <c r="K12">
        <v>-8.2011299399321906</v>
      </c>
      <c r="L12">
        <f>(Table2[[#This Row],[6M Return vs Nifty]]-AVERAGE(Table2[6M Return vs Nifty]))/_xlfn.STDEV.P(Table2[6M Return vs Nifty])</f>
        <v>-0.5776880631233533</v>
      </c>
      <c r="M12">
        <v>-0.925879650935026</v>
      </c>
      <c r="N12">
        <f>(Table2[[#This Row],[1W Return vs Nifty]]-AVERAGE(Table2[1W Return vs Nifty]))/_xlfn.STDEV.P(Table2[1W Return vs Nifty])</f>
        <v>0.13026118534848388</v>
      </c>
      <c r="O12">
        <v>3612.92</v>
      </c>
      <c r="P12">
        <v>3588.1989283019102</v>
      </c>
      <c r="Q12">
        <v>3355.64489838383</v>
      </c>
      <c r="R12">
        <v>57.944893701426501</v>
      </c>
      <c r="S12" s="2">
        <f>(Table2[[#This Row],[Close Price]]-Table2[[#This Row],[20D EMA]])/Table2[[#This Row],[20D EMA]]</f>
        <v>1.0706021722041959E-2</v>
      </c>
      <c r="T12" s="2">
        <f>(Table2[[#This Row],[Close Price]]-Table2[[#This Row],[50D EMA]])/Table2[[#This Row],[50D EMA]]</f>
        <v>1.7669330202964476E-2</v>
      </c>
      <c r="U12" s="2">
        <f>(Table2[[#This Row],[Close Price]]-Table2[[#This Row],[200D EMA]])/Table2[[#This Row],[200D EMA]]</f>
        <v>8.8196191962597106E-2</v>
      </c>
      <c r="V12">
        <v>0.72121287196079198</v>
      </c>
      <c r="W12">
        <v>3621.5</v>
      </c>
      <c r="X12">
        <v>3651.6</v>
      </c>
      <c r="Y12">
        <v>3637</v>
      </c>
      <c r="Z12">
        <v>3674</v>
      </c>
      <c r="AA12">
        <v>3514</v>
      </c>
      <c r="AB12">
        <v>3694</v>
      </c>
      <c r="AC12" s="2">
        <f>(Table2[[#This Row],[Close Price]]/Table2[[#This Row],[Day Low]])-1</f>
        <v>8.3114731464861702E-3</v>
      </c>
      <c r="AD12" s="2">
        <f>(Table2[[#This Row],[Day High]]/Table2[[#This Row],[Close Price]])-1</f>
        <v>0</v>
      </c>
      <c r="AE12" s="2">
        <f>(Table2[[#This Row],[Close Price]]/Table2[[#This Row],[Current Week Low]])-1</f>
        <v>4.0142974979378021E-3</v>
      </c>
      <c r="AF12" s="2">
        <f>(Table2[[#This Row],[Current Week High]]/Table2[[#This Row],[Close Price]])-1</f>
        <v>6.1342972943367879E-3</v>
      </c>
      <c r="AG12" s="2">
        <f>(Table2[[#This Row],[Close Price]]/Table2[[#This Row],[Current Month Low]])-1</f>
        <v>3.9157655093910115E-2</v>
      </c>
      <c r="AH12" s="2">
        <f>(Table2[[#This Row],[Current Month High]]/Table2[[#This Row],[Close Price]])-1</f>
        <v>1.1611348449994452E-2</v>
      </c>
      <c r="AI12">
        <v>7.3474641253149198</v>
      </c>
      <c r="AJ12">
        <v>48.137931034482698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-0.09</v>
      </c>
      <c r="AM12" t="s">
        <v>10184</v>
      </c>
      <c r="AN12">
        <v>2.4500000000000002</v>
      </c>
      <c r="AO12" t="s">
        <v>10183</v>
      </c>
      <c r="AP12">
        <v>0.11674654550258</v>
      </c>
      <c r="AQ12">
        <f>(Table2[[#This Row],[Sharpe Ratio]]-AVERAGE(Table2[Sharpe Ratio]))/_xlfn.STDEV.P(Table2[Sharpe Ratio])</f>
        <v>0.714129239669406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-0.55138469609855889</v>
      </c>
      <c r="AS12">
        <f>_xlfn.RANK.AVG(Table2[[#This Row],[1Y Return vs Nifty Z-Score]],Table2[1Y Return vs Nifty Z-Score])</f>
        <v>369</v>
      </c>
      <c r="AT12">
        <f>_xlfn.RANK.AVG(Table2[[#This Row],[6M Return vs Nifty Z-Score]],Table2[6M Return vs Nifty Z-Score])</f>
        <v>514</v>
      </c>
      <c r="AU12">
        <f>_xlfn.RANK.AVG(Table2[[#This Row],[Sharpe Ratio Z-Score]],Table2[Sharpe Ratio Z-Score])</f>
        <v>173</v>
      </c>
      <c r="AV12">
        <f>(Table2[[#This Row],[Rank 1Y]]+Table2[[#This Row],[Rank 6M]]+Table2[[#This Row],[Rank Sharpe]])/3</f>
        <v>352</v>
      </c>
    </row>
    <row r="13" spans="1:48" x14ac:dyDescent="0.3">
      <c r="A13" t="s">
        <v>47</v>
      </c>
      <c r="B13" t="s">
        <v>48</v>
      </c>
      <c r="C13" t="s">
        <v>10139</v>
      </c>
      <c r="D13" t="s">
        <v>49</v>
      </c>
      <c r="E13">
        <v>436313.64164599997</v>
      </c>
      <c r="F13">
        <v>7063.75</v>
      </c>
      <c r="G13">
        <v>-31.623937319039499</v>
      </c>
      <c r="H13">
        <f>(Table2[[#This Row],[1Y Return vs Nifty]]-AVERAGE(Table2[1Y Return vs Nifty]))/_xlfn.STDEV.P(Table2[1Y Return vs Nifty])</f>
        <v>-0.92350565941206786</v>
      </c>
      <c r="I13">
        <v>-9.2347015253914897</v>
      </c>
      <c r="J13">
        <f>(Table2[[#This Row],[1M Return vs Nifty]]-AVERAGE(Table2[1M Return vs Nifty]))/_xlfn.STDEV.P(Table2[1M Return vs Nifty])</f>
        <v>-0.83094037664722753</v>
      </c>
      <c r="K13">
        <v>-16.804457229983001</v>
      </c>
      <c r="L13">
        <f>(Table2[[#This Row],[6M Return vs Nifty]]-AVERAGE(Table2[6M Return vs Nifty]))/_xlfn.STDEV.P(Table2[6M Return vs Nifty])</f>
        <v>-0.84238124056856611</v>
      </c>
      <c r="M13">
        <v>-2.70265024722144</v>
      </c>
      <c r="N13">
        <f>(Table2[[#This Row],[1W Return vs Nifty]]-AVERAGE(Table2[1W Return vs Nifty]))/_xlfn.STDEV.P(Table2[1W Return vs Nifty])</f>
        <v>-0.24887367055620205</v>
      </c>
      <c r="O13">
        <v>7085.16</v>
      </c>
      <c r="P13">
        <v>7031.5631969419501</v>
      </c>
      <c r="Q13">
        <v>7018.7193646552596</v>
      </c>
      <c r="R13">
        <v>47.214849463182198</v>
      </c>
      <c r="S13" s="2">
        <f>(Table2[[#This Row],[Close Price]]-Table2[[#This Row],[20D EMA]])/Table2[[#This Row],[20D EMA]]</f>
        <v>-3.0218089640882992E-3</v>
      </c>
      <c r="T13" s="2">
        <f>(Table2[[#This Row],[Close Price]]-Table2[[#This Row],[50D EMA]])/Table2[[#This Row],[50D EMA]]</f>
        <v>4.5774747601000105E-3</v>
      </c>
      <c r="U13" s="2">
        <f>(Table2[[#This Row],[Close Price]]-Table2[[#This Row],[200D EMA]])/Table2[[#This Row],[200D EMA]]</f>
        <v>6.4157908309462929E-3</v>
      </c>
      <c r="V13">
        <v>0.77727511343831601</v>
      </c>
      <c r="W13">
        <v>7005.2</v>
      </c>
      <c r="X13">
        <v>7084</v>
      </c>
      <c r="Y13">
        <v>6995.25</v>
      </c>
      <c r="Z13">
        <v>7085</v>
      </c>
      <c r="AA13">
        <v>6915.05</v>
      </c>
      <c r="AB13">
        <v>7325</v>
      </c>
      <c r="AC13" s="2">
        <f>(Table2[[#This Row],[Close Price]]/Table2[[#This Row],[Day Low]])-1</f>
        <v>8.3580768571918096E-3</v>
      </c>
      <c r="AD13" s="2">
        <f>(Table2[[#This Row],[Day High]]/Table2[[#This Row],[Close Price]])-1</f>
        <v>2.8667492479206302E-3</v>
      </c>
      <c r="AE13" s="2">
        <f>(Table2[[#This Row],[Close Price]]/Table2[[#This Row],[Current Week Low]])-1</f>
        <v>9.7923591008184374E-3</v>
      </c>
      <c r="AF13" s="2">
        <f>(Table2[[#This Row],[Current Week High]]/Table2[[#This Row],[Close Price]])-1</f>
        <v>3.0083171120156571E-3</v>
      </c>
      <c r="AG13" s="2">
        <f>(Table2[[#This Row],[Close Price]]/Table2[[#This Row],[Current Month Low]])-1</f>
        <v>2.1503821375116638E-2</v>
      </c>
      <c r="AH13" s="2">
        <f>(Table2[[#This Row],[Current Month High]]/Table2[[#This Row],[Close Price]])-1</f>
        <v>3.6984604494779694E-2</v>
      </c>
      <c r="AI13">
        <v>15.9723942665015</v>
      </c>
      <c r="AJ13">
        <v>14.1560813213096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-0.12</v>
      </c>
      <c r="AM13" t="s">
        <v>10184</v>
      </c>
      <c r="AN13">
        <v>-1.44</v>
      </c>
      <c r="AO13" t="s">
        <v>10184</v>
      </c>
      <c r="AP13">
        <v>-4.5414614031880997E-2</v>
      </c>
      <c r="AQ13">
        <f>(Table2[[#This Row],[Sharpe Ratio]]-AVERAGE(Table2[Sharpe Ratio]))/_xlfn.STDEV.P(Table2[Sharpe Ratio])</f>
        <v>-1.1203248944346538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-3.9660258416187175</v>
      </c>
      <c r="AS13">
        <f>_xlfn.RANK.AVG(Table2[[#This Row],[1Y Return vs Nifty Z-Score]],Table2[1Y Return vs Nifty Z-Score])</f>
        <v>669</v>
      </c>
      <c r="AT13">
        <f>_xlfn.RANK.AVG(Table2[[#This Row],[6M Return vs Nifty Z-Score]],Table2[6M Return vs Nifty Z-Score])</f>
        <v>599</v>
      </c>
      <c r="AU13">
        <f>_xlfn.RANK.AVG(Table2[[#This Row],[Sharpe Ratio Z-Score]],Table2[Sharpe Ratio Z-Score])</f>
        <v>629</v>
      </c>
      <c r="AV13">
        <f>(Table2[[#This Row],[Rank 1Y]]+Table2[[#This Row],[Rank 6M]]+Table2[[#This Row],[Rank Sharpe]])/3</f>
        <v>632.33333333333337</v>
      </c>
    </row>
    <row r="14" spans="1:48" x14ac:dyDescent="0.3">
      <c r="A14" t="s">
        <v>50</v>
      </c>
      <c r="B14" t="s">
        <v>51</v>
      </c>
      <c r="C14" t="s">
        <v>10138</v>
      </c>
      <c r="D14" t="s">
        <v>21</v>
      </c>
      <c r="E14">
        <v>425046.19154832</v>
      </c>
      <c r="F14">
        <v>1569.6</v>
      </c>
      <c r="G14">
        <v>10.373373490529801</v>
      </c>
      <c r="H14">
        <f>(Table2[[#This Row],[1Y Return vs Nifty]]-AVERAGE(Table2[1Y Return vs Nifty]))/_xlfn.STDEV.P(Table2[1Y Return vs Nifty])</f>
        <v>-0.40699716203079572</v>
      </c>
      <c r="I14">
        <v>4.32344844398947</v>
      </c>
      <c r="J14">
        <f>(Table2[[#This Row],[1M Return vs Nifty]]-AVERAGE(Table2[1M Return vs Nifty]))/_xlfn.STDEV.P(Table2[1M Return vs Nifty])</f>
        <v>0.45823734706268293</v>
      </c>
      <c r="K14">
        <v>-12.436011590220501</v>
      </c>
      <c r="L14">
        <f>(Table2[[#This Row],[6M Return vs Nifty]]-AVERAGE(Table2[6M Return vs Nifty]))/_xlfn.STDEV.P(Table2[6M Return vs Nifty])</f>
        <v>-0.70798001207844408</v>
      </c>
      <c r="M14">
        <v>1.2507733941394199</v>
      </c>
      <c r="N14">
        <f>(Table2[[#This Row],[1W Return vs Nifty]]-AVERAGE(Table2[1W Return vs Nifty]))/_xlfn.STDEV.P(Table2[1W Return vs Nifty])</f>
        <v>0.59472465650431061</v>
      </c>
      <c r="O14">
        <v>1491.49</v>
      </c>
      <c r="P14">
        <v>1457.8293560198999</v>
      </c>
      <c r="Q14">
        <v>1416.0577975035801</v>
      </c>
      <c r="R14">
        <v>81.716514860256197</v>
      </c>
      <c r="S14" s="2">
        <f>(Table2[[#This Row],[Close Price]]-Table2[[#This Row],[20D EMA]])/Table2[[#This Row],[20D EMA]]</f>
        <v>5.2370448343602639E-2</v>
      </c>
      <c r="T14" s="2">
        <f>(Table2[[#This Row],[Close Price]]-Table2[[#This Row],[50D EMA]])/Table2[[#This Row],[50D EMA]]</f>
        <v>7.6669222991400832E-2</v>
      </c>
      <c r="U14" s="2">
        <f>(Table2[[#This Row],[Close Price]]-Table2[[#This Row],[200D EMA]])/Table2[[#This Row],[200D EMA]]</f>
        <v>0.10842933301670662</v>
      </c>
      <c r="V14">
        <v>1.0604786619589801</v>
      </c>
      <c r="W14">
        <v>1555</v>
      </c>
      <c r="X14">
        <v>1583</v>
      </c>
      <c r="Y14">
        <v>1567.4</v>
      </c>
      <c r="Z14">
        <v>1636.4</v>
      </c>
      <c r="AA14">
        <v>1455</v>
      </c>
      <c r="AB14">
        <v>1636.4</v>
      </c>
      <c r="AC14" s="2">
        <f>(Table2[[#This Row],[Close Price]]/Table2[[#This Row],[Day Low]])-1</f>
        <v>9.389067524115724E-3</v>
      </c>
      <c r="AD14" s="2">
        <f>(Table2[[#This Row],[Day High]]/Table2[[#This Row],[Close Price]])-1</f>
        <v>8.5372069317024568E-3</v>
      </c>
      <c r="AE14" s="2">
        <f>(Table2[[#This Row],[Close Price]]/Table2[[#This Row],[Current Week Low]])-1</f>
        <v>1.4035983156819309E-3</v>
      </c>
      <c r="AF14" s="2">
        <f>(Table2[[#This Row],[Current Week High]]/Table2[[#This Row],[Close Price]])-1</f>
        <v>4.2558613659531286E-2</v>
      </c>
      <c r="AG14" s="2">
        <f>(Table2[[#This Row],[Close Price]]/Table2[[#This Row],[Current Month Low]])-1</f>
        <v>7.8762886597938175E-2</v>
      </c>
      <c r="AH14" s="2">
        <f>(Table2[[#This Row],[Current Month High]]/Table2[[#This Row],[Close Price]])-1</f>
        <v>4.2558613659531286E-2</v>
      </c>
      <c r="AI14">
        <v>8.1390163098878698</v>
      </c>
      <c r="AJ14">
        <v>43.342465753424598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-0.1</v>
      </c>
      <c r="AM14" t="s">
        <v>10184</v>
      </c>
      <c r="AN14">
        <v>7.88</v>
      </c>
      <c r="AO14" t="s">
        <v>10183</v>
      </c>
      <c r="AP14">
        <v>2.1943865739250001E-2</v>
      </c>
      <c r="AQ14">
        <f>(Table2[[#This Row],[Sharpe Ratio]]-AVERAGE(Table2[Sharpe Ratio]))/_xlfn.STDEV.P(Table2[Sharpe Ratio])</f>
        <v>-0.35832959273691994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-0.42034476327916626</v>
      </c>
      <c r="AS14">
        <f>_xlfn.RANK.AVG(Table2[[#This Row],[1Y Return vs Nifty Z-Score]],Table2[1Y Return vs Nifty Z-Score])</f>
        <v>429</v>
      </c>
      <c r="AT14">
        <f>_xlfn.RANK.AVG(Table2[[#This Row],[6M Return vs Nifty Z-Score]],Table2[6M Return vs Nifty Z-Score])</f>
        <v>563</v>
      </c>
      <c r="AU14">
        <f>_xlfn.RANK.AVG(Table2[[#This Row],[Sharpe Ratio Z-Score]],Table2[Sharpe Ratio Z-Score])</f>
        <v>428</v>
      </c>
      <c r="AV14">
        <f>(Table2[[#This Row],[Rank 1Y]]+Table2[[#This Row],[Rank 6M]]+Table2[[#This Row],[Rank Sharpe]])/3</f>
        <v>473.33333333333331</v>
      </c>
    </row>
    <row r="15" spans="1:48" x14ac:dyDescent="0.3">
      <c r="A15" t="s">
        <v>52</v>
      </c>
      <c r="B15" t="s">
        <v>53</v>
      </c>
      <c r="C15" t="s">
        <v>10137</v>
      </c>
      <c r="D15" t="s">
        <v>54</v>
      </c>
      <c r="E15">
        <v>405714.00439349998</v>
      </c>
      <c r="F15">
        <v>322.5</v>
      </c>
      <c r="G15">
        <v>68.140132699630598</v>
      </c>
      <c r="H15">
        <f>(Table2[[#This Row],[1Y Return vs Nifty]]-AVERAGE(Table2[1Y Return vs Nifty]))/_xlfn.STDEV.P(Table2[1Y Return vs Nifty])</f>
        <v>0.30345361261451542</v>
      </c>
      <c r="I15">
        <v>5.4520880908996299</v>
      </c>
      <c r="J15">
        <f>(Table2[[#This Row],[1M Return vs Nifty]]-AVERAGE(Table2[1M Return vs Nifty]))/_xlfn.STDEV.P(Table2[1M Return vs Nifty])</f>
        <v>0.56555413395310195</v>
      </c>
      <c r="K15">
        <v>26.850757237809098</v>
      </c>
      <c r="L15">
        <f>(Table2[[#This Row],[6M Return vs Nifty]]-AVERAGE(Table2[6M Return vs Nifty]))/_xlfn.STDEV.P(Table2[6M Return vs Nifty])</f>
        <v>0.50073137620878205</v>
      </c>
      <c r="M15">
        <v>4.5363573412270002</v>
      </c>
      <c r="N15">
        <f>(Table2[[#This Row],[1W Return vs Nifty]]-AVERAGE(Table2[1W Return vs Nifty]))/_xlfn.STDEV.P(Table2[1W Return vs Nifty])</f>
        <v>1.2958165132388626</v>
      </c>
      <c r="O15">
        <v>288.08</v>
      </c>
      <c r="P15">
        <v>278.63698313303797</v>
      </c>
      <c r="Q15">
        <v>246.209585705503</v>
      </c>
      <c r="R15">
        <v>91.461889653327404</v>
      </c>
      <c r="S15" s="2">
        <f>(Table2[[#This Row],[Close Price]]-Table2[[#This Row],[20D EMA]])/Table2[[#This Row],[20D EMA]]</f>
        <v>0.11948069980560962</v>
      </c>
      <c r="T15" s="2">
        <f>(Table2[[#This Row],[Close Price]]-Table2[[#This Row],[50D EMA]])/Table2[[#This Row],[50D EMA]]</f>
        <v>0.15741993892468753</v>
      </c>
      <c r="U15" s="2">
        <f>(Table2[[#This Row],[Close Price]]-Table2[[#This Row],[200D EMA]])/Table2[[#This Row],[200D EMA]]</f>
        <v>0.30985964285626855</v>
      </c>
      <c r="V15">
        <v>1.3109762786084</v>
      </c>
      <c r="W15">
        <v>319.75</v>
      </c>
      <c r="X15">
        <v>327.60000000000002</v>
      </c>
      <c r="Y15">
        <v>308.64999999999998</v>
      </c>
      <c r="Z15">
        <v>323.64999999999998</v>
      </c>
      <c r="AA15">
        <v>271.5</v>
      </c>
      <c r="AB15">
        <v>323.64999999999998</v>
      </c>
      <c r="AC15" s="2">
        <f>(Table2[[#This Row],[Close Price]]/Table2[[#This Row],[Day Low]])-1</f>
        <v>8.6004691164973668E-3</v>
      </c>
      <c r="AD15" s="2">
        <f>(Table2[[#This Row],[Day High]]/Table2[[#This Row],[Close Price]])-1</f>
        <v>1.5813953488372112E-2</v>
      </c>
      <c r="AE15" s="2">
        <f>(Table2[[#This Row],[Close Price]]/Table2[[#This Row],[Current Week Low]])-1</f>
        <v>4.4872833306334181E-2</v>
      </c>
      <c r="AF15" s="2">
        <f>(Table2[[#This Row],[Current Week High]]/Table2[[#This Row],[Close Price]])-1</f>
        <v>3.5658914728682323E-3</v>
      </c>
      <c r="AG15" s="2">
        <f>(Table2[[#This Row],[Close Price]]/Table2[[#This Row],[Current Month Low]])-1</f>
        <v>0.18784530386740328</v>
      </c>
      <c r="AH15" s="2">
        <f>(Table2[[#This Row],[Current Month High]]/Table2[[#This Row],[Close Price]])-1</f>
        <v>3.5658914728682323E-3</v>
      </c>
      <c r="AI15">
        <v>0.356589147286823</v>
      </c>
      <c r="AJ15">
        <v>94.277108433734895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0.06</v>
      </c>
      <c r="AM15" t="s">
        <v>10183</v>
      </c>
      <c r="AN15">
        <v>20.56</v>
      </c>
      <c r="AO15" t="s">
        <v>10183</v>
      </c>
      <c r="AP15">
        <v>0.112853384809668</v>
      </c>
      <c r="AQ15">
        <f>(Table2[[#This Row],[Sharpe Ratio]]-AVERAGE(Table2[Sharpe Ratio]))/_xlfn.STDEV.P(Table2[Sharpe Ratio])</f>
        <v>0.67008771487797703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3.335643350893239</v>
      </c>
      <c r="AS15">
        <f>_xlfn.RANK.AVG(Table2[[#This Row],[1Y Return vs Nifty Z-Score]],Table2[1Y Return vs Nifty Z-Score])</f>
        <v>194</v>
      </c>
      <c r="AT15">
        <f>_xlfn.RANK.AVG(Table2[[#This Row],[6M Return vs Nifty Z-Score]],Table2[6M Return vs Nifty Z-Score])</f>
        <v>173</v>
      </c>
      <c r="AU15">
        <f>_xlfn.RANK.AVG(Table2[[#This Row],[Sharpe Ratio Z-Score]],Table2[Sharpe Ratio Z-Score])</f>
        <v>180</v>
      </c>
      <c r="AV15">
        <f>(Table2[[#This Row],[Rank 1Y]]+Table2[[#This Row],[Rank 6M]]+Table2[[#This Row],[Rank Sharpe]])/3</f>
        <v>182.33333333333334</v>
      </c>
    </row>
    <row r="16" spans="1:48" x14ac:dyDescent="0.3">
      <c r="A16" t="s">
        <v>55</v>
      </c>
      <c r="B16" t="s">
        <v>56</v>
      </c>
      <c r="C16" t="s">
        <v>10139</v>
      </c>
      <c r="D16" t="s">
        <v>24</v>
      </c>
      <c r="E16">
        <v>404119.46554725</v>
      </c>
      <c r="F16">
        <v>1307.45</v>
      </c>
      <c r="G16">
        <v>9.8381466147070693</v>
      </c>
      <c r="H16">
        <f>(Table2[[#This Row],[1Y Return vs Nifty]]-AVERAGE(Table2[1Y Return vs Nifty]))/_xlfn.STDEV.P(Table2[1Y Return vs Nifty])</f>
        <v>-0.41357970800957972</v>
      </c>
      <c r="I16">
        <v>5.7897677600191004</v>
      </c>
      <c r="J16">
        <f>(Table2[[#This Row],[1M Return vs Nifty]]-AVERAGE(Table2[1M Return vs Nifty]))/_xlfn.STDEV.P(Table2[1M Return vs Nifty])</f>
        <v>0.59766243104095529</v>
      </c>
      <c r="K16">
        <v>5.5238705215957697</v>
      </c>
      <c r="L16">
        <f>(Table2[[#This Row],[6M Return vs Nifty]]-AVERAGE(Table2[6M Return vs Nifty]))/_xlfn.STDEV.P(Table2[6M Return vs Nifty])</f>
        <v>-0.15541957790600291</v>
      </c>
      <c r="M16">
        <v>1.22412968764791</v>
      </c>
      <c r="N16">
        <f>(Table2[[#This Row],[1W Return vs Nifty]]-AVERAGE(Table2[1W Return vs Nifty]))/_xlfn.STDEV.P(Table2[1W Return vs Nifty])</f>
        <v>0.58903930925546577</v>
      </c>
      <c r="O16">
        <v>1267.93</v>
      </c>
      <c r="P16">
        <v>1214.0828755810101</v>
      </c>
      <c r="Q16">
        <v>1105.1612452833201</v>
      </c>
      <c r="R16">
        <v>69.791450811885596</v>
      </c>
      <c r="S16" s="2">
        <f>(Table2[[#This Row],[Close Price]]-Table2[[#This Row],[20D EMA]])/Table2[[#This Row],[20D EMA]]</f>
        <v>3.1168913110345191E-2</v>
      </c>
      <c r="T16" s="2">
        <f>(Table2[[#This Row],[Close Price]]-Table2[[#This Row],[50D EMA]])/Table2[[#This Row],[50D EMA]]</f>
        <v>7.6903419277953591E-2</v>
      </c>
      <c r="U16" s="2">
        <f>(Table2[[#This Row],[Close Price]]-Table2[[#This Row],[200D EMA]])/Table2[[#This Row],[200D EMA]]</f>
        <v>0.18304003653767376</v>
      </c>
      <c r="V16">
        <v>0.78325345536454705</v>
      </c>
      <c r="W16">
        <v>1300.3499999999999</v>
      </c>
      <c r="X16">
        <v>1318.45</v>
      </c>
      <c r="Y16">
        <v>1305</v>
      </c>
      <c r="Z16">
        <v>1324.4</v>
      </c>
      <c r="AA16">
        <v>1238.25</v>
      </c>
      <c r="AB16">
        <v>1339.65</v>
      </c>
      <c r="AC16" s="2">
        <f>(Table2[[#This Row],[Close Price]]/Table2[[#This Row],[Day Low]])-1</f>
        <v>5.4600684431116431E-3</v>
      </c>
      <c r="AD16" s="2">
        <f>(Table2[[#This Row],[Day High]]/Table2[[#This Row],[Close Price]])-1</f>
        <v>8.4133236452637039E-3</v>
      </c>
      <c r="AE16" s="2">
        <f>(Table2[[#This Row],[Close Price]]/Table2[[#This Row],[Current Week Low]])-1</f>
        <v>1.8773946360153282E-3</v>
      </c>
      <c r="AF16" s="2">
        <f>(Table2[[#This Row],[Current Week High]]/Table2[[#This Row],[Close Price]])-1</f>
        <v>1.2964166889747331E-2</v>
      </c>
      <c r="AG16" s="2">
        <f>(Table2[[#This Row],[Close Price]]/Table2[[#This Row],[Current Month Low]])-1</f>
        <v>5.5885322027054318E-2</v>
      </c>
      <c r="AH16" s="2">
        <f>(Table2[[#This Row],[Current Month High]]/Table2[[#This Row],[Close Price]])-1</f>
        <v>2.4628092852499117E-2</v>
      </c>
      <c r="AI16">
        <v>2.4628092852499099</v>
      </c>
      <c r="AJ16">
        <v>41.018173974006302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7.0000000000000007E-2</v>
      </c>
      <c r="AM16" t="s">
        <v>10183</v>
      </c>
      <c r="AN16">
        <v>1.44</v>
      </c>
      <c r="AO16" t="s">
        <v>10183</v>
      </c>
      <c r="AP16">
        <v>4.6073869775771999E-2</v>
      </c>
      <c r="AQ16">
        <f>(Table2[[#This Row],[Sharpe Ratio]]-AVERAGE(Table2[Sharpe Ratio]))/_xlfn.STDEV.P(Table2[Sharpe Ratio])</f>
        <v>-8.5358026747725357E-2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0.53234442763311307</v>
      </c>
      <c r="AS16">
        <f>_xlfn.RANK.AVG(Table2[[#This Row],[1Y Return vs Nifty Z-Score]],Table2[1Y Return vs Nifty Z-Score])</f>
        <v>433</v>
      </c>
      <c r="AT16">
        <f>_xlfn.RANK.AVG(Table2[[#This Row],[6M Return vs Nifty Z-Score]],Table2[6M Return vs Nifty Z-Score])</f>
        <v>372</v>
      </c>
      <c r="AU16">
        <f>_xlfn.RANK.AVG(Table2[[#This Row],[Sharpe Ratio Z-Score]],Table2[Sharpe Ratio Z-Score])</f>
        <v>362</v>
      </c>
      <c r="AV16">
        <f>(Table2[[#This Row],[Rank 1Y]]+Table2[[#This Row],[Rank 6M]]+Table2[[#This Row],[Rank Sharpe]])/3</f>
        <v>389</v>
      </c>
    </row>
    <row r="17" spans="1:48" x14ac:dyDescent="0.3">
      <c r="A17" t="s">
        <v>57</v>
      </c>
      <c r="B17" t="s">
        <v>58</v>
      </c>
      <c r="C17" t="s">
        <v>10143</v>
      </c>
      <c r="D17" t="s">
        <v>59</v>
      </c>
      <c r="E17">
        <v>397562.05482299998</v>
      </c>
      <c r="F17">
        <v>12643.95</v>
      </c>
      <c r="G17">
        <v>4.8206166036818896</v>
      </c>
      <c r="H17">
        <f>(Table2[[#This Row],[1Y Return vs Nifty]]-AVERAGE(Table2[1Y Return vs Nifty]))/_xlfn.STDEV.P(Table2[1Y Return vs Nifty])</f>
        <v>-0.47528834688675142</v>
      </c>
      <c r="I17">
        <v>-6.5617407043410401</v>
      </c>
      <c r="J17">
        <f>(Table2[[#This Row],[1M Return vs Nifty]]-AVERAGE(Table2[1M Return vs Nifty]))/_xlfn.STDEV.P(Table2[1M Return vs Nifty])</f>
        <v>-0.5767816931520835</v>
      </c>
      <c r="K17">
        <v>14.085332249904701</v>
      </c>
      <c r="L17">
        <f>(Table2[[#This Row],[6M Return vs Nifty]]-AVERAGE(Table2[6M Return vs Nifty]))/_xlfn.STDEV.P(Table2[6M Return vs Nifty])</f>
        <v>0.10798554804594614</v>
      </c>
      <c r="M17">
        <v>3.11638350404378</v>
      </c>
      <c r="N17">
        <f>(Table2[[#This Row],[1W Return vs Nifty]]-AVERAGE(Table2[1W Return vs Nifty]))/_xlfn.STDEV.P(Table2[1W Return vs Nifty])</f>
        <v>0.99281646513242672</v>
      </c>
      <c r="O17">
        <v>12425.82</v>
      </c>
      <c r="P17">
        <v>12407.660389009399</v>
      </c>
      <c r="Q17">
        <v>11496.3323618551</v>
      </c>
      <c r="R17">
        <v>61.433214297185799</v>
      </c>
      <c r="S17" s="2">
        <f>(Table2[[#This Row],[Close Price]]-Table2[[#This Row],[20D EMA]])/Table2[[#This Row],[20D EMA]]</f>
        <v>1.7554575875073117E-2</v>
      </c>
      <c r="T17" s="2">
        <f>(Table2[[#This Row],[Close Price]]-Table2[[#This Row],[50D EMA]])/Table2[[#This Row],[50D EMA]]</f>
        <v>1.9043849007980972E-2</v>
      </c>
      <c r="U17" s="2">
        <f>(Table2[[#This Row],[Close Price]]-Table2[[#This Row],[200D EMA]])/Table2[[#This Row],[200D EMA]]</f>
        <v>9.9824674689529908E-2</v>
      </c>
      <c r="V17">
        <v>1.4352478417143</v>
      </c>
      <c r="W17">
        <v>12581.75</v>
      </c>
      <c r="X17">
        <v>12798</v>
      </c>
      <c r="Y17">
        <v>12590</v>
      </c>
      <c r="Z17">
        <v>12768.5</v>
      </c>
      <c r="AA17">
        <v>11960</v>
      </c>
      <c r="AB17">
        <v>13300</v>
      </c>
      <c r="AC17" s="2">
        <f>(Table2[[#This Row],[Close Price]]/Table2[[#This Row],[Day Low]])-1</f>
        <v>4.9436684086077154E-3</v>
      </c>
      <c r="AD17" s="2">
        <f>(Table2[[#This Row],[Day High]]/Table2[[#This Row],[Close Price]])-1</f>
        <v>1.2183692596063667E-2</v>
      </c>
      <c r="AE17" s="2">
        <f>(Table2[[#This Row],[Close Price]]/Table2[[#This Row],[Current Week Low]])-1</f>
        <v>4.285146942017537E-3</v>
      </c>
      <c r="AF17" s="2">
        <f>(Table2[[#This Row],[Current Week High]]/Table2[[#This Row],[Close Price]])-1</f>
        <v>9.8505609402124161E-3</v>
      </c>
      <c r="AG17" s="2">
        <f>(Table2[[#This Row],[Close Price]]/Table2[[#This Row],[Current Month Low]])-1</f>
        <v>5.7186454849498469E-2</v>
      </c>
      <c r="AH17" s="2">
        <f>(Table2[[#This Row],[Current Month High]]/Table2[[#This Row],[Close Price]])-1</f>
        <v>5.1886475349870897E-2</v>
      </c>
      <c r="AI17">
        <v>5.1886475349870897</v>
      </c>
      <c r="AJ17">
        <v>36.630052462949003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-0.15</v>
      </c>
      <c r="AM17" t="s">
        <v>10184</v>
      </c>
      <c r="AN17">
        <v>3.82</v>
      </c>
      <c r="AO17" t="s">
        <v>10183</v>
      </c>
      <c r="AP17">
        <v>3.7911173227565001E-2</v>
      </c>
      <c r="AQ17">
        <f>(Table2[[#This Row],[Sharpe Ratio]]-AVERAGE(Table2[Sharpe Ratio]))/_xlfn.STDEV.P(Table2[Sharpe Ratio])</f>
        <v>-0.17769883432016448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-0.1289668611806265</v>
      </c>
      <c r="AS17">
        <f>_xlfn.RANK.AVG(Table2[[#This Row],[1Y Return vs Nifty Z-Score]],Table2[1Y Return vs Nifty Z-Score])</f>
        <v>464</v>
      </c>
      <c r="AT17">
        <f>_xlfn.RANK.AVG(Table2[[#This Row],[6M Return vs Nifty Z-Score]],Table2[6M Return vs Nifty Z-Score])</f>
        <v>275</v>
      </c>
      <c r="AU17">
        <f>_xlfn.RANK.AVG(Table2[[#This Row],[Sharpe Ratio Z-Score]],Table2[Sharpe Ratio Z-Score])</f>
        <v>390</v>
      </c>
      <c r="AV17">
        <f>(Table2[[#This Row],[Rank 1Y]]+Table2[[#This Row],[Rank 6M]]+Table2[[#This Row],[Rank Sharpe]])/3</f>
        <v>376.33333333333331</v>
      </c>
    </row>
    <row r="18" spans="1:48" x14ac:dyDescent="0.3">
      <c r="A18" t="s">
        <v>60</v>
      </c>
      <c r="B18" t="s">
        <v>61</v>
      </c>
      <c r="C18" t="s">
        <v>10144</v>
      </c>
      <c r="D18" t="s">
        <v>62</v>
      </c>
      <c r="E18">
        <v>379334.85875700001</v>
      </c>
      <c r="F18">
        <v>1586.2</v>
      </c>
      <c r="G18">
        <v>21.527512418093298</v>
      </c>
      <c r="H18">
        <f>(Table2[[#This Row],[1Y Return vs Nifty]]-AVERAGE(Table2[1Y Return vs Nifty]))/_xlfn.STDEV.P(Table2[1Y Return vs Nifty])</f>
        <v>-0.26981677057237274</v>
      </c>
      <c r="I18">
        <v>-1.1714837507423299</v>
      </c>
      <c r="J18">
        <f>(Table2[[#This Row],[1M Return vs Nifty]]-AVERAGE(Table2[1M Return vs Nifty]))/_xlfn.STDEV.P(Table2[1M Return vs Nifty])</f>
        <v>-6.4248699687254565E-2</v>
      </c>
      <c r="K18">
        <v>8.0565984464499305</v>
      </c>
      <c r="L18">
        <f>(Table2[[#This Row],[6M Return vs Nifty]]-AVERAGE(Table2[6M Return vs Nifty]))/_xlfn.STDEV.P(Table2[6M Return vs Nifty])</f>
        <v>-7.7496725568496544E-2</v>
      </c>
      <c r="M18">
        <v>-0.68164089985502696</v>
      </c>
      <c r="N18">
        <f>(Table2[[#This Row],[1W Return vs Nifty]]-AVERAGE(Table2[1W Return vs Nifty]))/_xlfn.STDEV.P(Table2[1W Return vs Nifty])</f>
        <v>0.18237788735300589</v>
      </c>
      <c r="O18">
        <v>1546.88</v>
      </c>
      <c r="P18">
        <v>1527.0113223701601</v>
      </c>
      <c r="Q18">
        <v>1408.2847239130299</v>
      </c>
      <c r="R18">
        <v>65.745529642093601</v>
      </c>
      <c r="S18" s="2">
        <f>(Table2[[#This Row],[Close Price]]-Table2[[#This Row],[20D EMA]])/Table2[[#This Row],[20D EMA]]</f>
        <v>2.5418907736863838E-2</v>
      </c>
      <c r="T18" s="2">
        <f>(Table2[[#This Row],[Close Price]]-Table2[[#This Row],[50D EMA]])/Table2[[#This Row],[50D EMA]]</f>
        <v>3.8761125580896075E-2</v>
      </c>
      <c r="U18" s="2">
        <f>(Table2[[#This Row],[Close Price]]-Table2[[#This Row],[200D EMA]])/Table2[[#This Row],[200D EMA]]</f>
        <v>0.12633473406756737</v>
      </c>
      <c r="V18">
        <v>0.61637597501120001</v>
      </c>
      <c r="W18">
        <v>1575.2</v>
      </c>
      <c r="X18">
        <v>1595</v>
      </c>
      <c r="Y18">
        <v>1577.3</v>
      </c>
      <c r="Z18">
        <v>1594.7</v>
      </c>
      <c r="AA18">
        <v>1498.3</v>
      </c>
      <c r="AB18">
        <v>1602.5</v>
      </c>
      <c r="AC18" s="2">
        <f>(Table2[[#This Row],[Close Price]]/Table2[[#This Row],[Day Low]])-1</f>
        <v>6.9832402234637492E-3</v>
      </c>
      <c r="AD18" s="2">
        <f>(Table2[[#This Row],[Day High]]/Table2[[#This Row],[Close Price]])-1</f>
        <v>5.5478502080443803E-3</v>
      </c>
      <c r="AE18" s="2">
        <f>(Table2[[#This Row],[Close Price]]/Table2[[#This Row],[Current Week Low]])-1</f>
        <v>5.6425537310593743E-3</v>
      </c>
      <c r="AF18" s="2">
        <f>(Table2[[#This Row],[Current Week High]]/Table2[[#This Row],[Close Price]])-1</f>
        <v>5.3587189509518574E-3</v>
      </c>
      <c r="AG18" s="2">
        <f>(Table2[[#This Row],[Close Price]]/Table2[[#This Row],[Current Month Low]])-1</f>
        <v>5.866648868717883E-2</v>
      </c>
      <c r="AH18" s="2">
        <f>(Table2[[#This Row],[Current Month High]]/Table2[[#This Row],[Close Price]])-1</f>
        <v>1.0276131635355013E-2</v>
      </c>
      <c r="AI18">
        <v>3.3192535619719998</v>
      </c>
      <c r="AJ18">
        <v>49.099967100625001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-0.05</v>
      </c>
      <c r="AM18" t="s">
        <v>10184</v>
      </c>
      <c r="AN18">
        <v>4.6100000000000003</v>
      </c>
      <c r="AO18" t="s">
        <v>10183</v>
      </c>
      <c r="AP18">
        <v>0.100775732064595</v>
      </c>
      <c r="AQ18">
        <f>(Table2[[#This Row],[Sharpe Ratio]]-AVERAGE(Table2[Sharpe Ratio]))/_xlfn.STDEV.P(Table2[Sharpe Ratio])</f>
        <v>0.53345882006692313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0.30427451159180519</v>
      </c>
      <c r="AS18">
        <f>_xlfn.RANK.AVG(Table2[[#This Row],[1Y Return vs Nifty Z-Score]],Table2[1Y Return vs Nifty Z-Score])</f>
        <v>374</v>
      </c>
      <c r="AT18">
        <f>_xlfn.RANK.AVG(Table2[[#This Row],[6M Return vs Nifty Z-Score]],Table2[6M Return vs Nifty Z-Score])</f>
        <v>340</v>
      </c>
      <c r="AU18">
        <f>_xlfn.RANK.AVG(Table2[[#This Row],[Sharpe Ratio Z-Score]],Table2[Sharpe Ratio Z-Score])</f>
        <v>206</v>
      </c>
      <c r="AV18">
        <f>(Table2[[#This Row],[Rank 1Y]]+Table2[[#This Row],[Rank 6M]]+Table2[[#This Row],[Rank Sharpe]])/3</f>
        <v>306.66666666666669</v>
      </c>
    </row>
    <row r="19" spans="1:48" x14ac:dyDescent="0.3">
      <c r="A19" t="s">
        <v>63</v>
      </c>
      <c r="B19" t="s">
        <v>64</v>
      </c>
      <c r="C19" t="s">
        <v>10143</v>
      </c>
      <c r="D19" t="s">
        <v>59</v>
      </c>
      <c r="E19">
        <v>376112.59481639997</v>
      </c>
      <c r="F19">
        <v>1024.45</v>
      </c>
      <c r="G19">
        <v>39.964636384102903</v>
      </c>
      <c r="H19">
        <f>(Table2[[#This Row],[1Y Return vs Nifty]]-AVERAGE(Table2[1Y Return vs Nifty]))/_xlfn.STDEV.P(Table2[1Y Return vs Nifty])</f>
        <v>-4.3065795042148788E-2</v>
      </c>
      <c r="I19">
        <v>-2.9855710678148601</v>
      </c>
      <c r="J19">
        <f>(Table2[[#This Row],[1M Return vs Nifty]]-AVERAGE(Table2[1M Return vs Nifty]))/_xlfn.STDEV.P(Table2[1M Return vs Nifty])</f>
        <v>-0.23674133056360139</v>
      </c>
      <c r="K19">
        <v>14.8290390177585</v>
      </c>
      <c r="L19">
        <f>(Table2[[#This Row],[6M Return vs Nifty]]-AVERAGE(Table2[6M Return vs Nifty]))/_xlfn.STDEV.P(Table2[6M Return vs Nifty])</f>
        <v>0.13086670795466895</v>
      </c>
      <c r="M19">
        <v>0.11843919600674201</v>
      </c>
      <c r="N19">
        <f>(Table2[[#This Row],[1W Return vs Nifty]]-AVERAGE(Table2[1W Return vs Nifty]))/_xlfn.STDEV.P(Table2[1W Return vs Nifty])</f>
        <v>0.35310237620416041</v>
      </c>
      <c r="O19">
        <v>994.12</v>
      </c>
      <c r="P19">
        <v>979.93476437965603</v>
      </c>
      <c r="Q19">
        <v>868.45967737308695</v>
      </c>
      <c r="R19">
        <v>67.840824886467502</v>
      </c>
      <c r="S19" s="2">
        <f>(Table2[[#This Row],[Close Price]]-Table2[[#This Row],[20D EMA]])/Table2[[#This Row],[20D EMA]]</f>
        <v>3.0509395244034967E-2</v>
      </c>
      <c r="T19" s="2">
        <f>(Table2[[#This Row],[Close Price]]-Table2[[#This Row],[50D EMA]])/Table2[[#This Row],[50D EMA]]</f>
        <v>4.5426733736223975E-2</v>
      </c>
      <c r="U19" s="2">
        <f>(Table2[[#This Row],[Close Price]]-Table2[[#This Row],[200D EMA]])/Table2[[#This Row],[200D EMA]]</f>
        <v>0.17961723116351463</v>
      </c>
      <c r="V19">
        <v>0.87143574224807996</v>
      </c>
      <c r="W19">
        <v>1019.2</v>
      </c>
      <c r="X19">
        <v>1029.5999999999999</v>
      </c>
      <c r="Y19">
        <v>1017.3</v>
      </c>
      <c r="Z19">
        <v>1029.8</v>
      </c>
      <c r="AA19">
        <v>973.5</v>
      </c>
      <c r="AB19">
        <v>1029.8</v>
      </c>
      <c r="AC19" s="2">
        <f>(Table2[[#This Row],[Close Price]]/Table2[[#This Row],[Day Low]])-1</f>
        <v>5.1510989010989938E-3</v>
      </c>
      <c r="AD19" s="2">
        <f>(Table2[[#This Row],[Day High]]/Table2[[#This Row],[Close Price]])-1</f>
        <v>5.0270877055980101E-3</v>
      </c>
      <c r="AE19" s="2">
        <f>(Table2[[#This Row],[Close Price]]/Table2[[#This Row],[Current Week Low]])-1</f>
        <v>7.0284085323897294E-3</v>
      </c>
      <c r="AF19" s="2">
        <f>(Table2[[#This Row],[Current Week High]]/Table2[[#This Row],[Close Price]])-1</f>
        <v>5.2223144126115617E-3</v>
      </c>
      <c r="AG19" s="2">
        <f>(Table2[[#This Row],[Close Price]]/Table2[[#This Row],[Current Month Low]])-1</f>
        <v>5.2336928608115008E-2</v>
      </c>
      <c r="AH19" s="2">
        <f>(Table2[[#This Row],[Current Month High]]/Table2[[#This Row],[Close Price]])-1</f>
        <v>5.2223144126115617E-3</v>
      </c>
      <c r="AI19">
        <v>4.0167894968031499</v>
      </c>
      <c r="AJ19">
        <v>72.669812910837706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-0.11</v>
      </c>
      <c r="AM19" t="s">
        <v>10184</v>
      </c>
      <c r="AN19">
        <v>5.39</v>
      </c>
      <c r="AO19" t="s">
        <v>10183</v>
      </c>
      <c r="AP19">
        <v>0.158434497622603</v>
      </c>
      <c r="AQ19">
        <f>(Table2[[#This Row],[Sharpe Ratio]]-AVERAGE(Table2[Sharpe Ratio]))/_xlfn.STDEV.P(Table2[Sharpe Ratio])</f>
        <v>1.1857257448279463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1.3898877033810257</v>
      </c>
      <c r="AS19">
        <f>_xlfn.RANK.AVG(Table2[[#This Row],[1Y Return vs Nifty Z-Score]],Table2[1Y Return vs Nifty Z-Score])</f>
        <v>292</v>
      </c>
      <c r="AT19">
        <f>_xlfn.RANK.AVG(Table2[[#This Row],[6M Return vs Nifty Z-Score]],Table2[6M Return vs Nifty Z-Score])</f>
        <v>269</v>
      </c>
      <c r="AU19">
        <f>_xlfn.RANK.AVG(Table2[[#This Row],[Sharpe Ratio Z-Score]],Table2[Sharpe Ratio Z-Score])</f>
        <v>89</v>
      </c>
      <c r="AV19">
        <f>(Table2[[#This Row],[Rank 1Y]]+Table2[[#This Row],[Rank 6M]]+Table2[[#This Row],[Rank Sharpe]])/3</f>
        <v>216.66666666666666</v>
      </c>
    </row>
    <row r="20" spans="1:48" x14ac:dyDescent="0.3">
      <c r="A20" t="s">
        <v>65</v>
      </c>
      <c r="B20" t="s">
        <v>66</v>
      </c>
      <c r="C20" t="s">
        <v>10145</v>
      </c>
      <c r="D20" t="s">
        <v>67</v>
      </c>
      <c r="E20">
        <v>373903.44612703897</v>
      </c>
      <c r="F20">
        <v>385.65</v>
      </c>
      <c r="G20">
        <v>81.112878368840697</v>
      </c>
      <c r="H20">
        <f>(Table2[[#This Row],[1Y Return vs Nifty]]-AVERAGE(Table2[1Y Return vs Nifty]))/_xlfn.STDEV.P(Table2[1Y Return vs Nifty])</f>
        <v>0.46300033699636234</v>
      </c>
      <c r="I20">
        <v>-3.1199499971145599</v>
      </c>
      <c r="J20">
        <f>(Table2[[#This Row],[1M Return vs Nifty]]-AVERAGE(Table2[1M Return vs Nifty]))/_xlfn.STDEV.P(Table2[1M Return vs Nifty])</f>
        <v>-0.24951876130307504</v>
      </c>
      <c r="K20">
        <v>10.276253815936499</v>
      </c>
      <c r="L20">
        <f>(Table2[[#This Row],[6M Return vs Nifty]]-AVERAGE(Table2[6M Return vs Nifty]))/_xlfn.STDEV.P(Table2[6M Return vs Nifty])</f>
        <v>-9.2059802818252722E-3</v>
      </c>
      <c r="M20">
        <v>-1.9962173309448401</v>
      </c>
      <c r="N20">
        <f>(Table2[[#This Row],[1W Return vs Nifty]]-AVERAGE(Table2[1W Return vs Nifty]))/_xlfn.STDEV.P(Table2[1W Return vs Nifty])</f>
        <v>-9.8132014611057597E-2</v>
      </c>
      <c r="O20">
        <v>373.61</v>
      </c>
      <c r="P20">
        <v>365.90772423929297</v>
      </c>
      <c r="Q20">
        <v>319.67098248370098</v>
      </c>
      <c r="R20">
        <v>68.902372130895401</v>
      </c>
      <c r="S20" s="2">
        <f>(Table2[[#This Row],[Close Price]]-Table2[[#This Row],[20D EMA]])/Table2[[#This Row],[20D EMA]]</f>
        <v>3.2226118144589179E-2</v>
      </c>
      <c r="T20" s="2">
        <f>(Table2[[#This Row],[Close Price]]-Table2[[#This Row],[50D EMA]])/Table2[[#This Row],[50D EMA]]</f>
        <v>5.3954247076227695E-2</v>
      </c>
      <c r="U20" s="2">
        <f>(Table2[[#This Row],[Close Price]]-Table2[[#This Row],[200D EMA]])/Table2[[#This Row],[200D EMA]]</f>
        <v>0.20639664258442056</v>
      </c>
      <c r="V20">
        <v>0.86429034670289795</v>
      </c>
      <c r="W20">
        <v>382.8</v>
      </c>
      <c r="X20">
        <v>388.75</v>
      </c>
      <c r="Y20">
        <v>376.9</v>
      </c>
      <c r="Z20">
        <v>388.95</v>
      </c>
      <c r="AA20">
        <v>365.15</v>
      </c>
      <c r="AB20">
        <v>388.95</v>
      </c>
      <c r="AC20" s="2">
        <f>(Table2[[#This Row],[Close Price]]/Table2[[#This Row],[Day Low]])-1</f>
        <v>7.4451410658307182E-3</v>
      </c>
      <c r="AD20" s="2">
        <f>(Table2[[#This Row],[Day High]]/Table2[[#This Row],[Close Price]])-1</f>
        <v>8.038376766498212E-3</v>
      </c>
      <c r="AE20" s="2">
        <f>(Table2[[#This Row],[Close Price]]/Table2[[#This Row],[Current Week Low]])-1</f>
        <v>2.3215707084107251E-2</v>
      </c>
      <c r="AF20" s="2">
        <f>(Table2[[#This Row],[Current Week High]]/Table2[[#This Row],[Close Price]])-1</f>
        <v>8.556981719175516E-3</v>
      </c>
      <c r="AG20" s="2">
        <f>(Table2[[#This Row],[Close Price]]/Table2[[#This Row],[Current Month Low]])-1</f>
        <v>5.6141311789675408E-2</v>
      </c>
      <c r="AH20" s="2">
        <f>(Table2[[#This Row],[Current Month High]]/Table2[[#This Row],[Close Price]])-1</f>
        <v>8.556981719175516E-3</v>
      </c>
      <c r="AI20">
        <v>1.9577336963568099</v>
      </c>
      <c r="AJ20">
        <v>107.561894510226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-0.01</v>
      </c>
      <c r="AM20" t="s">
        <v>10184</v>
      </c>
      <c r="AN20">
        <v>2.25</v>
      </c>
      <c r="AO20" t="s">
        <v>10183</v>
      </c>
      <c r="AP20">
        <v>0.16455574768053699</v>
      </c>
      <c r="AQ20">
        <f>(Table2[[#This Row],[Sharpe Ratio]]-AVERAGE(Table2[Sharpe Ratio]))/_xlfn.STDEV.P(Table2[Sharpe Ratio])</f>
        <v>1.2549726132328027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1.3611161940332075</v>
      </c>
      <c r="AS20">
        <f>_xlfn.RANK.AVG(Table2[[#This Row],[1Y Return vs Nifty Z-Score]],Table2[1Y Return vs Nifty Z-Score])</f>
        <v>156</v>
      </c>
      <c r="AT20">
        <f>_xlfn.RANK.AVG(Table2[[#This Row],[6M Return vs Nifty Z-Score]],Table2[6M Return vs Nifty Z-Score])</f>
        <v>309</v>
      </c>
      <c r="AU20">
        <f>_xlfn.RANK.AVG(Table2[[#This Row],[Sharpe Ratio Z-Score]],Table2[Sharpe Ratio Z-Score])</f>
        <v>80</v>
      </c>
      <c r="AV20">
        <f>(Table2[[#This Row],[Rank 1Y]]+Table2[[#This Row],[Rank 6M]]+Table2[[#This Row],[Rank Sharpe]])/3</f>
        <v>181.66666666666666</v>
      </c>
    </row>
    <row r="21" spans="1:48" x14ac:dyDescent="0.3">
      <c r="A21" t="s">
        <v>68</v>
      </c>
      <c r="B21" t="s">
        <v>69</v>
      </c>
      <c r="C21" t="s">
        <v>10146</v>
      </c>
      <c r="D21" t="s">
        <v>70</v>
      </c>
      <c r="E21">
        <v>368133.88650000002</v>
      </c>
      <c r="F21">
        <v>5504.6</v>
      </c>
      <c r="G21">
        <v>162.85376744705999</v>
      </c>
      <c r="H21">
        <f>(Table2[[#This Row],[1Y Return vs Nifty]]-AVERAGE(Table2[1Y Return vs Nifty]))/_xlfn.STDEV.P(Table2[1Y Return vs Nifty])</f>
        <v>1.468299556840226</v>
      </c>
      <c r="I21">
        <v>-4.5914665791732796</v>
      </c>
      <c r="J21">
        <f>(Table2[[#This Row],[1M Return vs Nifty]]-AVERAGE(Table2[1M Return vs Nifty]))/_xlfn.STDEV.P(Table2[1M Return vs Nifty])</f>
        <v>-0.38943802771803887</v>
      </c>
      <c r="K21">
        <v>70.372122130938607</v>
      </c>
      <c r="L21">
        <f>(Table2[[#This Row],[6M Return vs Nifty]]-AVERAGE(Table2[6M Return vs Nifty]))/_xlfn.STDEV.P(Table2[6M Return vs Nifty])</f>
        <v>1.8397259270306361</v>
      </c>
      <c r="M21">
        <v>-2.3649195885183998</v>
      </c>
      <c r="N21">
        <f>(Table2[[#This Row],[1W Return vs Nifty]]-AVERAGE(Table2[1W Return vs Nifty]))/_xlfn.STDEV.P(Table2[1W Return vs Nifty])</f>
        <v>-0.1768072682363997</v>
      </c>
      <c r="O21">
        <v>5367.67</v>
      </c>
      <c r="P21">
        <v>4944.9782066003499</v>
      </c>
      <c r="Q21">
        <v>3615.4610879653101</v>
      </c>
      <c r="R21">
        <v>57.367258763701003</v>
      </c>
      <c r="S21" s="2">
        <f>(Table2[[#This Row],[Close Price]]-Table2[[#This Row],[20D EMA]])/Table2[[#This Row],[20D EMA]]</f>
        <v>2.5510137545713556E-2</v>
      </c>
      <c r="T21" s="2">
        <f>(Table2[[#This Row],[Close Price]]-Table2[[#This Row],[50D EMA]])/Table2[[#This Row],[50D EMA]]</f>
        <v>0.1131697188579498</v>
      </c>
      <c r="U21" s="2">
        <f>(Table2[[#This Row],[Close Price]]-Table2[[#This Row],[200D EMA]])/Table2[[#This Row],[200D EMA]]</f>
        <v>0.52251673191090819</v>
      </c>
      <c r="V21">
        <v>0.644844411477833</v>
      </c>
      <c r="W21">
        <v>5443</v>
      </c>
      <c r="X21">
        <v>5501</v>
      </c>
      <c r="Y21">
        <v>5429</v>
      </c>
      <c r="Z21">
        <v>5535</v>
      </c>
      <c r="AA21">
        <v>5253.3</v>
      </c>
      <c r="AB21">
        <v>5674.75</v>
      </c>
      <c r="AC21" s="2">
        <f>(Table2[[#This Row],[Close Price]]/Table2[[#This Row],[Day Low]])-1</f>
        <v>1.131728826015066E-2</v>
      </c>
      <c r="AD21" s="2">
        <f>(Table2[[#This Row],[Day High]]/Table2[[#This Row],[Close Price]])-1</f>
        <v>-6.5399847400360311E-4</v>
      </c>
      <c r="AE21" s="2">
        <f>(Table2[[#This Row],[Close Price]]/Table2[[#This Row],[Current Week Low]])-1</f>
        <v>1.3925216430281884E-2</v>
      </c>
      <c r="AF21" s="2">
        <f>(Table2[[#This Row],[Current Week High]]/Table2[[#This Row],[Close Price]])-1</f>
        <v>5.5226537804744513E-3</v>
      </c>
      <c r="AG21" s="2">
        <f>(Table2[[#This Row],[Close Price]]/Table2[[#This Row],[Current Month Low]])-1</f>
        <v>4.7836597947956472E-2</v>
      </c>
      <c r="AH21" s="2">
        <f>(Table2[[#This Row],[Current Month High]]/Table2[[#This Row],[Close Price]])-1</f>
        <v>3.0910511208807057E-2</v>
      </c>
      <c r="AI21">
        <v>3.0910511208806999</v>
      </c>
      <c r="AJ21">
        <v>211.38137798393399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</v>
      </c>
      <c r="AM21">
        <v>0</v>
      </c>
      <c r="AN21">
        <v>4.22</v>
      </c>
      <c r="AO21" t="s">
        <v>10183</v>
      </c>
      <c r="AP21">
        <v>0.28460347671274799</v>
      </c>
      <c r="AQ21">
        <f>(Table2[[#This Row],[Sharpe Ratio]]-AVERAGE(Table2[Sharpe Ratio]))/_xlfn.STDEV.P(Table2[Sharpe Ratio])</f>
        <v>2.6130170021923171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5.3547971901087408</v>
      </c>
      <c r="AS21">
        <f>_xlfn.RANK.AVG(Table2[[#This Row],[1Y Return vs Nifty Z-Score]],Table2[1Y Return vs Nifty Z-Score])</f>
        <v>55</v>
      </c>
      <c r="AT21">
        <f>_xlfn.RANK.AVG(Table2[[#This Row],[6M Return vs Nifty Z-Score]],Table2[6M Return vs Nifty Z-Score])</f>
        <v>41</v>
      </c>
      <c r="AU21">
        <f>_xlfn.RANK.AVG(Table2[[#This Row],[Sharpe Ratio Z-Score]],Table2[Sharpe Ratio Z-Score])</f>
        <v>4</v>
      </c>
      <c r="AV21">
        <f>(Table2[[#This Row],[Rank 1Y]]+Table2[[#This Row],[Rank 6M]]+Table2[[#This Row],[Rank Sharpe]])/3</f>
        <v>33.333333333333336</v>
      </c>
    </row>
    <row r="22" spans="1:48" x14ac:dyDescent="0.3">
      <c r="A22" t="s">
        <v>71</v>
      </c>
      <c r="B22" t="s">
        <v>72</v>
      </c>
      <c r="C22" t="s">
        <v>10139</v>
      </c>
      <c r="D22" t="s">
        <v>24</v>
      </c>
      <c r="E22">
        <v>365981.83396179997</v>
      </c>
      <c r="F22">
        <v>1843.55</v>
      </c>
      <c r="G22">
        <v>-28.4901316100364</v>
      </c>
      <c r="H22">
        <f>(Table2[[#This Row],[1Y Return vs Nifty]]-AVERAGE(Table2[1Y Return vs Nifty]))/_xlfn.STDEV.P(Table2[1Y Return vs Nifty])</f>
        <v>-0.88496420886106664</v>
      </c>
      <c r="I22">
        <v>1.6534696242309701</v>
      </c>
      <c r="J22">
        <f>(Table2[[#This Row],[1M Return vs Nifty]]-AVERAGE(Table2[1M Return vs Nifty]))/_xlfn.STDEV.P(Table2[1M Return vs Nifty])</f>
        <v>0.20436220738777527</v>
      </c>
      <c r="K22">
        <v>-11.694256036340301</v>
      </c>
      <c r="L22">
        <f>(Table2[[#This Row],[6M Return vs Nifty]]-AVERAGE(Table2[6M Return vs Nifty]))/_xlfn.STDEV.P(Table2[6M Return vs Nifty])</f>
        <v>-0.6851588839468622</v>
      </c>
      <c r="M22">
        <v>-2.0098634171567702</v>
      </c>
      <c r="N22">
        <f>(Table2[[#This Row],[1W Return vs Nifty]]-AVERAGE(Table2[1W Return vs Nifty]))/_xlfn.STDEV.P(Table2[1W Return vs Nifty])</f>
        <v>-0.10104387444284256</v>
      </c>
      <c r="O22">
        <v>1807.13</v>
      </c>
      <c r="P22">
        <v>1767.1613185393001</v>
      </c>
      <c r="Q22">
        <v>1765.6337505394399</v>
      </c>
      <c r="R22">
        <v>60.217238803723099</v>
      </c>
      <c r="S22" s="2">
        <f>(Table2[[#This Row],[Close Price]]-Table2[[#This Row],[20D EMA]])/Table2[[#This Row],[20D EMA]]</f>
        <v>2.0153503068401191E-2</v>
      </c>
      <c r="T22" s="2">
        <f>(Table2[[#This Row],[Close Price]]-Table2[[#This Row],[50D EMA]])/Table2[[#This Row],[50D EMA]]</f>
        <v>4.322677316400364E-2</v>
      </c>
      <c r="U22" s="2">
        <f>(Table2[[#This Row],[Close Price]]-Table2[[#This Row],[200D EMA]])/Table2[[#This Row],[200D EMA]]</f>
        <v>4.4129338509050882E-2</v>
      </c>
      <c r="V22">
        <v>0.60936125319609302</v>
      </c>
      <c r="W22">
        <v>1816.7</v>
      </c>
      <c r="X22">
        <v>1849.1</v>
      </c>
      <c r="Y22">
        <v>1826.65</v>
      </c>
      <c r="Z22">
        <v>1857.9</v>
      </c>
      <c r="AA22">
        <v>1737.1</v>
      </c>
      <c r="AB22">
        <v>1870</v>
      </c>
      <c r="AC22" s="2">
        <f>(Table2[[#This Row],[Close Price]]/Table2[[#This Row],[Day Low]])-1</f>
        <v>1.4779545329443478E-2</v>
      </c>
      <c r="AD22" s="2">
        <f>(Table2[[#This Row],[Day High]]/Table2[[#This Row],[Close Price]])-1</f>
        <v>3.0104960538090975E-3</v>
      </c>
      <c r="AE22" s="2">
        <f>(Table2[[#This Row],[Close Price]]/Table2[[#This Row],[Current Week Low]])-1</f>
        <v>9.2519092327483232E-3</v>
      </c>
      <c r="AF22" s="2">
        <f>(Table2[[#This Row],[Current Week High]]/Table2[[#This Row],[Close Price]])-1</f>
        <v>7.7838952021915819E-3</v>
      </c>
      <c r="AG22" s="2">
        <f>(Table2[[#This Row],[Close Price]]/Table2[[#This Row],[Current Month Low]])-1</f>
        <v>6.1280294744113784E-2</v>
      </c>
      <c r="AH22" s="2">
        <f>(Table2[[#This Row],[Current Month High]]/Table2[[#This Row],[Close Price]])-1</f>
        <v>1.4347319031216887E-2</v>
      </c>
      <c r="AI22">
        <v>7.8218654226899202</v>
      </c>
      <c r="AJ22">
        <v>19.412507691809399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0.04</v>
      </c>
      <c r="AM22" t="s">
        <v>10183</v>
      </c>
      <c r="AN22">
        <v>0.71</v>
      </c>
      <c r="AO22" t="s">
        <v>10183</v>
      </c>
      <c r="AP22">
        <v>-7.9711762948517006E-2</v>
      </c>
      <c r="AQ22">
        <f>(Table2[[#This Row],[Sharpe Ratio]]-AVERAGE(Table2[Sharpe Ratio]))/_xlfn.STDEV.P(Table2[Sharpe Ratio])</f>
        <v>-1.5083126641245654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-2.9751174239875615</v>
      </c>
      <c r="AS22">
        <f>_xlfn.RANK.AVG(Table2[[#This Row],[1Y Return vs Nifty Z-Score]],Table2[1Y Return vs Nifty Z-Score])</f>
        <v>654</v>
      </c>
      <c r="AT22">
        <f>_xlfn.RANK.AVG(Table2[[#This Row],[6M Return vs Nifty Z-Score]],Table2[6M Return vs Nifty Z-Score])</f>
        <v>555</v>
      </c>
      <c r="AU22">
        <f>_xlfn.RANK.AVG(Table2[[#This Row],[Sharpe Ratio Z-Score]],Table2[Sharpe Ratio Z-Score])</f>
        <v>686</v>
      </c>
      <c r="AV22">
        <f>(Table2[[#This Row],[Rank 1Y]]+Table2[[#This Row],[Rank 6M]]+Table2[[#This Row],[Rank Sharpe]])/3</f>
        <v>631.66666666666663</v>
      </c>
    </row>
    <row r="23" spans="1:48" x14ac:dyDescent="0.3">
      <c r="A23" t="s">
        <v>73</v>
      </c>
      <c r="B23" t="s">
        <v>74</v>
      </c>
      <c r="C23" t="s">
        <v>10147</v>
      </c>
      <c r="D23" t="s">
        <v>75</v>
      </c>
      <c r="E23">
        <v>352305.94643383898</v>
      </c>
      <c r="F23">
        <v>3090.4</v>
      </c>
      <c r="G23">
        <v>2.6396003912516299</v>
      </c>
      <c r="H23">
        <f>(Table2[[#This Row],[1Y Return vs Nifty]]-AVERAGE(Table2[1Y Return vs Nifty]))/_xlfn.STDEV.P(Table2[1Y Return vs Nifty])</f>
        <v>-0.50211181212609879</v>
      </c>
      <c r="I23">
        <v>-12.6473761748844</v>
      </c>
      <c r="J23">
        <f>(Table2[[#This Row],[1M Return vs Nifty]]-AVERAGE(Table2[1M Return vs Nifty]))/_xlfn.STDEV.P(Table2[1M Return vs Nifty])</f>
        <v>-1.1554348059264061</v>
      </c>
      <c r="K23">
        <v>-11.2357435265051</v>
      </c>
      <c r="L23">
        <f>(Table2[[#This Row],[6M Return vs Nifty]]-AVERAGE(Table2[6M Return vs Nifty]))/_xlfn.STDEV.P(Table2[6M Return vs Nifty])</f>
        <v>-0.67105211699089518</v>
      </c>
      <c r="M23">
        <v>-3.6575458509585901</v>
      </c>
      <c r="N23">
        <f>(Table2[[#This Row],[1W Return vs Nifty]]-AVERAGE(Table2[1W Return vs Nifty]))/_xlfn.STDEV.P(Table2[1W Return vs Nifty])</f>
        <v>-0.45263334999010402</v>
      </c>
      <c r="O23">
        <v>3143.13</v>
      </c>
      <c r="P23">
        <v>3152.1725347975398</v>
      </c>
      <c r="Q23">
        <v>2970.5420727677001</v>
      </c>
      <c r="R23">
        <v>37.0259222352256</v>
      </c>
      <c r="S23" s="2">
        <f>(Table2[[#This Row],[Close Price]]-Table2[[#This Row],[20D EMA]])/Table2[[#This Row],[20D EMA]]</f>
        <v>-1.6776270787399825E-2</v>
      </c>
      <c r="T23" s="2">
        <f>(Table2[[#This Row],[Close Price]]-Table2[[#This Row],[50D EMA]])/Table2[[#This Row],[50D EMA]]</f>
        <v>-1.9596812711112369E-2</v>
      </c>
      <c r="U23" s="2">
        <f>(Table2[[#This Row],[Close Price]]-Table2[[#This Row],[200D EMA]])/Table2[[#This Row],[200D EMA]]</f>
        <v>4.0348840143047182E-2</v>
      </c>
      <c r="V23">
        <v>0.34425645777596298</v>
      </c>
      <c r="W23">
        <v>3096.1</v>
      </c>
      <c r="X23">
        <v>3137.75</v>
      </c>
      <c r="Y23">
        <v>3058.35</v>
      </c>
      <c r="Z23">
        <v>3103.5</v>
      </c>
      <c r="AA23">
        <v>3058.35</v>
      </c>
      <c r="AB23">
        <v>3207.8</v>
      </c>
      <c r="AC23" s="2">
        <f>(Table2[[#This Row],[Close Price]]/Table2[[#This Row],[Day Low]])-1</f>
        <v>-1.8410258066599017E-3</v>
      </c>
      <c r="AD23" s="2">
        <f>(Table2[[#This Row],[Day High]]/Table2[[#This Row],[Close Price]])-1</f>
        <v>1.5321641211493597E-2</v>
      </c>
      <c r="AE23" s="2">
        <f>(Table2[[#This Row],[Close Price]]/Table2[[#This Row],[Current Week Low]])-1</f>
        <v>1.0479506923668058E-2</v>
      </c>
      <c r="AF23" s="2">
        <f>(Table2[[#This Row],[Current Week High]]/Table2[[#This Row],[Close Price]])-1</f>
        <v>4.2389334713952564E-3</v>
      </c>
      <c r="AG23" s="2">
        <f>(Table2[[#This Row],[Close Price]]/Table2[[#This Row],[Current Month Low]])-1</f>
        <v>1.0479506923668058E-2</v>
      </c>
      <c r="AH23" s="2">
        <f>(Table2[[#This Row],[Current Month High]]/Table2[[#This Row],[Close Price]])-1</f>
        <v>3.7988609888687686E-2</v>
      </c>
      <c r="AI23">
        <v>21.1461299508154</v>
      </c>
      <c r="AJ23">
        <v>44.276377217553602</v>
      </c>
      <c r="AK23" t="str">
        <f>IF(AND(Table2[[#This Row],[20D EMA]]&gt;Table2[[#This Row],[50D EMA]],Table2[[#This Row],[50D EMA]]&gt;Table2[[#This Row],[200D EMA]]),"Uptrend","Downtrend/NoTrend")</f>
        <v>Downtrend/NoTrend</v>
      </c>
      <c r="AL23">
        <v>-0.09</v>
      </c>
      <c r="AM23" t="s">
        <v>10184</v>
      </c>
      <c r="AN23">
        <v>-2.67</v>
      </c>
      <c r="AO23" t="s">
        <v>10184</v>
      </c>
      <c r="AP23">
        <v>7.2353205697005998E-2</v>
      </c>
      <c r="AQ23">
        <f>(Table2[[#This Row],[Sharpe Ratio]]-AVERAGE(Table2[Sharpe Ratio]))/_xlfn.STDEV.P(Table2[Sharpe Ratio])</f>
        <v>0.21192793593665135</v>
      </c>
      <c r="AR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">
        <f>_xlfn.RANK.AVG(Table2[[#This Row],[1Y Return vs Nifty Z-Score]],Table2[1Y Return vs Nifty Z-Score])</f>
        <v>484</v>
      </c>
      <c r="AT23">
        <f>_xlfn.RANK.AVG(Table2[[#This Row],[6M Return vs Nifty Z-Score]],Table2[6M Return vs Nifty Z-Score])</f>
        <v>550</v>
      </c>
      <c r="AU23">
        <f>_xlfn.RANK.AVG(Table2[[#This Row],[Sharpe Ratio Z-Score]],Table2[Sharpe Ratio Z-Score])</f>
        <v>275</v>
      </c>
      <c r="AV23">
        <f>(Table2[[#This Row],[Rank 1Y]]+Table2[[#This Row],[Rank 6M]]+Table2[[#This Row],[Rank Sharpe]])/3</f>
        <v>436.33333333333331</v>
      </c>
    </row>
    <row r="24" spans="1:48" x14ac:dyDescent="0.3">
      <c r="A24" t="s">
        <v>76</v>
      </c>
      <c r="B24" t="s">
        <v>77</v>
      </c>
      <c r="C24" t="s">
        <v>10148</v>
      </c>
      <c r="D24" t="s">
        <v>78</v>
      </c>
      <c r="E24">
        <v>341166.36111842998</v>
      </c>
      <c r="F24">
        <v>11833.65</v>
      </c>
      <c r="G24">
        <v>14.946931467612099</v>
      </c>
      <c r="H24">
        <f>(Table2[[#This Row],[1Y Return vs Nifty]]-AVERAGE(Table2[1Y Return vs Nifty]))/_xlfn.STDEV.P(Table2[1Y Return vs Nifty])</f>
        <v>-0.35074876152867002</v>
      </c>
      <c r="I24">
        <v>-1.6460763822598099</v>
      </c>
      <c r="J24">
        <f>(Table2[[#This Row],[1M Return vs Nifty]]-AVERAGE(Table2[1M Return vs Nifty]))/_xlfn.STDEV.P(Table2[1M Return vs Nifty])</f>
        <v>-0.1093753762449661</v>
      </c>
      <c r="K24">
        <v>7.6119205795872302</v>
      </c>
      <c r="L24">
        <f>(Table2[[#This Row],[6M Return vs Nifty]]-AVERAGE(Table2[6M Return vs Nifty]))/_xlfn.STDEV.P(Table2[6M Return vs Nifty])</f>
        <v>-9.1177850736844326E-2</v>
      </c>
      <c r="M24">
        <v>-1.8353020664258799</v>
      </c>
      <c r="N24">
        <f>(Table2[[#This Row],[1W Return vs Nifty]]-AVERAGE(Table2[1W Return vs Nifty]))/_xlfn.STDEV.P(Table2[1W Return vs Nifty])</f>
        <v>-6.3795232049609879E-2</v>
      </c>
      <c r="O24">
        <v>11423.72</v>
      </c>
      <c r="P24">
        <v>10838.8378098464</v>
      </c>
      <c r="Q24">
        <v>9774.8028351150606</v>
      </c>
      <c r="R24">
        <v>67.408218422885895</v>
      </c>
      <c r="S24" s="2">
        <f>(Table2[[#This Row],[Close Price]]-Table2[[#This Row],[20D EMA]])/Table2[[#This Row],[20D EMA]]</f>
        <v>3.5884107803762721E-2</v>
      </c>
      <c r="T24" s="2">
        <f>(Table2[[#This Row],[Close Price]]-Table2[[#This Row],[50D EMA]])/Table2[[#This Row],[50D EMA]]</f>
        <v>9.1782182518671471E-2</v>
      </c>
      <c r="U24" s="2">
        <f>(Table2[[#This Row],[Close Price]]-Table2[[#This Row],[200D EMA]])/Table2[[#This Row],[200D EMA]]</f>
        <v>0.21062799931766646</v>
      </c>
      <c r="V24">
        <v>0.76483681495073597</v>
      </c>
      <c r="W24">
        <v>11751.1</v>
      </c>
      <c r="X24">
        <v>11907.05</v>
      </c>
      <c r="Y24">
        <v>11661.9</v>
      </c>
      <c r="Z24">
        <v>11898</v>
      </c>
      <c r="AA24">
        <v>11470</v>
      </c>
      <c r="AB24">
        <v>12078</v>
      </c>
      <c r="AC24" s="2">
        <f>(Table2[[#This Row],[Close Price]]/Table2[[#This Row],[Day Low]])-1</f>
        <v>7.0248742670897535E-3</v>
      </c>
      <c r="AD24" s="2">
        <f>(Table2[[#This Row],[Day High]]/Table2[[#This Row],[Close Price]])-1</f>
        <v>6.202650914975516E-3</v>
      </c>
      <c r="AE24" s="2">
        <f>(Table2[[#This Row],[Close Price]]/Table2[[#This Row],[Current Week Low]])-1</f>
        <v>1.4727445784992188E-2</v>
      </c>
      <c r="AF24" s="2">
        <f>(Table2[[#This Row],[Current Week High]]/Table2[[#This Row],[Close Price]])-1</f>
        <v>5.4378826482108789E-3</v>
      </c>
      <c r="AG24" s="2">
        <f>(Table2[[#This Row],[Close Price]]/Table2[[#This Row],[Current Month Low]])-1</f>
        <v>3.1704446381865647E-2</v>
      </c>
      <c r="AH24" s="2">
        <f>(Table2[[#This Row],[Current Month High]]/Table2[[#This Row],[Close Price]])-1</f>
        <v>2.0648743202646758E-2</v>
      </c>
      <c r="AI24">
        <v>2.06487432026467</v>
      </c>
      <c r="AJ24">
        <v>48.149330529004096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0.12</v>
      </c>
      <c r="AM24" t="s">
        <v>10183</v>
      </c>
      <c r="AN24">
        <v>1</v>
      </c>
      <c r="AO24" t="s">
        <v>10183</v>
      </c>
      <c r="AP24">
        <v>1.8721279788636001E-2</v>
      </c>
      <c r="AQ24">
        <f>(Table2[[#This Row],[Sharpe Ratio]]-AVERAGE(Table2[Sharpe Ratio]))/_xlfn.STDEV.P(Table2[Sharpe Ratio])</f>
        <v>-0.39478521587492055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-1.0098824364350107</v>
      </c>
      <c r="AS24">
        <f>_xlfn.RANK.AVG(Table2[[#This Row],[1Y Return vs Nifty Z-Score]],Table2[1Y Return vs Nifty Z-Score])</f>
        <v>408</v>
      </c>
      <c r="AT24">
        <f>_xlfn.RANK.AVG(Table2[[#This Row],[6M Return vs Nifty Z-Score]],Table2[6M Return vs Nifty Z-Score])</f>
        <v>342</v>
      </c>
      <c r="AU24">
        <f>_xlfn.RANK.AVG(Table2[[#This Row],[Sharpe Ratio Z-Score]],Table2[Sharpe Ratio Z-Score])</f>
        <v>440</v>
      </c>
      <c r="AV24">
        <f>(Table2[[#This Row],[Rank 1Y]]+Table2[[#This Row],[Rank 6M]]+Table2[[#This Row],[Rank Sharpe]])/3</f>
        <v>396.66666666666669</v>
      </c>
    </row>
    <row r="25" spans="1:48" x14ac:dyDescent="0.3">
      <c r="A25" t="s">
        <v>79</v>
      </c>
      <c r="B25" t="s">
        <v>80</v>
      </c>
      <c r="C25" t="s">
        <v>10143</v>
      </c>
      <c r="D25" t="s">
        <v>59</v>
      </c>
      <c r="E25">
        <v>327171.17626829998</v>
      </c>
      <c r="F25">
        <v>2731.05</v>
      </c>
      <c r="G25">
        <v>52.098050605538397</v>
      </c>
      <c r="H25">
        <f>(Table2[[#This Row],[1Y Return vs Nifty]]-AVERAGE(Table2[1Y Return vs Nifty]))/_xlfn.STDEV.P(Table2[1Y Return vs Nifty])</f>
        <v>0.10615832018834909</v>
      </c>
      <c r="I25">
        <v>-13.887028734400101</v>
      </c>
      <c r="J25">
        <f>(Table2[[#This Row],[1M Return vs Nifty]]-AVERAGE(Table2[1M Return vs Nifty]))/_xlfn.STDEV.P(Table2[1M Return vs Nifty])</f>
        <v>-1.2733072640771683</v>
      </c>
      <c r="K25">
        <v>55.715651974578897</v>
      </c>
      <c r="L25">
        <f>(Table2[[#This Row],[6M Return vs Nifty]]-AVERAGE(Table2[6M Return vs Nifty]))/_xlfn.STDEV.P(Table2[6M Return vs Nifty])</f>
        <v>1.3887994976357974</v>
      </c>
      <c r="M25">
        <v>-6.9577338587528601</v>
      </c>
      <c r="N25">
        <f>(Table2[[#This Row],[1W Return vs Nifty]]-AVERAGE(Table2[1W Return vs Nifty]))/_xlfn.STDEV.P(Table2[1W Return vs Nifty])</f>
        <v>-1.1568414832227174</v>
      </c>
      <c r="O25">
        <v>2799.09</v>
      </c>
      <c r="P25">
        <v>2646.2348682838301</v>
      </c>
      <c r="Q25">
        <v>2093.75666771027</v>
      </c>
      <c r="R25">
        <v>37.750421127546701</v>
      </c>
      <c r="S25" s="2">
        <f>(Table2[[#This Row],[Close Price]]-Table2[[#This Row],[20D EMA]])/Table2[[#This Row],[20D EMA]]</f>
        <v>-2.4307900067521929E-2</v>
      </c>
      <c r="T25" s="2">
        <f>(Table2[[#This Row],[Close Price]]-Table2[[#This Row],[50D EMA]])/Table2[[#This Row],[50D EMA]]</f>
        <v>3.2051248637342405E-2</v>
      </c>
      <c r="U25" s="2">
        <f>(Table2[[#This Row],[Close Price]]-Table2[[#This Row],[200D EMA]])/Table2[[#This Row],[200D EMA]]</f>
        <v>0.30437793565890991</v>
      </c>
      <c r="V25">
        <v>0.92638479033205301</v>
      </c>
      <c r="W25">
        <v>2742.25</v>
      </c>
      <c r="X25">
        <v>2766.85</v>
      </c>
      <c r="Y25">
        <v>2708.1</v>
      </c>
      <c r="Z25">
        <v>2739</v>
      </c>
      <c r="AA25">
        <v>2687.15</v>
      </c>
      <c r="AB25">
        <v>2940</v>
      </c>
      <c r="AC25" s="2">
        <f>(Table2[[#This Row],[Close Price]]/Table2[[#This Row],[Day Low]])-1</f>
        <v>-4.0842373962985956E-3</v>
      </c>
      <c r="AD25" s="2">
        <f>(Table2[[#This Row],[Day High]]/Table2[[#This Row],[Close Price]])-1</f>
        <v>1.3108511378407517E-2</v>
      </c>
      <c r="AE25" s="2">
        <f>(Table2[[#This Row],[Close Price]]/Table2[[#This Row],[Current Week Low]])-1</f>
        <v>8.4745762711866401E-3</v>
      </c>
      <c r="AF25" s="2">
        <f>(Table2[[#This Row],[Current Week High]]/Table2[[#This Row],[Close Price]])-1</f>
        <v>2.9109683088921479E-3</v>
      </c>
      <c r="AG25" s="2">
        <f>(Table2[[#This Row],[Close Price]]/Table2[[#This Row],[Current Month Low]])-1</f>
        <v>1.6337011331708284E-2</v>
      </c>
      <c r="AH25" s="2">
        <f>(Table2[[#This Row],[Current Month High]]/Table2[[#This Row],[Close Price]])-1</f>
        <v>7.65090349865436E-2</v>
      </c>
      <c r="AI25">
        <v>10.3421760861207</v>
      </c>
      <c r="AJ25">
        <v>92.904820766378194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0.14000000000000001</v>
      </c>
      <c r="AM25" t="s">
        <v>10183</v>
      </c>
      <c r="AN25">
        <v>-5.47</v>
      </c>
      <c r="AO25" t="s">
        <v>10184</v>
      </c>
      <c r="AP25">
        <v>0.178251142857488</v>
      </c>
      <c r="AQ25">
        <f>(Table2[[#This Row],[Sharpe Ratio]]-AVERAGE(Table2[Sharpe Ratio]))/_xlfn.STDEV.P(Table2[Sharpe Ratio])</f>
        <v>1.4099022793296188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0.47471134985387953</v>
      </c>
      <c r="AS25">
        <f>_xlfn.RANK.AVG(Table2[[#This Row],[1Y Return vs Nifty Z-Score]],Table2[1Y Return vs Nifty Z-Score])</f>
        <v>245</v>
      </c>
      <c r="AT25">
        <f>_xlfn.RANK.AVG(Table2[[#This Row],[6M Return vs Nifty Z-Score]],Table2[6M Return vs Nifty Z-Score])</f>
        <v>64</v>
      </c>
      <c r="AU25">
        <f>_xlfn.RANK.AVG(Table2[[#This Row],[Sharpe Ratio Z-Score]],Table2[Sharpe Ratio Z-Score])</f>
        <v>57</v>
      </c>
      <c r="AV25">
        <f>(Table2[[#This Row],[Rank 1Y]]+Table2[[#This Row],[Rank 6M]]+Table2[[#This Row],[Rank Sharpe]])/3</f>
        <v>122</v>
      </c>
    </row>
    <row r="26" spans="1:48" x14ac:dyDescent="0.3">
      <c r="A26" t="s">
        <v>81</v>
      </c>
      <c r="B26" t="s">
        <v>82</v>
      </c>
      <c r="C26" t="s">
        <v>10149</v>
      </c>
      <c r="D26" t="s">
        <v>83</v>
      </c>
      <c r="E26">
        <v>324640.96662918001</v>
      </c>
      <c r="F26">
        <v>4988.8500000000004</v>
      </c>
      <c r="G26">
        <v>8.6718388643206197</v>
      </c>
      <c r="H26">
        <f>(Table2[[#This Row],[1Y Return vs Nifty]]-AVERAGE(Table2[1Y Return vs Nifty]))/_xlfn.STDEV.P(Table2[1Y Return vs Nifty])</f>
        <v>-0.42792367080204918</v>
      </c>
      <c r="I26">
        <v>-0.372187433533478</v>
      </c>
      <c r="J26">
        <f>(Table2[[#This Row],[1M Return vs Nifty]]-AVERAGE(Table2[1M Return vs Nifty]))/_xlfn.STDEV.P(Table2[1M Return vs Nifty])</f>
        <v>1.1752451584571194E-2</v>
      </c>
      <c r="K26">
        <v>18.038566225224599</v>
      </c>
      <c r="L26">
        <f>(Table2[[#This Row],[6M Return vs Nifty]]-AVERAGE(Table2[6M Return vs Nifty]))/_xlfn.STDEV.P(Table2[6M Return vs Nifty])</f>
        <v>0.22961221954569028</v>
      </c>
      <c r="M26">
        <v>0.57115659467555202</v>
      </c>
      <c r="N26">
        <f>(Table2[[#This Row],[1W Return vs Nifty]]-AVERAGE(Table2[1W Return vs Nifty]))/_xlfn.STDEV.P(Table2[1W Return vs Nifty])</f>
        <v>0.44970513745459206</v>
      </c>
      <c r="O26">
        <v>4828.6499999999996</v>
      </c>
      <c r="P26">
        <v>4719.8796723626501</v>
      </c>
      <c r="Q26">
        <v>4289.8572901548496</v>
      </c>
      <c r="R26">
        <v>70.259087204577497</v>
      </c>
      <c r="S26" s="2">
        <f>(Table2[[#This Row],[Close Price]]-Table2[[#This Row],[20D EMA]])/Table2[[#This Row],[20D EMA]]</f>
        <v>3.3176974930881453E-2</v>
      </c>
      <c r="T26" s="2">
        <f>(Table2[[#This Row],[Close Price]]-Table2[[#This Row],[50D EMA]])/Table2[[#This Row],[50D EMA]]</f>
        <v>5.6986691676127119E-2</v>
      </c>
      <c r="U26" s="2">
        <f>(Table2[[#This Row],[Close Price]]-Table2[[#This Row],[200D EMA]])/Table2[[#This Row],[200D EMA]]</f>
        <v>0.16294078393920639</v>
      </c>
      <c r="V26">
        <v>1.1570875078762199</v>
      </c>
      <c r="W26">
        <v>4979</v>
      </c>
      <c r="X26">
        <v>5104</v>
      </c>
      <c r="Y26">
        <v>4943.6499999999996</v>
      </c>
      <c r="Z26">
        <v>5164</v>
      </c>
      <c r="AA26">
        <v>4612.5</v>
      </c>
      <c r="AB26">
        <v>5164</v>
      </c>
      <c r="AC26" s="2">
        <f>(Table2[[#This Row],[Close Price]]/Table2[[#This Row],[Day Low]])-1</f>
        <v>1.9783088973690521E-3</v>
      </c>
      <c r="AD26" s="2">
        <f>(Table2[[#This Row],[Day High]]/Table2[[#This Row],[Close Price]])-1</f>
        <v>2.3081471681850374E-2</v>
      </c>
      <c r="AE26" s="2">
        <f>(Table2[[#This Row],[Close Price]]/Table2[[#This Row],[Current Week Low]])-1</f>
        <v>9.1430420842901761E-3</v>
      </c>
      <c r="AF26" s="2">
        <f>(Table2[[#This Row],[Current Week High]]/Table2[[#This Row],[Close Price]])-1</f>
        <v>3.5108291490022703E-2</v>
      </c>
      <c r="AG26" s="2">
        <f>(Table2[[#This Row],[Close Price]]/Table2[[#This Row],[Current Month Low]])-1</f>
        <v>8.1593495934959348E-2</v>
      </c>
      <c r="AH26" s="2">
        <f>(Table2[[#This Row],[Current Month High]]/Table2[[#This Row],[Close Price]])-1</f>
        <v>3.5108291490022703E-2</v>
      </c>
      <c r="AI26">
        <v>4.6132876314180598</v>
      </c>
      <c r="AJ26">
        <v>42.895810955961302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-0.03</v>
      </c>
      <c r="AM26" t="s">
        <v>10184</v>
      </c>
      <c r="AN26">
        <v>1.81</v>
      </c>
      <c r="AO26" t="s">
        <v>10183</v>
      </c>
      <c r="AP26">
        <v>1.2470545344216001E-2</v>
      </c>
      <c r="AQ26">
        <f>(Table2[[#This Row],[Sharpe Ratio]]-AVERAGE(Table2[Sharpe Ratio]))/_xlfn.STDEV.P(Table2[Sharpe Ratio])</f>
        <v>-0.46549688120632271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-0.20235074342351844</v>
      </c>
      <c r="AS26">
        <f>_xlfn.RANK.AVG(Table2[[#This Row],[1Y Return vs Nifty Z-Score]],Table2[1Y Return vs Nifty Z-Score])</f>
        <v>443</v>
      </c>
      <c r="AT26">
        <f>_xlfn.RANK.AVG(Table2[[#This Row],[6M Return vs Nifty Z-Score]],Table2[6M Return vs Nifty Z-Score])</f>
        <v>245</v>
      </c>
      <c r="AU26">
        <f>_xlfn.RANK.AVG(Table2[[#This Row],[Sharpe Ratio Z-Score]],Table2[Sharpe Ratio Z-Score])</f>
        <v>461</v>
      </c>
      <c r="AV26">
        <f>(Table2[[#This Row],[Rank 1Y]]+Table2[[#This Row],[Rank 6M]]+Table2[[#This Row],[Rank Sharpe]])/3</f>
        <v>383</v>
      </c>
    </row>
    <row r="27" spans="1:48" x14ac:dyDescent="0.3">
      <c r="A27" t="s">
        <v>84</v>
      </c>
      <c r="B27" t="s">
        <v>85</v>
      </c>
      <c r="C27" t="s">
        <v>10150</v>
      </c>
      <c r="D27" t="s">
        <v>86</v>
      </c>
      <c r="E27">
        <v>322951.57297222503</v>
      </c>
      <c r="F27">
        <v>1495.05</v>
      </c>
      <c r="G27">
        <v>78.837252194508807</v>
      </c>
      <c r="H27">
        <f>(Table2[[#This Row],[1Y Return vs Nifty]]-AVERAGE(Table2[1Y Return vs Nifty]))/_xlfn.STDEV.P(Table2[1Y Return vs Nifty])</f>
        <v>0.43501330084456569</v>
      </c>
      <c r="I27">
        <v>-2.0978888616360698</v>
      </c>
      <c r="J27">
        <f>(Table2[[#This Row],[1M Return vs Nifty]]-AVERAGE(Table2[1M Return vs Nifty]))/_xlfn.STDEV.P(Table2[1M Return vs Nifty])</f>
        <v>-0.1523360002992383</v>
      </c>
      <c r="K27">
        <v>13.001603810643701</v>
      </c>
      <c r="L27">
        <f>(Table2[[#This Row],[6M Return vs Nifty]]-AVERAGE(Table2[6M Return vs Nifty]))/_xlfn.STDEV.P(Table2[6M Return vs Nifty])</f>
        <v>7.4643154527165897E-2</v>
      </c>
      <c r="M27">
        <v>-1.6723727868596701</v>
      </c>
      <c r="N27">
        <f>(Table2[[#This Row],[1W Return vs Nifty]]-AVERAGE(Table2[1W Return vs Nifty]))/_xlfn.STDEV.P(Table2[1W Return vs Nifty])</f>
        <v>-2.9028690403717156E-2</v>
      </c>
      <c r="O27">
        <v>1470.73</v>
      </c>
      <c r="P27">
        <v>1423.9859406252899</v>
      </c>
      <c r="Q27">
        <v>1215.39411047765</v>
      </c>
      <c r="R27">
        <v>60.449349745971197</v>
      </c>
      <c r="S27" s="2">
        <f>(Table2[[#This Row],[Close Price]]-Table2[[#This Row],[20D EMA]])/Table2[[#This Row],[20D EMA]]</f>
        <v>1.6536005929028399E-2</v>
      </c>
      <c r="T27" s="2">
        <f>(Table2[[#This Row],[Close Price]]-Table2[[#This Row],[50D EMA]])/Table2[[#This Row],[50D EMA]]</f>
        <v>4.990502879790016E-2</v>
      </c>
      <c r="U27" s="2">
        <f>(Table2[[#This Row],[Close Price]]-Table2[[#This Row],[200D EMA]])/Table2[[#This Row],[200D EMA]]</f>
        <v>0.23009482036443735</v>
      </c>
      <c r="V27">
        <v>0.46274189379796499</v>
      </c>
      <c r="W27">
        <v>1496</v>
      </c>
      <c r="X27">
        <v>1510.6</v>
      </c>
      <c r="Y27">
        <v>1485.3</v>
      </c>
      <c r="Z27">
        <v>1505</v>
      </c>
      <c r="AA27">
        <v>1455.05</v>
      </c>
      <c r="AB27">
        <v>1520</v>
      </c>
      <c r="AC27" s="2">
        <f>(Table2[[#This Row],[Close Price]]/Table2[[#This Row],[Day Low]])-1</f>
        <v>-6.35026737967892E-4</v>
      </c>
      <c r="AD27" s="2">
        <f>(Table2[[#This Row],[Day High]]/Table2[[#This Row],[Close Price]])-1</f>
        <v>1.0400989933446958E-2</v>
      </c>
      <c r="AE27" s="2">
        <f>(Table2[[#This Row],[Close Price]]/Table2[[#This Row],[Current Week Low]])-1</f>
        <v>6.564330438295185E-3</v>
      </c>
      <c r="AF27" s="2">
        <f>(Table2[[#This Row],[Current Week High]]/Table2[[#This Row],[Close Price]])-1</f>
        <v>6.6552958095047465E-3</v>
      </c>
      <c r="AG27" s="2">
        <f>(Table2[[#This Row],[Close Price]]/Table2[[#This Row],[Current Month Low]])-1</f>
        <v>2.7490464245214952E-2</v>
      </c>
      <c r="AH27" s="2">
        <f>(Table2[[#This Row],[Current Month High]]/Table2[[#This Row],[Close Price]])-1</f>
        <v>1.6688405070064638E-2</v>
      </c>
      <c r="AI27">
        <v>8.4512223671449291</v>
      </c>
      <c r="AJ27">
        <v>106.043274531422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0.03</v>
      </c>
      <c r="AM27" t="s">
        <v>10183</v>
      </c>
      <c r="AN27">
        <v>0.64</v>
      </c>
      <c r="AO27" t="s">
        <v>10183</v>
      </c>
      <c r="AP27">
        <v>7.5202465616071995E-2</v>
      </c>
      <c r="AQ27">
        <f>(Table2[[#This Row],[Sharpe Ratio]]-AVERAGE(Table2[Sharpe Ratio]))/_xlfn.STDEV.P(Table2[Sharpe Ratio])</f>
        <v>0.24416029449077761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0.57245205915955366</v>
      </c>
      <c r="AS27">
        <f>_xlfn.RANK.AVG(Table2[[#This Row],[1Y Return vs Nifty Z-Score]],Table2[1Y Return vs Nifty Z-Score])</f>
        <v>166</v>
      </c>
      <c r="AT27">
        <f>_xlfn.RANK.AVG(Table2[[#This Row],[6M Return vs Nifty Z-Score]],Table2[6M Return vs Nifty Z-Score])</f>
        <v>284</v>
      </c>
      <c r="AU27">
        <f>_xlfn.RANK.AVG(Table2[[#This Row],[Sharpe Ratio Z-Score]],Table2[Sharpe Ratio Z-Score])</f>
        <v>263</v>
      </c>
      <c r="AV27">
        <f>(Table2[[#This Row],[Rank 1Y]]+Table2[[#This Row],[Rank 6M]]+Table2[[#This Row],[Rank Sharpe]])/3</f>
        <v>237.66666666666666</v>
      </c>
    </row>
    <row r="28" spans="1:48" x14ac:dyDescent="0.3">
      <c r="A28" t="s">
        <v>87</v>
      </c>
      <c r="B28" t="s">
        <v>88</v>
      </c>
      <c r="C28" t="s">
        <v>10145</v>
      </c>
      <c r="D28" t="s">
        <v>89</v>
      </c>
      <c r="E28">
        <v>319754.75929721998</v>
      </c>
      <c r="F28">
        <v>343.85</v>
      </c>
      <c r="G28">
        <v>64.565167942741496</v>
      </c>
      <c r="H28">
        <f>(Table2[[#This Row],[1Y Return vs Nifty]]-AVERAGE(Table2[1Y Return vs Nifty]))/_xlfn.STDEV.P(Table2[1Y Return vs Nifty])</f>
        <v>0.25948651950361418</v>
      </c>
      <c r="I28">
        <v>1.59347331718386</v>
      </c>
      <c r="J28">
        <f>(Table2[[#This Row],[1M Return vs Nifty]]-AVERAGE(Table2[1M Return vs Nifty]))/_xlfn.STDEV.P(Table2[1M Return vs Nifty])</f>
        <v>0.19865745395720635</v>
      </c>
      <c r="K28">
        <v>31.322726624327402</v>
      </c>
      <c r="L28">
        <f>(Table2[[#This Row],[6M Return vs Nifty]]-AVERAGE(Table2[6M Return vs Nifty]))/_xlfn.STDEV.P(Table2[6M Return vs Nifty])</f>
        <v>0.63831765491796477</v>
      </c>
      <c r="M28">
        <v>-0.27233347902315003</v>
      </c>
      <c r="N28">
        <f>(Table2[[#This Row],[1W Return vs Nifty]]-AVERAGE(Table2[1W Return vs Nifty]))/_xlfn.STDEV.P(Table2[1W Return vs Nifty])</f>
        <v>0.26971764316737834</v>
      </c>
      <c r="O28">
        <v>334.39</v>
      </c>
      <c r="P28">
        <v>321.18156582492799</v>
      </c>
      <c r="Q28">
        <v>272.896528363389</v>
      </c>
      <c r="R28">
        <v>69.7372744372298</v>
      </c>
      <c r="S28" s="2">
        <f>(Table2[[#This Row],[Close Price]]-Table2[[#This Row],[20D EMA]])/Table2[[#This Row],[20D EMA]]</f>
        <v>2.829031968659361E-2</v>
      </c>
      <c r="T28" s="2">
        <f>(Table2[[#This Row],[Close Price]]-Table2[[#This Row],[50D EMA]])/Table2[[#This Row],[50D EMA]]</f>
        <v>7.0578254131273249E-2</v>
      </c>
      <c r="U28" s="2">
        <f>(Table2[[#This Row],[Close Price]]-Table2[[#This Row],[200D EMA]])/Table2[[#This Row],[200D EMA]]</f>
        <v>0.260001371443353</v>
      </c>
      <c r="V28">
        <v>0.54123281058999195</v>
      </c>
      <c r="W28">
        <v>341.5</v>
      </c>
      <c r="X28">
        <v>344.8</v>
      </c>
      <c r="Y28">
        <v>340.2</v>
      </c>
      <c r="Z28">
        <v>345.4</v>
      </c>
      <c r="AA28">
        <v>325.25</v>
      </c>
      <c r="AB28">
        <v>348.75</v>
      </c>
      <c r="AC28" s="2">
        <f>(Table2[[#This Row],[Close Price]]/Table2[[#This Row],[Day Low]])-1</f>
        <v>6.8814055636896576E-3</v>
      </c>
      <c r="AD28" s="2">
        <f>(Table2[[#This Row],[Day High]]/Table2[[#This Row],[Close Price]])-1</f>
        <v>2.7628326305073614E-3</v>
      </c>
      <c r="AE28" s="2">
        <f>(Table2[[#This Row],[Close Price]]/Table2[[#This Row],[Current Week Low]])-1</f>
        <v>1.0728982951205168E-2</v>
      </c>
      <c r="AF28" s="2">
        <f>(Table2[[#This Row],[Current Week High]]/Table2[[#This Row],[Close Price]])-1</f>
        <v>4.5077795550383382E-3</v>
      </c>
      <c r="AG28" s="2">
        <f>(Table2[[#This Row],[Close Price]]/Table2[[#This Row],[Current Month Low]])-1</f>
        <v>5.7186779400461241E-2</v>
      </c>
      <c r="AH28" s="2">
        <f>(Table2[[#This Row],[Current Month High]]/Table2[[#This Row],[Close Price]])-1</f>
        <v>1.4250399883670051E-2</v>
      </c>
      <c r="AI28">
        <v>1.425039988367</v>
      </c>
      <c r="AJ28">
        <v>91.6666666666667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0.08</v>
      </c>
      <c r="AM28" t="s">
        <v>10183</v>
      </c>
      <c r="AN28">
        <v>3.71</v>
      </c>
      <c r="AO28" t="s">
        <v>10183</v>
      </c>
      <c r="AP28">
        <v>0.112480098884983</v>
      </c>
      <c r="AQ28">
        <f>(Table2[[#This Row],[Sharpe Ratio]]-AVERAGE(Table2[Sharpe Ratio]))/_xlfn.STDEV.P(Table2[Sharpe Ratio])</f>
        <v>0.66586490400447862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2.0320441755506424</v>
      </c>
      <c r="AS28">
        <f>_xlfn.RANK.AVG(Table2[[#This Row],[1Y Return vs Nifty Z-Score]],Table2[1Y Return vs Nifty Z-Score])</f>
        <v>204</v>
      </c>
      <c r="AT28">
        <f>_xlfn.RANK.AVG(Table2[[#This Row],[6M Return vs Nifty Z-Score]],Table2[6M Return vs Nifty Z-Score])</f>
        <v>150</v>
      </c>
      <c r="AU28">
        <f>_xlfn.RANK.AVG(Table2[[#This Row],[Sharpe Ratio Z-Score]],Table2[Sharpe Ratio Z-Score])</f>
        <v>182</v>
      </c>
      <c r="AV28">
        <f>(Table2[[#This Row],[Rank 1Y]]+Table2[[#This Row],[Rank 6M]]+Table2[[#This Row],[Rank Sharpe]])/3</f>
        <v>178.66666666666666</v>
      </c>
    </row>
    <row r="29" spans="1:48" x14ac:dyDescent="0.3">
      <c r="A29" t="s">
        <v>90</v>
      </c>
      <c r="B29" t="s">
        <v>91</v>
      </c>
      <c r="C29" t="s">
        <v>10137</v>
      </c>
      <c r="D29" t="s">
        <v>92</v>
      </c>
      <c r="E29">
        <v>306749.80247642501</v>
      </c>
      <c r="F29">
        <v>497.75</v>
      </c>
      <c r="G29">
        <v>90.5550582660277</v>
      </c>
      <c r="H29">
        <f>(Table2[[#This Row],[1Y Return vs Nifty]]-AVERAGE(Table2[1Y Return vs Nifty]))/_xlfn.STDEV.P(Table2[1Y Return vs Nifty])</f>
        <v>0.57912601401443631</v>
      </c>
      <c r="I29">
        <v>-3.4709761599468498</v>
      </c>
      <c r="J29">
        <f>(Table2[[#This Row],[1M Return vs Nifty]]-AVERAGE(Table2[1M Return vs Nifty]))/_xlfn.STDEV.P(Table2[1M Return vs Nifty])</f>
        <v>-0.28289611076334348</v>
      </c>
      <c r="K29">
        <v>18.138479244327399</v>
      </c>
      <c r="L29">
        <f>(Table2[[#This Row],[6M Return vs Nifty]]-AVERAGE(Table2[6M Return vs Nifty]))/_xlfn.STDEV.P(Table2[6M Return vs Nifty])</f>
        <v>0.23268618077055822</v>
      </c>
      <c r="M29">
        <v>-0.217551041790257</v>
      </c>
      <c r="N29">
        <f>(Table2[[#This Row],[1W Return vs Nifty]]-AVERAGE(Table2[1W Return vs Nifty]))/_xlfn.STDEV.P(Table2[1W Return vs Nifty])</f>
        <v>0.28140735228897856</v>
      </c>
      <c r="O29">
        <v>486.85</v>
      </c>
      <c r="P29">
        <v>476.88871565094598</v>
      </c>
      <c r="Q29">
        <v>411.99558433797102</v>
      </c>
      <c r="R29">
        <v>66.392209923260694</v>
      </c>
      <c r="S29" s="2">
        <f>(Table2[[#This Row],[Close Price]]-Table2[[#This Row],[20D EMA]])/Table2[[#This Row],[20D EMA]]</f>
        <v>2.2388826127143838E-2</v>
      </c>
      <c r="T29" s="2">
        <f>(Table2[[#This Row],[Close Price]]-Table2[[#This Row],[50D EMA]])/Table2[[#This Row],[50D EMA]]</f>
        <v>4.3744554367529276E-2</v>
      </c>
      <c r="U29" s="2">
        <f>(Table2[[#This Row],[Close Price]]-Table2[[#This Row],[200D EMA]])/Table2[[#This Row],[200D EMA]]</f>
        <v>0.20814401639722996</v>
      </c>
      <c r="V29">
        <v>0.72214624833636099</v>
      </c>
      <c r="W29">
        <v>498</v>
      </c>
      <c r="X29">
        <v>514</v>
      </c>
      <c r="Y29">
        <v>492.55</v>
      </c>
      <c r="Z29">
        <v>503.6</v>
      </c>
      <c r="AA29">
        <v>471.25</v>
      </c>
      <c r="AB29">
        <v>508.6</v>
      </c>
      <c r="AC29" s="2">
        <f>(Table2[[#This Row],[Close Price]]/Table2[[#This Row],[Day Low]])-1</f>
        <v>-5.020080321285203E-4</v>
      </c>
      <c r="AD29" s="2">
        <f>(Table2[[#This Row],[Day High]]/Table2[[#This Row],[Close Price]])-1</f>
        <v>3.2646911099949882E-2</v>
      </c>
      <c r="AE29" s="2">
        <f>(Table2[[#This Row],[Close Price]]/Table2[[#This Row],[Current Week Low]])-1</f>
        <v>1.0557303827022579E-2</v>
      </c>
      <c r="AF29" s="2">
        <f>(Table2[[#This Row],[Current Week High]]/Table2[[#This Row],[Close Price]])-1</f>
        <v>1.1752887995982064E-2</v>
      </c>
      <c r="AG29" s="2">
        <f>(Table2[[#This Row],[Close Price]]/Table2[[#This Row],[Current Month Low]])-1</f>
        <v>5.6233421750663037E-2</v>
      </c>
      <c r="AH29" s="2">
        <f>(Table2[[#This Row],[Current Month High]]/Table2[[#This Row],[Close Price]])-1</f>
        <v>2.1798091411351139E-2</v>
      </c>
      <c r="AI29">
        <v>5.9568056253139101</v>
      </c>
      <c r="AJ29">
        <v>119.41811769892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0.04</v>
      </c>
      <c r="AM29" t="s">
        <v>10183</v>
      </c>
      <c r="AN29">
        <v>6.57</v>
      </c>
      <c r="AO29" t="s">
        <v>10183</v>
      </c>
      <c r="AP29">
        <v>0.142437254437669</v>
      </c>
      <c r="AQ29">
        <f>(Table2[[#This Row],[Sharpe Ratio]]-AVERAGE(Table2[Sharpe Ratio]))/_xlfn.STDEV.P(Table2[Sharpe Ratio])</f>
        <v>1.0047563377324464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1.8150797740430762</v>
      </c>
      <c r="AS29">
        <f>_xlfn.RANK.AVG(Table2[[#This Row],[1Y Return vs Nifty Z-Score]],Table2[1Y Return vs Nifty Z-Score])</f>
        <v>132</v>
      </c>
      <c r="AT29">
        <f>_xlfn.RANK.AVG(Table2[[#This Row],[6M Return vs Nifty Z-Score]],Table2[6M Return vs Nifty Z-Score])</f>
        <v>244</v>
      </c>
      <c r="AU29">
        <f>_xlfn.RANK.AVG(Table2[[#This Row],[Sharpe Ratio Z-Score]],Table2[Sharpe Ratio Z-Score])</f>
        <v>120</v>
      </c>
      <c r="AV29">
        <f>(Table2[[#This Row],[Rank 1Y]]+Table2[[#This Row],[Rank 6M]]+Table2[[#This Row],[Rank Sharpe]])/3</f>
        <v>165.33333333333334</v>
      </c>
    </row>
    <row r="30" spans="1:48" x14ac:dyDescent="0.3">
      <c r="A30" t="s">
        <v>93</v>
      </c>
      <c r="B30" t="s">
        <v>94</v>
      </c>
      <c r="C30" t="s">
        <v>10138</v>
      </c>
      <c r="D30" t="s">
        <v>21</v>
      </c>
      <c r="E30">
        <v>293095.47528359998</v>
      </c>
      <c r="F30">
        <v>559.70000000000005</v>
      </c>
      <c r="G30">
        <v>9.1163098751041503</v>
      </c>
      <c r="H30">
        <f>(Table2[[#This Row],[1Y Return vs Nifty]]-AVERAGE(Table2[1Y Return vs Nifty]))/_xlfn.STDEV.P(Table2[1Y Return vs Nifty])</f>
        <v>-0.42245729570602691</v>
      </c>
      <c r="I30">
        <v>11.701885633405199</v>
      </c>
      <c r="J30">
        <f>(Table2[[#This Row],[1M Return vs Nifty]]-AVERAGE(Table2[1M Return vs Nifty]))/_xlfn.STDEV.P(Table2[1M Return vs Nifty])</f>
        <v>1.1598166098580645</v>
      </c>
      <c r="K30">
        <v>1.8972767794801599</v>
      </c>
      <c r="L30">
        <f>(Table2[[#This Row],[6M Return vs Nifty]]-AVERAGE(Table2[6M Return vs Nifty]))/_xlfn.STDEV.P(Table2[6M Return vs Nifty])</f>
        <v>-0.26699671411626974</v>
      </c>
      <c r="M30">
        <v>3.4646315479887702</v>
      </c>
      <c r="N30">
        <f>(Table2[[#This Row],[1W Return vs Nifty]]-AVERAGE(Table2[1W Return vs Nifty]))/_xlfn.STDEV.P(Table2[1W Return vs Nifty])</f>
        <v>1.0671271117832275</v>
      </c>
      <c r="O30">
        <v>523.54</v>
      </c>
      <c r="P30">
        <v>498.54240602899</v>
      </c>
      <c r="Q30">
        <v>466.746353530129</v>
      </c>
      <c r="R30">
        <v>81.408478035793095</v>
      </c>
      <c r="S30" s="2">
        <f>(Table2[[#This Row],[Close Price]]-Table2[[#This Row],[20D EMA]])/Table2[[#This Row],[20D EMA]]</f>
        <v>6.9068266035069117E-2</v>
      </c>
      <c r="T30" s="2">
        <f>(Table2[[#This Row],[Close Price]]-Table2[[#This Row],[50D EMA]])/Table2[[#This Row],[50D EMA]]</f>
        <v>0.12267280221585355</v>
      </c>
      <c r="U30" s="2">
        <f>(Table2[[#This Row],[Close Price]]-Table2[[#This Row],[200D EMA]])/Table2[[#This Row],[200D EMA]]</f>
        <v>0.19915237851744841</v>
      </c>
      <c r="V30">
        <v>1.2692149593718101</v>
      </c>
      <c r="W30">
        <v>556.4</v>
      </c>
      <c r="X30">
        <v>562.6</v>
      </c>
      <c r="Y30">
        <v>556.15</v>
      </c>
      <c r="Z30">
        <v>566.9</v>
      </c>
      <c r="AA30">
        <v>514.1</v>
      </c>
      <c r="AB30">
        <v>566.9</v>
      </c>
      <c r="AC30" s="2">
        <f>(Table2[[#This Row],[Close Price]]/Table2[[#This Row],[Day Low]])-1</f>
        <v>5.9309849029476336E-3</v>
      </c>
      <c r="AD30" s="2">
        <f>(Table2[[#This Row],[Day High]]/Table2[[#This Row],[Close Price]])-1</f>
        <v>5.1813471502590858E-3</v>
      </c>
      <c r="AE30" s="2">
        <f>(Table2[[#This Row],[Close Price]]/Table2[[#This Row],[Current Week Low]])-1</f>
        <v>6.38317000809141E-3</v>
      </c>
      <c r="AF30" s="2">
        <f>(Table2[[#This Row],[Current Week High]]/Table2[[#This Row],[Close Price]])-1</f>
        <v>1.2864034304091332E-2</v>
      </c>
      <c r="AG30" s="2">
        <f>(Table2[[#This Row],[Close Price]]/Table2[[#This Row],[Current Month Low]])-1</f>
        <v>8.86986967516048E-2</v>
      </c>
      <c r="AH30" s="2">
        <f>(Table2[[#This Row],[Current Month High]]/Table2[[#This Row],[Close Price]])-1</f>
        <v>1.2864034304091332E-2</v>
      </c>
      <c r="AI30">
        <v>1.2864034304091301</v>
      </c>
      <c r="AJ30">
        <v>49.233435541927697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0.05</v>
      </c>
      <c r="AM30" t="s">
        <v>10183</v>
      </c>
      <c r="AN30">
        <v>9.57</v>
      </c>
      <c r="AO30" t="s">
        <v>10183</v>
      </c>
      <c r="AP30">
        <v>-9.9308393166531006E-2</v>
      </c>
      <c r="AQ30">
        <f>(Table2[[#This Row],[Sharpe Ratio]]-AVERAGE(Table2[Sharpe Ratio]))/_xlfn.STDEV.P(Table2[Sharpe Ratio])</f>
        <v>-1.7300002705843895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-0.19251055876539414</v>
      </c>
      <c r="AS30">
        <f>_xlfn.RANK.AVG(Table2[[#This Row],[1Y Return vs Nifty Z-Score]],Table2[1Y Return vs Nifty Z-Score])</f>
        <v>439</v>
      </c>
      <c r="AT30">
        <f>_xlfn.RANK.AVG(Table2[[#This Row],[6M Return vs Nifty Z-Score]],Table2[6M Return vs Nifty Z-Score])</f>
        <v>411</v>
      </c>
      <c r="AU30">
        <f>_xlfn.RANK.AVG(Table2[[#This Row],[Sharpe Ratio Z-Score]],Table2[Sharpe Ratio Z-Score])</f>
        <v>705</v>
      </c>
      <c r="AV30">
        <f>(Table2[[#This Row],[Rank 1Y]]+Table2[[#This Row],[Rank 6M]]+Table2[[#This Row],[Rank Sharpe]])/3</f>
        <v>518.33333333333337</v>
      </c>
    </row>
    <row r="31" spans="1:48" x14ac:dyDescent="0.3">
      <c r="A31" t="s">
        <v>95</v>
      </c>
      <c r="B31" t="s">
        <v>96</v>
      </c>
      <c r="C31" t="s">
        <v>10151</v>
      </c>
      <c r="D31" t="s">
        <v>97</v>
      </c>
      <c r="E31">
        <v>286077.35310000001</v>
      </c>
      <c r="F31">
        <v>3224.2</v>
      </c>
      <c r="G31">
        <v>-19.1954871978078</v>
      </c>
      <c r="H31">
        <f>(Table2[[#This Row],[1Y Return vs Nifty]]-AVERAGE(Table2[1Y Return vs Nifty]))/_xlfn.STDEV.P(Table2[1Y Return vs Nifty])</f>
        <v>-0.77065301306041656</v>
      </c>
      <c r="I31">
        <v>-13.794660346666101</v>
      </c>
      <c r="J31">
        <f>(Table2[[#This Row],[1M Return vs Nifty]]-AVERAGE(Table2[1M Return vs Nifty]))/_xlfn.STDEV.P(Table2[1M Return vs Nifty])</f>
        <v>-1.2645244088859664</v>
      </c>
      <c r="K31">
        <v>-25.4886397011892</v>
      </c>
      <c r="L31">
        <f>(Table2[[#This Row],[6M Return vs Nifty]]-AVERAGE(Table2[6M Return vs Nifty]))/_xlfn.STDEV.P(Table2[6M Return vs Nifty])</f>
        <v>-1.1095620386855716</v>
      </c>
      <c r="M31">
        <v>-9.2663019845725197E-2</v>
      </c>
      <c r="N31">
        <f>(Table2[[#This Row],[1W Return vs Nifty]]-AVERAGE(Table2[1W Return vs Nifty]))/_xlfn.STDEV.P(Table2[1W Return vs Nifty])</f>
        <v>0.30805648881967373</v>
      </c>
      <c r="O31">
        <v>3310.71</v>
      </c>
      <c r="P31">
        <v>3379.79175184735</v>
      </c>
      <c r="Q31">
        <v>3391.6085823701301</v>
      </c>
      <c r="R31">
        <v>35.664559174831403</v>
      </c>
      <c r="S31" s="2">
        <f>(Table2[[#This Row],[Close Price]]-Table2[[#This Row],[20D EMA]])/Table2[[#This Row],[20D EMA]]</f>
        <v>-2.6130346662800494E-2</v>
      </c>
      <c r="T31" s="2">
        <f>(Table2[[#This Row],[Close Price]]-Table2[[#This Row],[50D EMA]])/Table2[[#This Row],[50D EMA]]</f>
        <v>-4.6035899034994034E-2</v>
      </c>
      <c r="U31" s="2">
        <f>(Table2[[#This Row],[Close Price]]-Table2[[#This Row],[200D EMA]])/Table2[[#This Row],[200D EMA]]</f>
        <v>-4.9359641097836089E-2</v>
      </c>
      <c r="V31">
        <v>1.0844017202187</v>
      </c>
      <c r="W31">
        <v>3224.1</v>
      </c>
      <c r="X31">
        <v>3251</v>
      </c>
      <c r="Y31">
        <v>3205.4</v>
      </c>
      <c r="Z31">
        <v>3252.4</v>
      </c>
      <c r="AA31">
        <v>3126.1</v>
      </c>
      <c r="AB31">
        <v>3450</v>
      </c>
      <c r="AC31" s="2">
        <f>(Table2[[#This Row],[Close Price]]/Table2[[#This Row],[Day Low]])-1</f>
        <v>3.1016407679551605E-5</v>
      </c>
      <c r="AD31" s="2">
        <f>(Table2[[#This Row],[Day High]]/Table2[[#This Row],[Close Price]])-1</f>
        <v>8.3121394454439557E-3</v>
      </c>
      <c r="AE31" s="2">
        <f>(Table2[[#This Row],[Close Price]]/Table2[[#This Row],[Current Week Low]])-1</f>
        <v>5.8651026392961825E-3</v>
      </c>
      <c r="AF31" s="2">
        <f>(Table2[[#This Row],[Current Week High]]/Table2[[#This Row],[Close Price]])-1</f>
        <v>8.7463556851312685E-3</v>
      </c>
      <c r="AG31" s="2">
        <f>(Table2[[#This Row],[Close Price]]/Table2[[#This Row],[Current Month Low]])-1</f>
        <v>3.1380953904225795E-2</v>
      </c>
      <c r="AH31" s="2">
        <f>(Table2[[#This Row],[Current Month High]]/Table2[[#This Row],[Close Price]])-1</f>
        <v>7.0032876372433606E-2</v>
      </c>
      <c r="AI31">
        <v>20.555486632342902</v>
      </c>
      <c r="AJ31">
        <v>11.856233412548301</v>
      </c>
      <c r="AK31" t="str">
        <f>IF(AND(Table2[[#This Row],[20D EMA]]&gt;Table2[[#This Row],[50D EMA]],Table2[[#This Row],[50D EMA]]&gt;Table2[[#This Row],[200D EMA]]),"Uptrend","Downtrend/NoTrend")</f>
        <v>Downtrend/NoTrend</v>
      </c>
      <c r="AL31">
        <v>-0.18</v>
      </c>
      <c r="AM31" t="s">
        <v>10184</v>
      </c>
      <c r="AN31">
        <v>-4.63</v>
      </c>
      <c r="AO31" t="s">
        <v>10184</v>
      </c>
      <c r="AP31">
        <v>6.7400686165559998E-2</v>
      </c>
      <c r="AQ31">
        <f>(Table2[[#This Row],[Sharpe Ratio]]-AVERAGE(Table2[Sharpe Ratio]))/_xlfn.STDEV.P(Table2[Sharpe Ratio])</f>
        <v>0.15590237497757645</v>
      </c>
      <c r="AR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">
        <f>_xlfn.RANK.AVG(Table2[[#This Row],[1Y Return vs Nifty Z-Score]],Table2[1Y Return vs Nifty Z-Score])</f>
        <v>618</v>
      </c>
      <c r="AT31">
        <f>_xlfn.RANK.AVG(Table2[[#This Row],[6M Return vs Nifty Z-Score]],Table2[6M Return vs Nifty Z-Score])</f>
        <v>661</v>
      </c>
      <c r="AU31">
        <f>_xlfn.RANK.AVG(Table2[[#This Row],[Sharpe Ratio Z-Score]],Table2[Sharpe Ratio Z-Score])</f>
        <v>289</v>
      </c>
      <c r="AV31">
        <f>(Table2[[#This Row],[Rank 1Y]]+Table2[[#This Row],[Rank 6M]]+Table2[[#This Row],[Rank Sharpe]])/3</f>
        <v>522.66666666666663</v>
      </c>
    </row>
    <row r="32" spans="1:48" x14ac:dyDescent="0.3">
      <c r="A32" t="s">
        <v>98</v>
      </c>
      <c r="B32" t="s">
        <v>99</v>
      </c>
      <c r="C32" t="s">
        <v>10139</v>
      </c>
      <c r="D32" t="s">
        <v>100</v>
      </c>
      <c r="E32">
        <v>284240.00550000003</v>
      </c>
      <c r="F32">
        <v>216.32</v>
      </c>
      <c r="G32">
        <v>539.93003654578399</v>
      </c>
      <c r="H32">
        <f>(Table2[[#This Row],[1Y Return vs Nifty]]-AVERAGE(Table2[1Y Return vs Nifty]))/_xlfn.STDEV.P(Table2[1Y Return vs Nifty])</f>
        <v>6.1058130879670891</v>
      </c>
      <c r="I32">
        <v>18.621914032672699</v>
      </c>
      <c r="J32">
        <f>(Table2[[#This Row],[1M Return vs Nifty]]-AVERAGE(Table2[1M Return vs Nifty]))/_xlfn.STDEV.P(Table2[1M Return vs Nifty])</f>
        <v>1.8178080378864219</v>
      </c>
      <c r="K32">
        <v>55.007223932017297</v>
      </c>
      <c r="L32">
        <f>(Table2[[#This Row],[6M Return vs Nifty]]-AVERAGE(Table2[6M Return vs Nifty]))/_xlfn.STDEV.P(Table2[6M Return vs Nifty])</f>
        <v>1.3670037361524729</v>
      </c>
      <c r="M32">
        <v>10.629391803660299</v>
      </c>
      <c r="N32">
        <f>(Table2[[#This Row],[1W Return vs Nifty]]-AVERAGE(Table2[1W Return vs Nifty]))/_xlfn.STDEV.P(Table2[1W Return vs Nifty])</f>
        <v>2.5959740843767354</v>
      </c>
      <c r="O32">
        <v>190.21</v>
      </c>
      <c r="P32">
        <v>177.17301858722101</v>
      </c>
      <c r="Q32">
        <v>135.393263581399</v>
      </c>
      <c r="R32">
        <v>84.902836138874704</v>
      </c>
      <c r="S32" s="2">
        <f>(Table2[[#This Row],[Close Price]]-Table2[[#This Row],[20D EMA]])/Table2[[#This Row],[20D EMA]]</f>
        <v>0.13726933389411694</v>
      </c>
      <c r="T32" s="2">
        <f>(Table2[[#This Row],[Close Price]]-Table2[[#This Row],[50D EMA]])/Table2[[#This Row],[50D EMA]]</f>
        <v>0.22095340320403925</v>
      </c>
      <c r="U32" s="2">
        <f>(Table2[[#This Row],[Close Price]]-Table2[[#This Row],[200D EMA]])/Table2[[#This Row],[200D EMA]]</f>
        <v>0.59771612174742728</v>
      </c>
      <c r="V32">
        <v>1.8770139979023199</v>
      </c>
      <c r="W32">
        <v>211.32</v>
      </c>
      <c r="X32">
        <v>221.3</v>
      </c>
      <c r="Y32">
        <v>214.53</v>
      </c>
      <c r="Z32">
        <v>229</v>
      </c>
      <c r="AA32">
        <v>170.01</v>
      </c>
      <c r="AB32">
        <v>229</v>
      </c>
      <c r="AC32" s="2">
        <f>(Table2[[#This Row],[Close Price]]/Table2[[#This Row],[Day Low]])-1</f>
        <v>2.3660798788567083E-2</v>
      </c>
      <c r="AD32" s="2">
        <f>(Table2[[#This Row],[Day High]]/Table2[[#This Row],[Close Price]])-1</f>
        <v>2.3021449704142105E-2</v>
      </c>
      <c r="AE32" s="2">
        <f>(Table2[[#This Row],[Close Price]]/Table2[[#This Row],[Current Week Low]])-1</f>
        <v>8.343821376963545E-3</v>
      </c>
      <c r="AF32" s="2">
        <f>(Table2[[#This Row],[Current Week High]]/Table2[[#This Row],[Close Price]])-1</f>
        <v>5.86168639053255E-2</v>
      </c>
      <c r="AG32" s="2">
        <f>(Table2[[#This Row],[Close Price]]/Table2[[#This Row],[Current Month Low]])-1</f>
        <v>0.27239574142697487</v>
      </c>
      <c r="AH32" s="2">
        <f>(Table2[[#This Row],[Current Month High]]/Table2[[#This Row],[Close Price]])-1</f>
        <v>5.86168639053255E-2</v>
      </c>
      <c r="AI32">
        <v>5.86168639053255</v>
      </c>
      <c r="AJ32">
        <v>568.68624420401795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0.31</v>
      </c>
      <c r="AM32" t="s">
        <v>10183</v>
      </c>
      <c r="AN32">
        <v>24.92</v>
      </c>
      <c r="AO32" t="s">
        <v>10183</v>
      </c>
      <c r="AP32">
        <v>0.187578709607783</v>
      </c>
      <c r="AQ32">
        <f>(Table2[[#This Row],[Sharpe Ratio]]-AVERAGE(Table2[Sharpe Ratio]))/_xlfn.STDEV.P(Table2[Sharpe Ratio])</f>
        <v>1.5154207242848299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13.402019670667549</v>
      </c>
      <c r="AS32">
        <f>_xlfn.RANK.AVG(Table2[[#This Row],[1Y Return vs Nifty Z-Score]],Table2[1Y Return vs Nifty Z-Score])</f>
        <v>3</v>
      </c>
      <c r="AT32">
        <f>_xlfn.RANK.AVG(Table2[[#This Row],[6M Return vs Nifty Z-Score]],Table2[6M Return vs Nifty Z-Score])</f>
        <v>66</v>
      </c>
      <c r="AU32">
        <f>_xlfn.RANK.AVG(Table2[[#This Row],[Sharpe Ratio Z-Score]],Table2[Sharpe Ratio Z-Score])</f>
        <v>48</v>
      </c>
      <c r="AV32">
        <f>(Table2[[#This Row],[Rank 1Y]]+Table2[[#This Row],[Rank 6M]]+Table2[[#This Row],[Rank Sharpe]])/3</f>
        <v>39</v>
      </c>
    </row>
    <row r="33" spans="1:48" x14ac:dyDescent="0.3">
      <c r="A33" t="s">
        <v>101</v>
      </c>
      <c r="B33" t="s">
        <v>102</v>
      </c>
      <c r="C33" t="s">
        <v>10151</v>
      </c>
      <c r="D33" t="s">
        <v>103</v>
      </c>
      <c r="E33">
        <v>283430.37129435001</v>
      </c>
      <c r="F33">
        <v>2956.5</v>
      </c>
      <c r="G33">
        <v>-40.231863812555602</v>
      </c>
      <c r="H33">
        <f>(Table2[[#This Row],[1Y Return vs Nifty]]-AVERAGE(Table2[1Y Return vs Nifty]))/_xlfn.STDEV.P(Table2[1Y Return vs Nifty])</f>
        <v>-1.0293711801568242</v>
      </c>
      <c r="I33">
        <v>-2.15663315250801</v>
      </c>
      <c r="J33">
        <f>(Table2[[#This Row],[1M Return vs Nifty]]-AVERAGE(Table2[1M Return vs Nifty]))/_xlfn.STDEV.P(Table2[1M Return vs Nifty])</f>
        <v>-0.15792170567631922</v>
      </c>
      <c r="K33">
        <v>-20.959733795908701</v>
      </c>
      <c r="L33">
        <f>(Table2[[#This Row],[6M Return vs Nifty]]-AVERAGE(Table2[6M Return vs Nifty]))/_xlfn.STDEV.P(Table2[6M Return vs Nifty])</f>
        <v>-0.97022402979622202</v>
      </c>
      <c r="M33">
        <v>1.6475916769632</v>
      </c>
      <c r="N33">
        <f>(Table2[[#This Row],[1W Return vs Nifty]]-AVERAGE(Table2[1W Return vs Nifty]))/_xlfn.STDEV.P(Table2[1W Return vs Nifty])</f>
        <v>0.67939942700827194</v>
      </c>
      <c r="O33">
        <v>2934.73</v>
      </c>
      <c r="P33">
        <v>2911.6285510552998</v>
      </c>
      <c r="Q33">
        <v>2983.7233690579501</v>
      </c>
      <c r="R33">
        <v>53.178766302627203</v>
      </c>
      <c r="S33" s="2">
        <f>(Table2[[#This Row],[Close Price]]-Table2[[#This Row],[20D EMA]])/Table2[[#This Row],[20D EMA]]</f>
        <v>7.4180589015003023E-3</v>
      </c>
      <c r="T33" s="2">
        <f>(Table2[[#This Row],[Close Price]]-Table2[[#This Row],[50D EMA]])/Table2[[#This Row],[50D EMA]]</f>
        <v>1.5411117234867358E-2</v>
      </c>
      <c r="U33" s="2">
        <f>(Table2[[#This Row],[Close Price]]-Table2[[#This Row],[200D EMA]])/Table2[[#This Row],[200D EMA]]</f>
        <v>-9.1239587892979895E-3</v>
      </c>
      <c r="V33">
        <v>1.02540117735027</v>
      </c>
      <c r="W33">
        <v>2941.5</v>
      </c>
      <c r="X33">
        <v>2964.95</v>
      </c>
      <c r="Y33">
        <v>2932.55</v>
      </c>
      <c r="Z33">
        <v>2999</v>
      </c>
      <c r="AA33">
        <v>2888</v>
      </c>
      <c r="AB33">
        <v>3052</v>
      </c>
      <c r="AC33" s="2">
        <f>(Table2[[#This Row],[Close Price]]/Table2[[#This Row],[Day Low]])-1</f>
        <v>5.0994390617031815E-3</v>
      </c>
      <c r="AD33" s="2">
        <f>(Table2[[#This Row],[Day High]]/Table2[[#This Row],[Close Price]])-1</f>
        <v>2.8581092508033201E-3</v>
      </c>
      <c r="AE33" s="2">
        <f>(Table2[[#This Row],[Close Price]]/Table2[[#This Row],[Current Week Low]])-1</f>
        <v>8.1669536751289851E-3</v>
      </c>
      <c r="AF33" s="2">
        <f>(Table2[[#This Row],[Current Week High]]/Table2[[#This Row],[Close Price]])-1</f>
        <v>1.4375105699306667E-2</v>
      </c>
      <c r="AG33" s="2">
        <f>(Table2[[#This Row],[Close Price]]/Table2[[#This Row],[Current Month Low]])-1</f>
        <v>2.3718836565096879E-2</v>
      </c>
      <c r="AH33" s="2">
        <f>(Table2[[#This Row],[Current Month High]]/Table2[[#This Row],[Close Price]])-1</f>
        <v>3.2301708100794801E-2</v>
      </c>
      <c r="AI33">
        <v>20.6832403179435</v>
      </c>
      <c r="AJ33">
        <v>10.7261900303359</v>
      </c>
      <c r="AK33" t="str">
        <f>IF(AND(Table2[[#This Row],[20D EMA]]&gt;Table2[[#This Row],[50D EMA]],Table2[[#This Row],[50D EMA]]&gt;Table2[[#This Row],[200D EMA]]),"Uptrend","Downtrend/NoTrend")</f>
        <v>Downtrend/NoTrend</v>
      </c>
      <c r="AL33">
        <v>-0.04</v>
      </c>
      <c r="AM33" t="s">
        <v>10184</v>
      </c>
      <c r="AN33">
        <v>2.63</v>
      </c>
      <c r="AO33" t="s">
        <v>10183</v>
      </c>
      <c r="AP33">
        <v>-8.2240695399559999E-2</v>
      </c>
      <c r="AQ33">
        <f>(Table2[[#This Row],[Sharpe Ratio]]-AVERAGE(Table2[Sharpe Ratio]))/_xlfn.STDEV.P(Table2[Sharpe Ratio])</f>
        <v>-1.5369213063111666</v>
      </c>
      <c r="AR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">
        <f>_xlfn.RANK.AVG(Table2[[#This Row],[1Y Return vs Nifty Z-Score]],Table2[1Y Return vs Nifty Z-Score])</f>
        <v>695</v>
      </c>
      <c r="AT33">
        <f>_xlfn.RANK.AVG(Table2[[#This Row],[6M Return vs Nifty Z-Score]],Table2[6M Return vs Nifty Z-Score])</f>
        <v>635</v>
      </c>
      <c r="AU33">
        <f>_xlfn.RANK.AVG(Table2[[#This Row],[Sharpe Ratio Z-Score]],Table2[Sharpe Ratio Z-Score])</f>
        <v>690</v>
      </c>
      <c r="AV33">
        <f>(Table2[[#This Row],[Rank 1Y]]+Table2[[#This Row],[Rank 6M]]+Table2[[#This Row],[Rank Sharpe]])/3</f>
        <v>673.33333333333337</v>
      </c>
    </row>
    <row r="34" spans="1:48" x14ac:dyDescent="0.3">
      <c r="A34" t="s">
        <v>104</v>
      </c>
      <c r="B34" t="s">
        <v>105</v>
      </c>
      <c r="C34" t="s">
        <v>10147</v>
      </c>
      <c r="D34" t="s">
        <v>106</v>
      </c>
      <c r="E34">
        <v>278744.29443000001</v>
      </c>
      <c r="F34">
        <v>659.7</v>
      </c>
      <c r="G34">
        <v>77.972573974400007</v>
      </c>
      <c r="H34">
        <f>(Table2[[#This Row],[1Y Return vs Nifty]]-AVERAGE(Table2[1Y Return vs Nifty]))/_xlfn.STDEV.P(Table2[1Y Return vs Nifty])</f>
        <v>0.42437896165528249</v>
      </c>
      <c r="I34">
        <v>-4.6948130852329202</v>
      </c>
      <c r="J34">
        <f>(Table2[[#This Row],[1M Return vs Nifty]]-AVERAGE(Table2[1M Return vs Nifty]))/_xlfn.STDEV.P(Table2[1M Return vs Nifty])</f>
        <v>-0.3992647381273664</v>
      </c>
      <c r="K34">
        <v>93.770090581125302</v>
      </c>
      <c r="L34">
        <f>(Table2[[#This Row],[6M Return vs Nifty]]-AVERAGE(Table2[6M Return vs Nifty]))/_xlfn.STDEV.P(Table2[6M Return vs Nifty])</f>
        <v>2.559596554526685</v>
      </c>
      <c r="M34">
        <v>-5.9920765889130596</v>
      </c>
      <c r="N34">
        <f>(Table2[[#This Row],[1W Return vs Nifty]]-AVERAGE(Table2[1W Return vs Nifty]))/_xlfn.STDEV.P(Table2[1W Return vs Nifty])</f>
        <v>-0.95078543377028268</v>
      </c>
      <c r="O34">
        <v>666.3</v>
      </c>
      <c r="P34">
        <v>621.70155339102803</v>
      </c>
      <c r="Q34">
        <v>455.171366326319</v>
      </c>
      <c r="R34">
        <v>43.798424766723699</v>
      </c>
      <c r="S34" s="2">
        <f>(Table2[[#This Row],[Close Price]]-Table2[[#This Row],[20D EMA]])/Table2[[#This Row],[20D EMA]]</f>
        <v>-9.9054479963978839E-3</v>
      </c>
      <c r="T34" s="2">
        <f>(Table2[[#This Row],[Close Price]]-Table2[[#This Row],[50D EMA]])/Table2[[#This Row],[50D EMA]]</f>
        <v>6.112007666976562E-2</v>
      </c>
      <c r="U34" s="2">
        <f>(Table2[[#This Row],[Close Price]]-Table2[[#This Row],[200D EMA]])/Table2[[#This Row],[200D EMA]]</f>
        <v>0.44934424439838661</v>
      </c>
      <c r="V34">
        <v>0.22421526524239899</v>
      </c>
      <c r="W34">
        <v>656.65</v>
      </c>
      <c r="X34">
        <v>663.05</v>
      </c>
      <c r="Y34">
        <v>653</v>
      </c>
      <c r="Z34">
        <v>669.9</v>
      </c>
      <c r="AA34">
        <v>650</v>
      </c>
      <c r="AB34">
        <v>717</v>
      </c>
      <c r="AC34" s="2">
        <f>(Table2[[#This Row],[Close Price]]/Table2[[#This Row],[Day Low]])-1</f>
        <v>4.6447879387803148E-3</v>
      </c>
      <c r="AD34" s="2">
        <f>(Table2[[#This Row],[Day High]]/Table2[[#This Row],[Close Price]])-1</f>
        <v>5.0780657874789359E-3</v>
      </c>
      <c r="AE34" s="2">
        <f>(Table2[[#This Row],[Close Price]]/Table2[[#This Row],[Current Week Low]])-1</f>
        <v>1.026033690658501E-2</v>
      </c>
      <c r="AF34" s="2">
        <f>(Table2[[#This Row],[Current Week High]]/Table2[[#This Row],[Close Price]])-1</f>
        <v>1.5461573442473675E-2</v>
      </c>
      <c r="AG34" s="2">
        <f>(Table2[[#This Row],[Close Price]]/Table2[[#This Row],[Current Month Low]])-1</f>
        <v>1.4923076923077039E-2</v>
      </c>
      <c r="AH34" s="2">
        <f>(Table2[[#This Row],[Current Month High]]/Table2[[#This Row],[Close Price]])-1</f>
        <v>8.6857662573897043E-2</v>
      </c>
      <c r="AI34">
        <v>22.4344398969228</v>
      </c>
      <c r="AJ34">
        <v>131.79901616303499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0.52</v>
      </c>
      <c r="AM34" t="s">
        <v>10183</v>
      </c>
      <c r="AN34">
        <v>-2.0099999999999998</v>
      </c>
      <c r="AO34" t="s">
        <v>10184</v>
      </c>
      <c r="AP34">
        <v>5.9071931970396001E-2</v>
      </c>
      <c r="AQ34">
        <f>(Table2[[#This Row],[Sharpe Ratio]]-AVERAGE(Table2[Sharpe Ratio]))/_xlfn.STDEV.P(Table2[Sharpe Ratio])</f>
        <v>6.1683034112489495E-2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1.6956083783968081</v>
      </c>
      <c r="AS34">
        <f>_xlfn.RANK.AVG(Table2[[#This Row],[1Y Return vs Nifty Z-Score]],Table2[1Y Return vs Nifty Z-Score])</f>
        <v>169</v>
      </c>
      <c r="AT34">
        <f>_xlfn.RANK.AVG(Table2[[#This Row],[6M Return vs Nifty Z-Score]],Table2[6M Return vs Nifty Z-Score])</f>
        <v>12</v>
      </c>
      <c r="AU34">
        <f>_xlfn.RANK.AVG(Table2[[#This Row],[Sharpe Ratio Z-Score]],Table2[Sharpe Ratio Z-Score])</f>
        <v>313</v>
      </c>
      <c r="AV34">
        <f>(Table2[[#This Row],[Rank 1Y]]+Table2[[#This Row],[Rank 6M]]+Table2[[#This Row],[Rank Sharpe]])/3</f>
        <v>164.66666666666666</v>
      </c>
    </row>
    <row r="35" spans="1:48" x14ac:dyDescent="0.3">
      <c r="A35" t="s">
        <v>107</v>
      </c>
      <c r="B35" t="s">
        <v>108</v>
      </c>
      <c r="C35" t="s">
        <v>10145</v>
      </c>
      <c r="D35" t="s">
        <v>109</v>
      </c>
      <c r="E35">
        <v>275795.89474457997</v>
      </c>
      <c r="F35">
        <v>1741.1</v>
      </c>
      <c r="G35">
        <v>54.698833810883301</v>
      </c>
      <c r="H35">
        <f>(Table2[[#This Row],[1Y Return vs Nifty]]-AVERAGE(Table2[1Y Return vs Nifty]))/_xlfn.STDEV.P(Table2[1Y Return vs Nifty])</f>
        <v>0.13814433547152433</v>
      </c>
      <c r="I35">
        <v>-10.025126955152199</v>
      </c>
      <c r="J35">
        <f>(Table2[[#This Row],[1M Return vs Nifty]]-AVERAGE(Table2[1M Return vs Nifty]))/_xlfn.STDEV.P(Table2[1M Return vs Nifty])</f>
        <v>-0.90609803890960072</v>
      </c>
      <c r="K35">
        <v>-8.5329886856074495</v>
      </c>
      <c r="L35">
        <f>(Table2[[#This Row],[6M Return vs Nifty]]-AVERAGE(Table2[6M Return vs Nifty]))/_xlfn.STDEV.P(Table2[6M Return vs Nifty])</f>
        <v>-0.58789815311462323</v>
      </c>
      <c r="M35">
        <v>-2.4009140095402799</v>
      </c>
      <c r="N35">
        <f>(Table2[[#This Row],[1W Return vs Nifty]]-AVERAGE(Table2[1W Return vs Nifty]))/_xlfn.STDEV.P(Table2[1W Return vs Nifty])</f>
        <v>-0.18448791066487405</v>
      </c>
      <c r="O35">
        <v>1774.43</v>
      </c>
      <c r="P35">
        <v>1798.9521360639801</v>
      </c>
      <c r="Q35">
        <v>1640.9186820812599</v>
      </c>
      <c r="R35">
        <v>33.982827928662303</v>
      </c>
      <c r="S35" s="2">
        <f>(Table2[[#This Row],[Close Price]]-Table2[[#This Row],[20D EMA]])/Table2[[#This Row],[20D EMA]]</f>
        <v>-1.8783496672170868E-2</v>
      </c>
      <c r="T35" s="2">
        <f>(Table2[[#This Row],[Close Price]]-Table2[[#This Row],[50D EMA]])/Table2[[#This Row],[50D EMA]]</f>
        <v>-3.2158796726275252E-2</v>
      </c>
      <c r="U35" s="2">
        <f>(Table2[[#This Row],[Close Price]]-Table2[[#This Row],[200D EMA]])/Table2[[#This Row],[200D EMA]]</f>
        <v>6.1051969858539827E-2</v>
      </c>
      <c r="V35">
        <v>0.297836934914329</v>
      </c>
      <c r="W35">
        <v>1751.05</v>
      </c>
      <c r="X35">
        <v>1820</v>
      </c>
      <c r="Y35">
        <v>1726</v>
      </c>
      <c r="Z35">
        <v>1749.8</v>
      </c>
      <c r="AA35">
        <v>1726</v>
      </c>
      <c r="AB35">
        <v>1818.8</v>
      </c>
      <c r="AC35" s="2">
        <f>(Table2[[#This Row],[Close Price]]/Table2[[#This Row],[Day Low]])-1</f>
        <v>-5.6823049027726613E-3</v>
      </c>
      <c r="AD35" s="2">
        <f>(Table2[[#This Row],[Day High]]/Table2[[#This Row],[Close Price]])-1</f>
        <v>4.5316179426799108E-2</v>
      </c>
      <c r="AE35" s="2">
        <f>(Table2[[#This Row],[Close Price]]/Table2[[#This Row],[Current Week Low]])-1</f>
        <v>8.748551564310425E-3</v>
      </c>
      <c r="AF35" s="2">
        <f>(Table2[[#This Row],[Current Week High]]/Table2[[#This Row],[Close Price]])-1</f>
        <v>4.9968410774798855E-3</v>
      </c>
      <c r="AG35" s="2">
        <f>(Table2[[#This Row],[Close Price]]/Table2[[#This Row],[Current Month Low]])-1</f>
        <v>8.748551564310425E-3</v>
      </c>
      <c r="AH35" s="2">
        <f>(Table2[[#This Row],[Current Month High]]/Table2[[#This Row],[Close Price]])-1</f>
        <v>4.4626959967836388E-2</v>
      </c>
      <c r="AI35">
        <v>24.8693354775716</v>
      </c>
      <c r="AJ35">
        <v>113.487830298571</v>
      </c>
      <c r="AK35" t="str">
        <f>IF(AND(Table2[[#This Row],[20D EMA]]&gt;Table2[[#This Row],[50D EMA]],Table2[[#This Row],[50D EMA]]&gt;Table2[[#This Row],[200D EMA]]),"Uptrend","Downtrend/NoTrend")</f>
        <v>Downtrend/NoTrend</v>
      </c>
      <c r="AL35">
        <v>-0.11</v>
      </c>
      <c r="AM35" t="s">
        <v>10184</v>
      </c>
      <c r="AN35">
        <v>-3.72</v>
      </c>
      <c r="AO35" t="s">
        <v>10184</v>
      </c>
      <c r="AP35">
        <v>5.4523234104557998E-2</v>
      </c>
      <c r="AQ35">
        <f>(Table2[[#This Row],[Sharpe Ratio]]-AVERAGE(Table2[Sharpe Ratio]))/_xlfn.STDEV.P(Table2[Sharpe Ratio])</f>
        <v>1.0225720729110733E-2</v>
      </c>
      <c r="AR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">
        <f>_xlfn.RANK.AVG(Table2[[#This Row],[1Y Return vs Nifty Z-Score]],Table2[1Y Return vs Nifty Z-Score])</f>
        <v>237</v>
      </c>
      <c r="AT35">
        <f>_xlfn.RANK.AVG(Table2[[#This Row],[6M Return vs Nifty Z-Score]],Table2[6M Return vs Nifty Z-Score])</f>
        <v>517</v>
      </c>
      <c r="AU35">
        <f>_xlfn.RANK.AVG(Table2[[#This Row],[Sharpe Ratio Z-Score]],Table2[Sharpe Ratio Z-Score])</f>
        <v>332</v>
      </c>
      <c r="AV35">
        <f>(Table2[[#This Row],[Rank 1Y]]+Table2[[#This Row],[Rank 6M]]+Table2[[#This Row],[Rank Sharpe]])/3</f>
        <v>362</v>
      </c>
    </row>
    <row r="36" spans="1:48" x14ac:dyDescent="0.3">
      <c r="A36" t="s">
        <v>110</v>
      </c>
      <c r="B36" t="s">
        <v>111</v>
      </c>
      <c r="C36" t="s">
        <v>10145</v>
      </c>
      <c r="D36" t="s">
        <v>67</v>
      </c>
      <c r="E36">
        <v>273456.97091690003</v>
      </c>
      <c r="F36">
        <v>708.55</v>
      </c>
      <c r="G36">
        <v>162.71017492592199</v>
      </c>
      <c r="H36">
        <f>(Table2[[#This Row],[1Y Return vs Nifty]]-AVERAGE(Table2[1Y Return vs Nifty]))/_xlfn.STDEV.P(Table2[1Y Return vs Nifty])</f>
        <v>1.466533568592443</v>
      </c>
      <c r="I36">
        <v>-10.850265396835001</v>
      </c>
      <c r="J36">
        <f>(Table2[[#This Row],[1M Return vs Nifty]]-AVERAGE(Table2[1M Return vs Nifty]))/_xlfn.STDEV.P(Table2[1M Return vs Nifty])</f>
        <v>-0.9845563905576129</v>
      </c>
      <c r="K36">
        <v>19.669247323855899</v>
      </c>
      <c r="L36">
        <f>(Table2[[#This Row],[6M Return vs Nifty]]-AVERAGE(Table2[6M Return vs Nifty]))/_xlfn.STDEV.P(Table2[6M Return vs Nifty])</f>
        <v>0.27978236265947387</v>
      </c>
      <c r="M36">
        <v>-0.99434127483332202</v>
      </c>
      <c r="N36">
        <f>(Table2[[#This Row],[1W Return vs Nifty]]-AVERAGE(Table2[1W Return vs Nifty]))/_xlfn.STDEV.P(Table2[1W Return vs Nifty])</f>
        <v>0.11565255327975668</v>
      </c>
      <c r="O36">
        <v>718.56</v>
      </c>
      <c r="P36">
        <v>697.09312399697103</v>
      </c>
      <c r="Q36">
        <v>565.17569898122497</v>
      </c>
      <c r="R36">
        <v>41.5291407659846</v>
      </c>
      <c r="S36" s="2">
        <f>(Table2[[#This Row],[Close Price]]-Table2[[#This Row],[20D EMA]])/Table2[[#This Row],[20D EMA]]</f>
        <v>-1.3930639055889545E-2</v>
      </c>
      <c r="T36" s="2">
        <f>(Table2[[#This Row],[Close Price]]-Table2[[#This Row],[50D EMA]])/Table2[[#This Row],[50D EMA]]</f>
        <v>1.6435215911093544E-2</v>
      </c>
      <c r="U36" s="2">
        <f>(Table2[[#This Row],[Close Price]]-Table2[[#This Row],[200D EMA]])/Table2[[#This Row],[200D EMA]]</f>
        <v>0.25368093723282653</v>
      </c>
      <c r="V36">
        <v>0.48194377520165099</v>
      </c>
      <c r="W36">
        <v>711.05</v>
      </c>
      <c r="X36">
        <v>731.7</v>
      </c>
      <c r="Y36">
        <v>705.5</v>
      </c>
      <c r="Z36">
        <v>714.95</v>
      </c>
      <c r="AA36">
        <v>693</v>
      </c>
      <c r="AB36">
        <v>745</v>
      </c>
      <c r="AC36" s="2">
        <f>(Table2[[#This Row],[Close Price]]/Table2[[#This Row],[Day Low]])-1</f>
        <v>-3.5159271499894951E-3</v>
      </c>
      <c r="AD36" s="2">
        <f>(Table2[[#This Row],[Day High]]/Table2[[#This Row],[Close Price]])-1</f>
        <v>3.2672359043116384E-2</v>
      </c>
      <c r="AE36" s="2">
        <f>(Table2[[#This Row],[Close Price]]/Table2[[#This Row],[Current Week Low]])-1</f>
        <v>4.3231750531538271E-3</v>
      </c>
      <c r="AF36" s="2">
        <f>(Table2[[#This Row],[Current Week High]]/Table2[[#This Row],[Close Price]])-1</f>
        <v>9.0325312257428791E-3</v>
      </c>
      <c r="AG36" s="2">
        <f>(Table2[[#This Row],[Close Price]]/Table2[[#This Row],[Current Month Low]])-1</f>
        <v>2.243867243867248E-2</v>
      </c>
      <c r="AH36" s="2">
        <f>(Table2[[#This Row],[Current Month High]]/Table2[[#This Row],[Close Price]])-1</f>
        <v>5.1443087996612791E-2</v>
      </c>
      <c r="AI36">
        <v>26.434267165337602</v>
      </c>
      <c r="AJ36">
        <v>198.777145266708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0.1</v>
      </c>
      <c r="AM36" t="s">
        <v>10183</v>
      </c>
      <c r="AN36">
        <v>-1</v>
      </c>
      <c r="AO36" t="s">
        <v>10184</v>
      </c>
      <c r="AP36">
        <v>0.16893792800194801</v>
      </c>
      <c r="AQ36">
        <f>(Table2[[#This Row],[Sharpe Ratio]]-AVERAGE(Table2[Sharpe Ratio]))/_xlfn.STDEV.P(Table2[Sharpe Ratio])</f>
        <v>1.3045461907163403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2.1819582846904009</v>
      </c>
      <c r="AS36">
        <f>_xlfn.RANK.AVG(Table2[[#This Row],[1Y Return vs Nifty Z-Score]],Table2[1Y Return vs Nifty Z-Score])</f>
        <v>56</v>
      </c>
      <c r="AT36">
        <f>_xlfn.RANK.AVG(Table2[[#This Row],[6M Return vs Nifty Z-Score]],Table2[6M Return vs Nifty Z-Score])</f>
        <v>223</v>
      </c>
      <c r="AU36">
        <f>_xlfn.RANK.AVG(Table2[[#This Row],[Sharpe Ratio Z-Score]],Table2[Sharpe Ratio Z-Score])</f>
        <v>75</v>
      </c>
      <c r="AV36">
        <f>(Table2[[#This Row],[Rank 1Y]]+Table2[[#This Row],[Rank 6M]]+Table2[[#This Row],[Rank Sharpe]])/3</f>
        <v>118</v>
      </c>
    </row>
    <row r="37" spans="1:48" x14ac:dyDescent="0.3">
      <c r="A37" t="s">
        <v>112</v>
      </c>
      <c r="B37" t="s">
        <v>113</v>
      </c>
      <c r="C37" t="s">
        <v>10146</v>
      </c>
      <c r="D37" t="s">
        <v>114</v>
      </c>
      <c r="E37">
        <v>272068.75241489999</v>
      </c>
      <c r="F37">
        <v>7639.8</v>
      </c>
      <c r="G37">
        <v>80.693992138556098</v>
      </c>
      <c r="H37">
        <f>(Table2[[#This Row],[1Y Return vs Nifty]]-AVERAGE(Table2[1Y Return vs Nifty]))/_xlfn.STDEV.P(Table2[1Y Return vs Nifty])</f>
        <v>0.45784861910758967</v>
      </c>
      <c r="I37">
        <v>-7.4301060459856698</v>
      </c>
      <c r="J37">
        <f>(Table2[[#This Row],[1M Return vs Nifty]]-AVERAGE(Table2[1M Return vs Nifty]))/_xlfn.STDEV.P(Table2[1M Return vs Nifty])</f>
        <v>-0.65935027787921607</v>
      </c>
      <c r="K37">
        <v>72.227577900521297</v>
      </c>
      <c r="L37">
        <f>(Table2[[#This Row],[6M Return vs Nifty]]-AVERAGE(Table2[6M Return vs Nifty]))/_xlfn.STDEV.P(Table2[6M Return vs Nifty])</f>
        <v>1.8968115715379479</v>
      </c>
      <c r="M37">
        <v>-5.0394411752097996</v>
      </c>
      <c r="N37">
        <f>(Table2[[#This Row],[1W Return vs Nifty]]-AVERAGE(Table2[1W Return vs Nifty]))/_xlfn.STDEV.P(Table2[1W Return vs Nifty])</f>
        <v>-0.74750804328499754</v>
      </c>
      <c r="O37">
        <v>7627.88</v>
      </c>
      <c r="P37">
        <v>7144.7042983647698</v>
      </c>
      <c r="Q37">
        <v>5483.8258923151398</v>
      </c>
      <c r="R37">
        <v>45.340693237079201</v>
      </c>
      <c r="S37" s="2">
        <f>(Table2[[#This Row],[Close Price]]-Table2[[#This Row],[20D EMA]])/Table2[[#This Row],[20D EMA]]</f>
        <v>1.5626884534103934E-3</v>
      </c>
      <c r="T37" s="2">
        <f>(Table2[[#This Row],[Close Price]]-Table2[[#This Row],[50D EMA]])/Table2[[#This Row],[50D EMA]]</f>
        <v>6.9295478295518048E-2</v>
      </c>
      <c r="U37" s="2">
        <f>(Table2[[#This Row],[Close Price]]-Table2[[#This Row],[200D EMA]])/Table2[[#This Row],[200D EMA]]</f>
        <v>0.39315145119872869</v>
      </c>
      <c r="V37">
        <v>0.58651075220335702</v>
      </c>
      <c r="W37">
        <v>7604.4</v>
      </c>
      <c r="X37">
        <v>7687.9</v>
      </c>
      <c r="Y37">
        <v>7552.2</v>
      </c>
      <c r="Z37">
        <v>7669.25</v>
      </c>
      <c r="AA37">
        <v>7552.2</v>
      </c>
      <c r="AB37">
        <v>7968.7</v>
      </c>
      <c r="AC37" s="2">
        <f>(Table2[[#This Row],[Close Price]]/Table2[[#This Row],[Day Low]])-1</f>
        <v>4.6551996212720326E-3</v>
      </c>
      <c r="AD37" s="2">
        <f>(Table2[[#This Row],[Day High]]/Table2[[#This Row],[Close Price]])-1</f>
        <v>6.295976334458997E-3</v>
      </c>
      <c r="AE37" s="2">
        <f>(Table2[[#This Row],[Close Price]]/Table2[[#This Row],[Current Week Low]])-1</f>
        <v>1.1599269087153363E-2</v>
      </c>
      <c r="AF37" s="2">
        <f>(Table2[[#This Row],[Current Week High]]/Table2[[#This Row],[Close Price]])-1</f>
        <v>3.8548129532185449E-3</v>
      </c>
      <c r="AG37" s="2">
        <f>(Table2[[#This Row],[Close Price]]/Table2[[#This Row],[Current Month Low]])-1</f>
        <v>1.1599269087153363E-2</v>
      </c>
      <c r="AH37" s="2">
        <f>(Table2[[#This Row],[Current Month High]]/Table2[[#This Row],[Close Price]])-1</f>
        <v>4.3050865205895406E-2</v>
      </c>
      <c r="AI37">
        <v>4.3050865205895397</v>
      </c>
      <c r="AJ37">
        <v>135.36044362292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0.22</v>
      </c>
      <c r="AM37" t="s">
        <v>10183</v>
      </c>
      <c r="AN37">
        <v>-2.46</v>
      </c>
      <c r="AO37" t="s">
        <v>10184</v>
      </c>
      <c r="AP37">
        <v>0.187690327203936</v>
      </c>
      <c r="AQ37">
        <f>(Table2[[#This Row],[Sharpe Ratio]]-AVERAGE(Table2[Sharpe Ratio]))/_xlfn.STDEV.P(Table2[Sharpe Ratio])</f>
        <v>1.5166834024827995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2.464485271964123</v>
      </c>
      <c r="AS37">
        <f>_xlfn.RANK.AVG(Table2[[#This Row],[1Y Return vs Nifty Z-Score]],Table2[1Y Return vs Nifty Z-Score])</f>
        <v>157</v>
      </c>
      <c r="AT37">
        <f>_xlfn.RANK.AVG(Table2[[#This Row],[6M Return vs Nifty Z-Score]],Table2[6M Return vs Nifty Z-Score])</f>
        <v>36</v>
      </c>
      <c r="AU37">
        <f>_xlfn.RANK.AVG(Table2[[#This Row],[Sharpe Ratio Z-Score]],Table2[Sharpe Ratio Z-Score])</f>
        <v>46</v>
      </c>
      <c r="AV37">
        <f>(Table2[[#This Row],[Rank 1Y]]+Table2[[#This Row],[Rank 6M]]+Table2[[#This Row],[Rank Sharpe]])/3</f>
        <v>79.666666666666671</v>
      </c>
    </row>
    <row r="38" spans="1:48" x14ac:dyDescent="0.3">
      <c r="A38" t="s">
        <v>115</v>
      </c>
      <c r="B38" t="s">
        <v>116</v>
      </c>
      <c r="C38" t="s">
        <v>10143</v>
      </c>
      <c r="D38" t="s">
        <v>117</v>
      </c>
      <c r="E38">
        <v>270060.34927026002</v>
      </c>
      <c r="F38">
        <v>9673.35</v>
      </c>
      <c r="G38">
        <v>74.475904147658994</v>
      </c>
      <c r="H38">
        <f>(Table2[[#This Row],[1Y Return vs Nifty]]-AVERAGE(Table2[1Y Return vs Nifty]))/_xlfn.STDEV.P(Table2[1Y Return vs Nifty])</f>
        <v>0.3813747872633137</v>
      </c>
      <c r="I38">
        <v>-10.033836761026199</v>
      </c>
      <c r="J38">
        <f>(Table2[[#This Row],[1M Return vs Nifty]]-AVERAGE(Table2[1M Return vs Nifty]))/_xlfn.STDEV.P(Table2[1M Return vs Nifty])</f>
        <v>-0.90692621146529273</v>
      </c>
      <c r="K38">
        <v>20.666632208644401</v>
      </c>
      <c r="L38">
        <f>(Table2[[#This Row],[6M Return vs Nifty]]-AVERAGE(Table2[6M Return vs Nifty]))/_xlfn.STDEV.P(Table2[6M Return vs Nifty])</f>
        <v>0.31046827816518713</v>
      </c>
      <c r="M38">
        <v>-3.0704238166081801</v>
      </c>
      <c r="N38">
        <f>(Table2[[#This Row],[1W Return vs Nifty]]-AVERAGE(Table2[1W Return vs Nifty]))/_xlfn.STDEV.P(Table2[1W Return vs Nifty])</f>
        <v>-0.32735075675203684</v>
      </c>
      <c r="O38">
        <v>9527.14</v>
      </c>
      <c r="P38">
        <v>9344.4176875866306</v>
      </c>
      <c r="Q38">
        <v>7894.2243207010997</v>
      </c>
      <c r="R38">
        <v>61.6121867498738</v>
      </c>
      <c r="S38" s="2">
        <f>(Table2[[#This Row],[Close Price]]-Table2[[#This Row],[20D EMA]])/Table2[[#This Row],[20D EMA]]</f>
        <v>1.5346683264862378E-2</v>
      </c>
      <c r="T38" s="2">
        <f>(Table2[[#This Row],[Close Price]]-Table2[[#This Row],[50D EMA]])/Table2[[#This Row],[50D EMA]]</f>
        <v>3.5200942788584044E-2</v>
      </c>
      <c r="U38" s="2">
        <f>(Table2[[#This Row],[Close Price]]-Table2[[#This Row],[200D EMA]])/Table2[[#This Row],[200D EMA]]</f>
        <v>0.22537055029377395</v>
      </c>
      <c r="V38">
        <v>0.78434181334915998</v>
      </c>
      <c r="W38">
        <v>9633.65</v>
      </c>
      <c r="X38">
        <v>9764.15</v>
      </c>
      <c r="Y38">
        <v>9403.9500000000007</v>
      </c>
      <c r="Z38">
        <v>9738.5</v>
      </c>
      <c r="AA38">
        <v>9381.1</v>
      </c>
      <c r="AB38">
        <v>9738.5</v>
      </c>
      <c r="AC38" s="2">
        <f>(Table2[[#This Row],[Close Price]]/Table2[[#This Row],[Day Low]])-1</f>
        <v>4.1209718019650232E-3</v>
      </c>
      <c r="AD38" s="2">
        <f>(Table2[[#This Row],[Day High]]/Table2[[#This Row],[Close Price]])-1</f>
        <v>9.38661373774341E-3</v>
      </c>
      <c r="AE38" s="2">
        <f>(Table2[[#This Row],[Close Price]]/Table2[[#This Row],[Current Week Low]])-1</f>
        <v>2.8647536407573337E-2</v>
      </c>
      <c r="AF38" s="2">
        <f>(Table2[[#This Row],[Current Week High]]/Table2[[#This Row],[Close Price]])-1</f>
        <v>6.7349987336340345E-3</v>
      </c>
      <c r="AG38" s="2">
        <f>(Table2[[#This Row],[Close Price]]/Table2[[#This Row],[Current Month Low]])-1</f>
        <v>3.1153063073626752E-2</v>
      </c>
      <c r="AH38" s="2">
        <f>(Table2[[#This Row],[Current Month High]]/Table2[[#This Row],[Close Price]])-1</f>
        <v>6.7349987336340345E-3</v>
      </c>
      <c r="AI38">
        <v>3.7779052758351401</v>
      </c>
      <c r="AJ38">
        <v>113.022462012772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-0.03</v>
      </c>
      <c r="AM38" t="s">
        <v>10184</v>
      </c>
      <c r="AN38">
        <v>2.72</v>
      </c>
      <c r="AO38" t="s">
        <v>10183</v>
      </c>
      <c r="AP38">
        <v>0.112962499671193</v>
      </c>
      <c r="AQ38">
        <f>(Table2[[#This Row],[Sharpe Ratio]]-AVERAGE(Table2[Sharpe Ratio]))/_xlfn.STDEV.P(Table2[Sharpe Ratio])</f>
        <v>0.67132208079760525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0.12888817800877655</v>
      </c>
      <c r="AS38">
        <f>_xlfn.RANK.AVG(Table2[[#This Row],[1Y Return vs Nifty Z-Score]],Table2[1Y Return vs Nifty Z-Score])</f>
        <v>178</v>
      </c>
      <c r="AT38">
        <f>_xlfn.RANK.AVG(Table2[[#This Row],[6M Return vs Nifty Z-Score]],Table2[6M Return vs Nifty Z-Score])</f>
        <v>217</v>
      </c>
      <c r="AU38">
        <f>_xlfn.RANK.AVG(Table2[[#This Row],[Sharpe Ratio Z-Score]],Table2[Sharpe Ratio Z-Score])</f>
        <v>178</v>
      </c>
      <c r="AV38">
        <f>(Table2[[#This Row],[Rank 1Y]]+Table2[[#This Row],[Rank 6M]]+Table2[[#This Row],[Rank Sharpe]])/3</f>
        <v>191</v>
      </c>
    </row>
    <row r="39" spans="1:48" x14ac:dyDescent="0.3">
      <c r="A39" t="s">
        <v>118</v>
      </c>
      <c r="B39" t="s">
        <v>119</v>
      </c>
      <c r="C39" t="s">
        <v>10139</v>
      </c>
      <c r="D39" t="s">
        <v>37</v>
      </c>
      <c r="E39">
        <v>255348.64756476</v>
      </c>
      <c r="F39">
        <v>1602.2</v>
      </c>
      <c r="G39">
        <v>-26.169885826517898</v>
      </c>
      <c r="H39">
        <f>(Table2[[#This Row],[1Y Return vs Nifty]]-AVERAGE(Table2[1Y Return vs Nifty]))/_xlfn.STDEV.P(Table2[1Y Return vs Nifty])</f>
        <v>-0.85642841358992483</v>
      </c>
      <c r="I39">
        <v>-4.8870753399416902</v>
      </c>
      <c r="J39">
        <f>(Table2[[#This Row],[1M Return vs Nifty]]-AVERAGE(Table2[1M Return vs Nifty]))/_xlfn.STDEV.P(Table2[1M Return vs Nifty])</f>
        <v>-0.4175460092772314</v>
      </c>
      <c r="K39">
        <v>-13.1149112095368</v>
      </c>
      <c r="L39">
        <f>(Table2[[#This Row],[6M Return vs Nifty]]-AVERAGE(Table2[6M Return vs Nifty]))/_xlfn.STDEV.P(Table2[6M Return vs Nifty])</f>
        <v>-0.72886729107467474</v>
      </c>
      <c r="M39">
        <v>0.169183572981185</v>
      </c>
      <c r="N39">
        <f>(Table2[[#This Row],[1W Return vs Nifty]]-AVERAGE(Table2[1W Return vs Nifty]))/_xlfn.STDEV.P(Table2[1W Return vs Nifty])</f>
        <v>0.36393042687788801</v>
      </c>
      <c r="O39">
        <v>1586.18</v>
      </c>
      <c r="P39">
        <v>1587.48822903981</v>
      </c>
      <c r="Q39">
        <v>1588.2667215230299</v>
      </c>
      <c r="R39">
        <v>64.392499121265203</v>
      </c>
      <c r="S39" s="2">
        <f>(Table2[[#This Row],[Close Price]]-Table2[[#This Row],[20D EMA]])/Table2[[#This Row],[20D EMA]]</f>
        <v>1.009973647379237E-2</v>
      </c>
      <c r="T39" s="2">
        <f>(Table2[[#This Row],[Close Price]]-Table2[[#This Row],[50D EMA]])/Table2[[#This Row],[50D EMA]]</f>
        <v>9.2673260129232243E-3</v>
      </c>
      <c r="U39" s="2">
        <f>(Table2[[#This Row],[Close Price]]-Table2[[#This Row],[200D EMA]])/Table2[[#This Row],[200D EMA]]</f>
        <v>8.7726313774358789E-3</v>
      </c>
      <c r="V39">
        <v>0.963317962398063</v>
      </c>
      <c r="W39">
        <v>1598.4</v>
      </c>
      <c r="X39">
        <v>1615</v>
      </c>
      <c r="Y39">
        <v>1588</v>
      </c>
      <c r="Z39">
        <v>1605</v>
      </c>
      <c r="AA39">
        <v>1561.1</v>
      </c>
      <c r="AB39">
        <v>1610</v>
      </c>
      <c r="AC39" s="2">
        <f>(Table2[[#This Row],[Close Price]]/Table2[[#This Row],[Day Low]])-1</f>
        <v>2.3773773773774209E-3</v>
      </c>
      <c r="AD39" s="2">
        <f>(Table2[[#This Row],[Day High]]/Table2[[#This Row],[Close Price]])-1</f>
        <v>7.9890151042316671E-3</v>
      </c>
      <c r="AE39" s="2">
        <f>(Table2[[#This Row],[Close Price]]/Table2[[#This Row],[Current Week Low]])-1</f>
        <v>8.9420654911838149E-3</v>
      </c>
      <c r="AF39" s="2">
        <f>(Table2[[#This Row],[Current Week High]]/Table2[[#This Row],[Close Price]])-1</f>
        <v>1.747597054050587E-3</v>
      </c>
      <c r="AG39" s="2">
        <f>(Table2[[#This Row],[Close Price]]/Table2[[#This Row],[Current Month Low]])-1</f>
        <v>2.6327589520210193E-2</v>
      </c>
      <c r="AH39" s="2">
        <f>(Table2[[#This Row],[Current Month High]]/Table2[[#This Row],[Close Price]])-1</f>
        <v>4.868306079141238E-3</v>
      </c>
      <c r="AI39">
        <v>8.6630882536512299</v>
      </c>
      <c r="AJ39">
        <v>12.906521968922799</v>
      </c>
      <c r="AK39" t="str">
        <f>IF(AND(Table2[[#This Row],[20D EMA]]&gt;Table2[[#This Row],[50D EMA]],Table2[[#This Row],[50D EMA]]&gt;Table2[[#This Row],[200D EMA]]),"Uptrend","Downtrend/NoTrend")</f>
        <v>Downtrend/NoTrend</v>
      </c>
      <c r="AL39">
        <v>-0.12</v>
      </c>
      <c r="AM39" t="s">
        <v>10184</v>
      </c>
      <c r="AN39">
        <v>-0.06</v>
      </c>
      <c r="AO39" t="s">
        <v>10184</v>
      </c>
      <c r="AP39">
        <v>-2.8762997213966999E-2</v>
      </c>
      <c r="AQ39">
        <f>(Table2[[#This Row],[Sharpe Ratio]]-AVERAGE(Table2[Sharpe Ratio]))/_xlfn.STDEV.P(Table2[Sharpe Ratio])</f>
        <v>-0.93195286133601563</v>
      </c>
      <c r="AR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">
        <f>_xlfn.RANK.AVG(Table2[[#This Row],[1Y Return vs Nifty Z-Score]],Table2[1Y Return vs Nifty Z-Score])</f>
        <v>643</v>
      </c>
      <c r="AT39">
        <f>_xlfn.RANK.AVG(Table2[[#This Row],[6M Return vs Nifty Z-Score]],Table2[6M Return vs Nifty Z-Score])</f>
        <v>566</v>
      </c>
      <c r="AU39">
        <f>_xlfn.RANK.AVG(Table2[[#This Row],[Sharpe Ratio Z-Score]],Table2[Sharpe Ratio Z-Score])</f>
        <v>593</v>
      </c>
      <c r="AV39">
        <f>(Table2[[#This Row],[Rank 1Y]]+Table2[[#This Row],[Rank 6M]]+Table2[[#This Row],[Rank Sharpe]])/3</f>
        <v>600.66666666666663</v>
      </c>
    </row>
    <row r="40" spans="1:48" x14ac:dyDescent="0.3">
      <c r="A40" t="s">
        <v>120</v>
      </c>
      <c r="B40" t="s">
        <v>121</v>
      </c>
      <c r="C40" t="s">
        <v>10141</v>
      </c>
      <c r="D40" t="s">
        <v>122</v>
      </c>
      <c r="E40">
        <v>251172.5817516</v>
      </c>
      <c r="F40">
        <v>2605.1</v>
      </c>
      <c r="G40">
        <v>-12.752091256736</v>
      </c>
      <c r="H40">
        <f>(Table2[[#This Row],[1Y Return vs Nifty]]-AVERAGE(Table2[1Y Return vs Nifty]))/_xlfn.STDEV.P(Table2[1Y Return vs Nifty])</f>
        <v>-0.69140820687160542</v>
      </c>
      <c r="I40">
        <v>-2.4177441452814699</v>
      </c>
      <c r="J40">
        <f>(Table2[[#This Row],[1M Return vs Nifty]]-AVERAGE(Table2[1M Return vs Nifty]))/_xlfn.STDEV.P(Table2[1M Return vs Nifty])</f>
        <v>-0.18274946433509834</v>
      </c>
      <c r="K40">
        <v>-9.0058412650897299</v>
      </c>
      <c r="L40">
        <f>(Table2[[#This Row],[6M Return vs Nifty]]-AVERAGE(Table2[6M Return vs Nifty]))/_xlfn.STDEV.P(Table2[6M Return vs Nifty])</f>
        <v>-0.60244611200386244</v>
      </c>
      <c r="M40">
        <v>0.30312992568101699</v>
      </c>
      <c r="N40">
        <f>(Table2[[#This Row],[1W Return vs Nifty]]-AVERAGE(Table2[1W Return vs Nifty]))/_xlfn.STDEV.P(Table2[1W Return vs Nifty])</f>
        <v>0.39251246849651394</v>
      </c>
      <c r="O40">
        <v>2567.16</v>
      </c>
      <c r="P40">
        <v>2536.2865299601899</v>
      </c>
      <c r="Q40">
        <v>2460.51518875493</v>
      </c>
      <c r="R40">
        <v>60.636835688059598</v>
      </c>
      <c r="S40" s="2">
        <f>(Table2[[#This Row],[Close Price]]-Table2[[#This Row],[20D EMA]])/Table2[[#This Row],[20D EMA]]</f>
        <v>1.4778977547172773E-2</v>
      </c>
      <c r="T40" s="2">
        <f>(Table2[[#This Row],[Close Price]]-Table2[[#This Row],[50D EMA]])/Table2[[#This Row],[50D EMA]]</f>
        <v>2.71315836073498E-2</v>
      </c>
      <c r="U40" s="2">
        <f>(Table2[[#This Row],[Close Price]]-Table2[[#This Row],[200D EMA]])/Table2[[#This Row],[200D EMA]]</f>
        <v>5.8762007203147039E-2</v>
      </c>
      <c r="V40">
        <v>0.70534952755298796</v>
      </c>
      <c r="W40">
        <v>2570.1</v>
      </c>
      <c r="X40">
        <v>2605</v>
      </c>
      <c r="Y40">
        <v>2597</v>
      </c>
      <c r="Z40">
        <v>2619.5</v>
      </c>
      <c r="AA40">
        <v>2532.5</v>
      </c>
      <c r="AB40">
        <v>2649.95</v>
      </c>
      <c r="AC40" s="2">
        <f>(Table2[[#This Row],[Close Price]]/Table2[[#This Row],[Day Low]])-1</f>
        <v>1.361814715380727E-2</v>
      </c>
      <c r="AD40" s="2">
        <f>(Table2[[#This Row],[Day High]]/Table2[[#This Row],[Close Price]])-1</f>
        <v>-3.8386242370735957E-5</v>
      </c>
      <c r="AE40" s="2">
        <f>(Table2[[#This Row],[Close Price]]/Table2[[#This Row],[Current Week Low]])-1</f>
        <v>3.1189834424334428E-3</v>
      </c>
      <c r="AF40" s="2">
        <f>(Table2[[#This Row],[Current Week High]]/Table2[[#This Row],[Close Price]])-1</f>
        <v>5.5276189013857557E-3</v>
      </c>
      <c r="AG40" s="2">
        <f>(Table2[[#This Row],[Close Price]]/Table2[[#This Row],[Current Month Low]])-1</f>
        <v>2.8667324777887471E-2</v>
      </c>
      <c r="AH40" s="2">
        <f>(Table2[[#This Row],[Current Month High]]/Table2[[#This Row],[Close Price]])-1</f>
        <v>1.7216229703274299E-2</v>
      </c>
      <c r="AI40">
        <v>6.3030209972745697</v>
      </c>
      <c r="AJ40">
        <v>21.449883449883401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-0.08</v>
      </c>
      <c r="AM40" t="s">
        <v>10184</v>
      </c>
      <c r="AN40">
        <v>2.82</v>
      </c>
      <c r="AO40" t="s">
        <v>10183</v>
      </c>
      <c r="AP40">
        <v>-9.4294812303010005E-3</v>
      </c>
      <c r="AQ40">
        <f>(Table2[[#This Row],[Sharpe Ratio]]-AVERAGE(Table2[Sharpe Ratio]))/_xlfn.STDEV.P(Table2[Sharpe Ratio])</f>
        <v>-0.71324174441491328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-1.7973330591289653</v>
      </c>
      <c r="AS40">
        <f>_xlfn.RANK.AVG(Table2[[#This Row],[1Y Return vs Nifty Z-Score]],Table2[1Y Return vs Nifty Z-Score])</f>
        <v>574</v>
      </c>
      <c r="AT40">
        <f>_xlfn.RANK.AVG(Table2[[#This Row],[6M Return vs Nifty Z-Score]],Table2[6M Return vs Nifty Z-Score])</f>
        <v>522</v>
      </c>
      <c r="AU40">
        <f>_xlfn.RANK.AVG(Table2[[#This Row],[Sharpe Ratio Z-Score]],Table2[Sharpe Ratio Z-Score])</f>
        <v>556</v>
      </c>
      <c r="AV40">
        <f>(Table2[[#This Row],[Rank 1Y]]+Table2[[#This Row],[Rank 6M]]+Table2[[#This Row],[Rank Sharpe]])/3</f>
        <v>550.66666666666663</v>
      </c>
    </row>
    <row r="41" spans="1:48" x14ac:dyDescent="0.3">
      <c r="A41" t="s">
        <v>123</v>
      </c>
      <c r="B41" t="s">
        <v>124</v>
      </c>
      <c r="C41" t="s">
        <v>10146</v>
      </c>
      <c r="D41" t="s">
        <v>125</v>
      </c>
      <c r="E41">
        <v>242246.07039306001</v>
      </c>
      <c r="F41">
        <v>331.4</v>
      </c>
      <c r="G41">
        <v>134.96707940854401</v>
      </c>
      <c r="H41">
        <f>(Table2[[#This Row],[1Y Return vs Nifty]]-AVERAGE(Table2[1Y Return vs Nifty]))/_xlfn.STDEV.P(Table2[1Y Return vs Nifty])</f>
        <v>1.125332089208174</v>
      </c>
      <c r="I41">
        <v>1.64409330180125</v>
      </c>
      <c r="J41">
        <f>(Table2[[#This Row],[1M Return vs Nifty]]-AVERAGE(Table2[1M Return vs Nifty]))/_xlfn.STDEV.P(Table2[1M Return vs Nifty])</f>
        <v>0.20347065905455763</v>
      </c>
      <c r="K41">
        <v>64.404354276613503</v>
      </c>
      <c r="L41">
        <f>(Table2[[#This Row],[6M Return vs Nifty]]-AVERAGE(Table2[6M Return vs Nifty]))/_xlfn.STDEV.P(Table2[6M Return vs Nifty])</f>
        <v>1.656119354554491</v>
      </c>
      <c r="M41">
        <v>0.98635036767178497</v>
      </c>
      <c r="N41">
        <f>(Table2[[#This Row],[1W Return vs Nifty]]-AVERAGE(Table2[1W Return vs Nifty]))/_xlfn.STDEV.P(Table2[1W Return vs Nifty])</f>
        <v>0.53830094809354445</v>
      </c>
      <c r="O41">
        <v>317.48</v>
      </c>
      <c r="P41">
        <v>291.81005750132101</v>
      </c>
      <c r="Q41">
        <v>220.53574155394199</v>
      </c>
      <c r="R41">
        <v>68.234369556159706</v>
      </c>
      <c r="S41" s="2">
        <f>(Table2[[#This Row],[Close Price]]-Table2[[#This Row],[20D EMA]])/Table2[[#This Row],[20D EMA]]</f>
        <v>4.3845281592541134E-2</v>
      </c>
      <c r="T41" s="2">
        <f>(Table2[[#This Row],[Close Price]]-Table2[[#This Row],[50D EMA]])/Table2[[#This Row],[50D EMA]]</f>
        <v>0.13567024672718742</v>
      </c>
      <c r="U41" s="2">
        <f>(Table2[[#This Row],[Close Price]]-Table2[[#This Row],[200D EMA]])/Table2[[#This Row],[200D EMA]]</f>
        <v>0.5027042676388177</v>
      </c>
      <c r="V41">
        <v>0.879367345088506</v>
      </c>
      <c r="W41">
        <v>330</v>
      </c>
      <c r="X41">
        <v>334.4</v>
      </c>
      <c r="Y41">
        <v>331</v>
      </c>
      <c r="Z41">
        <v>336.05</v>
      </c>
      <c r="AA41">
        <v>303</v>
      </c>
      <c r="AB41">
        <v>340.5</v>
      </c>
      <c r="AC41" s="2">
        <f>(Table2[[#This Row],[Close Price]]/Table2[[#This Row],[Day Low]])-1</f>
        <v>4.2424242424241587E-3</v>
      </c>
      <c r="AD41" s="2">
        <f>(Table2[[#This Row],[Day High]]/Table2[[#This Row],[Close Price]])-1</f>
        <v>9.0525045262521697E-3</v>
      </c>
      <c r="AE41" s="2">
        <f>(Table2[[#This Row],[Close Price]]/Table2[[#This Row],[Current Week Low]])-1</f>
        <v>1.2084592145014117E-3</v>
      </c>
      <c r="AF41" s="2">
        <f>(Table2[[#This Row],[Current Week High]]/Table2[[#This Row],[Close Price]])-1</f>
        <v>1.4031382015691207E-2</v>
      </c>
      <c r="AG41" s="2">
        <f>(Table2[[#This Row],[Close Price]]/Table2[[#This Row],[Current Month Low]])-1</f>
        <v>9.3729372937293665E-2</v>
      </c>
      <c r="AH41" s="2">
        <f>(Table2[[#This Row],[Current Month High]]/Table2[[#This Row],[Close Price]])-1</f>
        <v>2.7459263729632033E-2</v>
      </c>
      <c r="AI41">
        <v>2.7459263729632002</v>
      </c>
      <c r="AJ41">
        <v>168.34008097165901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0.28000000000000003</v>
      </c>
      <c r="AM41" t="s">
        <v>10183</v>
      </c>
      <c r="AN41">
        <v>8.83</v>
      </c>
      <c r="AO41" t="s">
        <v>10183</v>
      </c>
      <c r="AP41">
        <v>0.230735214033887</v>
      </c>
      <c r="AQ41">
        <f>(Table2[[#This Row],[Sharpe Ratio]]-AVERAGE(Table2[Sharpe Ratio]))/_xlfn.STDEV.P(Table2[Sharpe Ratio])</f>
        <v>2.0036302818954641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5.5268533328062315</v>
      </c>
      <c r="AS41">
        <f>_xlfn.RANK.AVG(Table2[[#This Row],[1Y Return vs Nifty Z-Score]],Table2[1Y Return vs Nifty Z-Score])</f>
        <v>76</v>
      </c>
      <c r="AT41">
        <f>_xlfn.RANK.AVG(Table2[[#This Row],[6M Return vs Nifty Z-Score]],Table2[6M Return vs Nifty Z-Score])</f>
        <v>48</v>
      </c>
      <c r="AU41">
        <f>_xlfn.RANK.AVG(Table2[[#This Row],[Sharpe Ratio Z-Score]],Table2[Sharpe Ratio Z-Score])</f>
        <v>15</v>
      </c>
      <c r="AV41">
        <f>(Table2[[#This Row],[Rank 1Y]]+Table2[[#This Row],[Rank 6M]]+Table2[[#This Row],[Rank Sharpe]])/3</f>
        <v>46.333333333333336</v>
      </c>
    </row>
    <row r="42" spans="1:48" x14ac:dyDescent="0.3">
      <c r="A42" t="s">
        <v>126</v>
      </c>
      <c r="B42" t="s">
        <v>127</v>
      </c>
      <c r="C42" t="s">
        <v>10137</v>
      </c>
      <c r="D42" t="s">
        <v>18</v>
      </c>
      <c r="E42">
        <v>239637.41535950999</v>
      </c>
      <c r="F42">
        <v>169.7</v>
      </c>
      <c r="G42">
        <v>48.649502390674002</v>
      </c>
      <c r="H42">
        <f>(Table2[[#This Row],[1Y Return vs Nifty]]-AVERAGE(Table2[1Y Return vs Nifty]))/_xlfn.STDEV.P(Table2[1Y Return vs Nifty])</f>
        <v>6.3745974676916478E-2</v>
      </c>
      <c r="I42">
        <v>-6.89880854627663</v>
      </c>
      <c r="J42">
        <f>(Table2[[#This Row],[1M Return vs Nifty]]-AVERAGE(Table2[1M Return vs Nifty]))/_xlfn.STDEV.P(Table2[1M Return vs Nifty])</f>
        <v>-0.60883181460550295</v>
      </c>
      <c r="K42">
        <v>12.018816065593599</v>
      </c>
      <c r="L42">
        <f>(Table2[[#This Row],[6M Return vs Nifty]]-AVERAGE(Table2[6M Return vs Nifty]))/_xlfn.STDEV.P(Table2[6M Return vs Nifty])</f>
        <v>4.4406340069071418E-2</v>
      </c>
      <c r="M42">
        <v>-3.93443596308154</v>
      </c>
      <c r="N42">
        <f>(Table2[[#This Row],[1W Return vs Nifty]]-AVERAGE(Table2[1W Return vs Nifty]))/_xlfn.STDEV.P(Table2[1W Return vs Nifty])</f>
        <v>-0.5117173380865867</v>
      </c>
      <c r="O42">
        <v>168.84</v>
      </c>
      <c r="P42">
        <v>167.332899523789</v>
      </c>
      <c r="Q42">
        <v>147.68081087972999</v>
      </c>
      <c r="R42">
        <v>50.954907013180197</v>
      </c>
      <c r="S42" s="2">
        <f>(Table2[[#This Row],[Close Price]]-Table2[[#This Row],[20D EMA]])/Table2[[#This Row],[20D EMA]]</f>
        <v>5.0935797204453041E-3</v>
      </c>
      <c r="T42" s="2">
        <f>(Table2[[#This Row],[Close Price]]-Table2[[#This Row],[50D EMA]])/Table2[[#This Row],[50D EMA]]</f>
        <v>1.414605545560676E-2</v>
      </c>
      <c r="U42" s="2">
        <f>(Table2[[#This Row],[Close Price]]-Table2[[#This Row],[200D EMA]])/Table2[[#This Row],[200D EMA]]</f>
        <v>0.14909986604964026</v>
      </c>
      <c r="V42">
        <v>1.1585337229302599</v>
      </c>
      <c r="W42">
        <v>169.25</v>
      </c>
      <c r="X42">
        <v>172.3</v>
      </c>
      <c r="Y42">
        <v>166.4</v>
      </c>
      <c r="Z42">
        <v>170.32</v>
      </c>
      <c r="AA42">
        <v>165.62</v>
      </c>
      <c r="AB42">
        <v>175.8</v>
      </c>
      <c r="AC42" s="2">
        <f>(Table2[[#This Row],[Close Price]]/Table2[[#This Row],[Day Low]])-1</f>
        <v>2.6587887740028293E-3</v>
      </c>
      <c r="AD42" s="2">
        <f>(Table2[[#This Row],[Day High]]/Table2[[#This Row],[Close Price]])-1</f>
        <v>1.5321154979375473E-2</v>
      </c>
      <c r="AE42" s="2">
        <f>(Table2[[#This Row],[Close Price]]/Table2[[#This Row],[Current Week Low]])-1</f>
        <v>1.9831730769230616E-2</v>
      </c>
      <c r="AF42" s="2">
        <f>(Table2[[#This Row],[Current Week High]]/Table2[[#This Row],[Close Price]])-1</f>
        <v>3.6535061873894659E-3</v>
      </c>
      <c r="AG42" s="2">
        <f>(Table2[[#This Row],[Close Price]]/Table2[[#This Row],[Current Month Low]])-1</f>
        <v>2.4634705953387126E-2</v>
      </c>
      <c r="AH42" s="2">
        <f>(Table2[[#This Row],[Current Month High]]/Table2[[#This Row],[Close Price]])-1</f>
        <v>3.5945786682380909E-2</v>
      </c>
      <c r="AI42">
        <v>15.9693576900412</v>
      </c>
      <c r="AJ42">
        <v>98.479532163742604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-0.08</v>
      </c>
      <c r="AM42" t="s">
        <v>10184</v>
      </c>
      <c r="AN42">
        <v>3.74</v>
      </c>
      <c r="AO42" t="s">
        <v>10183</v>
      </c>
      <c r="AP42">
        <v>9.9316959883889999E-2</v>
      </c>
      <c r="AQ42">
        <f>(Table2[[#This Row],[Sharpe Ratio]]-AVERAGE(Table2[Sharpe Ratio]))/_xlfn.STDEV.P(Table2[Sharpe Ratio])</f>
        <v>0.51695640564602974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-0.49544043230007206</v>
      </c>
      <c r="AS42">
        <f>_xlfn.RANK.AVG(Table2[[#This Row],[1Y Return vs Nifty Z-Score]],Table2[1Y Return vs Nifty Z-Score])</f>
        <v>257</v>
      </c>
      <c r="AT42">
        <f>_xlfn.RANK.AVG(Table2[[#This Row],[6M Return vs Nifty Z-Score]],Table2[6M Return vs Nifty Z-Score])</f>
        <v>294</v>
      </c>
      <c r="AU42">
        <f>_xlfn.RANK.AVG(Table2[[#This Row],[Sharpe Ratio Z-Score]],Table2[Sharpe Ratio Z-Score])</f>
        <v>209</v>
      </c>
      <c r="AV42">
        <f>(Table2[[#This Row],[Rank 1Y]]+Table2[[#This Row],[Rank 6M]]+Table2[[#This Row],[Rank Sharpe]])/3</f>
        <v>253.33333333333334</v>
      </c>
    </row>
    <row r="43" spans="1:48" x14ac:dyDescent="0.3">
      <c r="A43" t="s">
        <v>128</v>
      </c>
      <c r="B43" t="s">
        <v>129</v>
      </c>
      <c r="C43" t="s">
        <v>10147</v>
      </c>
      <c r="D43" t="s">
        <v>130</v>
      </c>
      <c r="E43">
        <v>227008.92106122899</v>
      </c>
      <c r="F43">
        <v>931.7</v>
      </c>
      <c r="G43">
        <v>-8.9375196779829995</v>
      </c>
      <c r="H43">
        <f>(Table2[[#This Row],[1Y Return vs Nifty]]-AVERAGE(Table2[1Y Return vs Nifty]))/_xlfn.STDEV.P(Table2[1Y Return vs Nifty])</f>
        <v>-0.6444942831866135</v>
      </c>
      <c r="I43">
        <v>-3.3337061968534698</v>
      </c>
      <c r="J43">
        <f>(Table2[[#This Row],[1M Return vs Nifty]]-AVERAGE(Table2[1M Return vs Nifty]))/_xlfn.STDEV.P(Table2[1M Return vs Nifty])</f>
        <v>-0.26984378585514313</v>
      </c>
      <c r="K43">
        <v>1.64792927881498</v>
      </c>
      <c r="L43">
        <f>(Table2[[#This Row],[6M Return vs Nifty]]-AVERAGE(Table2[6M Return vs Nifty]))/_xlfn.STDEV.P(Table2[6M Return vs Nifty])</f>
        <v>-0.27466823235728965</v>
      </c>
      <c r="M43">
        <v>-2.7807460577214602</v>
      </c>
      <c r="N43">
        <f>(Table2[[#This Row],[1W Return vs Nifty]]-AVERAGE(Table2[1W Return vs Nifty]))/_xlfn.STDEV.P(Table2[1W Return vs Nifty])</f>
        <v>-0.26553808627907</v>
      </c>
      <c r="O43">
        <v>930.32</v>
      </c>
      <c r="P43">
        <v>911.114800515453</v>
      </c>
      <c r="Q43">
        <v>849.12999604414097</v>
      </c>
      <c r="R43">
        <v>48.620155646957897</v>
      </c>
      <c r="S43" s="2">
        <f>(Table2[[#This Row],[Close Price]]-Table2[[#This Row],[20D EMA]])/Table2[[#This Row],[20D EMA]]</f>
        <v>1.483360564106969E-3</v>
      </c>
      <c r="T43" s="2">
        <f>(Table2[[#This Row],[Close Price]]-Table2[[#This Row],[50D EMA]])/Table2[[#This Row],[50D EMA]]</f>
        <v>2.259342014080026E-2</v>
      </c>
      <c r="U43" s="2">
        <f>(Table2[[#This Row],[Close Price]]-Table2[[#This Row],[200D EMA]])/Table2[[#This Row],[200D EMA]]</f>
        <v>9.7240710304110814E-2</v>
      </c>
      <c r="V43">
        <v>0.66711111964881697</v>
      </c>
      <c r="W43">
        <v>928.15</v>
      </c>
      <c r="X43">
        <v>937.4</v>
      </c>
      <c r="Y43">
        <v>926.15</v>
      </c>
      <c r="Z43">
        <v>938.7</v>
      </c>
      <c r="AA43">
        <v>915.45</v>
      </c>
      <c r="AB43">
        <v>959.4</v>
      </c>
      <c r="AC43" s="2">
        <f>(Table2[[#This Row],[Close Price]]/Table2[[#This Row],[Day Low]])-1</f>
        <v>3.8248127996554082E-3</v>
      </c>
      <c r="AD43" s="2">
        <f>(Table2[[#This Row],[Day High]]/Table2[[#This Row],[Close Price]])-1</f>
        <v>6.1178490930555718E-3</v>
      </c>
      <c r="AE43" s="2">
        <f>(Table2[[#This Row],[Close Price]]/Table2[[#This Row],[Current Week Low]])-1</f>
        <v>5.992549802947833E-3</v>
      </c>
      <c r="AF43" s="2">
        <f>(Table2[[#This Row],[Current Week High]]/Table2[[#This Row],[Close Price]])-1</f>
        <v>7.5131480090158131E-3</v>
      </c>
      <c r="AG43" s="2">
        <f>(Table2[[#This Row],[Close Price]]/Table2[[#This Row],[Current Month Low]])-1</f>
        <v>1.7750832923698834E-2</v>
      </c>
      <c r="AH43" s="2">
        <f>(Table2[[#This Row],[Current Month High]]/Table2[[#This Row],[Close Price]])-1</f>
        <v>2.9730599978533778E-2</v>
      </c>
      <c r="AI43">
        <v>2.9730599978533698</v>
      </c>
      <c r="AJ43">
        <v>28.865836791147998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-0.02</v>
      </c>
      <c r="AM43" t="s">
        <v>10184</v>
      </c>
      <c r="AN43">
        <v>-1.21</v>
      </c>
      <c r="AO43" t="s">
        <v>10184</v>
      </c>
      <c r="AP43">
        <v>-1.7415322062523001E-2</v>
      </c>
      <c r="AQ43">
        <f>(Table2[[#This Row],[Sharpe Ratio]]-AVERAGE(Table2[Sharpe Ratio]))/_xlfn.STDEV.P(Table2[Sharpe Ratio])</f>
        <v>-0.80358186513817109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-2.2581262528162873</v>
      </c>
      <c r="AS43">
        <f>_xlfn.RANK.AVG(Table2[[#This Row],[1Y Return vs Nifty Z-Score]],Table2[1Y Return vs Nifty Z-Score])</f>
        <v>556</v>
      </c>
      <c r="AT43">
        <f>_xlfn.RANK.AVG(Table2[[#This Row],[6M Return vs Nifty Z-Score]],Table2[6M Return vs Nifty Z-Score])</f>
        <v>416</v>
      </c>
      <c r="AU43">
        <f>_xlfn.RANK.AVG(Table2[[#This Row],[Sharpe Ratio Z-Score]],Table2[Sharpe Ratio Z-Score])</f>
        <v>574</v>
      </c>
      <c r="AV43">
        <f>(Table2[[#This Row],[Rank 1Y]]+Table2[[#This Row],[Rank 6M]]+Table2[[#This Row],[Rank Sharpe]])/3</f>
        <v>515.33333333333337</v>
      </c>
    </row>
    <row r="44" spans="1:48" x14ac:dyDescent="0.3">
      <c r="A44" t="s">
        <v>131</v>
      </c>
      <c r="B44" t="s">
        <v>132</v>
      </c>
      <c r="C44" t="s">
        <v>10139</v>
      </c>
      <c r="D44" t="s">
        <v>49</v>
      </c>
      <c r="E44">
        <v>225986.31856715999</v>
      </c>
      <c r="F44">
        <v>355.4</v>
      </c>
      <c r="G44">
        <v>17.118304926660201</v>
      </c>
      <c r="H44">
        <f>(Table2[[#This Row],[1Y Return vs Nifty]]-AVERAGE(Table2[1Y Return vs Nifty]))/_xlfn.STDEV.P(Table2[1Y Return vs Nifty])</f>
        <v>-0.32404388874117324</v>
      </c>
      <c r="I44">
        <v>-7.0782454347478696</v>
      </c>
      <c r="J44">
        <f>(Table2[[#This Row],[1M Return vs Nifty]]-AVERAGE(Table2[1M Return vs Nifty]))/_xlfn.STDEV.P(Table2[1M Return vs Nifty])</f>
        <v>-0.62589358482867918</v>
      </c>
      <c r="K44">
        <v>21.968490119731001</v>
      </c>
      <c r="L44">
        <f>(Table2[[#This Row],[6M Return vs Nifty]]-AVERAGE(Table2[6M Return vs Nifty]))/_xlfn.STDEV.P(Table2[6M Return vs Nifty])</f>
        <v>0.35052172440176105</v>
      </c>
      <c r="M44">
        <v>-1.91375974139452</v>
      </c>
      <c r="N44">
        <f>(Table2[[#This Row],[1W Return vs Nifty]]-AVERAGE(Table2[1W Return vs Nifty]))/_xlfn.STDEV.P(Table2[1W Return vs Nifty])</f>
        <v>-8.0536863949655688E-2</v>
      </c>
      <c r="O44">
        <v>352.77</v>
      </c>
      <c r="P44">
        <v>352.59611306018297</v>
      </c>
      <c r="Q44">
        <v>295.32319367493301</v>
      </c>
      <c r="R44">
        <v>59.472018397994198</v>
      </c>
      <c r="S44" s="2">
        <f>(Table2[[#This Row],[Close Price]]-Table2[[#This Row],[20D EMA]])/Table2[[#This Row],[20D EMA]]</f>
        <v>7.4552824786688083E-3</v>
      </c>
      <c r="T44" s="2">
        <f>(Table2[[#This Row],[Close Price]]-Table2[[#This Row],[50D EMA]])/Table2[[#This Row],[50D EMA]]</f>
        <v>7.9521209564168468E-3</v>
      </c>
      <c r="U44" s="2">
        <f>(Table2[[#This Row],[Close Price]]-Table2[[#This Row],[200D EMA]])/Table2[[#This Row],[200D EMA]]</f>
        <v>0.20342732169961047</v>
      </c>
      <c r="V44">
        <v>0.582388102691067</v>
      </c>
      <c r="W44">
        <v>346.75</v>
      </c>
      <c r="X44">
        <v>350.35</v>
      </c>
      <c r="Y44">
        <v>351.7</v>
      </c>
      <c r="Z44">
        <v>356.7</v>
      </c>
      <c r="AA44">
        <v>344.1</v>
      </c>
      <c r="AB44">
        <v>358.4</v>
      </c>
      <c r="AC44" s="2">
        <f>(Table2[[#This Row],[Close Price]]/Table2[[#This Row],[Day Low]])-1</f>
        <v>2.4945926459985612E-2</v>
      </c>
      <c r="AD44" s="2">
        <f>(Table2[[#This Row],[Day High]]/Table2[[#This Row],[Close Price]])-1</f>
        <v>-1.4209341586944202E-2</v>
      </c>
      <c r="AE44" s="2">
        <f>(Table2[[#This Row],[Close Price]]/Table2[[#This Row],[Current Week Low]])-1</f>
        <v>1.0520329826556596E-2</v>
      </c>
      <c r="AF44" s="2">
        <f>(Table2[[#This Row],[Current Week High]]/Table2[[#This Row],[Close Price]])-1</f>
        <v>3.6578503095103798E-3</v>
      </c>
      <c r="AG44" s="2">
        <f>(Table2[[#This Row],[Close Price]]/Table2[[#This Row],[Current Month Low]])-1</f>
        <v>3.2839290903806884E-2</v>
      </c>
      <c r="AH44" s="2">
        <f>(Table2[[#This Row],[Current Month High]]/Table2[[#This Row],[Close Price]])-1</f>
        <v>8.4411930219470133E-3</v>
      </c>
      <c r="AI44">
        <v>11.057962858750701</v>
      </c>
      <c r="AJ44">
        <v>75.246548323471302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-0.15</v>
      </c>
      <c r="AM44" t="s">
        <v>10184</v>
      </c>
      <c r="AN44">
        <v>0.51</v>
      </c>
      <c r="AO44" t="s">
        <v>10183</v>
      </c>
      <c r="AQ44">
        <f>(Table2[[#This Row],[Sharpe Ratio]]-AVERAGE(Table2[Sharpe Ratio]))/_xlfn.STDEV.P(Table2[Sharpe Ratio])</f>
        <v>-0.60657038812317254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-1.2865230012409195</v>
      </c>
      <c r="AS44">
        <f>_xlfn.RANK.AVG(Table2[[#This Row],[1Y Return vs Nifty Z-Score]],Table2[1Y Return vs Nifty Z-Score])</f>
        <v>400</v>
      </c>
      <c r="AT44">
        <f>_xlfn.RANK.AVG(Table2[[#This Row],[6M Return vs Nifty Z-Score]],Table2[6M Return vs Nifty Z-Score])</f>
        <v>207</v>
      </c>
      <c r="AU44">
        <f>_xlfn.RANK.AVG(Table2[[#This Row],[Sharpe Ratio Z-Score]],Table2[Sharpe Ratio Z-Score])</f>
        <v>518</v>
      </c>
      <c r="AV44">
        <f>(Table2[[#This Row],[Rank 1Y]]+Table2[[#This Row],[Rank 6M]]+Table2[[#This Row],[Rank Sharpe]])/3</f>
        <v>375</v>
      </c>
    </row>
    <row r="45" spans="1:48" x14ac:dyDescent="0.3">
      <c r="A45" t="s">
        <v>133</v>
      </c>
      <c r="B45" t="s">
        <v>134</v>
      </c>
      <c r="C45" t="s">
        <v>10141</v>
      </c>
      <c r="D45" t="s">
        <v>135</v>
      </c>
      <c r="E45">
        <v>211530.70974741899</v>
      </c>
      <c r="F45">
        <v>1627.85</v>
      </c>
      <c r="G45">
        <v>65.4869915463876</v>
      </c>
      <c r="H45">
        <f>(Table2[[#This Row],[1Y Return vs Nifty]]-AVERAGE(Table2[1Y Return vs Nifty]))/_xlfn.STDEV.P(Table2[1Y Return vs Nifty])</f>
        <v>0.27082366741122138</v>
      </c>
      <c r="I45">
        <v>-8.6191175550019103</v>
      </c>
      <c r="J45">
        <f>(Table2[[#This Row],[1M Return vs Nifty]]-AVERAGE(Table2[1M Return vs Nifty]))/_xlfn.STDEV.P(Table2[1M Return vs Nifty])</f>
        <v>-0.77240752788162403</v>
      </c>
      <c r="K45">
        <v>16.740944528624699</v>
      </c>
      <c r="L45">
        <f>(Table2[[#This Row],[6M Return vs Nifty]]-AVERAGE(Table2[6M Return vs Nifty]))/_xlfn.STDEV.P(Table2[6M Return vs Nifty])</f>
        <v>0.18968910626461377</v>
      </c>
      <c r="M45">
        <v>-3.0575798091253001</v>
      </c>
      <c r="N45">
        <f>(Table2[[#This Row],[1W Return vs Nifty]]-AVERAGE(Table2[1W Return vs Nifty]))/_xlfn.STDEV.P(Table2[1W Return vs Nifty])</f>
        <v>-0.32461004788594111</v>
      </c>
      <c r="O45">
        <v>1593.87</v>
      </c>
      <c r="P45">
        <v>1543.37164008989</v>
      </c>
      <c r="Q45">
        <v>1316.6510037411599</v>
      </c>
      <c r="R45">
        <v>61.084754733519603</v>
      </c>
      <c r="S45" s="2">
        <f>(Table2[[#This Row],[Close Price]]-Table2[[#This Row],[20D EMA]])/Table2[[#This Row],[20D EMA]]</f>
        <v>2.1319179104945837E-2</v>
      </c>
      <c r="T45" s="2">
        <f>(Table2[[#This Row],[Close Price]]-Table2[[#This Row],[50D EMA]])/Table2[[#This Row],[50D EMA]]</f>
        <v>5.4736239617043686E-2</v>
      </c>
      <c r="U45" s="2">
        <f>(Table2[[#This Row],[Close Price]]-Table2[[#This Row],[200D EMA]])/Table2[[#This Row],[200D EMA]]</f>
        <v>0.23635647971603152</v>
      </c>
      <c r="V45">
        <v>0.65505156226456895</v>
      </c>
      <c r="W45">
        <v>1612.8</v>
      </c>
      <c r="X45">
        <v>1644.7</v>
      </c>
      <c r="Y45">
        <v>1572</v>
      </c>
      <c r="Z45">
        <v>1633</v>
      </c>
      <c r="AA45">
        <v>1565.15</v>
      </c>
      <c r="AB45">
        <v>1657.75</v>
      </c>
      <c r="AC45" s="2">
        <f>(Table2[[#This Row],[Close Price]]/Table2[[#This Row],[Day Low]])-1</f>
        <v>9.3315972222220989E-3</v>
      </c>
      <c r="AD45" s="2">
        <f>(Table2[[#This Row],[Day High]]/Table2[[#This Row],[Close Price]])-1</f>
        <v>1.0351076573394513E-2</v>
      </c>
      <c r="AE45" s="2">
        <f>(Table2[[#This Row],[Close Price]]/Table2[[#This Row],[Current Week Low]])-1</f>
        <v>3.5527989821882988E-2</v>
      </c>
      <c r="AF45" s="2">
        <f>(Table2[[#This Row],[Current Week High]]/Table2[[#This Row],[Close Price]])-1</f>
        <v>3.1636821574470009E-3</v>
      </c>
      <c r="AG45" s="2">
        <f>(Table2[[#This Row],[Close Price]]/Table2[[#This Row],[Current Month Low]])-1</f>
        <v>4.006005814139213E-2</v>
      </c>
      <c r="AH45" s="2">
        <f>(Table2[[#This Row],[Current Month High]]/Table2[[#This Row],[Close Price]])-1</f>
        <v>1.8367785729643371E-2</v>
      </c>
      <c r="AI45">
        <v>2.7121663543938399</v>
      </c>
      <c r="AJ45">
        <v>107.395846604662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0.02</v>
      </c>
      <c r="AM45" t="s">
        <v>10183</v>
      </c>
      <c r="AN45">
        <v>-0.71</v>
      </c>
      <c r="AO45" t="s">
        <v>10184</v>
      </c>
      <c r="AP45">
        <v>0.23544547652207101</v>
      </c>
      <c r="AQ45">
        <f>(Table2[[#This Row],[Sharpe Ratio]]-AVERAGE(Table2[Sharpe Ratio]))/_xlfn.STDEV.P(Table2[Sharpe Ratio])</f>
        <v>2.0569153010638681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1.4204104989721382</v>
      </c>
      <c r="AS45">
        <f>_xlfn.RANK.AVG(Table2[[#This Row],[1Y Return vs Nifty Z-Score]],Table2[1Y Return vs Nifty Z-Score])</f>
        <v>201</v>
      </c>
      <c r="AT45">
        <f>_xlfn.RANK.AVG(Table2[[#This Row],[6M Return vs Nifty Z-Score]],Table2[6M Return vs Nifty Z-Score])</f>
        <v>256</v>
      </c>
      <c r="AU45">
        <f>_xlfn.RANK.AVG(Table2[[#This Row],[Sharpe Ratio Z-Score]],Table2[Sharpe Ratio Z-Score])</f>
        <v>13</v>
      </c>
      <c r="AV45">
        <f>(Table2[[#This Row],[Rank 1Y]]+Table2[[#This Row],[Rank 6M]]+Table2[[#This Row],[Rank Sharpe]])/3</f>
        <v>156.66666666666666</v>
      </c>
    </row>
    <row r="46" spans="1:48" x14ac:dyDescent="0.3">
      <c r="A46" t="s">
        <v>136</v>
      </c>
      <c r="B46" t="s">
        <v>137</v>
      </c>
      <c r="C46" t="s">
        <v>10147</v>
      </c>
      <c r="D46" t="s">
        <v>130</v>
      </c>
      <c r="E46">
        <v>208175.37197771599</v>
      </c>
      <c r="F46">
        <v>166.76</v>
      </c>
      <c r="G46">
        <v>15.9521172251899</v>
      </c>
      <c r="H46">
        <f>(Table2[[#This Row],[1Y Return vs Nifty]]-AVERAGE(Table2[1Y Return vs Nifty]))/_xlfn.STDEV.P(Table2[1Y Return vs Nifty])</f>
        <v>-0.33838637509898301</v>
      </c>
      <c r="I46">
        <v>-12.8735186171942</v>
      </c>
      <c r="J46">
        <f>(Table2[[#This Row],[1M Return vs Nifty]]-AVERAGE(Table2[1M Return vs Nifty]))/_xlfn.STDEV.P(Table2[1M Return vs Nifty])</f>
        <v>-1.1769375772978352</v>
      </c>
      <c r="K46">
        <v>12.352619986486401</v>
      </c>
      <c r="L46">
        <f>(Table2[[#This Row],[6M Return vs Nifty]]-AVERAGE(Table2[6M Return vs Nifty]))/_xlfn.STDEV.P(Table2[6M Return vs Nifty])</f>
        <v>5.4676276046860345E-2</v>
      </c>
      <c r="M46">
        <v>-4.1692539715119699</v>
      </c>
      <c r="N46">
        <f>(Table2[[#This Row],[1W Return vs Nifty]]-AVERAGE(Table2[1W Return vs Nifty]))/_xlfn.STDEV.P(Table2[1W Return vs Nifty])</f>
        <v>-0.56182380201399007</v>
      </c>
      <c r="O46">
        <v>172.7</v>
      </c>
      <c r="P46">
        <v>171.01641967511799</v>
      </c>
      <c r="Q46">
        <v>151.47150644194701</v>
      </c>
      <c r="R46">
        <v>24.2394171658575</v>
      </c>
      <c r="S46" s="2">
        <f>(Table2[[#This Row],[Close Price]]-Table2[[#This Row],[20D EMA]])/Table2[[#This Row],[20D EMA]]</f>
        <v>-3.4394904458598718E-2</v>
      </c>
      <c r="T46" s="2">
        <f>(Table2[[#This Row],[Close Price]]-Table2[[#This Row],[50D EMA]])/Table2[[#This Row],[50D EMA]]</f>
        <v>-2.488895325492119E-2</v>
      </c>
      <c r="U46" s="2">
        <f>(Table2[[#This Row],[Close Price]]-Table2[[#This Row],[200D EMA]])/Table2[[#This Row],[200D EMA]]</f>
        <v>0.10093313202712779</v>
      </c>
      <c r="V46">
        <v>0.68644867001423504</v>
      </c>
      <c r="W46">
        <v>167.1</v>
      </c>
      <c r="X46">
        <v>169.8</v>
      </c>
      <c r="Y46">
        <v>165.8</v>
      </c>
      <c r="Z46">
        <v>168.99</v>
      </c>
      <c r="AA46">
        <v>165.8</v>
      </c>
      <c r="AB46">
        <v>178.19</v>
      </c>
      <c r="AC46" s="2">
        <f>(Table2[[#This Row],[Close Price]]/Table2[[#This Row],[Day Low]])-1</f>
        <v>-2.0347097546379311E-3</v>
      </c>
      <c r="AD46" s="2">
        <f>(Table2[[#This Row],[Day High]]/Table2[[#This Row],[Close Price]])-1</f>
        <v>1.8229791316862753E-2</v>
      </c>
      <c r="AE46" s="2">
        <f>(Table2[[#This Row],[Close Price]]/Table2[[#This Row],[Current Week Low]])-1</f>
        <v>5.7901085645355455E-3</v>
      </c>
      <c r="AF46" s="2">
        <f>(Table2[[#This Row],[Current Week High]]/Table2[[#This Row],[Close Price]])-1</f>
        <v>1.3372511393619613E-2</v>
      </c>
      <c r="AG46" s="2">
        <f>(Table2[[#This Row],[Close Price]]/Table2[[#This Row],[Current Month Low]])-1</f>
        <v>5.7901085645355455E-3</v>
      </c>
      <c r="AH46" s="2">
        <f>(Table2[[#This Row],[Current Month High]]/Table2[[#This Row],[Close Price]])-1</f>
        <v>6.8541616694651086E-2</v>
      </c>
      <c r="AI46">
        <v>10.6980091148956</v>
      </c>
      <c r="AJ46">
        <v>45.832968954962801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-0.06</v>
      </c>
      <c r="AM46" t="s">
        <v>10184</v>
      </c>
      <c r="AN46">
        <v>-4.25</v>
      </c>
      <c r="AO46" t="s">
        <v>10184</v>
      </c>
      <c r="AP46">
        <v>-3.0991444305929999E-3</v>
      </c>
      <c r="AQ46">
        <f>(Table2[[#This Row],[Sharpe Ratio]]-AVERAGE(Table2[Sharpe Ratio]))/_xlfn.STDEV.P(Table2[Sharpe Ratio])</f>
        <v>-0.64162957448572888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-2.6641010528496771</v>
      </c>
      <c r="AS46">
        <f>_xlfn.RANK.AVG(Table2[[#This Row],[1Y Return vs Nifty Z-Score]],Table2[1Y Return vs Nifty Z-Score])</f>
        <v>404</v>
      </c>
      <c r="AT46">
        <f>_xlfn.RANK.AVG(Table2[[#This Row],[6M Return vs Nifty Z-Score]],Table2[6M Return vs Nifty Z-Score])</f>
        <v>291</v>
      </c>
      <c r="AU46">
        <f>_xlfn.RANK.AVG(Table2[[#This Row],[Sharpe Ratio Z-Score]],Table2[Sharpe Ratio Z-Score])</f>
        <v>545</v>
      </c>
      <c r="AV46">
        <f>(Table2[[#This Row],[Rank 1Y]]+Table2[[#This Row],[Rank 6M]]+Table2[[#This Row],[Rank Sharpe]])/3</f>
        <v>413.33333333333331</v>
      </c>
    </row>
    <row r="47" spans="1:48" x14ac:dyDescent="0.3">
      <c r="A47" t="s">
        <v>138</v>
      </c>
      <c r="B47" t="s">
        <v>139</v>
      </c>
      <c r="C47" t="s">
        <v>10152</v>
      </c>
      <c r="D47" t="s">
        <v>140</v>
      </c>
      <c r="E47">
        <v>206267.72446098001</v>
      </c>
      <c r="F47">
        <v>833.3</v>
      </c>
      <c r="G47">
        <v>41.642555369195698</v>
      </c>
      <c r="H47">
        <f>(Table2[[#This Row],[1Y Return vs Nifty]]-AVERAGE(Table2[1Y Return vs Nifty]))/_xlfn.STDEV.P(Table2[1Y Return vs Nifty])</f>
        <v>-2.2429725803155619E-2</v>
      </c>
      <c r="I47">
        <v>-11.4450558360434</v>
      </c>
      <c r="J47">
        <f>(Table2[[#This Row],[1M Return vs Nifty]]-AVERAGE(Table2[1M Return vs Nifty]))/_xlfn.STDEV.P(Table2[1M Return vs Nifty])</f>
        <v>-1.0411120848252513</v>
      </c>
      <c r="K47">
        <v>-7.8007572449993701</v>
      </c>
      <c r="L47">
        <f>(Table2[[#This Row],[6M Return vs Nifty]]-AVERAGE(Table2[6M Return vs Nifty]))/_xlfn.STDEV.P(Table2[6M Return vs Nifty])</f>
        <v>-0.56537004740557106</v>
      </c>
      <c r="M47">
        <v>-2.65531328455535</v>
      </c>
      <c r="N47">
        <f>(Table2[[#This Row],[1W Return vs Nifty]]-AVERAGE(Table2[1W Return vs Nifty]))/_xlfn.STDEV.P(Table2[1W Return vs Nifty])</f>
        <v>-0.23877270841911788</v>
      </c>
      <c r="O47">
        <v>835.92</v>
      </c>
      <c r="P47">
        <v>842.24941634184097</v>
      </c>
      <c r="Q47">
        <v>765.33028220103495</v>
      </c>
      <c r="R47">
        <v>48.998930114554298</v>
      </c>
      <c r="S47" s="2">
        <f>(Table2[[#This Row],[Close Price]]-Table2[[#This Row],[20D EMA]])/Table2[[#This Row],[20D EMA]]</f>
        <v>-3.1342712221265247E-3</v>
      </c>
      <c r="T47" s="2">
        <f>(Table2[[#This Row],[Close Price]]-Table2[[#This Row],[50D EMA]])/Table2[[#This Row],[50D EMA]]</f>
        <v>-1.062561299325228E-2</v>
      </c>
      <c r="U47" s="2">
        <f>(Table2[[#This Row],[Close Price]]-Table2[[#This Row],[200D EMA]])/Table2[[#This Row],[200D EMA]]</f>
        <v>8.881096094027402E-2</v>
      </c>
      <c r="V47">
        <v>0.54932125136592203</v>
      </c>
      <c r="W47">
        <v>831.1</v>
      </c>
      <c r="X47">
        <v>842.3</v>
      </c>
      <c r="Y47">
        <v>818.65</v>
      </c>
      <c r="Z47">
        <v>835.7</v>
      </c>
      <c r="AA47">
        <v>817.95</v>
      </c>
      <c r="AB47">
        <v>853</v>
      </c>
      <c r="AC47" s="2">
        <f>(Table2[[#This Row],[Close Price]]/Table2[[#This Row],[Day Low]])-1</f>
        <v>2.6470942124894314E-3</v>
      </c>
      <c r="AD47" s="2">
        <f>(Table2[[#This Row],[Day High]]/Table2[[#This Row],[Close Price]])-1</f>
        <v>1.0800432017280759E-2</v>
      </c>
      <c r="AE47" s="2">
        <f>(Table2[[#This Row],[Close Price]]/Table2[[#This Row],[Current Week Low]])-1</f>
        <v>1.7895315458376526E-2</v>
      </c>
      <c r="AF47" s="2">
        <f>(Table2[[#This Row],[Current Week High]]/Table2[[#This Row],[Close Price]])-1</f>
        <v>2.8801152046082912E-3</v>
      </c>
      <c r="AG47" s="2">
        <f>(Table2[[#This Row],[Close Price]]/Table2[[#This Row],[Current Month Low]])-1</f>
        <v>1.8766428265786228E-2</v>
      </c>
      <c r="AH47" s="2">
        <f>(Table2[[#This Row],[Current Month High]]/Table2[[#This Row],[Close Price]])-1</f>
        <v>2.3640945637825483E-2</v>
      </c>
      <c r="AI47">
        <v>16.116644665786598</v>
      </c>
      <c r="AJ47">
        <v>79.958967714069701</v>
      </c>
      <c r="AK47" t="str">
        <f>IF(AND(Table2[[#This Row],[20D EMA]]&gt;Table2[[#This Row],[50D EMA]],Table2[[#This Row],[50D EMA]]&gt;Table2[[#This Row],[200D EMA]]),"Uptrend","Downtrend/NoTrend")</f>
        <v>Downtrend/NoTrend</v>
      </c>
      <c r="AL47">
        <v>-0.19</v>
      </c>
      <c r="AM47" t="s">
        <v>10184</v>
      </c>
      <c r="AN47">
        <v>2.0299999999999998</v>
      </c>
      <c r="AO47" t="s">
        <v>10183</v>
      </c>
      <c r="AP47">
        <v>0.105877968708181</v>
      </c>
      <c r="AQ47">
        <f>(Table2[[#This Row],[Sharpe Ratio]]-AVERAGE(Table2[Sharpe Ratio]))/_xlfn.STDEV.P(Table2[Sharpe Ratio])</f>
        <v>0.59117806141222506</v>
      </c>
      <c r="AR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">
        <f>_xlfn.RANK.AVG(Table2[[#This Row],[1Y Return vs Nifty Z-Score]],Table2[1Y Return vs Nifty Z-Score])</f>
        <v>286</v>
      </c>
      <c r="AT47">
        <f>_xlfn.RANK.AVG(Table2[[#This Row],[6M Return vs Nifty Z-Score]],Table2[6M Return vs Nifty Z-Score])</f>
        <v>510</v>
      </c>
      <c r="AU47">
        <f>_xlfn.RANK.AVG(Table2[[#This Row],[Sharpe Ratio Z-Score]],Table2[Sharpe Ratio Z-Score])</f>
        <v>195</v>
      </c>
      <c r="AV47">
        <f>(Table2[[#This Row],[Rank 1Y]]+Table2[[#This Row],[Rank 6M]]+Table2[[#This Row],[Rank Sharpe]])/3</f>
        <v>330.33333333333331</v>
      </c>
    </row>
    <row r="48" spans="1:48" x14ac:dyDescent="0.3">
      <c r="A48" t="s">
        <v>141</v>
      </c>
      <c r="B48" t="s">
        <v>142</v>
      </c>
      <c r="C48" t="s">
        <v>10149</v>
      </c>
      <c r="D48" t="s">
        <v>143</v>
      </c>
      <c r="E48">
        <v>201845.7803558</v>
      </c>
      <c r="F48">
        <v>5675.55</v>
      </c>
      <c r="G48">
        <v>207.874863317902</v>
      </c>
      <c r="H48">
        <f>(Table2[[#This Row],[1Y Return vs Nifty]]-AVERAGE(Table2[1Y Return vs Nifty]))/_xlfn.STDEV.P(Table2[1Y Return vs Nifty])</f>
        <v>2.0219964038633047</v>
      </c>
      <c r="I48">
        <v>2.8652252050417699</v>
      </c>
      <c r="J48">
        <f>(Table2[[#This Row],[1M Return vs Nifty]]-AVERAGE(Table2[1M Return vs Nifty]))/_xlfn.STDEV.P(Table2[1M Return vs Nifty])</f>
        <v>0.31958207919110904</v>
      </c>
      <c r="K48">
        <v>66.468191653322094</v>
      </c>
      <c r="L48">
        <f>(Table2[[#This Row],[6M Return vs Nifty]]-AVERAGE(Table2[6M Return vs Nifty]))/_xlfn.STDEV.P(Table2[6M Return vs Nifty])</f>
        <v>1.7196161453371608</v>
      </c>
      <c r="M48">
        <v>-0.79258527607639595</v>
      </c>
      <c r="N48">
        <f>(Table2[[#This Row],[1W Return vs Nifty]]-AVERAGE(Table2[1W Return vs Nifty]))/_xlfn.STDEV.P(Table2[1W Return vs Nifty])</f>
        <v>0.15870410516635861</v>
      </c>
      <c r="O48">
        <v>5449.49</v>
      </c>
      <c r="P48">
        <v>5054.5633125341801</v>
      </c>
      <c r="Q48">
        <v>3840.6970180957401</v>
      </c>
      <c r="R48">
        <v>76.622165881005998</v>
      </c>
      <c r="S48" s="2">
        <f>(Table2[[#This Row],[Close Price]]-Table2[[#This Row],[20D EMA]])/Table2[[#This Row],[20D EMA]]</f>
        <v>4.1482780957484172E-2</v>
      </c>
      <c r="T48" s="2">
        <f>(Table2[[#This Row],[Close Price]]-Table2[[#This Row],[50D EMA]])/Table2[[#This Row],[50D EMA]]</f>
        <v>0.12285664439614651</v>
      </c>
      <c r="U48" s="2">
        <f>(Table2[[#This Row],[Close Price]]-Table2[[#This Row],[200D EMA]])/Table2[[#This Row],[200D EMA]]</f>
        <v>0.47773958040928738</v>
      </c>
      <c r="V48">
        <v>0.51600795933003896</v>
      </c>
      <c r="W48">
        <v>5683</v>
      </c>
      <c r="X48">
        <v>5720.2</v>
      </c>
      <c r="Y48">
        <v>5645.75</v>
      </c>
      <c r="Z48">
        <v>5754.95</v>
      </c>
      <c r="AA48">
        <v>5380</v>
      </c>
      <c r="AB48">
        <v>5754.95</v>
      </c>
      <c r="AC48" s="2">
        <f>(Table2[[#This Row],[Close Price]]/Table2[[#This Row],[Day Low]])-1</f>
        <v>-1.3109273271159072E-3</v>
      </c>
      <c r="AD48" s="2">
        <f>(Table2[[#This Row],[Day High]]/Table2[[#This Row],[Close Price]])-1</f>
        <v>7.8670789615102876E-3</v>
      </c>
      <c r="AE48" s="2">
        <f>(Table2[[#This Row],[Close Price]]/Table2[[#This Row],[Current Week Low]])-1</f>
        <v>5.278306690873702E-3</v>
      </c>
      <c r="AF48" s="2">
        <f>(Table2[[#This Row],[Current Week High]]/Table2[[#This Row],[Close Price]])-1</f>
        <v>1.3989833584410194E-2</v>
      </c>
      <c r="AG48" s="2">
        <f>(Table2[[#This Row],[Close Price]]/Table2[[#This Row],[Current Month Low]])-1</f>
        <v>5.4934944237918337E-2</v>
      </c>
      <c r="AH48" s="2">
        <f>(Table2[[#This Row],[Current Month High]]/Table2[[#This Row],[Close Price]])-1</f>
        <v>1.3989833584410194E-2</v>
      </c>
      <c r="AI48">
        <v>1.3989833584410101</v>
      </c>
      <c r="AJ48">
        <v>239.77191091954001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0.19</v>
      </c>
      <c r="AM48" t="s">
        <v>10183</v>
      </c>
      <c r="AN48">
        <v>6.5</v>
      </c>
      <c r="AO48" t="s">
        <v>10183</v>
      </c>
      <c r="AP48">
        <v>0.25601893013051102</v>
      </c>
      <c r="AQ48">
        <f>(Table2[[#This Row],[Sharpe Ratio]]-AVERAGE(Table2[Sharpe Ratio]))/_xlfn.STDEV.P(Table2[Sharpe Ratio])</f>
        <v>2.2896532583721996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6.5095519919301337</v>
      </c>
      <c r="AS48">
        <f>_xlfn.RANK.AVG(Table2[[#This Row],[1Y Return vs Nifty Z-Score]],Table2[1Y Return vs Nifty Z-Score])</f>
        <v>26</v>
      </c>
      <c r="AT48">
        <f>_xlfn.RANK.AVG(Table2[[#This Row],[6M Return vs Nifty Z-Score]],Table2[6M Return vs Nifty Z-Score])</f>
        <v>46</v>
      </c>
      <c r="AU48">
        <f>_xlfn.RANK.AVG(Table2[[#This Row],[Sharpe Ratio Z-Score]],Table2[Sharpe Ratio Z-Score])</f>
        <v>9</v>
      </c>
      <c r="AV48">
        <f>(Table2[[#This Row],[Rank 1Y]]+Table2[[#This Row],[Rank 6M]]+Table2[[#This Row],[Rank Sharpe]])/3</f>
        <v>27</v>
      </c>
    </row>
    <row r="49" spans="1:48" x14ac:dyDescent="0.3">
      <c r="A49" t="s">
        <v>144</v>
      </c>
      <c r="B49" t="s">
        <v>145</v>
      </c>
      <c r="C49" t="s">
        <v>10149</v>
      </c>
      <c r="D49" t="s">
        <v>146</v>
      </c>
      <c r="E49">
        <v>199073.06801191499</v>
      </c>
      <c r="F49">
        <v>229.15</v>
      </c>
      <c r="G49">
        <v>160.23147135551599</v>
      </c>
      <c r="H49">
        <f>(Table2[[#This Row],[1Y Return vs Nifty]]-AVERAGE(Table2[1Y Return vs Nifty]))/_xlfn.STDEV.P(Table2[1Y Return vs Nifty])</f>
        <v>1.4360489629849746</v>
      </c>
      <c r="I49">
        <v>13.746608871987499</v>
      </c>
      <c r="J49">
        <f>(Table2[[#This Row],[1M Return vs Nifty]]-AVERAGE(Table2[1M Return vs Nifty]))/_xlfn.STDEV.P(Table2[1M Return vs Nifty])</f>
        <v>1.3542392749182179</v>
      </c>
      <c r="K49">
        <v>60.511737240313202</v>
      </c>
      <c r="L49">
        <f>(Table2[[#This Row],[6M Return vs Nifty]]-AVERAGE(Table2[6M Return vs Nifty]))/_xlfn.STDEV.P(Table2[6M Return vs Nifty])</f>
        <v>1.5363576464177766</v>
      </c>
      <c r="M49">
        <v>5.4044481406604499</v>
      </c>
      <c r="N49">
        <f>(Table2[[#This Row],[1W Return vs Nifty]]-AVERAGE(Table2[1W Return vs Nifty]))/_xlfn.STDEV.P(Table2[1W Return vs Nifty])</f>
        <v>1.481053414864361</v>
      </c>
      <c r="O49">
        <v>207.17</v>
      </c>
      <c r="P49">
        <v>196.06492838056101</v>
      </c>
      <c r="Q49">
        <v>158.08339113406899</v>
      </c>
      <c r="R49">
        <v>88.485985353110607</v>
      </c>
      <c r="S49" s="2">
        <f>(Table2[[#This Row],[Close Price]]-Table2[[#This Row],[20D EMA]])/Table2[[#This Row],[20D EMA]]</f>
        <v>0.10609644253511619</v>
      </c>
      <c r="T49" s="2">
        <f>(Table2[[#This Row],[Close Price]]-Table2[[#This Row],[50D EMA]])/Table2[[#This Row],[50D EMA]]</f>
        <v>0.16874548596075806</v>
      </c>
      <c r="U49" s="2">
        <f>(Table2[[#This Row],[Close Price]]-Table2[[#This Row],[200D EMA]])/Table2[[#This Row],[200D EMA]]</f>
        <v>0.44955139408453171</v>
      </c>
      <c r="V49">
        <v>0.95760679164783102</v>
      </c>
      <c r="W49">
        <v>223</v>
      </c>
      <c r="X49">
        <v>230.35</v>
      </c>
      <c r="Y49">
        <v>225</v>
      </c>
      <c r="Z49">
        <v>232</v>
      </c>
      <c r="AA49">
        <v>194.56</v>
      </c>
      <c r="AB49">
        <v>232</v>
      </c>
      <c r="AC49" s="2">
        <f>(Table2[[#This Row],[Close Price]]/Table2[[#This Row],[Day Low]])-1</f>
        <v>2.757847533632285E-2</v>
      </c>
      <c r="AD49" s="2">
        <f>(Table2[[#This Row],[Day High]]/Table2[[#This Row],[Close Price]])-1</f>
        <v>5.2367444905083715E-3</v>
      </c>
      <c r="AE49" s="2">
        <f>(Table2[[#This Row],[Close Price]]/Table2[[#This Row],[Current Week Low]])-1</f>
        <v>1.8444444444444485E-2</v>
      </c>
      <c r="AF49" s="2">
        <f>(Table2[[#This Row],[Current Week High]]/Table2[[#This Row],[Close Price]])-1</f>
        <v>1.2437268164957382E-2</v>
      </c>
      <c r="AG49" s="2">
        <f>(Table2[[#This Row],[Close Price]]/Table2[[#This Row],[Current Month Low]])-1</f>
        <v>0.17778577302631571</v>
      </c>
      <c r="AH49" s="2">
        <f>(Table2[[#This Row],[Current Month High]]/Table2[[#This Row],[Close Price]])-1</f>
        <v>1.2437268164957382E-2</v>
      </c>
      <c r="AI49">
        <v>1.24372681649573</v>
      </c>
      <c r="AJ49">
        <v>199.54248366012999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7.0000000000000007E-2</v>
      </c>
      <c r="AM49" t="s">
        <v>10183</v>
      </c>
      <c r="AN49">
        <v>14.49</v>
      </c>
      <c r="AO49" t="s">
        <v>10183</v>
      </c>
      <c r="AP49">
        <v>4.8867042389794002E-2</v>
      </c>
      <c r="AQ49">
        <f>(Table2[[#This Row],[Sharpe Ratio]]-AVERAGE(Table2[Sharpe Ratio]))/_xlfn.STDEV.P(Table2[Sharpe Ratio])</f>
        <v>-5.3760157912987445E-2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5.7539391412723431</v>
      </c>
      <c r="AS49">
        <f>_xlfn.RANK.AVG(Table2[[#This Row],[1Y Return vs Nifty Z-Score]],Table2[1Y Return vs Nifty Z-Score])</f>
        <v>57</v>
      </c>
      <c r="AT49">
        <f>_xlfn.RANK.AVG(Table2[[#This Row],[6M Return vs Nifty Z-Score]],Table2[6M Return vs Nifty Z-Score])</f>
        <v>52</v>
      </c>
      <c r="AU49">
        <f>_xlfn.RANK.AVG(Table2[[#This Row],[Sharpe Ratio Z-Score]],Table2[Sharpe Ratio Z-Score])</f>
        <v>354</v>
      </c>
      <c r="AV49">
        <f>(Table2[[#This Row],[Rank 1Y]]+Table2[[#This Row],[Rank 6M]]+Table2[[#This Row],[Rank Sharpe]])/3</f>
        <v>154.33333333333334</v>
      </c>
    </row>
    <row r="50" spans="1:48" x14ac:dyDescent="0.3">
      <c r="A50" t="s">
        <v>147</v>
      </c>
      <c r="B50" t="s">
        <v>148</v>
      </c>
      <c r="C50" t="s">
        <v>10148</v>
      </c>
      <c r="D50" t="s">
        <v>78</v>
      </c>
      <c r="E50">
        <v>192707.04219942499</v>
      </c>
      <c r="F50">
        <v>2803.75</v>
      </c>
      <c r="G50">
        <v>31.319429025327501</v>
      </c>
      <c r="H50">
        <f>(Table2[[#This Row],[1Y Return vs Nifty]]-AVERAGE(Table2[1Y Return vs Nifty]))/_xlfn.STDEV.P(Table2[1Y Return vs Nifty])</f>
        <v>-0.14938981856541569</v>
      </c>
      <c r="I50">
        <v>10.1213579611745</v>
      </c>
      <c r="J50">
        <f>(Table2[[#This Row],[1M Return vs Nifty]]-AVERAGE(Table2[1M Return vs Nifty]))/_xlfn.STDEV.P(Table2[1M Return vs Nifty])</f>
        <v>1.0095320156215006</v>
      </c>
      <c r="K50">
        <v>22.183483470957999</v>
      </c>
      <c r="L50">
        <f>(Table2[[#This Row],[6M Return vs Nifty]]-AVERAGE(Table2[6M Return vs Nifty]))/_xlfn.STDEV.P(Table2[6M Return vs Nifty])</f>
        <v>0.35713629006308123</v>
      </c>
      <c r="M50">
        <v>2.1744474049890501</v>
      </c>
      <c r="N50">
        <f>(Table2[[#This Row],[1W Return vs Nifty]]-AVERAGE(Table2[1W Return vs Nifty]))/_xlfn.STDEV.P(Table2[1W Return vs Nifty])</f>
        <v>0.79182213984758321</v>
      </c>
      <c r="O50">
        <v>2681.88</v>
      </c>
      <c r="P50">
        <v>2540.20508835191</v>
      </c>
      <c r="Q50">
        <v>2241.7952631778599</v>
      </c>
      <c r="R50">
        <v>72.095378440987602</v>
      </c>
      <c r="S50" s="2">
        <f>(Table2[[#This Row],[Close Price]]-Table2[[#This Row],[20D EMA]])/Table2[[#This Row],[20D EMA]]</f>
        <v>4.5442003370769715E-2</v>
      </c>
      <c r="T50" s="2">
        <f>(Table2[[#This Row],[Close Price]]-Table2[[#This Row],[50D EMA]])/Table2[[#This Row],[50D EMA]]</f>
        <v>0.10374946214247543</v>
      </c>
      <c r="U50" s="2">
        <f>(Table2[[#This Row],[Close Price]]-Table2[[#This Row],[200D EMA]])/Table2[[#This Row],[200D EMA]]</f>
        <v>0.25067174779624635</v>
      </c>
      <c r="V50">
        <v>0.91447527549008101</v>
      </c>
      <c r="W50">
        <v>2810.3</v>
      </c>
      <c r="X50">
        <v>2839</v>
      </c>
      <c r="Y50">
        <v>2786</v>
      </c>
      <c r="Z50">
        <v>2852.95</v>
      </c>
      <c r="AA50">
        <v>2662.05</v>
      </c>
      <c r="AB50">
        <v>2852.95</v>
      </c>
      <c r="AC50" s="2">
        <f>(Table2[[#This Row],[Close Price]]/Table2[[#This Row],[Day Low]])-1</f>
        <v>-2.3307120236274459E-3</v>
      </c>
      <c r="AD50" s="2">
        <f>(Table2[[#This Row],[Day High]]/Table2[[#This Row],[Close Price]])-1</f>
        <v>1.2572447614801696E-2</v>
      </c>
      <c r="AE50" s="2">
        <f>(Table2[[#This Row],[Close Price]]/Table2[[#This Row],[Current Week Low]])-1</f>
        <v>6.3711414213927231E-3</v>
      </c>
      <c r="AF50" s="2">
        <f>(Table2[[#This Row],[Current Week High]]/Table2[[#This Row],[Close Price]])-1</f>
        <v>1.7547926883637821E-2</v>
      </c>
      <c r="AG50" s="2">
        <f>(Table2[[#This Row],[Close Price]]/Table2[[#This Row],[Current Month Low]])-1</f>
        <v>5.3229653838207325E-2</v>
      </c>
      <c r="AH50" s="2">
        <f>(Table2[[#This Row],[Current Month High]]/Table2[[#This Row],[Close Price]])-1</f>
        <v>1.7547926883637821E-2</v>
      </c>
      <c r="AI50">
        <v>1.7547926883637801</v>
      </c>
      <c r="AJ50">
        <v>60.980115627041499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0.08</v>
      </c>
      <c r="AM50" t="s">
        <v>10183</v>
      </c>
      <c r="AN50">
        <v>6.3</v>
      </c>
      <c r="AO50" t="s">
        <v>10183</v>
      </c>
      <c r="AP50">
        <v>6.4720018265736007E-2</v>
      </c>
      <c r="AQ50">
        <f>(Table2[[#This Row],[Sharpe Ratio]]-AVERAGE(Table2[Sharpe Ratio]))/_xlfn.STDEV.P(Table2[Sharpe Ratio])</f>
        <v>0.12557721989660817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2.1346778468633576</v>
      </c>
      <c r="AS50">
        <f>_xlfn.RANK.AVG(Table2[[#This Row],[1Y Return vs Nifty Z-Score]],Table2[1Y Return vs Nifty Z-Score])</f>
        <v>332</v>
      </c>
      <c r="AT50">
        <f>_xlfn.RANK.AVG(Table2[[#This Row],[6M Return vs Nifty Z-Score]],Table2[6M Return vs Nifty Z-Score])</f>
        <v>203</v>
      </c>
      <c r="AU50">
        <f>_xlfn.RANK.AVG(Table2[[#This Row],[Sharpe Ratio Z-Score]],Table2[Sharpe Ratio Z-Score])</f>
        <v>297</v>
      </c>
      <c r="AV50">
        <f>(Table2[[#This Row],[Rank 1Y]]+Table2[[#This Row],[Rank 6M]]+Table2[[#This Row],[Rank Sharpe]])/3</f>
        <v>277.33333333333331</v>
      </c>
    </row>
    <row r="51" spans="1:48" x14ac:dyDescent="0.3">
      <c r="A51" t="s">
        <v>149</v>
      </c>
      <c r="B51" t="s">
        <v>150</v>
      </c>
      <c r="C51" t="s">
        <v>10139</v>
      </c>
      <c r="D51" t="s">
        <v>100</v>
      </c>
      <c r="E51">
        <v>184145.678208</v>
      </c>
      <c r="F51">
        <v>558</v>
      </c>
      <c r="G51">
        <v>186.58521281886701</v>
      </c>
      <c r="H51">
        <f>(Table2[[#This Row],[1Y Return vs Nifty]]-AVERAGE(Table2[1Y Return vs Nifty]))/_xlfn.STDEV.P(Table2[1Y Return vs Nifty])</f>
        <v>1.7601633203382652</v>
      </c>
      <c r="I51">
        <v>3.6606921172681299</v>
      </c>
      <c r="J51">
        <f>(Table2[[#This Row],[1M Return vs Nifty]]-AVERAGE(Table2[1M Return vs Nifty]))/_xlfn.STDEV.P(Table2[1M Return vs Nifty])</f>
        <v>0.39521911119816472</v>
      </c>
      <c r="K51">
        <v>24.9988618098965</v>
      </c>
      <c r="L51">
        <f>(Table2[[#This Row],[6M Return vs Nifty]]-AVERAGE(Table2[6M Return vs Nifty]))/_xlfn.STDEV.P(Table2[6M Return vs Nifty])</f>
        <v>0.44375527050171287</v>
      </c>
      <c r="M51">
        <v>2.3291732353074401</v>
      </c>
      <c r="N51">
        <f>(Table2[[#This Row],[1W Return vs Nifty]]-AVERAGE(Table2[1W Return vs Nifty]))/_xlfn.STDEV.P(Table2[1W Return vs Nifty])</f>
        <v>0.82483819465235297</v>
      </c>
      <c r="O51">
        <v>525.76</v>
      </c>
      <c r="P51">
        <v>493.42494745397403</v>
      </c>
      <c r="Q51">
        <v>398.463754308006</v>
      </c>
      <c r="R51">
        <v>69.812509985634406</v>
      </c>
      <c r="S51" s="2">
        <f>(Table2[[#This Row],[Close Price]]-Table2[[#This Row],[20D EMA]])/Table2[[#This Row],[20D EMA]]</f>
        <v>6.1320754716981153E-2</v>
      </c>
      <c r="T51" s="2">
        <f>(Table2[[#This Row],[Close Price]]-Table2[[#This Row],[50D EMA]])/Table2[[#This Row],[50D EMA]]</f>
        <v>0.13087107346158139</v>
      </c>
      <c r="U51" s="2">
        <f>(Table2[[#This Row],[Close Price]]-Table2[[#This Row],[200D EMA]])/Table2[[#This Row],[200D EMA]]</f>
        <v>0.40037831287579317</v>
      </c>
      <c r="V51">
        <v>0.82356315142962</v>
      </c>
      <c r="W51">
        <v>0</v>
      </c>
      <c r="X51">
        <v>0</v>
      </c>
      <c r="Y51">
        <v>553.45000000000005</v>
      </c>
      <c r="Z51">
        <v>566.35</v>
      </c>
      <c r="AA51">
        <v>486.55</v>
      </c>
      <c r="AB51">
        <v>580</v>
      </c>
      <c r="AC51" s="2" t="e">
        <f>(Table2[[#This Row],[Close Price]]/Table2[[#This Row],[Day Low]])-1</f>
        <v>#DIV/0!</v>
      </c>
      <c r="AD51" s="2">
        <f>(Table2[[#This Row],[Day High]]/Table2[[#This Row],[Close Price]])-1</f>
        <v>-1</v>
      </c>
      <c r="AE51" s="2">
        <f>(Table2[[#This Row],[Close Price]]/Table2[[#This Row],[Current Week Low]])-1</f>
        <v>8.2211581895381691E-3</v>
      </c>
      <c r="AF51" s="2">
        <f>(Table2[[#This Row],[Current Week High]]/Table2[[#This Row],[Close Price]])-1</f>
        <v>1.4964157706093273E-2</v>
      </c>
      <c r="AG51" s="2">
        <f>(Table2[[#This Row],[Close Price]]/Table2[[#This Row],[Current Month Low]])-1</f>
        <v>0.14685027232555736</v>
      </c>
      <c r="AH51" s="2">
        <f>(Table2[[#This Row],[Current Month High]]/Table2[[#This Row],[Close Price]])-1</f>
        <v>3.9426523297491078E-2</v>
      </c>
      <c r="AI51">
        <v>3.9426523297490998</v>
      </c>
      <c r="AJ51">
        <v>216.95541039477399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0.25</v>
      </c>
      <c r="AM51" t="s">
        <v>10183</v>
      </c>
      <c r="AN51">
        <v>16.309999999999999</v>
      </c>
      <c r="AO51" t="s">
        <v>10183</v>
      </c>
      <c r="AP51">
        <v>0.19989053425724401</v>
      </c>
      <c r="AQ51">
        <f>(Table2[[#This Row],[Sharpe Ratio]]-AVERAGE(Table2[Sharpe Ratio]))/_xlfn.STDEV.P(Table2[Sharpe Ratio])</f>
        <v>1.6546986974530495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5.0786745941435445</v>
      </c>
      <c r="AS51">
        <f>_xlfn.RANK.AVG(Table2[[#This Row],[1Y Return vs Nifty Z-Score]],Table2[1Y Return vs Nifty Z-Score])</f>
        <v>35</v>
      </c>
      <c r="AT51">
        <f>_xlfn.RANK.AVG(Table2[[#This Row],[6M Return vs Nifty Z-Score]],Table2[6M Return vs Nifty Z-Score])</f>
        <v>188</v>
      </c>
      <c r="AU51">
        <f>_xlfn.RANK.AVG(Table2[[#This Row],[Sharpe Ratio Z-Score]],Table2[Sharpe Ratio Z-Score])</f>
        <v>35</v>
      </c>
      <c r="AV51">
        <f>(Table2[[#This Row],[Rank 1Y]]+Table2[[#This Row],[Rank 6M]]+Table2[[#This Row],[Rank Sharpe]])/3</f>
        <v>86</v>
      </c>
    </row>
    <row r="52" spans="1:48" x14ac:dyDescent="0.3">
      <c r="A52" t="s">
        <v>151</v>
      </c>
      <c r="B52" t="s">
        <v>152</v>
      </c>
      <c r="C52" t="s">
        <v>10146</v>
      </c>
      <c r="D52" t="s">
        <v>153</v>
      </c>
      <c r="E52">
        <v>174848.778838125</v>
      </c>
      <c r="F52">
        <v>8251.15</v>
      </c>
      <c r="G52">
        <v>61.051995382159603</v>
      </c>
      <c r="H52">
        <f>(Table2[[#This Row],[1Y Return vs Nifty]]-AVERAGE(Table2[1Y Return vs Nifty]))/_xlfn.STDEV.P(Table2[1Y Return vs Nifty])</f>
        <v>0.21627938444358058</v>
      </c>
      <c r="I52">
        <v>-14.287164067070901</v>
      </c>
      <c r="J52">
        <f>(Table2[[#This Row],[1M Return vs Nifty]]-AVERAGE(Table2[1M Return vs Nifty]))/_xlfn.STDEV.P(Table2[1M Return vs Nifty])</f>
        <v>-1.3113541626963316</v>
      </c>
      <c r="K52">
        <v>62.337557745449097</v>
      </c>
      <c r="L52">
        <f>(Table2[[#This Row],[6M Return vs Nifty]]-AVERAGE(Table2[6M Return vs Nifty]))/_xlfn.STDEV.P(Table2[6M Return vs Nifty])</f>
        <v>1.5925315213217255</v>
      </c>
      <c r="M52">
        <v>-6.1899570018806402</v>
      </c>
      <c r="N52">
        <f>(Table2[[#This Row],[1W Return vs Nifty]]-AVERAGE(Table2[1W Return vs Nifty]))/_xlfn.STDEV.P(Table2[1W Return vs Nifty])</f>
        <v>-0.99300999670126999</v>
      </c>
      <c r="O52">
        <v>8444.76</v>
      </c>
      <c r="P52">
        <v>8062.75209169543</v>
      </c>
      <c r="Q52">
        <v>6273.3441055643998</v>
      </c>
      <c r="R52">
        <v>34.8195597918087</v>
      </c>
      <c r="S52" s="2">
        <f>(Table2[[#This Row],[Close Price]]-Table2[[#This Row],[20D EMA]])/Table2[[#This Row],[20D EMA]]</f>
        <v>-2.2926643267541125E-2</v>
      </c>
      <c r="T52" s="2">
        <f>(Table2[[#This Row],[Close Price]]-Table2[[#This Row],[50D EMA]])/Table2[[#This Row],[50D EMA]]</f>
        <v>2.336645182215363E-2</v>
      </c>
      <c r="U52" s="2">
        <f>(Table2[[#This Row],[Close Price]]-Table2[[#This Row],[200D EMA]])/Table2[[#This Row],[200D EMA]]</f>
        <v>0.31527138654506515</v>
      </c>
      <c r="V52">
        <v>0.51844794874587097</v>
      </c>
      <c r="W52">
        <v>8211</v>
      </c>
      <c r="X52">
        <v>8299.9500000000007</v>
      </c>
      <c r="Y52">
        <v>8114.75</v>
      </c>
      <c r="Z52">
        <v>8265</v>
      </c>
      <c r="AA52">
        <v>8114.75</v>
      </c>
      <c r="AB52">
        <v>8808.7000000000007</v>
      </c>
      <c r="AC52" s="2">
        <f>(Table2[[#This Row],[Close Price]]/Table2[[#This Row],[Day Low]])-1</f>
        <v>4.8897819997564262E-3</v>
      </c>
      <c r="AD52" s="2">
        <f>(Table2[[#This Row],[Day High]]/Table2[[#This Row],[Close Price]])-1</f>
        <v>5.9143270937991321E-3</v>
      </c>
      <c r="AE52" s="2">
        <f>(Table2[[#This Row],[Close Price]]/Table2[[#This Row],[Current Week Low]])-1</f>
        <v>1.6808897378230991E-2</v>
      </c>
      <c r="AF52" s="2">
        <f>(Table2[[#This Row],[Current Week High]]/Table2[[#This Row],[Close Price]])-1</f>
        <v>1.6785538985475412E-3</v>
      </c>
      <c r="AG52" s="2">
        <f>(Table2[[#This Row],[Close Price]]/Table2[[#This Row],[Current Month Low]])-1</f>
        <v>1.6808897378230991E-2</v>
      </c>
      <c r="AH52" s="2">
        <f>(Table2[[#This Row],[Current Month High]]/Table2[[#This Row],[Close Price]])-1</f>
        <v>6.7572398998927641E-2</v>
      </c>
      <c r="AI52">
        <v>10.8930270325954</v>
      </c>
      <c r="AJ52">
        <v>114.315584415584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0.17</v>
      </c>
      <c r="AM52" t="s">
        <v>10183</v>
      </c>
      <c r="AN52">
        <v>-4.53</v>
      </c>
      <c r="AO52" t="s">
        <v>10184</v>
      </c>
      <c r="AP52">
        <v>0.18596243475250801</v>
      </c>
      <c r="AQ52">
        <f>(Table2[[#This Row],[Sharpe Ratio]]-AVERAGE(Table2[Sharpe Ratio]))/_xlfn.STDEV.P(Table2[Sharpe Ratio])</f>
        <v>1.4971365550138427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1.0015833013815472</v>
      </c>
      <c r="AS52">
        <f>_xlfn.RANK.AVG(Table2[[#This Row],[1Y Return vs Nifty Z-Score]],Table2[1Y Return vs Nifty Z-Score])</f>
        <v>214</v>
      </c>
      <c r="AT52">
        <f>_xlfn.RANK.AVG(Table2[[#This Row],[6M Return vs Nifty Z-Score]],Table2[6M Return vs Nifty Z-Score])</f>
        <v>50</v>
      </c>
      <c r="AU52">
        <f>_xlfn.RANK.AVG(Table2[[#This Row],[Sharpe Ratio Z-Score]],Table2[Sharpe Ratio Z-Score])</f>
        <v>50</v>
      </c>
      <c r="AV52">
        <f>(Table2[[#This Row],[Rank 1Y]]+Table2[[#This Row],[Rank 6M]]+Table2[[#This Row],[Rank Sharpe]])/3</f>
        <v>104.66666666666667</v>
      </c>
    </row>
    <row r="53" spans="1:48" x14ac:dyDescent="0.3">
      <c r="A53" t="s">
        <v>154</v>
      </c>
      <c r="B53" t="s">
        <v>155</v>
      </c>
      <c r="C53" t="s">
        <v>10147</v>
      </c>
      <c r="D53" t="s">
        <v>156</v>
      </c>
      <c r="E53">
        <v>170484.53413041</v>
      </c>
      <c r="F53">
        <v>459.45</v>
      </c>
      <c r="G53">
        <v>32.7587841237305</v>
      </c>
      <c r="H53">
        <f>(Table2[[#This Row],[1Y Return vs Nifty]]-AVERAGE(Table2[1Y Return vs Nifty]))/_xlfn.STDEV.P(Table2[1Y Return vs Nifty])</f>
        <v>-0.13168775324877621</v>
      </c>
      <c r="I53">
        <v>-4.99950901791299</v>
      </c>
      <c r="J53">
        <f>(Table2[[#This Row],[1M Return vs Nifty]]-AVERAGE(Table2[1M Return vs Nifty]))/_xlfn.STDEV.P(Table2[1M Return vs Nifty])</f>
        <v>-0.42823677412071776</v>
      </c>
      <c r="K53">
        <v>57.031828842863597</v>
      </c>
      <c r="L53">
        <f>(Table2[[#This Row],[6M Return vs Nifty]]-AVERAGE(Table2[6M Return vs Nifty]))/_xlfn.STDEV.P(Table2[6M Return vs Nifty])</f>
        <v>1.4292934862521607</v>
      </c>
      <c r="M53">
        <v>-6.5461442647497901</v>
      </c>
      <c r="N53">
        <f>(Table2[[#This Row],[1W Return vs Nifty]]-AVERAGE(Table2[1W Return vs Nifty]))/_xlfn.STDEV.P(Table2[1W Return vs Nifty])</f>
        <v>-1.0690147476045266</v>
      </c>
      <c r="O53">
        <v>456.5</v>
      </c>
      <c r="P53">
        <v>434.87533607102398</v>
      </c>
      <c r="Q53">
        <v>346.24408010111802</v>
      </c>
      <c r="R53">
        <v>51.918170516859099</v>
      </c>
      <c r="S53" s="2">
        <f>(Table2[[#This Row],[Close Price]]-Table2[[#This Row],[20D EMA]])/Table2[[#This Row],[20D EMA]]</f>
        <v>6.4622124863088467E-3</v>
      </c>
      <c r="T53" s="2">
        <f>(Table2[[#This Row],[Close Price]]-Table2[[#This Row],[50D EMA]])/Table2[[#This Row],[50D EMA]]</f>
        <v>5.6509675050788501E-2</v>
      </c>
      <c r="U53" s="2">
        <f>(Table2[[#This Row],[Close Price]]-Table2[[#This Row],[200D EMA]])/Table2[[#This Row],[200D EMA]]</f>
        <v>0.32695409511643064</v>
      </c>
      <c r="V53">
        <v>0.60038007861022602</v>
      </c>
      <c r="W53">
        <v>459.15</v>
      </c>
      <c r="X53">
        <v>467.55</v>
      </c>
      <c r="Y53">
        <v>446.25</v>
      </c>
      <c r="Z53">
        <v>462.5</v>
      </c>
      <c r="AA53">
        <v>441.65</v>
      </c>
      <c r="AB53">
        <v>479.6</v>
      </c>
      <c r="AC53" s="2">
        <f>(Table2[[#This Row],[Close Price]]/Table2[[#This Row],[Day Low]])-1</f>
        <v>6.5338124795810693E-4</v>
      </c>
      <c r="AD53" s="2">
        <f>(Table2[[#This Row],[Day High]]/Table2[[#This Row],[Close Price]])-1</f>
        <v>1.7629774730656189E-2</v>
      </c>
      <c r="AE53" s="2">
        <f>(Table2[[#This Row],[Close Price]]/Table2[[#This Row],[Current Week Low]])-1</f>
        <v>2.9579831932773137E-2</v>
      </c>
      <c r="AF53" s="2">
        <f>(Table2[[#This Row],[Current Week High]]/Table2[[#This Row],[Close Price]])-1</f>
        <v>6.6383719664817598E-3</v>
      </c>
      <c r="AG53" s="2">
        <f>(Table2[[#This Row],[Close Price]]/Table2[[#This Row],[Current Month Low]])-1</f>
        <v>4.0303407675761349E-2</v>
      </c>
      <c r="AH53" s="2">
        <f>(Table2[[#This Row],[Current Month High]]/Table2[[#This Row],[Close Price]])-1</f>
        <v>4.3856785286755962E-2</v>
      </c>
      <c r="AI53">
        <v>10.2949178365437</v>
      </c>
      <c r="AJ53">
        <v>120.88942307692299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0.15</v>
      </c>
      <c r="AM53" t="s">
        <v>10183</v>
      </c>
      <c r="AN53">
        <v>3.64</v>
      </c>
      <c r="AO53" t="s">
        <v>10183</v>
      </c>
      <c r="AP53">
        <v>3.8842819536411999E-2</v>
      </c>
      <c r="AQ53">
        <f>(Table2[[#This Row],[Sharpe Ratio]]-AVERAGE(Table2[Sharpe Ratio]))/_xlfn.STDEV.P(Table2[Sharpe Ratio])</f>
        <v>-0.16715955088328224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-0.36680533960514217</v>
      </c>
      <c r="AS53">
        <f>_xlfn.RANK.AVG(Table2[[#This Row],[1Y Return vs Nifty Z-Score]],Table2[1Y Return vs Nifty Z-Score])</f>
        <v>324</v>
      </c>
      <c r="AT53">
        <f>_xlfn.RANK.AVG(Table2[[#This Row],[6M Return vs Nifty Z-Score]],Table2[6M Return vs Nifty Z-Score])</f>
        <v>58</v>
      </c>
      <c r="AU53">
        <f>_xlfn.RANK.AVG(Table2[[#This Row],[Sharpe Ratio Z-Score]],Table2[Sharpe Ratio Z-Score])</f>
        <v>384</v>
      </c>
      <c r="AV53">
        <f>(Table2[[#This Row],[Rank 1Y]]+Table2[[#This Row],[Rank 6M]]+Table2[[#This Row],[Rank Sharpe]])/3</f>
        <v>255.33333333333334</v>
      </c>
    </row>
    <row r="54" spans="1:48" x14ac:dyDescent="0.3">
      <c r="A54" t="s">
        <v>157</v>
      </c>
      <c r="B54" t="s">
        <v>158</v>
      </c>
      <c r="C54" t="s">
        <v>10150</v>
      </c>
      <c r="D54" t="s">
        <v>159</v>
      </c>
      <c r="E54">
        <v>169566.3420149</v>
      </c>
      <c r="F54">
        <v>4385.8500000000004</v>
      </c>
      <c r="G54">
        <v>38.137017068296501</v>
      </c>
      <c r="H54">
        <f>(Table2[[#This Row],[1Y Return vs Nifty]]-AVERAGE(Table2[1Y Return vs Nifty]))/_xlfn.STDEV.P(Table2[1Y Return vs Nifty])</f>
        <v>-6.5542970089677355E-2</v>
      </c>
      <c r="I54">
        <v>-4.04158542618746</v>
      </c>
      <c r="J54">
        <f>(Table2[[#This Row],[1M Return vs Nifty]]-AVERAGE(Table2[1M Return vs Nifty]))/_xlfn.STDEV.P(Table2[1M Return vs Nifty])</f>
        <v>-0.33715253635541403</v>
      </c>
      <c r="K54">
        <v>29.329772124137499</v>
      </c>
      <c r="L54">
        <f>(Table2[[#This Row],[6M Return vs Nifty]]-AVERAGE(Table2[6M Return vs Nifty]))/_xlfn.STDEV.P(Table2[6M Return vs Nifty])</f>
        <v>0.57700167316180795</v>
      </c>
      <c r="M54">
        <v>-0.86336898619751301</v>
      </c>
      <c r="N54">
        <f>(Table2[[#This Row],[1W Return vs Nifty]]-AVERAGE(Table2[1W Return vs Nifty]))/_xlfn.STDEV.P(Table2[1W Return vs Nifty])</f>
        <v>0.1435999764773431</v>
      </c>
      <c r="O54">
        <v>4287.8599999999997</v>
      </c>
      <c r="P54">
        <v>4169.1638535505199</v>
      </c>
      <c r="Q54">
        <v>3470.8816282396401</v>
      </c>
      <c r="R54">
        <v>67.414793898739504</v>
      </c>
      <c r="S54" s="2">
        <f>(Table2[[#This Row],[Close Price]]-Table2[[#This Row],[20D EMA]])/Table2[[#This Row],[20D EMA]]</f>
        <v>2.2852891652246271E-2</v>
      </c>
      <c r="T54" s="2">
        <f>(Table2[[#This Row],[Close Price]]-Table2[[#This Row],[50D EMA]])/Table2[[#This Row],[50D EMA]]</f>
        <v>5.1973526122017832E-2</v>
      </c>
      <c r="U54" s="2">
        <f>(Table2[[#This Row],[Close Price]]-Table2[[#This Row],[200D EMA]])/Table2[[#This Row],[200D EMA]]</f>
        <v>0.26361266956384605</v>
      </c>
      <c r="V54">
        <v>0.68993568760424495</v>
      </c>
      <c r="W54">
        <v>4391</v>
      </c>
      <c r="X54">
        <v>4444</v>
      </c>
      <c r="Y54">
        <v>4320.2</v>
      </c>
      <c r="Z54">
        <v>4424.8999999999996</v>
      </c>
      <c r="AA54">
        <v>4165.3999999999996</v>
      </c>
      <c r="AB54">
        <v>4424.8999999999996</v>
      </c>
      <c r="AC54" s="2">
        <f>(Table2[[#This Row],[Close Price]]/Table2[[#This Row],[Day Low]])-1</f>
        <v>-1.1728535641083448E-3</v>
      </c>
      <c r="AD54" s="2">
        <f>(Table2[[#This Row],[Day High]]/Table2[[#This Row],[Close Price]])-1</f>
        <v>1.3258547373941054E-2</v>
      </c>
      <c r="AE54" s="2">
        <f>(Table2[[#This Row],[Close Price]]/Table2[[#This Row],[Current Week Low]])-1</f>
        <v>1.5196055738160297E-2</v>
      </c>
      <c r="AF54" s="2">
        <f>(Table2[[#This Row],[Current Week High]]/Table2[[#This Row],[Close Price]])-1</f>
        <v>8.9036332751917246E-3</v>
      </c>
      <c r="AG54" s="2">
        <f>(Table2[[#This Row],[Close Price]]/Table2[[#This Row],[Current Month Low]])-1</f>
        <v>5.2924088923032686E-2</v>
      </c>
      <c r="AH54" s="2">
        <f>(Table2[[#This Row],[Current Month High]]/Table2[[#This Row],[Close Price]])-1</f>
        <v>8.9036332751917246E-3</v>
      </c>
      <c r="AI54">
        <v>5.1061937822771002</v>
      </c>
      <c r="AJ54">
        <v>87.963657402447097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0.05</v>
      </c>
      <c r="AM54" t="s">
        <v>10183</v>
      </c>
      <c r="AN54">
        <v>3.89</v>
      </c>
      <c r="AO54" t="s">
        <v>10183</v>
      </c>
      <c r="AP54">
        <v>0.101984359582907</v>
      </c>
      <c r="AQ54">
        <f>(Table2[[#This Row],[Sharpe Ratio]]-AVERAGE(Table2[Sharpe Ratio]))/_xlfn.STDEV.P(Table2[Sharpe Ratio])</f>
        <v>0.54713146371306209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0.86503760690712184</v>
      </c>
      <c r="AS54">
        <f>_xlfn.RANK.AVG(Table2[[#This Row],[1Y Return vs Nifty Z-Score]],Table2[1Y Return vs Nifty Z-Score])</f>
        <v>300</v>
      </c>
      <c r="AT54">
        <f>_xlfn.RANK.AVG(Table2[[#This Row],[6M Return vs Nifty Z-Score]],Table2[6M Return vs Nifty Z-Score])</f>
        <v>159</v>
      </c>
      <c r="AU54">
        <f>_xlfn.RANK.AVG(Table2[[#This Row],[Sharpe Ratio Z-Score]],Table2[Sharpe Ratio Z-Score])</f>
        <v>201</v>
      </c>
      <c r="AV54">
        <f>(Table2[[#This Row],[Rank 1Y]]+Table2[[#This Row],[Rank 6M]]+Table2[[#This Row],[Rank Sharpe]])/3</f>
        <v>220</v>
      </c>
    </row>
    <row r="55" spans="1:48" x14ac:dyDescent="0.3">
      <c r="A55" t="s">
        <v>160</v>
      </c>
      <c r="B55" t="s">
        <v>161</v>
      </c>
      <c r="C55" t="s">
        <v>10148</v>
      </c>
      <c r="D55" t="s">
        <v>78</v>
      </c>
      <c r="E55">
        <v>168526.90836475999</v>
      </c>
      <c r="F55">
        <v>684.2</v>
      </c>
      <c r="G55">
        <v>38.564314030181897</v>
      </c>
      <c r="H55">
        <f>(Table2[[#This Row],[1Y Return vs Nifty]]-AVERAGE(Table2[1Y Return vs Nifty]))/_xlfn.STDEV.P(Table2[1Y Return vs Nifty])</f>
        <v>-6.0287811903007929E-2</v>
      </c>
      <c r="I55">
        <v>-5.2996523774889104</v>
      </c>
      <c r="J55">
        <f>(Table2[[#This Row],[1M Return vs Nifty]]-AVERAGE(Table2[1M Return vs Nifty]))/_xlfn.STDEV.P(Table2[1M Return vs Nifty])</f>
        <v>-0.45677592835330638</v>
      </c>
      <c r="K55">
        <v>17.477246159576399</v>
      </c>
      <c r="L55">
        <f>(Table2[[#This Row],[6M Return vs Nifty]]-AVERAGE(Table2[6M Return vs Nifty]))/_xlfn.STDEV.P(Table2[6M Return vs Nifty])</f>
        <v>0.21234243696843116</v>
      </c>
      <c r="M55">
        <v>-2.3420260418224901</v>
      </c>
      <c r="N55">
        <f>(Table2[[#This Row],[1W Return vs Nifty]]-AVERAGE(Table2[1W Return vs Nifty]))/_xlfn.STDEV.P(Table2[1W Return vs Nifty])</f>
        <v>-0.1719221460119312</v>
      </c>
      <c r="O55">
        <v>671.12</v>
      </c>
      <c r="P55">
        <v>650.51806760715294</v>
      </c>
      <c r="Q55">
        <v>574.71072924320299</v>
      </c>
      <c r="R55">
        <v>58.249639560179801</v>
      </c>
      <c r="S55" s="2">
        <f>(Table2[[#This Row],[Close Price]]-Table2[[#This Row],[20D EMA]])/Table2[[#This Row],[20D EMA]]</f>
        <v>1.9489808082012221E-2</v>
      </c>
      <c r="T55" s="2">
        <f>(Table2[[#This Row],[Close Price]]-Table2[[#This Row],[50D EMA]])/Table2[[#This Row],[50D EMA]]</f>
        <v>5.1777089784364884E-2</v>
      </c>
      <c r="U55" s="2">
        <f>(Table2[[#This Row],[Close Price]]-Table2[[#This Row],[200D EMA]])/Table2[[#This Row],[200D EMA]]</f>
        <v>0.19051196573444165</v>
      </c>
      <c r="V55">
        <v>1.01939330008271</v>
      </c>
      <c r="W55">
        <v>684.1</v>
      </c>
      <c r="X55">
        <v>692</v>
      </c>
      <c r="Y55">
        <v>681.5</v>
      </c>
      <c r="Z55">
        <v>690.45</v>
      </c>
      <c r="AA55">
        <v>656.2</v>
      </c>
      <c r="AB55">
        <v>706.95</v>
      </c>
      <c r="AC55" s="2">
        <f>(Table2[[#This Row],[Close Price]]/Table2[[#This Row],[Day Low]])-1</f>
        <v>1.461774594357923E-4</v>
      </c>
      <c r="AD55" s="2">
        <f>(Table2[[#This Row],[Day High]]/Table2[[#This Row],[Close Price]])-1</f>
        <v>1.1400175387313638E-2</v>
      </c>
      <c r="AE55" s="2">
        <f>(Table2[[#This Row],[Close Price]]/Table2[[#This Row],[Current Week Low]])-1</f>
        <v>3.9618488628025972E-3</v>
      </c>
      <c r="AF55" s="2">
        <f>(Table2[[#This Row],[Current Week High]]/Table2[[#This Row],[Close Price]])-1</f>
        <v>9.1347559193217798E-3</v>
      </c>
      <c r="AG55" s="2">
        <f>(Table2[[#This Row],[Close Price]]/Table2[[#This Row],[Current Month Low]])-1</f>
        <v>4.266991770801587E-2</v>
      </c>
      <c r="AH55" s="2">
        <f>(Table2[[#This Row],[Current Month High]]/Table2[[#This Row],[Close Price]])-1</f>
        <v>3.3250511546331518E-2</v>
      </c>
      <c r="AI55">
        <v>3.32505115463315</v>
      </c>
      <c r="AJ55">
        <v>69.335478282390795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-0.02</v>
      </c>
      <c r="AM55" t="s">
        <v>10184</v>
      </c>
      <c r="AN55">
        <v>3.56</v>
      </c>
      <c r="AO55" t="s">
        <v>10183</v>
      </c>
      <c r="AP55">
        <v>3.7875976001974003E-2</v>
      </c>
      <c r="AQ55">
        <f>(Table2[[#This Row],[Sharpe Ratio]]-AVERAGE(Table2[Sharpe Ratio]))/_xlfn.STDEV.P(Table2[Sharpe Ratio])</f>
        <v>-0.1780970042406298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-0.65474045354044419</v>
      </c>
      <c r="AS55">
        <f>_xlfn.RANK.AVG(Table2[[#This Row],[1Y Return vs Nifty Z-Score]],Table2[1Y Return vs Nifty Z-Score])</f>
        <v>296</v>
      </c>
      <c r="AT55">
        <f>_xlfn.RANK.AVG(Table2[[#This Row],[6M Return vs Nifty Z-Score]],Table2[6M Return vs Nifty Z-Score])</f>
        <v>250</v>
      </c>
      <c r="AU55">
        <f>_xlfn.RANK.AVG(Table2[[#This Row],[Sharpe Ratio Z-Score]],Table2[Sharpe Ratio Z-Score])</f>
        <v>391</v>
      </c>
      <c r="AV55">
        <f>(Table2[[#This Row],[Rank 1Y]]+Table2[[#This Row],[Rank 6M]]+Table2[[#This Row],[Rank Sharpe]])/3</f>
        <v>312.33333333333331</v>
      </c>
    </row>
    <row r="56" spans="1:48" x14ac:dyDescent="0.3">
      <c r="A56" t="s">
        <v>162</v>
      </c>
      <c r="B56" t="s">
        <v>163</v>
      </c>
      <c r="C56" t="s">
        <v>10139</v>
      </c>
      <c r="D56" t="s">
        <v>100</v>
      </c>
      <c r="E56">
        <v>166880.571</v>
      </c>
      <c r="F56">
        <v>633.75</v>
      </c>
      <c r="G56">
        <v>267.47519783610699</v>
      </c>
      <c r="H56">
        <f>(Table2[[#This Row],[1Y Return vs Nifty]]-AVERAGE(Table2[1Y Return vs Nifty]))/_xlfn.STDEV.P(Table2[1Y Return vs Nifty])</f>
        <v>2.7549976039878832</v>
      </c>
      <c r="I56">
        <v>14.3866197215283</v>
      </c>
      <c r="J56">
        <f>(Table2[[#This Row],[1M Return vs Nifty]]-AVERAGE(Table2[1M Return vs Nifty]))/_xlfn.STDEV.P(Table2[1M Return vs Nifty])</f>
        <v>1.4150947553505773</v>
      </c>
      <c r="K56">
        <v>32.6383953009287</v>
      </c>
      <c r="L56">
        <f>(Table2[[#This Row],[6M Return vs Nifty]]-AVERAGE(Table2[6M Return vs Nifty]))/_xlfn.STDEV.P(Table2[6M Return vs Nifty])</f>
        <v>0.67879600831938225</v>
      </c>
      <c r="M56">
        <v>7.7028042914407697</v>
      </c>
      <c r="N56">
        <f>(Table2[[#This Row],[1W Return vs Nifty]]-AVERAGE(Table2[1W Return vs Nifty]))/_xlfn.STDEV.P(Table2[1W Return vs Nifty])</f>
        <v>1.9714864115973159</v>
      </c>
      <c r="O56">
        <v>578.80999999999995</v>
      </c>
      <c r="P56">
        <v>542.94745794176504</v>
      </c>
      <c r="Q56">
        <v>439.31858381817</v>
      </c>
      <c r="R56">
        <v>76.700769431519504</v>
      </c>
      <c r="S56" s="2">
        <f>(Table2[[#This Row],[Close Price]]-Table2[[#This Row],[20D EMA]])/Table2[[#This Row],[20D EMA]]</f>
        <v>9.4918885299148353E-2</v>
      </c>
      <c r="T56" s="2">
        <f>(Table2[[#This Row],[Close Price]]-Table2[[#This Row],[50D EMA]])/Table2[[#This Row],[50D EMA]]</f>
        <v>0.16724001692991475</v>
      </c>
      <c r="U56" s="2">
        <f>(Table2[[#This Row],[Close Price]]-Table2[[#This Row],[200D EMA]])/Table2[[#This Row],[200D EMA]]</f>
        <v>0.44257498622526609</v>
      </c>
      <c r="V56">
        <v>0.86081300088537005</v>
      </c>
      <c r="W56">
        <v>0</v>
      </c>
      <c r="X56">
        <v>0</v>
      </c>
      <c r="Y56">
        <v>631.15</v>
      </c>
      <c r="Z56">
        <v>644.70000000000005</v>
      </c>
      <c r="AA56">
        <v>526.25</v>
      </c>
      <c r="AB56">
        <v>654</v>
      </c>
      <c r="AC56" s="2" t="e">
        <f>(Table2[[#This Row],[Close Price]]/Table2[[#This Row],[Day Low]])-1</f>
        <v>#DIV/0!</v>
      </c>
      <c r="AD56" s="2">
        <f>(Table2[[#This Row],[Day High]]/Table2[[#This Row],[Close Price]])-1</f>
        <v>-1</v>
      </c>
      <c r="AE56" s="2">
        <f>(Table2[[#This Row],[Close Price]]/Table2[[#This Row],[Current Week Low]])-1</f>
        <v>4.1194644696189719E-3</v>
      </c>
      <c r="AF56" s="2">
        <f>(Table2[[#This Row],[Current Week High]]/Table2[[#This Row],[Close Price]])-1</f>
        <v>1.7278106508875846E-2</v>
      </c>
      <c r="AG56" s="2">
        <f>(Table2[[#This Row],[Close Price]]/Table2[[#This Row],[Current Month Low]])-1</f>
        <v>0.20427553444180524</v>
      </c>
      <c r="AH56" s="2">
        <f>(Table2[[#This Row],[Current Month High]]/Table2[[#This Row],[Close Price]])-1</f>
        <v>3.1952662721893565E-2</v>
      </c>
      <c r="AI56">
        <v>3.1952662721893499</v>
      </c>
      <c r="AJ56">
        <v>298.20923656927403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0.28000000000000003</v>
      </c>
      <c r="AM56" t="s">
        <v>10183</v>
      </c>
      <c r="AN56">
        <v>20.75</v>
      </c>
      <c r="AO56" t="s">
        <v>10183</v>
      </c>
      <c r="AP56">
        <v>0.19814704573268199</v>
      </c>
      <c r="AQ56">
        <f>(Table2[[#This Row],[Sharpe Ratio]]-AVERAGE(Table2[Sharpe Ratio]))/_xlfn.STDEV.P(Table2[Sharpe Ratio])</f>
        <v>1.6349754188280832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8.4553501980832415</v>
      </c>
      <c r="AS56">
        <f>_xlfn.RANK.AVG(Table2[[#This Row],[1Y Return vs Nifty Z-Score]],Table2[1Y Return vs Nifty Z-Score])</f>
        <v>12</v>
      </c>
      <c r="AT56">
        <f>_xlfn.RANK.AVG(Table2[[#This Row],[6M Return vs Nifty Z-Score]],Table2[6M Return vs Nifty Z-Score])</f>
        <v>142</v>
      </c>
      <c r="AU56">
        <f>_xlfn.RANK.AVG(Table2[[#This Row],[Sharpe Ratio Z-Score]],Table2[Sharpe Ratio Z-Score])</f>
        <v>37</v>
      </c>
      <c r="AV56">
        <f>(Table2[[#This Row],[Rank 1Y]]+Table2[[#This Row],[Rank 6M]]+Table2[[#This Row],[Rank Sharpe]])/3</f>
        <v>63.666666666666664</v>
      </c>
    </row>
    <row r="57" spans="1:48" x14ac:dyDescent="0.3">
      <c r="A57" t="s">
        <v>164</v>
      </c>
      <c r="B57" t="s">
        <v>165</v>
      </c>
      <c r="C57" t="s">
        <v>10138</v>
      </c>
      <c r="D57" t="s">
        <v>21</v>
      </c>
      <c r="E57">
        <v>162242.73598873499</v>
      </c>
      <c r="F57">
        <v>5478.15</v>
      </c>
      <c r="G57">
        <v>-18.984276433173001</v>
      </c>
      <c r="H57">
        <f>(Table2[[#This Row],[1Y Return vs Nifty]]-AVERAGE(Table2[1Y Return vs Nifty]))/_xlfn.STDEV.P(Table2[1Y Return vs Nifty])</f>
        <v>-0.76805541448638093</v>
      </c>
      <c r="I57">
        <v>5.2450728993020999</v>
      </c>
      <c r="J57">
        <f>(Table2[[#This Row],[1M Return vs Nifty]]-AVERAGE(Table2[1M Return vs Nifty]))/_xlfn.STDEV.P(Table2[1M Return vs Nifty])</f>
        <v>0.5458700786741898</v>
      </c>
      <c r="K57">
        <v>-24.518716405337202</v>
      </c>
      <c r="L57">
        <f>(Table2[[#This Row],[6M Return vs Nifty]]-AVERAGE(Table2[6M Return vs Nifty]))/_xlfn.STDEV.P(Table2[6M Return vs Nifty])</f>
        <v>-1.0797210166714384</v>
      </c>
      <c r="M57">
        <v>1.6974596112988001</v>
      </c>
      <c r="N57">
        <f>(Table2[[#This Row],[1W Return vs Nifty]]-AVERAGE(Table2[1W Return vs Nifty]))/_xlfn.STDEV.P(Table2[1W Return vs Nifty])</f>
        <v>0.6900404586294101</v>
      </c>
      <c r="O57">
        <v>5315.26</v>
      </c>
      <c r="P57">
        <v>5133.1406658270098</v>
      </c>
      <c r="Q57">
        <v>5148.7801903068503</v>
      </c>
      <c r="R57">
        <v>63.628355545390399</v>
      </c>
      <c r="S57" s="2">
        <f>(Table2[[#This Row],[Close Price]]-Table2[[#This Row],[20D EMA]])/Table2[[#This Row],[20D EMA]]</f>
        <v>3.064572570297585E-2</v>
      </c>
      <c r="T57" s="2">
        <f>(Table2[[#This Row],[Close Price]]-Table2[[#This Row],[50D EMA]])/Table2[[#This Row],[50D EMA]]</f>
        <v>6.7212133201380864E-2</v>
      </c>
      <c r="U57" s="2">
        <f>(Table2[[#This Row],[Close Price]]-Table2[[#This Row],[200D EMA]])/Table2[[#This Row],[200D EMA]]</f>
        <v>6.3970454655109296E-2</v>
      </c>
      <c r="V57">
        <v>0.90936294288460395</v>
      </c>
      <c r="W57">
        <v>5438.3</v>
      </c>
      <c r="X57">
        <v>5513.95</v>
      </c>
      <c r="Y57">
        <v>5460.55</v>
      </c>
      <c r="Z57">
        <v>5642</v>
      </c>
      <c r="AA57">
        <v>5320.35</v>
      </c>
      <c r="AB57">
        <v>5659.7</v>
      </c>
      <c r="AC57" s="2">
        <f>(Table2[[#This Row],[Close Price]]/Table2[[#This Row],[Day Low]])-1</f>
        <v>7.3276575400400557E-3</v>
      </c>
      <c r="AD57" s="2">
        <f>(Table2[[#This Row],[Day High]]/Table2[[#This Row],[Close Price]])-1</f>
        <v>6.5350528919434492E-3</v>
      </c>
      <c r="AE57" s="2">
        <f>(Table2[[#This Row],[Close Price]]/Table2[[#This Row],[Current Week Low]])-1</f>
        <v>3.2231185503290849E-3</v>
      </c>
      <c r="AF57" s="2">
        <f>(Table2[[#This Row],[Current Week High]]/Table2[[#This Row],[Close Price]])-1</f>
        <v>2.9909732300137826E-2</v>
      </c>
      <c r="AG57" s="2">
        <f>(Table2[[#This Row],[Close Price]]/Table2[[#This Row],[Current Month Low]])-1</f>
        <v>2.96597028390988E-2</v>
      </c>
      <c r="AH57" s="2">
        <f>(Table2[[#This Row],[Current Month High]]/Table2[[#This Row],[Close Price]])-1</f>
        <v>3.3140750070735692E-2</v>
      </c>
      <c r="AI57">
        <v>17.594443379607998</v>
      </c>
      <c r="AJ57">
        <v>21.371204484275101</v>
      </c>
      <c r="AK57" t="str">
        <f>IF(AND(Table2[[#This Row],[20D EMA]]&gt;Table2[[#This Row],[50D EMA]],Table2[[#This Row],[50D EMA]]&gt;Table2[[#This Row],[200D EMA]]),"Uptrend","Downtrend/NoTrend")</f>
        <v>Downtrend/NoTrend</v>
      </c>
      <c r="AL57">
        <v>0.02</v>
      </c>
      <c r="AM57" t="s">
        <v>10183</v>
      </c>
      <c r="AN57">
        <v>1.88</v>
      </c>
      <c r="AO57" t="s">
        <v>10183</v>
      </c>
      <c r="AP57">
        <v>-9.1067589494610007E-3</v>
      </c>
      <c r="AQ57">
        <f>(Table2[[#This Row],[Sharpe Ratio]]-AVERAGE(Table2[Sharpe Ratio]))/_xlfn.STDEV.P(Table2[Sharpe Ratio])</f>
        <v>-0.70959093663853812</v>
      </c>
      <c r="AR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">
        <f>_xlfn.RANK.AVG(Table2[[#This Row],[1Y Return vs Nifty Z-Score]],Table2[1Y Return vs Nifty Z-Score])</f>
        <v>617</v>
      </c>
      <c r="AT57">
        <f>_xlfn.RANK.AVG(Table2[[#This Row],[6M Return vs Nifty Z-Score]],Table2[6M Return vs Nifty Z-Score])</f>
        <v>656</v>
      </c>
      <c r="AU57">
        <f>_xlfn.RANK.AVG(Table2[[#This Row],[Sharpe Ratio Z-Score]],Table2[Sharpe Ratio Z-Score])</f>
        <v>554</v>
      </c>
      <c r="AV57">
        <f>(Table2[[#This Row],[Rank 1Y]]+Table2[[#This Row],[Rank 6M]]+Table2[[#This Row],[Rank Sharpe]])/3</f>
        <v>609</v>
      </c>
    </row>
    <row r="58" spans="1:48" x14ac:dyDescent="0.3">
      <c r="A58" t="s">
        <v>166</v>
      </c>
      <c r="B58" t="s">
        <v>167</v>
      </c>
      <c r="C58" t="s">
        <v>10139</v>
      </c>
      <c r="D58" t="s">
        <v>37</v>
      </c>
      <c r="E58">
        <v>161599.417669975</v>
      </c>
      <c r="F58">
        <v>1613.45</v>
      </c>
      <c r="G58">
        <v>-2.9274758163304102</v>
      </c>
      <c r="H58">
        <f>(Table2[[#This Row],[1Y Return vs Nifty]]-AVERAGE(Table2[1Y Return vs Nifty]))/_xlfn.STDEV.P(Table2[1Y Return vs Nifty])</f>
        <v>-0.57057910470641426</v>
      </c>
      <c r="I58">
        <v>1.19266911995517</v>
      </c>
      <c r="J58">
        <f>(Table2[[#This Row],[1M Return vs Nifty]]-AVERAGE(Table2[1M Return vs Nifty]))/_xlfn.STDEV.P(Table2[1M Return vs Nifty])</f>
        <v>0.16054695630055205</v>
      </c>
      <c r="K58">
        <v>1.55985195432785</v>
      </c>
      <c r="L58">
        <f>(Table2[[#This Row],[6M Return vs Nifty]]-AVERAGE(Table2[6M Return vs Nifty]))/_xlfn.STDEV.P(Table2[6M Return vs Nifty])</f>
        <v>-0.27737805218552419</v>
      </c>
      <c r="M58">
        <v>1.1531237010881601</v>
      </c>
      <c r="N58">
        <f>(Table2[[#This Row],[1W Return vs Nifty]]-AVERAGE(Table2[1W Return vs Nifty]))/_xlfn.STDEV.P(Table2[1W Return vs Nifty])</f>
        <v>0.57388775027595118</v>
      </c>
      <c r="O58">
        <v>1512.36</v>
      </c>
      <c r="P58">
        <v>1478.5672501750601</v>
      </c>
      <c r="Q58">
        <v>1425.4912321402001</v>
      </c>
      <c r="R58">
        <v>87.155512534165496</v>
      </c>
      <c r="S58" s="2">
        <f>(Table2[[#This Row],[Close Price]]-Table2[[#This Row],[20D EMA]])/Table2[[#This Row],[20D EMA]]</f>
        <v>6.6842550715438223E-2</v>
      </c>
      <c r="T58" s="2">
        <f>(Table2[[#This Row],[Close Price]]-Table2[[#This Row],[50D EMA]])/Table2[[#This Row],[50D EMA]]</f>
        <v>9.1225305990627129E-2</v>
      </c>
      <c r="U58" s="2">
        <f>(Table2[[#This Row],[Close Price]]-Table2[[#This Row],[200D EMA]])/Table2[[#This Row],[200D EMA]]</f>
        <v>0.1318554359521405</v>
      </c>
      <c r="V58">
        <v>0.82587050148019403</v>
      </c>
      <c r="W58">
        <v>1592.2</v>
      </c>
      <c r="X58">
        <v>1619.6</v>
      </c>
      <c r="Y58">
        <v>1557.9</v>
      </c>
      <c r="Z58">
        <v>1620.9</v>
      </c>
      <c r="AA58">
        <v>1468.1</v>
      </c>
      <c r="AB58">
        <v>1620.9</v>
      </c>
      <c r="AC58" s="2">
        <f>(Table2[[#This Row],[Close Price]]/Table2[[#This Row],[Day Low]])-1</f>
        <v>1.3346313277226463E-2</v>
      </c>
      <c r="AD58" s="2">
        <f>(Table2[[#This Row],[Day High]]/Table2[[#This Row],[Close Price]])-1</f>
        <v>3.8117078310451191E-3</v>
      </c>
      <c r="AE58" s="2">
        <f>(Table2[[#This Row],[Close Price]]/Table2[[#This Row],[Current Week Low]])-1</f>
        <v>3.565697413184421E-2</v>
      </c>
      <c r="AF58" s="2">
        <f>(Table2[[#This Row],[Current Week High]]/Table2[[#This Row],[Close Price]])-1</f>
        <v>4.6174346896401541E-3</v>
      </c>
      <c r="AG58" s="2">
        <f>(Table2[[#This Row],[Close Price]]/Table2[[#This Row],[Current Month Low]])-1</f>
        <v>9.9005517335331472E-2</v>
      </c>
      <c r="AH58" s="2">
        <f>(Table2[[#This Row],[Current Month High]]/Table2[[#This Row],[Close Price]])-1</f>
        <v>4.6174346896401541E-3</v>
      </c>
      <c r="AI58">
        <v>0.46174346896401502</v>
      </c>
      <c r="AJ58">
        <v>28.905844285543001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0.02</v>
      </c>
      <c r="AM58" t="s">
        <v>10183</v>
      </c>
      <c r="AN58">
        <v>10.25</v>
      </c>
      <c r="AO58" t="s">
        <v>10183</v>
      </c>
      <c r="AP58">
        <v>4.7135423464670003E-3</v>
      </c>
      <c r="AQ58">
        <f>(Table2[[#This Row],[Sharpe Ratio]]-AVERAGE(Table2[Sharpe Ratio]))/_xlfn.STDEV.P(Table2[Sharpe Ratio])</f>
        <v>-0.55324826543624517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-0.66677071575168045</v>
      </c>
      <c r="AS58">
        <f>_xlfn.RANK.AVG(Table2[[#This Row],[1Y Return vs Nifty Z-Score]],Table2[1Y Return vs Nifty Z-Score])</f>
        <v>520</v>
      </c>
      <c r="AT58">
        <f>_xlfn.RANK.AVG(Table2[[#This Row],[6M Return vs Nifty Z-Score]],Table2[6M Return vs Nifty Z-Score])</f>
        <v>417</v>
      </c>
      <c r="AU58">
        <f>_xlfn.RANK.AVG(Table2[[#This Row],[Sharpe Ratio Z-Score]],Table2[Sharpe Ratio Z-Score])</f>
        <v>485</v>
      </c>
      <c r="AV58">
        <f>(Table2[[#This Row],[Rank 1Y]]+Table2[[#This Row],[Rank 6M]]+Table2[[#This Row],[Rank Sharpe]])/3</f>
        <v>474</v>
      </c>
    </row>
    <row r="59" spans="1:48" x14ac:dyDescent="0.3">
      <c r="A59" t="s">
        <v>168</v>
      </c>
      <c r="B59" t="s">
        <v>169</v>
      </c>
      <c r="C59" t="s">
        <v>10153</v>
      </c>
      <c r="D59" t="s">
        <v>170</v>
      </c>
      <c r="E59">
        <v>161280.021714</v>
      </c>
      <c r="F59">
        <v>3171</v>
      </c>
      <c r="G59">
        <v>-5.53812529691898</v>
      </c>
      <c r="H59">
        <f>(Table2[[#This Row],[1Y Return vs Nifty]]-AVERAGE(Table2[1Y Return vs Nifty]))/_xlfn.STDEV.P(Table2[1Y Return vs Nifty])</f>
        <v>-0.60268646144937876</v>
      </c>
      <c r="I59">
        <v>-3.6645577328683601</v>
      </c>
      <c r="J59">
        <f>(Table2[[#This Row],[1M Return vs Nifty]]-AVERAGE(Table2[1M Return vs Nifty]))/_xlfn.STDEV.P(Table2[1M Return vs Nifty])</f>
        <v>-0.30130282938607095</v>
      </c>
      <c r="K59">
        <v>3.8662864792636902</v>
      </c>
      <c r="L59">
        <f>(Table2[[#This Row],[6M Return vs Nifty]]-AVERAGE(Table2[6M Return vs Nifty]))/_xlfn.STDEV.P(Table2[6M Return vs Nifty])</f>
        <v>-0.2064174270236048</v>
      </c>
      <c r="M59">
        <v>0.32287594943765802</v>
      </c>
      <c r="N59">
        <f>(Table2[[#This Row],[1W Return vs Nifty]]-AVERAGE(Table2[1W Return vs Nifty]))/_xlfn.STDEV.P(Table2[1W Return vs Nifty])</f>
        <v>0.39672595890845108</v>
      </c>
      <c r="O59">
        <v>3122.85</v>
      </c>
      <c r="P59">
        <v>3068.9206594425</v>
      </c>
      <c r="Q59">
        <v>2841.0172848546499</v>
      </c>
      <c r="R59">
        <v>62.4148264710837</v>
      </c>
      <c r="S59" s="2">
        <f>(Table2[[#This Row],[Close Price]]-Table2[[#This Row],[20D EMA]])/Table2[[#This Row],[20D EMA]]</f>
        <v>1.5418608002305616E-2</v>
      </c>
      <c r="T59" s="2">
        <f>(Table2[[#This Row],[Close Price]]-Table2[[#This Row],[50D EMA]])/Table2[[#This Row],[50D EMA]]</f>
        <v>3.3262293778570262E-2</v>
      </c>
      <c r="U59" s="2">
        <f>(Table2[[#This Row],[Close Price]]-Table2[[#This Row],[200D EMA]])/Table2[[#This Row],[200D EMA]]</f>
        <v>0.11614949226267464</v>
      </c>
      <c r="V59">
        <v>0.77250538769180199</v>
      </c>
      <c r="W59">
        <v>3157.9</v>
      </c>
      <c r="X59">
        <v>3192.15</v>
      </c>
      <c r="Y59">
        <v>3140</v>
      </c>
      <c r="Z59">
        <v>3193.3</v>
      </c>
      <c r="AA59">
        <v>3056</v>
      </c>
      <c r="AB59">
        <v>3201.85</v>
      </c>
      <c r="AC59" s="2">
        <f>(Table2[[#This Row],[Close Price]]/Table2[[#This Row],[Day Low]])-1</f>
        <v>4.1483264194559499E-3</v>
      </c>
      <c r="AD59" s="2">
        <f>(Table2[[#This Row],[Day High]]/Table2[[#This Row],[Close Price]])-1</f>
        <v>6.6698202459791744E-3</v>
      </c>
      <c r="AE59" s="2">
        <f>(Table2[[#This Row],[Close Price]]/Table2[[#This Row],[Current Week Low]])-1</f>
        <v>9.8726114649680952E-3</v>
      </c>
      <c r="AF59" s="2">
        <f>(Table2[[#This Row],[Current Week High]]/Table2[[#This Row],[Close Price]])-1</f>
        <v>7.0324818669189604E-3</v>
      </c>
      <c r="AG59" s="2">
        <f>(Table2[[#This Row],[Close Price]]/Table2[[#This Row],[Current Month Low]])-1</f>
        <v>3.7630890052356092E-2</v>
      </c>
      <c r="AH59" s="2">
        <f>(Table2[[#This Row],[Current Month High]]/Table2[[#This Row],[Close Price]])-1</f>
        <v>9.7287921791233689E-3</v>
      </c>
      <c r="AI59">
        <v>1.8921475875118099</v>
      </c>
      <c r="AJ59">
        <v>38.317593945606397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</v>
      </c>
      <c r="AM59" t="s">
        <v>10185</v>
      </c>
      <c r="AN59">
        <v>0.86</v>
      </c>
      <c r="AO59" t="s">
        <v>10183</v>
      </c>
      <c r="AP59">
        <v>-1.4509542034798E-2</v>
      </c>
      <c r="AQ59">
        <f>(Table2[[#This Row],[Sharpe Ratio]]-AVERAGE(Table2[Sharpe Ratio]))/_xlfn.STDEV.P(Table2[Sharpe Ratio])</f>
        <v>-0.77071012075770284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-1.4843908797083063</v>
      </c>
      <c r="AS59">
        <f>_xlfn.RANK.AVG(Table2[[#This Row],[1Y Return vs Nifty Z-Score]],Table2[1Y Return vs Nifty Z-Score])</f>
        <v>541</v>
      </c>
      <c r="AT59">
        <f>_xlfn.RANK.AVG(Table2[[#This Row],[6M Return vs Nifty Z-Score]],Table2[6M Return vs Nifty Z-Score])</f>
        <v>389</v>
      </c>
      <c r="AU59">
        <f>_xlfn.RANK.AVG(Table2[[#This Row],[Sharpe Ratio Z-Score]],Table2[Sharpe Ratio Z-Score])</f>
        <v>570</v>
      </c>
      <c r="AV59">
        <f>(Table2[[#This Row],[Rank 1Y]]+Table2[[#This Row],[Rank 6M]]+Table2[[#This Row],[Rank Sharpe]])/3</f>
        <v>500</v>
      </c>
    </row>
    <row r="60" spans="1:48" x14ac:dyDescent="0.3">
      <c r="A60" t="s">
        <v>171</v>
      </c>
      <c r="B60" t="s">
        <v>172</v>
      </c>
      <c r="C60" t="s">
        <v>10147</v>
      </c>
      <c r="D60" t="s">
        <v>173</v>
      </c>
      <c r="E60">
        <v>156608.14405638</v>
      </c>
      <c r="F60">
        <v>700.1</v>
      </c>
      <c r="G60">
        <v>30.916929858242501</v>
      </c>
      <c r="H60">
        <f>(Table2[[#This Row],[1Y Return vs Nifty]]-AVERAGE(Table2[1Y Return vs Nifty]))/_xlfn.STDEV.P(Table2[1Y Return vs Nifty])</f>
        <v>-0.15433999837409329</v>
      </c>
      <c r="I60">
        <v>-3.8221250085666401</v>
      </c>
      <c r="J60">
        <f>(Table2[[#This Row],[1M Return vs Nifty]]-AVERAGE(Table2[1M Return vs Nifty]))/_xlfn.STDEV.P(Table2[1M Return vs Nifty])</f>
        <v>-0.31628512581107171</v>
      </c>
      <c r="K60">
        <v>10.565805090230601</v>
      </c>
      <c r="L60">
        <f>(Table2[[#This Row],[6M Return vs Nifty]]-AVERAGE(Table2[6M Return vs Nifty]))/_xlfn.STDEV.P(Table2[6M Return vs Nifty])</f>
        <v>-2.9753774066472818E-4</v>
      </c>
      <c r="M60">
        <v>-2.2992880922097099</v>
      </c>
      <c r="N60">
        <f>(Table2[[#This Row],[1W Return vs Nifty]]-AVERAGE(Table2[1W Return vs Nifty]))/_xlfn.STDEV.P(Table2[1W Return vs Nifty])</f>
        <v>-0.16280254081249262</v>
      </c>
      <c r="O60">
        <v>690.45</v>
      </c>
      <c r="P60">
        <v>670.53209347636596</v>
      </c>
      <c r="Q60">
        <v>587.54866807568305</v>
      </c>
      <c r="R60">
        <v>58.005916762713198</v>
      </c>
      <c r="S60" s="2">
        <f>(Table2[[#This Row],[Close Price]]-Table2[[#This Row],[20D EMA]])/Table2[[#This Row],[20D EMA]]</f>
        <v>1.3976392207980269E-2</v>
      </c>
      <c r="T60" s="2">
        <f>(Table2[[#This Row],[Close Price]]-Table2[[#This Row],[50D EMA]])/Table2[[#This Row],[50D EMA]]</f>
        <v>4.4096183928109378E-2</v>
      </c>
      <c r="U60" s="2">
        <f>(Table2[[#This Row],[Close Price]]-Table2[[#This Row],[200D EMA]])/Table2[[#This Row],[200D EMA]]</f>
        <v>0.19156086642650522</v>
      </c>
      <c r="V60">
        <v>0.56065712560697101</v>
      </c>
      <c r="W60">
        <v>695.1</v>
      </c>
      <c r="X60">
        <v>703.15</v>
      </c>
      <c r="Y60">
        <v>688.45</v>
      </c>
      <c r="Z60">
        <v>701.6</v>
      </c>
      <c r="AA60">
        <v>683.4</v>
      </c>
      <c r="AB60">
        <v>712.1</v>
      </c>
      <c r="AC60" s="2">
        <f>(Table2[[#This Row],[Close Price]]/Table2[[#This Row],[Day Low]])-1</f>
        <v>7.1932096101281484E-3</v>
      </c>
      <c r="AD60" s="2">
        <f>(Table2[[#This Row],[Day High]]/Table2[[#This Row],[Close Price]])-1</f>
        <v>4.356520497071692E-3</v>
      </c>
      <c r="AE60" s="2">
        <f>(Table2[[#This Row],[Close Price]]/Table2[[#This Row],[Current Week Low]])-1</f>
        <v>1.6922071319630971E-2</v>
      </c>
      <c r="AF60" s="2">
        <f>(Table2[[#This Row],[Current Week High]]/Table2[[#This Row],[Close Price]])-1</f>
        <v>2.1425510641337464E-3</v>
      </c>
      <c r="AG60" s="2">
        <f>(Table2[[#This Row],[Close Price]]/Table2[[#This Row],[Current Month Low]])-1</f>
        <v>2.4436640327772929E-2</v>
      </c>
      <c r="AH60" s="2">
        <f>(Table2[[#This Row],[Current Month High]]/Table2[[#This Row],[Close Price]])-1</f>
        <v>1.7140408513069527E-2</v>
      </c>
      <c r="AI60">
        <v>2.1639765747750199</v>
      </c>
      <c r="AJ60">
        <v>62.247972190034702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0.03</v>
      </c>
      <c r="AM60" t="s">
        <v>10183</v>
      </c>
      <c r="AN60">
        <v>2.17</v>
      </c>
      <c r="AO60" t="s">
        <v>10183</v>
      </c>
      <c r="AP60">
        <v>4.5204664455283997E-2</v>
      </c>
      <c r="AQ60">
        <f>(Table2[[#This Row],[Sharpe Ratio]]-AVERAGE(Table2[Sharpe Ratio]))/_xlfn.STDEV.P(Table2[Sharpe Ratio])</f>
        <v>-9.5190944186969537E-2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-0.72891614692529183</v>
      </c>
      <c r="AS60">
        <f>_xlfn.RANK.AVG(Table2[[#This Row],[1Y Return vs Nifty Z-Score]],Table2[1Y Return vs Nifty Z-Score])</f>
        <v>333</v>
      </c>
      <c r="AT60">
        <f>_xlfn.RANK.AVG(Table2[[#This Row],[6M Return vs Nifty Z-Score]],Table2[6M Return vs Nifty Z-Score])</f>
        <v>306</v>
      </c>
      <c r="AU60">
        <f>_xlfn.RANK.AVG(Table2[[#This Row],[Sharpe Ratio Z-Score]],Table2[Sharpe Ratio Z-Score])</f>
        <v>365</v>
      </c>
      <c r="AV60">
        <f>(Table2[[#This Row],[Rank 1Y]]+Table2[[#This Row],[Rank 6M]]+Table2[[#This Row],[Rank Sharpe]])/3</f>
        <v>334.66666666666669</v>
      </c>
    </row>
    <row r="61" spans="1:48" x14ac:dyDescent="0.3">
      <c r="A61" t="s">
        <v>174</v>
      </c>
      <c r="B61" t="s">
        <v>175</v>
      </c>
      <c r="C61" t="s">
        <v>10137</v>
      </c>
      <c r="D61" t="s">
        <v>176</v>
      </c>
      <c r="E61">
        <v>155934.58881338799</v>
      </c>
      <c r="F61">
        <v>237.16</v>
      </c>
      <c r="G61">
        <v>92.709410394771496</v>
      </c>
      <c r="H61">
        <f>(Table2[[#This Row],[1Y Return vs Nifty]]-AVERAGE(Table2[1Y Return vs Nifty]))/_xlfn.STDEV.P(Table2[1Y Return vs Nifty])</f>
        <v>0.60562154811882618</v>
      </c>
      <c r="I61">
        <v>-2.6749533663867799</v>
      </c>
      <c r="J61">
        <f>(Table2[[#This Row],[1M Return vs Nifty]]-AVERAGE(Table2[1M Return vs Nifty]))/_xlfn.STDEV.P(Table2[1M Return vs Nifty])</f>
        <v>-0.20720622273728337</v>
      </c>
      <c r="K61">
        <v>32.294447580058602</v>
      </c>
      <c r="L61">
        <f>(Table2[[#This Row],[6M Return vs Nifty]]-AVERAGE(Table2[6M Return vs Nifty]))/_xlfn.STDEV.P(Table2[6M Return vs Nifty])</f>
        <v>0.66821398440667723</v>
      </c>
      <c r="M61">
        <v>1.1432081128167899</v>
      </c>
      <c r="N61">
        <f>(Table2[[#This Row],[1W Return vs Nifty]]-AVERAGE(Table2[1W Return vs Nifty]))/_xlfn.STDEV.P(Table2[1W Return vs Nifty])</f>
        <v>0.57177191993840881</v>
      </c>
      <c r="O61">
        <v>222.98</v>
      </c>
      <c r="P61">
        <v>213.36781611345</v>
      </c>
      <c r="Q61">
        <v>178.542860420869</v>
      </c>
      <c r="R61">
        <v>79.657458494756696</v>
      </c>
      <c r="S61" s="2">
        <f>(Table2[[#This Row],[Close Price]]-Table2[[#This Row],[20D EMA]])/Table2[[#This Row],[20D EMA]]</f>
        <v>6.359314736747694E-2</v>
      </c>
      <c r="T61" s="2">
        <f>(Table2[[#This Row],[Close Price]]-Table2[[#This Row],[50D EMA]])/Table2[[#This Row],[50D EMA]]</f>
        <v>0.11150783806072903</v>
      </c>
      <c r="U61" s="2">
        <f>(Table2[[#This Row],[Close Price]]-Table2[[#This Row],[200D EMA]])/Table2[[#This Row],[200D EMA]]</f>
        <v>0.32830850497721453</v>
      </c>
      <c r="V61">
        <v>0.79241501519607005</v>
      </c>
      <c r="W61">
        <v>234.53</v>
      </c>
      <c r="X61">
        <v>239.11</v>
      </c>
      <c r="Y61">
        <v>228.09</v>
      </c>
      <c r="Z61">
        <v>238</v>
      </c>
      <c r="AA61">
        <v>217.28</v>
      </c>
      <c r="AB61">
        <v>238</v>
      </c>
      <c r="AC61" s="2">
        <f>(Table2[[#This Row],[Close Price]]/Table2[[#This Row],[Day Low]])-1</f>
        <v>1.1213917196094325E-2</v>
      </c>
      <c r="AD61" s="2">
        <f>(Table2[[#This Row],[Day High]]/Table2[[#This Row],[Close Price]])-1</f>
        <v>8.2222971833361136E-3</v>
      </c>
      <c r="AE61" s="2">
        <f>(Table2[[#This Row],[Close Price]]/Table2[[#This Row],[Current Week Low]])-1</f>
        <v>3.9765005041869417E-2</v>
      </c>
      <c r="AF61" s="2">
        <f>(Table2[[#This Row],[Current Week High]]/Table2[[#This Row],[Close Price]])-1</f>
        <v>3.5419126328217754E-3</v>
      </c>
      <c r="AG61" s="2">
        <f>(Table2[[#This Row],[Close Price]]/Table2[[#This Row],[Current Month Low]])-1</f>
        <v>9.1494845360824639E-2</v>
      </c>
      <c r="AH61" s="2">
        <f>(Table2[[#This Row],[Current Month High]]/Table2[[#This Row],[Close Price]])-1</f>
        <v>3.5419126328217754E-3</v>
      </c>
      <c r="AI61">
        <v>0.35419126328217698</v>
      </c>
      <c r="AJ61">
        <v>118.883248730964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0.05</v>
      </c>
      <c r="AM61" t="s">
        <v>10183</v>
      </c>
      <c r="AN61">
        <v>8.81</v>
      </c>
      <c r="AO61" t="s">
        <v>10183</v>
      </c>
      <c r="AP61">
        <v>9.5146293433817003E-2</v>
      </c>
      <c r="AQ61">
        <f>(Table2[[#This Row],[Sharpe Ratio]]-AVERAGE(Table2[Sharpe Ratio]))/_xlfn.STDEV.P(Table2[Sharpe Ratio])</f>
        <v>0.46977558668007002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2.108176816406699</v>
      </c>
      <c r="AS61">
        <f>_xlfn.RANK.AVG(Table2[[#This Row],[1Y Return vs Nifty Z-Score]],Table2[1Y Return vs Nifty Z-Score])</f>
        <v>127</v>
      </c>
      <c r="AT61">
        <f>_xlfn.RANK.AVG(Table2[[#This Row],[6M Return vs Nifty Z-Score]],Table2[6M Return vs Nifty Z-Score])</f>
        <v>145</v>
      </c>
      <c r="AU61">
        <f>_xlfn.RANK.AVG(Table2[[#This Row],[Sharpe Ratio Z-Score]],Table2[Sharpe Ratio Z-Score])</f>
        <v>221</v>
      </c>
      <c r="AV61">
        <f>(Table2[[#This Row],[Rank 1Y]]+Table2[[#This Row],[Rank 6M]]+Table2[[#This Row],[Rank Sharpe]])/3</f>
        <v>164.33333333333334</v>
      </c>
    </row>
    <row r="62" spans="1:48" x14ac:dyDescent="0.3">
      <c r="A62" t="s">
        <v>63</v>
      </c>
      <c r="B62" t="s">
        <v>177</v>
      </c>
      <c r="C62" t="s">
        <v>10143</v>
      </c>
      <c r="D62" t="s">
        <v>59</v>
      </c>
      <c r="E62">
        <v>151860.11489632499</v>
      </c>
      <c r="F62">
        <v>699.85</v>
      </c>
      <c r="G62">
        <v>80.0775008997459</v>
      </c>
      <c r="H62">
        <f>(Table2[[#This Row],[1Y Return vs Nifty]]-AVERAGE(Table2[1Y Return vs Nifty]))/_xlfn.STDEV.P(Table2[1Y Return vs Nifty])</f>
        <v>0.45026663451694726</v>
      </c>
      <c r="I62">
        <v>-1.7106484237799999</v>
      </c>
      <c r="J62">
        <f>(Table2[[#This Row],[1M Return vs Nifty]]-AVERAGE(Table2[1M Return vs Nifty]))/_xlfn.STDEV.P(Table2[1M Return vs Nifty])</f>
        <v>-0.11551521373682866</v>
      </c>
      <c r="K62">
        <v>17.787310683538099</v>
      </c>
      <c r="L62">
        <f>(Table2[[#This Row],[6M Return vs Nifty]]-AVERAGE(Table2[6M Return vs Nifty]))/_xlfn.STDEV.P(Table2[6M Return vs Nifty])</f>
        <v>0.22188199780268775</v>
      </c>
      <c r="M62">
        <v>-9.0505532594374605E-2</v>
      </c>
      <c r="N62">
        <f>(Table2[[#This Row],[1W Return vs Nifty]]-AVERAGE(Table2[1W Return vs Nifty]))/_xlfn.STDEV.P(Table2[1W Return vs Nifty])</f>
        <v>0.30851686261236627</v>
      </c>
      <c r="O62">
        <v>673.22</v>
      </c>
      <c r="P62">
        <v>660.12130066146301</v>
      </c>
      <c r="Q62">
        <v>575.03551873546996</v>
      </c>
      <c r="R62">
        <v>39.2687657472623</v>
      </c>
      <c r="S62" s="2">
        <f>(Table2[[#This Row],[Close Price]]-Table2[[#This Row],[20D EMA]])/Table2[[#This Row],[20D EMA]]</f>
        <v>3.955616291851103E-2</v>
      </c>
      <c r="T62" s="2">
        <f>(Table2[[#This Row],[Close Price]]-Table2[[#This Row],[50D EMA]])/Table2[[#This Row],[50D EMA]]</f>
        <v>6.0183937859189761E-2</v>
      </c>
      <c r="U62" s="2">
        <f>(Table2[[#This Row],[Close Price]]-Table2[[#This Row],[200D EMA]])/Table2[[#This Row],[200D EMA]]</f>
        <v>0.21705525519363211</v>
      </c>
      <c r="V62">
        <v>0.68696355874683801</v>
      </c>
      <c r="W62">
        <v>695.65</v>
      </c>
      <c r="X62">
        <v>703</v>
      </c>
      <c r="Y62">
        <v>690.65</v>
      </c>
      <c r="Z62">
        <v>702.6</v>
      </c>
      <c r="AA62">
        <v>655</v>
      </c>
      <c r="AB62">
        <v>702.6</v>
      </c>
      <c r="AC62" s="2">
        <f>(Table2[[#This Row],[Close Price]]/Table2[[#This Row],[Day Low]])-1</f>
        <v>6.0375188672465718E-3</v>
      </c>
      <c r="AD62" s="2">
        <f>(Table2[[#This Row],[Day High]]/Table2[[#This Row],[Close Price]])-1</f>
        <v>4.5009644923912351E-3</v>
      </c>
      <c r="AE62" s="2">
        <f>(Table2[[#This Row],[Close Price]]/Table2[[#This Row],[Current Week Low]])-1</f>
        <v>1.332078476797216E-2</v>
      </c>
      <c r="AF62" s="2">
        <f>(Table2[[#This Row],[Current Week High]]/Table2[[#This Row],[Close Price]])-1</f>
        <v>3.9294134457383834E-3</v>
      </c>
      <c r="AG62" s="2">
        <f>(Table2[[#This Row],[Close Price]]/Table2[[#This Row],[Current Month Low]])-1</f>
        <v>6.8473282442748085E-2</v>
      </c>
      <c r="AH62" s="2">
        <f>(Table2[[#This Row],[Current Month High]]/Table2[[#This Row],[Close Price]])-1</f>
        <v>3.9294134457383834E-3</v>
      </c>
      <c r="AI62">
        <v>1.8218189612059601</v>
      </c>
      <c r="AJ62">
        <v>109.473211613289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-0.09</v>
      </c>
      <c r="AM62" t="s">
        <v>10184</v>
      </c>
      <c r="AN62">
        <v>7.19</v>
      </c>
      <c r="AO62" t="s">
        <v>10183</v>
      </c>
      <c r="AP62">
        <v>0.108572439416318</v>
      </c>
      <c r="AQ62">
        <f>(Table2[[#This Row],[Sharpe Ratio]]-AVERAGE(Table2[Sharpe Ratio]))/_xlfn.STDEV.P(Table2[Sharpe Ratio])</f>
        <v>0.62165936127437726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1.4868096424695498</v>
      </c>
      <c r="AS62">
        <f>_xlfn.RANK.AVG(Table2[[#This Row],[1Y Return vs Nifty Z-Score]],Table2[1Y Return vs Nifty Z-Score])</f>
        <v>160</v>
      </c>
      <c r="AT62">
        <f>_xlfn.RANK.AVG(Table2[[#This Row],[6M Return vs Nifty Z-Score]],Table2[6M Return vs Nifty Z-Score])</f>
        <v>248</v>
      </c>
      <c r="AU62">
        <f>_xlfn.RANK.AVG(Table2[[#This Row],[Sharpe Ratio Z-Score]],Table2[Sharpe Ratio Z-Score])</f>
        <v>187</v>
      </c>
      <c r="AV62">
        <f>(Table2[[#This Row],[Rank 1Y]]+Table2[[#This Row],[Rank 6M]]+Table2[[#This Row],[Rank Sharpe]])/3</f>
        <v>198.33333333333334</v>
      </c>
    </row>
    <row r="63" spans="1:48" x14ac:dyDescent="0.3">
      <c r="A63" t="s">
        <v>178</v>
      </c>
      <c r="B63" t="s">
        <v>179</v>
      </c>
      <c r="C63" t="s">
        <v>10141</v>
      </c>
      <c r="D63" t="s">
        <v>180</v>
      </c>
      <c r="E63">
        <v>147245.21456284</v>
      </c>
      <c r="F63">
        <v>1436.7</v>
      </c>
      <c r="G63">
        <v>9.7272658361435305</v>
      </c>
      <c r="H63">
        <f>(Table2[[#This Row],[1Y Return vs Nifty]]-AVERAGE(Table2[1Y Return vs Nifty]))/_xlfn.STDEV.P(Table2[1Y Return vs Nifty])</f>
        <v>-0.41494338733142977</v>
      </c>
      <c r="I63">
        <v>-1.1236477310673301</v>
      </c>
      <c r="J63">
        <f>(Table2[[#This Row],[1M Return vs Nifty]]-AVERAGE(Table2[1M Return vs Nifty]))/_xlfn.STDEV.P(Table2[1M Return vs Nifty])</f>
        <v>-5.9700208108740591E-2</v>
      </c>
      <c r="K63">
        <v>15.428247239281999</v>
      </c>
      <c r="L63">
        <f>(Table2[[#This Row],[6M Return vs Nifty]]-AVERAGE(Table2[6M Return vs Nifty]))/_xlfn.STDEV.P(Table2[6M Return vs Nifty])</f>
        <v>0.14930217167226667</v>
      </c>
      <c r="M63">
        <v>3.6024704422543001</v>
      </c>
      <c r="N63">
        <f>(Table2[[#This Row],[1W Return vs Nifty]]-AVERAGE(Table2[1W Return vs Nifty]))/_xlfn.STDEV.P(Table2[1W Return vs Nifty])</f>
        <v>1.0965397604530387</v>
      </c>
      <c r="O63">
        <v>1401.02</v>
      </c>
      <c r="P63">
        <v>1357.9334429381099</v>
      </c>
      <c r="Q63">
        <v>1215.5442204052499</v>
      </c>
      <c r="R63">
        <v>64.116540254672401</v>
      </c>
      <c r="S63" s="2">
        <f>(Table2[[#This Row],[Close Price]]-Table2[[#This Row],[20D EMA]])/Table2[[#This Row],[20D EMA]]</f>
        <v>2.5467159640833154E-2</v>
      </c>
      <c r="T63" s="2">
        <f>(Table2[[#This Row],[Close Price]]-Table2[[#This Row],[50D EMA]])/Table2[[#This Row],[50D EMA]]</f>
        <v>5.8004725836537221E-2</v>
      </c>
      <c r="U63" s="2">
        <f>(Table2[[#This Row],[Close Price]]-Table2[[#This Row],[200D EMA]])/Table2[[#This Row],[200D EMA]]</f>
        <v>0.18193972369102218</v>
      </c>
      <c r="V63">
        <v>0.80564060331578902</v>
      </c>
      <c r="W63">
        <v>1437.15</v>
      </c>
      <c r="X63">
        <v>1451.85</v>
      </c>
      <c r="Y63">
        <v>1434.1</v>
      </c>
      <c r="Z63">
        <v>1459.7</v>
      </c>
      <c r="AA63">
        <v>1359.2</v>
      </c>
      <c r="AB63">
        <v>1459.7</v>
      </c>
      <c r="AC63" s="2">
        <f>(Table2[[#This Row],[Close Price]]/Table2[[#This Row],[Day Low]])-1</f>
        <v>-3.1311971610481493E-4</v>
      </c>
      <c r="AD63" s="2">
        <f>(Table2[[#This Row],[Day High]]/Table2[[#This Row],[Close Price]])-1</f>
        <v>1.0544998955940521E-2</v>
      </c>
      <c r="AE63" s="2">
        <f>(Table2[[#This Row],[Close Price]]/Table2[[#This Row],[Current Week Low]])-1</f>
        <v>1.8129837528764181E-3</v>
      </c>
      <c r="AF63" s="2">
        <f>(Table2[[#This Row],[Current Week High]]/Table2[[#This Row],[Close Price]])-1</f>
        <v>1.600890930604848E-2</v>
      </c>
      <c r="AG63" s="2">
        <f>(Table2[[#This Row],[Close Price]]/Table2[[#This Row],[Current Month Low]])-1</f>
        <v>5.7018834608593361E-2</v>
      </c>
      <c r="AH63" s="2">
        <f>(Table2[[#This Row],[Current Month High]]/Table2[[#This Row],[Close Price]])-1</f>
        <v>1.600890930604848E-2</v>
      </c>
      <c r="AI63">
        <v>2.1159601865385902</v>
      </c>
      <c r="AJ63">
        <v>49.687434882267098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0.08</v>
      </c>
      <c r="AM63" t="s">
        <v>10183</v>
      </c>
      <c r="AN63">
        <v>5.48</v>
      </c>
      <c r="AO63" t="s">
        <v>10183</v>
      </c>
      <c r="AP63">
        <v>8.3080272017849992E-3</v>
      </c>
      <c r="AQ63">
        <f>(Table2[[#This Row],[Sharpe Ratio]]-AVERAGE(Table2[Sharpe Ratio]))/_xlfn.STDEV.P(Table2[Sharpe Ratio])</f>
        <v>-0.5125855221397454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0.25861281454538965</v>
      </c>
      <c r="AS63">
        <f>_xlfn.RANK.AVG(Table2[[#This Row],[1Y Return vs Nifty Z-Score]],Table2[1Y Return vs Nifty Z-Score])</f>
        <v>434</v>
      </c>
      <c r="AT63">
        <f>_xlfn.RANK.AVG(Table2[[#This Row],[6M Return vs Nifty Z-Score]],Table2[6M Return vs Nifty Z-Score])</f>
        <v>265</v>
      </c>
      <c r="AU63">
        <f>_xlfn.RANK.AVG(Table2[[#This Row],[Sharpe Ratio Z-Score]],Table2[Sharpe Ratio Z-Score])</f>
        <v>477</v>
      </c>
      <c r="AV63">
        <f>(Table2[[#This Row],[Rank 1Y]]+Table2[[#This Row],[Rank 6M]]+Table2[[#This Row],[Rank Sharpe]])/3</f>
        <v>392</v>
      </c>
    </row>
    <row r="64" spans="1:48" x14ac:dyDescent="0.3">
      <c r="A64" t="s">
        <v>181</v>
      </c>
      <c r="B64" t="s">
        <v>182</v>
      </c>
      <c r="C64" t="s">
        <v>10138</v>
      </c>
      <c r="D64" t="s">
        <v>21</v>
      </c>
      <c r="E64">
        <v>146596.14183822999</v>
      </c>
      <c r="F64">
        <v>1499.05</v>
      </c>
      <c r="G64">
        <v>-5.0123652571775699</v>
      </c>
      <c r="H64">
        <f>(Table2[[#This Row],[1Y Return vs Nifty]]-AVERAGE(Table2[1Y Return vs Nifty]))/_xlfn.STDEV.P(Table2[1Y Return vs Nifty])</f>
        <v>-0.59622034438437665</v>
      </c>
      <c r="I64">
        <v>4.0709975552055297</v>
      </c>
      <c r="J64">
        <f>(Table2[[#This Row],[1M Return vs Nifty]]-AVERAGE(Table2[1M Return vs Nifty]))/_xlfn.STDEV.P(Table2[1M Return vs Nifty])</f>
        <v>0.43423303505212008</v>
      </c>
      <c r="K64">
        <v>0.801062076642855</v>
      </c>
      <c r="L64">
        <f>(Table2[[#This Row],[6M Return vs Nifty]]-AVERAGE(Table2[6M Return vs Nifty]))/_xlfn.STDEV.P(Table2[6M Return vs Nifty])</f>
        <v>-0.30072326467906396</v>
      </c>
      <c r="M64">
        <v>1.68657975536904</v>
      </c>
      <c r="N64">
        <f>(Table2[[#This Row],[1W Return vs Nifty]]-AVERAGE(Table2[1W Return vs Nifty]))/_xlfn.STDEV.P(Table2[1W Return vs Nifty])</f>
        <v>0.68771886876360822</v>
      </c>
      <c r="O64">
        <v>1441.69</v>
      </c>
      <c r="P64">
        <v>1380.37028957352</v>
      </c>
      <c r="Q64">
        <v>1286.31264331942</v>
      </c>
      <c r="R64">
        <v>74.253675990542504</v>
      </c>
      <c r="S64" s="2">
        <f>(Table2[[#This Row],[Close Price]]-Table2[[#This Row],[20D EMA]])/Table2[[#This Row],[20D EMA]]</f>
        <v>3.9786639291387121E-2</v>
      </c>
      <c r="T64" s="2">
        <f>(Table2[[#This Row],[Close Price]]-Table2[[#This Row],[50D EMA]])/Table2[[#This Row],[50D EMA]]</f>
        <v>8.5976720393733816E-2</v>
      </c>
      <c r="U64" s="2">
        <f>(Table2[[#This Row],[Close Price]]-Table2[[#This Row],[200D EMA]])/Table2[[#This Row],[200D EMA]]</f>
        <v>0.16538541993305478</v>
      </c>
      <c r="V64">
        <v>0.75901903092755996</v>
      </c>
      <c r="W64">
        <v>1489.1</v>
      </c>
      <c r="X64">
        <v>1518.7</v>
      </c>
      <c r="Y64">
        <v>1492</v>
      </c>
      <c r="Z64">
        <v>1527.5</v>
      </c>
      <c r="AA64">
        <v>1424.15</v>
      </c>
      <c r="AB64">
        <v>1527.5</v>
      </c>
      <c r="AC64" s="2">
        <f>(Table2[[#This Row],[Close Price]]/Table2[[#This Row],[Day Low]])-1</f>
        <v>6.681888388959889E-3</v>
      </c>
      <c r="AD64" s="2">
        <f>(Table2[[#This Row],[Day High]]/Table2[[#This Row],[Close Price]])-1</f>
        <v>1.3108301924552368E-2</v>
      </c>
      <c r="AE64" s="2">
        <f>(Table2[[#This Row],[Close Price]]/Table2[[#This Row],[Current Week Low]])-1</f>
        <v>4.7252010723859428E-3</v>
      </c>
      <c r="AF64" s="2">
        <f>(Table2[[#This Row],[Current Week High]]/Table2[[#This Row],[Close Price]])-1</f>
        <v>1.8978686501450959E-2</v>
      </c>
      <c r="AG64" s="2">
        <f>(Table2[[#This Row],[Close Price]]/Table2[[#This Row],[Current Month Low]])-1</f>
        <v>5.2592774637503004E-2</v>
      </c>
      <c r="AH64" s="2">
        <f>(Table2[[#This Row],[Current Month High]]/Table2[[#This Row],[Close Price]])-1</f>
        <v>1.8978686501450959E-2</v>
      </c>
      <c r="AI64">
        <v>1.8978686501450901</v>
      </c>
      <c r="AJ64">
        <v>38.505959530629198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0.09</v>
      </c>
      <c r="AM64" t="s">
        <v>10183</v>
      </c>
      <c r="AN64">
        <v>4.66</v>
      </c>
      <c r="AO64" t="s">
        <v>10183</v>
      </c>
      <c r="AP64">
        <v>2.2496367377449998E-3</v>
      </c>
      <c r="AQ64">
        <f>(Table2[[#This Row],[Sharpe Ratio]]-AVERAGE(Table2[Sharpe Ratio]))/_xlfn.STDEV.P(Table2[Sharpe Ratio])</f>
        <v>-0.58112128905631699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-0.35611299430402932</v>
      </c>
      <c r="AS64">
        <f>_xlfn.RANK.AVG(Table2[[#This Row],[1Y Return vs Nifty Z-Score]],Table2[1Y Return vs Nifty Z-Score])</f>
        <v>535</v>
      </c>
      <c r="AT64">
        <f>_xlfn.RANK.AVG(Table2[[#This Row],[6M Return vs Nifty Z-Score]],Table2[6M Return vs Nifty Z-Score])</f>
        <v>425</v>
      </c>
      <c r="AU64">
        <f>_xlfn.RANK.AVG(Table2[[#This Row],[Sharpe Ratio Z-Score]],Table2[Sharpe Ratio Z-Score])</f>
        <v>491</v>
      </c>
      <c r="AV64">
        <f>(Table2[[#This Row],[Rank 1Y]]+Table2[[#This Row],[Rank 6M]]+Table2[[#This Row],[Rank Sharpe]])/3</f>
        <v>483.66666666666669</v>
      </c>
    </row>
    <row r="65" spans="1:48" x14ac:dyDescent="0.3">
      <c r="A65" t="s">
        <v>183</v>
      </c>
      <c r="B65" t="s">
        <v>184</v>
      </c>
      <c r="C65" t="s">
        <v>10152</v>
      </c>
      <c r="D65" t="s">
        <v>140</v>
      </c>
      <c r="E65">
        <v>145610.11850129999</v>
      </c>
      <c r="F65">
        <v>1463.7</v>
      </c>
      <c r="G65">
        <v>82.050181298498501</v>
      </c>
      <c r="H65">
        <f>(Table2[[#This Row],[1Y Return vs Nifty]]-AVERAGE(Table2[1Y Return vs Nifty]))/_xlfn.STDEV.P(Table2[1Y Return vs Nifty])</f>
        <v>0.47452785907947403</v>
      </c>
      <c r="I65">
        <v>-14.329213067934599</v>
      </c>
      <c r="J65">
        <f>(Table2[[#This Row],[1M Return vs Nifty]]-AVERAGE(Table2[1M Return vs Nifty]))/_xlfn.STDEV.P(Table2[1M Return vs Nifty])</f>
        <v>-1.3153523951498862</v>
      </c>
      <c r="K65">
        <v>9.1348952261800402</v>
      </c>
      <c r="L65">
        <f>(Table2[[#This Row],[6M Return vs Nifty]]-AVERAGE(Table2[6M Return vs Nifty]))/_xlfn.STDEV.P(Table2[6M Return vs Nifty])</f>
        <v>-4.4321444513483028E-2</v>
      </c>
      <c r="M65">
        <v>-10.993291973296699</v>
      </c>
      <c r="N65">
        <f>(Table2[[#This Row],[1W Return vs Nifty]]-AVERAGE(Table2[1W Return vs Nifty]))/_xlfn.STDEV.P(Table2[1W Return vs Nifty])</f>
        <v>-2.0179660130018711</v>
      </c>
      <c r="O65">
        <v>1486.03</v>
      </c>
      <c r="P65">
        <v>1410.17799444006</v>
      </c>
      <c r="Q65">
        <v>1138.7106486831401</v>
      </c>
      <c r="R65">
        <v>44.877058330045799</v>
      </c>
      <c r="S65" s="2">
        <f>(Table2[[#This Row],[Close Price]]-Table2[[#This Row],[20D EMA]])/Table2[[#This Row],[20D EMA]]</f>
        <v>-1.502661453671859E-2</v>
      </c>
      <c r="T65" s="2">
        <f>(Table2[[#This Row],[Close Price]]-Table2[[#This Row],[50D EMA]])/Table2[[#This Row],[50D EMA]]</f>
        <v>3.7954077975236027E-2</v>
      </c>
      <c r="U65" s="2">
        <f>(Table2[[#This Row],[Close Price]]-Table2[[#This Row],[200D EMA]])/Table2[[#This Row],[200D EMA]]</f>
        <v>0.28540116990448211</v>
      </c>
      <c r="V65">
        <v>0.69052060090761103</v>
      </c>
      <c r="W65">
        <v>1449.75</v>
      </c>
      <c r="X65">
        <v>1475.6</v>
      </c>
      <c r="Y65">
        <v>1370</v>
      </c>
      <c r="Z65">
        <v>1522.75</v>
      </c>
      <c r="AA65">
        <v>1370</v>
      </c>
      <c r="AB65">
        <v>1595</v>
      </c>
      <c r="AC65" s="2">
        <f>(Table2[[#This Row],[Close Price]]/Table2[[#This Row],[Day Low]])-1</f>
        <v>9.6223486808071357E-3</v>
      </c>
      <c r="AD65" s="2">
        <f>(Table2[[#This Row],[Day High]]/Table2[[#This Row],[Close Price]])-1</f>
        <v>8.1300813008129413E-3</v>
      </c>
      <c r="AE65" s="2">
        <f>(Table2[[#This Row],[Close Price]]/Table2[[#This Row],[Current Week Low]])-1</f>
        <v>6.8394160583941543E-2</v>
      </c>
      <c r="AF65" s="2">
        <f>(Table2[[#This Row],[Current Week High]]/Table2[[#This Row],[Close Price]])-1</f>
        <v>4.0342966454874674E-2</v>
      </c>
      <c r="AG65" s="2">
        <f>(Table2[[#This Row],[Close Price]]/Table2[[#This Row],[Current Month Low]])-1</f>
        <v>6.8394160583941543E-2</v>
      </c>
      <c r="AH65" s="2">
        <f>(Table2[[#This Row],[Current Month High]]/Table2[[#This Row],[Close Price]])-1</f>
        <v>8.9704174352667865E-2</v>
      </c>
      <c r="AI65">
        <v>12.7246020359363</v>
      </c>
      <c r="AJ65">
        <v>128.328523516106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0.05</v>
      </c>
      <c r="AM65" t="s">
        <v>10183</v>
      </c>
      <c r="AN65">
        <v>-4.8600000000000003</v>
      </c>
      <c r="AO65" t="s">
        <v>10184</v>
      </c>
      <c r="AP65">
        <v>0.108931261391603</v>
      </c>
      <c r="AQ65">
        <f>(Table2[[#This Row],[Sharpe Ratio]]-AVERAGE(Table2[Sharpe Ratio]))/_xlfn.STDEV.P(Table2[Sharpe Ratio])</f>
        <v>0.62571854818361416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-2.2773934454021521</v>
      </c>
      <c r="AS65">
        <f>_xlfn.RANK.AVG(Table2[[#This Row],[1Y Return vs Nifty Z-Score]],Table2[1Y Return vs Nifty Z-Score])</f>
        <v>154</v>
      </c>
      <c r="AT65">
        <f>_xlfn.RANK.AVG(Table2[[#This Row],[6M Return vs Nifty Z-Score]],Table2[6M Return vs Nifty Z-Score])</f>
        <v>326</v>
      </c>
      <c r="AU65">
        <f>_xlfn.RANK.AVG(Table2[[#This Row],[Sharpe Ratio Z-Score]],Table2[Sharpe Ratio Z-Score])</f>
        <v>186</v>
      </c>
      <c r="AV65">
        <f>(Table2[[#This Row],[Rank 1Y]]+Table2[[#This Row],[Rank 6M]]+Table2[[#This Row],[Rank Sharpe]])/3</f>
        <v>222</v>
      </c>
    </row>
    <row r="66" spans="1:48" x14ac:dyDescent="0.3">
      <c r="A66" t="s">
        <v>185</v>
      </c>
      <c r="B66" t="s">
        <v>186</v>
      </c>
      <c r="C66" t="s">
        <v>10145</v>
      </c>
      <c r="D66" t="s">
        <v>89</v>
      </c>
      <c r="E66">
        <v>140371.26629971</v>
      </c>
      <c r="F66">
        <v>439.35</v>
      </c>
      <c r="G66">
        <v>70.907217753838097</v>
      </c>
      <c r="H66">
        <f>(Table2[[#This Row],[1Y Return vs Nifty]]-AVERAGE(Table2[1Y Return vs Nifty]))/_xlfn.STDEV.P(Table2[1Y Return vs Nifty])</f>
        <v>0.33748490928385444</v>
      </c>
      <c r="I66">
        <v>-8.8549800041137008</v>
      </c>
      <c r="J66">
        <f>(Table2[[#This Row],[1M Return vs Nifty]]-AVERAGE(Table2[1M Return vs Nifty]))/_xlfn.STDEV.P(Table2[1M Return vs Nifty])</f>
        <v>-0.79483452684101574</v>
      </c>
      <c r="K66">
        <v>11.1508402299162</v>
      </c>
      <c r="L66">
        <f>(Table2[[#This Row],[6M Return vs Nifty]]-AVERAGE(Table2[6M Return vs Nifty]))/_xlfn.STDEV.P(Table2[6M Return vs Nifty])</f>
        <v>1.7701871652903826E-2</v>
      </c>
      <c r="M66">
        <v>-2.6378366743862198</v>
      </c>
      <c r="N66">
        <f>(Table2[[#This Row],[1W Return vs Nifty]]-AVERAGE(Table2[1W Return vs Nifty]))/_xlfn.STDEV.P(Table2[1W Return vs Nifty])</f>
        <v>-0.23504347511684218</v>
      </c>
      <c r="O66">
        <v>437.67</v>
      </c>
      <c r="P66">
        <v>433.84884010035199</v>
      </c>
      <c r="Q66">
        <v>374.11246518204899</v>
      </c>
      <c r="R66">
        <v>53.107048599045498</v>
      </c>
      <c r="S66" s="2">
        <f>(Table2[[#This Row],[Close Price]]-Table2[[#This Row],[20D EMA]])/Table2[[#This Row],[20D EMA]]</f>
        <v>3.8385084652820772E-3</v>
      </c>
      <c r="T66" s="2">
        <f>(Table2[[#This Row],[Close Price]]-Table2[[#This Row],[50D EMA]])/Table2[[#This Row],[50D EMA]]</f>
        <v>1.2679899981697719E-2</v>
      </c>
      <c r="U66" s="2">
        <f>(Table2[[#This Row],[Close Price]]-Table2[[#This Row],[200D EMA]])/Table2[[#This Row],[200D EMA]]</f>
        <v>0.17437947379327609</v>
      </c>
      <c r="V66">
        <v>0.59952245154197004</v>
      </c>
      <c r="W66">
        <v>438.9</v>
      </c>
      <c r="X66">
        <v>445.25</v>
      </c>
      <c r="Y66">
        <v>431</v>
      </c>
      <c r="Z66">
        <v>442.6</v>
      </c>
      <c r="AA66">
        <v>426.85</v>
      </c>
      <c r="AB66">
        <v>444.5</v>
      </c>
      <c r="AC66" s="2">
        <f>(Table2[[#This Row],[Close Price]]/Table2[[#This Row],[Day Low]])-1</f>
        <v>1.0252904989747069E-3</v>
      </c>
      <c r="AD66" s="2">
        <f>(Table2[[#This Row],[Day High]]/Table2[[#This Row],[Close Price]])-1</f>
        <v>1.3428929099806419E-2</v>
      </c>
      <c r="AE66" s="2">
        <f>(Table2[[#This Row],[Close Price]]/Table2[[#This Row],[Current Week Low]])-1</f>
        <v>1.937354988399087E-2</v>
      </c>
      <c r="AF66" s="2">
        <f>(Table2[[#This Row],[Current Week High]]/Table2[[#This Row],[Close Price]])-1</f>
        <v>7.3972914532831613E-3</v>
      </c>
      <c r="AG66" s="2">
        <f>(Table2[[#This Row],[Close Price]]/Table2[[#This Row],[Current Month Low]])-1</f>
        <v>2.9284291905821824E-2</v>
      </c>
      <c r="AH66" s="2">
        <f>(Table2[[#This Row],[Current Month High]]/Table2[[#This Row],[Close Price]])-1</f>
        <v>1.1721861841356596E-2</v>
      </c>
      <c r="AI66">
        <v>5.6560828496642701</v>
      </c>
      <c r="AJ66">
        <v>102.69896193771601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-0.06</v>
      </c>
      <c r="AM66" t="s">
        <v>10184</v>
      </c>
      <c r="AN66">
        <v>-0.02</v>
      </c>
      <c r="AO66" t="s">
        <v>10184</v>
      </c>
      <c r="AP66">
        <v>0.15034839911181699</v>
      </c>
      <c r="AQ66">
        <f>(Table2[[#This Row],[Sharpe Ratio]]-AVERAGE(Table2[Sharpe Ratio]))/_xlfn.STDEV.P(Table2[Sharpe Ratio])</f>
        <v>1.0942514553959461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0.41956023437484635</v>
      </c>
      <c r="AS66">
        <f>_xlfn.RANK.AVG(Table2[[#This Row],[1Y Return vs Nifty Z-Score]],Table2[1Y Return vs Nifty Z-Score])</f>
        <v>182</v>
      </c>
      <c r="AT66">
        <f>_xlfn.RANK.AVG(Table2[[#This Row],[6M Return vs Nifty Z-Score]],Table2[6M Return vs Nifty Z-Score])</f>
        <v>304</v>
      </c>
      <c r="AU66">
        <f>_xlfn.RANK.AVG(Table2[[#This Row],[Sharpe Ratio Z-Score]],Table2[Sharpe Ratio Z-Score])</f>
        <v>105</v>
      </c>
      <c r="AV66">
        <f>(Table2[[#This Row],[Rank 1Y]]+Table2[[#This Row],[Rank 6M]]+Table2[[#This Row],[Rank Sharpe]])/3</f>
        <v>197</v>
      </c>
    </row>
    <row r="67" spans="1:48" x14ac:dyDescent="0.3">
      <c r="A67" t="s">
        <v>187</v>
      </c>
      <c r="B67" t="s">
        <v>188</v>
      </c>
      <c r="C67" t="s">
        <v>10141</v>
      </c>
      <c r="D67" t="s">
        <v>122</v>
      </c>
      <c r="E67">
        <v>139937.25392712001</v>
      </c>
      <c r="F67">
        <v>5809.7</v>
      </c>
      <c r="G67">
        <v>-12.7165955785678</v>
      </c>
      <c r="H67">
        <f>(Table2[[#This Row],[1Y Return vs Nifty]]-AVERAGE(Table2[1Y Return vs Nifty]))/_xlfn.STDEV.P(Table2[1Y Return vs Nifty])</f>
        <v>-0.69097165941080918</v>
      </c>
      <c r="I67">
        <v>2.1079016079204198</v>
      </c>
      <c r="J67">
        <f>(Table2[[#This Row],[1M Return vs Nifty]]-AVERAGE(Table2[1M Return vs Nifty]))/_xlfn.STDEV.P(Table2[1M Return vs Nifty])</f>
        <v>0.24757190720941641</v>
      </c>
      <c r="K67">
        <v>0.94890286467265905</v>
      </c>
      <c r="L67">
        <f>(Table2[[#This Row],[6M Return vs Nifty]]-AVERAGE(Table2[6M Return vs Nifty]))/_xlfn.STDEV.P(Table2[6M Return vs Nifty])</f>
        <v>-0.29617473983276793</v>
      </c>
      <c r="M67">
        <v>2.95715693091842</v>
      </c>
      <c r="N67">
        <f>(Table2[[#This Row],[1W Return vs Nifty]]-AVERAGE(Table2[1W Return vs Nifty]))/_xlfn.STDEV.P(Table2[1W Return vs Nifty])</f>
        <v>0.95884002271253599</v>
      </c>
      <c r="O67">
        <v>5552.87</v>
      </c>
      <c r="P67">
        <v>5366.6740951094898</v>
      </c>
      <c r="Q67">
        <v>5025.7974393016002</v>
      </c>
      <c r="R67">
        <v>84.9237264154293</v>
      </c>
      <c r="S67" s="2">
        <f>(Table2[[#This Row],[Close Price]]-Table2[[#This Row],[20D EMA]])/Table2[[#This Row],[20D EMA]]</f>
        <v>4.625175809986546E-2</v>
      </c>
      <c r="T67" s="2">
        <f>(Table2[[#This Row],[Close Price]]-Table2[[#This Row],[50D EMA]])/Table2[[#This Row],[50D EMA]]</f>
        <v>8.2551296583153425E-2</v>
      </c>
      <c r="U67" s="2">
        <f>(Table2[[#This Row],[Close Price]]-Table2[[#This Row],[200D EMA]])/Table2[[#This Row],[200D EMA]]</f>
        <v>0.15597575711434425</v>
      </c>
      <c r="V67">
        <v>0.633912411708485</v>
      </c>
      <c r="W67">
        <v>5770.1</v>
      </c>
      <c r="X67">
        <v>5838.75</v>
      </c>
      <c r="Y67">
        <v>5788</v>
      </c>
      <c r="Z67">
        <v>5847.75</v>
      </c>
      <c r="AA67">
        <v>5384.3</v>
      </c>
      <c r="AB67">
        <v>5847.75</v>
      </c>
      <c r="AC67" s="2">
        <f>(Table2[[#This Row],[Close Price]]/Table2[[#This Row],[Day Low]])-1</f>
        <v>6.8629659797923015E-3</v>
      </c>
      <c r="AD67" s="2">
        <f>(Table2[[#This Row],[Day High]]/Table2[[#This Row],[Close Price]])-1</f>
        <v>5.0002581888910491E-3</v>
      </c>
      <c r="AE67" s="2">
        <f>(Table2[[#This Row],[Close Price]]/Table2[[#This Row],[Current Week Low]])-1</f>
        <v>3.7491361437456128E-3</v>
      </c>
      <c r="AF67" s="2">
        <f>(Table2[[#This Row],[Current Week High]]/Table2[[#This Row],[Close Price]])-1</f>
        <v>6.5493915348469045E-3</v>
      </c>
      <c r="AG67" s="2">
        <f>(Table2[[#This Row],[Close Price]]/Table2[[#This Row],[Current Month Low]])-1</f>
        <v>7.9007484724105126E-2</v>
      </c>
      <c r="AH67" s="2">
        <f>(Table2[[#This Row],[Current Month High]]/Table2[[#This Row],[Close Price]])-1</f>
        <v>6.5493915348469045E-3</v>
      </c>
      <c r="AI67">
        <v>0.65493915348469001</v>
      </c>
      <c r="AJ67">
        <v>33.626975182280198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0.08</v>
      </c>
      <c r="AM67" t="s">
        <v>10183</v>
      </c>
      <c r="AN67">
        <v>6.99</v>
      </c>
      <c r="AO67" t="s">
        <v>10183</v>
      </c>
      <c r="AP67">
        <v>3.243376502637E-2</v>
      </c>
      <c r="AQ67">
        <f>(Table2[[#This Row],[Sharpe Ratio]]-AVERAGE(Table2[Sharpe Ratio]))/_xlfn.STDEV.P(Table2[Sharpe Ratio])</f>
        <v>-0.23966221783138272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-2.0396687153007464E-2</v>
      </c>
      <c r="AS67">
        <f>_xlfn.RANK.AVG(Table2[[#This Row],[1Y Return vs Nifty Z-Score]],Table2[1Y Return vs Nifty Z-Score])</f>
        <v>573</v>
      </c>
      <c r="AT67">
        <f>_xlfn.RANK.AVG(Table2[[#This Row],[6M Return vs Nifty Z-Score]],Table2[6M Return vs Nifty Z-Score])</f>
        <v>422</v>
      </c>
      <c r="AU67">
        <f>_xlfn.RANK.AVG(Table2[[#This Row],[Sharpe Ratio Z-Score]],Table2[Sharpe Ratio Z-Score])</f>
        <v>405</v>
      </c>
      <c r="AV67">
        <f>(Table2[[#This Row],[Rank 1Y]]+Table2[[#This Row],[Rank 6M]]+Table2[[#This Row],[Rank Sharpe]])/3</f>
        <v>466.66666666666669</v>
      </c>
    </row>
    <row r="68" spans="1:48" x14ac:dyDescent="0.3">
      <c r="A68" t="s">
        <v>189</v>
      </c>
      <c r="B68" t="s">
        <v>190</v>
      </c>
      <c r="C68" t="s">
        <v>10139</v>
      </c>
      <c r="D68" t="s">
        <v>37</v>
      </c>
      <c r="E68">
        <v>137243.23723533499</v>
      </c>
      <c r="F68">
        <v>638.04999999999995</v>
      </c>
      <c r="G68">
        <v>-30.031801121906401</v>
      </c>
      <c r="H68">
        <f>(Table2[[#This Row],[1Y Return vs Nifty]]-AVERAGE(Table2[1Y Return vs Nifty]))/_xlfn.STDEV.P(Table2[1Y Return vs Nifty])</f>
        <v>-0.90392459912617507</v>
      </c>
      <c r="I68">
        <v>1.7064092785706499</v>
      </c>
      <c r="J68">
        <f>(Table2[[#This Row],[1M Return vs Nifty]]-AVERAGE(Table2[1M Return vs Nifty]))/_xlfn.STDEV.P(Table2[1M Return vs Nifty])</f>
        <v>0.20939597845755598</v>
      </c>
      <c r="K68">
        <v>-7.4240411883176902</v>
      </c>
      <c r="L68">
        <f>(Table2[[#This Row],[6M Return vs Nifty]]-AVERAGE(Table2[6M Return vs Nifty]))/_xlfn.STDEV.P(Table2[6M Return vs Nifty])</f>
        <v>-0.55377986064689488</v>
      </c>
      <c r="M68">
        <v>3.1378095573149398</v>
      </c>
      <c r="N68">
        <f>(Table2[[#This Row],[1W Return vs Nifty]]-AVERAGE(Table2[1W Return vs Nifty]))/_xlfn.STDEV.P(Table2[1W Return vs Nifty])</f>
        <v>0.99738844737737486</v>
      </c>
      <c r="O68">
        <v>608.39</v>
      </c>
      <c r="P68">
        <v>594.39301050621896</v>
      </c>
      <c r="Q68">
        <v>601.10344387363205</v>
      </c>
      <c r="R68">
        <v>84.062821455861197</v>
      </c>
      <c r="S68" s="2">
        <f>(Table2[[#This Row],[Close Price]]-Table2[[#This Row],[20D EMA]])/Table2[[#This Row],[20D EMA]]</f>
        <v>4.8751623136474909E-2</v>
      </c>
      <c r="T68" s="2">
        <f>(Table2[[#This Row],[Close Price]]-Table2[[#This Row],[50D EMA]])/Table2[[#This Row],[50D EMA]]</f>
        <v>7.3448019613488083E-2</v>
      </c>
      <c r="U68" s="2">
        <f>(Table2[[#This Row],[Close Price]]-Table2[[#This Row],[200D EMA]])/Table2[[#This Row],[200D EMA]]</f>
        <v>6.1464555731500781E-2</v>
      </c>
      <c r="V68">
        <v>0.78219874139809298</v>
      </c>
      <c r="W68">
        <v>633.35</v>
      </c>
      <c r="X68">
        <v>648</v>
      </c>
      <c r="Y68">
        <v>630.5</v>
      </c>
      <c r="Z68">
        <v>648</v>
      </c>
      <c r="AA68">
        <v>586.5</v>
      </c>
      <c r="AB68">
        <v>648</v>
      </c>
      <c r="AC68" s="2">
        <f>(Table2[[#This Row],[Close Price]]/Table2[[#This Row],[Day Low]])-1</f>
        <v>7.4208573458591776E-3</v>
      </c>
      <c r="AD68" s="2">
        <f>(Table2[[#This Row],[Day High]]/Table2[[#This Row],[Close Price]])-1</f>
        <v>1.5594389154454991E-2</v>
      </c>
      <c r="AE68" s="2">
        <f>(Table2[[#This Row],[Close Price]]/Table2[[#This Row],[Current Week Low]])-1</f>
        <v>1.1974623314829458E-2</v>
      </c>
      <c r="AF68" s="2">
        <f>(Table2[[#This Row],[Current Week High]]/Table2[[#This Row],[Close Price]])-1</f>
        <v>1.5594389154454991E-2</v>
      </c>
      <c r="AG68" s="2">
        <f>(Table2[[#This Row],[Close Price]]/Table2[[#This Row],[Current Month Low]])-1</f>
        <v>8.7894288150042632E-2</v>
      </c>
      <c r="AH68" s="2">
        <f>(Table2[[#This Row],[Current Month High]]/Table2[[#This Row],[Close Price]])-1</f>
        <v>1.5594389154454991E-2</v>
      </c>
      <c r="AI68">
        <v>11.370582242770899</v>
      </c>
      <c r="AJ68">
        <v>24.765350019554099</v>
      </c>
      <c r="AK68" t="str">
        <f>IF(AND(Table2[[#This Row],[20D EMA]]&gt;Table2[[#This Row],[50D EMA]],Table2[[#This Row],[50D EMA]]&gt;Table2[[#This Row],[200D EMA]]),"Uptrend","Downtrend/NoTrend")</f>
        <v>Downtrend/NoTrend</v>
      </c>
      <c r="AL68">
        <v>-0.02</v>
      </c>
      <c r="AM68" t="s">
        <v>10184</v>
      </c>
      <c r="AN68">
        <v>7.55</v>
      </c>
      <c r="AO68" t="s">
        <v>10183</v>
      </c>
      <c r="AP68">
        <v>-8.1600823695087005E-2</v>
      </c>
      <c r="AQ68">
        <f>(Table2[[#This Row],[Sharpe Ratio]]-AVERAGE(Table2[Sharpe Ratio]))/_xlfn.STDEV.P(Table2[Sharpe Ratio])</f>
        <v>-1.5296827339123471</v>
      </c>
      <c r="AR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">
        <f>_xlfn.RANK.AVG(Table2[[#This Row],[1Y Return vs Nifty Z-Score]],Table2[1Y Return vs Nifty Z-Score])</f>
        <v>660</v>
      </c>
      <c r="AT68">
        <f>_xlfn.RANK.AVG(Table2[[#This Row],[6M Return vs Nifty Z-Score]],Table2[6M Return vs Nifty Z-Score])</f>
        <v>505</v>
      </c>
      <c r="AU68">
        <f>_xlfn.RANK.AVG(Table2[[#This Row],[Sharpe Ratio Z-Score]],Table2[Sharpe Ratio Z-Score])</f>
        <v>689</v>
      </c>
      <c r="AV68">
        <f>(Table2[[#This Row],[Rank 1Y]]+Table2[[#This Row],[Rank 6M]]+Table2[[#This Row],[Rank Sharpe]])/3</f>
        <v>618</v>
      </c>
    </row>
    <row r="69" spans="1:48" x14ac:dyDescent="0.3">
      <c r="A69" t="s">
        <v>191</v>
      </c>
      <c r="B69" t="s">
        <v>192</v>
      </c>
      <c r="C69" t="s">
        <v>10143</v>
      </c>
      <c r="D69" t="s">
        <v>193</v>
      </c>
      <c r="E69">
        <v>136599.101895828</v>
      </c>
      <c r="F69">
        <v>201.58</v>
      </c>
      <c r="G69">
        <v>84.309203212451095</v>
      </c>
      <c r="H69">
        <f>(Table2[[#This Row],[1Y Return vs Nifty]]-AVERAGE(Table2[1Y Return vs Nifty]))/_xlfn.STDEV.P(Table2[1Y Return vs Nifty])</f>
        <v>0.50231068592802453</v>
      </c>
      <c r="I69">
        <v>6.88061960810849</v>
      </c>
      <c r="J69">
        <f>(Table2[[#This Row],[1M Return vs Nifty]]-AVERAGE(Table2[1M Return vs Nifty]))/_xlfn.STDEV.P(Table2[1M Return vs Nifty])</f>
        <v>0.70138616219900785</v>
      </c>
      <c r="K69">
        <v>72.574614830246006</v>
      </c>
      <c r="L69">
        <f>(Table2[[#This Row],[6M Return vs Nifty]]-AVERAGE(Table2[6M Return vs Nifty]))/_xlfn.STDEV.P(Table2[6M Return vs Nifty])</f>
        <v>1.9074886392029073</v>
      </c>
      <c r="M69">
        <v>-5.4188215388496603</v>
      </c>
      <c r="N69">
        <f>(Table2[[#This Row],[1W Return vs Nifty]]-AVERAGE(Table2[1W Return vs Nifty]))/_xlfn.STDEV.P(Table2[1W Return vs Nifty])</f>
        <v>-0.82846183653343086</v>
      </c>
      <c r="O69">
        <v>192.49</v>
      </c>
      <c r="P69">
        <v>171.16370664330501</v>
      </c>
      <c r="Q69">
        <v>130.240584930556</v>
      </c>
      <c r="R69">
        <v>61.319019247053703</v>
      </c>
      <c r="S69" s="2">
        <f>(Table2[[#This Row],[Close Price]]-Table2[[#This Row],[20D EMA]])/Table2[[#This Row],[20D EMA]]</f>
        <v>4.7223232375707844E-2</v>
      </c>
      <c r="T69" s="2">
        <f>(Table2[[#This Row],[Close Price]]-Table2[[#This Row],[50D EMA]])/Table2[[#This Row],[50D EMA]]</f>
        <v>0.17770293687364902</v>
      </c>
      <c r="U69" s="2">
        <f>(Table2[[#This Row],[Close Price]]-Table2[[#This Row],[200D EMA]])/Table2[[#This Row],[200D EMA]]</f>
        <v>0.5477510340381383</v>
      </c>
      <c r="V69">
        <v>0.83351457591365496</v>
      </c>
      <c r="W69">
        <v>200.73</v>
      </c>
      <c r="X69">
        <v>203.15</v>
      </c>
      <c r="Y69">
        <v>196.56</v>
      </c>
      <c r="Z69">
        <v>202.19</v>
      </c>
      <c r="AA69">
        <v>192.09</v>
      </c>
      <c r="AB69">
        <v>208.88</v>
      </c>
      <c r="AC69" s="2">
        <f>(Table2[[#This Row],[Close Price]]/Table2[[#This Row],[Day Low]])-1</f>
        <v>4.2345439147113417E-3</v>
      </c>
      <c r="AD69" s="2">
        <f>(Table2[[#This Row],[Day High]]/Table2[[#This Row],[Close Price]])-1</f>
        <v>7.7884710784799083E-3</v>
      </c>
      <c r="AE69" s="2">
        <f>(Table2[[#This Row],[Close Price]]/Table2[[#This Row],[Current Week Low]])-1</f>
        <v>2.5539275539275597E-2</v>
      </c>
      <c r="AF69" s="2">
        <f>(Table2[[#This Row],[Current Week High]]/Table2[[#This Row],[Close Price]])-1</f>
        <v>3.0260938585175978E-3</v>
      </c>
      <c r="AG69" s="2">
        <f>(Table2[[#This Row],[Close Price]]/Table2[[#This Row],[Current Month Low]])-1</f>
        <v>4.9403925243375557E-2</v>
      </c>
      <c r="AH69" s="2">
        <f>(Table2[[#This Row],[Current Month High]]/Table2[[#This Row],[Close Price]])-1</f>
        <v>3.6213910110129977E-2</v>
      </c>
      <c r="AI69">
        <v>3.6213910110129901</v>
      </c>
      <c r="AJ69">
        <v>132.23502304147399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0.38</v>
      </c>
      <c r="AM69" t="s">
        <v>10183</v>
      </c>
      <c r="AN69">
        <v>1.53</v>
      </c>
      <c r="AO69" t="s">
        <v>10183</v>
      </c>
      <c r="AP69">
        <v>2.1622628003935999E-2</v>
      </c>
      <c r="AQ69">
        <f>(Table2[[#This Row],[Sharpe Ratio]]-AVERAGE(Table2[Sharpe Ratio]))/_xlfn.STDEV.P(Table2[Sharpe Ratio])</f>
        <v>-0.36196360653694926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1.9207600442595596</v>
      </c>
      <c r="AS69">
        <f>_xlfn.RANK.AVG(Table2[[#This Row],[1Y Return vs Nifty Z-Score]],Table2[1Y Return vs Nifty Z-Score])</f>
        <v>145</v>
      </c>
      <c r="AT69">
        <f>_xlfn.RANK.AVG(Table2[[#This Row],[6M Return vs Nifty Z-Score]],Table2[6M Return vs Nifty Z-Score])</f>
        <v>35</v>
      </c>
      <c r="AU69">
        <f>_xlfn.RANK.AVG(Table2[[#This Row],[Sharpe Ratio Z-Score]],Table2[Sharpe Ratio Z-Score])</f>
        <v>430</v>
      </c>
      <c r="AV69">
        <f>(Table2[[#This Row],[Rank 1Y]]+Table2[[#This Row],[Rank 6M]]+Table2[[#This Row],[Rank Sharpe]])/3</f>
        <v>203.33333333333334</v>
      </c>
    </row>
    <row r="70" spans="1:48" x14ac:dyDescent="0.3">
      <c r="A70" t="s">
        <v>194</v>
      </c>
      <c r="B70" t="s">
        <v>195</v>
      </c>
      <c r="C70" t="s">
        <v>10143</v>
      </c>
      <c r="D70" t="s">
        <v>196</v>
      </c>
      <c r="E70">
        <v>133854.1365775</v>
      </c>
      <c r="F70">
        <v>4881.3500000000004</v>
      </c>
      <c r="G70">
        <v>20.046326584292999</v>
      </c>
      <c r="H70">
        <f>(Table2[[#This Row],[1Y Return vs Nifty]]-AVERAGE(Table2[1Y Return vs Nifty]))/_xlfn.STDEV.P(Table2[1Y Return vs Nifty])</f>
        <v>-0.28803329574055808</v>
      </c>
      <c r="I70">
        <v>-6.5538918901251098</v>
      </c>
      <c r="J70">
        <f>(Table2[[#This Row],[1M Return vs Nifty]]-AVERAGE(Table2[1M Return vs Nifty]))/_xlfn.STDEV.P(Table2[1M Return vs Nifty])</f>
        <v>-0.57603538805385346</v>
      </c>
      <c r="K70">
        <v>16.115674070468099</v>
      </c>
      <c r="L70">
        <f>(Table2[[#This Row],[6M Return vs Nifty]]-AVERAGE(Table2[6M Return vs Nifty]))/_xlfn.STDEV.P(Table2[6M Return vs Nifty])</f>
        <v>0.17045180205052327</v>
      </c>
      <c r="M70">
        <v>1.27981128294049</v>
      </c>
      <c r="N70">
        <f>(Table2[[#This Row],[1W Return vs Nifty]]-AVERAGE(Table2[1W Return vs Nifty]))/_xlfn.STDEV.P(Table2[1W Return vs Nifty])</f>
        <v>0.60092088454262926</v>
      </c>
      <c r="O70">
        <v>4781.93</v>
      </c>
      <c r="P70">
        <v>4683.0121627297103</v>
      </c>
      <c r="Q70">
        <v>4176.4864139215997</v>
      </c>
      <c r="R70">
        <v>70.226160530482701</v>
      </c>
      <c r="S70" s="2">
        <f>(Table2[[#This Row],[Close Price]]-Table2[[#This Row],[20D EMA]])/Table2[[#This Row],[20D EMA]]</f>
        <v>2.0790768580886812E-2</v>
      </c>
      <c r="T70" s="2">
        <f>(Table2[[#This Row],[Close Price]]-Table2[[#This Row],[50D EMA]])/Table2[[#This Row],[50D EMA]]</f>
        <v>4.2352620573737662E-2</v>
      </c>
      <c r="U70" s="2">
        <f>(Table2[[#This Row],[Close Price]]-Table2[[#This Row],[200D EMA]])/Table2[[#This Row],[200D EMA]]</f>
        <v>0.16876951490345066</v>
      </c>
      <c r="V70">
        <v>0.78599575399174904</v>
      </c>
      <c r="W70">
        <v>4861</v>
      </c>
      <c r="X70">
        <v>4929.8999999999996</v>
      </c>
      <c r="Y70">
        <v>4825.6000000000004</v>
      </c>
      <c r="Z70">
        <v>4917</v>
      </c>
      <c r="AA70">
        <v>4592.8999999999996</v>
      </c>
      <c r="AB70">
        <v>4955</v>
      </c>
      <c r="AC70" s="2">
        <f>(Table2[[#This Row],[Close Price]]/Table2[[#This Row],[Day Low]])-1</f>
        <v>4.1863814030036473E-3</v>
      </c>
      <c r="AD70" s="2">
        <f>(Table2[[#This Row],[Day High]]/Table2[[#This Row],[Close Price]])-1</f>
        <v>9.9460190316202901E-3</v>
      </c>
      <c r="AE70" s="2">
        <f>(Table2[[#This Row],[Close Price]]/Table2[[#This Row],[Current Week Low]])-1</f>
        <v>1.1552967506631262E-2</v>
      </c>
      <c r="AF70" s="2">
        <f>(Table2[[#This Row],[Current Week High]]/Table2[[#This Row],[Close Price]])-1</f>
        <v>7.3033074866584169E-3</v>
      </c>
      <c r="AG70" s="2">
        <f>(Table2[[#This Row],[Close Price]]/Table2[[#This Row],[Current Month Low]])-1</f>
        <v>6.2803457510505423E-2</v>
      </c>
      <c r="AH70" s="2">
        <f>(Table2[[#This Row],[Current Month High]]/Table2[[#This Row],[Close Price]])-1</f>
        <v>1.5088039169491863E-2</v>
      </c>
      <c r="AI70">
        <v>1.93901277310579</v>
      </c>
      <c r="AJ70">
        <v>49.053406210876602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-0.08</v>
      </c>
      <c r="AM70" t="s">
        <v>10184</v>
      </c>
      <c r="AN70">
        <v>3.55</v>
      </c>
      <c r="AO70" t="s">
        <v>10183</v>
      </c>
      <c r="AP70">
        <v>6.0890015237825001E-2</v>
      </c>
      <c r="AQ70">
        <f>(Table2[[#This Row],[Sharpe Ratio]]-AVERAGE(Table2[Sharpe Ratio]))/_xlfn.STDEV.P(Table2[Sharpe Ratio])</f>
        <v>8.2250168533921544E-2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-1.0445828667337453E-2</v>
      </c>
      <c r="AS70">
        <f>_xlfn.RANK.AVG(Table2[[#This Row],[1Y Return vs Nifty Z-Score]],Table2[1Y Return vs Nifty Z-Score])</f>
        <v>382</v>
      </c>
      <c r="AT70">
        <f>_xlfn.RANK.AVG(Table2[[#This Row],[6M Return vs Nifty Z-Score]],Table2[6M Return vs Nifty Z-Score])</f>
        <v>260</v>
      </c>
      <c r="AU70">
        <f>_xlfn.RANK.AVG(Table2[[#This Row],[Sharpe Ratio Z-Score]],Table2[Sharpe Ratio Z-Score])</f>
        <v>307</v>
      </c>
      <c r="AV70">
        <f>(Table2[[#This Row],[Rank 1Y]]+Table2[[#This Row],[Rank 6M]]+Table2[[#This Row],[Rank Sharpe]])/3</f>
        <v>316.33333333333331</v>
      </c>
    </row>
    <row r="71" spans="1:48" x14ac:dyDescent="0.3">
      <c r="A71" t="s">
        <v>197</v>
      </c>
      <c r="B71" t="s">
        <v>198</v>
      </c>
      <c r="C71" t="s">
        <v>10139</v>
      </c>
      <c r="D71" t="s">
        <v>32</v>
      </c>
      <c r="E71">
        <v>133705.56913804499</v>
      </c>
      <c r="F71">
        <v>258.55</v>
      </c>
      <c r="G71">
        <v>2.64269163263309</v>
      </c>
      <c r="H71">
        <f>(Table2[[#This Row],[1Y Return vs Nifty]]-AVERAGE(Table2[1Y Return vs Nifty]))/_xlfn.STDEV.P(Table2[1Y Return vs Nifty])</f>
        <v>-0.50207379415756215</v>
      </c>
      <c r="I71">
        <v>-17.536552738511599</v>
      </c>
      <c r="J71">
        <f>(Table2[[#This Row],[1M Return vs Nifty]]-AVERAGE(Table2[1M Return vs Nifty]))/_xlfn.STDEV.P(Table2[1M Return vs Nifty])</f>
        <v>-1.6203225323011083</v>
      </c>
      <c r="K71">
        <v>0.61310044879986203</v>
      </c>
      <c r="L71">
        <f>(Table2[[#This Row],[6M Return vs Nifty]]-AVERAGE(Table2[6M Return vs Nifty]))/_xlfn.STDEV.P(Table2[6M Return vs Nifty])</f>
        <v>-0.30650616225278193</v>
      </c>
      <c r="M71">
        <v>-7.1754574939840197</v>
      </c>
      <c r="N71">
        <f>(Table2[[#This Row],[1W Return vs Nifty]]-AVERAGE(Table2[1W Return vs Nifty]))/_xlfn.STDEV.P(Table2[1W Return vs Nifty])</f>
        <v>-1.203300277195861</v>
      </c>
      <c r="O71">
        <v>266.69</v>
      </c>
      <c r="P71">
        <v>268.31144013656501</v>
      </c>
      <c r="Q71">
        <v>245.94707697883399</v>
      </c>
      <c r="R71">
        <v>40.039768556679299</v>
      </c>
      <c r="S71" s="2">
        <f>(Table2[[#This Row],[Close Price]]-Table2[[#This Row],[20D EMA]])/Table2[[#This Row],[20D EMA]]</f>
        <v>-3.0522329296186534E-2</v>
      </c>
      <c r="T71" s="2">
        <f>(Table2[[#This Row],[Close Price]]-Table2[[#This Row],[50D EMA]])/Table2[[#This Row],[50D EMA]]</f>
        <v>-3.638100608604921E-2</v>
      </c>
      <c r="U71" s="2">
        <f>(Table2[[#This Row],[Close Price]]-Table2[[#This Row],[200D EMA]])/Table2[[#This Row],[200D EMA]]</f>
        <v>5.1242418393330276E-2</v>
      </c>
      <c r="V71">
        <v>0.80994369972337699</v>
      </c>
      <c r="W71">
        <v>256.95</v>
      </c>
      <c r="X71">
        <v>260.89999999999998</v>
      </c>
      <c r="Y71">
        <v>250.65</v>
      </c>
      <c r="Z71">
        <v>259.3</v>
      </c>
      <c r="AA71">
        <v>250.05</v>
      </c>
      <c r="AB71">
        <v>276.3</v>
      </c>
      <c r="AC71" s="2">
        <f>(Table2[[#This Row],[Close Price]]/Table2[[#This Row],[Day Low]])-1</f>
        <v>6.2268923915158592E-3</v>
      </c>
      <c r="AD71" s="2">
        <f>(Table2[[#This Row],[Day High]]/Table2[[#This Row],[Close Price]])-1</f>
        <v>9.0891510346160498E-3</v>
      </c>
      <c r="AE71" s="2">
        <f>(Table2[[#This Row],[Close Price]]/Table2[[#This Row],[Current Week Low]])-1</f>
        <v>3.1518053062038698E-2</v>
      </c>
      <c r="AF71" s="2">
        <f>(Table2[[#This Row],[Current Week High]]/Table2[[#This Row],[Close Price]])-1</f>
        <v>2.9007928833881813E-3</v>
      </c>
      <c r="AG71" s="2">
        <f>(Table2[[#This Row],[Close Price]]/Table2[[#This Row],[Current Month Low]])-1</f>
        <v>3.3993201359727943E-2</v>
      </c>
      <c r="AH71" s="2">
        <f>(Table2[[#This Row],[Current Month High]]/Table2[[#This Row],[Close Price]])-1</f>
        <v>6.8652098240185699E-2</v>
      </c>
      <c r="AI71">
        <v>15.915683620189499</v>
      </c>
      <c r="AJ71">
        <v>39.192462987886898</v>
      </c>
      <c r="AK71" t="str">
        <f>IF(AND(Table2[[#This Row],[20D EMA]]&gt;Table2[[#This Row],[50D EMA]],Table2[[#This Row],[50D EMA]]&gt;Table2[[#This Row],[200D EMA]]),"Uptrend","Downtrend/NoTrend")</f>
        <v>Downtrend/NoTrend</v>
      </c>
      <c r="AL71">
        <v>-0.11</v>
      </c>
      <c r="AM71" t="s">
        <v>10184</v>
      </c>
      <c r="AN71">
        <v>-7.61</v>
      </c>
      <c r="AO71" t="s">
        <v>10184</v>
      </c>
      <c r="AP71">
        <v>0.13516636102976601</v>
      </c>
      <c r="AQ71">
        <f>(Table2[[#This Row],[Sharpe Ratio]]-AVERAGE(Table2[Sharpe Ratio]))/_xlfn.STDEV.P(Table2[Sharpe Ratio])</f>
        <v>0.92250408627439562</v>
      </c>
      <c r="AR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">
        <f>_xlfn.RANK.AVG(Table2[[#This Row],[1Y Return vs Nifty Z-Score]],Table2[1Y Return vs Nifty Z-Score])</f>
        <v>483</v>
      </c>
      <c r="AT71">
        <f>_xlfn.RANK.AVG(Table2[[#This Row],[6M Return vs Nifty Z-Score]],Table2[6M Return vs Nifty Z-Score])</f>
        <v>428</v>
      </c>
      <c r="AU71">
        <f>_xlfn.RANK.AVG(Table2[[#This Row],[Sharpe Ratio Z-Score]],Table2[Sharpe Ratio Z-Score])</f>
        <v>139</v>
      </c>
      <c r="AV71">
        <f>(Table2[[#This Row],[Rank 1Y]]+Table2[[#This Row],[Rank 6M]]+Table2[[#This Row],[Rank Sharpe]])/3</f>
        <v>350</v>
      </c>
    </row>
    <row r="72" spans="1:48" x14ac:dyDescent="0.3">
      <c r="A72" t="s">
        <v>199</v>
      </c>
      <c r="B72" t="s">
        <v>200</v>
      </c>
      <c r="C72" t="s">
        <v>10137</v>
      </c>
      <c r="D72" t="s">
        <v>18</v>
      </c>
      <c r="E72">
        <v>133517.50639319999</v>
      </c>
      <c r="F72">
        <v>307.75</v>
      </c>
      <c r="G72">
        <v>35.561208778921298</v>
      </c>
      <c r="H72">
        <f>(Table2[[#This Row],[1Y Return vs Nifty]]-AVERAGE(Table2[1Y Return vs Nifty]))/_xlfn.STDEV.P(Table2[1Y Return vs Nifty])</f>
        <v>-9.7221828650884717E-2</v>
      </c>
      <c r="I72">
        <v>-8.5228911034285009</v>
      </c>
      <c r="J72">
        <f>(Table2[[#This Row],[1M Return vs Nifty]]-AVERAGE(Table2[1M Return vs Nifty]))/_xlfn.STDEV.P(Table2[1M Return vs Nifty])</f>
        <v>-0.76325782839605671</v>
      </c>
      <c r="K72">
        <v>22.554018904134001</v>
      </c>
      <c r="L72">
        <f>(Table2[[#This Row],[6M Return vs Nifty]]-AVERAGE(Table2[6M Return vs Nifty]))/_xlfn.STDEV.P(Table2[6M Return vs Nifty])</f>
        <v>0.36853632145289195</v>
      </c>
      <c r="M72">
        <v>-1.6058170736652999</v>
      </c>
      <c r="N72">
        <f>(Table2[[#This Row],[1W Return vs Nifty]]-AVERAGE(Table2[1W Return vs Nifty]))/_xlfn.STDEV.P(Table2[1W Return vs Nifty])</f>
        <v>-1.4826749655529823E-2</v>
      </c>
      <c r="O72">
        <v>304.83999999999997</v>
      </c>
      <c r="P72">
        <v>305.04831198466502</v>
      </c>
      <c r="Q72">
        <v>270.60993916207002</v>
      </c>
      <c r="R72">
        <v>57.675711615081099</v>
      </c>
      <c r="S72" s="2">
        <f>(Table2[[#This Row],[Close Price]]-Table2[[#This Row],[20D EMA]])/Table2[[#This Row],[20D EMA]]</f>
        <v>9.5459913397192789E-3</v>
      </c>
      <c r="T72" s="2">
        <f>(Table2[[#This Row],[Close Price]]-Table2[[#This Row],[50D EMA]])/Table2[[#This Row],[50D EMA]]</f>
        <v>8.8565906093943433E-3</v>
      </c>
      <c r="U72" s="2">
        <f>(Table2[[#This Row],[Close Price]]-Table2[[#This Row],[200D EMA]])/Table2[[#This Row],[200D EMA]]</f>
        <v>0.13724573810160964</v>
      </c>
      <c r="V72">
        <v>0.59520970878977497</v>
      </c>
      <c r="W72">
        <v>308</v>
      </c>
      <c r="X72">
        <v>317.5</v>
      </c>
      <c r="Y72">
        <v>304.14999999999998</v>
      </c>
      <c r="Z72">
        <v>309</v>
      </c>
      <c r="AA72">
        <v>293.39999999999998</v>
      </c>
      <c r="AB72">
        <v>310.95</v>
      </c>
      <c r="AC72" s="2">
        <f>(Table2[[#This Row],[Close Price]]/Table2[[#This Row],[Day Low]])-1</f>
        <v>-8.116883116883189E-4</v>
      </c>
      <c r="AD72" s="2">
        <f>(Table2[[#This Row],[Day High]]/Table2[[#This Row],[Close Price]])-1</f>
        <v>3.1681559707554818E-2</v>
      </c>
      <c r="AE72" s="2">
        <f>(Table2[[#This Row],[Close Price]]/Table2[[#This Row],[Current Week Low]])-1</f>
        <v>1.1836265000822133E-2</v>
      </c>
      <c r="AF72" s="2">
        <f>(Table2[[#This Row],[Current Week High]]/Table2[[#This Row],[Close Price]])-1</f>
        <v>4.0617384240455578E-3</v>
      </c>
      <c r="AG72" s="2">
        <f>(Table2[[#This Row],[Close Price]]/Table2[[#This Row],[Current Month Low]])-1</f>
        <v>4.89093387866395E-2</v>
      </c>
      <c r="AH72" s="2">
        <f>(Table2[[#This Row],[Current Month High]]/Table2[[#This Row],[Close Price]])-1</f>
        <v>1.0398050365556522E-2</v>
      </c>
      <c r="AI72">
        <v>11.770917952883799</v>
      </c>
      <c r="AJ72">
        <v>85.699200482727406</v>
      </c>
      <c r="AK72" t="str">
        <f>IF(AND(Table2[[#This Row],[20D EMA]]&gt;Table2[[#This Row],[50D EMA]],Table2[[#This Row],[50D EMA]]&gt;Table2[[#This Row],[200D EMA]]),"Uptrend","Downtrend/NoTrend")</f>
        <v>Downtrend/NoTrend</v>
      </c>
      <c r="AL72">
        <v>-0.06</v>
      </c>
      <c r="AM72" t="s">
        <v>10184</v>
      </c>
      <c r="AN72">
        <v>0.95</v>
      </c>
      <c r="AO72" t="s">
        <v>10183</v>
      </c>
      <c r="AP72">
        <v>3.5123192941170001E-3</v>
      </c>
      <c r="AQ72">
        <f>(Table2[[#This Row],[Sharpe Ratio]]-AVERAGE(Table2[Sharpe Ratio]))/_xlfn.STDEV.P(Table2[Sharpe Ratio])</f>
        <v>-0.56683714578645172</v>
      </c>
      <c r="AR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">
        <f>_xlfn.RANK.AVG(Table2[[#This Row],[1Y Return vs Nifty Z-Score]],Table2[1Y Return vs Nifty Z-Score])</f>
        <v>311</v>
      </c>
      <c r="AT72">
        <f>_xlfn.RANK.AVG(Table2[[#This Row],[6M Return vs Nifty Z-Score]],Table2[6M Return vs Nifty Z-Score])</f>
        <v>200</v>
      </c>
      <c r="AU72">
        <f>_xlfn.RANK.AVG(Table2[[#This Row],[Sharpe Ratio Z-Score]],Table2[Sharpe Ratio Z-Score])</f>
        <v>488</v>
      </c>
      <c r="AV72">
        <f>(Table2[[#This Row],[Rank 1Y]]+Table2[[#This Row],[Rank 6M]]+Table2[[#This Row],[Rank Sharpe]])/3</f>
        <v>333</v>
      </c>
    </row>
    <row r="73" spans="1:48" x14ac:dyDescent="0.3">
      <c r="A73" t="s">
        <v>201</v>
      </c>
      <c r="B73" t="s">
        <v>202</v>
      </c>
      <c r="C73" t="s">
        <v>10139</v>
      </c>
      <c r="D73" t="s">
        <v>32</v>
      </c>
      <c r="E73">
        <v>133233.2882518</v>
      </c>
      <c r="F73">
        <v>120.93</v>
      </c>
      <c r="G73">
        <v>68.283524917877401</v>
      </c>
      <c r="H73">
        <f>(Table2[[#This Row],[1Y Return vs Nifty]]-AVERAGE(Table2[1Y Return vs Nifty]))/_xlfn.STDEV.P(Table2[1Y Return vs Nifty])</f>
        <v>0.30521713741539264</v>
      </c>
      <c r="I73">
        <v>-13.548746148260101</v>
      </c>
      <c r="J73">
        <f>(Table2[[#This Row],[1M Return vs Nifty]]-AVERAGE(Table2[1M Return vs Nifty]))/_xlfn.STDEV.P(Table2[1M Return vs Nifty])</f>
        <v>-1.2411416385784426</v>
      </c>
      <c r="K73">
        <v>11.8817650573619</v>
      </c>
      <c r="L73">
        <f>(Table2[[#This Row],[6M Return vs Nifty]]-AVERAGE(Table2[6M Return vs Nifty]))/_xlfn.STDEV.P(Table2[6M Return vs Nifty])</f>
        <v>4.0189777613883891E-2</v>
      </c>
      <c r="M73">
        <v>-4.7635053501535296</v>
      </c>
      <c r="N73">
        <f>(Table2[[#This Row],[1W Return vs Nifty]]-AVERAGE(Table2[1W Return vs Nifty]))/_xlfn.STDEV.P(Table2[1W Return vs Nifty])</f>
        <v>-0.68862768501572691</v>
      </c>
      <c r="O73">
        <v>122.23</v>
      </c>
      <c r="P73">
        <v>124.14022355916499</v>
      </c>
      <c r="Q73">
        <v>108.98241596200501</v>
      </c>
      <c r="R73">
        <v>48.077557038640997</v>
      </c>
      <c r="S73" s="2">
        <f>(Table2[[#This Row],[Close Price]]-Table2[[#This Row],[20D EMA]])/Table2[[#This Row],[20D EMA]]</f>
        <v>-1.0635686819929617E-2</v>
      </c>
      <c r="T73" s="2">
        <f>(Table2[[#This Row],[Close Price]]-Table2[[#This Row],[50D EMA]])/Table2[[#This Row],[50D EMA]]</f>
        <v>-2.5859656661847405E-2</v>
      </c>
      <c r="U73" s="2">
        <f>(Table2[[#This Row],[Close Price]]-Table2[[#This Row],[200D EMA]])/Table2[[#This Row],[200D EMA]]</f>
        <v>0.10962854817019597</v>
      </c>
      <c r="V73">
        <v>0.69161611558407099</v>
      </c>
      <c r="W73">
        <v>120.52</v>
      </c>
      <c r="X73">
        <v>122.15</v>
      </c>
      <c r="Y73">
        <v>117.5</v>
      </c>
      <c r="Z73">
        <v>121.35</v>
      </c>
      <c r="AA73">
        <v>117.5</v>
      </c>
      <c r="AB73">
        <v>124.14</v>
      </c>
      <c r="AC73" s="2">
        <f>(Table2[[#This Row],[Close Price]]/Table2[[#This Row],[Day Low]])-1</f>
        <v>3.4019249917027761E-3</v>
      </c>
      <c r="AD73" s="2">
        <f>(Table2[[#This Row],[Day High]]/Table2[[#This Row],[Close Price]])-1</f>
        <v>1.0088480939386413E-2</v>
      </c>
      <c r="AE73" s="2">
        <f>(Table2[[#This Row],[Close Price]]/Table2[[#This Row],[Current Week Low]])-1</f>
        <v>2.9191489361702239E-2</v>
      </c>
      <c r="AF73" s="2">
        <f>(Table2[[#This Row],[Current Week High]]/Table2[[#This Row],[Close Price]])-1</f>
        <v>3.4730836020837597E-3</v>
      </c>
      <c r="AG73" s="2">
        <f>(Table2[[#This Row],[Close Price]]/Table2[[#This Row],[Current Month Low]])-1</f>
        <v>2.9191489361702239E-2</v>
      </c>
      <c r="AH73" s="2">
        <f>(Table2[[#This Row],[Current Month High]]/Table2[[#This Row],[Close Price]])-1</f>
        <v>2.6544281815926496E-2</v>
      </c>
      <c r="AI73">
        <v>18.167534937567101</v>
      </c>
      <c r="AJ73">
        <v>106.54141759180099</v>
      </c>
      <c r="AK73" t="str">
        <f>IF(AND(Table2[[#This Row],[20D EMA]]&gt;Table2[[#This Row],[50D EMA]],Table2[[#This Row],[50D EMA]]&gt;Table2[[#This Row],[200D EMA]]),"Uptrend","Downtrend/NoTrend")</f>
        <v>Downtrend/NoTrend</v>
      </c>
      <c r="AL73">
        <v>-0.18</v>
      </c>
      <c r="AM73" t="s">
        <v>10184</v>
      </c>
      <c r="AN73">
        <v>1.45</v>
      </c>
      <c r="AO73" t="s">
        <v>10183</v>
      </c>
      <c r="AP73">
        <v>0.117053908564186</v>
      </c>
      <c r="AQ73">
        <f>(Table2[[#This Row],[Sharpe Ratio]]-AVERAGE(Table2[Sharpe Ratio]))/_xlfn.STDEV.P(Table2[Sharpe Ratio])</f>
        <v>0.71760629570830414</v>
      </c>
      <c r="AR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">
        <f>_xlfn.RANK.AVG(Table2[[#This Row],[1Y Return vs Nifty Z-Score]],Table2[1Y Return vs Nifty Z-Score])</f>
        <v>193</v>
      </c>
      <c r="AT73">
        <f>_xlfn.RANK.AVG(Table2[[#This Row],[6M Return vs Nifty Z-Score]],Table2[6M Return vs Nifty Z-Score])</f>
        <v>297</v>
      </c>
      <c r="AU73">
        <f>_xlfn.RANK.AVG(Table2[[#This Row],[Sharpe Ratio Z-Score]],Table2[Sharpe Ratio Z-Score])</f>
        <v>172</v>
      </c>
      <c r="AV73">
        <f>(Table2[[#This Row],[Rank 1Y]]+Table2[[#This Row],[Rank 6M]]+Table2[[#This Row],[Rank Sharpe]])/3</f>
        <v>220.66666666666666</v>
      </c>
    </row>
    <row r="74" spans="1:48" x14ac:dyDescent="0.3">
      <c r="A74" t="s">
        <v>203</v>
      </c>
      <c r="B74" t="s">
        <v>204</v>
      </c>
      <c r="C74" t="s">
        <v>10142</v>
      </c>
      <c r="D74" t="s">
        <v>100</v>
      </c>
      <c r="E74">
        <v>130522.25826</v>
      </c>
      <c r="F74">
        <v>626</v>
      </c>
      <c r="G74">
        <v>397.522681760995</v>
      </c>
      <c r="H74">
        <f>(Table2[[#This Row],[1Y Return vs Nifty]]-AVERAGE(Table2[1Y Return vs Nifty]))/_xlfn.STDEV.P(Table2[1Y Return vs Nifty])</f>
        <v>4.3544007375559941</v>
      </c>
      <c r="I74">
        <v>53.113790155647202</v>
      </c>
      <c r="J74">
        <f>(Table2[[#This Row],[1M Return vs Nifty]]-AVERAGE(Table2[1M Return vs Nifty]))/_xlfn.STDEV.P(Table2[1M Return vs Nifty])</f>
        <v>5.0974707092037184</v>
      </c>
      <c r="K74">
        <v>172.442354188807</v>
      </c>
      <c r="L74">
        <f>(Table2[[#This Row],[6M Return vs Nifty]]-AVERAGE(Table2[6M Return vs Nifty]))/_xlfn.STDEV.P(Table2[6M Return vs Nifty])</f>
        <v>4.9800567705649916</v>
      </c>
      <c r="M74">
        <v>20.095510926366199</v>
      </c>
      <c r="N74">
        <f>(Table2[[#This Row],[1W Return vs Nifty]]-AVERAGE(Table2[1W Return vs Nifty]))/_xlfn.STDEV.P(Table2[1W Return vs Nifty])</f>
        <v>4.6158947860502337</v>
      </c>
      <c r="O74">
        <v>496.29</v>
      </c>
      <c r="P74">
        <v>414.92351765616399</v>
      </c>
      <c r="Q74">
        <v>282.85387303621701</v>
      </c>
      <c r="R74">
        <v>86.472221868723196</v>
      </c>
      <c r="S74" s="2">
        <f>(Table2[[#This Row],[Close Price]]-Table2[[#This Row],[20D EMA]])/Table2[[#This Row],[20D EMA]]</f>
        <v>0.26135928590138824</v>
      </c>
      <c r="T74" s="2">
        <f>(Table2[[#This Row],[Close Price]]-Table2[[#This Row],[50D EMA]])/Table2[[#This Row],[50D EMA]]</f>
        <v>0.50871178268268091</v>
      </c>
      <c r="U74" s="2">
        <f>(Table2[[#This Row],[Close Price]]-Table2[[#This Row],[200D EMA]])/Table2[[#This Row],[200D EMA]]</f>
        <v>1.2131568971652231</v>
      </c>
      <c r="V74">
        <v>2.19725156864813</v>
      </c>
      <c r="W74">
        <v>605</v>
      </c>
      <c r="X74">
        <v>631.79999999999995</v>
      </c>
      <c r="Y74">
        <v>622.25</v>
      </c>
      <c r="Z74">
        <v>647</v>
      </c>
      <c r="AA74">
        <v>404.3</v>
      </c>
      <c r="AB74">
        <v>647</v>
      </c>
      <c r="AC74" s="2">
        <f>(Table2[[#This Row],[Close Price]]/Table2[[#This Row],[Day Low]])-1</f>
        <v>3.4710743801652955E-2</v>
      </c>
      <c r="AD74" s="2">
        <f>(Table2[[#This Row],[Day High]]/Table2[[#This Row],[Close Price]])-1</f>
        <v>9.2651757188497719E-3</v>
      </c>
      <c r="AE74" s="2">
        <f>(Table2[[#This Row],[Close Price]]/Table2[[#This Row],[Current Week Low]])-1</f>
        <v>6.0265166733628472E-3</v>
      </c>
      <c r="AF74" s="2">
        <f>(Table2[[#This Row],[Current Week High]]/Table2[[#This Row],[Close Price]])-1</f>
        <v>3.3546325878594185E-2</v>
      </c>
      <c r="AG74" s="2">
        <f>(Table2[[#This Row],[Close Price]]/Table2[[#This Row],[Current Month Low]])-1</f>
        <v>0.5483551817956962</v>
      </c>
      <c r="AH74" s="2">
        <f>(Table2[[#This Row],[Current Month High]]/Table2[[#This Row],[Close Price]])-1</f>
        <v>3.3546325878594185E-2</v>
      </c>
      <c r="AI74">
        <v>3.3546325878594101</v>
      </c>
      <c r="AJ74">
        <v>427.15789473684202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0.99</v>
      </c>
      <c r="AM74" t="s">
        <v>10183</v>
      </c>
      <c r="AN74">
        <v>51.23</v>
      </c>
      <c r="AO74" t="s">
        <v>10183</v>
      </c>
      <c r="AP74">
        <v>0.22675954924262501</v>
      </c>
      <c r="AQ74">
        <f>(Table2[[#This Row],[Sharpe Ratio]]-AVERAGE(Table2[Sharpe Ratio]))/_xlfn.STDEV.P(Table2[Sharpe Ratio])</f>
        <v>1.9586554264301967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21.006478429805135</v>
      </c>
      <c r="AS74">
        <f>_xlfn.RANK.AVG(Table2[[#This Row],[1Y Return vs Nifty Z-Score]],Table2[1Y Return vs Nifty Z-Score])</f>
        <v>6</v>
      </c>
      <c r="AT74">
        <f>_xlfn.RANK.AVG(Table2[[#This Row],[6M Return vs Nifty Z-Score]],Table2[6M Return vs Nifty Z-Score])</f>
        <v>2</v>
      </c>
      <c r="AU74">
        <f>_xlfn.RANK.AVG(Table2[[#This Row],[Sharpe Ratio Z-Score]],Table2[Sharpe Ratio Z-Score])</f>
        <v>17</v>
      </c>
      <c r="AV74">
        <f>(Table2[[#This Row],[Rank 1Y]]+Table2[[#This Row],[Rank 6M]]+Table2[[#This Row],[Rank Sharpe]])/3</f>
        <v>8.3333333333333339</v>
      </c>
    </row>
    <row r="75" spans="1:48" x14ac:dyDescent="0.3">
      <c r="A75" t="s">
        <v>205</v>
      </c>
      <c r="B75" t="s">
        <v>206</v>
      </c>
      <c r="C75" t="s">
        <v>10139</v>
      </c>
      <c r="D75" t="s">
        <v>32</v>
      </c>
      <c r="E75">
        <v>129330.304655552</v>
      </c>
      <c r="F75">
        <v>68.42</v>
      </c>
      <c r="G75">
        <v>132.03248475670699</v>
      </c>
      <c r="H75">
        <f>(Table2[[#This Row],[1Y Return vs Nifty]]-AVERAGE(Table2[1Y Return vs Nifty]))/_xlfn.STDEV.P(Table2[1Y Return vs Nifty])</f>
        <v>1.0892406575230269</v>
      </c>
      <c r="I75">
        <v>-10.5912414052709</v>
      </c>
      <c r="J75">
        <f>(Table2[[#This Row],[1M Return vs Nifty]]-AVERAGE(Table2[1M Return vs Nifty]))/_xlfn.STDEV.P(Table2[1M Return vs Nifty])</f>
        <v>-0.95992707456796911</v>
      </c>
      <c r="K75">
        <v>42.660884826250197</v>
      </c>
      <c r="L75">
        <f>(Table2[[#This Row],[6M Return vs Nifty]]-AVERAGE(Table2[6M Return vs Nifty]))/_xlfn.STDEV.P(Table2[6M Return vs Nifty])</f>
        <v>0.98715166060714288</v>
      </c>
      <c r="M75">
        <v>-6.7368482492111997E-2</v>
      </c>
      <c r="N75">
        <f>(Table2[[#This Row],[1W Return vs Nifty]]-AVERAGE(Table2[1W Return vs Nifty]))/_xlfn.STDEV.P(Table2[1W Return vs Nifty])</f>
        <v>0.31345394462785842</v>
      </c>
      <c r="O75">
        <v>64.790000000000006</v>
      </c>
      <c r="P75">
        <v>64.846494978583607</v>
      </c>
      <c r="Q75">
        <v>55.617388953631597</v>
      </c>
      <c r="R75">
        <v>73.377868453270906</v>
      </c>
      <c r="S75" s="2">
        <f>(Table2[[#This Row],[Close Price]]-Table2[[#This Row],[20D EMA]])/Table2[[#This Row],[20D EMA]]</f>
        <v>5.6027164685908244E-2</v>
      </c>
      <c r="T75" s="2">
        <f>(Table2[[#This Row],[Close Price]]-Table2[[#This Row],[50D EMA]])/Table2[[#This Row],[50D EMA]]</f>
        <v>5.5107142222514741E-2</v>
      </c>
      <c r="U75" s="2">
        <f>(Table2[[#This Row],[Close Price]]-Table2[[#This Row],[200D EMA]])/Table2[[#This Row],[200D EMA]]</f>
        <v>0.23019079621019217</v>
      </c>
      <c r="V75">
        <v>0.93280359365580101</v>
      </c>
      <c r="W75">
        <v>68.010000000000005</v>
      </c>
      <c r="X75">
        <v>70.95</v>
      </c>
      <c r="Y75">
        <v>63.57</v>
      </c>
      <c r="Z75">
        <v>69.45</v>
      </c>
      <c r="AA75">
        <v>62</v>
      </c>
      <c r="AB75">
        <v>69.45</v>
      </c>
      <c r="AC75" s="2">
        <f>(Table2[[#This Row],[Close Price]]/Table2[[#This Row],[Day Low]])-1</f>
        <v>6.0285252168799097E-3</v>
      </c>
      <c r="AD75" s="2">
        <f>(Table2[[#This Row],[Day High]]/Table2[[#This Row],[Close Price]])-1</f>
        <v>3.6977491961414755E-2</v>
      </c>
      <c r="AE75" s="2">
        <f>(Table2[[#This Row],[Close Price]]/Table2[[#This Row],[Current Week Low]])-1</f>
        <v>7.6293849299984284E-2</v>
      </c>
      <c r="AF75" s="2">
        <f>(Table2[[#This Row],[Current Week High]]/Table2[[#This Row],[Close Price]])-1</f>
        <v>1.5054077755042305E-2</v>
      </c>
      <c r="AG75" s="2">
        <f>(Table2[[#This Row],[Close Price]]/Table2[[#This Row],[Current Month Low]])-1</f>
        <v>0.10354838709677416</v>
      </c>
      <c r="AH75" s="2">
        <f>(Table2[[#This Row],[Current Month High]]/Table2[[#This Row],[Close Price]])-1</f>
        <v>1.5054077755042305E-2</v>
      </c>
      <c r="AI75">
        <v>22.405729318912599</v>
      </c>
      <c r="AJ75">
        <v>167.26562499999901</v>
      </c>
      <c r="AK75" t="str">
        <f>IF(AND(Table2[[#This Row],[20D EMA]]&gt;Table2[[#This Row],[50D EMA]],Table2[[#This Row],[50D EMA]]&gt;Table2[[#This Row],[200D EMA]]),"Uptrend","Downtrend/NoTrend")</f>
        <v>Downtrend/NoTrend</v>
      </c>
      <c r="AL75">
        <v>-0.05</v>
      </c>
      <c r="AM75" t="s">
        <v>10184</v>
      </c>
      <c r="AN75">
        <v>6.92</v>
      </c>
      <c r="AO75" t="s">
        <v>10183</v>
      </c>
      <c r="AP75">
        <v>7.8519145790464998E-2</v>
      </c>
      <c r="AQ75">
        <f>(Table2[[#This Row],[Sharpe Ratio]]-AVERAGE(Table2[Sharpe Ratio]))/_xlfn.STDEV.P(Table2[Sharpe Ratio])</f>
        <v>0.28168036202657515</v>
      </c>
      <c r="AR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5">
        <f>_xlfn.RANK.AVG(Table2[[#This Row],[1Y Return vs Nifty Z-Score]],Table2[1Y Return vs Nifty Z-Score])</f>
        <v>78</v>
      </c>
      <c r="AT75">
        <f>_xlfn.RANK.AVG(Table2[[#This Row],[6M Return vs Nifty Z-Score]],Table2[6M Return vs Nifty Z-Score])</f>
        <v>93</v>
      </c>
      <c r="AU75">
        <f>_xlfn.RANK.AVG(Table2[[#This Row],[Sharpe Ratio Z-Score]],Table2[Sharpe Ratio Z-Score])</f>
        <v>252</v>
      </c>
      <c r="AV75">
        <f>(Table2[[#This Row],[Rank 1Y]]+Table2[[#This Row],[Rank 6M]]+Table2[[#This Row],[Rank Sharpe]])/3</f>
        <v>141</v>
      </c>
    </row>
    <row r="76" spans="1:48" x14ac:dyDescent="0.3">
      <c r="A76" t="s">
        <v>207</v>
      </c>
      <c r="B76" t="s">
        <v>208</v>
      </c>
      <c r="C76" t="s">
        <v>10145</v>
      </c>
      <c r="D76" t="s">
        <v>67</v>
      </c>
      <c r="E76">
        <v>124246.8059735</v>
      </c>
      <c r="F76">
        <v>720.45</v>
      </c>
      <c r="G76">
        <v>119.965904258024</v>
      </c>
      <c r="H76">
        <f>(Table2[[#This Row],[1Y Return vs Nifty]]-AVERAGE(Table2[1Y Return vs Nifty]))/_xlfn.STDEV.P(Table2[1Y Return vs Nifty])</f>
        <v>0.94083850410503234</v>
      </c>
      <c r="I76">
        <v>-1.73616394186102</v>
      </c>
      <c r="J76">
        <f>(Table2[[#This Row],[1M Return vs Nifty]]-AVERAGE(Table2[1M Return vs Nifty]))/_xlfn.STDEV.P(Table2[1M Return vs Nifty])</f>
        <v>-0.11794135871923811</v>
      </c>
      <c r="K76">
        <v>40.9053652758044</v>
      </c>
      <c r="L76">
        <f>(Table2[[#This Row],[6M Return vs Nifty]]-AVERAGE(Table2[6M Return vs Nifty]))/_xlfn.STDEV.P(Table2[6M Return vs Nifty])</f>
        <v>0.93314069110560416</v>
      </c>
      <c r="M76">
        <v>-5.0552916918878799</v>
      </c>
      <c r="N76">
        <f>(Table2[[#This Row],[1W Return vs Nifty]]-AVERAGE(Table2[1W Return vs Nifty]))/_xlfn.STDEV.P(Table2[1W Return vs Nifty])</f>
        <v>-0.75089029385202011</v>
      </c>
      <c r="O76">
        <v>711.73</v>
      </c>
      <c r="P76">
        <v>668.67046588436494</v>
      </c>
      <c r="Q76">
        <v>536.80174554965299</v>
      </c>
      <c r="R76">
        <v>44.805168681895502</v>
      </c>
      <c r="S76" s="2">
        <f>(Table2[[#This Row],[Close Price]]-Table2[[#This Row],[20D EMA]])/Table2[[#This Row],[20D EMA]]</f>
        <v>1.2251837073047401E-2</v>
      </c>
      <c r="T76" s="2">
        <f>(Table2[[#This Row],[Close Price]]-Table2[[#This Row],[50D EMA]])/Table2[[#This Row],[50D EMA]]</f>
        <v>7.7436550225308556E-2</v>
      </c>
      <c r="U76" s="2">
        <f>(Table2[[#This Row],[Close Price]]-Table2[[#This Row],[200D EMA]])/Table2[[#This Row],[200D EMA]]</f>
        <v>0.34211560594368445</v>
      </c>
      <c r="V76">
        <v>0.40174144746500501</v>
      </c>
      <c r="W76">
        <v>713.3</v>
      </c>
      <c r="X76">
        <v>723.4</v>
      </c>
      <c r="Y76">
        <v>699.4</v>
      </c>
      <c r="Z76">
        <v>724</v>
      </c>
      <c r="AA76">
        <v>695.85</v>
      </c>
      <c r="AB76">
        <v>752</v>
      </c>
      <c r="AC76" s="2">
        <f>(Table2[[#This Row],[Close Price]]/Table2[[#This Row],[Day Low]])-1</f>
        <v>1.0023832889387574E-2</v>
      </c>
      <c r="AD76" s="2">
        <f>(Table2[[#This Row],[Day High]]/Table2[[#This Row],[Close Price]])-1</f>
        <v>4.0946630578109211E-3</v>
      </c>
      <c r="AE76" s="2">
        <f>(Table2[[#This Row],[Close Price]]/Table2[[#This Row],[Current Week Low]])-1</f>
        <v>3.0097226193880555E-2</v>
      </c>
      <c r="AF76" s="2">
        <f>(Table2[[#This Row],[Current Week High]]/Table2[[#This Row],[Close Price]])-1</f>
        <v>4.9274758831285848E-3</v>
      </c>
      <c r="AG76" s="2">
        <f>(Table2[[#This Row],[Close Price]]/Table2[[#This Row],[Current Month Low]])-1</f>
        <v>3.5352446647984426E-2</v>
      </c>
      <c r="AH76" s="2">
        <f>(Table2[[#This Row],[Current Month High]]/Table2[[#This Row],[Close Price]])-1</f>
        <v>4.3792074397945635E-2</v>
      </c>
      <c r="AI76">
        <v>4.37920743979456</v>
      </c>
      <c r="AJ76">
        <v>154.351279788173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0.1</v>
      </c>
      <c r="AM76" t="s">
        <v>10183</v>
      </c>
      <c r="AN76">
        <v>-2.0499999999999998</v>
      </c>
      <c r="AO76" t="s">
        <v>10184</v>
      </c>
      <c r="AP76">
        <v>0.100361713415133</v>
      </c>
      <c r="AQ76">
        <f>(Table2[[#This Row],[Sharpe Ratio]]-AVERAGE(Table2[Sharpe Ratio]))/_xlfn.STDEV.P(Table2[Sharpe Ratio])</f>
        <v>0.52877521873302702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1.5339227613724056</v>
      </c>
      <c r="AS76">
        <f>_xlfn.RANK.AVG(Table2[[#This Row],[1Y Return vs Nifty Z-Score]],Table2[1Y Return vs Nifty Z-Score])</f>
        <v>92</v>
      </c>
      <c r="AT76">
        <f>_xlfn.RANK.AVG(Table2[[#This Row],[6M Return vs Nifty Z-Score]],Table2[6M Return vs Nifty Z-Score])</f>
        <v>100</v>
      </c>
      <c r="AU76">
        <f>_xlfn.RANK.AVG(Table2[[#This Row],[Sharpe Ratio Z-Score]],Table2[Sharpe Ratio Z-Score])</f>
        <v>208</v>
      </c>
      <c r="AV76">
        <f>(Table2[[#This Row],[Rank 1Y]]+Table2[[#This Row],[Rank 6M]]+Table2[[#This Row],[Rank Sharpe]])/3</f>
        <v>133.33333333333334</v>
      </c>
    </row>
    <row r="77" spans="1:48" x14ac:dyDescent="0.3">
      <c r="A77" t="s">
        <v>209</v>
      </c>
      <c r="B77" t="s">
        <v>210</v>
      </c>
      <c r="C77" t="s">
        <v>10144</v>
      </c>
      <c r="D77" t="s">
        <v>62</v>
      </c>
      <c r="E77">
        <v>122521.9570906</v>
      </c>
      <c r="F77">
        <v>1517.2</v>
      </c>
      <c r="G77">
        <v>21.253001732440101</v>
      </c>
      <c r="H77">
        <f>(Table2[[#This Row],[1Y Return vs Nifty]]-AVERAGE(Table2[1Y Return vs Nifty]))/_xlfn.STDEV.P(Table2[1Y Return vs Nifty])</f>
        <v>-0.27319287011371601</v>
      </c>
      <c r="I77">
        <v>-8.2504526470623905</v>
      </c>
      <c r="J77">
        <f>(Table2[[#This Row],[1M Return vs Nifty]]-AVERAGE(Table2[1M Return vs Nifty]))/_xlfn.STDEV.P(Table2[1M Return vs Nifty])</f>
        <v>-0.7373529969977991</v>
      </c>
      <c r="K77">
        <v>4.2740967223397099</v>
      </c>
      <c r="L77">
        <f>(Table2[[#This Row],[6M Return vs Nifty]]-AVERAGE(Table2[6M Return vs Nifty]))/_xlfn.STDEV.P(Table2[6M Return vs Nifty])</f>
        <v>-0.19387058492458029</v>
      </c>
      <c r="M77">
        <v>-1.5737413486384499</v>
      </c>
      <c r="N77">
        <f>(Table2[[#This Row],[1W Return vs Nifty]]-AVERAGE(Table2[1W Return vs Nifty]))/_xlfn.STDEV.P(Table2[1W Return vs Nifty])</f>
        <v>-7.9822952214511859E-3</v>
      </c>
      <c r="O77">
        <v>1502.68</v>
      </c>
      <c r="P77">
        <v>1483.40695828548</v>
      </c>
      <c r="Q77">
        <v>1369.81976352011</v>
      </c>
      <c r="R77">
        <v>59.131016419077497</v>
      </c>
      <c r="S77" s="2">
        <f>(Table2[[#This Row],[Close Price]]-Table2[[#This Row],[20D EMA]])/Table2[[#This Row],[20D EMA]]</f>
        <v>9.6627359118375052E-3</v>
      </c>
      <c r="T77" s="2">
        <f>(Table2[[#This Row],[Close Price]]-Table2[[#This Row],[50D EMA]])/Table2[[#This Row],[50D EMA]]</f>
        <v>2.2780695159727474E-2</v>
      </c>
      <c r="U77" s="2">
        <f>(Table2[[#This Row],[Close Price]]-Table2[[#This Row],[200D EMA]])/Table2[[#This Row],[200D EMA]]</f>
        <v>0.10759096956022741</v>
      </c>
      <c r="V77">
        <v>0.69332283064006395</v>
      </c>
      <c r="W77">
        <v>1510.35</v>
      </c>
      <c r="X77">
        <v>1523.15</v>
      </c>
      <c r="Y77">
        <v>1513.25</v>
      </c>
      <c r="Z77">
        <v>1531.95</v>
      </c>
      <c r="AA77">
        <v>1467</v>
      </c>
      <c r="AB77">
        <v>1531.95</v>
      </c>
      <c r="AC77" s="2">
        <f>(Table2[[#This Row],[Close Price]]/Table2[[#This Row],[Day Low]])-1</f>
        <v>4.5353725957559821E-3</v>
      </c>
      <c r="AD77" s="2">
        <f>(Table2[[#This Row],[Day High]]/Table2[[#This Row],[Close Price]])-1</f>
        <v>3.9216978644871503E-3</v>
      </c>
      <c r="AE77" s="2">
        <f>(Table2[[#This Row],[Close Price]]/Table2[[#This Row],[Current Week Low]])-1</f>
        <v>2.6102758962498473E-3</v>
      </c>
      <c r="AF77" s="2">
        <f>(Table2[[#This Row],[Current Week High]]/Table2[[#This Row],[Close Price]])-1</f>
        <v>9.7218560506195928E-3</v>
      </c>
      <c r="AG77" s="2">
        <f>(Table2[[#This Row],[Close Price]]/Table2[[#This Row],[Current Month Low]])-1</f>
        <v>3.4219495569188796E-2</v>
      </c>
      <c r="AH77" s="2">
        <f>(Table2[[#This Row],[Current Month High]]/Table2[[#This Row],[Close Price]])-1</f>
        <v>9.7218560506195928E-3</v>
      </c>
      <c r="AI77">
        <v>4.2710255734247298</v>
      </c>
      <c r="AJ77">
        <v>48.818048062775802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-0.02</v>
      </c>
      <c r="AM77" t="s">
        <v>10184</v>
      </c>
      <c r="AN77">
        <v>2.4500000000000002</v>
      </c>
      <c r="AO77" t="s">
        <v>10183</v>
      </c>
      <c r="AP77">
        <v>1.8615211017002999E-2</v>
      </c>
      <c r="AQ77">
        <f>(Table2[[#This Row],[Sharpe Ratio]]-AVERAGE(Table2[Sharpe Ratio]))/_xlfn.STDEV.P(Table2[Sharpe Ratio])</f>
        <v>-0.39598512278962267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-1.6083838700471693</v>
      </c>
      <c r="AS77">
        <f>_xlfn.RANK.AVG(Table2[[#This Row],[1Y Return vs Nifty Z-Score]],Table2[1Y Return vs Nifty Z-Score])</f>
        <v>376</v>
      </c>
      <c r="AT77">
        <f>_xlfn.RANK.AVG(Table2[[#This Row],[6M Return vs Nifty Z-Score]],Table2[6M Return vs Nifty Z-Score])</f>
        <v>387</v>
      </c>
      <c r="AU77">
        <f>_xlfn.RANK.AVG(Table2[[#This Row],[Sharpe Ratio Z-Score]],Table2[Sharpe Ratio Z-Score])</f>
        <v>441</v>
      </c>
      <c r="AV77">
        <f>(Table2[[#This Row],[Rank 1Y]]+Table2[[#This Row],[Rank 6M]]+Table2[[#This Row],[Rank Sharpe]])/3</f>
        <v>401.33333333333331</v>
      </c>
    </row>
    <row r="78" spans="1:48" x14ac:dyDescent="0.3">
      <c r="A78" t="s">
        <v>211</v>
      </c>
      <c r="B78" t="s">
        <v>212</v>
      </c>
      <c r="C78" t="s">
        <v>10144</v>
      </c>
      <c r="D78" t="s">
        <v>213</v>
      </c>
      <c r="E78">
        <v>121242.1551718</v>
      </c>
      <c r="F78">
        <v>4575.3999999999996</v>
      </c>
      <c r="G78">
        <v>-0.75800844588882599</v>
      </c>
      <c r="H78">
        <f>(Table2[[#This Row],[1Y Return vs Nifty]]-AVERAGE(Table2[1Y Return vs Nifty]))/_xlfn.STDEV.P(Table2[1Y Return vs Nifty])</f>
        <v>-0.54389767415707635</v>
      </c>
      <c r="I78">
        <v>-5.3667432338602001</v>
      </c>
      <c r="J78">
        <f>(Table2[[#This Row],[1M Return vs Nifty]]-AVERAGE(Table2[1M Return vs Nifty]))/_xlfn.STDEV.P(Table2[1M Return vs Nifty])</f>
        <v>-0.46315526754735697</v>
      </c>
      <c r="K78">
        <v>5.7650007252067397</v>
      </c>
      <c r="L78">
        <f>(Table2[[#This Row],[6M Return vs Nifty]]-AVERAGE(Table2[6M Return vs Nifty]))/_xlfn.STDEV.P(Table2[6M Return vs Nifty])</f>
        <v>-0.14800087609215828</v>
      </c>
      <c r="M78">
        <v>-2.9980305886925298</v>
      </c>
      <c r="N78">
        <f>(Table2[[#This Row],[1W Return vs Nifty]]-AVERAGE(Table2[1W Return vs Nifty]))/_xlfn.STDEV.P(Table2[1W Return vs Nifty])</f>
        <v>-0.31190318232028913</v>
      </c>
      <c r="O78">
        <v>4533.1499999999996</v>
      </c>
      <c r="P78">
        <v>4355.0767256305598</v>
      </c>
      <c r="Q78">
        <v>3930.6159409258698</v>
      </c>
      <c r="R78">
        <v>51.755075236231001</v>
      </c>
      <c r="S78" s="2">
        <f>(Table2[[#This Row],[Close Price]]-Table2[[#This Row],[20D EMA]])/Table2[[#This Row],[20D EMA]]</f>
        <v>9.3202298622370762E-3</v>
      </c>
      <c r="T78" s="2">
        <f>(Table2[[#This Row],[Close Price]]-Table2[[#This Row],[50D EMA]])/Table2[[#This Row],[50D EMA]]</f>
        <v>5.0589986870447107E-2</v>
      </c>
      <c r="U78" s="2">
        <f>(Table2[[#This Row],[Close Price]]-Table2[[#This Row],[200D EMA]])/Table2[[#This Row],[200D EMA]]</f>
        <v>0.16404148071567856</v>
      </c>
      <c r="V78">
        <v>1.0577305352092901</v>
      </c>
      <c r="W78">
        <v>4551.7</v>
      </c>
      <c r="X78">
        <v>4598.95</v>
      </c>
      <c r="Y78">
        <v>4536.1000000000004</v>
      </c>
      <c r="Z78">
        <v>4604.3500000000004</v>
      </c>
      <c r="AA78">
        <v>4445</v>
      </c>
      <c r="AB78">
        <v>4670</v>
      </c>
      <c r="AC78" s="2">
        <f>(Table2[[#This Row],[Close Price]]/Table2[[#This Row],[Day Low]])-1</f>
        <v>5.2068457938792001E-3</v>
      </c>
      <c r="AD78" s="2">
        <f>(Table2[[#This Row],[Day High]]/Table2[[#This Row],[Close Price]])-1</f>
        <v>5.1470909647244323E-3</v>
      </c>
      <c r="AE78" s="2">
        <f>(Table2[[#This Row],[Close Price]]/Table2[[#This Row],[Current Week Low]])-1</f>
        <v>8.6638301624741842E-3</v>
      </c>
      <c r="AF78" s="2">
        <f>(Table2[[#This Row],[Current Week High]]/Table2[[#This Row],[Close Price]])-1</f>
        <v>6.3273156445340373E-3</v>
      </c>
      <c r="AG78" s="2">
        <f>(Table2[[#This Row],[Close Price]]/Table2[[#This Row],[Current Month Low]])-1</f>
        <v>2.9336332958380229E-2</v>
      </c>
      <c r="AH78" s="2">
        <f>(Table2[[#This Row],[Current Month High]]/Table2[[#This Row],[Close Price]])-1</f>
        <v>2.067578790925384E-2</v>
      </c>
      <c r="AI78">
        <v>2.06757879092538</v>
      </c>
      <c r="AJ78">
        <v>38.846235547597999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0.08</v>
      </c>
      <c r="AM78" t="s">
        <v>10183</v>
      </c>
      <c r="AN78">
        <v>1.17</v>
      </c>
      <c r="AO78" t="s">
        <v>10183</v>
      </c>
      <c r="AP78">
        <v>-5.9669067008378998E-2</v>
      </c>
      <c r="AQ78">
        <f>(Table2[[#This Row],[Sharpe Ratio]]-AVERAGE(Table2[Sharpe Ratio]))/_xlfn.STDEV.P(Table2[Sharpe Ratio])</f>
        <v>-1.2815789226322736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-2.7485359227491544</v>
      </c>
      <c r="AS78">
        <f>_xlfn.RANK.AVG(Table2[[#This Row],[1Y Return vs Nifty Z-Score]],Table2[1Y Return vs Nifty Z-Score])</f>
        <v>504</v>
      </c>
      <c r="AT78">
        <f>_xlfn.RANK.AVG(Table2[[#This Row],[6M Return vs Nifty Z-Score]],Table2[6M Return vs Nifty Z-Score])</f>
        <v>370</v>
      </c>
      <c r="AU78">
        <f>_xlfn.RANK.AVG(Table2[[#This Row],[Sharpe Ratio Z-Score]],Table2[Sharpe Ratio Z-Score])</f>
        <v>651</v>
      </c>
      <c r="AV78">
        <f>(Table2[[#This Row],[Rank 1Y]]+Table2[[#This Row],[Rank 6M]]+Table2[[#This Row],[Rank Sharpe]])/3</f>
        <v>508.33333333333331</v>
      </c>
    </row>
    <row r="79" spans="1:48" x14ac:dyDescent="0.3">
      <c r="A79" t="s">
        <v>214</v>
      </c>
      <c r="B79" t="s">
        <v>215</v>
      </c>
      <c r="C79" t="s">
        <v>10144</v>
      </c>
      <c r="D79" t="s">
        <v>62</v>
      </c>
      <c r="E79">
        <v>119540.598012</v>
      </c>
      <c r="F79">
        <v>1188</v>
      </c>
      <c r="G79">
        <v>69.197792121607307</v>
      </c>
      <c r="H79">
        <f>(Table2[[#This Row],[1Y Return vs Nifty]]-AVERAGE(Table2[1Y Return vs Nifty]))/_xlfn.STDEV.P(Table2[1Y Return vs Nifty])</f>
        <v>0.31646135211629944</v>
      </c>
      <c r="I79">
        <v>2.5126081790476</v>
      </c>
      <c r="J79">
        <f>(Table2[[#This Row],[1M Return vs Nifty]]-AVERAGE(Table2[1M Return vs Nifty]))/_xlfn.STDEV.P(Table2[1M Return vs Nifty])</f>
        <v>0.28605346238578261</v>
      </c>
      <c r="K79">
        <v>54.460172627139499</v>
      </c>
      <c r="L79">
        <f>(Table2[[#This Row],[6M Return vs Nifty]]-AVERAGE(Table2[6M Return vs Nifty]))/_xlfn.STDEV.P(Table2[6M Return vs Nifty])</f>
        <v>1.3501729515929797</v>
      </c>
      <c r="M79">
        <v>-0.166481011301124</v>
      </c>
      <c r="N79">
        <f>(Table2[[#This Row],[1W Return vs Nifty]]-AVERAGE(Table2[1W Return vs Nifty]))/_xlfn.STDEV.P(Table2[1W Return vs Nifty])</f>
        <v>0.29230489229274403</v>
      </c>
      <c r="O79">
        <v>1124.6600000000001</v>
      </c>
      <c r="P79">
        <v>1071.1547196768199</v>
      </c>
      <c r="Q79">
        <v>882.00538084689094</v>
      </c>
      <c r="R79">
        <v>76.064214293867096</v>
      </c>
      <c r="S79" s="2">
        <f>(Table2[[#This Row],[Close Price]]-Table2[[#This Row],[20D EMA]])/Table2[[#This Row],[20D EMA]]</f>
        <v>5.6319243149040521E-2</v>
      </c>
      <c r="T79" s="2">
        <f>(Table2[[#This Row],[Close Price]]-Table2[[#This Row],[50D EMA]])/Table2[[#This Row],[50D EMA]]</f>
        <v>0.10908347615593168</v>
      </c>
      <c r="U79" s="2">
        <f>(Table2[[#This Row],[Close Price]]-Table2[[#This Row],[200D EMA]])/Table2[[#This Row],[200D EMA]]</f>
        <v>0.34693055824591085</v>
      </c>
      <c r="V79">
        <v>1.15282503528948</v>
      </c>
      <c r="W79">
        <v>1183.95</v>
      </c>
      <c r="X79">
        <v>1193.8</v>
      </c>
      <c r="Y79">
        <v>1171.7</v>
      </c>
      <c r="Z79">
        <v>1198.95</v>
      </c>
      <c r="AA79">
        <v>1059</v>
      </c>
      <c r="AB79">
        <v>1203</v>
      </c>
      <c r="AC79" s="2">
        <f>(Table2[[#This Row],[Close Price]]/Table2[[#This Row],[Day Low]])-1</f>
        <v>3.420752565564289E-3</v>
      </c>
      <c r="AD79" s="2">
        <f>(Table2[[#This Row],[Day High]]/Table2[[#This Row],[Close Price]])-1</f>
        <v>4.8821548821549321E-3</v>
      </c>
      <c r="AE79" s="2">
        <f>(Table2[[#This Row],[Close Price]]/Table2[[#This Row],[Current Week Low]])-1</f>
        <v>1.3911410770675037E-2</v>
      </c>
      <c r="AF79" s="2">
        <f>(Table2[[#This Row],[Current Week High]]/Table2[[#This Row],[Close Price]])-1</f>
        <v>9.2171717171718459E-3</v>
      </c>
      <c r="AG79" s="2">
        <f>(Table2[[#This Row],[Close Price]]/Table2[[#This Row],[Current Month Low]])-1</f>
        <v>0.12181303116147313</v>
      </c>
      <c r="AH79" s="2">
        <f>(Table2[[#This Row],[Current Month High]]/Table2[[#This Row],[Close Price]])-1</f>
        <v>1.2626262626262541E-2</v>
      </c>
      <c r="AI79">
        <v>1.2626262626262501</v>
      </c>
      <c r="AJ79">
        <v>109.247027741083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0.13</v>
      </c>
      <c r="AM79" t="s">
        <v>10183</v>
      </c>
      <c r="AN79">
        <v>12.39</v>
      </c>
      <c r="AO79" t="s">
        <v>10183</v>
      </c>
      <c r="AP79">
        <v>5.5668396918434997E-2</v>
      </c>
      <c r="AQ79">
        <f>(Table2[[#This Row],[Sharpe Ratio]]-AVERAGE(Table2[Sharpe Ratio]))/_xlfn.STDEV.P(Table2[Sharpe Ratio])</f>
        <v>2.3180417551517618E-2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2.2681730759393233</v>
      </c>
      <c r="AS79">
        <f>_xlfn.RANK.AVG(Table2[[#This Row],[1Y Return vs Nifty Z-Score]],Table2[1Y Return vs Nifty Z-Score])</f>
        <v>190</v>
      </c>
      <c r="AT79">
        <f>_xlfn.RANK.AVG(Table2[[#This Row],[6M Return vs Nifty Z-Score]],Table2[6M Return vs Nifty Z-Score])</f>
        <v>68</v>
      </c>
      <c r="AU79">
        <f>_xlfn.RANK.AVG(Table2[[#This Row],[Sharpe Ratio Z-Score]],Table2[Sharpe Ratio Z-Score])</f>
        <v>327</v>
      </c>
      <c r="AV79">
        <f>(Table2[[#This Row],[Rank 1Y]]+Table2[[#This Row],[Rank 6M]]+Table2[[#This Row],[Rank Sharpe]])/3</f>
        <v>195</v>
      </c>
    </row>
    <row r="80" spans="1:48" x14ac:dyDescent="0.3">
      <c r="A80" t="s">
        <v>216</v>
      </c>
      <c r="B80" t="s">
        <v>217</v>
      </c>
      <c r="C80" t="s">
        <v>10139</v>
      </c>
      <c r="D80" t="s">
        <v>49</v>
      </c>
      <c r="E80">
        <v>118768.0924892</v>
      </c>
      <c r="F80">
        <v>1413.5</v>
      </c>
      <c r="G80">
        <v>-4.3030291821166404</v>
      </c>
      <c r="H80">
        <f>(Table2[[#This Row],[1Y Return vs Nifty]]-AVERAGE(Table2[1Y Return vs Nifty]))/_xlfn.STDEV.P(Table2[1Y Return vs Nifty])</f>
        <v>-0.58749649747119359</v>
      </c>
      <c r="I80">
        <v>-9.4978030785233791</v>
      </c>
      <c r="J80">
        <f>(Table2[[#This Row],[1M Return vs Nifty]]-AVERAGE(Table2[1M Return vs Nifty]))/_xlfn.STDEV.P(Table2[1M Return vs Nifty])</f>
        <v>-0.85595740788947727</v>
      </c>
      <c r="K80">
        <v>-0.68400216751072995</v>
      </c>
      <c r="L80">
        <f>(Table2[[#This Row],[6M Return vs Nifty]]-AVERAGE(Table2[6M Return vs Nifty]))/_xlfn.STDEV.P(Table2[6M Return vs Nifty])</f>
        <v>-0.3464133053160004</v>
      </c>
      <c r="M80">
        <v>-4.2851124817749202</v>
      </c>
      <c r="N80">
        <f>(Table2[[#This Row],[1W Return vs Nifty]]-AVERAGE(Table2[1W Return vs Nifty]))/_xlfn.STDEV.P(Table2[1W Return vs Nifty])</f>
        <v>-0.58654618299310124</v>
      </c>
      <c r="O80">
        <v>1403.04</v>
      </c>
      <c r="P80">
        <v>1348.12582463989</v>
      </c>
      <c r="Q80">
        <v>1211.88884845589</v>
      </c>
      <c r="R80">
        <v>51.481052795644402</v>
      </c>
      <c r="S80" s="2">
        <f>(Table2[[#This Row],[Close Price]]-Table2[[#This Row],[20D EMA]])/Table2[[#This Row],[20D EMA]]</f>
        <v>7.4552400501767847E-3</v>
      </c>
      <c r="T80" s="2">
        <f>(Table2[[#This Row],[Close Price]]-Table2[[#This Row],[50D EMA]])/Table2[[#This Row],[50D EMA]]</f>
        <v>4.8492636343920432E-2</v>
      </c>
      <c r="U80" s="2">
        <f>(Table2[[#This Row],[Close Price]]-Table2[[#This Row],[200D EMA]])/Table2[[#This Row],[200D EMA]]</f>
        <v>0.16636109144909608</v>
      </c>
      <c r="V80">
        <v>0.67374923732151704</v>
      </c>
      <c r="W80">
        <v>1408</v>
      </c>
      <c r="X80">
        <v>1432.95</v>
      </c>
      <c r="Y80">
        <v>1373.9</v>
      </c>
      <c r="Z80">
        <v>1419.8</v>
      </c>
      <c r="AA80">
        <v>1373.9</v>
      </c>
      <c r="AB80">
        <v>1450</v>
      </c>
      <c r="AC80" s="2">
        <f>(Table2[[#This Row],[Close Price]]/Table2[[#This Row],[Day Low]])-1</f>
        <v>3.90625E-3</v>
      </c>
      <c r="AD80" s="2">
        <f>(Table2[[#This Row],[Day High]]/Table2[[#This Row],[Close Price]])-1</f>
        <v>1.3760169791298127E-2</v>
      </c>
      <c r="AE80" s="2">
        <f>(Table2[[#This Row],[Close Price]]/Table2[[#This Row],[Current Week Low]])-1</f>
        <v>2.8823058446757255E-2</v>
      </c>
      <c r="AF80" s="2">
        <f>(Table2[[#This Row],[Current Week High]]/Table2[[#This Row],[Close Price]])-1</f>
        <v>4.4570215776440492E-3</v>
      </c>
      <c r="AG80" s="2">
        <f>(Table2[[#This Row],[Close Price]]/Table2[[#This Row],[Current Month Low]])-1</f>
        <v>2.8823058446757255E-2</v>
      </c>
      <c r="AH80" s="2">
        <f>(Table2[[#This Row],[Current Month High]]/Table2[[#This Row],[Close Price]])-1</f>
        <v>2.5822426600636827E-2</v>
      </c>
      <c r="AI80">
        <v>4.43579766536965</v>
      </c>
      <c r="AJ80">
        <v>41.739784407119501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0.11</v>
      </c>
      <c r="AM80" t="s">
        <v>10183</v>
      </c>
      <c r="AN80">
        <v>-1.71</v>
      </c>
      <c r="AO80" t="s">
        <v>10184</v>
      </c>
      <c r="AP80">
        <v>0.117547347673222</v>
      </c>
      <c r="AQ80">
        <f>(Table2[[#This Row],[Sharpe Ratio]]-AVERAGE(Table2[Sharpe Ratio]))/_xlfn.STDEV.P(Table2[Sharpe Ratio])</f>
        <v>0.72318834393796894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-1.6532250497318035</v>
      </c>
      <c r="AS80">
        <f>_xlfn.RANK.AVG(Table2[[#This Row],[1Y Return vs Nifty Z-Score]],Table2[1Y Return vs Nifty Z-Score])</f>
        <v>528</v>
      </c>
      <c r="AT80">
        <f>_xlfn.RANK.AVG(Table2[[#This Row],[6M Return vs Nifty Z-Score]],Table2[6M Return vs Nifty Z-Score])</f>
        <v>437</v>
      </c>
      <c r="AU80">
        <f>_xlfn.RANK.AVG(Table2[[#This Row],[Sharpe Ratio Z-Score]],Table2[Sharpe Ratio Z-Score])</f>
        <v>170</v>
      </c>
      <c r="AV80">
        <f>(Table2[[#This Row],[Rank 1Y]]+Table2[[#This Row],[Rank 6M]]+Table2[[#This Row],[Rank Sharpe]])/3</f>
        <v>378.33333333333331</v>
      </c>
    </row>
    <row r="81" spans="1:48" x14ac:dyDescent="0.3">
      <c r="A81" t="s">
        <v>218</v>
      </c>
      <c r="B81" t="s">
        <v>219</v>
      </c>
      <c r="C81" t="s">
        <v>10151</v>
      </c>
      <c r="D81" t="s">
        <v>220</v>
      </c>
      <c r="E81">
        <v>118174.244695</v>
      </c>
      <c r="F81">
        <v>1891.7</v>
      </c>
      <c r="G81">
        <v>20.013517485329999</v>
      </c>
      <c r="H81">
        <f>(Table2[[#This Row],[1Y Return vs Nifty]]-AVERAGE(Table2[1Y Return vs Nifty]))/_xlfn.STDEV.P(Table2[1Y Return vs Nifty])</f>
        <v>-0.28843680201463007</v>
      </c>
      <c r="I81">
        <v>-0.89096581549969001</v>
      </c>
      <c r="J81">
        <f>(Table2[[#This Row],[1M Return vs Nifty]]-AVERAGE(Table2[1M Return vs Nifty]))/_xlfn.STDEV.P(Table2[1M Return vs Nifty])</f>
        <v>-3.7575630423924818E-2</v>
      </c>
      <c r="K81">
        <v>20.0530249595787</v>
      </c>
      <c r="L81">
        <f>(Table2[[#This Row],[6M Return vs Nifty]]-AVERAGE(Table2[6M Return vs Nifty]))/_xlfn.STDEV.P(Table2[6M Return vs Nifty])</f>
        <v>0.29158980859371775</v>
      </c>
      <c r="M81">
        <v>-0.85383363420352298</v>
      </c>
      <c r="N81">
        <f>(Table2[[#This Row],[1W Return vs Nifty]]-AVERAGE(Table2[1W Return vs Nifty]))/_xlfn.STDEV.P(Table2[1W Return vs Nifty])</f>
        <v>0.14563467038312805</v>
      </c>
      <c r="O81">
        <v>1878.97</v>
      </c>
      <c r="P81">
        <v>1810.9683546170399</v>
      </c>
      <c r="Q81">
        <v>1571.63480437269</v>
      </c>
      <c r="R81">
        <v>48.8035762356851</v>
      </c>
      <c r="S81" s="2">
        <f>(Table2[[#This Row],[Close Price]]-Table2[[#This Row],[20D EMA]])/Table2[[#This Row],[20D EMA]]</f>
        <v>6.7749884245091822E-3</v>
      </c>
      <c r="T81" s="2">
        <f>(Table2[[#This Row],[Close Price]]-Table2[[#This Row],[50D EMA]])/Table2[[#This Row],[50D EMA]]</f>
        <v>4.4579268973494665E-2</v>
      </c>
      <c r="U81" s="2">
        <f>(Table2[[#This Row],[Close Price]]-Table2[[#This Row],[200D EMA]])/Table2[[#This Row],[200D EMA]]</f>
        <v>0.20365112476308539</v>
      </c>
      <c r="V81">
        <v>0.60799417016968005</v>
      </c>
      <c r="W81">
        <v>1893</v>
      </c>
      <c r="X81">
        <v>1908</v>
      </c>
      <c r="Y81">
        <v>1881.5</v>
      </c>
      <c r="Z81">
        <v>1939.1</v>
      </c>
      <c r="AA81">
        <v>1806.75</v>
      </c>
      <c r="AB81">
        <v>1949.7</v>
      </c>
      <c r="AC81" s="2">
        <f>(Table2[[#This Row],[Close Price]]/Table2[[#This Row],[Day Low]])-1</f>
        <v>-6.8674062334916908E-4</v>
      </c>
      <c r="AD81" s="2">
        <f>(Table2[[#This Row],[Day High]]/Table2[[#This Row],[Close Price]])-1</f>
        <v>8.6165882539515071E-3</v>
      </c>
      <c r="AE81" s="2">
        <f>(Table2[[#This Row],[Close Price]]/Table2[[#This Row],[Current Week Low]])-1</f>
        <v>5.4212064841880903E-3</v>
      </c>
      <c r="AF81" s="2">
        <f>(Table2[[#This Row],[Current Week High]]/Table2[[#This Row],[Close Price]])-1</f>
        <v>2.5056827192472264E-2</v>
      </c>
      <c r="AG81" s="2">
        <f>(Table2[[#This Row],[Close Price]]/Table2[[#This Row],[Current Month Low]])-1</f>
        <v>4.7018126470181221E-2</v>
      </c>
      <c r="AH81" s="2">
        <f>(Table2[[#This Row],[Current Month High]]/Table2[[#This Row],[Close Price]])-1</f>
        <v>3.0660252682772171E-2</v>
      </c>
      <c r="AI81">
        <v>4.9532166834064597</v>
      </c>
      <c r="AJ81">
        <v>53.441213448513601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0.11</v>
      </c>
      <c r="AM81" t="s">
        <v>10183</v>
      </c>
      <c r="AN81">
        <v>2.1</v>
      </c>
      <c r="AO81" t="s">
        <v>10183</v>
      </c>
      <c r="AP81">
        <v>3.3831780069129999E-2</v>
      </c>
      <c r="AQ81">
        <f>(Table2[[#This Row],[Sharpe Ratio]]-AVERAGE(Table2[Sharpe Ratio]))/_xlfn.STDEV.P(Table2[Sharpe Ratio])</f>
        <v>-0.22384712078784105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-0.11263507424955022</v>
      </c>
      <c r="AS81">
        <f>_xlfn.RANK.AVG(Table2[[#This Row],[1Y Return vs Nifty Z-Score]],Table2[1Y Return vs Nifty Z-Score])</f>
        <v>383</v>
      </c>
      <c r="AT81">
        <f>_xlfn.RANK.AVG(Table2[[#This Row],[6M Return vs Nifty Z-Score]],Table2[6M Return vs Nifty Z-Score])</f>
        <v>220</v>
      </c>
      <c r="AU81">
        <f>_xlfn.RANK.AVG(Table2[[#This Row],[Sharpe Ratio Z-Score]],Table2[Sharpe Ratio Z-Score])</f>
        <v>401</v>
      </c>
      <c r="AV81">
        <f>(Table2[[#This Row],[Rank 1Y]]+Table2[[#This Row],[Rank 6M]]+Table2[[#This Row],[Rank Sharpe]])/3</f>
        <v>334.66666666666669</v>
      </c>
    </row>
    <row r="82" spans="1:48" x14ac:dyDescent="0.3">
      <c r="A82" t="s">
        <v>221</v>
      </c>
      <c r="B82" t="s">
        <v>222</v>
      </c>
      <c r="C82" t="s">
        <v>10143</v>
      </c>
      <c r="D82" t="s">
        <v>117</v>
      </c>
      <c r="E82">
        <v>116515.1147085</v>
      </c>
      <c r="F82">
        <v>2450.85</v>
      </c>
      <c r="G82">
        <v>55.978645950453199</v>
      </c>
      <c r="H82">
        <f>(Table2[[#This Row],[1Y Return vs Nifty]]-AVERAGE(Table2[1Y Return vs Nifty]))/_xlfn.STDEV.P(Table2[1Y Return vs Nifty])</f>
        <v>0.15388424434656922</v>
      </c>
      <c r="I82">
        <v>-7.5883889099269197</v>
      </c>
      <c r="J82">
        <f>(Table2[[#This Row],[1M Return vs Nifty]]-AVERAGE(Table2[1M Return vs Nifty]))/_xlfn.STDEV.P(Table2[1M Return vs Nifty])</f>
        <v>-0.67440061606686652</v>
      </c>
      <c r="K82">
        <v>9.9683071844665907</v>
      </c>
      <c r="L82">
        <f>(Table2[[#This Row],[6M Return vs Nifty]]-AVERAGE(Table2[6M Return vs Nifty]))/_xlfn.STDEV.P(Table2[6M Return vs Nifty])</f>
        <v>-1.8680381245459739E-2</v>
      </c>
      <c r="M82">
        <v>-1.2266741121328699</v>
      </c>
      <c r="N82">
        <f>(Table2[[#This Row],[1W Return vs Nifty]]-AVERAGE(Table2[1W Return vs Nifty]))/_xlfn.STDEV.P(Table2[1W Return vs Nifty])</f>
        <v>6.6076385722956557E-2</v>
      </c>
      <c r="O82">
        <v>2401.0300000000002</v>
      </c>
      <c r="P82">
        <v>2313.3692220879698</v>
      </c>
      <c r="Q82">
        <v>2010.3035971951199</v>
      </c>
      <c r="R82">
        <v>59.970129200977603</v>
      </c>
      <c r="S82" s="2">
        <f>(Table2[[#This Row],[Close Price]]-Table2[[#This Row],[20D EMA]])/Table2[[#This Row],[20D EMA]]</f>
        <v>2.0749428370324279E-2</v>
      </c>
      <c r="T82" s="2">
        <f>(Table2[[#This Row],[Close Price]]-Table2[[#This Row],[50D EMA]])/Table2[[#This Row],[50D EMA]]</f>
        <v>5.9428809115020811E-2</v>
      </c>
      <c r="U82" s="2">
        <f>(Table2[[#This Row],[Close Price]]-Table2[[#This Row],[200D EMA]])/Table2[[#This Row],[200D EMA]]</f>
        <v>0.21914421454528224</v>
      </c>
      <c r="V82">
        <v>0.86767634259424997</v>
      </c>
      <c r="W82">
        <v>2436.9</v>
      </c>
      <c r="X82">
        <v>2462.4499999999998</v>
      </c>
      <c r="Y82">
        <v>2424.3000000000002</v>
      </c>
      <c r="Z82">
        <v>2455.5500000000002</v>
      </c>
      <c r="AA82">
        <v>2301.1999999999998</v>
      </c>
      <c r="AB82">
        <v>2491.9</v>
      </c>
      <c r="AC82" s="2">
        <f>(Table2[[#This Row],[Close Price]]/Table2[[#This Row],[Day Low]])-1</f>
        <v>5.7244860273297782E-3</v>
      </c>
      <c r="AD82" s="2">
        <f>(Table2[[#This Row],[Day High]]/Table2[[#This Row],[Close Price]])-1</f>
        <v>4.733051798355703E-3</v>
      </c>
      <c r="AE82" s="2">
        <f>(Table2[[#This Row],[Close Price]]/Table2[[#This Row],[Current Week Low]])-1</f>
        <v>1.0951614899145978E-2</v>
      </c>
      <c r="AF82" s="2">
        <f>(Table2[[#This Row],[Current Week High]]/Table2[[#This Row],[Close Price]])-1</f>
        <v>1.9177020217475693E-3</v>
      </c>
      <c r="AG82" s="2">
        <f>(Table2[[#This Row],[Close Price]]/Table2[[#This Row],[Current Month Low]])-1</f>
        <v>6.5031288023639888E-2</v>
      </c>
      <c r="AH82" s="2">
        <f>(Table2[[#This Row],[Current Month High]]/Table2[[#This Row],[Close Price]])-1</f>
        <v>1.6749291062284621E-2</v>
      </c>
      <c r="AI82">
        <v>2.7806679315339502</v>
      </c>
      <c r="AJ82">
        <v>89.254826254826199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7.0000000000000007E-2</v>
      </c>
      <c r="AM82" t="s">
        <v>10183</v>
      </c>
      <c r="AN82">
        <v>4.55</v>
      </c>
      <c r="AO82" t="s">
        <v>10183</v>
      </c>
      <c r="AP82">
        <v>0.20678347909147399</v>
      </c>
      <c r="AQ82">
        <f>(Table2[[#This Row],[Sharpe Ratio]]-AVERAGE(Table2[Sharpe Ratio]))/_xlfn.STDEV.P(Table2[Sharpe Ratio])</f>
        <v>1.7326753916479207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1.2595550244051203</v>
      </c>
      <c r="AS82">
        <f>_xlfn.RANK.AVG(Table2[[#This Row],[1Y Return vs Nifty Z-Score]],Table2[1Y Return vs Nifty Z-Score])</f>
        <v>234</v>
      </c>
      <c r="AT82">
        <f>_xlfn.RANK.AVG(Table2[[#This Row],[6M Return vs Nifty Z-Score]],Table2[6M Return vs Nifty Z-Score])</f>
        <v>312</v>
      </c>
      <c r="AU82">
        <f>_xlfn.RANK.AVG(Table2[[#This Row],[Sharpe Ratio Z-Score]],Table2[Sharpe Ratio Z-Score])</f>
        <v>30</v>
      </c>
      <c r="AV82">
        <f>(Table2[[#This Row],[Rank 1Y]]+Table2[[#This Row],[Rank 6M]]+Table2[[#This Row],[Rank Sharpe]])/3</f>
        <v>192</v>
      </c>
    </row>
    <row r="83" spans="1:48" x14ac:dyDescent="0.3">
      <c r="A83" t="s">
        <v>223</v>
      </c>
      <c r="B83" t="s">
        <v>224</v>
      </c>
      <c r="C83" t="s">
        <v>10145</v>
      </c>
      <c r="D83" t="s">
        <v>109</v>
      </c>
      <c r="E83">
        <v>116462.13352916999</v>
      </c>
      <c r="F83">
        <v>115.81</v>
      </c>
      <c r="G83">
        <v>125.81755011798801</v>
      </c>
      <c r="H83">
        <f>(Table2[[#This Row],[1Y Return vs Nifty]]-AVERAGE(Table2[1Y Return vs Nifty]))/_xlfn.STDEV.P(Table2[1Y Return vs Nifty])</f>
        <v>1.0128056075236798</v>
      </c>
      <c r="I83">
        <v>4.9505234019904503</v>
      </c>
      <c r="J83">
        <f>(Table2[[#This Row],[1M Return vs Nifty]]-AVERAGE(Table2[1M Return vs Nifty]))/_xlfn.STDEV.P(Table2[1M Return vs Nifty])</f>
        <v>0.51786281726155714</v>
      </c>
      <c r="K83">
        <v>48.583296698679199</v>
      </c>
      <c r="L83">
        <f>(Table2[[#This Row],[6M Return vs Nifty]]-AVERAGE(Table2[6M Return vs Nifty]))/_xlfn.STDEV.P(Table2[6M Return vs Nifty])</f>
        <v>1.1693627940212277</v>
      </c>
      <c r="M83">
        <v>6.8030878109338104</v>
      </c>
      <c r="N83">
        <f>(Table2[[#This Row],[1W Return vs Nifty]]-AVERAGE(Table2[1W Return vs Nifty]))/_xlfn.STDEV.P(Table2[1W Return vs Nifty])</f>
        <v>1.7795010878278705</v>
      </c>
      <c r="O83">
        <v>105.57</v>
      </c>
      <c r="P83">
        <v>101.52616528819399</v>
      </c>
      <c r="Q83">
        <v>83.774186870489601</v>
      </c>
      <c r="R83">
        <v>83.987583936235694</v>
      </c>
      <c r="S83" s="2">
        <f>(Table2[[#This Row],[Close Price]]-Table2[[#This Row],[20D EMA]])/Table2[[#This Row],[20D EMA]]</f>
        <v>9.6997253007483283E-2</v>
      </c>
      <c r="T83" s="2">
        <f>(Table2[[#This Row],[Close Price]]-Table2[[#This Row],[50D EMA]])/Table2[[#This Row],[50D EMA]]</f>
        <v>0.14069116735828305</v>
      </c>
      <c r="U83" s="2">
        <f>(Table2[[#This Row],[Close Price]]-Table2[[#This Row],[200D EMA]])/Table2[[#This Row],[200D EMA]]</f>
        <v>0.38240673322244295</v>
      </c>
      <c r="V83">
        <v>1.02634196787429</v>
      </c>
      <c r="W83">
        <v>115.2</v>
      </c>
      <c r="X83">
        <v>117.3</v>
      </c>
      <c r="Y83">
        <v>111.65</v>
      </c>
      <c r="Z83">
        <v>118.4</v>
      </c>
      <c r="AA83">
        <v>98.71</v>
      </c>
      <c r="AB83">
        <v>118.4</v>
      </c>
      <c r="AC83" s="2">
        <f>(Table2[[#This Row],[Close Price]]/Table2[[#This Row],[Day Low]])-1</f>
        <v>5.295138888888884E-3</v>
      </c>
      <c r="AD83" s="2">
        <f>(Table2[[#This Row],[Day High]]/Table2[[#This Row],[Close Price]])-1</f>
        <v>1.2865901044814665E-2</v>
      </c>
      <c r="AE83" s="2">
        <f>(Table2[[#This Row],[Close Price]]/Table2[[#This Row],[Current Week Low]])-1</f>
        <v>3.7259292431706115E-2</v>
      </c>
      <c r="AF83" s="2">
        <f>(Table2[[#This Row],[Current Week High]]/Table2[[#This Row],[Close Price]])-1</f>
        <v>2.2364217252396124E-2</v>
      </c>
      <c r="AG83" s="2">
        <f>(Table2[[#This Row],[Close Price]]/Table2[[#This Row],[Current Month Low]])-1</f>
        <v>0.17323472799108508</v>
      </c>
      <c r="AH83" s="2">
        <f>(Table2[[#This Row],[Current Month High]]/Table2[[#This Row],[Close Price]])-1</f>
        <v>2.2364217252396124E-2</v>
      </c>
      <c r="AI83">
        <v>2.2364217252396101</v>
      </c>
      <c r="AJ83">
        <v>155.36934950385799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0.17</v>
      </c>
      <c r="AM83" t="s">
        <v>10183</v>
      </c>
      <c r="AN83">
        <v>17.48</v>
      </c>
      <c r="AO83" t="s">
        <v>10183</v>
      </c>
      <c r="AP83">
        <v>0.17184196736214999</v>
      </c>
      <c r="AQ83">
        <f>(Table2[[#This Row],[Sharpe Ratio]]-AVERAGE(Table2[Sharpe Ratio]))/_xlfn.STDEV.P(Table2[Sharpe Ratio])</f>
        <v>1.3373982437308682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5.8169305503652033</v>
      </c>
      <c r="AS83">
        <f>_xlfn.RANK.AVG(Table2[[#This Row],[1Y Return vs Nifty Z-Score]],Table2[1Y Return vs Nifty Z-Score])</f>
        <v>84</v>
      </c>
      <c r="AT83">
        <f>_xlfn.RANK.AVG(Table2[[#This Row],[6M Return vs Nifty Z-Score]],Table2[6M Return vs Nifty Z-Score])</f>
        <v>77</v>
      </c>
      <c r="AU83">
        <f>_xlfn.RANK.AVG(Table2[[#This Row],[Sharpe Ratio Z-Score]],Table2[Sharpe Ratio Z-Score])</f>
        <v>71</v>
      </c>
      <c r="AV83">
        <f>(Table2[[#This Row],[Rank 1Y]]+Table2[[#This Row],[Rank 6M]]+Table2[[#This Row],[Rank Sharpe]])/3</f>
        <v>77.333333333333329</v>
      </c>
    </row>
    <row r="84" spans="1:48" x14ac:dyDescent="0.3">
      <c r="A84" t="s">
        <v>225</v>
      </c>
      <c r="B84" t="s">
        <v>226</v>
      </c>
      <c r="C84" t="s">
        <v>10146</v>
      </c>
      <c r="D84" t="s">
        <v>153</v>
      </c>
      <c r="E84">
        <v>113306.3415717</v>
      </c>
      <c r="F84">
        <v>325.39999999999998</v>
      </c>
      <c r="G84">
        <v>224.22250966406301</v>
      </c>
      <c r="H84">
        <f>(Table2[[#This Row],[1Y Return vs Nifty]]-AVERAGE(Table2[1Y Return vs Nifty]))/_xlfn.STDEV.P(Table2[1Y Return vs Nifty])</f>
        <v>2.2230497114968051</v>
      </c>
      <c r="I84">
        <v>1.2061078995829999</v>
      </c>
      <c r="J84">
        <f>(Table2[[#This Row],[1M Return vs Nifty]]-AVERAGE(Table2[1M Return vs Nifty]))/_xlfn.STDEV.P(Table2[1M Return vs Nifty])</f>
        <v>0.16182478368623304</v>
      </c>
      <c r="K84">
        <v>50.424566539949097</v>
      </c>
      <c r="L84">
        <f>(Table2[[#This Row],[6M Return vs Nifty]]-AVERAGE(Table2[6M Return vs Nifty]))/_xlfn.STDEV.P(Table2[6M Return vs Nifty])</f>
        <v>1.2260119889650705</v>
      </c>
      <c r="M84">
        <v>2.0006683663604998</v>
      </c>
      <c r="N84">
        <f>(Table2[[#This Row],[1W Return vs Nifty]]-AVERAGE(Table2[1W Return vs Nifty]))/_xlfn.STDEV.P(Table2[1W Return vs Nifty])</f>
        <v>0.75474043053328199</v>
      </c>
      <c r="O84">
        <v>312.64999999999998</v>
      </c>
      <c r="P84">
        <v>297.12673070592501</v>
      </c>
      <c r="Q84">
        <v>232.06157021435001</v>
      </c>
      <c r="R84">
        <v>64.5726195639362</v>
      </c>
      <c r="S84" s="2">
        <f>(Table2[[#This Row],[Close Price]]-Table2[[#This Row],[20D EMA]])/Table2[[#This Row],[20D EMA]]</f>
        <v>4.0780425395810012E-2</v>
      </c>
      <c r="T84" s="2">
        <f>(Table2[[#This Row],[Close Price]]-Table2[[#This Row],[50D EMA]])/Table2[[#This Row],[50D EMA]]</f>
        <v>9.5155589760982637E-2</v>
      </c>
      <c r="U84" s="2">
        <f>(Table2[[#This Row],[Close Price]]-Table2[[#This Row],[200D EMA]])/Table2[[#This Row],[200D EMA]]</f>
        <v>0.40221407490880706</v>
      </c>
      <c r="V84">
        <v>0.87760270562757903</v>
      </c>
      <c r="W84">
        <v>323.8</v>
      </c>
      <c r="X84">
        <v>327.45</v>
      </c>
      <c r="Y84">
        <v>322.10000000000002</v>
      </c>
      <c r="Z84">
        <v>328.4</v>
      </c>
      <c r="AA84">
        <v>293.75</v>
      </c>
      <c r="AB84">
        <v>335.35</v>
      </c>
      <c r="AC84" s="2">
        <f>(Table2[[#This Row],[Close Price]]/Table2[[#This Row],[Day Low]])-1</f>
        <v>4.9413218035823103E-3</v>
      </c>
      <c r="AD84" s="2">
        <f>(Table2[[#This Row],[Day High]]/Table2[[#This Row],[Close Price]])-1</f>
        <v>6.2999385371851346E-3</v>
      </c>
      <c r="AE84" s="2">
        <f>(Table2[[#This Row],[Close Price]]/Table2[[#This Row],[Current Week Low]])-1</f>
        <v>1.0245265445513629E-2</v>
      </c>
      <c r="AF84" s="2">
        <f>(Table2[[#This Row],[Current Week High]]/Table2[[#This Row],[Close Price]])-1</f>
        <v>9.2194222495389777E-3</v>
      </c>
      <c r="AG84" s="2">
        <f>(Table2[[#This Row],[Close Price]]/Table2[[#This Row],[Current Month Low]])-1</f>
        <v>0.10774468085106381</v>
      </c>
      <c r="AH84" s="2">
        <f>(Table2[[#This Row],[Current Month High]]/Table2[[#This Row],[Close Price]])-1</f>
        <v>3.057775046097122E-2</v>
      </c>
      <c r="AI84">
        <v>3.0577750460971198</v>
      </c>
      <c r="AJ84">
        <v>253.50353068984199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0.1</v>
      </c>
      <c r="AM84" t="s">
        <v>10183</v>
      </c>
      <c r="AN84">
        <v>9.58</v>
      </c>
      <c r="AO84" t="s">
        <v>10183</v>
      </c>
      <c r="AP84">
        <v>0.16594403241291</v>
      </c>
      <c r="AQ84">
        <f>(Table2[[#This Row],[Sharpe Ratio]]-AVERAGE(Table2[Sharpe Ratio]))/_xlfn.STDEV.P(Table2[Sharpe Ratio])</f>
        <v>1.2706776357790555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5.6363045504604461</v>
      </c>
      <c r="AS84">
        <f>_xlfn.RANK.AVG(Table2[[#This Row],[1Y Return vs Nifty Z-Score]],Table2[1Y Return vs Nifty Z-Score])</f>
        <v>19</v>
      </c>
      <c r="AT84">
        <f>_xlfn.RANK.AVG(Table2[[#This Row],[6M Return vs Nifty Z-Score]],Table2[6M Return vs Nifty Z-Score])</f>
        <v>74</v>
      </c>
      <c r="AU84">
        <f>_xlfn.RANK.AVG(Table2[[#This Row],[Sharpe Ratio Z-Score]],Table2[Sharpe Ratio Z-Score])</f>
        <v>77</v>
      </c>
      <c r="AV84">
        <f>(Table2[[#This Row],[Rank 1Y]]+Table2[[#This Row],[Rank 6M]]+Table2[[#This Row],[Rank Sharpe]])/3</f>
        <v>56.666666666666664</v>
      </c>
    </row>
    <row r="85" spans="1:48" x14ac:dyDescent="0.3">
      <c r="A85" t="s">
        <v>227</v>
      </c>
      <c r="B85" t="s">
        <v>228</v>
      </c>
      <c r="C85" t="s">
        <v>10140</v>
      </c>
      <c r="D85" t="s">
        <v>29</v>
      </c>
      <c r="E85">
        <v>113221.978131696</v>
      </c>
      <c r="F85">
        <v>16.68</v>
      </c>
      <c r="G85">
        <v>93.803720756310696</v>
      </c>
      <c r="H85">
        <f>(Table2[[#This Row],[1Y Return vs Nifty]]-AVERAGE(Table2[1Y Return vs Nifty]))/_xlfn.STDEV.P(Table2[1Y Return vs Nifty])</f>
        <v>0.61908004318938625</v>
      </c>
      <c r="I85">
        <v>-9.8513782504997192</v>
      </c>
      <c r="J85">
        <f>(Table2[[#This Row],[1M Return vs Nifty]]-AVERAGE(Table2[1M Return vs Nifty]))/_xlfn.STDEV.P(Table2[1M Return vs Nifty])</f>
        <v>-0.88957713007858141</v>
      </c>
      <c r="K85">
        <v>-10.1739653629306</v>
      </c>
      <c r="L85">
        <f>(Table2[[#This Row],[6M Return vs Nifty]]-AVERAGE(Table2[6M Return vs Nifty]))/_xlfn.STDEV.P(Table2[6M Return vs Nifty])</f>
        <v>-0.638385053843886</v>
      </c>
      <c r="M85">
        <v>-7.34075580163175</v>
      </c>
      <c r="N85">
        <f>(Table2[[#This Row],[1W Return vs Nifty]]-AVERAGE(Table2[1W Return vs Nifty]))/_xlfn.STDEV.P(Table2[1W Return vs Nifty])</f>
        <v>-1.2385723321152167</v>
      </c>
      <c r="O85">
        <v>16.71</v>
      </c>
      <c r="P85">
        <v>15.8614126113717</v>
      </c>
      <c r="Q85">
        <v>13.804164566496601</v>
      </c>
      <c r="R85">
        <v>47.534970676909701</v>
      </c>
      <c r="S85" s="2">
        <f>(Table2[[#This Row],[Close Price]]-Table2[[#This Row],[20D EMA]])/Table2[[#This Row],[20D EMA]]</f>
        <v>-1.7953321364453103E-3</v>
      </c>
      <c r="T85" s="2">
        <f>(Table2[[#This Row],[Close Price]]-Table2[[#This Row],[50D EMA]])/Table2[[#This Row],[50D EMA]]</f>
        <v>5.1608731749492549E-2</v>
      </c>
      <c r="U85" s="2">
        <f>(Table2[[#This Row],[Close Price]]-Table2[[#This Row],[200D EMA]])/Table2[[#This Row],[200D EMA]]</f>
        <v>0.20833100182557918</v>
      </c>
      <c r="V85">
        <v>0.522821437188696</v>
      </c>
      <c r="W85">
        <v>16.93</v>
      </c>
      <c r="X85">
        <v>17.670000000000002</v>
      </c>
      <c r="Y85">
        <v>15.78</v>
      </c>
      <c r="Z85">
        <v>16.73</v>
      </c>
      <c r="AA85">
        <v>15.78</v>
      </c>
      <c r="AB85">
        <v>18.059999999999999</v>
      </c>
      <c r="AC85" s="2">
        <f>(Table2[[#This Row],[Close Price]]/Table2[[#This Row],[Day Low]])-1</f>
        <v>-1.476668635558176E-2</v>
      </c>
      <c r="AD85" s="2">
        <f>(Table2[[#This Row],[Day High]]/Table2[[#This Row],[Close Price]])-1</f>
        <v>5.9352517985611586E-2</v>
      </c>
      <c r="AE85" s="2">
        <f>(Table2[[#This Row],[Close Price]]/Table2[[#This Row],[Current Week Low]])-1</f>
        <v>5.7034220532319324E-2</v>
      </c>
      <c r="AF85" s="2">
        <f>(Table2[[#This Row],[Current Week High]]/Table2[[#This Row],[Close Price]])-1</f>
        <v>2.9976019184652092E-3</v>
      </c>
      <c r="AG85" s="2">
        <f>(Table2[[#This Row],[Close Price]]/Table2[[#This Row],[Current Month Low]])-1</f>
        <v>5.7034220532319324E-2</v>
      </c>
      <c r="AH85" s="2">
        <f>(Table2[[#This Row],[Current Month High]]/Table2[[#This Row],[Close Price]])-1</f>
        <v>8.2733812949640217E-2</v>
      </c>
      <c r="AI85">
        <v>14.988009592326099</v>
      </c>
      <c r="AJ85">
        <v>126.938775510204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0.1</v>
      </c>
      <c r="AM85" t="s">
        <v>10183</v>
      </c>
      <c r="AN85">
        <v>-9.94</v>
      </c>
      <c r="AO85" t="s">
        <v>10184</v>
      </c>
      <c r="AP85">
        <v>5.7011420493619999E-2</v>
      </c>
      <c r="AQ85">
        <f>(Table2[[#This Row],[Sharpe Ratio]]-AVERAGE(Table2[Sharpe Ratio]))/_xlfn.STDEV.P(Table2[Sharpe Ratio])</f>
        <v>3.837342157769922E-2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-2.1090810512705986</v>
      </c>
      <c r="AS85">
        <f>_xlfn.RANK.AVG(Table2[[#This Row],[1Y Return vs Nifty Z-Score]],Table2[1Y Return vs Nifty Z-Score])</f>
        <v>123</v>
      </c>
      <c r="AT85">
        <f>_xlfn.RANK.AVG(Table2[[#This Row],[6M Return vs Nifty Z-Score]],Table2[6M Return vs Nifty Z-Score])</f>
        <v>538</v>
      </c>
      <c r="AU85">
        <f>_xlfn.RANK.AVG(Table2[[#This Row],[Sharpe Ratio Z-Score]],Table2[Sharpe Ratio Z-Score])</f>
        <v>323</v>
      </c>
      <c r="AV85">
        <f>(Table2[[#This Row],[Rank 1Y]]+Table2[[#This Row],[Rank 6M]]+Table2[[#This Row],[Rank Sharpe]])/3</f>
        <v>328</v>
      </c>
    </row>
    <row r="86" spans="1:48" x14ac:dyDescent="0.3">
      <c r="A86" t="s">
        <v>229</v>
      </c>
      <c r="B86" t="s">
        <v>230</v>
      </c>
      <c r="C86" t="s">
        <v>10144</v>
      </c>
      <c r="D86" t="s">
        <v>62</v>
      </c>
      <c r="E86">
        <v>113159.70534725</v>
      </c>
      <c r="F86">
        <v>6794.75</v>
      </c>
      <c r="G86">
        <v>4.2549851570947403</v>
      </c>
      <c r="H86">
        <f>(Table2[[#This Row],[1Y Return vs Nifty]]-AVERAGE(Table2[1Y Return vs Nifty]))/_xlfn.STDEV.P(Table2[1Y Return vs Nifty])</f>
        <v>-0.4822448267878825</v>
      </c>
      <c r="I86">
        <v>7.2132013955179604</v>
      </c>
      <c r="J86">
        <f>(Table2[[#This Row],[1M Return vs Nifty]]-AVERAGE(Table2[1M Return vs Nifty]))/_xlfn.STDEV.P(Table2[1M Return vs Nifty])</f>
        <v>0.73300972681572896</v>
      </c>
      <c r="K86">
        <v>6.2252911105056103</v>
      </c>
      <c r="L86">
        <f>(Table2[[#This Row],[6M Return vs Nifty]]-AVERAGE(Table2[6M Return vs Nifty]))/_xlfn.STDEV.P(Table2[6M Return vs Nifty])</f>
        <v>-0.13383941035632205</v>
      </c>
      <c r="M86">
        <v>2.04074777370829</v>
      </c>
      <c r="N86">
        <f>(Table2[[#This Row],[1W Return vs Nifty]]-AVERAGE(Table2[1W Return vs Nifty]))/_xlfn.STDEV.P(Table2[1W Return vs Nifty])</f>
        <v>0.76329274469320196</v>
      </c>
      <c r="O86">
        <v>6408.4</v>
      </c>
      <c r="P86">
        <v>6219.3597842374802</v>
      </c>
      <c r="Q86">
        <v>5907.8527640324601</v>
      </c>
      <c r="R86">
        <v>92.636611325675602</v>
      </c>
      <c r="S86" s="2">
        <f>(Table2[[#This Row],[Close Price]]-Table2[[#This Row],[20D EMA]])/Table2[[#This Row],[20D EMA]]</f>
        <v>6.0288059422008676E-2</v>
      </c>
      <c r="T86" s="2">
        <f>(Table2[[#This Row],[Close Price]]-Table2[[#This Row],[50D EMA]])/Table2[[#This Row],[50D EMA]]</f>
        <v>9.2515988095881657E-2</v>
      </c>
      <c r="U86" s="2">
        <f>(Table2[[#This Row],[Close Price]]-Table2[[#This Row],[200D EMA]])/Table2[[#This Row],[200D EMA]]</f>
        <v>0.15012175681950812</v>
      </c>
      <c r="V86">
        <v>0.75207361518766402</v>
      </c>
      <c r="W86">
        <v>6735</v>
      </c>
      <c r="X86">
        <v>6782.95</v>
      </c>
      <c r="Y86">
        <v>6702.55</v>
      </c>
      <c r="Z86">
        <v>6884.95</v>
      </c>
      <c r="AA86">
        <v>6284.25</v>
      </c>
      <c r="AB86">
        <v>6884.95</v>
      </c>
      <c r="AC86" s="2">
        <f>(Table2[[#This Row],[Close Price]]/Table2[[#This Row],[Day Low]])-1</f>
        <v>8.8715664439495967E-3</v>
      </c>
      <c r="AD86" s="2">
        <f>(Table2[[#This Row],[Day High]]/Table2[[#This Row],[Close Price]])-1</f>
        <v>-1.7366349019464211E-3</v>
      </c>
      <c r="AE86" s="2">
        <f>(Table2[[#This Row],[Close Price]]/Table2[[#This Row],[Current Week Low]])-1</f>
        <v>1.3755958553087977E-2</v>
      </c>
      <c r="AF86" s="2">
        <f>(Table2[[#This Row],[Current Week High]]/Table2[[#This Row],[Close Price]])-1</f>
        <v>1.3274954928437444E-2</v>
      </c>
      <c r="AG86" s="2">
        <f>(Table2[[#This Row],[Close Price]]/Table2[[#This Row],[Current Month Low]])-1</f>
        <v>8.1234833114532279E-2</v>
      </c>
      <c r="AH86" s="2">
        <f>(Table2[[#This Row],[Current Month High]]/Table2[[#This Row],[Close Price]])-1</f>
        <v>1.3274954928437444E-2</v>
      </c>
      <c r="AI86">
        <v>1.3274954928437399</v>
      </c>
      <c r="AJ86">
        <v>33.4135087374828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-0.01</v>
      </c>
      <c r="AM86" t="s">
        <v>10184</v>
      </c>
      <c r="AN86">
        <v>8.9600000000000009</v>
      </c>
      <c r="AO86" t="s">
        <v>10183</v>
      </c>
      <c r="AP86">
        <v>-3.1146194047371002E-2</v>
      </c>
      <c r="AQ86">
        <f>(Table2[[#This Row],[Sharpe Ratio]]-AVERAGE(Table2[Sharpe Ratio]))/_xlfn.STDEV.P(Table2[Sharpe Ratio])</f>
        <v>-0.95891286394066277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-7.8694629575936426E-2</v>
      </c>
      <c r="AS86">
        <f>_xlfn.RANK.AVG(Table2[[#This Row],[1Y Return vs Nifty Z-Score]],Table2[1Y Return vs Nifty Z-Score])</f>
        <v>470</v>
      </c>
      <c r="AT86">
        <f>_xlfn.RANK.AVG(Table2[[#This Row],[6M Return vs Nifty Z-Score]],Table2[6M Return vs Nifty Z-Score])</f>
        <v>361</v>
      </c>
      <c r="AU86">
        <f>_xlfn.RANK.AVG(Table2[[#This Row],[Sharpe Ratio Z-Score]],Table2[Sharpe Ratio Z-Score])</f>
        <v>600</v>
      </c>
      <c r="AV86">
        <f>(Table2[[#This Row],[Rank 1Y]]+Table2[[#This Row],[Rank 6M]]+Table2[[#This Row],[Rank Sharpe]])/3</f>
        <v>477</v>
      </c>
    </row>
    <row r="87" spans="1:48" x14ac:dyDescent="0.3">
      <c r="A87" t="s">
        <v>231</v>
      </c>
      <c r="B87" t="s">
        <v>232</v>
      </c>
      <c r="C87" t="s">
        <v>10145</v>
      </c>
      <c r="D87" t="s">
        <v>233</v>
      </c>
      <c r="E87">
        <v>113032.873568389</v>
      </c>
      <c r="F87">
        <v>1013.3</v>
      </c>
      <c r="G87">
        <v>5.8505764899728998</v>
      </c>
      <c r="H87">
        <f>(Table2[[#This Row],[1Y Return vs Nifty]]-AVERAGE(Table2[1Y Return vs Nifty]))/_xlfn.STDEV.P(Table2[1Y Return vs Nifty])</f>
        <v>-0.46262127313902135</v>
      </c>
      <c r="I87">
        <v>-6.9059132410832804</v>
      </c>
      <c r="J87">
        <f>(Table2[[#This Row],[1M Return vs Nifty]]-AVERAGE(Table2[1M Return vs Nifty]))/_xlfn.STDEV.P(Table2[1M Return vs Nifty])</f>
        <v>-0.60950736505295899</v>
      </c>
      <c r="K87">
        <v>-22.998323931191599</v>
      </c>
      <c r="L87">
        <f>(Table2[[#This Row],[6M Return vs Nifty]]-AVERAGE(Table2[6M Return vs Nifty]))/_xlfn.STDEV.P(Table2[6M Return vs Nifty])</f>
        <v>-1.0329440545290378</v>
      </c>
      <c r="M87">
        <v>-1.56556651799749</v>
      </c>
      <c r="N87">
        <f>(Table2[[#This Row],[1W Return vs Nifty]]-AVERAGE(Table2[1W Return vs Nifty]))/_xlfn.STDEV.P(Table2[1W Return vs Nifty])</f>
        <v>-6.237915140205213E-3</v>
      </c>
      <c r="O87">
        <v>1014.04</v>
      </c>
      <c r="P87">
        <v>1027.3529872899901</v>
      </c>
      <c r="Q87">
        <v>1051.5860601403001</v>
      </c>
      <c r="R87">
        <v>52.290067310585698</v>
      </c>
      <c r="S87" s="2">
        <f>(Table2[[#This Row],[Close Price]]-Table2[[#This Row],[20D EMA]])/Table2[[#This Row],[20D EMA]]</f>
        <v>-7.2975425032543995E-4</v>
      </c>
      <c r="T87" s="2">
        <f>(Table2[[#This Row],[Close Price]]-Table2[[#This Row],[50D EMA]])/Table2[[#This Row],[50D EMA]]</f>
        <v>-1.3678830415493226E-2</v>
      </c>
      <c r="U87" s="2">
        <f>(Table2[[#This Row],[Close Price]]-Table2[[#This Row],[200D EMA]])/Table2[[#This Row],[200D EMA]]</f>
        <v>-3.6407919039162726E-2</v>
      </c>
      <c r="V87">
        <v>0.42395824541313298</v>
      </c>
      <c r="W87">
        <v>1020.7</v>
      </c>
      <c r="X87">
        <v>1047.95</v>
      </c>
      <c r="Y87">
        <v>998.5</v>
      </c>
      <c r="Z87">
        <v>1025.1500000000001</v>
      </c>
      <c r="AA87">
        <v>985.4</v>
      </c>
      <c r="AB87">
        <v>1063.3499999999999</v>
      </c>
      <c r="AC87" s="2">
        <f>(Table2[[#This Row],[Close Price]]/Table2[[#This Row],[Day Low]])-1</f>
        <v>-7.2499265210150821E-3</v>
      </c>
      <c r="AD87" s="2">
        <f>(Table2[[#This Row],[Day High]]/Table2[[#This Row],[Close Price]])-1</f>
        <v>3.4195203789598505E-2</v>
      </c>
      <c r="AE87" s="2">
        <f>(Table2[[#This Row],[Close Price]]/Table2[[#This Row],[Current Week Low]])-1</f>
        <v>1.4822233350024971E-2</v>
      </c>
      <c r="AF87" s="2">
        <f>(Table2[[#This Row],[Current Week High]]/Table2[[#This Row],[Close Price]])-1</f>
        <v>1.1694463633672214E-2</v>
      </c>
      <c r="AG87" s="2">
        <f>(Table2[[#This Row],[Close Price]]/Table2[[#This Row],[Current Month Low]])-1</f>
        <v>2.8313375279074515E-2</v>
      </c>
      <c r="AH87" s="2">
        <f>(Table2[[#This Row],[Current Month High]]/Table2[[#This Row],[Close Price]])-1</f>
        <v>4.9393072140530903E-2</v>
      </c>
      <c r="AI87">
        <v>23.359321030297</v>
      </c>
      <c r="AJ87">
        <v>47.711370262390602</v>
      </c>
      <c r="AK87" t="str">
        <f>IF(AND(Table2[[#This Row],[20D EMA]]&gt;Table2[[#This Row],[50D EMA]],Table2[[#This Row],[50D EMA]]&gt;Table2[[#This Row],[200D EMA]]),"Uptrend","Downtrend/NoTrend")</f>
        <v>Downtrend/NoTrend</v>
      </c>
      <c r="AL87">
        <v>-0.11</v>
      </c>
      <c r="AM87" t="s">
        <v>10184</v>
      </c>
      <c r="AN87">
        <v>0.11</v>
      </c>
      <c r="AO87" t="s">
        <v>10183</v>
      </c>
      <c r="AP87">
        <v>1.3410303431625E-2</v>
      </c>
      <c r="AQ87">
        <f>(Table2[[#This Row],[Sharpe Ratio]]-AVERAGE(Table2[Sharpe Ratio]))/_xlfn.STDEV.P(Table2[Sharpe Ratio])</f>
        <v>-0.45486583297347627</v>
      </c>
      <c r="AR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7">
        <f>_xlfn.RANK.AVG(Table2[[#This Row],[1Y Return vs Nifty Z-Score]],Table2[1Y Return vs Nifty Z-Score])</f>
        <v>457</v>
      </c>
      <c r="AT87">
        <f>_xlfn.RANK.AVG(Table2[[#This Row],[6M Return vs Nifty Z-Score]],Table2[6M Return vs Nifty Z-Score])</f>
        <v>649</v>
      </c>
      <c r="AU87">
        <f>_xlfn.RANK.AVG(Table2[[#This Row],[Sharpe Ratio Z-Score]],Table2[Sharpe Ratio Z-Score])</f>
        <v>456</v>
      </c>
      <c r="AV87">
        <f>(Table2[[#This Row],[Rank 1Y]]+Table2[[#This Row],[Rank 6M]]+Table2[[#This Row],[Rank Sharpe]])/3</f>
        <v>520.66666666666663</v>
      </c>
    </row>
    <row r="88" spans="1:48" x14ac:dyDescent="0.3">
      <c r="A88" t="s">
        <v>234</v>
      </c>
      <c r="B88" t="s">
        <v>235</v>
      </c>
      <c r="C88" t="s">
        <v>10139</v>
      </c>
      <c r="D88" t="s">
        <v>24</v>
      </c>
      <c r="E88">
        <v>112451.78434702499</v>
      </c>
      <c r="F88">
        <v>1444.05</v>
      </c>
      <c r="G88">
        <v>-21.818830768131399</v>
      </c>
      <c r="H88">
        <f>(Table2[[#This Row],[1Y Return vs Nifty]]-AVERAGE(Table2[1Y Return vs Nifty]))/_xlfn.STDEV.P(Table2[1Y Return vs Nifty])</f>
        <v>-0.80291648944743144</v>
      </c>
      <c r="I88">
        <v>-9.9093979663178295</v>
      </c>
      <c r="J88">
        <f>(Table2[[#This Row],[1M Return vs Nifty]]-AVERAGE(Table2[1M Return vs Nifty]))/_xlfn.STDEV.P(Table2[1M Return vs Nifty])</f>
        <v>-0.89509393918141678</v>
      </c>
      <c r="K88">
        <v>-25.759945064018201</v>
      </c>
      <c r="L88">
        <f>(Table2[[#This Row],[6M Return vs Nifty]]-AVERAGE(Table2[6M Return vs Nifty]))/_xlfn.STDEV.P(Table2[6M Return vs Nifty])</f>
        <v>-1.1179091207067542</v>
      </c>
      <c r="M88">
        <v>-0.63773774659973204</v>
      </c>
      <c r="N88">
        <f>(Table2[[#This Row],[1W Return vs Nifty]]-AVERAGE(Table2[1W Return vs Nifty]))/_xlfn.STDEV.P(Table2[1W Return vs Nifty])</f>
        <v>0.19174612865438567</v>
      </c>
      <c r="O88">
        <v>1454.8</v>
      </c>
      <c r="P88">
        <v>1467.2300523312399</v>
      </c>
      <c r="Q88">
        <v>1459.4480584307501</v>
      </c>
      <c r="R88">
        <v>46.481454579861598</v>
      </c>
      <c r="S88" s="2">
        <f>(Table2[[#This Row],[Close Price]]-Table2[[#This Row],[20D EMA]])/Table2[[#This Row],[20D EMA]]</f>
        <v>-7.3893318669232891E-3</v>
      </c>
      <c r="T88" s="2">
        <f>(Table2[[#This Row],[Close Price]]-Table2[[#This Row],[50D EMA]])/Table2[[#This Row],[50D EMA]]</f>
        <v>-1.5798512506208433E-2</v>
      </c>
      <c r="U88" s="2">
        <f>(Table2[[#This Row],[Close Price]]-Table2[[#This Row],[200D EMA]])/Table2[[#This Row],[200D EMA]]</f>
        <v>-1.0550603936742108E-2</v>
      </c>
      <c r="V88">
        <v>0.93020849153867802</v>
      </c>
      <c r="W88">
        <v>1435.75</v>
      </c>
      <c r="X88">
        <v>1450</v>
      </c>
      <c r="Y88">
        <v>1433</v>
      </c>
      <c r="Z88">
        <v>1449</v>
      </c>
      <c r="AA88">
        <v>1415.05</v>
      </c>
      <c r="AB88">
        <v>1469</v>
      </c>
      <c r="AC88" s="2">
        <f>(Table2[[#This Row],[Close Price]]/Table2[[#This Row],[Day Low]])-1</f>
        <v>5.7809507226187495E-3</v>
      </c>
      <c r="AD88" s="2">
        <f>(Table2[[#This Row],[Day High]]/Table2[[#This Row],[Close Price]])-1</f>
        <v>4.120355943353804E-3</v>
      </c>
      <c r="AE88" s="2">
        <f>(Table2[[#This Row],[Close Price]]/Table2[[#This Row],[Current Week Low]])-1</f>
        <v>7.7110956036288147E-3</v>
      </c>
      <c r="AF88" s="2">
        <f>(Table2[[#This Row],[Current Week High]]/Table2[[#This Row],[Close Price]])-1</f>
        <v>3.4278591461514019E-3</v>
      </c>
      <c r="AG88" s="2">
        <f>(Table2[[#This Row],[Close Price]]/Table2[[#This Row],[Current Month Low]])-1</f>
        <v>2.049397547789833E-2</v>
      </c>
      <c r="AH88" s="2">
        <f>(Table2[[#This Row],[Current Month High]]/Table2[[#This Row],[Close Price]])-1</f>
        <v>1.7277795090197667E-2</v>
      </c>
      <c r="AI88">
        <v>17.343582285931902</v>
      </c>
      <c r="AJ88">
        <v>6.6467264872050498</v>
      </c>
      <c r="AK88" t="str">
        <f>IF(AND(Table2[[#This Row],[20D EMA]]&gt;Table2[[#This Row],[50D EMA]],Table2[[#This Row],[50D EMA]]&gt;Table2[[#This Row],[200D EMA]]),"Uptrend","Downtrend/NoTrend")</f>
        <v>Downtrend/NoTrend</v>
      </c>
      <c r="AL88">
        <v>-0.11</v>
      </c>
      <c r="AM88" t="s">
        <v>10184</v>
      </c>
      <c r="AN88">
        <v>-3.91</v>
      </c>
      <c r="AO88" t="s">
        <v>10184</v>
      </c>
      <c r="AP88">
        <v>1.1581925126897E-2</v>
      </c>
      <c r="AQ88">
        <f>(Table2[[#This Row],[Sharpe Ratio]]-AVERAGE(Table2[Sharpe Ratio]))/_xlfn.STDEV.P(Table2[Sharpe Ratio])</f>
        <v>-0.47554943038634301</v>
      </c>
      <c r="AR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8">
        <f>_xlfn.RANK.AVG(Table2[[#This Row],[1Y Return vs Nifty Z-Score]],Table2[1Y Return vs Nifty Z-Score])</f>
        <v>633</v>
      </c>
      <c r="AT88">
        <f>_xlfn.RANK.AVG(Table2[[#This Row],[6M Return vs Nifty Z-Score]],Table2[6M Return vs Nifty Z-Score])</f>
        <v>664</v>
      </c>
      <c r="AU88">
        <f>_xlfn.RANK.AVG(Table2[[#This Row],[Sharpe Ratio Z-Score]],Table2[Sharpe Ratio Z-Score])</f>
        <v>465</v>
      </c>
      <c r="AV88">
        <f>(Table2[[#This Row],[Rank 1Y]]+Table2[[#This Row],[Rank 6M]]+Table2[[#This Row],[Rank Sharpe]])/3</f>
        <v>587.33333333333337</v>
      </c>
    </row>
    <row r="89" spans="1:48" x14ac:dyDescent="0.3">
      <c r="A89" t="s">
        <v>236</v>
      </c>
      <c r="B89" t="s">
        <v>237</v>
      </c>
      <c r="C89" t="s">
        <v>10141</v>
      </c>
      <c r="D89" t="s">
        <v>180</v>
      </c>
      <c r="E89">
        <v>112080.97173443899</v>
      </c>
      <c r="F89">
        <v>632.4</v>
      </c>
      <c r="G89">
        <v>-17.056824768084098</v>
      </c>
      <c r="H89">
        <f>(Table2[[#This Row],[1Y Return vs Nifty]]-AVERAGE(Table2[1Y Return vs Nifty]))/_xlfn.STDEV.P(Table2[1Y Return vs Nifty])</f>
        <v>-0.74435044042686904</v>
      </c>
      <c r="I89">
        <v>-1.38877495906752</v>
      </c>
      <c r="J89">
        <f>(Table2[[#This Row],[1M Return vs Nifty]]-AVERAGE(Table2[1M Return vs Nifty]))/_xlfn.STDEV.P(Table2[1M Return vs Nifty])</f>
        <v>-8.4909850800309744E-2</v>
      </c>
      <c r="K89">
        <v>2.8558509815117401</v>
      </c>
      <c r="L89">
        <f>(Table2[[#This Row],[6M Return vs Nifty]]-AVERAGE(Table2[6M Return vs Nifty]))/_xlfn.STDEV.P(Table2[6M Return vs Nifty])</f>
        <v>-0.2375048625571447</v>
      </c>
      <c r="M89">
        <v>1.58022086354264</v>
      </c>
      <c r="N89">
        <f>(Table2[[#This Row],[1W Return vs Nifty]]-AVERAGE(Table2[1W Return vs Nifty]))/_xlfn.STDEV.P(Table2[1W Return vs Nifty])</f>
        <v>0.66502355671203262</v>
      </c>
      <c r="O89">
        <v>612.47</v>
      </c>
      <c r="P89">
        <v>588.53398724503802</v>
      </c>
      <c r="Q89">
        <v>556.92919585241998</v>
      </c>
      <c r="R89">
        <v>72.897947972535505</v>
      </c>
      <c r="S89" s="2">
        <f>(Table2[[#This Row],[Close Price]]-Table2[[#This Row],[20D EMA]])/Table2[[#This Row],[20D EMA]]</f>
        <v>3.2540369324211713E-2</v>
      </c>
      <c r="T89" s="2">
        <f>(Table2[[#This Row],[Close Price]]-Table2[[#This Row],[50D EMA]])/Table2[[#This Row],[50D EMA]]</f>
        <v>7.4534374744101572E-2</v>
      </c>
      <c r="U89" s="2">
        <f>(Table2[[#This Row],[Close Price]]-Table2[[#This Row],[200D EMA]])/Table2[[#This Row],[200D EMA]]</f>
        <v>0.13551238597227164</v>
      </c>
      <c r="V89">
        <v>0.668453518000105</v>
      </c>
      <c r="W89">
        <v>630</v>
      </c>
      <c r="X89">
        <v>636</v>
      </c>
      <c r="Y89">
        <v>630.15</v>
      </c>
      <c r="Z89">
        <v>638.95000000000005</v>
      </c>
      <c r="AA89">
        <v>600.70000000000005</v>
      </c>
      <c r="AB89">
        <v>638.95000000000005</v>
      </c>
      <c r="AC89" s="2">
        <f>(Table2[[#This Row],[Close Price]]/Table2[[#This Row],[Day Low]])-1</f>
        <v>3.8095238095237072E-3</v>
      </c>
      <c r="AD89" s="2">
        <f>(Table2[[#This Row],[Day High]]/Table2[[#This Row],[Close Price]])-1</f>
        <v>5.6925996204932883E-3</v>
      </c>
      <c r="AE89" s="2">
        <f>(Table2[[#This Row],[Close Price]]/Table2[[#This Row],[Current Week Low]])-1</f>
        <v>3.5705784337063395E-3</v>
      </c>
      <c r="AF89" s="2">
        <f>(Table2[[#This Row],[Current Week High]]/Table2[[#This Row],[Close Price]])-1</f>
        <v>1.0357368753953322E-2</v>
      </c>
      <c r="AG89" s="2">
        <f>(Table2[[#This Row],[Close Price]]/Table2[[#This Row],[Current Month Low]])-1</f>
        <v>5.2771766272681653E-2</v>
      </c>
      <c r="AH89" s="2">
        <f>(Table2[[#This Row],[Current Month High]]/Table2[[#This Row],[Close Price]])-1</f>
        <v>1.0357368753953322E-2</v>
      </c>
      <c r="AI89">
        <v>1.03573687539533</v>
      </c>
      <c r="AJ89">
        <v>29.272281275551901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0.13</v>
      </c>
      <c r="AM89" t="s">
        <v>10183</v>
      </c>
      <c r="AN89">
        <v>5.52</v>
      </c>
      <c r="AO89" t="s">
        <v>10183</v>
      </c>
      <c r="AP89">
        <v>-8.0839464820223E-2</v>
      </c>
      <c r="AQ89">
        <f>(Table2[[#This Row],[Sharpe Ratio]]-AVERAGE(Table2[Sharpe Ratio]))/_xlfn.STDEV.P(Table2[Sharpe Ratio])</f>
        <v>-1.5210698333907875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-1.9228114304630783</v>
      </c>
      <c r="AS89">
        <f>_xlfn.RANK.AVG(Table2[[#This Row],[1Y Return vs Nifty Z-Score]],Table2[1Y Return vs Nifty Z-Score])</f>
        <v>602</v>
      </c>
      <c r="AT89">
        <f>_xlfn.RANK.AVG(Table2[[#This Row],[6M Return vs Nifty Z-Score]],Table2[6M Return vs Nifty Z-Score])</f>
        <v>401</v>
      </c>
      <c r="AU89">
        <f>_xlfn.RANK.AVG(Table2[[#This Row],[Sharpe Ratio Z-Score]],Table2[Sharpe Ratio Z-Score])</f>
        <v>687</v>
      </c>
      <c r="AV89">
        <f>(Table2[[#This Row],[Rank 1Y]]+Table2[[#This Row],[Rank 6M]]+Table2[[#This Row],[Rank Sharpe]])/3</f>
        <v>563.33333333333337</v>
      </c>
    </row>
    <row r="90" spans="1:48" x14ac:dyDescent="0.3">
      <c r="A90" t="s">
        <v>238</v>
      </c>
      <c r="B90" t="s">
        <v>239</v>
      </c>
      <c r="C90" t="s">
        <v>10143</v>
      </c>
      <c r="D90" t="s">
        <v>117</v>
      </c>
      <c r="E90">
        <v>111778.48463435</v>
      </c>
      <c r="F90">
        <v>5606.35</v>
      </c>
      <c r="G90">
        <v>55.671413179242798</v>
      </c>
      <c r="H90">
        <f>(Table2[[#This Row],[1Y Return vs Nifty]]-AVERAGE(Table2[1Y Return vs Nifty]))/_xlfn.STDEV.P(Table2[1Y Return vs Nifty])</f>
        <v>0.15010570867499451</v>
      </c>
      <c r="I90">
        <v>-9.8679748301567507</v>
      </c>
      <c r="J90">
        <f>(Table2[[#This Row],[1M Return vs Nifty]]-AVERAGE(Table2[1M Return vs Nifty]))/_xlfn.STDEV.P(Table2[1M Return vs Nifty])</f>
        <v>-0.89115521712083579</v>
      </c>
      <c r="K90">
        <v>16.9564685156965</v>
      </c>
      <c r="L90">
        <f>(Table2[[#This Row],[6M Return vs Nifty]]-AVERAGE(Table2[6M Return vs Nifty]))/_xlfn.STDEV.P(Table2[6M Return vs Nifty])</f>
        <v>0.19631999766632388</v>
      </c>
      <c r="M90">
        <v>-0.56521658173397604</v>
      </c>
      <c r="N90">
        <f>(Table2[[#This Row],[1W Return vs Nifty]]-AVERAGE(Table2[1W Return vs Nifty]))/_xlfn.STDEV.P(Table2[1W Return vs Nifty])</f>
        <v>0.20722100281590414</v>
      </c>
      <c r="O90">
        <v>5533.34</v>
      </c>
      <c r="P90">
        <v>5330.08005043502</v>
      </c>
      <c r="Q90">
        <v>4490.6960955957202</v>
      </c>
      <c r="R90">
        <v>57.116297441425502</v>
      </c>
      <c r="S90" s="2">
        <f>(Table2[[#This Row],[Close Price]]-Table2[[#This Row],[20D EMA]])/Table2[[#This Row],[20D EMA]]</f>
        <v>1.3194562416189898E-2</v>
      </c>
      <c r="T90" s="2">
        <f>(Table2[[#This Row],[Close Price]]-Table2[[#This Row],[50D EMA]])/Table2[[#This Row],[50D EMA]]</f>
        <v>5.1832232715235176E-2</v>
      </c>
      <c r="U90" s="2">
        <f>(Table2[[#This Row],[Close Price]]-Table2[[#This Row],[200D EMA]])/Table2[[#This Row],[200D EMA]]</f>
        <v>0.24843674135474567</v>
      </c>
      <c r="V90">
        <v>0.66443357004565995</v>
      </c>
      <c r="W90">
        <v>5564.5</v>
      </c>
      <c r="X90">
        <v>5618.5</v>
      </c>
      <c r="Y90">
        <v>5528.6</v>
      </c>
      <c r="Z90">
        <v>5639</v>
      </c>
      <c r="AA90">
        <v>5382.6</v>
      </c>
      <c r="AB90">
        <v>5728.3</v>
      </c>
      <c r="AC90" s="2">
        <f>(Table2[[#This Row],[Close Price]]/Table2[[#This Row],[Day Low]])-1</f>
        <v>7.5208913649025266E-3</v>
      </c>
      <c r="AD90" s="2">
        <f>(Table2[[#This Row],[Day High]]/Table2[[#This Row],[Close Price]])-1</f>
        <v>2.1671854236713362E-3</v>
      </c>
      <c r="AE90" s="2">
        <f>(Table2[[#This Row],[Close Price]]/Table2[[#This Row],[Current Week Low]])-1</f>
        <v>1.4063234815324011E-2</v>
      </c>
      <c r="AF90" s="2">
        <f>(Table2[[#This Row],[Current Week High]]/Table2[[#This Row],[Close Price]])-1</f>
        <v>5.8237534224583332E-3</v>
      </c>
      <c r="AG90" s="2">
        <f>(Table2[[#This Row],[Close Price]]/Table2[[#This Row],[Current Month Low]])-1</f>
        <v>4.156913016014574E-2</v>
      </c>
      <c r="AH90" s="2">
        <f>(Table2[[#This Row],[Current Month High]]/Table2[[#This Row],[Close Price]])-1</f>
        <v>2.1752120363516259E-2</v>
      </c>
      <c r="AI90">
        <v>5.1405994987826196</v>
      </c>
      <c r="AJ90">
        <v>93.991349480968793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0.09</v>
      </c>
      <c r="AM90" t="s">
        <v>10183</v>
      </c>
      <c r="AN90">
        <v>2.21</v>
      </c>
      <c r="AO90" t="s">
        <v>10183</v>
      </c>
      <c r="AP90">
        <v>6.3955404469407007E-2</v>
      </c>
      <c r="AQ90">
        <f>(Table2[[#This Row],[Sharpe Ratio]]-AVERAGE(Table2[Sharpe Ratio]))/_xlfn.STDEV.P(Table2[Sharpe Ratio])</f>
        <v>0.11692749795520421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-0.22058101000840905</v>
      </c>
      <c r="AS90">
        <f>_xlfn.RANK.AVG(Table2[[#This Row],[1Y Return vs Nifty Z-Score]],Table2[1Y Return vs Nifty Z-Score])</f>
        <v>235</v>
      </c>
      <c r="AT90">
        <f>_xlfn.RANK.AVG(Table2[[#This Row],[6M Return vs Nifty Z-Score]],Table2[6M Return vs Nifty Z-Score])</f>
        <v>255</v>
      </c>
      <c r="AU90">
        <f>_xlfn.RANK.AVG(Table2[[#This Row],[Sharpe Ratio Z-Score]],Table2[Sharpe Ratio Z-Score])</f>
        <v>300</v>
      </c>
      <c r="AV90">
        <f>(Table2[[#This Row],[Rank 1Y]]+Table2[[#This Row],[Rank 6M]]+Table2[[#This Row],[Rank Sharpe]])/3</f>
        <v>263.33333333333331</v>
      </c>
    </row>
    <row r="91" spans="1:48" x14ac:dyDescent="0.3">
      <c r="A91" t="s">
        <v>240</v>
      </c>
      <c r="B91" t="s">
        <v>241</v>
      </c>
      <c r="C91" t="s">
        <v>10146</v>
      </c>
      <c r="D91" t="s">
        <v>153</v>
      </c>
      <c r="E91">
        <v>111102.31965833</v>
      </c>
      <c r="F91">
        <v>726.95</v>
      </c>
      <c r="G91">
        <v>52.985725904349202</v>
      </c>
      <c r="H91">
        <f>(Table2[[#This Row],[1Y Return vs Nifty]]-AVERAGE(Table2[1Y Return vs Nifty]))/_xlfn.STDEV.P(Table2[1Y Return vs Nifty])</f>
        <v>0.11707549145272374</v>
      </c>
      <c r="I91">
        <v>-0.13333470279232201</v>
      </c>
      <c r="J91">
        <f>(Table2[[#This Row],[1M Return vs Nifty]]-AVERAGE(Table2[1M Return vs Nifty]))/_xlfn.STDEV.P(Table2[1M Return vs Nifty])</f>
        <v>3.4463781700713791E-2</v>
      </c>
      <c r="K91">
        <v>47.544519320054299</v>
      </c>
      <c r="L91">
        <f>(Table2[[#This Row],[6M Return vs Nifty]]-AVERAGE(Table2[6M Return vs Nifty]))/_xlfn.STDEV.P(Table2[6M Return vs Nifty])</f>
        <v>1.1374033816059399</v>
      </c>
      <c r="M91">
        <v>-7.7708690764946802</v>
      </c>
      <c r="N91">
        <f>(Table2[[#This Row],[1W Return vs Nifty]]-AVERAGE(Table2[1W Return vs Nifty]))/_xlfn.STDEV.P(Table2[1W Return vs Nifty])</f>
        <v>-1.3303517294266536</v>
      </c>
      <c r="O91">
        <v>717.3</v>
      </c>
      <c r="P91">
        <v>667.62095261481898</v>
      </c>
      <c r="Q91">
        <v>534.00361494608796</v>
      </c>
      <c r="R91">
        <v>49.662148065947697</v>
      </c>
      <c r="S91" s="2">
        <f>(Table2[[#This Row],[Close Price]]-Table2[[#This Row],[20D EMA]])/Table2[[#This Row],[20D EMA]]</f>
        <v>1.345322738045461E-2</v>
      </c>
      <c r="T91" s="2">
        <f>(Table2[[#This Row],[Close Price]]-Table2[[#This Row],[50D EMA]])/Table2[[#This Row],[50D EMA]]</f>
        <v>8.8866365192421859E-2</v>
      </c>
      <c r="U91" s="2">
        <f>(Table2[[#This Row],[Close Price]]-Table2[[#This Row],[200D EMA]])/Table2[[#This Row],[200D EMA]]</f>
        <v>0.36132037247236914</v>
      </c>
      <c r="V91">
        <v>0.681688026357818</v>
      </c>
      <c r="W91">
        <v>727.15</v>
      </c>
      <c r="X91">
        <v>734.9</v>
      </c>
      <c r="Y91">
        <v>723.2</v>
      </c>
      <c r="Z91">
        <v>737.8</v>
      </c>
      <c r="AA91">
        <v>696.3</v>
      </c>
      <c r="AB91">
        <v>783.75</v>
      </c>
      <c r="AC91" s="2">
        <f>(Table2[[#This Row],[Close Price]]/Table2[[#This Row],[Day Low]])-1</f>
        <v>-2.7504641408226949E-4</v>
      </c>
      <c r="AD91" s="2">
        <f>(Table2[[#This Row],[Day High]]/Table2[[#This Row],[Close Price]])-1</f>
        <v>1.0936102895659827E-2</v>
      </c>
      <c r="AE91" s="2">
        <f>(Table2[[#This Row],[Close Price]]/Table2[[#This Row],[Current Week Low]])-1</f>
        <v>5.1852876106195378E-3</v>
      </c>
      <c r="AF91" s="2">
        <f>(Table2[[#This Row],[Current Week High]]/Table2[[#This Row],[Close Price]])-1</f>
        <v>1.4925373134328179E-2</v>
      </c>
      <c r="AG91" s="2">
        <f>(Table2[[#This Row],[Close Price]]/Table2[[#This Row],[Current Month Low]])-1</f>
        <v>4.4018382880942175E-2</v>
      </c>
      <c r="AH91" s="2">
        <f>(Table2[[#This Row],[Current Month High]]/Table2[[#This Row],[Close Price]])-1</f>
        <v>7.8134672260815607E-2</v>
      </c>
      <c r="AI91">
        <v>7.8134672260815599</v>
      </c>
      <c r="AJ91">
        <v>102.380289532294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0.23</v>
      </c>
      <c r="AM91" t="s">
        <v>10183</v>
      </c>
      <c r="AN91">
        <v>4.18</v>
      </c>
      <c r="AO91" t="s">
        <v>10183</v>
      </c>
      <c r="AP91">
        <v>0.24948782510206499</v>
      </c>
      <c r="AQ91">
        <f>(Table2[[#This Row],[Sharpe Ratio]]-AVERAGE(Table2[Sharpe Ratio]))/_xlfn.STDEV.P(Table2[Sharpe Ratio])</f>
        <v>2.2157698904060585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2.1743608157387824</v>
      </c>
      <c r="AS91">
        <f>_xlfn.RANK.AVG(Table2[[#This Row],[1Y Return vs Nifty Z-Score]],Table2[1Y Return vs Nifty Z-Score])</f>
        <v>242</v>
      </c>
      <c r="AT91">
        <f>_xlfn.RANK.AVG(Table2[[#This Row],[6M Return vs Nifty Z-Score]],Table2[6M Return vs Nifty Z-Score])</f>
        <v>82</v>
      </c>
      <c r="AU91">
        <f>_xlfn.RANK.AVG(Table2[[#This Row],[Sharpe Ratio Z-Score]],Table2[Sharpe Ratio Z-Score])</f>
        <v>10</v>
      </c>
      <c r="AV91">
        <f>(Table2[[#This Row],[Rank 1Y]]+Table2[[#This Row],[Rank 6M]]+Table2[[#This Row],[Rank Sharpe]])/3</f>
        <v>111.33333333333333</v>
      </c>
    </row>
    <row r="92" spans="1:48" x14ac:dyDescent="0.3">
      <c r="A92" t="s">
        <v>242</v>
      </c>
      <c r="B92" t="s">
        <v>243</v>
      </c>
      <c r="C92" t="s">
        <v>10139</v>
      </c>
      <c r="D92" t="s">
        <v>244</v>
      </c>
      <c r="E92">
        <v>110347.515165</v>
      </c>
      <c r="F92">
        <v>9908.75</v>
      </c>
      <c r="G92">
        <v>7.2388396791258298</v>
      </c>
      <c r="H92">
        <f>(Table2[[#This Row],[1Y Return vs Nifty]]-AVERAGE(Table2[1Y Return vs Nifty]))/_xlfn.STDEV.P(Table2[1Y Return vs Nifty])</f>
        <v>-0.44554756722841032</v>
      </c>
      <c r="I92">
        <v>14.174382956184999</v>
      </c>
      <c r="J92">
        <f>(Table2[[#This Row],[1M Return vs Nifty]]-AVERAGE(Table2[1M Return vs Nifty]))/_xlfn.STDEV.P(Table2[1M Return vs Nifty])</f>
        <v>1.3949142063338795</v>
      </c>
      <c r="K92">
        <v>9.2384820670534396</v>
      </c>
      <c r="L92">
        <f>(Table2[[#This Row],[6M Return vs Nifty]]-AVERAGE(Table2[6M Return vs Nifty]))/_xlfn.STDEV.P(Table2[6M Return vs Nifty])</f>
        <v>-4.1134453117258954E-2</v>
      </c>
      <c r="M92">
        <v>0.63682988962766496</v>
      </c>
      <c r="N92">
        <f>(Table2[[#This Row],[1W Return vs Nifty]]-AVERAGE(Table2[1W Return vs Nifty]))/_xlfn.STDEV.P(Table2[1W Return vs Nifty])</f>
        <v>0.4637187840505545</v>
      </c>
      <c r="O92">
        <v>9245.69</v>
      </c>
      <c r="P92">
        <v>8760.9919371357792</v>
      </c>
      <c r="Q92">
        <v>8104.7450298892199</v>
      </c>
      <c r="R92">
        <v>75.886726215357299</v>
      </c>
      <c r="S92" s="2">
        <f>(Table2[[#This Row],[Close Price]]-Table2[[#This Row],[20D EMA]])/Table2[[#This Row],[20D EMA]]</f>
        <v>7.1715577744873499E-2</v>
      </c>
      <c r="T92" s="2">
        <f>(Table2[[#This Row],[Close Price]]-Table2[[#This Row],[50D EMA]])/Table2[[#This Row],[50D EMA]]</f>
        <v>0.13100777527247173</v>
      </c>
      <c r="U92" s="2">
        <f>(Table2[[#This Row],[Close Price]]-Table2[[#This Row],[200D EMA]])/Table2[[#This Row],[200D EMA]]</f>
        <v>0.22258627056839544</v>
      </c>
      <c r="V92">
        <v>1.8874351178531401</v>
      </c>
      <c r="W92">
        <v>9800</v>
      </c>
      <c r="X92">
        <v>9910</v>
      </c>
      <c r="Y92">
        <v>9752</v>
      </c>
      <c r="Z92">
        <v>9920</v>
      </c>
      <c r="AA92">
        <v>8498.0499999999993</v>
      </c>
      <c r="AB92">
        <v>9980</v>
      </c>
      <c r="AC92" s="2">
        <f>(Table2[[#This Row],[Close Price]]/Table2[[#This Row],[Day Low]])-1</f>
        <v>1.1096938775510212E-2</v>
      </c>
      <c r="AD92" s="2">
        <f>(Table2[[#This Row],[Day High]]/Table2[[#This Row],[Close Price]])-1</f>
        <v>1.2615112905267623E-4</v>
      </c>
      <c r="AE92" s="2">
        <f>(Table2[[#This Row],[Close Price]]/Table2[[#This Row],[Current Week Low]])-1</f>
        <v>1.6073625922887524E-2</v>
      </c>
      <c r="AF92" s="2">
        <f>(Table2[[#This Row],[Current Week High]]/Table2[[#This Row],[Close Price]])-1</f>
        <v>1.1353601614734199E-3</v>
      </c>
      <c r="AG92" s="2">
        <f>(Table2[[#This Row],[Close Price]]/Table2[[#This Row],[Current Month Low]])-1</f>
        <v>0.16600278887509501</v>
      </c>
      <c r="AH92" s="2">
        <f>(Table2[[#This Row],[Current Month High]]/Table2[[#This Row],[Close Price]])-1</f>
        <v>7.190614355998548E-3</v>
      </c>
      <c r="AI92">
        <v>0.71906143559985403</v>
      </c>
      <c r="AJ92">
        <v>49.500595965539603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0.1</v>
      </c>
      <c r="AM92" t="s">
        <v>10183</v>
      </c>
      <c r="AN92">
        <v>17.260000000000002</v>
      </c>
      <c r="AO92" t="s">
        <v>10183</v>
      </c>
      <c r="AP92">
        <v>0.106118997920264</v>
      </c>
      <c r="AQ92">
        <f>(Table2[[#This Row],[Sharpe Ratio]]-AVERAGE(Table2[Sharpe Ratio]))/_xlfn.STDEV.P(Table2[Sharpe Ratio])</f>
        <v>0.59390471331712547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1.9658556833558902</v>
      </c>
      <c r="AS92">
        <f>_xlfn.RANK.AVG(Table2[[#This Row],[1Y Return vs Nifty Z-Score]],Table2[1Y Return vs Nifty Z-Score])</f>
        <v>449</v>
      </c>
      <c r="AT92">
        <f>_xlfn.RANK.AVG(Table2[[#This Row],[6M Return vs Nifty Z-Score]],Table2[6M Return vs Nifty Z-Score])</f>
        <v>324</v>
      </c>
      <c r="AU92">
        <f>_xlfn.RANK.AVG(Table2[[#This Row],[Sharpe Ratio Z-Score]],Table2[Sharpe Ratio Z-Score])</f>
        <v>193</v>
      </c>
      <c r="AV92">
        <f>(Table2[[#This Row],[Rank 1Y]]+Table2[[#This Row],[Rank 6M]]+Table2[[#This Row],[Rank Sharpe]])/3</f>
        <v>322</v>
      </c>
    </row>
    <row r="93" spans="1:48" x14ac:dyDescent="0.3">
      <c r="A93" t="s">
        <v>245</v>
      </c>
      <c r="B93" t="s">
        <v>246</v>
      </c>
      <c r="C93" t="s">
        <v>10141</v>
      </c>
      <c r="D93" t="s">
        <v>247</v>
      </c>
      <c r="E93">
        <v>109461.66366208</v>
      </c>
      <c r="F93">
        <v>1148.8</v>
      </c>
      <c r="G93">
        <v>9.0708294146561297</v>
      </c>
      <c r="H93">
        <f>(Table2[[#This Row],[1Y Return vs Nifty]]-AVERAGE(Table2[1Y Return vs Nifty]))/_xlfn.STDEV.P(Table2[1Y Return vs Nifty])</f>
        <v>-0.42301664209829309</v>
      </c>
      <c r="I93">
        <v>-1.4599901534620801</v>
      </c>
      <c r="J93">
        <f>(Table2[[#This Row],[1M Return vs Nifty]]-AVERAGE(Table2[1M Return vs Nifty]))/_xlfn.STDEV.P(Table2[1M Return vs Nifty])</f>
        <v>-9.1681352989802747E-2</v>
      </c>
      <c r="K93">
        <v>-11.4386665984347</v>
      </c>
      <c r="L93">
        <f>(Table2[[#This Row],[6M Return vs Nifty]]-AVERAGE(Table2[6M Return vs Nifty]))/_xlfn.STDEV.P(Table2[6M Return vs Nifty])</f>
        <v>-0.67729532393573666</v>
      </c>
      <c r="M93">
        <v>-0.14874909738771</v>
      </c>
      <c r="N93">
        <f>(Table2[[#This Row],[1W Return vs Nifty]]-AVERAGE(Table2[1W Return vs Nifty]))/_xlfn.STDEV.P(Table2[1W Return vs Nifty])</f>
        <v>0.29608860339226789</v>
      </c>
      <c r="O93">
        <v>1127.17</v>
      </c>
      <c r="P93">
        <v>1118.4123014991901</v>
      </c>
      <c r="Q93">
        <v>1058.58353892319</v>
      </c>
      <c r="R93">
        <v>60.355628341155501</v>
      </c>
      <c r="S93" s="2">
        <f>(Table2[[#This Row],[Close Price]]-Table2[[#This Row],[20D EMA]])/Table2[[#This Row],[20D EMA]]</f>
        <v>1.9189651960218851E-2</v>
      </c>
      <c r="T93" s="2">
        <f>(Table2[[#This Row],[Close Price]]-Table2[[#This Row],[50D EMA]])/Table2[[#This Row],[50D EMA]]</f>
        <v>2.7170390078932669E-2</v>
      </c>
      <c r="U93" s="2">
        <f>(Table2[[#This Row],[Close Price]]-Table2[[#This Row],[200D EMA]])/Table2[[#This Row],[200D EMA]]</f>
        <v>8.522375207967034E-2</v>
      </c>
      <c r="V93">
        <v>0.88655158825356295</v>
      </c>
      <c r="W93">
        <v>1142.75</v>
      </c>
      <c r="X93">
        <v>1169.5</v>
      </c>
      <c r="Y93">
        <v>1139.8</v>
      </c>
      <c r="Z93">
        <v>1157</v>
      </c>
      <c r="AA93">
        <v>1080</v>
      </c>
      <c r="AB93">
        <v>1168.5</v>
      </c>
      <c r="AC93" s="2">
        <f>(Table2[[#This Row],[Close Price]]/Table2[[#This Row],[Day Low]])-1</f>
        <v>5.294246335593833E-3</v>
      </c>
      <c r="AD93" s="2">
        <f>(Table2[[#This Row],[Day High]]/Table2[[#This Row],[Close Price]])-1</f>
        <v>1.8018802228412234E-2</v>
      </c>
      <c r="AE93" s="2">
        <f>(Table2[[#This Row],[Close Price]]/Table2[[#This Row],[Current Week Low]])-1</f>
        <v>7.896122126688887E-3</v>
      </c>
      <c r="AF93" s="2">
        <f>(Table2[[#This Row],[Current Week High]]/Table2[[#This Row],[Close Price]])-1</f>
        <v>7.1378830083566047E-3</v>
      </c>
      <c r="AG93" s="2">
        <f>(Table2[[#This Row],[Close Price]]/Table2[[#This Row],[Current Month Low]])-1</f>
        <v>6.3703703703703596E-2</v>
      </c>
      <c r="AH93" s="2">
        <f>(Table2[[#This Row],[Current Month High]]/Table2[[#This Row],[Close Price]])-1</f>
        <v>1.7148328690807846E-2</v>
      </c>
      <c r="AI93">
        <v>10.4630919220055</v>
      </c>
      <c r="AJ93">
        <v>38.7020827044974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-0.06</v>
      </c>
      <c r="AM93" t="s">
        <v>10184</v>
      </c>
      <c r="AN93">
        <v>5.82</v>
      </c>
      <c r="AO93" t="s">
        <v>10183</v>
      </c>
      <c r="AP93">
        <v>6.5466474834259998E-3</v>
      </c>
      <c r="AQ93">
        <f>(Table2[[#This Row],[Sharpe Ratio]]-AVERAGE(Table2[Sharpe Ratio]))/_xlfn.STDEV.P(Table2[Sharpe Ratio])</f>
        <v>-0.53251119555837956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-1.4284159111899444</v>
      </c>
      <c r="AS93">
        <f>_xlfn.RANK.AVG(Table2[[#This Row],[1Y Return vs Nifty Z-Score]],Table2[1Y Return vs Nifty Z-Score])</f>
        <v>441</v>
      </c>
      <c r="AT93">
        <f>_xlfn.RANK.AVG(Table2[[#This Row],[6M Return vs Nifty Z-Score]],Table2[6M Return vs Nifty Z-Score])</f>
        <v>551</v>
      </c>
      <c r="AU93">
        <f>_xlfn.RANK.AVG(Table2[[#This Row],[Sharpe Ratio Z-Score]],Table2[Sharpe Ratio Z-Score])</f>
        <v>481</v>
      </c>
      <c r="AV93">
        <f>(Table2[[#This Row],[Rank 1Y]]+Table2[[#This Row],[Rank 6M]]+Table2[[#This Row],[Rank Sharpe]])/3</f>
        <v>491</v>
      </c>
    </row>
    <row r="94" spans="1:48" x14ac:dyDescent="0.3">
      <c r="A94" t="s">
        <v>248</v>
      </c>
      <c r="B94" t="s">
        <v>249</v>
      </c>
      <c r="C94" t="s">
        <v>10146</v>
      </c>
      <c r="D94" t="s">
        <v>250</v>
      </c>
      <c r="E94">
        <v>108760.32405</v>
      </c>
      <c r="F94">
        <v>5392.45</v>
      </c>
      <c r="G94">
        <v>187.707924094818</v>
      </c>
      <c r="H94">
        <f>(Table2[[#This Row],[1Y Return vs Nifty]]-AVERAGE(Table2[1Y Return vs Nifty]))/_xlfn.STDEV.P(Table2[1Y Return vs Nifty])</f>
        <v>1.77397110714547</v>
      </c>
      <c r="I94">
        <v>37.102797290595397</v>
      </c>
      <c r="J94">
        <f>(Table2[[#This Row],[1M Return vs Nifty]]-AVERAGE(Table2[1M Return vs Nifty]))/_xlfn.STDEV.P(Table2[1M Return vs Nifty])</f>
        <v>3.5750642317183887</v>
      </c>
      <c r="K94">
        <v>118.45524141903999</v>
      </c>
      <c r="L94">
        <f>(Table2[[#This Row],[6M Return vs Nifty]]-AVERAGE(Table2[6M Return vs Nifty]))/_xlfn.STDEV.P(Table2[6M Return vs Nifty])</f>
        <v>3.3190691156319834</v>
      </c>
      <c r="M94">
        <v>-4.6911800684207297</v>
      </c>
      <c r="N94">
        <f>(Table2[[#This Row],[1W Return vs Nifty]]-AVERAGE(Table2[1W Return vs Nifty]))/_xlfn.STDEV.P(Table2[1W Return vs Nifty])</f>
        <v>-0.67319460922904806</v>
      </c>
      <c r="O94">
        <v>4804.29</v>
      </c>
      <c r="P94">
        <v>3916.9960339375898</v>
      </c>
      <c r="Q94">
        <v>2654.8436925835999</v>
      </c>
      <c r="R94">
        <v>61.681419578311598</v>
      </c>
      <c r="S94" s="2">
        <f>(Table2[[#This Row],[Close Price]]-Table2[[#This Row],[20D EMA]])/Table2[[#This Row],[20D EMA]]</f>
        <v>0.12242391695755249</v>
      </c>
      <c r="T94" s="2">
        <f>(Table2[[#This Row],[Close Price]]-Table2[[#This Row],[50D EMA]])/Table2[[#This Row],[50D EMA]]</f>
        <v>0.37667997446992529</v>
      </c>
      <c r="U94" s="2">
        <f>(Table2[[#This Row],[Close Price]]-Table2[[#This Row],[200D EMA]])/Table2[[#This Row],[200D EMA]]</f>
        <v>1.0311741949494053</v>
      </c>
      <c r="V94">
        <v>1.3828597284549899</v>
      </c>
      <c r="W94">
        <v>5360.2</v>
      </c>
      <c r="X94">
        <v>5545.25</v>
      </c>
      <c r="Y94">
        <v>5370</v>
      </c>
      <c r="Z94">
        <v>5574</v>
      </c>
      <c r="AA94">
        <v>4182.1499999999996</v>
      </c>
      <c r="AB94">
        <v>5860</v>
      </c>
      <c r="AC94" s="2">
        <f>(Table2[[#This Row],[Close Price]]/Table2[[#This Row],[Day Low]])-1</f>
        <v>6.0165665460243378E-3</v>
      </c>
      <c r="AD94" s="2">
        <f>(Table2[[#This Row],[Day High]]/Table2[[#This Row],[Close Price]])-1</f>
        <v>2.8335914102124216E-2</v>
      </c>
      <c r="AE94" s="2">
        <f>(Table2[[#This Row],[Close Price]]/Table2[[#This Row],[Current Week Low]])-1</f>
        <v>4.1806331471134772E-3</v>
      </c>
      <c r="AF94" s="2">
        <f>(Table2[[#This Row],[Current Week High]]/Table2[[#This Row],[Close Price]])-1</f>
        <v>3.3667442442674611E-2</v>
      </c>
      <c r="AG94" s="2">
        <f>(Table2[[#This Row],[Close Price]]/Table2[[#This Row],[Current Month Low]])-1</f>
        <v>0.28939660222612784</v>
      </c>
      <c r="AH94" s="2">
        <f>(Table2[[#This Row],[Current Month High]]/Table2[[#This Row],[Close Price]])-1</f>
        <v>8.6704559152148031E-2</v>
      </c>
      <c r="AI94">
        <v>8.6704559152148004</v>
      </c>
      <c r="AJ94">
        <v>238.902680451245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1.01</v>
      </c>
      <c r="AM94" t="s">
        <v>10183</v>
      </c>
      <c r="AN94">
        <v>22.1</v>
      </c>
      <c r="AO94" t="s">
        <v>10183</v>
      </c>
      <c r="AP94">
        <v>0.270251976972196</v>
      </c>
      <c r="AQ94">
        <f>(Table2[[#This Row],[Sharpe Ratio]]-AVERAGE(Table2[Sharpe Ratio]))/_xlfn.STDEV.P(Table2[Sharpe Ratio])</f>
        <v>2.4506651288754879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10.445574974142282</v>
      </c>
      <c r="AS94">
        <f>_xlfn.RANK.AVG(Table2[[#This Row],[1Y Return vs Nifty Z-Score]],Table2[1Y Return vs Nifty Z-Score])</f>
        <v>34</v>
      </c>
      <c r="AT94">
        <f>_xlfn.RANK.AVG(Table2[[#This Row],[6M Return vs Nifty Z-Score]],Table2[6M Return vs Nifty Z-Score])</f>
        <v>8</v>
      </c>
      <c r="AU94">
        <f>_xlfn.RANK.AVG(Table2[[#This Row],[Sharpe Ratio Z-Score]],Table2[Sharpe Ratio Z-Score])</f>
        <v>7</v>
      </c>
      <c r="AV94">
        <f>(Table2[[#This Row],[Rank 1Y]]+Table2[[#This Row],[Rank 6M]]+Table2[[#This Row],[Rank Sharpe]])/3</f>
        <v>16.333333333333332</v>
      </c>
    </row>
    <row r="95" spans="1:48" x14ac:dyDescent="0.3">
      <c r="A95" t="s">
        <v>251</v>
      </c>
      <c r="B95" t="s">
        <v>252</v>
      </c>
      <c r="C95" t="s">
        <v>10153</v>
      </c>
      <c r="D95" t="s">
        <v>253</v>
      </c>
      <c r="E95">
        <v>108706.60797205</v>
      </c>
      <c r="F95">
        <v>12013.1</v>
      </c>
      <c r="G95">
        <v>200.64882830978701</v>
      </c>
      <c r="H95">
        <f>(Table2[[#This Row],[1Y Return vs Nifty]]-AVERAGE(Table2[1Y Return vs Nifty]))/_xlfn.STDEV.P(Table2[1Y Return vs Nifty])</f>
        <v>1.933126225937162</v>
      </c>
      <c r="I95">
        <v>13.425370284045499</v>
      </c>
      <c r="J95">
        <f>(Table2[[#This Row],[1M Return vs Nifty]]-AVERAGE(Table2[1M Return vs Nifty]))/_xlfn.STDEV.P(Table2[1M Return vs Nifty])</f>
        <v>1.3236942792878323</v>
      </c>
      <c r="K95">
        <v>56.7610852219441</v>
      </c>
      <c r="L95">
        <f>(Table2[[#This Row],[6M Return vs Nifty]]-AVERAGE(Table2[6M Return vs Nifty]))/_xlfn.STDEV.P(Table2[6M Return vs Nifty])</f>
        <v>1.4209636869921607</v>
      </c>
      <c r="M95">
        <v>-3.0392771243522398</v>
      </c>
      <c r="N95">
        <f>(Table2[[#This Row],[1W Return vs Nifty]]-AVERAGE(Table2[1W Return vs Nifty]))/_xlfn.STDEV.P(Table2[1W Return vs Nifty])</f>
        <v>-0.32070454327628212</v>
      </c>
      <c r="O95">
        <v>11188.84</v>
      </c>
      <c r="P95">
        <v>10187.5855600248</v>
      </c>
      <c r="Q95">
        <v>7945.2414263354203</v>
      </c>
      <c r="R95">
        <v>68.403099636446896</v>
      </c>
      <c r="S95" s="2">
        <f>(Table2[[#This Row],[Close Price]]-Table2[[#This Row],[20D EMA]])/Table2[[#This Row],[20D EMA]]</f>
        <v>7.3668047804776926E-2</v>
      </c>
      <c r="T95" s="2">
        <f>(Table2[[#This Row],[Close Price]]-Table2[[#This Row],[50D EMA]])/Table2[[#This Row],[50D EMA]]</f>
        <v>0.17919009653654941</v>
      </c>
      <c r="U95" s="2">
        <f>(Table2[[#This Row],[Close Price]]-Table2[[#This Row],[200D EMA]])/Table2[[#This Row],[200D EMA]]</f>
        <v>0.51198677993360819</v>
      </c>
      <c r="V95">
        <v>0.93642952006244695</v>
      </c>
      <c r="W95">
        <v>11864.85</v>
      </c>
      <c r="X95">
        <v>12179.85</v>
      </c>
      <c r="Y95">
        <v>11703</v>
      </c>
      <c r="Z95">
        <v>12249.9</v>
      </c>
      <c r="AA95">
        <v>9925</v>
      </c>
      <c r="AB95">
        <v>13298</v>
      </c>
      <c r="AC95" s="2">
        <f>(Table2[[#This Row],[Close Price]]/Table2[[#This Row],[Day Low]])-1</f>
        <v>1.2494890369452616E-2</v>
      </c>
      <c r="AD95" s="2">
        <f>(Table2[[#This Row],[Day High]]/Table2[[#This Row],[Close Price]])-1</f>
        <v>1.3880680257385647E-2</v>
      </c>
      <c r="AE95" s="2">
        <f>(Table2[[#This Row],[Close Price]]/Table2[[#This Row],[Current Week Low]])-1</f>
        <v>2.6497479278817515E-2</v>
      </c>
      <c r="AF95" s="2">
        <f>(Table2[[#This Row],[Current Week High]]/Table2[[#This Row],[Close Price]])-1</f>
        <v>1.9711814602392241E-2</v>
      </c>
      <c r="AG95" s="2">
        <f>(Table2[[#This Row],[Close Price]]/Table2[[#This Row],[Current Month Low]])-1</f>
        <v>0.21038790931989926</v>
      </c>
      <c r="AH95" s="2">
        <f>(Table2[[#This Row],[Current Month High]]/Table2[[#This Row],[Close Price]])-1</f>
        <v>0.10695823725766029</v>
      </c>
      <c r="AI95">
        <v>10.695823725765999</v>
      </c>
      <c r="AJ95">
        <v>228.66229840088599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0.26</v>
      </c>
      <c r="AM95" t="s">
        <v>10183</v>
      </c>
      <c r="AN95">
        <v>22.18</v>
      </c>
      <c r="AO95" t="s">
        <v>10183</v>
      </c>
      <c r="AP95">
        <v>0.208379101358865</v>
      </c>
      <c r="AQ95">
        <f>(Table2[[#This Row],[Sharpe Ratio]]-AVERAGE(Table2[Sharpe Ratio]))/_xlfn.STDEV.P(Table2[Sharpe Ratio])</f>
        <v>1.7507259277521714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6.1078055766930444</v>
      </c>
      <c r="AS95">
        <f>_xlfn.RANK.AVG(Table2[[#This Row],[1Y Return vs Nifty Z-Score]],Table2[1Y Return vs Nifty Z-Score])</f>
        <v>30</v>
      </c>
      <c r="AT95">
        <f>_xlfn.RANK.AVG(Table2[[#This Row],[6M Return vs Nifty Z-Score]],Table2[6M Return vs Nifty Z-Score])</f>
        <v>60</v>
      </c>
      <c r="AU95">
        <f>_xlfn.RANK.AVG(Table2[[#This Row],[Sharpe Ratio Z-Score]],Table2[Sharpe Ratio Z-Score])</f>
        <v>29</v>
      </c>
      <c r="AV95">
        <f>(Table2[[#This Row],[Rank 1Y]]+Table2[[#This Row],[Rank 6M]]+Table2[[#This Row],[Rank Sharpe]])/3</f>
        <v>39.666666666666664</v>
      </c>
    </row>
    <row r="96" spans="1:48" x14ac:dyDescent="0.3">
      <c r="A96" t="s">
        <v>254</v>
      </c>
      <c r="B96" t="s">
        <v>255</v>
      </c>
      <c r="C96" t="s">
        <v>10139</v>
      </c>
      <c r="D96" t="s">
        <v>49</v>
      </c>
      <c r="E96">
        <v>108080.2053375</v>
      </c>
      <c r="F96">
        <v>2882.3</v>
      </c>
      <c r="G96">
        <v>37.217857964264198</v>
      </c>
      <c r="H96">
        <f>(Table2[[#This Row],[1Y Return vs Nifty]]-AVERAGE(Table2[1Y Return vs Nifty]))/_xlfn.STDEV.P(Table2[1Y Return vs Nifty])</f>
        <v>-7.6847348358818013E-2</v>
      </c>
      <c r="I96">
        <v>-2.97243311092135</v>
      </c>
      <c r="J96">
        <f>(Table2[[#This Row],[1M Return vs Nifty]]-AVERAGE(Table2[1M Return vs Nifty]))/_xlfn.STDEV.P(Table2[1M Return vs Nifty])</f>
        <v>-0.23549210693055231</v>
      </c>
      <c r="K96">
        <v>12.996296894051</v>
      </c>
      <c r="L96">
        <f>(Table2[[#This Row],[6M Return vs Nifty]]-AVERAGE(Table2[6M Return vs Nifty]))/_xlfn.STDEV.P(Table2[6M Return vs Nifty])</f>
        <v>7.4479879951179079E-2</v>
      </c>
      <c r="M96">
        <v>-3.0170712222225702</v>
      </c>
      <c r="N96">
        <f>(Table2[[#This Row],[1W Return vs Nifty]]-AVERAGE(Table2[1W Return vs Nifty]))/_xlfn.STDEV.P(Table2[1W Return vs Nifty])</f>
        <v>-0.31596615356983254</v>
      </c>
      <c r="O96">
        <v>2789.83</v>
      </c>
      <c r="P96">
        <v>2663.5511799476399</v>
      </c>
      <c r="Q96">
        <v>2318.88486705689</v>
      </c>
      <c r="R96">
        <v>60.807449974319603</v>
      </c>
      <c r="S96" s="2">
        <f>(Table2[[#This Row],[Close Price]]-Table2[[#This Row],[20D EMA]])/Table2[[#This Row],[20D EMA]]</f>
        <v>3.3145388787130491E-2</v>
      </c>
      <c r="T96" s="2">
        <f>(Table2[[#This Row],[Close Price]]-Table2[[#This Row],[50D EMA]])/Table2[[#This Row],[50D EMA]]</f>
        <v>8.2126756827199568E-2</v>
      </c>
      <c r="U96" s="2">
        <f>(Table2[[#This Row],[Close Price]]-Table2[[#This Row],[200D EMA]])/Table2[[#This Row],[200D EMA]]</f>
        <v>0.24296813565314784</v>
      </c>
      <c r="V96">
        <v>0.90173813606256803</v>
      </c>
      <c r="W96">
        <v>2835.05</v>
      </c>
      <c r="X96">
        <v>2900</v>
      </c>
      <c r="Y96">
        <v>2807.2</v>
      </c>
      <c r="Z96">
        <v>2889</v>
      </c>
      <c r="AA96">
        <v>2705</v>
      </c>
      <c r="AB96">
        <v>2942</v>
      </c>
      <c r="AC96" s="2">
        <f>(Table2[[#This Row],[Close Price]]/Table2[[#This Row],[Day Low]])-1</f>
        <v>1.6666372727112355E-2</v>
      </c>
      <c r="AD96" s="2">
        <f>(Table2[[#This Row],[Day High]]/Table2[[#This Row],[Close Price]])-1</f>
        <v>6.140929119106131E-3</v>
      </c>
      <c r="AE96" s="2">
        <f>(Table2[[#This Row],[Close Price]]/Table2[[#This Row],[Current Week Low]])-1</f>
        <v>2.6752636078654968E-2</v>
      </c>
      <c r="AF96" s="2">
        <f>(Table2[[#This Row],[Current Week High]]/Table2[[#This Row],[Close Price]])-1</f>
        <v>2.3245324914129561E-3</v>
      </c>
      <c r="AG96" s="2">
        <f>(Table2[[#This Row],[Close Price]]/Table2[[#This Row],[Current Month Low]])-1</f>
        <v>6.5545286506469624E-2</v>
      </c>
      <c r="AH96" s="2">
        <f>(Table2[[#This Row],[Current Month High]]/Table2[[#This Row],[Close Price]])-1</f>
        <v>2.0712625333934698E-2</v>
      </c>
      <c r="AI96">
        <v>6.1461332963258197</v>
      </c>
      <c r="AJ96">
        <v>64.214904284412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0.05</v>
      </c>
      <c r="AM96" t="s">
        <v>10183</v>
      </c>
      <c r="AN96">
        <v>-2.33</v>
      </c>
      <c r="AO96" t="s">
        <v>10184</v>
      </c>
      <c r="AP96">
        <v>6.6750628237890006E-2</v>
      </c>
      <c r="AQ96">
        <f>(Table2[[#This Row],[Sharpe Ratio]]-AVERAGE(Table2[Sharpe Ratio]))/_xlfn.STDEV.P(Table2[Sharpe Ratio])</f>
        <v>0.14854857055088871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-0.40527715835713507</v>
      </c>
      <c r="AS96">
        <f>_xlfn.RANK.AVG(Table2[[#This Row],[1Y Return vs Nifty Z-Score]],Table2[1Y Return vs Nifty Z-Score])</f>
        <v>303</v>
      </c>
      <c r="AT96">
        <f>_xlfn.RANK.AVG(Table2[[#This Row],[6M Return vs Nifty Z-Score]],Table2[6M Return vs Nifty Z-Score])</f>
        <v>285</v>
      </c>
      <c r="AU96">
        <f>_xlfn.RANK.AVG(Table2[[#This Row],[Sharpe Ratio Z-Score]],Table2[Sharpe Ratio Z-Score])</f>
        <v>291</v>
      </c>
      <c r="AV96">
        <f>(Table2[[#This Row],[Rank 1Y]]+Table2[[#This Row],[Rank 6M]]+Table2[[#This Row],[Rank Sharpe]])/3</f>
        <v>293</v>
      </c>
    </row>
    <row r="97" spans="1:48" x14ac:dyDescent="0.3">
      <c r="A97" t="s">
        <v>256</v>
      </c>
      <c r="B97" t="s">
        <v>257</v>
      </c>
      <c r="C97" t="s">
        <v>10146</v>
      </c>
      <c r="D97" t="s">
        <v>258</v>
      </c>
      <c r="E97">
        <v>107803.08</v>
      </c>
      <c r="F97">
        <v>3890.8</v>
      </c>
      <c r="G97">
        <v>79.173671377836598</v>
      </c>
      <c r="H97">
        <f>(Table2[[#This Row],[1Y Return vs Nifty]]-AVERAGE(Table2[1Y Return vs Nifty]))/_xlfn.STDEV.P(Table2[1Y Return vs Nifty])</f>
        <v>0.43915078878179997</v>
      </c>
      <c r="I97">
        <v>-1.6733294606315201</v>
      </c>
      <c r="J97">
        <f>(Table2[[#This Row],[1M Return vs Nifty]]-AVERAGE(Table2[1M Return vs Nifty]))/_xlfn.STDEV.P(Table2[1M Return vs Nifty])</f>
        <v>-0.11196673728011279</v>
      </c>
      <c r="K97">
        <v>78.924542630359198</v>
      </c>
      <c r="L97">
        <f>(Table2[[#This Row],[6M Return vs Nifty]]-AVERAGE(Table2[6M Return vs Nifty]))/_xlfn.STDEV.P(Table2[6M Return vs Nifty])</f>
        <v>2.1028528871611787</v>
      </c>
      <c r="M97">
        <v>-5.1635762116589996</v>
      </c>
      <c r="N97">
        <f>(Table2[[#This Row],[1W Return vs Nifty]]-AVERAGE(Table2[1W Return vs Nifty]))/_xlfn.STDEV.P(Table2[1W Return vs Nifty])</f>
        <v>-0.77399650457271674</v>
      </c>
      <c r="O97">
        <v>3932.42</v>
      </c>
      <c r="P97">
        <v>3725.8843932089799</v>
      </c>
      <c r="Q97">
        <v>2886.73489753376</v>
      </c>
      <c r="R97">
        <v>40.658337275650297</v>
      </c>
      <c r="S97" s="2">
        <f>(Table2[[#This Row],[Close Price]]-Table2[[#This Row],[20D EMA]])/Table2[[#This Row],[20D EMA]]</f>
        <v>-1.0583813529582264E-2</v>
      </c>
      <c r="T97" s="2">
        <f>(Table2[[#This Row],[Close Price]]-Table2[[#This Row],[50D EMA]])/Table2[[#This Row],[50D EMA]]</f>
        <v>4.4262137357671476E-2</v>
      </c>
      <c r="U97" s="2">
        <f>(Table2[[#This Row],[Close Price]]-Table2[[#This Row],[200D EMA]])/Table2[[#This Row],[200D EMA]]</f>
        <v>0.34782033616043118</v>
      </c>
      <c r="V97">
        <v>0.72137280923301705</v>
      </c>
      <c r="W97">
        <v>3893.25</v>
      </c>
      <c r="X97">
        <v>3949</v>
      </c>
      <c r="Y97">
        <v>3865.35</v>
      </c>
      <c r="Z97">
        <v>3985</v>
      </c>
      <c r="AA97">
        <v>3865.35</v>
      </c>
      <c r="AB97">
        <v>4154</v>
      </c>
      <c r="AC97" s="2">
        <f>(Table2[[#This Row],[Close Price]]/Table2[[#This Row],[Day Low]])-1</f>
        <v>-6.2929429140168303E-4</v>
      </c>
      <c r="AD97" s="2">
        <f>(Table2[[#This Row],[Day High]]/Table2[[#This Row],[Close Price]])-1</f>
        <v>1.4958363318597678E-2</v>
      </c>
      <c r="AE97" s="2">
        <f>(Table2[[#This Row],[Close Price]]/Table2[[#This Row],[Current Week Low]])-1</f>
        <v>6.5841385644249684E-3</v>
      </c>
      <c r="AF97" s="2">
        <f>(Table2[[#This Row],[Current Week High]]/Table2[[#This Row],[Close Price]])-1</f>
        <v>2.4210959185771541E-2</v>
      </c>
      <c r="AG97" s="2">
        <f>(Table2[[#This Row],[Close Price]]/Table2[[#This Row],[Current Month Low]])-1</f>
        <v>6.5841385644249684E-3</v>
      </c>
      <c r="AH97" s="2">
        <f>(Table2[[#This Row],[Current Month High]]/Table2[[#This Row],[Close Price]])-1</f>
        <v>6.7646756451115397E-2</v>
      </c>
      <c r="AI97">
        <v>7.2247352729515502</v>
      </c>
      <c r="AJ97">
        <v>135.33538982640701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0.05</v>
      </c>
      <c r="AM97" t="s">
        <v>10183</v>
      </c>
      <c r="AN97">
        <v>-5.2</v>
      </c>
      <c r="AO97" t="s">
        <v>10184</v>
      </c>
      <c r="AP97">
        <v>0.229336820234918</v>
      </c>
      <c r="AQ97">
        <f>(Table2[[#This Row],[Sharpe Ratio]]-AVERAGE(Table2[Sharpe Ratio]))/_xlfn.STDEV.P(Table2[Sharpe Ratio])</f>
        <v>1.9878109001582545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3.6438513342484034</v>
      </c>
      <c r="AS97">
        <f>_xlfn.RANK.AVG(Table2[[#This Row],[1Y Return vs Nifty Z-Score]],Table2[1Y Return vs Nifty Z-Score])</f>
        <v>164</v>
      </c>
      <c r="AT97">
        <f>_xlfn.RANK.AVG(Table2[[#This Row],[6M Return vs Nifty Z-Score]],Table2[6M Return vs Nifty Z-Score])</f>
        <v>23</v>
      </c>
      <c r="AU97">
        <f>_xlfn.RANK.AVG(Table2[[#This Row],[Sharpe Ratio Z-Score]],Table2[Sharpe Ratio Z-Score])</f>
        <v>16</v>
      </c>
      <c r="AV97">
        <f>(Table2[[#This Row],[Rank 1Y]]+Table2[[#This Row],[Rank 6M]]+Table2[[#This Row],[Rank Sharpe]])/3</f>
        <v>67.666666666666671</v>
      </c>
    </row>
    <row r="98" spans="1:48" x14ac:dyDescent="0.3">
      <c r="A98" t="s">
        <v>259</v>
      </c>
      <c r="B98" t="s">
        <v>260</v>
      </c>
      <c r="C98" t="s">
        <v>10140</v>
      </c>
      <c r="D98" t="s">
        <v>261</v>
      </c>
      <c r="E98">
        <v>106829.351282884</v>
      </c>
      <c r="F98">
        <v>396.55</v>
      </c>
      <c r="G98">
        <v>105.487133602036</v>
      </c>
      <c r="H98">
        <f>(Table2[[#This Row],[1Y Return vs Nifty]]-AVERAGE(Table2[1Y Return vs Nifty]))/_xlfn.STDEV.P(Table2[1Y Return vs Nifty])</f>
        <v>0.76276976752896508</v>
      </c>
      <c r="I98">
        <v>10.3640922507585</v>
      </c>
      <c r="J98">
        <f>(Table2[[#This Row],[1M Return vs Nifty]]-AVERAGE(Table2[1M Return vs Nifty]))/_xlfn.STDEV.P(Table2[1M Return vs Nifty])</f>
        <v>1.0326124240562018</v>
      </c>
      <c r="K98">
        <v>70.430429097133896</v>
      </c>
      <c r="L98">
        <f>(Table2[[#This Row],[6M Return vs Nifty]]-AVERAGE(Table2[6M Return vs Nifty]))/_xlfn.STDEV.P(Table2[6M Return vs Nifty])</f>
        <v>1.8415198209078654</v>
      </c>
      <c r="M98">
        <v>-2.2977234721990198</v>
      </c>
      <c r="N98">
        <f>(Table2[[#This Row],[1W Return vs Nifty]]-AVERAGE(Table2[1W Return vs Nifty]))/_xlfn.STDEV.P(Table2[1W Return vs Nifty])</f>
        <v>-0.16246867554956088</v>
      </c>
      <c r="O98">
        <v>376.78</v>
      </c>
      <c r="P98">
        <v>354.88100718829099</v>
      </c>
      <c r="Q98">
        <v>280.35056781127702</v>
      </c>
      <c r="R98">
        <v>66.421260351190696</v>
      </c>
      <c r="S98" s="2">
        <f>(Table2[[#This Row],[Close Price]]-Table2[[#This Row],[20D EMA]])/Table2[[#This Row],[20D EMA]]</f>
        <v>5.2470937947874198E-2</v>
      </c>
      <c r="T98" s="2">
        <f>(Table2[[#This Row],[Close Price]]-Table2[[#This Row],[50D EMA]])/Table2[[#This Row],[50D EMA]]</f>
        <v>0.11741680159738864</v>
      </c>
      <c r="U98" s="2">
        <f>(Table2[[#This Row],[Close Price]]-Table2[[#This Row],[200D EMA]])/Table2[[#This Row],[200D EMA]]</f>
        <v>0.41447903279063347</v>
      </c>
      <c r="V98">
        <v>0.56607160439418203</v>
      </c>
      <c r="W98">
        <v>398.1</v>
      </c>
      <c r="X98">
        <v>406.3</v>
      </c>
      <c r="Y98">
        <v>388</v>
      </c>
      <c r="Z98">
        <v>398.05</v>
      </c>
      <c r="AA98">
        <v>372.75</v>
      </c>
      <c r="AB98">
        <v>408.4</v>
      </c>
      <c r="AC98" s="2">
        <f>(Table2[[#This Row],[Close Price]]/Table2[[#This Row],[Day Low]])-1</f>
        <v>-3.8934940969606036E-3</v>
      </c>
      <c r="AD98" s="2">
        <f>(Table2[[#This Row],[Day High]]/Table2[[#This Row],[Close Price]])-1</f>
        <v>2.4587063422014888E-2</v>
      </c>
      <c r="AE98" s="2">
        <f>(Table2[[#This Row],[Close Price]]/Table2[[#This Row],[Current Week Low]])-1</f>
        <v>2.2036082474226726E-2</v>
      </c>
      <c r="AF98" s="2">
        <f>(Table2[[#This Row],[Current Week High]]/Table2[[#This Row],[Close Price]])-1</f>
        <v>3.7826251418484613E-3</v>
      </c>
      <c r="AG98" s="2">
        <f>(Table2[[#This Row],[Close Price]]/Table2[[#This Row],[Current Month Low]])-1</f>
        <v>6.3849765258215951E-2</v>
      </c>
      <c r="AH98" s="2">
        <f>(Table2[[#This Row],[Current Month High]]/Table2[[#This Row],[Close Price]])-1</f>
        <v>2.9882738620602645E-2</v>
      </c>
      <c r="AI98">
        <v>2.98827386206026</v>
      </c>
      <c r="AJ98">
        <v>152.01779472513499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0.03</v>
      </c>
      <c r="AM98" t="s">
        <v>10183</v>
      </c>
      <c r="AN98">
        <v>8.6</v>
      </c>
      <c r="AO98" t="s">
        <v>10183</v>
      </c>
      <c r="AP98">
        <v>4.5423600514900998E-2</v>
      </c>
      <c r="AQ98">
        <f>(Table2[[#This Row],[Sharpe Ratio]]-AVERAGE(Table2[Sharpe Ratio]))/_xlfn.STDEV.P(Table2[Sharpe Ratio])</f>
        <v>-9.2714221889090856E-2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3.3817191150543806</v>
      </c>
      <c r="AS98">
        <f>_xlfn.RANK.AVG(Table2[[#This Row],[1Y Return vs Nifty Z-Score]],Table2[1Y Return vs Nifty Z-Score])</f>
        <v>112</v>
      </c>
      <c r="AT98">
        <f>_xlfn.RANK.AVG(Table2[[#This Row],[6M Return vs Nifty Z-Score]],Table2[6M Return vs Nifty Z-Score])</f>
        <v>40</v>
      </c>
      <c r="AU98">
        <f>_xlfn.RANK.AVG(Table2[[#This Row],[Sharpe Ratio Z-Score]],Table2[Sharpe Ratio Z-Score])</f>
        <v>364</v>
      </c>
      <c r="AV98">
        <f>(Table2[[#This Row],[Rank 1Y]]+Table2[[#This Row],[Rank 6M]]+Table2[[#This Row],[Rank Sharpe]])/3</f>
        <v>172</v>
      </c>
    </row>
    <row r="99" spans="1:48" x14ac:dyDescent="0.3">
      <c r="A99" t="s">
        <v>262</v>
      </c>
      <c r="B99" t="s">
        <v>263</v>
      </c>
      <c r="C99" t="s">
        <v>10139</v>
      </c>
      <c r="D99" t="s">
        <v>32</v>
      </c>
      <c r="E99">
        <v>106412.46216158</v>
      </c>
      <c r="F99">
        <v>139.18</v>
      </c>
      <c r="G99">
        <v>38.317988353013298</v>
      </c>
      <c r="H99">
        <f>(Table2[[#This Row],[1Y Return vs Nifty]]-AVERAGE(Table2[1Y Return vs Nifty]))/_xlfn.STDEV.P(Table2[1Y Return vs Nifty])</f>
        <v>-6.3317275050248006E-2</v>
      </c>
      <c r="I99">
        <v>-13.1457482701164</v>
      </c>
      <c r="J99">
        <f>(Table2[[#This Row],[1M Return vs Nifty]]-AVERAGE(Table2[1M Return vs Nifty]))/_xlfn.STDEV.P(Table2[1M Return vs Nifty])</f>
        <v>-1.2028225546047062</v>
      </c>
      <c r="K99">
        <v>-7.4766567058903899</v>
      </c>
      <c r="L99">
        <f>(Table2[[#This Row],[6M Return vs Nifty]]-AVERAGE(Table2[6M Return vs Nifty]))/_xlfn.STDEV.P(Table2[6M Return vs Nifty])</f>
        <v>-0.55539864929223071</v>
      </c>
      <c r="M99">
        <v>-0.570868583712698</v>
      </c>
      <c r="N99">
        <f>(Table2[[#This Row],[1W Return vs Nifty]]-AVERAGE(Table2[1W Return vs Nifty]))/_xlfn.STDEV.P(Table2[1W Return vs Nifty])</f>
        <v>0.20601495462923641</v>
      </c>
      <c r="O99">
        <v>139.32</v>
      </c>
      <c r="P99">
        <v>142.751562432545</v>
      </c>
      <c r="Q99">
        <v>130.66249206473</v>
      </c>
      <c r="R99">
        <v>54.202515460826397</v>
      </c>
      <c r="S99" s="2">
        <f>(Table2[[#This Row],[Close Price]]-Table2[[#This Row],[20D EMA]])/Table2[[#This Row],[20D EMA]]</f>
        <v>-1.0048808498419922E-3</v>
      </c>
      <c r="T99" s="2">
        <f>(Table2[[#This Row],[Close Price]]-Table2[[#This Row],[50D EMA]])/Table2[[#This Row],[50D EMA]]</f>
        <v>-2.501942796060589E-2</v>
      </c>
      <c r="U99" s="2">
        <f>(Table2[[#This Row],[Close Price]]-Table2[[#This Row],[200D EMA]])/Table2[[#This Row],[200D EMA]]</f>
        <v>6.5187092337489191E-2</v>
      </c>
      <c r="V99">
        <v>0.71740253796033804</v>
      </c>
      <c r="W99">
        <v>139.83000000000001</v>
      </c>
      <c r="X99">
        <v>142.74</v>
      </c>
      <c r="Y99">
        <v>135.4</v>
      </c>
      <c r="Z99">
        <v>141</v>
      </c>
      <c r="AA99">
        <v>133</v>
      </c>
      <c r="AB99">
        <v>141.07</v>
      </c>
      <c r="AC99" s="2">
        <f>(Table2[[#This Row],[Close Price]]/Table2[[#This Row],[Day Low]])-1</f>
        <v>-4.6485017521276095E-3</v>
      </c>
      <c r="AD99" s="2">
        <f>(Table2[[#This Row],[Day High]]/Table2[[#This Row],[Close Price]])-1</f>
        <v>2.5578387699382032E-2</v>
      </c>
      <c r="AE99" s="2">
        <f>(Table2[[#This Row],[Close Price]]/Table2[[#This Row],[Current Week Low]])-1</f>
        <v>2.791728212703104E-2</v>
      </c>
      <c r="AF99" s="2">
        <f>(Table2[[#This Row],[Current Week High]]/Table2[[#This Row],[Close Price]])-1</f>
        <v>1.3076591464290743E-2</v>
      </c>
      <c r="AG99" s="2">
        <f>(Table2[[#This Row],[Close Price]]/Table2[[#This Row],[Current Month Low]])-1</f>
        <v>4.6466165413533878E-2</v>
      </c>
      <c r="AH99" s="2">
        <f>(Table2[[#This Row],[Current Month High]]/Table2[[#This Row],[Close Price]])-1</f>
        <v>1.3579537289840404E-2</v>
      </c>
      <c r="AI99">
        <v>23.940221296163202</v>
      </c>
      <c r="AJ99">
        <v>72.039555006180393</v>
      </c>
      <c r="AK99" t="str">
        <f>IF(AND(Table2[[#This Row],[20D EMA]]&gt;Table2[[#This Row],[50D EMA]],Table2[[#This Row],[50D EMA]]&gt;Table2[[#This Row],[200D EMA]]),"Uptrend","Downtrend/NoTrend")</f>
        <v>Downtrend/NoTrend</v>
      </c>
      <c r="AL99">
        <v>-0.14000000000000001</v>
      </c>
      <c r="AM99" t="s">
        <v>10184</v>
      </c>
      <c r="AN99">
        <v>0.56999999999999995</v>
      </c>
      <c r="AO99" t="s">
        <v>10183</v>
      </c>
      <c r="AP99">
        <v>0.137630329031593</v>
      </c>
      <c r="AQ99">
        <f>(Table2[[#This Row],[Sharpe Ratio]]-AVERAGE(Table2[Sharpe Ratio]))/_xlfn.STDEV.P(Table2[Sharpe Ratio])</f>
        <v>0.95037781571878266</v>
      </c>
      <c r="AR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9">
        <f>_xlfn.RANK.AVG(Table2[[#This Row],[1Y Return vs Nifty Z-Score]],Table2[1Y Return vs Nifty Z-Score])</f>
        <v>298</v>
      </c>
      <c r="AT99">
        <f>_xlfn.RANK.AVG(Table2[[#This Row],[6M Return vs Nifty Z-Score]],Table2[6M Return vs Nifty Z-Score])</f>
        <v>507</v>
      </c>
      <c r="AU99">
        <f>_xlfn.RANK.AVG(Table2[[#This Row],[Sharpe Ratio Z-Score]],Table2[Sharpe Ratio Z-Score])</f>
        <v>132</v>
      </c>
      <c r="AV99">
        <f>(Table2[[#This Row],[Rank 1Y]]+Table2[[#This Row],[Rank 6M]]+Table2[[#This Row],[Rank Sharpe]])/3</f>
        <v>312.33333333333331</v>
      </c>
    </row>
    <row r="100" spans="1:48" x14ac:dyDescent="0.3">
      <c r="A100" t="s">
        <v>264</v>
      </c>
      <c r="B100" t="s">
        <v>265</v>
      </c>
      <c r="C100" t="s">
        <v>10139</v>
      </c>
      <c r="D100" t="s">
        <v>32</v>
      </c>
      <c r="E100">
        <v>106398.73927979999</v>
      </c>
      <c r="F100">
        <v>117.25</v>
      </c>
      <c r="G100">
        <v>50.011786620701997</v>
      </c>
      <c r="H100">
        <f>(Table2[[#This Row],[1Y Return vs Nifty]]-AVERAGE(Table2[1Y Return vs Nifty]))/_xlfn.STDEV.P(Table2[1Y Return vs Nifty])</f>
        <v>8.0500175531549228E-2</v>
      </c>
      <c r="I100">
        <v>-12.3463076245722</v>
      </c>
      <c r="J100">
        <f>(Table2[[#This Row],[1M Return vs Nifty]]-AVERAGE(Table2[1M Return vs Nifty]))/_xlfn.STDEV.P(Table2[1M Return vs Nifty])</f>
        <v>-1.1268076798621083</v>
      </c>
      <c r="K100">
        <v>14.7020357309475</v>
      </c>
      <c r="L100">
        <f>(Table2[[#This Row],[6M Return vs Nifty]]-AVERAGE(Table2[6M Return vs Nifty]))/_xlfn.STDEV.P(Table2[6M Return vs Nifty])</f>
        <v>0.12695927744567681</v>
      </c>
      <c r="M100">
        <v>-5.0616151435532304</v>
      </c>
      <c r="N100">
        <f>(Table2[[#This Row],[1W Return vs Nifty]]-AVERAGE(Table2[1W Return vs Nifty]))/_xlfn.STDEV.P(Table2[1W Return vs Nifty])</f>
        <v>-0.7522396188245144</v>
      </c>
      <c r="O100">
        <v>116.86</v>
      </c>
      <c r="P100">
        <v>117.092549637475</v>
      </c>
      <c r="Q100">
        <v>103.253709445578</v>
      </c>
      <c r="R100">
        <v>54.160943856485801</v>
      </c>
      <c r="S100" s="2">
        <f>(Table2[[#This Row],[Close Price]]-Table2[[#This Row],[20D EMA]])/Table2[[#This Row],[20D EMA]]</f>
        <v>3.3373267157282265E-3</v>
      </c>
      <c r="T100" s="2">
        <f>(Table2[[#This Row],[Close Price]]-Table2[[#This Row],[50D EMA]])/Table2[[#This Row],[50D EMA]]</f>
        <v>1.344665933165453E-3</v>
      </c>
      <c r="U100" s="2">
        <f>(Table2[[#This Row],[Close Price]]-Table2[[#This Row],[200D EMA]])/Table2[[#This Row],[200D EMA]]</f>
        <v>0.13555242353592187</v>
      </c>
      <c r="V100">
        <v>0.71455191742831803</v>
      </c>
      <c r="W100">
        <v>115.95</v>
      </c>
      <c r="X100">
        <v>118.11</v>
      </c>
      <c r="Y100">
        <v>112.4</v>
      </c>
      <c r="Z100">
        <v>117.55</v>
      </c>
      <c r="AA100">
        <v>112.3</v>
      </c>
      <c r="AB100">
        <v>120.19</v>
      </c>
      <c r="AC100" s="2">
        <f>(Table2[[#This Row],[Close Price]]/Table2[[#This Row],[Day Low]])-1</f>
        <v>1.1211729193618014E-2</v>
      </c>
      <c r="AD100" s="2">
        <f>(Table2[[#This Row],[Day High]]/Table2[[#This Row],[Close Price]])-1</f>
        <v>7.3347547974413896E-3</v>
      </c>
      <c r="AE100" s="2">
        <f>(Table2[[#This Row],[Close Price]]/Table2[[#This Row],[Current Week Low]])-1</f>
        <v>4.3149466192170749E-2</v>
      </c>
      <c r="AF100" s="2">
        <f>(Table2[[#This Row],[Current Week High]]/Table2[[#This Row],[Close Price]])-1</f>
        <v>2.5586353944562212E-3</v>
      </c>
      <c r="AG100" s="2">
        <f>(Table2[[#This Row],[Close Price]]/Table2[[#This Row],[Current Month Low]])-1</f>
        <v>4.407836153161182E-2</v>
      </c>
      <c r="AH100" s="2">
        <f>(Table2[[#This Row],[Current Month High]]/Table2[[#This Row],[Close Price]])-1</f>
        <v>2.5074626865671634E-2</v>
      </c>
      <c r="AI100">
        <v>9.9360341151385896</v>
      </c>
      <c r="AJ100">
        <v>83.633516053249807</v>
      </c>
      <c r="AK100" t="str">
        <f>IF(AND(Table2[[#This Row],[20D EMA]]&gt;Table2[[#This Row],[50D EMA]],Table2[[#This Row],[50D EMA]]&gt;Table2[[#This Row],[200D EMA]]),"Uptrend","Downtrend/NoTrend")</f>
        <v>Downtrend/NoTrend</v>
      </c>
      <c r="AL100">
        <v>-0.12</v>
      </c>
      <c r="AM100" t="s">
        <v>10184</v>
      </c>
      <c r="AN100">
        <v>-0.73</v>
      </c>
      <c r="AO100" t="s">
        <v>10184</v>
      </c>
      <c r="AP100">
        <v>0.16062124031043001</v>
      </c>
      <c r="AQ100">
        <f>(Table2[[#This Row],[Sharpe Ratio]]-AVERAGE(Table2[Sharpe Ratio]))/_xlfn.STDEV.P(Table2[Sharpe Ratio])</f>
        <v>1.2104633526214674</v>
      </c>
      <c r="AR1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0">
        <f>_xlfn.RANK.AVG(Table2[[#This Row],[1Y Return vs Nifty Z-Score]],Table2[1Y Return vs Nifty Z-Score])</f>
        <v>251</v>
      </c>
      <c r="AT100">
        <f>_xlfn.RANK.AVG(Table2[[#This Row],[6M Return vs Nifty Z-Score]],Table2[6M Return vs Nifty Z-Score])</f>
        <v>272</v>
      </c>
      <c r="AU100">
        <f>_xlfn.RANK.AVG(Table2[[#This Row],[Sharpe Ratio Z-Score]],Table2[Sharpe Ratio Z-Score])</f>
        <v>86</v>
      </c>
      <c r="AV100">
        <f>(Table2[[#This Row],[Rank 1Y]]+Table2[[#This Row],[Rank 6M]]+Table2[[#This Row],[Rank Sharpe]])/3</f>
        <v>203</v>
      </c>
    </row>
    <row r="101" spans="1:48" x14ac:dyDescent="0.3">
      <c r="A101" t="s">
        <v>266</v>
      </c>
      <c r="B101" t="s">
        <v>267</v>
      </c>
      <c r="C101" t="s">
        <v>10137</v>
      </c>
      <c r="D101" t="s">
        <v>54</v>
      </c>
      <c r="E101">
        <v>103891.439611169</v>
      </c>
      <c r="F101">
        <v>638.70000000000005</v>
      </c>
      <c r="G101">
        <v>249.52095097695701</v>
      </c>
      <c r="H101">
        <f>(Table2[[#This Row],[1Y Return vs Nifty]]-AVERAGE(Table2[1Y Return vs Nifty]))/_xlfn.STDEV.P(Table2[1Y Return vs Nifty])</f>
        <v>2.534185345105846</v>
      </c>
      <c r="I101">
        <v>26.356322675544501</v>
      </c>
      <c r="J101">
        <f>(Table2[[#This Row],[1M Return vs Nifty]]-AVERAGE(Table2[1M Return vs Nifty]))/_xlfn.STDEV.P(Table2[1M Return vs Nifty])</f>
        <v>2.5532348734781354</v>
      </c>
      <c r="K101">
        <v>130.36185946797599</v>
      </c>
      <c r="L101">
        <f>(Table2[[#This Row],[6M Return vs Nifty]]-AVERAGE(Table2[6M Return vs Nifty]))/_xlfn.STDEV.P(Table2[6M Return vs Nifty])</f>
        <v>3.6853925690758631</v>
      </c>
      <c r="M101">
        <v>23.850189530622899</v>
      </c>
      <c r="N101">
        <f>(Table2[[#This Row],[1W Return vs Nifty]]-AVERAGE(Table2[1W Return vs Nifty]))/_xlfn.STDEV.P(Table2[1W Return vs Nifty])</f>
        <v>5.4170840530093765</v>
      </c>
      <c r="O101">
        <v>510.01</v>
      </c>
      <c r="P101">
        <v>466.16601598543701</v>
      </c>
      <c r="Q101">
        <v>357.55901198462601</v>
      </c>
      <c r="R101">
        <v>95.414575281992597</v>
      </c>
      <c r="S101" s="2">
        <f>(Table2[[#This Row],[Close Price]]-Table2[[#This Row],[20D EMA]])/Table2[[#This Row],[20D EMA]]</f>
        <v>0.25232838571792721</v>
      </c>
      <c r="T101" s="2">
        <f>(Table2[[#This Row],[Close Price]]-Table2[[#This Row],[50D EMA]])/Table2[[#This Row],[50D EMA]]</f>
        <v>0.37011274545580125</v>
      </c>
      <c r="U101" s="2">
        <f>(Table2[[#This Row],[Close Price]]-Table2[[#This Row],[200D EMA]])/Table2[[#This Row],[200D EMA]]</f>
        <v>0.78627856827018605</v>
      </c>
      <c r="V101">
        <v>1.24868393119913</v>
      </c>
      <c r="W101">
        <v>615.4</v>
      </c>
      <c r="X101">
        <v>640</v>
      </c>
      <c r="Y101">
        <v>592.1</v>
      </c>
      <c r="Z101">
        <v>644.5</v>
      </c>
      <c r="AA101">
        <v>470.03</v>
      </c>
      <c r="AB101">
        <v>653</v>
      </c>
      <c r="AC101" s="2">
        <f>(Table2[[#This Row],[Close Price]]/Table2[[#This Row],[Day Low]])-1</f>
        <v>3.7861553461163489E-2</v>
      </c>
      <c r="AD101" s="2">
        <f>(Table2[[#This Row],[Day High]]/Table2[[#This Row],[Close Price]])-1</f>
        <v>2.0353843745106737E-3</v>
      </c>
      <c r="AE101" s="2">
        <f>(Table2[[#This Row],[Close Price]]/Table2[[#This Row],[Current Week Low]])-1</f>
        <v>7.8702921803749382E-2</v>
      </c>
      <c r="AF101" s="2">
        <f>(Table2[[#This Row],[Current Week High]]/Table2[[#This Row],[Close Price]])-1</f>
        <v>9.0809456708940139E-3</v>
      </c>
      <c r="AG101" s="2">
        <f>(Table2[[#This Row],[Close Price]]/Table2[[#This Row],[Current Month Low]])-1</f>
        <v>0.35884943514243783</v>
      </c>
      <c r="AH101" s="2">
        <f>(Table2[[#This Row],[Current Month High]]/Table2[[#This Row],[Close Price]])-1</f>
        <v>2.2389228119617854E-2</v>
      </c>
      <c r="AI101">
        <v>2.2389228119617801</v>
      </c>
      <c r="AJ101">
        <v>277.63106030744899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0.44</v>
      </c>
      <c r="AM101" t="s">
        <v>10183</v>
      </c>
      <c r="AN101">
        <v>35.840000000000003</v>
      </c>
      <c r="AO101" t="s">
        <v>10183</v>
      </c>
      <c r="AP101">
        <v>0.16543291220759901</v>
      </c>
      <c r="AQ101">
        <f>(Table2[[#This Row],[Sharpe Ratio]]-AVERAGE(Table2[Sharpe Ratio]))/_xlfn.STDEV.P(Table2[Sharpe Ratio])</f>
        <v>1.2648955694917359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15.454792410160955</v>
      </c>
      <c r="AS101">
        <f>_xlfn.RANK.AVG(Table2[[#This Row],[1Y Return vs Nifty Z-Score]],Table2[1Y Return vs Nifty Z-Score])</f>
        <v>15</v>
      </c>
      <c r="AT101">
        <f>_xlfn.RANK.AVG(Table2[[#This Row],[6M Return vs Nifty Z-Score]],Table2[6M Return vs Nifty Z-Score])</f>
        <v>5</v>
      </c>
      <c r="AU101">
        <f>_xlfn.RANK.AVG(Table2[[#This Row],[Sharpe Ratio Z-Score]],Table2[Sharpe Ratio Z-Score])</f>
        <v>79</v>
      </c>
      <c r="AV101">
        <f>(Table2[[#This Row],[Rank 1Y]]+Table2[[#This Row],[Rank 6M]]+Table2[[#This Row],[Rank Sharpe]])/3</f>
        <v>33</v>
      </c>
    </row>
    <row r="102" spans="1:48" x14ac:dyDescent="0.3">
      <c r="A102" t="s">
        <v>268</v>
      </c>
      <c r="B102" t="s">
        <v>269</v>
      </c>
      <c r="C102" t="s">
        <v>10143</v>
      </c>
      <c r="D102" t="s">
        <v>193</v>
      </c>
      <c r="E102">
        <v>103715.859742</v>
      </c>
      <c r="F102">
        <v>35085.199999999997</v>
      </c>
      <c r="G102">
        <v>59.289786876585502</v>
      </c>
      <c r="H102">
        <f>(Table2[[#This Row],[1Y Return vs Nifty]]-AVERAGE(Table2[1Y Return vs Nifty]))/_xlfn.STDEV.P(Table2[1Y Return vs Nifty])</f>
        <v>0.19460667136407589</v>
      </c>
      <c r="I102">
        <v>3.7432142635435</v>
      </c>
      <c r="J102">
        <f>(Table2[[#This Row],[1M Return vs Nifty]]-AVERAGE(Table2[1M Return vs Nifty]))/_xlfn.STDEV.P(Table2[1M Return vs Nifty])</f>
        <v>0.40306573576945171</v>
      </c>
      <c r="K102">
        <v>38.670916556046897</v>
      </c>
      <c r="L102">
        <f>(Table2[[#This Row],[6M Return vs Nifty]]-AVERAGE(Table2[6M Return vs Nifty]))/_xlfn.STDEV.P(Table2[6M Return vs Nifty])</f>
        <v>0.86439480808486091</v>
      </c>
      <c r="M102">
        <v>-1.14468155745227</v>
      </c>
      <c r="N102">
        <f>(Table2[[#This Row],[1W Return vs Nifty]]-AVERAGE(Table2[1W Return vs Nifty]))/_xlfn.STDEV.P(Table2[1W Return vs Nifty])</f>
        <v>8.3572305268821936E-2</v>
      </c>
      <c r="O102">
        <v>34241.42</v>
      </c>
      <c r="P102">
        <v>32614.551620587699</v>
      </c>
      <c r="Q102">
        <v>27494.377480644798</v>
      </c>
      <c r="R102">
        <v>58.981560206210602</v>
      </c>
      <c r="S102" s="2">
        <f>(Table2[[#This Row],[Close Price]]-Table2[[#This Row],[20D EMA]])/Table2[[#This Row],[20D EMA]]</f>
        <v>2.4642085520985953E-2</v>
      </c>
      <c r="T102" s="2">
        <f>(Table2[[#This Row],[Close Price]]-Table2[[#This Row],[50D EMA]])/Table2[[#This Row],[50D EMA]]</f>
        <v>7.575294635823597E-2</v>
      </c>
      <c r="U102" s="2">
        <f>(Table2[[#This Row],[Close Price]]-Table2[[#This Row],[200D EMA]])/Table2[[#This Row],[200D EMA]]</f>
        <v>0.27608635709969814</v>
      </c>
      <c r="V102">
        <v>0.46186380632982799</v>
      </c>
      <c r="W102">
        <v>35082.5</v>
      </c>
      <c r="X102">
        <v>35399</v>
      </c>
      <c r="Y102">
        <v>35000</v>
      </c>
      <c r="Z102">
        <v>35364.75</v>
      </c>
      <c r="AA102">
        <v>33702.15</v>
      </c>
      <c r="AB102">
        <v>35777.800000000003</v>
      </c>
      <c r="AC102" s="2">
        <f>(Table2[[#This Row],[Close Price]]/Table2[[#This Row],[Day Low]])-1</f>
        <v>7.6961448015389067E-5</v>
      </c>
      <c r="AD102" s="2">
        <f>(Table2[[#This Row],[Day High]]/Table2[[#This Row],[Close Price]])-1</f>
        <v>8.9439421750483472E-3</v>
      </c>
      <c r="AE102" s="2">
        <f>(Table2[[#This Row],[Close Price]]/Table2[[#This Row],[Current Week Low]])-1</f>
        <v>2.4342857142856111E-3</v>
      </c>
      <c r="AF102" s="2">
        <f>(Table2[[#This Row],[Current Week High]]/Table2[[#This Row],[Close Price]])-1</f>
        <v>7.9677470842407505E-3</v>
      </c>
      <c r="AG102" s="2">
        <f>(Table2[[#This Row],[Close Price]]/Table2[[#This Row],[Current Month Low]])-1</f>
        <v>4.1037441231493998E-2</v>
      </c>
      <c r="AH102" s="2">
        <f>(Table2[[#This Row],[Current Month High]]/Table2[[#This Row],[Close Price]])-1</f>
        <v>1.974051736914717E-2</v>
      </c>
      <c r="AI102">
        <v>4.5398059580677996</v>
      </c>
      <c r="AJ102">
        <v>95.666200996589694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0.06</v>
      </c>
      <c r="AM102" t="s">
        <v>10183</v>
      </c>
      <c r="AN102">
        <v>0.97</v>
      </c>
      <c r="AO102" t="s">
        <v>10183</v>
      </c>
      <c r="AP102">
        <v>0.114251652333107</v>
      </c>
      <c r="AQ102">
        <f>(Table2[[#This Row],[Sharpe Ratio]]-AVERAGE(Table2[Sharpe Ratio]))/_xlfn.STDEV.P(Table2[Sharpe Ratio])</f>
        <v>0.68590566811856801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2.2315451886057787</v>
      </c>
      <c r="AS102">
        <f>_xlfn.RANK.AVG(Table2[[#This Row],[1Y Return vs Nifty Z-Score]],Table2[1Y Return vs Nifty Z-Score])</f>
        <v>223</v>
      </c>
      <c r="AT102">
        <f>_xlfn.RANK.AVG(Table2[[#This Row],[6M Return vs Nifty Z-Score]],Table2[6M Return vs Nifty Z-Score])</f>
        <v>113</v>
      </c>
      <c r="AU102">
        <f>_xlfn.RANK.AVG(Table2[[#This Row],[Sharpe Ratio Z-Score]],Table2[Sharpe Ratio Z-Score])</f>
        <v>175</v>
      </c>
      <c r="AV102">
        <f>(Table2[[#This Row],[Rank 1Y]]+Table2[[#This Row],[Rank 6M]]+Table2[[#This Row],[Rank Sharpe]])/3</f>
        <v>170.33333333333334</v>
      </c>
    </row>
    <row r="103" spans="1:48" x14ac:dyDescent="0.3">
      <c r="A103" t="s">
        <v>270</v>
      </c>
      <c r="B103" t="s">
        <v>271</v>
      </c>
      <c r="C103" t="s">
        <v>10147</v>
      </c>
      <c r="D103" t="s">
        <v>130</v>
      </c>
      <c r="E103">
        <v>101044.709136</v>
      </c>
      <c r="F103">
        <v>1008.5</v>
      </c>
      <c r="G103">
        <v>32.426916934560097</v>
      </c>
      <c r="H103">
        <f>(Table2[[#This Row],[1Y Return vs Nifty]]-AVERAGE(Table2[1Y Return vs Nifty]))/_xlfn.STDEV.P(Table2[1Y Return vs Nifty])</f>
        <v>-0.13576925799049158</v>
      </c>
      <c r="I103">
        <v>-9.0363665931505892</v>
      </c>
      <c r="J103">
        <f>(Table2[[#This Row],[1M Return vs Nifty]]-AVERAGE(Table2[1M Return vs Nifty]))/_xlfn.STDEV.P(Table2[1M Return vs Nifty])</f>
        <v>-0.81208168449115026</v>
      </c>
      <c r="K103">
        <v>25.936676461064</v>
      </c>
      <c r="L103">
        <f>(Table2[[#This Row],[6M Return vs Nifty]]-AVERAGE(Table2[6M Return vs Nifty]))/_xlfn.STDEV.P(Table2[6M Return vs Nifty])</f>
        <v>0.47260842597323199</v>
      </c>
      <c r="M103">
        <v>-4.6998645149358298</v>
      </c>
      <c r="N103">
        <f>(Table2[[#This Row],[1W Return vs Nifty]]-AVERAGE(Table2[1W Return vs Nifty]))/_xlfn.STDEV.P(Table2[1W Return vs Nifty])</f>
        <v>-0.67504773330989232</v>
      </c>
      <c r="O103">
        <v>1031.24</v>
      </c>
      <c r="P103">
        <v>1008.50965017283</v>
      </c>
      <c r="Q103">
        <v>853.85698015904302</v>
      </c>
      <c r="R103">
        <v>31.5978718460278</v>
      </c>
      <c r="S103" s="2">
        <f>(Table2[[#This Row],[Close Price]]-Table2[[#This Row],[20D EMA]])/Table2[[#This Row],[20D EMA]]</f>
        <v>-2.2051122919979838E-2</v>
      </c>
      <c r="T103" s="2">
        <f>(Table2[[#This Row],[Close Price]]-Table2[[#This Row],[50D EMA]])/Table2[[#This Row],[50D EMA]]</f>
        <v>-9.5687461476832991E-6</v>
      </c>
      <c r="U103" s="2">
        <f>(Table2[[#This Row],[Close Price]]-Table2[[#This Row],[200D EMA]])/Table2[[#This Row],[200D EMA]]</f>
        <v>0.18111115026799046</v>
      </c>
      <c r="V103">
        <v>0.72061943742739698</v>
      </c>
      <c r="W103">
        <v>1008.55</v>
      </c>
      <c r="X103">
        <v>1023.7</v>
      </c>
      <c r="Y103">
        <v>1002.85</v>
      </c>
      <c r="Z103">
        <v>1020.75</v>
      </c>
      <c r="AA103">
        <v>992</v>
      </c>
      <c r="AB103">
        <v>1075.2</v>
      </c>
      <c r="AC103" s="2">
        <f>(Table2[[#This Row],[Close Price]]/Table2[[#This Row],[Day Low]])-1</f>
        <v>-4.9576124138583921E-5</v>
      </c>
      <c r="AD103" s="2">
        <f>(Table2[[#This Row],[Day High]]/Table2[[#This Row],[Close Price]])-1</f>
        <v>1.5071888943976264E-2</v>
      </c>
      <c r="AE103" s="2">
        <f>(Table2[[#This Row],[Close Price]]/Table2[[#This Row],[Current Week Low]])-1</f>
        <v>5.6339432617040774E-3</v>
      </c>
      <c r="AF103" s="2">
        <f>(Table2[[#This Row],[Current Week High]]/Table2[[#This Row],[Close Price]])-1</f>
        <v>1.2146752602875566E-2</v>
      </c>
      <c r="AG103" s="2">
        <f>(Table2[[#This Row],[Close Price]]/Table2[[#This Row],[Current Month Low]])-1</f>
        <v>1.6633064516129004E-2</v>
      </c>
      <c r="AH103" s="2">
        <f>(Table2[[#This Row],[Current Month High]]/Table2[[#This Row],[Close Price]])-1</f>
        <v>6.6137828458106229E-2</v>
      </c>
      <c r="AI103">
        <v>8.7754090233019397</v>
      </c>
      <c r="AJ103">
        <v>73.400962861072898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0.02</v>
      </c>
      <c r="AM103" t="s">
        <v>10183</v>
      </c>
      <c r="AN103">
        <v>-3.71</v>
      </c>
      <c r="AO103" t="s">
        <v>10184</v>
      </c>
      <c r="AP103">
        <v>9.6058176079200003E-2</v>
      </c>
      <c r="AQ103">
        <f>(Table2[[#This Row],[Sharpe Ratio]]-AVERAGE(Table2[Sharpe Ratio]))/_xlfn.STDEV.P(Table2[Sharpe Ratio])</f>
        <v>0.48009129294069963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-0.67019895687760256</v>
      </c>
      <c r="AS103">
        <f>_xlfn.RANK.AVG(Table2[[#This Row],[1Y Return vs Nifty Z-Score]],Table2[1Y Return vs Nifty Z-Score])</f>
        <v>326</v>
      </c>
      <c r="AT103">
        <f>_xlfn.RANK.AVG(Table2[[#This Row],[6M Return vs Nifty Z-Score]],Table2[6M Return vs Nifty Z-Score])</f>
        <v>178</v>
      </c>
      <c r="AU103">
        <f>_xlfn.RANK.AVG(Table2[[#This Row],[Sharpe Ratio Z-Score]],Table2[Sharpe Ratio Z-Score])</f>
        <v>217</v>
      </c>
      <c r="AV103">
        <f>(Table2[[#This Row],[Rank 1Y]]+Table2[[#This Row],[Rank 6M]]+Table2[[#This Row],[Rank Sharpe]])/3</f>
        <v>240.33333333333334</v>
      </c>
    </row>
    <row r="104" spans="1:48" x14ac:dyDescent="0.3">
      <c r="A104" t="s">
        <v>272</v>
      </c>
      <c r="B104" t="s">
        <v>273</v>
      </c>
      <c r="C104" t="s">
        <v>10146</v>
      </c>
      <c r="D104" t="s">
        <v>220</v>
      </c>
      <c r="E104">
        <v>100253.42011125</v>
      </c>
      <c r="F104">
        <v>6667.85</v>
      </c>
      <c r="G104">
        <v>44.660717449568899</v>
      </c>
      <c r="H104">
        <f>(Table2[[#This Row],[1Y Return vs Nifty]]-AVERAGE(Table2[1Y Return vs Nifty]))/_xlfn.STDEV.P(Table2[1Y Return vs Nifty])</f>
        <v>1.4689468996133569E-2</v>
      </c>
      <c r="I104">
        <v>-12.109026754512801</v>
      </c>
      <c r="J104">
        <f>(Table2[[#This Row],[1M Return vs Nifty]]-AVERAGE(Table2[1M Return vs Nifty]))/_xlfn.STDEV.P(Table2[1M Return vs Nifty])</f>
        <v>-1.104245810238752</v>
      </c>
      <c r="K104">
        <v>47.561527337404101</v>
      </c>
      <c r="L104">
        <f>(Table2[[#This Row],[6M Return vs Nifty]]-AVERAGE(Table2[6M Return vs Nifty]))/_xlfn.STDEV.P(Table2[6M Return vs Nifty])</f>
        <v>1.1379266566136883</v>
      </c>
      <c r="M104">
        <v>-1.8862521046267999</v>
      </c>
      <c r="N104">
        <f>(Table2[[#This Row],[1W Return vs Nifty]]-AVERAGE(Table2[1W Return vs Nifty]))/_xlfn.STDEV.P(Table2[1W Return vs Nifty])</f>
        <v>-7.4667167589300781E-2</v>
      </c>
      <c r="O104">
        <v>6699.13</v>
      </c>
      <c r="P104">
        <v>6522.6335810030096</v>
      </c>
      <c r="Q104">
        <v>5521.2074853544</v>
      </c>
      <c r="R104">
        <v>49.935350176364302</v>
      </c>
      <c r="S104" s="2">
        <f>(Table2[[#This Row],[Close Price]]-Table2[[#This Row],[20D EMA]])/Table2[[#This Row],[20D EMA]]</f>
        <v>-4.6692630237060249E-3</v>
      </c>
      <c r="T104" s="2">
        <f>(Table2[[#This Row],[Close Price]]-Table2[[#This Row],[50D EMA]])/Table2[[#This Row],[50D EMA]]</f>
        <v>2.2263464165751947E-2</v>
      </c>
      <c r="U104" s="2">
        <f>(Table2[[#This Row],[Close Price]]-Table2[[#This Row],[200D EMA]])/Table2[[#This Row],[200D EMA]]</f>
        <v>0.20767966385744308</v>
      </c>
      <c r="V104">
        <v>0.80199597544950696</v>
      </c>
      <c r="W104">
        <v>6654.05</v>
      </c>
      <c r="X104">
        <v>6717.85</v>
      </c>
      <c r="Y104">
        <v>6516</v>
      </c>
      <c r="Z104">
        <v>6693</v>
      </c>
      <c r="AA104">
        <v>6311.1</v>
      </c>
      <c r="AB104">
        <v>6786</v>
      </c>
      <c r="AC104" s="2">
        <f>(Table2[[#This Row],[Close Price]]/Table2[[#This Row],[Day Low]])-1</f>
        <v>2.073924902878721E-3</v>
      </c>
      <c r="AD104" s="2">
        <f>(Table2[[#This Row],[Day High]]/Table2[[#This Row],[Close Price]])-1</f>
        <v>7.4986689862548417E-3</v>
      </c>
      <c r="AE104" s="2">
        <f>(Table2[[#This Row],[Close Price]]/Table2[[#This Row],[Current Week Low]])-1</f>
        <v>2.3304174340085915E-2</v>
      </c>
      <c r="AF104" s="2">
        <f>(Table2[[#This Row],[Current Week High]]/Table2[[#This Row],[Close Price]])-1</f>
        <v>3.7718305000862262E-3</v>
      </c>
      <c r="AG104" s="2">
        <f>(Table2[[#This Row],[Close Price]]/Table2[[#This Row],[Current Month Low]])-1</f>
        <v>5.6527388252444188E-2</v>
      </c>
      <c r="AH104" s="2">
        <f>(Table2[[#This Row],[Current Month High]]/Table2[[#This Row],[Close Price]])-1</f>
        <v>1.7719354814520472E-2</v>
      </c>
      <c r="AI104">
        <v>9.9522334785575293</v>
      </c>
      <c r="AJ104">
        <v>75.423572744014706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7.0000000000000007E-2</v>
      </c>
      <c r="AM104" t="s">
        <v>10183</v>
      </c>
      <c r="AN104">
        <v>-4.5999999999999996</v>
      </c>
      <c r="AO104" t="s">
        <v>10184</v>
      </c>
      <c r="AP104">
        <v>0.146531205649581</v>
      </c>
      <c r="AQ104">
        <f>(Table2[[#This Row],[Sharpe Ratio]]-AVERAGE(Table2[Sharpe Ratio]))/_xlfn.STDEV.P(Table2[Sharpe Ratio])</f>
        <v>1.0510693127202475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1.0247724605020168</v>
      </c>
      <c r="AS104">
        <f>_xlfn.RANK.AVG(Table2[[#This Row],[1Y Return vs Nifty Z-Score]],Table2[1Y Return vs Nifty Z-Score])</f>
        <v>274</v>
      </c>
      <c r="AT104">
        <f>_xlfn.RANK.AVG(Table2[[#This Row],[6M Return vs Nifty Z-Score]],Table2[6M Return vs Nifty Z-Score])</f>
        <v>81</v>
      </c>
      <c r="AU104">
        <f>_xlfn.RANK.AVG(Table2[[#This Row],[Sharpe Ratio Z-Score]],Table2[Sharpe Ratio Z-Score])</f>
        <v>112</v>
      </c>
      <c r="AV104">
        <f>(Table2[[#This Row],[Rank 1Y]]+Table2[[#This Row],[Rank 6M]]+Table2[[#This Row],[Rank Sharpe]])/3</f>
        <v>155.66666666666666</v>
      </c>
    </row>
    <row r="105" spans="1:48" x14ac:dyDescent="0.3">
      <c r="A105" t="s">
        <v>274</v>
      </c>
      <c r="B105" t="s">
        <v>275</v>
      </c>
      <c r="C105" t="s">
        <v>10144</v>
      </c>
      <c r="D105" t="s">
        <v>62</v>
      </c>
      <c r="E105">
        <v>99966.629612799996</v>
      </c>
      <c r="F105">
        <v>2953.7</v>
      </c>
      <c r="G105">
        <v>26.092956043416699</v>
      </c>
      <c r="H105">
        <f>(Table2[[#This Row],[1Y Return vs Nifty]]-AVERAGE(Table2[1Y Return vs Nifty]))/_xlfn.STDEV.P(Table2[1Y Return vs Nifty])</f>
        <v>-0.21366816530840443</v>
      </c>
      <c r="I105">
        <v>-2.58009636650812</v>
      </c>
      <c r="J105">
        <f>(Table2[[#This Row],[1M Return vs Nifty]]-AVERAGE(Table2[1M Return vs Nifty]))/_xlfn.STDEV.P(Table2[1M Return vs Nifty])</f>
        <v>-0.19818673767053829</v>
      </c>
      <c r="K105">
        <v>8.0693073129219002</v>
      </c>
      <c r="L105">
        <f>(Table2[[#This Row],[6M Return vs Nifty]]-AVERAGE(Table2[6M Return vs Nifty]))/_xlfn.STDEV.P(Table2[6M Return vs Nifty])</f>
        <v>-7.7105719840737857E-2</v>
      </c>
      <c r="M105">
        <v>0.93295900125568398</v>
      </c>
      <c r="N105">
        <f>(Table2[[#This Row],[1W Return vs Nifty]]-AVERAGE(Table2[1W Return vs Nifty]))/_xlfn.STDEV.P(Table2[1W Return vs Nifty])</f>
        <v>0.52690807157080644</v>
      </c>
      <c r="O105">
        <v>2874.09</v>
      </c>
      <c r="P105">
        <v>2790.87386790746</v>
      </c>
      <c r="Q105">
        <v>2479.1406362529701</v>
      </c>
      <c r="R105">
        <v>74.629945414653307</v>
      </c>
      <c r="S105" s="2">
        <f>(Table2[[#This Row],[Close Price]]-Table2[[#This Row],[20D EMA]])/Table2[[#This Row],[20D EMA]]</f>
        <v>2.7699202182255835E-2</v>
      </c>
      <c r="T105" s="2">
        <f>(Table2[[#This Row],[Close Price]]-Table2[[#This Row],[50D EMA]])/Table2[[#This Row],[50D EMA]]</f>
        <v>5.8342347164052802E-2</v>
      </c>
      <c r="U105" s="2">
        <f>(Table2[[#This Row],[Close Price]]-Table2[[#This Row],[200D EMA]])/Table2[[#This Row],[200D EMA]]</f>
        <v>0.19142091287902471</v>
      </c>
      <c r="V105">
        <v>0.99359522630017205</v>
      </c>
      <c r="W105">
        <v>2945.65</v>
      </c>
      <c r="X105">
        <v>3003.65</v>
      </c>
      <c r="Y105">
        <v>2947</v>
      </c>
      <c r="Z105">
        <v>2978.5</v>
      </c>
      <c r="AA105">
        <v>2757.9</v>
      </c>
      <c r="AB105">
        <v>2984</v>
      </c>
      <c r="AC105" s="2">
        <f>(Table2[[#This Row],[Close Price]]/Table2[[#This Row],[Day Low]])-1</f>
        <v>2.732843345271796E-3</v>
      </c>
      <c r="AD105" s="2">
        <f>(Table2[[#This Row],[Day High]]/Table2[[#This Row],[Close Price]])-1</f>
        <v>1.6910992991840734E-2</v>
      </c>
      <c r="AE105" s="2">
        <f>(Table2[[#This Row],[Close Price]]/Table2[[#This Row],[Current Week Low]])-1</f>
        <v>2.2734984730232721E-3</v>
      </c>
      <c r="AF105" s="2">
        <f>(Table2[[#This Row],[Current Week High]]/Table2[[#This Row],[Close Price]])-1</f>
        <v>8.3962487727258228E-3</v>
      </c>
      <c r="AG105" s="2">
        <f>(Table2[[#This Row],[Close Price]]/Table2[[#This Row],[Current Month Low]])-1</f>
        <v>7.0996047717466038E-2</v>
      </c>
      <c r="AH105" s="2">
        <f>(Table2[[#This Row],[Current Month High]]/Table2[[#This Row],[Close Price]])-1</f>
        <v>1.0258320073128768E-2</v>
      </c>
      <c r="AI105">
        <v>1.0258320073128699</v>
      </c>
      <c r="AJ105">
        <v>66.682655681273005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-0.01</v>
      </c>
      <c r="AM105" t="s">
        <v>10184</v>
      </c>
      <c r="AN105">
        <v>6.57</v>
      </c>
      <c r="AO105" t="s">
        <v>10183</v>
      </c>
      <c r="AP105">
        <v>5.9814362195718E-2</v>
      </c>
      <c r="AQ105">
        <f>(Table2[[#This Row],[Sharpe Ratio]]-AVERAGE(Table2[Sharpe Ratio]))/_xlfn.STDEV.P(Table2[Sharpe Ratio])</f>
        <v>7.0081803583771682E-2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0.10802925233489757</v>
      </c>
      <c r="AS105">
        <f>_xlfn.RANK.AVG(Table2[[#This Row],[1Y Return vs Nifty Z-Score]],Table2[1Y Return vs Nifty Z-Score])</f>
        <v>349</v>
      </c>
      <c r="AT105">
        <f>_xlfn.RANK.AVG(Table2[[#This Row],[6M Return vs Nifty Z-Score]],Table2[6M Return vs Nifty Z-Score])</f>
        <v>339</v>
      </c>
      <c r="AU105">
        <f>_xlfn.RANK.AVG(Table2[[#This Row],[Sharpe Ratio Z-Score]],Table2[Sharpe Ratio Z-Score])</f>
        <v>311</v>
      </c>
      <c r="AV105">
        <f>(Table2[[#This Row],[Rank 1Y]]+Table2[[#This Row],[Rank 6M]]+Table2[[#This Row],[Rank Sharpe]])/3</f>
        <v>333</v>
      </c>
    </row>
    <row r="106" spans="1:48" x14ac:dyDescent="0.3">
      <c r="A106" t="s">
        <v>276</v>
      </c>
      <c r="B106" t="s">
        <v>277</v>
      </c>
      <c r="C106" t="s">
        <v>10148</v>
      </c>
      <c r="D106" t="s">
        <v>78</v>
      </c>
      <c r="E106">
        <v>99643.660540380006</v>
      </c>
      <c r="F106">
        <v>27616.85</v>
      </c>
      <c r="G106">
        <v>-11.1625115356238</v>
      </c>
      <c r="H106">
        <f>(Table2[[#This Row],[1Y Return vs Nifty]]-AVERAGE(Table2[1Y Return vs Nifty]))/_xlfn.STDEV.P(Table2[1Y Return vs Nifty])</f>
        <v>-0.67185858768426621</v>
      </c>
      <c r="I106">
        <v>-4.9016398295548402</v>
      </c>
      <c r="J106">
        <f>(Table2[[#This Row],[1M Return vs Nifty]]-AVERAGE(Table2[1M Return vs Nifty]))/_xlfn.STDEV.P(Table2[1M Return vs Nifty])</f>
        <v>-0.41893087488270714</v>
      </c>
      <c r="K106">
        <v>-8.2695772736668793</v>
      </c>
      <c r="L106">
        <f>(Table2[[#This Row],[6M Return vs Nifty]]-AVERAGE(Table2[6M Return vs Nifty]))/_xlfn.STDEV.P(Table2[6M Return vs Nifty])</f>
        <v>-0.57979393933183365</v>
      </c>
      <c r="M106">
        <v>-0.534244472397575</v>
      </c>
      <c r="N106">
        <f>(Table2[[#This Row],[1W Return vs Nifty]]-AVERAGE(Table2[1W Return vs Nifty]))/_xlfn.STDEV.P(Table2[1W Return vs Nifty])</f>
        <v>0.2138299630468217</v>
      </c>
      <c r="O106">
        <v>27446.06</v>
      </c>
      <c r="P106">
        <v>26829.0629984773</v>
      </c>
      <c r="Q106">
        <v>26175.514484208899</v>
      </c>
      <c r="R106">
        <v>51.388188046950603</v>
      </c>
      <c r="S106" s="2">
        <f>(Table2[[#This Row],[Close Price]]-Table2[[#This Row],[20D EMA]])/Table2[[#This Row],[20D EMA]]</f>
        <v>6.2227510979717023E-3</v>
      </c>
      <c r="T106" s="2">
        <f>(Table2[[#This Row],[Close Price]]-Table2[[#This Row],[50D EMA]])/Table2[[#This Row],[50D EMA]]</f>
        <v>2.9363194740249014E-2</v>
      </c>
      <c r="U106" s="2">
        <f>(Table2[[#This Row],[Close Price]]-Table2[[#This Row],[200D EMA]])/Table2[[#This Row],[200D EMA]]</f>
        <v>5.5064266899534087E-2</v>
      </c>
      <c r="V106">
        <v>0.77452465070532595</v>
      </c>
      <c r="W106">
        <v>27715</v>
      </c>
      <c r="X106">
        <v>28683.200000000001</v>
      </c>
      <c r="Y106">
        <v>26811.05</v>
      </c>
      <c r="Z106">
        <v>27835.7</v>
      </c>
      <c r="AA106">
        <v>26811.05</v>
      </c>
      <c r="AB106">
        <v>28614.95</v>
      </c>
      <c r="AC106" s="2">
        <f>(Table2[[#This Row],[Close Price]]/Table2[[#This Row],[Day Low]])-1</f>
        <v>-3.5414035720728876E-3</v>
      </c>
      <c r="AD106" s="2">
        <f>(Table2[[#This Row],[Day High]]/Table2[[#This Row],[Close Price]])-1</f>
        <v>3.8612296478418129E-2</v>
      </c>
      <c r="AE106" s="2">
        <f>(Table2[[#This Row],[Close Price]]/Table2[[#This Row],[Current Week Low]])-1</f>
        <v>3.005477219280861E-2</v>
      </c>
      <c r="AF106" s="2">
        <f>(Table2[[#This Row],[Current Week High]]/Table2[[#This Row],[Close Price]])-1</f>
        <v>7.9245098553963889E-3</v>
      </c>
      <c r="AG106" s="2">
        <f>(Table2[[#This Row],[Close Price]]/Table2[[#This Row],[Current Month Low]])-1</f>
        <v>3.005477219280861E-2</v>
      </c>
      <c r="AH106" s="2">
        <f>(Table2[[#This Row],[Current Month High]]/Table2[[#This Row],[Close Price]])-1</f>
        <v>3.6140979148599595E-2</v>
      </c>
      <c r="AI106">
        <v>11.300709530594499</v>
      </c>
      <c r="AJ106">
        <v>19.937679145313901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0.05</v>
      </c>
      <c r="AM106" t="s">
        <v>10183</v>
      </c>
      <c r="AN106">
        <v>-0.77</v>
      </c>
      <c r="AO106" t="s">
        <v>10184</v>
      </c>
      <c r="AP106">
        <v>-6.5371023128676001E-2</v>
      </c>
      <c r="AQ106">
        <f>(Table2[[#This Row],[Sharpe Ratio]]-AVERAGE(Table2[Sharpe Ratio]))/_xlfn.STDEV.P(Table2[Sharpe Ratio])</f>
        <v>-1.3460825128100185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-2.8028359516620034</v>
      </c>
      <c r="AS106">
        <f>_xlfn.RANK.AVG(Table2[[#This Row],[1Y Return vs Nifty Z-Score]],Table2[1Y Return vs Nifty Z-Score])</f>
        <v>566</v>
      </c>
      <c r="AT106">
        <f>_xlfn.RANK.AVG(Table2[[#This Row],[6M Return vs Nifty Z-Score]],Table2[6M Return vs Nifty Z-Score])</f>
        <v>516</v>
      </c>
      <c r="AU106">
        <f>_xlfn.RANK.AVG(Table2[[#This Row],[Sharpe Ratio Z-Score]],Table2[Sharpe Ratio Z-Score])</f>
        <v>662</v>
      </c>
      <c r="AV106">
        <f>(Table2[[#This Row],[Rank 1Y]]+Table2[[#This Row],[Rank 6M]]+Table2[[#This Row],[Rank Sharpe]])/3</f>
        <v>581.33333333333337</v>
      </c>
    </row>
    <row r="107" spans="1:48" x14ac:dyDescent="0.3">
      <c r="A107" t="s">
        <v>278</v>
      </c>
      <c r="B107" t="s">
        <v>279</v>
      </c>
      <c r="C107" t="s">
        <v>10139</v>
      </c>
      <c r="D107" t="s">
        <v>280</v>
      </c>
      <c r="E107">
        <v>98362.975096900002</v>
      </c>
      <c r="F107">
        <v>91.48</v>
      </c>
      <c r="G107">
        <v>31.6473194348644</v>
      </c>
      <c r="H107">
        <f>(Table2[[#This Row],[1Y Return vs Nifty]]-AVERAGE(Table2[1Y Return vs Nifty]))/_xlfn.STDEV.P(Table2[1Y Return vs Nifty])</f>
        <v>-0.14535722268079909</v>
      </c>
      <c r="I107">
        <v>-5.7334126840152697</v>
      </c>
      <c r="J107">
        <f>(Table2[[#This Row],[1M Return vs Nifty]]-AVERAGE(Table2[1M Return vs Nifty]))/_xlfn.STDEV.P(Table2[1M Return vs Nifty])</f>
        <v>-0.49802006017558453</v>
      </c>
      <c r="K107">
        <v>21.5072590730108</v>
      </c>
      <c r="L107">
        <f>(Table2[[#This Row],[6M Return vs Nifty]]-AVERAGE(Table2[6M Return vs Nifty]))/_xlfn.STDEV.P(Table2[6M Return vs Nifty])</f>
        <v>0.33633131792566034</v>
      </c>
      <c r="M107">
        <v>0.125617163363231</v>
      </c>
      <c r="N107">
        <f>(Table2[[#This Row],[1W Return vs Nifty]]-AVERAGE(Table2[1W Return vs Nifty]))/_xlfn.STDEV.P(Table2[1W Return vs Nifty])</f>
        <v>0.35463404136401783</v>
      </c>
      <c r="O107">
        <v>85.78</v>
      </c>
      <c r="P107">
        <v>85.509424786944507</v>
      </c>
      <c r="Q107">
        <v>78.454072152835295</v>
      </c>
      <c r="R107">
        <v>84.195482594094798</v>
      </c>
      <c r="S107" s="2">
        <f>(Table2[[#This Row],[Close Price]]-Table2[[#This Row],[20D EMA]])/Table2[[#This Row],[20D EMA]]</f>
        <v>6.6449055723945008E-2</v>
      </c>
      <c r="T107" s="2">
        <f>(Table2[[#This Row],[Close Price]]-Table2[[#This Row],[50D EMA]])/Table2[[#This Row],[50D EMA]]</f>
        <v>6.982359228742091E-2</v>
      </c>
      <c r="U107" s="2">
        <f>(Table2[[#This Row],[Close Price]]-Table2[[#This Row],[200D EMA]])/Table2[[#This Row],[200D EMA]]</f>
        <v>0.1660325269259329</v>
      </c>
      <c r="V107">
        <v>1.01783472613888</v>
      </c>
      <c r="W107">
        <v>88.42</v>
      </c>
      <c r="X107">
        <v>91.49</v>
      </c>
      <c r="Y107">
        <v>86.44</v>
      </c>
      <c r="Z107">
        <v>92.33</v>
      </c>
      <c r="AA107">
        <v>83.31</v>
      </c>
      <c r="AB107">
        <v>92.33</v>
      </c>
      <c r="AC107" s="2">
        <f>(Table2[[#This Row],[Close Price]]/Table2[[#This Row],[Day Low]])-1</f>
        <v>3.4607554851843414E-2</v>
      </c>
      <c r="AD107" s="2">
        <f>(Table2[[#This Row],[Day High]]/Table2[[#This Row],[Close Price]])-1</f>
        <v>1.0931351114984444E-4</v>
      </c>
      <c r="AE107" s="2">
        <f>(Table2[[#This Row],[Close Price]]/Table2[[#This Row],[Current Week Low]])-1</f>
        <v>5.8306339657566042E-2</v>
      </c>
      <c r="AF107" s="2">
        <f>(Table2[[#This Row],[Current Week High]]/Table2[[#This Row],[Close Price]])-1</f>
        <v>9.2916484477481021E-3</v>
      </c>
      <c r="AG107" s="2">
        <f>(Table2[[#This Row],[Close Price]]/Table2[[#This Row],[Current Month Low]])-1</f>
        <v>9.806745888848889E-2</v>
      </c>
      <c r="AH107" s="2">
        <f>(Table2[[#This Row],[Current Month High]]/Table2[[#This Row],[Close Price]])-1</f>
        <v>9.2916484477481021E-3</v>
      </c>
      <c r="AI107">
        <v>7.8924355050284198</v>
      </c>
      <c r="AJ107">
        <v>61.768346595932798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-0.04</v>
      </c>
      <c r="AM107" t="s">
        <v>10184</v>
      </c>
      <c r="AN107">
        <v>9.93</v>
      </c>
      <c r="AO107" t="s">
        <v>10183</v>
      </c>
      <c r="AP107">
        <v>7.3115548201507993E-2</v>
      </c>
      <c r="AQ107">
        <f>(Table2[[#This Row],[Sharpe Ratio]]-AVERAGE(Table2[Sharpe Ratio]))/_xlfn.STDEV.P(Table2[Sharpe Ratio])</f>
        <v>0.22055196380498771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0.26814004023828225</v>
      </c>
      <c r="AS107">
        <f>_xlfn.RANK.AVG(Table2[[#This Row],[1Y Return vs Nifty Z-Score]],Table2[1Y Return vs Nifty Z-Score])</f>
        <v>331</v>
      </c>
      <c r="AT107">
        <f>_xlfn.RANK.AVG(Table2[[#This Row],[6M Return vs Nifty Z-Score]],Table2[6M Return vs Nifty Z-Score])</f>
        <v>211</v>
      </c>
      <c r="AU107">
        <f>_xlfn.RANK.AVG(Table2[[#This Row],[Sharpe Ratio Z-Score]],Table2[Sharpe Ratio Z-Score])</f>
        <v>272</v>
      </c>
      <c r="AV107">
        <f>(Table2[[#This Row],[Rank 1Y]]+Table2[[#This Row],[Rank 6M]]+Table2[[#This Row],[Rank Sharpe]])/3</f>
        <v>271.33333333333331</v>
      </c>
    </row>
    <row r="108" spans="1:48" x14ac:dyDescent="0.3">
      <c r="A108" t="s">
        <v>281</v>
      </c>
      <c r="B108" t="s">
        <v>282</v>
      </c>
      <c r="C108" t="s">
        <v>10137</v>
      </c>
      <c r="D108" t="s">
        <v>176</v>
      </c>
      <c r="E108">
        <v>98323.021420200006</v>
      </c>
      <c r="F108">
        <v>895.6</v>
      </c>
      <c r="G108">
        <v>12.7535295906067</v>
      </c>
      <c r="H108">
        <f>(Table2[[#This Row],[1Y Return vs Nifty]]-AVERAGE(Table2[1Y Return vs Nifty]))/_xlfn.STDEV.P(Table2[1Y Return vs Nifty])</f>
        <v>-0.37772455321167414</v>
      </c>
      <c r="I108">
        <v>-11.106613113422201</v>
      </c>
      <c r="J108">
        <f>(Table2[[#This Row],[1M Return vs Nifty]]-AVERAGE(Table2[1M Return vs Nifty]))/_xlfn.STDEV.P(Table2[1M Return vs Nifty])</f>
        <v>-1.0089312327369997</v>
      </c>
      <c r="K108">
        <v>-25.108068297033501</v>
      </c>
      <c r="L108">
        <f>(Table2[[#This Row],[6M Return vs Nifty]]-AVERAGE(Table2[6M Return vs Nifty]))/_xlfn.STDEV.P(Table2[6M Return vs Nifty])</f>
        <v>-1.0978532368680176</v>
      </c>
      <c r="M108">
        <v>-1.14578801534435</v>
      </c>
      <c r="N108">
        <f>(Table2[[#This Row],[1W Return vs Nifty]]-AVERAGE(Table2[1W Return vs Nifty]))/_xlfn.STDEV.P(Table2[1W Return vs Nifty])</f>
        <v>8.3336204584605778E-2</v>
      </c>
      <c r="O108">
        <v>905.1</v>
      </c>
      <c r="P108">
        <v>922.68544479551201</v>
      </c>
      <c r="Q108">
        <v>960.14013793137599</v>
      </c>
      <c r="R108">
        <v>43.567234038741702</v>
      </c>
      <c r="S108" s="2">
        <f>(Table2[[#This Row],[Close Price]]-Table2[[#This Row],[20D EMA]])/Table2[[#This Row],[20D EMA]]</f>
        <v>-1.0496077781460611E-2</v>
      </c>
      <c r="T108" s="2">
        <f>(Table2[[#This Row],[Close Price]]-Table2[[#This Row],[50D EMA]])/Table2[[#This Row],[50D EMA]]</f>
        <v>-2.9355014700069033E-2</v>
      </c>
      <c r="U108" s="2">
        <f>(Table2[[#This Row],[Close Price]]-Table2[[#This Row],[200D EMA]])/Table2[[#This Row],[200D EMA]]</f>
        <v>-6.7219497843750017E-2</v>
      </c>
      <c r="V108">
        <v>0.79811772348340204</v>
      </c>
      <c r="W108">
        <v>900.65</v>
      </c>
      <c r="X108">
        <v>915.8</v>
      </c>
      <c r="Y108">
        <v>886.1</v>
      </c>
      <c r="Z108">
        <v>904.4</v>
      </c>
      <c r="AA108">
        <v>880.75</v>
      </c>
      <c r="AB108">
        <v>938</v>
      </c>
      <c r="AC108" s="2">
        <f>(Table2[[#This Row],[Close Price]]/Table2[[#This Row],[Day Low]])-1</f>
        <v>-5.6070615666462542E-3</v>
      </c>
      <c r="AD108" s="2">
        <f>(Table2[[#This Row],[Day High]]/Table2[[#This Row],[Close Price]])-1</f>
        <v>2.2554711924966497E-2</v>
      </c>
      <c r="AE108" s="2">
        <f>(Table2[[#This Row],[Close Price]]/Table2[[#This Row],[Current Week Low]])-1</f>
        <v>1.0721137569123185E-2</v>
      </c>
      <c r="AF108" s="2">
        <f>(Table2[[#This Row],[Current Week High]]/Table2[[#This Row],[Close Price]])-1</f>
        <v>9.8258150960248702E-3</v>
      </c>
      <c r="AG108" s="2">
        <f>(Table2[[#This Row],[Close Price]]/Table2[[#This Row],[Current Month Low]])-1</f>
        <v>1.6860630144762911E-2</v>
      </c>
      <c r="AH108" s="2">
        <f>(Table2[[#This Row],[Current Month High]]/Table2[[#This Row],[Close Price]])-1</f>
        <v>4.7342563644484192E-2</v>
      </c>
      <c r="AI108">
        <v>40.620812862885202</v>
      </c>
      <c r="AJ108">
        <v>71.570881226053601</v>
      </c>
      <c r="AK108" t="str">
        <f>IF(AND(Table2[[#This Row],[20D EMA]]&gt;Table2[[#This Row],[50D EMA]],Table2[[#This Row],[50D EMA]]&gt;Table2[[#This Row],[200D EMA]]),"Uptrend","Downtrend/NoTrend")</f>
        <v>Downtrend/NoTrend</v>
      </c>
      <c r="AL108">
        <v>-0.1</v>
      </c>
      <c r="AM108" t="s">
        <v>10184</v>
      </c>
      <c r="AN108">
        <v>-0.8</v>
      </c>
      <c r="AO108" t="s">
        <v>10184</v>
      </c>
      <c r="AP108">
        <v>2.0828712138507E-2</v>
      </c>
      <c r="AQ108">
        <f>(Table2[[#This Row],[Sharpe Ratio]]-AVERAGE(Table2[Sharpe Ratio]))/_xlfn.STDEV.P(Table2[Sharpe Ratio])</f>
        <v>-0.37094480922227868</v>
      </c>
      <c r="AR1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8">
        <f>_xlfn.RANK.AVG(Table2[[#This Row],[1Y Return vs Nifty Z-Score]],Table2[1Y Return vs Nifty Z-Score])</f>
        <v>421</v>
      </c>
      <c r="AT108">
        <f>_xlfn.RANK.AVG(Table2[[#This Row],[6M Return vs Nifty Z-Score]],Table2[6M Return vs Nifty Z-Score])</f>
        <v>660</v>
      </c>
      <c r="AU108">
        <f>_xlfn.RANK.AVG(Table2[[#This Row],[Sharpe Ratio Z-Score]],Table2[Sharpe Ratio Z-Score])</f>
        <v>437</v>
      </c>
      <c r="AV108">
        <f>(Table2[[#This Row],[Rank 1Y]]+Table2[[#This Row],[Rank 6M]]+Table2[[#This Row],[Rank Sharpe]])/3</f>
        <v>506</v>
      </c>
    </row>
    <row r="109" spans="1:48" x14ac:dyDescent="0.3">
      <c r="A109" t="s">
        <v>286</v>
      </c>
      <c r="B109" t="s">
        <v>287</v>
      </c>
      <c r="C109" t="s">
        <v>10138</v>
      </c>
      <c r="D109" t="s">
        <v>288</v>
      </c>
      <c r="E109">
        <v>94713.163020975</v>
      </c>
      <c r="F109">
        <v>10922.75</v>
      </c>
      <c r="G109">
        <v>150.77836739035899</v>
      </c>
      <c r="H109">
        <f>(Table2[[#This Row],[1Y Return vs Nifty]]-AVERAGE(Table2[1Y Return vs Nifty]))/_xlfn.STDEV.P(Table2[1Y Return vs Nifty])</f>
        <v>1.3197889351281515</v>
      </c>
      <c r="I109">
        <v>5.4191321540426696</v>
      </c>
      <c r="J109">
        <f>(Table2[[#This Row],[1M Return vs Nifty]]-AVERAGE(Table2[1M Return vs Nifty]))/_xlfn.STDEV.P(Table2[1M Return vs Nifty])</f>
        <v>0.56242051618401601</v>
      </c>
      <c r="K109">
        <v>104.150613017933</v>
      </c>
      <c r="L109">
        <f>(Table2[[#This Row],[6M Return vs Nifty]]-AVERAGE(Table2[6M Return vs Nifty]))/_xlfn.STDEV.P(Table2[6M Return vs Nifty])</f>
        <v>2.8789675809570561</v>
      </c>
      <c r="M109">
        <v>0.64079610501977802</v>
      </c>
      <c r="N109">
        <f>(Table2[[#This Row],[1W Return vs Nifty]]-AVERAGE(Table2[1W Return vs Nifty]))/_xlfn.STDEV.P(Table2[1W Return vs Nifty])</f>
        <v>0.46456511193571798</v>
      </c>
      <c r="O109">
        <v>9999.8700000000008</v>
      </c>
      <c r="P109">
        <v>9168.7403149331894</v>
      </c>
      <c r="Q109">
        <v>7109.19910313744</v>
      </c>
      <c r="R109">
        <v>80.440036078440102</v>
      </c>
      <c r="S109" s="2">
        <f>(Table2[[#This Row],[Close Price]]-Table2[[#This Row],[20D EMA]])/Table2[[#This Row],[20D EMA]]</f>
        <v>9.2289199759596791E-2</v>
      </c>
      <c r="T109" s="2">
        <f>(Table2[[#This Row],[Close Price]]-Table2[[#This Row],[50D EMA]])/Table2[[#This Row],[50D EMA]]</f>
        <v>0.19130323521215264</v>
      </c>
      <c r="U109" s="2">
        <f>(Table2[[#This Row],[Close Price]]-Table2[[#This Row],[200D EMA]])/Table2[[#This Row],[200D EMA]]</f>
        <v>0.53642482669806779</v>
      </c>
      <c r="V109">
        <v>0.98756625602498405</v>
      </c>
      <c r="W109">
        <v>10925</v>
      </c>
      <c r="X109">
        <v>11200.85</v>
      </c>
      <c r="Y109">
        <v>10582.5</v>
      </c>
      <c r="Z109">
        <v>11169.2</v>
      </c>
      <c r="AA109">
        <v>9890.15</v>
      </c>
      <c r="AB109">
        <v>11169.2</v>
      </c>
      <c r="AC109" s="2">
        <f>(Table2[[#This Row],[Close Price]]/Table2[[#This Row],[Day Low]])-1</f>
        <v>-2.0594965675058141E-4</v>
      </c>
      <c r="AD109" s="2">
        <f>(Table2[[#This Row],[Day High]]/Table2[[#This Row],[Close Price]])-1</f>
        <v>2.546062118056347E-2</v>
      </c>
      <c r="AE109" s="2">
        <f>(Table2[[#This Row],[Close Price]]/Table2[[#This Row],[Current Week Low]])-1</f>
        <v>3.2152137963619154E-2</v>
      </c>
      <c r="AF109" s="2">
        <f>(Table2[[#This Row],[Current Week High]]/Table2[[#This Row],[Close Price]])-1</f>
        <v>2.2562999244695847E-2</v>
      </c>
      <c r="AG109" s="2">
        <f>(Table2[[#This Row],[Close Price]]/Table2[[#This Row],[Current Month Low]])-1</f>
        <v>0.10440690990530976</v>
      </c>
      <c r="AH109" s="2">
        <f>(Table2[[#This Row],[Current Month High]]/Table2[[#This Row],[Close Price]])-1</f>
        <v>2.2562999244695847E-2</v>
      </c>
      <c r="AI109">
        <v>2.2562999244695798</v>
      </c>
      <c r="AJ109">
        <v>189.01898524839501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0.32</v>
      </c>
      <c r="AM109" t="s">
        <v>10183</v>
      </c>
      <c r="AN109">
        <v>10.84</v>
      </c>
      <c r="AO109" t="s">
        <v>10183</v>
      </c>
      <c r="AP109">
        <v>9.3294648234106006E-2</v>
      </c>
      <c r="AQ109">
        <f>(Table2[[#This Row],[Sharpe Ratio]]-AVERAGE(Table2[Sharpe Ratio]))/_xlfn.STDEV.P(Table2[Sharpe Ratio])</f>
        <v>0.44882878165440709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5.6745709258593484</v>
      </c>
      <c r="AS109">
        <f>_xlfn.RANK.AVG(Table2[[#This Row],[1Y Return vs Nifty Z-Score]],Table2[1Y Return vs Nifty Z-Score])</f>
        <v>67</v>
      </c>
      <c r="AT109">
        <f>_xlfn.RANK.AVG(Table2[[#This Row],[6M Return vs Nifty Z-Score]],Table2[6M Return vs Nifty Z-Score])</f>
        <v>10</v>
      </c>
      <c r="AU109">
        <f>_xlfn.RANK.AVG(Table2[[#This Row],[Sharpe Ratio Z-Score]],Table2[Sharpe Ratio Z-Score])</f>
        <v>228</v>
      </c>
      <c r="AV109">
        <f>(Table2[[#This Row],[Rank 1Y]]+Table2[[#This Row],[Rank 6M]]+Table2[[#This Row],[Rank Sharpe]])/3</f>
        <v>101.66666666666667</v>
      </c>
    </row>
    <row r="110" spans="1:48" x14ac:dyDescent="0.3">
      <c r="A110" t="s">
        <v>289</v>
      </c>
      <c r="B110" t="s">
        <v>290</v>
      </c>
      <c r="C110" t="s">
        <v>10139</v>
      </c>
      <c r="D110" t="s">
        <v>37</v>
      </c>
      <c r="E110">
        <v>94286.578664589993</v>
      </c>
      <c r="F110">
        <v>654.25</v>
      </c>
      <c r="G110">
        <v>-13.362007055623099</v>
      </c>
      <c r="H110">
        <f>(Table2[[#This Row],[1Y Return vs Nifty]]-AVERAGE(Table2[1Y Return vs Nifty]))/_xlfn.STDEV.P(Table2[1Y Return vs Nifty])</f>
        <v>-0.69890932269877637</v>
      </c>
      <c r="I110">
        <v>0.76576704103217996</v>
      </c>
      <c r="J110">
        <f>(Table2[[#This Row],[1M Return vs Nifty]]-AVERAGE(Table2[1M Return vs Nifty]))/_xlfn.STDEV.P(Table2[1M Return vs Nifty])</f>
        <v>0.11995493957291167</v>
      </c>
      <c r="K110">
        <v>14.0223718119588</v>
      </c>
      <c r="L110">
        <f>(Table2[[#This Row],[6M Return vs Nifty]]-AVERAGE(Table2[6M Return vs Nifty]))/_xlfn.STDEV.P(Table2[6M Return vs Nifty])</f>
        <v>0.10604848372055255</v>
      </c>
      <c r="M110">
        <v>0.366620065663601</v>
      </c>
      <c r="N110">
        <f>(Table2[[#This Row],[1W Return vs Nifty]]-AVERAGE(Table2[1W Return vs Nifty]))/_xlfn.STDEV.P(Table2[1W Return vs Nifty])</f>
        <v>0.40606026421306629</v>
      </c>
      <c r="O110">
        <v>627.29</v>
      </c>
      <c r="P110">
        <v>605.052331679448</v>
      </c>
      <c r="Q110">
        <v>566.35391224782097</v>
      </c>
      <c r="R110">
        <v>71.353435120738894</v>
      </c>
      <c r="S110" s="2">
        <f>(Table2[[#This Row],[Close Price]]-Table2[[#This Row],[20D EMA]])/Table2[[#This Row],[20D EMA]]</f>
        <v>4.2978526678250951E-2</v>
      </c>
      <c r="T110" s="2">
        <f>(Table2[[#This Row],[Close Price]]-Table2[[#This Row],[50D EMA]])/Table2[[#This Row],[50D EMA]]</f>
        <v>8.13114267058416E-2</v>
      </c>
      <c r="U110" s="2">
        <f>(Table2[[#This Row],[Close Price]]-Table2[[#This Row],[200D EMA]])/Table2[[#This Row],[200D EMA]]</f>
        <v>0.15519639902075597</v>
      </c>
      <c r="V110">
        <v>1.1374163763998599</v>
      </c>
      <c r="W110">
        <v>639.54999999999995</v>
      </c>
      <c r="X110">
        <v>654.45000000000005</v>
      </c>
      <c r="Y110">
        <v>650.25</v>
      </c>
      <c r="Z110">
        <v>661.6</v>
      </c>
      <c r="AA110">
        <v>601.20000000000005</v>
      </c>
      <c r="AB110">
        <v>673.7</v>
      </c>
      <c r="AC110" s="2">
        <f>(Table2[[#This Row],[Close Price]]/Table2[[#This Row],[Day Low]])-1</f>
        <v>2.2984911265733876E-2</v>
      </c>
      <c r="AD110" s="2">
        <f>(Table2[[#This Row],[Day High]]/Table2[[#This Row],[Close Price]])-1</f>
        <v>3.0569354222409473E-4</v>
      </c>
      <c r="AE110" s="2">
        <f>(Table2[[#This Row],[Close Price]]/Table2[[#This Row],[Current Week Low]])-1</f>
        <v>6.1514801999231761E-3</v>
      </c>
      <c r="AF110" s="2">
        <f>(Table2[[#This Row],[Current Week High]]/Table2[[#This Row],[Close Price]])-1</f>
        <v>1.1234237676729153E-2</v>
      </c>
      <c r="AG110" s="2">
        <f>(Table2[[#This Row],[Close Price]]/Table2[[#This Row],[Current Month Low]])-1</f>
        <v>8.8240186294078482E-2</v>
      </c>
      <c r="AH110" s="2">
        <f>(Table2[[#This Row],[Current Month High]]/Table2[[#This Row],[Close Price]])-1</f>
        <v>2.9728696981276448E-2</v>
      </c>
      <c r="AI110">
        <v>2.9728696981276399</v>
      </c>
      <c r="AJ110">
        <v>41.169489696838902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0.05</v>
      </c>
      <c r="AM110" t="s">
        <v>10183</v>
      </c>
      <c r="AN110">
        <v>9.11</v>
      </c>
      <c r="AO110" t="s">
        <v>10183</v>
      </c>
      <c r="AP110">
        <v>-6.1817074659920999E-2</v>
      </c>
      <c r="AQ110">
        <f>(Table2[[#This Row],[Sharpe Ratio]]-AVERAGE(Table2[Sharpe Ratio]))/_xlfn.STDEV.P(Table2[Sharpe Ratio])</f>
        <v>-1.3058783388905852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-1.372723974082831</v>
      </c>
      <c r="AS110">
        <f>_xlfn.RANK.AVG(Table2[[#This Row],[1Y Return vs Nifty Z-Score]],Table2[1Y Return vs Nifty Z-Score])</f>
        <v>581</v>
      </c>
      <c r="AT110">
        <f>_xlfn.RANK.AVG(Table2[[#This Row],[6M Return vs Nifty Z-Score]],Table2[6M Return vs Nifty Z-Score])</f>
        <v>276</v>
      </c>
      <c r="AU110">
        <f>_xlfn.RANK.AVG(Table2[[#This Row],[Sharpe Ratio Z-Score]],Table2[Sharpe Ratio Z-Score])</f>
        <v>656</v>
      </c>
      <c r="AV110">
        <f>(Table2[[#This Row],[Rank 1Y]]+Table2[[#This Row],[Rank 6M]]+Table2[[#This Row],[Rank Sharpe]])/3</f>
        <v>504.33333333333331</v>
      </c>
    </row>
    <row r="111" spans="1:48" x14ac:dyDescent="0.3">
      <c r="A111" t="s">
        <v>291</v>
      </c>
      <c r="B111" t="s">
        <v>292</v>
      </c>
      <c r="C111" t="s">
        <v>10144</v>
      </c>
      <c r="D111" t="s">
        <v>293</v>
      </c>
      <c r="E111">
        <v>92557.778327324995</v>
      </c>
      <c r="F111">
        <v>6437.25</v>
      </c>
      <c r="G111">
        <v>-2.3344586930406801</v>
      </c>
      <c r="H111">
        <f>(Table2[[#This Row],[1Y Return vs Nifty]]-AVERAGE(Table2[1Y Return vs Nifty]))/_xlfn.STDEV.P(Table2[1Y Return vs Nifty])</f>
        <v>-0.56328581908008912</v>
      </c>
      <c r="I111">
        <v>-2.82159856169213</v>
      </c>
      <c r="J111">
        <f>(Table2[[#This Row],[1M Return vs Nifty]]-AVERAGE(Table2[1M Return vs Nifty]))/_xlfn.STDEV.P(Table2[1M Return vs Nifty])</f>
        <v>-0.2211499923152635</v>
      </c>
      <c r="K111">
        <v>-2.09232849359275</v>
      </c>
      <c r="L111">
        <f>(Table2[[#This Row],[6M Return vs Nifty]]-AVERAGE(Table2[6M Return vs Nifty]))/_xlfn.STDEV.P(Table2[6M Return vs Nifty])</f>
        <v>-0.38974239853339804</v>
      </c>
      <c r="M111">
        <v>-1.20392899024764</v>
      </c>
      <c r="N111">
        <f>(Table2[[#This Row],[1W Return vs Nifty]]-AVERAGE(Table2[1W Return vs Nifty]))/_xlfn.STDEV.P(Table2[1W Return vs Nifty])</f>
        <v>7.0929836430951659E-2</v>
      </c>
      <c r="O111">
        <v>6254.85</v>
      </c>
      <c r="P111">
        <v>6164.4251665348502</v>
      </c>
      <c r="Q111">
        <v>5857.8510747658402</v>
      </c>
      <c r="R111">
        <v>73.469791633515001</v>
      </c>
      <c r="S111" s="2">
        <f>(Table2[[#This Row],[Close Price]]-Table2[[#This Row],[20D EMA]])/Table2[[#This Row],[20D EMA]]</f>
        <v>2.9161370776277548E-2</v>
      </c>
      <c r="T111" s="2">
        <f>(Table2[[#This Row],[Close Price]]-Table2[[#This Row],[50D EMA]])/Table2[[#This Row],[50D EMA]]</f>
        <v>4.4257952054677994E-2</v>
      </c>
      <c r="U111" s="2">
        <f>(Table2[[#This Row],[Close Price]]-Table2[[#This Row],[200D EMA]])/Table2[[#This Row],[200D EMA]]</f>
        <v>9.8909808023298129E-2</v>
      </c>
      <c r="V111">
        <v>0.64970130585546704</v>
      </c>
      <c r="W111">
        <v>6403</v>
      </c>
      <c r="X111">
        <v>6457.35</v>
      </c>
      <c r="Y111">
        <v>6340.5</v>
      </c>
      <c r="Z111">
        <v>6466.7</v>
      </c>
      <c r="AA111">
        <v>6077</v>
      </c>
      <c r="AB111">
        <v>6466.7</v>
      </c>
      <c r="AC111" s="2">
        <f>(Table2[[#This Row],[Close Price]]/Table2[[#This Row],[Day Low]])-1</f>
        <v>5.3490551304076206E-3</v>
      </c>
      <c r="AD111" s="2">
        <f>(Table2[[#This Row],[Day High]]/Table2[[#This Row],[Close Price]])-1</f>
        <v>3.1224513573342438E-3</v>
      </c>
      <c r="AE111" s="2">
        <f>(Table2[[#This Row],[Close Price]]/Table2[[#This Row],[Current Week Low]])-1</f>
        <v>1.5259048970901246E-2</v>
      </c>
      <c r="AF111" s="2">
        <f>(Table2[[#This Row],[Current Week High]]/Table2[[#This Row],[Close Price]])-1</f>
        <v>4.5749349489301316E-3</v>
      </c>
      <c r="AG111" s="2">
        <f>(Table2[[#This Row],[Close Price]]/Table2[[#This Row],[Current Month Low]])-1</f>
        <v>5.9280895178541959E-2</v>
      </c>
      <c r="AH111" s="2">
        <f>(Table2[[#This Row],[Current Month High]]/Table2[[#This Row],[Close Price]])-1</f>
        <v>4.5749349489301316E-3</v>
      </c>
      <c r="AI111">
        <v>6.7917200667987103</v>
      </c>
      <c r="AJ111">
        <v>36.209267879813801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-0.09</v>
      </c>
      <c r="AM111" t="s">
        <v>10184</v>
      </c>
      <c r="AN111">
        <v>3.95</v>
      </c>
      <c r="AO111" t="s">
        <v>10183</v>
      </c>
      <c r="AP111">
        <v>2.6434990337533E-2</v>
      </c>
      <c r="AQ111">
        <f>(Table2[[#This Row],[Sharpe Ratio]]-AVERAGE(Table2[Sharpe Ratio]))/_xlfn.STDEV.P(Table2[Sharpe Ratio])</f>
        <v>-0.30752357907897088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-1.4107719525767699</v>
      </c>
      <c r="AS111">
        <f>_xlfn.RANK.AVG(Table2[[#This Row],[1Y Return vs Nifty Z-Score]],Table2[1Y Return vs Nifty Z-Score])</f>
        <v>516</v>
      </c>
      <c r="AT111">
        <f>_xlfn.RANK.AVG(Table2[[#This Row],[6M Return vs Nifty Z-Score]],Table2[6M Return vs Nifty Z-Score])</f>
        <v>453</v>
      </c>
      <c r="AU111">
        <f>_xlfn.RANK.AVG(Table2[[#This Row],[Sharpe Ratio Z-Score]],Table2[Sharpe Ratio Z-Score])</f>
        <v>419</v>
      </c>
      <c r="AV111">
        <f>(Table2[[#This Row],[Rank 1Y]]+Table2[[#This Row],[Rank 6M]]+Table2[[#This Row],[Rank Sharpe]])/3</f>
        <v>462.66666666666669</v>
      </c>
    </row>
    <row r="112" spans="1:48" x14ac:dyDescent="0.3">
      <c r="A112" t="s">
        <v>294</v>
      </c>
      <c r="B112" t="s">
        <v>295</v>
      </c>
      <c r="C112" t="s">
        <v>10139</v>
      </c>
      <c r="D112" t="s">
        <v>37</v>
      </c>
      <c r="E112">
        <v>92506.166252139999</v>
      </c>
      <c r="F112">
        <v>1876.7</v>
      </c>
      <c r="G112">
        <v>11.7970743424442</v>
      </c>
      <c r="H112">
        <f>(Table2[[#This Row],[1Y Return vs Nifty]]-AVERAGE(Table2[1Y Return vs Nifty]))/_xlfn.STDEV.P(Table2[1Y Return vs Nifty])</f>
        <v>-0.38948762216818178</v>
      </c>
      <c r="I112">
        <v>2.73245451751604</v>
      </c>
      <c r="J112">
        <f>(Table2[[#This Row],[1M Return vs Nifty]]-AVERAGE(Table2[1M Return vs Nifty]))/_xlfn.STDEV.P(Table2[1M Return vs Nifty])</f>
        <v>0.30695756824334913</v>
      </c>
      <c r="K112">
        <v>25.4411278771626</v>
      </c>
      <c r="L112">
        <f>(Table2[[#This Row],[6M Return vs Nifty]]-AVERAGE(Table2[6M Return vs Nifty]))/_xlfn.STDEV.P(Table2[6M Return vs Nifty])</f>
        <v>0.45736219334379052</v>
      </c>
      <c r="M112">
        <v>-0.79810834683371201</v>
      </c>
      <c r="N112">
        <f>(Table2[[#This Row],[1W Return vs Nifty]]-AVERAGE(Table2[1W Return vs Nifty]))/_xlfn.STDEV.P(Table2[1W Return vs Nifty])</f>
        <v>0.15752556887129437</v>
      </c>
      <c r="O112">
        <v>1812.42</v>
      </c>
      <c r="P112">
        <v>1746.0408078125899</v>
      </c>
      <c r="Q112">
        <v>1585.9909305756601</v>
      </c>
      <c r="R112">
        <v>69.148887568377603</v>
      </c>
      <c r="S112" s="2">
        <f>(Table2[[#This Row],[Close Price]]-Table2[[#This Row],[20D EMA]])/Table2[[#This Row],[20D EMA]]</f>
        <v>3.5466392999415133E-2</v>
      </c>
      <c r="T112" s="2">
        <f>(Table2[[#This Row],[Close Price]]-Table2[[#This Row],[50D EMA]])/Table2[[#This Row],[50D EMA]]</f>
        <v>7.483169442706078E-2</v>
      </c>
      <c r="U112" s="2">
        <f>(Table2[[#This Row],[Close Price]]-Table2[[#This Row],[200D EMA]])/Table2[[#This Row],[200D EMA]]</f>
        <v>0.18329806546801791</v>
      </c>
      <c r="V112">
        <v>0.67386176566184597</v>
      </c>
      <c r="W112">
        <v>1864.95</v>
      </c>
      <c r="X112">
        <v>1895.95</v>
      </c>
      <c r="Y112">
        <v>1853.55</v>
      </c>
      <c r="Z112">
        <v>1880.95</v>
      </c>
      <c r="AA112">
        <v>1782.15</v>
      </c>
      <c r="AB112">
        <v>1886.2</v>
      </c>
      <c r="AC112" s="2">
        <f>(Table2[[#This Row],[Close Price]]/Table2[[#This Row],[Day Low]])-1</f>
        <v>6.3004370090351536E-3</v>
      </c>
      <c r="AD112" s="2">
        <f>(Table2[[#This Row],[Day High]]/Table2[[#This Row],[Close Price]])-1</f>
        <v>1.0257366654233602E-2</v>
      </c>
      <c r="AE112" s="2">
        <f>(Table2[[#This Row],[Close Price]]/Table2[[#This Row],[Current Week Low]])-1</f>
        <v>1.2489547085322794E-2</v>
      </c>
      <c r="AF112" s="2">
        <f>(Table2[[#This Row],[Current Week High]]/Table2[[#This Row],[Close Price]])-1</f>
        <v>2.2646134171684373E-3</v>
      </c>
      <c r="AG112" s="2">
        <f>(Table2[[#This Row],[Close Price]]/Table2[[#This Row],[Current Month Low]])-1</f>
        <v>5.3053895575568832E-2</v>
      </c>
      <c r="AH112" s="2">
        <f>(Table2[[#This Row],[Current Month High]]/Table2[[#This Row],[Close Price]])-1</f>
        <v>5.0620770501412782E-3</v>
      </c>
      <c r="AI112">
        <v>0.50620770501412704</v>
      </c>
      <c r="AJ112">
        <v>48.238546603475498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</v>
      </c>
      <c r="AM112" t="s">
        <v>10185</v>
      </c>
      <c r="AN112">
        <v>4.6399999999999997</v>
      </c>
      <c r="AO112" t="s">
        <v>10183</v>
      </c>
      <c r="AP112">
        <v>-3.3018503243784997E-2</v>
      </c>
      <c r="AQ112">
        <f>(Table2[[#This Row],[Sharpe Ratio]]-AVERAGE(Table2[Sharpe Ratio]))/_xlfn.STDEV.P(Table2[Sharpe Ratio])</f>
        <v>-0.98009343119575065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-0.4477357229054984</v>
      </c>
      <c r="AS112">
        <f>_xlfn.RANK.AVG(Table2[[#This Row],[1Y Return vs Nifty Z-Score]],Table2[1Y Return vs Nifty Z-Score])</f>
        <v>425</v>
      </c>
      <c r="AT112">
        <f>_xlfn.RANK.AVG(Table2[[#This Row],[6M Return vs Nifty Z-Score]],Table2[6M Return vs Nifty Z-Score])</f>
        <v>184</v>
      </c>
      <c r="AU112">
        <f>_xlfn.RANK.AVG(Table2[[#This Row],[Sharpe Ratio Z-Score]],Table2[Sharpe Ratio Z-Score])</f>
        <v>605</v>
      </c>
      <c r="AV112">
        <f>(Table2[[#This Row],[Rank 1Y]]+Table2[[#This Row],[Rank 6M]]+Table2[[#This Row],[Rank Sharpe]])/3</f>
        <v>404.66666666666669</v>
      </c>
    </row>
    <row r="113" spans="1:48" x14ac:dyDescent="0.3">
      <c r="A113" t="s">
        <v>296</v>
      </c>
      <c r="B113" t="s">
        <v>297</v>
      </c>
      <c r="C113" t="s">
        <v>10152</v>
      </c>
      <c r="D113" t="s">
        <v>140</v>
      </c>
      <c r="E113">
        <v>91703.187057000003</v>
      </c>
      <c r="F113">
        <v>3301.4</v>
      </c>
      <c r="G113">
        <v>77.461862418726994</v>
      </c>
      <c r="H113">
        <f>(Table2[[#This Row],[1Y Return vs Nifty]]-AVERAGE(Table2[1Y Return vs Nifty]))/_xlfn.STDEV.P(Table2[1Y Return vs Nifty])</f>
        <v>0.41809792000925844</v>
      </c>
      <c r="I113">
        <v>3.5944610854404502</v>
      </c>
      <c r="J113">
        <f>(Table2[[#This Row],[1M Return vs Nifty]]-AVERAGE(Table2[1M Return vs Nifty]))/_xlfn.STDEV.P(Table2[1M Return vs Nifty])</f>
        <v>0.38892152848640893</v>
      </c>
      <c r="K113">
        <v>31.5693998879951</v>
      </c>
      <c r="L113">
        <f>(Table2[[#This Row],[6M Return vs Nifty]]-AVERAGE(Table2[6M Return vs Nifty]))/_xlfn.STDEV.P(Table2[6M Return vs Nifty])</f>
        <v>0.64590689658571943</v>
      </c>
      <c r="M113">
        <v>-2.05824113141658</v>
      </c>
      <c r="N113">
        <f>(Table2[[#This Row],[1W Return vs Nifty]]-AVERAGE(Table2[1W Return vs Nifty]))/_xlfn.STDEV.P(Table2[1W Return vs Nifty])</f>
        <v>-0.11136691657513954</v>
      </c>
      <c r="O113">
        <v>3187.01</v>
      </c>
      <c r="P113">
        <v>2987.7329750190702</v>
      </c>
      <c r="Q113">
        <v>2428.7249426466201</v>
      </c>
      <c r="R113">
        <v>61.486882999809303</v>
      </c>
      <c r="S113" s="2">
        <f>(Table2[[#This Row],[Close Price]]-Table2[[#This Row],[20D EMA]])/Table2[[#This Row],[20D EMA]]</f>
        <v>3.5892576427435076E-2</v>
      </c>
      <c r="T113" s="2">
        <f>(Table2[[#This Row],[Close Price]]-Table2[[#This Row],[50D EMA]])/Table2[[#This Row],[50D EMA]]</f>
        <v>0.10498495936670105</v>
      </c>
      <c r="U113" s="2">
        <f>(Table2[[#This Row],[Close Price]]-Table2[[#This Row],[200D EMA]])/Table2[[#This Row],[200D EMA]]</f>
        <v>0.35931407547633293</v>
      </c>
      <c r="V113">
        <v>0.79552809285360104</v>
      </c>
      <c r="W113">
        <v>3297.4</v>
      </c>
      <c r="X113">
        <v>3376.8</v>
      </c>
      <c r="Y113">
        <v>3202.05</v>
      </c>
      <c r="Z113">
        <v>3319.6</v>
      </c>
      <c r="AA113">
        <v>3154.05</v>
      </c>
      <c r="AB113">
        <v>3358.05</v>
      </c>
      <c r="AC113" s="2">
        <f>(Table2[[#This Row],[Close Price]]/Table2[[#This Row],[Day Low]])-1</f>
        <v>1.2130769697338284E-3</v>
      </c>
      <c r="AD113" s="2">
        <f>(Table2[[#This Row],[Day High]]/Table2[[#This Row],[Close Price]])-1</f>
        <v>2.2838795662446287E-2</v>
      </c>
      <c r="AE113" s="2">
        <f>(Table2[[#This Row],[Close Price]]/Table2[[#This Row],[Current Week Low]])-1</f>
        <v>3.102699832919531E-2</v>
      </c>
      <c r="AF113" s="2">
        <f>(Table2[[#This Row],[Current Week High]]/Table2[[#This Row],[Close Price]])-1</f>
        <v>5.5128127461077092E-3</v>
      </c>
      <c r="AG113" s="2">
        <f>(Table2[[#This Row],[Close Price]]/Table2[[#This Row],[Current Month Low]])-1</f>
        <v>4.6717712147873236E-2</v>
      </c>
      <c r="AH113" s="2">
        <f>(Table2[[#This Row],[Current Month High]]/Table2[[#This Row],[Close Price]])-1</f>
        <v>1.7159386926758335E-2</v>
      </c>
      <c r="AI113">
        <v>1.71593869267583</v>
      </c>
      <c r="AJ113">
        <v>120.78512673042199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0.12</v>
      </c>
      <c r="AM113" t="s">
        <v>10183</v>
      </c>
      <c r="AN113">
        <v>6.13</v>
      </c>
      <c r="AO113" t="s">
        <v>10183</v>
      </c>
      <c r="AP113">
        <v>6.9086883802905993E-2</v>
      </c>
      <c r="AQ113">
        <f>(Table2[[#This Row],[Sharpe Ratio]]-AVERAGE(Table2[Sharpe Ratio]))/_xlfn.STDEV.P(Table2[Sharpe Ratio])</f>
        <v>0.17497754831517526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1.5165369768214223</v>
      </c>
      <c r="AS113">
        <f>_xlfn.RANK.AVG(Table2[[#This Row],[1Y Return vs Nifty Z-Score]],Table2[1Y Return vs Nifty Z-Score])</f>
        <v>173</v>
      </c>
      <c r="AT113">
        <f>_xlfn.RANK.AVG(Table2[[#This Row],[6M Return vs Nifty Z-Score]],Table2[6M Return vs Nifty Z-Score])</f>
        <v>147</v>
      </c>
      <c r="AU113">
        <f>_xlfn.RANK.AVG(Table2[[#This Row],[Sharpe Ratio Z-Score]],Table2[Sharpe Ratio Z-Score])</f>
        <v>285</v>
      </c>
      <c r="AV113">
        <f>(Table2[[#This Row],[Rank 1Y]]+Table2[[#This Row],[Rank 6M]]+Table2[[#This Row],[Rank Sharpe]])/3</f>
        <v>201.66666666666666</v>
      </c>
    </row>
    <row r="114" spans="1:48" x14ac:dyDescent="0.3">
      <c r="A114" t="s">
        <v>298</v>
      </c>
      <c r="B114" t="s">
        <v>299</v>
      </c>
      <c r="C114" t="s">
        <v>10139</v>
      </c>
      <c r="D114" t="s">
        <v>244</v>
      </c>
      <c r="E114">
        <v>89638.980389999997</v>
      </c>
      <c r="F114">
        <v>4196.3999999999996</v>
      </c>
      <c r="G114">
        <v>50.375679873384399</v>
      </c>
      <c r="H114">
        <f>(Table2[[#This Row],[1Y Return vs Nifty]]-AVERAGE(Table2[1Y Return vs Nifty]))/_xlfn.STDEV.P(Table2[1Y Return vs Nifty])</f>
        <v>8.4975556300628016E-2</v>
      </c>
      <c r="I114">
        <v>1.0574572957659001</v>
      </c>
      <c r="J114">
        <f>(Table2[[#This Row],[1M Return vs Nifty]]-AVERAGE(Table2[1M Return vs Nifty]))/_xlfn.STDEV.P(Table2[1M Return vs Nifty])</f>
        <v>0.14769032968699156</v>
      </c>
      <c r="K114">
        <v>8.5603732546780407</v>
      </c>
      <c r="L114">
        <f>(Table2[[#This Row],[6M Return vs Nifty]]-AVERAGE(Table2[6M Return vs Nifty]))/_xlfn.STDEV.P(Table2[6M Return vs Nifty])</f>
        <v>-6.1997401852083141E-2</v>
      </c>
      <c r="M114">
        <v>-2.8503310833512998</v>
      </c>
      <c r="N114">
        <f>(Table2[[#This Row],[1W Return vs Nifty]]-AVERAGE(Table2[1W Return vs Nifty]))/_xlfn.STDEV.P(Table2[1W Return vs Nifty])</f>
        <v>-0.28038643458043977</v>
      </c>
      <c r="O114">
        <v>4093.85</v>
      </c>
      <c r="P114">
        <v>3963.7940245803402</v>
      </c>
      <c r="Q114">
        <v>3483.39281222726</v>
      </c>
      <c r="R114">
        <v>62.360215872654003</v>
      </c>
      <c r="S114" s="2">
        <f>(Table2[[#This Row],[Close Price]]-Table2[[#This Row],[20D EMA]])/Table2[[#This Row],[20D EMA]]</f>
        <v>2.5049769776616077E-2</v>
      </c>
      <c r="T114" s="2">
        <f>(Table2[[#This Row],[Close Price]]-Table2[[#This Row],[50D EMA]])/Table2[[#This Row],[50D EMA]]</f>
        <v>5.868265958756174E-2</v>
      </c>
      <c r="U114" s="2">
        <f>(Table2[[#This Row],[Close Price]]-Table2[[#This Row],[200D EMA]])/Table2[[#This Row],[200D EMA]]</f>
        <v>0.20468756359316456</v>
      </c>
      <c r="V114">
        <v>1.0138560187275301</v>
      </c>
      <c r="W114">
        <v>4171.05</v>
      </c>
      <c r="X114">
        <v>4277.95</v>
      </c>
      <c r="Y114">
        <v>4125</v>
      </c>
      <c r="Z114">
        <v>4296.3999999999996</v>
      </c>
      <c r="AA114">
        <v>3982.65</v>
      </c>
      <c r="AB114">
        <v>4296.3999999999996</v>
      </c>
      <c r="AC114" s="2">
        <f>(Table2[[#This Row],[Close Price]]/Table2[[#This Row],[Day Low]])-1</f>
        <v>6.077606358111165E-3</v>
      </c>
      <c r="AD114" s="2">
        <f>(Table2[[#This Row],[Day High]]/Table2[[#This Row],[Close Price]])-1</f>
        <v>1.9433323801353541E-2</v>
      </c>
      <c r="AE114" s="2">
        <f>(Table2[[#This Row],[Close Price]]/Table2[[#This Row],[Current Week Low]])-1</f>
        <v>1.7309090909090719E-2</v>
      </c>
      <c r="AF114" s="2">
        <f>(Table2[[#This Row],[Current Week High]]/Table2[[#This Row],[Close Price]])-1</f>
        <v>2.3829949480507207E-2</v>
      </c>
      <c r="AG114" s="2">
        <f>(Table2[[#This Row],[Close Price]]/Table2[[#This Row],[Current Month Low]])-1</f>
        <v>5.3670294904146543E-2</v>
      </c>
      <c r="AH114" s="2">
        <f>(Table2[[#This Row],[Current Month High]]/Table2[[#This Row],[Close Price]])-1</f>
        <v>2.3829949480507207E-2</v>
      </c>
      <c r="AI114">
        <v>2.3829949480507202</v>
      </c>
      <c r="AJ114">
        <v>78.187299632704097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0.03</v>
      </c>
      <c r="AM114" t="s">
        <v>10183</v>
      </c>
      <c r="AN114">
        <v>3.77</v>
      </c>
      <c r="AO114" t="s">
        <v>10183</v>
      </c>
      <c r="AP114">
        <v>6.2034144331279996E-3</v>
      </c>
      <c r="AQ114">
        <f>(Table2[[#This Row],[Sharpe Ratio]]-AVERAGE(Table2[Sharpe Ratio]))/_xlfn.STDEV.P(Table2[Sharpe Ratio])</f>
        <v>-0.53639403217528536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-0.64611198262018865</v>
      </c>
      <c r="AS114">
        <f>_xlfn.RANK.AVG(Table2[[#This Row],[1Y Return vs Nifty Z-Score]],Table2[1Y Return vs Nifty Z-Score])</f>
        <v>249</v>
      </c>
      <c r="AT114">
        <f>_xlfn.RANK.AVG(Table2[[#This Row],[6M Return vs Nifty Z-Score]],Table2[6M Return vs Nifty Z-Score])</f>
        <v>331</v>
      </c>
      <c r="AU114">
        <f>_xlfn.RANK.AVG(Table2[[#This Row],[Sharpe Ratio Z-Score]],Table2[Sharpe Ratio Z-Score])</f>
        <v>482</v>
      </c>
      <c r="AV114">
        <f>(Table2[[#This Row],[Rank 1Y]]+Table2[[#This Row],[Rank 6M]]+Table2[[#This Row],[Rank Sharpe]])/3</f>
        <v>354</v>
      </c>
    </row>
    <row r="115" spans="1:48" x14ac:dyDescent="0.3">
      <c r="A115" t="s">
        <v>300</v>
      </c>
      <c r="B115" t="s">
        <v>301</v>
      </c>
      <c r="C115" t="s">
        <v>10144</v>
      </c>
      <c r="D115" t="s">
        <v>293</v>
      </c>
      <c r="E115">
        <v>89299.312047040003</v>
      </c>
      <c r="F115">
        <v>921.2</v>
      </c>
      <c r="G115">
        <v>24.8529123627779</v>
      </c>
      <c r="H115">
        <f>(Table2[[#This Row],[1Y Return vs Nifty]]-AVERAGE(Table2[1Y Return vs Nifty]))/_xlfn.STDEV.P(Table2[1Y Return vs Nifty])</f>
        <v>-0.22891897746345197</v>
      </c>
      <c r="I115">
        <v>-7.5996251391319296</v>
      </c>
      <c r="J115">
        <f>(Table2[[#This Row],[1M Return vs Nifty]]-AVERAGE(Table2[1M Return vs Nifty]))/_xlfn.STDEV.P(Table2[1M Return vs Nifty])</f>
        <v>-0.67546901377763902</v>
      </c>
      <c r="K115">
        <v>15.3083599512166</v>
      </c>
      <c r="L115">
        <f>(Table2[[#This Row],[6M Return vs Nifty]]-AVERAGE(Table2[6M Return vs Nifty]))/_xlfn.STDEV.P(Table2[6M Return vs Nifty])</f>
        <v>0.14561367463577501</v>
      </c>
      <c r="M115">
        <v>-3.56762978251068</v>
      </c>
      <c r="N115">
        <f>(Table2[[#This Row],[1W Return vs Nifty]]-AVERAGE(Table2[1W Return vs Nifty]))/_xlfn.STDEV.P(Table2[1W Return vs Nifty])</f>
        <v>-0.43344667742485238</v>
      </c>
      <c r="O115">
        <v>902.85</v>
      </c>
      <c r="P115">
        <v>869.244852200683</v>
      </c>
      <c r="Q115">
        <v>760.77547214370497</v>
      </c>
      <c r="R115">
        <v>55.459231372780202</v>
      </c>
      <c r="S115" s="2">
        <f>(Table2[[#This Row],[Close Price]]-Table2[[#This Row],[20D EMA]])/Table2[[#This Row],[20D EMA]]</f>
        <v>2.0324527883923155E-2</v>
      </c>
      <c r="T115" s="2">
        <f>(Table2[[#This Row],[Close Price]]-Table2[[#This Row],[50D EMA]])/Table2[[#This Row],[50D EMA]]</f>
        <v>5.977044059309785E-2</v>
      </c>
      <c r="U115" s="2">
        <f>(Table2[[#This Row],[Close Price]]-Table2[[#This Row],[200D EMA]])/Table2[[#This Row],[200D EMA]]</f>
        <v>0.21086974242775278</v>
      </c>
      <c r="V115">
        <v>0.80447253652356399</v>
      </c>
      <c r="W115">
        <v>908.5</v>
      </c>
      <c r="X115">
        <v>926.3</v>
      </c>
      <c r="Y115">
        <v>896</v>
      </c>
      <c r="Z115">
        <v>924.4</v>
      </c>
      <c r="AA115">
        <v>886.15</v>
      </c>
      <c r="AB115">
        <v>965.6</v>
      </c>
      <c r="AC115" s="2">
        <f>(Table2[[#This Row],[Close Price]]/Table2[[#This Row],[Day Low]])-1</f>
        <v>1.3979086406163965E-2</v>
      </c>
      <c r="AD115" s="2">
        <f>(Table2[[#This Row],[Day High]]/Table2[[#This Row],[Close Price]])-1</f>
        <v>5.5362570560137936E-3</v>
      </c>
      <c r="AE115" s="2">
        <f>(Table2[[#This Row],[Close Price]]/Table2[[#This Row],[Current Week Low]])-1</f>
        <v>2.8124999999999956E-2</v>
      </c>
      <c r="AF115" s="2">
        <f>(Table2[[#This Row],[Current Week High]]/Table2[[#This Row],[Close Price]])-1</f>
        <v>3.4737299174989467E-3</v>
      </c>
      <c r="AG115" s="2">
        <f>(Table2[[#This Row],[Close Price]]/Table2[[#This Row],[Current Month Low]])-1</f>
        <v>3.9553123060430018E-2</v>
      </c>
      <c r="AH115" s="2">
        <f>(Table2[[#This Row],[Current Month High]]/Table2[[#This Row],[Close Price]])-1</f>
        <v>4.8198002605297496E-2</v>
      </c>
      <c r="AI115">
        <v>6.3721233174120497</v>
      </c>
      <c r="AJ115">
        <v>81.160275319567305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0.04</v>
      </c>
      <c r="AM115" t="s">
        <v>10183</v>
      </c>
      <c r="AN115">
        <v>0.05</v>
      </c>
      <c r="AO115" t="s">
        <v>10183</v>
      </c>
      <c r="AP115">
        <v>0.122114016454409</v>
      </c>
      <c r="AQ115">
        <f>(Table2[[#This Row],[Sharpe Ratio]]-AVERAGE(Table2[Sharpe Ratio]))/_xlfn.STDEV.P(Table2[Sharpe Ratio])</f>
        <v>0.77484895396803088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-0.41737204006213752</v>
      </c>
      <c r="AS115">
        <f>_xlfn.RANK.AVG(Table2[[#This Row],[1Y Return vs Nifty Z-Score]],Table2[1Y Return vs Nifty Z-Score])</f>
        <v>352</v>
      </c>
      <c r="AT115">
        <f>_xlfn.RANK.AVG(Table2[[#This Row],[6M Return vs Nifty Z-Score]],Table2[6M Return vs Nifty Z-Score])</f>
        <v>266</v>
      </c>
      <c r="AU115">
        <f>_xlfn.RANK.AVG(Table2[[#This Row],[Sharpe Ratio Z-Score]],Table2[Sharpe Ratio Z-Score])</f>
        <v>160</v>
      </c>
      <c r="AV115">
        <f>(Table2[[#This Row],[Rank 1Y]]+Table2[[#This Row],[Rank 6M]]+Table2[[#This Row],[Rank Sharpe]])/3</f>
        <v>259.33333333333331</v>
      </c>
    </row>
    <row r="116" spans="1:48" x14ac:dyDescent="0.3">
      <c r="A116" t="s">
        <v>302</v>
      </c>
      <c r="B116" t="s">
        <v>303</v>
      </c>
      <c r="C116" t="s">
        <v>10149</v>
      </c>
      <c r="D116" t="s">
        <v>146</v>
      </c>
      <c r="E116">
        <v>88300.056737774998</v>
      </c>
      <c r="F116">
        <v>6838.25</v>
      </c>
      <c r="G116">
        <v>18.798072207253998</v>
      </c>
      <c r="H116">
        <f>(Table2[[#This Row],[1Y Return vs Nifty]]-AVERAGE(Table2[1Y Return vs Nifty]))/_xlfn.STDEV.P(Table2[1Y Return vs Nifty])</f>
        <v>-0.30338508803881881</v>
      </c>
      <c r="I116">
        <v>5.35880465929539</v>
      </c>
      <c r="J116">
        <f>(Table2[[#This Row],[1M Return vs Nifty]]-AVERAGE(Table2[1M Return vs Nifty]))/_xlfn.STDEV.P(Table2[1M Return vs Nifty])</f>
        <v>0.55668427174572188</v>
      </c>
      <c r="K116">
        <v>16.7179445089347</v>
      </c>
      <c r="L116">
        <f>(Table2[[#This Row],[6M Return vs Nifty]]-AVERAGE(Table2[6M Return vs Nifty]))/_xlfn.STDEV.P(Table2[6M Return vs Nifty])</f>
        <v>0.18898147907715473</v>
      </c>
      <c r="M116">
        <v>-1.17444137928274</v>
      </c>
      <c r="N116">
        <f>(Table2[[#This Row],[1W Return vs Nifty]]-AVERAGE(Table2[1W Return vs Nifty]))/_xlfn.STDEV.P(Table2[1W Return vs Nifty])</f>
        <v>7.7222028094589834E-2</v>
      </c>
      <c r="O116">
        <v>6665.9</v>
      </c>
      <c r="P116">
        <v>6367.79514422579</v>
      </c>
      <c r="Q116">
        <v>5526.5639153307902</v>
      </c>
      <c r="R116">
        <v>57.101923826835502</v>
      </c>
      <c r="S116" s="2">
        <f>(Table2[[#This Row],[Close Price]]-Table2[[#This Row],[20D EMA]])/Table2[[#This Row],[20D EMA]]</f>
        <v>2.5855473379438693E-2</v>
      </c>
      <c r="T116" s="2">
        <f>(Table2[[#This Row],[Close Price]]-Table2[[#This Row],[50D EMA]])/Table2[[#This Row],[50D EMA]]</f>
        <v>7.3880337717963596E-2</v>
      </c>
      <c r="U116" s="2">
        <f>(Table2[[#This Row],[Close Price]]-Table2[[#This Row],[200D EMA]])/Table2[[#This Row],[200D EMA]]</f>
        <v>0.23734206367008051</v>
      </c>
      <c r="V116">
        <v>0.88255757376474298</v>
      </c>
      <c r="W116">
        <v>6756.85</v>
      </c>
      <c r="X116">
        <v>6899.95</v>
      </c>
      <c r="Y116">
        <v>6808.1</v>
      </c>
      <c r="Z116">
        <v>6975</v>
      </c>
      <c r="AA116">
        <v>6569.1</v>
      </c>
      <c r="AB116">
        <v>7063</v>
      </c>
      <c r="AC116" s="2">
        <f>(Table2[[#This Row],[Close Price]]/Table2[[#This Row],[Day Low]])-1</f>
        <v>1.2047033750934188E-2</v>
      </c>
      <c r="AD116" s="2">
        <f>(Table2[[#This Row],[Day High]]/Table2[[#This Row],[Close Price]])-1</f>
        <v>9.0227762951047286E-3</v>
      </c>
      <c r="AE116" s="2">
        <f>(Table2[[#This Row],[Close Price]]/Table2[[#This Row],[Current Week Low]])-1</f>
        <v>4.4285483468220477E-3</v>
      </c>
      <c r="AF116" s="2">
        <f>(Table2[[#This Row],[Current Week High]]/Table2[[#This Row],[Close Price]])-1</f>
        <v>1.9997806456330203E-2</v>
      </c>
      <c r="AG116" s="2">
        <f>(Table2[[#This Row],[Close Price]]/Table2[[#This Row],[Current Month Low]])-1</f>
        <v>4.0972127079812903E-2</v>
      </c>
      <c r="AH116" s="2">
        <f>(Table2[[#This Row],[Current Month High]]/Table2[[#This Row],[Close Price]])-1</f>
        <v>3.2866595985814984E-2</v>
      </c>
      <c r="AI116">
        <v>3.2866595985814899</v>
      </c>
      <c r="AJ116">
        <v>72.159212497325001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</v>
      </c>
      <c r="AM116" t="s">
        <v>10185</v>
      </c>
      <c r="AN116">
        <v>1.55</v>
      </c>
      <c r="AO116" t="s">
        <v>10183</v>
      </c>
      <c r="AP116">
        <v>2.951244966019E-3</v>
      </c>
      <c r="AQ116">
        <f>(Table2[[#This Row],[Sharpe Ratio]]-AVERAGE(Table2[Sharpe Ratio]))/_xlfn.STDEV.P(Table2[Sharpe Ratio])</f>
        <v>-0.57318431994131036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-5.3681629062662717E-2</v>
      </c>
      <c r="AS116">
        <f>_xlfn.RANK.AVG(Table2[[#This Row],[1Y Return vs Nifty Z-Score]],Table2[1Y Return vs Nifty Z-Score])</f>
        <v>390</v>
      </c>
      <c r="AT116">
        <f>_xlfn.RANK.AVG(Table2[[#This Row],[6M Return vs Nifty Z-Score]],Table2[6M Return vs Nifty Z-Score])</f>
        <v>257</v>
      </c>
      <c r="AU116">
        <f>_xlfn.RANK.AVG(Table2[[#This Row],[Sharpe Ratio Z-Score]],Table2[Sharpe Ratio Z-Score])</f>
        <v>490</v>
      </c>
      <c r="AV116">
        <f>(Table2[[#This Row],[Rank 1Y]]+Table2[[#This Row],[Rank 6M]]+Table2[[#This Row],[Rank Sharpe]])/3</f>
        <v>379</v>
      </c>
    </row>
    <row r="117" spans="1:48" x14ac:dyDescent="0.3">
      <c r="A117" t="s">
        <v>304</v>
      </c>
      <c r="B117" t="s">
        <v>305</v>
      </c>
      <c r="C117" t="s">
        <v>10144</v>
      </c>
      <c r="D117" t="s">
        <v>62</v>
      </c>
      <c r="E117">
        <v>86080.465750679999</v>
      </c>
      <c r="F117">
        <v>2148.6</v>
      </c>
      <c r="G117">
        <v>-9.0408414566582103</v>
      </c>
      <c r="H117">
        <f>(Table2[[#This Row],[1Y Return vs Nifty]]-AVERAGE(Table2[1Y Return vs Nifty]))/_xlfn.STDEV.P(Table2[1Y Return vs Nifty])</f>
        <v>-0.6457649973257229</v>
      </c>
      <c r="I117">
        <v>-9.1535621006355008</v>
      </c>
      <c r="J117">
        <f>(Table2[[#This Row],[1M Return vs Nifty]]-AVERAGE(Table2[1M Return vs Nifty]))/_xlfn.STDEV.P(Table2[1M Return vs Nifty])</f>
        <v>-0.8232252282570498</v>
      </c>
      <c r="K117">
        <v>-13.1216747279061</v>
      </c>
      <c r="L117">
        <f>(Table2[[#This Row],[6M Return vs Nifty]]-AVERAGE(Table2[6M Return vs Nifty]))/_xlfn.STDEV.P(Table2[6M Return vs Nifty])</f>
        <v>-0.72907538000440186</v>
      </c>
      <c r="M117">
        <v>-0.51122229614947201</v>
      </c>
      <c r="N117">
        <f>(Table2[[#This Row],[1W Return vs Nifty]]-AVERAGE(Table2[1W Return vs Nifty]))/_xlfn.STDEV.P(Table2[1W Return vs Nifty])</f>
        <v>0.21874253279143593</v>
      </c>
      <c r="O117">
        <v>2143.9</v>
      </c>
      <c r="P117">
        <v>2164.0031003894301</v>
      </c>
      <c r="Q117">
        <v>2050.78012109468</v>
      </c>
      <c r="R117">
        <v>52.358960399645099</v>
      </c>
      <c r="S117" s="2">
        <f>(Table2[[#This Row],[Close Price]]-Table2[[#This Row],[20D EMA]])/Table2[[#This Row],[20D EMA]]</f>
        <v>2.1922664303371509E-3</v>
      </c>
      <c r="T117" s="2">
        <f>(Table2[[#This Row],[Close Price]]-Table2[[#This Row],[50D EMA]])/Table2[[#This Row],[50D EMA]]</f>
        <v>-7.1178735310768503E-3</v>
      </c>
      <c r="U117" s="2">
        <f>(Table2[[#This Row],[Close Price]]-Table2[[#This Row],[200D EMA]])/Table2[[#This Row],[200D EMA]]</f>
        <v>4.7698862447089117E-2</v>
      </c>
      <c r="V117">
        <v>0.75817820919672096</v>
      </c>
      <c r="W117">
        <v>2128</v>
      </c>
      <c r="X117">
        <v>2158</v>
      </c>
      <c r="Y117">
        <v>2129.0500000000002</v>
      </c>
      <c r="Z117">
        <v>2173.5</v>
      </c>
      <c r="AA117">
        <v>2055.5500000000002</v>
      </c>
      <c r="AB117">
        <v>2214.25</v>
      </c>
      <c r="AC117" s="2">
        <f>(Table2[[#This Row],[Close Price]]/Table2[[#This Row],[Day Low]])-1</f>
        <v>9.680451127819456E-3</v>
      </c>
      <c r="AD117" s="2">
        <f>(Table2[[#This Row],[Day High]]/Table2[[#This Row],[Close Price]])-1</f>
        <v>4.3749418225822456E-3</v>
      </c>
      <c r="AE117" s="2">
        <f>(Table2[[#This Row],[Close Price]]/Table2[[#This Row],[Current Week Low]])-1</f>
        <v>9.1824992367486313E-3</v>
      </c>
      <c r="AF117" s="2">
        <f>(Table2[[#This Row],[Current Week High]]/Table2[[#This Row],[Close Price]])-1</f>
        <v>1.1588941636414551E-2</v>
      </c>
      <c r="AG117" s="2">
        <f>(Table2[[#This Row],[Close Price]]/Table2[[#This Row],[Current Month Low]])-1</f>
        <v>4.526768991267538E-2</v>
      </c>
      <c r="AH117" s="2">
        <f>(Table2[[#This Row],[Current Month High]]/Table2[[#This Row],[Close Price]])-1</f>
        <v>3.0554779856650782E-2</v>
      </c>
      <c r="AI117">
        <v>15.889416364143999</v>
      </c>
      <c r="AJ117">
        <v>27.661091470841601</v>
      </c>
      <c r="AK117" t="str">
        <f>IF(AND(Table2[[#This Row],[20D EMA]]&gt;Table2[[#This Row],[50D EMA]],Table2[[#This Row],[50D EMA]]&gt;Table2[[#This Row],[200D EMA]]),"Uptrend","Downtrend/NoTrend")</f>
        <v>Downtrend/NoTrend</v>
      </c>
      <c r="AL117">
        <v>-0.19</v>
      </c>
      <c r="AM117" t="s">
        <v>10184</v>
      </c>
      <c r="AN117">
        <v>0.63</v>
      </c>
      <c r="AO117" t="s">
        <v>10183</v>
      </c>
      <c r="AQ117">
        <f>(Table2[[#This Row],[Sharpe Ratio]]-AVERAGE(Table2[Sharpe Ratio]))/_xlfn.STDEV.P(Table2[Sharpe Ratio])</f>
        <v>-0.60657038812317254</v>
      </c>
      <c r="AR1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7">
        <f>_xlfn.RANK.AVG(Table2[[#This Row],[1Y Return vs Nifty Z-Score]],Table2[1Y Return vs Nifty Z-Score])</f>
        <v>557</v>
      </c>
      <c r="AT117">
        <f>_xlfn.RANK.AVG(Table2[[#This Row],[6M Return vs Nifty Z-Score]],Table2[6M Return vs Nifty Z-Score])</f>
        <v>567</v>
      </c>
      <c r="AU117">
        <f>_xlfn.RANK.AVG(Table2[[#This Row],[Sharpe Ratio Z-Score]],Table2[Sharpe Ratio Z-Score])</f>
        <v>518</v>
      </c>
      <c r="AV117">
        <f>(Table2[[#This Row],[Rank 1Y]]+Table2[[#This Row],[Rank 6M]]+Table2[[#This Row],[Rank Sharpe]])/3</f>
        <v>547.33333333333337</v>
      </c>
    </row>
    <row r="118" spans="1:48" x14ac:dyDescent="0.3">
      <c r="A118" t="s">
        <v>306</v>
      </c>
      <c r="B118" t="s">
        <v>307</v>
      </c>
      <c r="C118" t="s">
        <v>10149</v>
      </c>
      <c r="D118" t="s">
        <v>308</v>
      </c>
      <c r="E118">
        <v>84665.748861960004</v>
      </c>
      <c r="F118">
        <v>591.65</v>
      </c>
      <c r="G118">
        <v>25.9962759715727</v>
      </c>
      <c r="H118">
        <f>(Table2[[#This Row],[1Y Return vs Nifty]]-AVERAGE(Table2[1Y Return vs Nifty]))/_xlfn.STDEV.P(Table2[1Y Return vs Nifty])</f>
        <v>-0.21485719569326134</v>
      </c>
      <c r="I118">
        <v>-8.1055408068145507</v>
      </c>
      <c r="J118">
        <f>(Table2[[#This Row],[1M Return vs Nifty]]-AVERAGE(Table2[1M Return vs Nifty]))/_xlfn.STDEV.P(Table2[1M Return vs Nifty])</f>
        <v>-0.72357404361763866</v>
      </c>
      <c r="K118">
        <v>12.783767961507801</v>
      </c>
      <c r="L118">
        <f>(Table2[[#This Row],[6M Return vs Nifty]]-AVERAGE(Table2[6M Return vs Nifty]))/_xlfn.STDEV.P(Table2[6M Return vs Nifty])</f>
        <v>6.7941135514598849E-2</v>
      </c>
      <c r="M118">
        <v>-4.4650715892264996</v>
      </c>
      <c r="N118">
        <f>(Table2[[#This Row],[1W Return vs Nifty]]-AVERAGE(Table2[1W Return vs Nifty]))/_xlfn.STDEV.P(Table2[1W Return vs Nifty])</f>
        <v>-0.62494662164004522</v>
      </c>
      <c r="O118">
        <v>606.91999999999996</v>
      </c>
      <c r="P118">
        <v>596.35181313702196</v>
      </c>
      <c r="Q118">
        <v>525.89450927499104</v>
      </c>
      <c r="R118">
        <v>34.206755645049803</v>
      </c>
      <c r="S118" s="2">
        <f>(Table2[[#This Row],[Close Price]]-Table2[[#This Row],[20D EMA]])/Table2[[#This Row],[20D EMA]]</f>
        <v>-2.515982337046066E-2</v>
      </c>
      <c r="T118" s="2">
        <f>(Table2[[#This Row],[Close Price]]-Table2[[#This Row],[50D EMA]])/Table2[[#This Row],[50D EMA]]</f>
        <v>-7.884294192531725E-3</v>
      </c>
      <c r="U118" s="2">
        <f>(Table2[[#This Row],[Close Price]]-Table2[[#This Row],[200D EMA]])/Table2[[#This Row],[200D EMA]]</f>
        <v>0.125035514851944</v>
      </c>
      <c r="V118">
        <v>0.75654404047326396</v>
      </c>
      <c r="W118">
        <v>589.9</v>
      </c>
      <c r="X118">
        <v>595.54999999999995</v>
      </c>
      <c r="Y118">
        <v>583.5</v>
      </c>
      <c r="Z118">
        <v>595.20000000000005</v>
      </c>
      <c r="AA118">
        <v>583.5</v>
      </c>
      <c r="AB118">
        <v>626</v>
      </c>
      <c r="AC118" s="2">
        <f>(Table2[[#This Row],[Close Price]]/Table2[[#This Row],[Day Low]])-1</f>
        <v>2.9666045092389126E-3</v>
      </c>
      <c r="AD118" s="2">
        <f>(Table2[[#This Row],[Day High]]/Table2[[#This Row],[Close Price]])-1</f>
        <v>6.5917349784501145E-3</v>
      </c>
      <c r="AE118" s="2">
        <f>(Table2[[#This Row],[Close Price]]/Table2[[#This Row],[Current Week Low]])-1</f>
        <v>1.3967437874892852E-2</v>
      </c>
      <c r="AF118" s="2">
        <f>(Table2[[#This Row],[Current Week High]]/Table2[[#This Row],[Close Price]])-1</f>
        <v>6.0001690188458134E-3</v>
      </c>
      <c r="AG118" s="2">
        <f>(Table2[[#This Row],[Close Price]]/Table2[[#This Row],[Current Month Low]])-1</f>
        <v>1.3967437874892852E-2</v>
      </c>
      <c r="AH118" s="2">
        <f>(Table2[[#This Row],[Current Month High]]/Table2[[#This Row],[Close Price]])-1</f>
        <v>5.8057973464041179E-2</v>
      </c>
      <c r="AI118">
        <v>12.0510436913716</v>
      </c>
      <c r="AJ118">
        <v>59.216899892357297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-0.06</v>
      </c>
      <c r="AM118" t="s">
        <v>10184</v>
      </c>
      <c r="AN118">
        <v>-5.25</v>
      </c>
      <c r="AO118" t="s">
        <v>10184</v>
      </c>
      <c r="AP118">
        <v>0.183880349553452</v>
      </c>
      <c r="AQ118">
        <f>(Table2[[#This Row],[Sharpe Ratio]]-AVERAGE(Table2[Sharpe Ratio]))/_xlfn.STDEV.P(Table2[Sharpe Ratio])</f>
        <v>1.4735828889452829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-2.1853836491063428E-2</v>
      </c>
      <c r="AS118">
        <f>_xlfn.RANK.AVG(Table2[[#This Row],[1Y Return vs Nifty Z-Score]],Table2[1Y Return vs Nifty Z-Score])</f>
        <v>350</v>
      </c>
      <c r="AT118">
        <f>_xlfn.RANK.AVG(Table2[[#This Row],[6M Return vs Nifty Z-Score]],Table2[6M Return vs Nifty Z-Score])</f>
        <v>288</v>
      </c>
      <c r="AU118">
        <f>_xlfn.RANK.AVG(Table2[[#This Row],[Sharpe Ratio Z-Score]],Table2[Sharpe Ratio Z-Score])</f>
        <v>54</v>
      </c>
      <c r="AV118">
        <f>(Table2[[#This Row],[Rank 1Y]]+Table2[[#This Row],[Rank 6M]]+Table2[[#This Row],[Rank Sharpe]])/3</f>
        <v>230.66666666666666</v>
      </c>
    </row>
    <row r="119" spans="1:48" x14ac:dyDescent="0.3">
      <c r="A119" t="s">
        <v>309</v>
      </c>
      <c r="B119" t="s">
        <v>310</v>
      </c>
      <c r="C119" t="s">
        <v>10141</v>
      </c>
      <c r="D119" t="s">
        <v>180</v>
      </c>
      <c r="E119">
        <v>84500.804454009995</v>
      </c>
      <c r="F119">
        <v>652.95000000000005</v>
      </c>
      <c r="G119">
        <v>-2.8542012046152299</v>
      </c>
      <c r="H119">
        <f>(Table2[[#This Row],[1Y Return vs Nifty]]-AVERAGE(Table2[1Y Return vs Nifty]))/_xlfn.STDEV.P(Table2[1Y Return vs Nifty])</f>
        <v>-0.56967792892006897</v>
      </c>
      <c r="I119">
        <v>-0.150610130460411</v>
      </c>
      <c r="J119">
        <f>(Table2[[#This Row],[1M Return vs Nifty]]-AVERAGE(Table2[1M Return vs Nifty]))/_xlfn.STDEV.P(Table2[1M Return vs Nifty])</f>
        <v>3.2821146343562695E-2</v>
      </c>
      <c r="K119">
        <v>11.944862313779799</v>
      </c>
      <c r="L119">
        <f>(Table2[[#This Row],[6M Return vs Nifty]]-AVERAGE(Table2[6M Return vs Nifty]))/_xlfn.STDEV.P(Table2[6M Return vs Nifty])</f>
        <v>4.2131051347436166E-2</v>
      </c>
      <c r="M119">
        <v>1.48871714380717</v>
      </c>
      <c r="N119">
        <f>(Table2[[#This Row],[1W Return vs Nifty]]-AVERAGE(Table2[1W Return vs Nifty]))/_xlfn.STDEV.P(Table2[1W Return vs Nifty])</f>
        <v>0.64549810437217536</v>
      </c>
      <c r="O119">
        <v>628.46</v>
      </c>
      <c r="P119">
        <v>606.60790636476395</v>
      </c>
      <c r="Q119">
        <v>560.23352178188395</v>
      </c>
      <c r="R119">
        <v>72.767443915445895</v>
      </c>
      <c r="S119" s="2">
        <f>(Table2[[#This Row],[Close Price]]-Table2[[#This Row],[20D EMA]])/Table2[[#This Row],[20D EMA]]</f>
        <v>3.8968271648155819E-2</v>
      </c>
      <c r="T119" s="2">
        <f>(Table2[[#This Row],[Close Price]]-Table2[[#This Row],[50D EMA]])/Table2[[#This Row],[50D EMA]]</f>
        <v>7.6395465916281324E-2</v>
      </c>
      <c r="U119" s="2">
        <f>(Table2[[#This Row],[Close Price]]-Table2[[#This Row],[200D EMA]])/Table2[[#This Row],[200D EMA]]</f>
        <v>0.1654961272635404</v>
      </c>
      <c r="V119">
        <v>0.99710072063988997</v>
      </c>
      <c r="W119">
        <v>652.95000000000005</v>
      </c>
      <c r="X119">
        <v>663</v>
      </c>
      <c r="Y119">
        <v>646.70000000000005</v>
      </c>
      <c r="Z119">
        <v>658.95</v>
      </c>
      <c r="AA119">
        <v>601</v>
      </c>
      <c r="AB119">
        <v>658.95</v>
      </c>
      <c r="AC119" s="2">
        <f>(Table2[[#This Row],[Close Price]]/Table2[[#This Row],[Day Low]])-1</f>
        <v>0</v>
      </c>
      <c r="AD119" s="2">
        <f>(Table2[[#This Row],[Day High]]/Table2[[#This Row],[Close Price]])-1</f>
        <v>1.5391683896163411E-2</v>
      </c>
      <c r="AE119" s="2">
        <f>(Table2[[#This Row],[Close Price]]/Table2[[#This Row],[Current Week Low]])-1</f>
        <v>9.6644502860676607E-3</v>
      </c>
      <c r="AF119" s="2">
        <f>(Table2[[#This Row],[Current Week High]]/Table2[[#This Row],[Close Price]])-1</f>
        <v>9.1890650126349449E-3</v>
      </c>
      <c r="AG119" s="2">
        <f>(Table2[[#This Row],[Close Price]]/Table2[[#This Row],[Current Month Low]])-1</f>
        <v>8.6439267886855298E-2</v>
      </c>
      <c r="AH119" s="2">
        <f>(Table2[[#This Row],[Current Month High]]/Table2[[#This Row],[Close Price]])-1</f>
        <v>9.1890650126349449E-3</v>
      </c>
      <c r="AI119">
        <v>2.1824029405008001</v>
      </c>
      <c r="AJ119">
        <v>34.268969771745802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0.16</v>
      </c>
      <c r="AM119" t="s">
        <v>10183</v>
      </c>
      <c r="AN119">
        <v>6.75</v>
      </c>
      <c r="AO119" t="s">
        <v>10183</v>
      </c>
      <c r="AP119">
        <v>-3.6198536712091001E-2</v>
      </c>
      <c r="AQ119">
        <f>(Table2[[#This Row],[Sharpe Ratio]]-AVERAGE(Table2[Sharpe Ratio]))/_xlfn.STDEV.P(Table2[Sharpe Ratio])</f>
        <v>-1.0160676777987636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-0.86529530465565851</v>
      </c>
      <c r="AS119">
        <f>_xlfn.RANK.AVG(Table2[[#This Row],[1Y Return vs Nifty Z-Score]],Table2[1Y Return vs Nifty Z-Score])</f>
        <v>519</v>
      </c>
      <c r="AT119">
        <f>_xlfn.RANK.AVG(Table2[[#This Row],[6M Return vs Nifty Z-Score]],Table2[6M Return vs Nifty Z-Score])</f>
        <v>296</v>
      </c>
      <c r="AU119">
        <f>_xlfn.RANK.AVG(Table2[[#This Row],[Sharpe Ratio Z-Score]],Table2[Sharpe Ratio Z-Score])</f>
        <v>612</v>
      </c>
      <c r="AV119">
        <f>(Table2[[#This Row],[Rank 1Y]]+Table2[[#This Row],[Rank 6M]]+Table2[[#This Row],[Rank Sharpe]])/3</f>
        <v>475.66666666666669</v>
      </c>
    </row>
    <row r="120" spans="1:48" x14ac:dyDescent="0.3">
      <c r="A120" t="s">
        <v>311</v>
      </c>
      <c r="B120" t="s">
        <v>312</v>
      </c>
      <c r="C120" t="s">
        <v>10141</v>
      </c>
      <c r="D120" t="s">
        <v>180</v>
      </c>
      <c r="E120">
        <v>84220.351568099999</v>
      </c>
      <c r="F120">
        <v>3097.3</v>
      </c>
      <c r="G120">
        <v>42.739356068390002</v>
      </c>
      <c r="H120">
        <f>(Table2[[#This Row],[1Y Return vs Nifty]]-AVERAGE(Table2[1Y Return vs Nifty]))/_xlfn.STDEV.P(Table2[1Y Return vs Nifty])</f>
        <v>-8.9406030439313031E-3</v>
      </c>
      <c r="I120">
        <v>-2.6886219468979999</v>
      </c>
      <c r="J120">
        <f>(Table2[[#This Row],[1M Return vs Nifty]]-AVERAGE(Table2[1M Return vs Nifty]))/_xlfn.STDEV.P(Table2[1M Return vs Nifty])</f>
        <v>-0.2085059007574849</v>
      </c>
      <c r="K120">
        <v>13.279739322347501</v>
      </c>
      <c r="L120">
        <f>(Table2[[#This Row],[6M Return vs Nifty]]-AVERAGE(Table2[6M Return vs Nifty]))/_xlfn.STDEV.P(Table2[6M Return vs Nifty])</f>
        <v>8.3200375457068959E-2</v>
      </c>
      <c r="M120">
        <v>2.7066783823105101</v>
      </c>
      <c r="N120">
        <f>(Table2[[#This Row],[1W Return vs Nifty]]-AVERAGE(Table2[1W Return vs Nifty]))/_xlfn.STDEV.P(Table2[1W Return vs Nifty])</f>
        <v>0.90539184621065139</v>
      </c>
      <c r="O120">
        <v>2935.94</v>
      </c>
      <c r="P120">
        <v>2855.5948254975801</v>
      </c>
      <c r="Q120">
        <v>2539.4408081361798</v>
      </c>
      <c r="R120">
        <v>81.878300875868007</v>
      </c>
      <c r="S120" s="2">
        <f>(Table2[[#This Row],[Close Price]]-Table2[[#This Row],[20D EMA]])/Table2[[#This Row],[20D EMA]]</f>
        <v>5.4960251231292237E-2</v>
      </c>
      <c r="T120" s="2">
        <f>(Table2[[#This Row],[Close Price]]-Table2[[#This Row],[50D EMA]])/Table2[[#This Row],[50D EMA]]</f>
        <v>8.464267141270769E-2</v>
      </c>
      <c r="U120" s="2">
        <f>(Table2[[#This Row],[Close Price]]-Table2[[#This Row],[200D EMA]])/Table2[[#This Row],[200D EMA]]</f>
        <v>0.21967796613982138</v>
      </c>
      <c r="V120">
        <v>0.779722811069823</v>
      </c>
      <c r="W120">
        <v>3081.4</v>
      </c>
      <c r="X120">
        <v>3144.15</v>
      </c>
      <c r="Y120">
        <v>3013.1</v>
      </c>
      <c r="Z120">
        <v>3104.6</v>
      </c>
      <c r="AA120">
        <v>2832.2</v>
      </c>
      <c r="AB120">
        <v>3104.6</v>
      </c>
      <c r="AC120" s="2">
        <f>(Table2[[#This Row],[Close Price]]/Table2[[#This Row],[Day Low]])-1</f>
        <v>5.1599922113325647E-3</v>
      </c>
      <c r="AD120" s="2">
        <f>(Table2[[#This Row],[Day High]]/Table2[[#This Row],[Close Price]])-1</f>
        <v>1.5126077551415706E-2</v>
      </c>
      <c r="AE120" s="2">
        <f>(Table2[[#This Row],[Close Price]]/Table2[[#This Row],[Current Week Low]])-1</f>
        <v>2.7944641731107556E-2</v>
      </c>
      <c r="AF120" s="2">
        <f>(Table2[[#This Row],[Current Week High]]/Table2[[#This Row],[Close Price]])-1</f>
        <v>2.3568914861329393E-3</v>
      </c>
      <c r="AG120" s="2">
        <f>(Table2[[#This Row],[Close Price]]/Table2[[#This Row],[Current Month Low]])-1</f>
        <v>9.3602146741049497E-2</v>
      </c>
      <c r="AH120" s="2">
        <f>(Table2[[#This Row],[Current Month High]]/Table2[[#This Row],[Close Price]])-1</f>
        <v>2.3568914861329393E-3</v>
      </c>
      <c r="AI120">
        <v>0.23568914861329299</v>
      </c>
      <c r="AJ120">
        <v>70.106546572934903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</v>
      </c>
      <c r="AM120" t="s">
        <v>10185</v>
      </c>
      <c r="AN120">
        <v>9.0299999999999994</v>
      </c>
      <c r="AO120" t="s">
        <v>10183</v>
      </c>
      <c r="AP120">
        <v>3.2018261375567E-2</v>
      </c>
      <c r="AQ120">
        <f>(Table2[[#This Row],[Sharpe Ratio]]-AVERAGE(Table2[Sharpe Ratio]))/_xlfn.STDEV.P(Table2[Sharpe Ratio])</f>
        <v>-0.24436261829804881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0.52678309956825531</v>
      </c>
      <c r="AS120">
        <f>_xlfn.RANK.AVG(Table2[[#This Row],[1Y Return vs Nifty Z-Score]],Table2[1Y Return vs Nifty Z-Score])</f>
        <v>281</v>
      </c>
      <c r="AT120">
        <f>_xlfn.RANK.AVG(Table2[[#This Row],[6M Return vs Nifty Z-Score]],Table2[6M Return vs Nifty Z-Score])</f>
        <v>283</v>
      </c>
      <c r="AU120">
        <f>_xlfn.RANK.AVG(Table2[[#This Row],[Sharpe Ratio Z-Score]],Table2[Sharpe Ratio Z-Score])</f>
        <v>406</v>
      </c>
      <c r="AV120">
        <f>(Table2[[#This Row],[Rank 1Y]]+Table2[[#This Row],[Rank 6M]]+Table2[[#This Row],[Rank Sharpe]])/3</f>
        <v>323.33333333333331</v>
      </c>
    </row>
    <row r="121" spans="1:48" x14ac:dyDescent="0.3">
      <c r="A121" t="s">
        <v>313</v>
      </c>
      <c r="B121" t="s">
        <v>314</v>
      </c>
      <c r="C121" t="s">
        <v>10144</v>
      </c>
      <c r="D121" t="s">
        <v>62</v>
      </c>
      <c r="E121">
        <v>83565.864648375005</v>
      </c>
      <c r="F121">
        <v>1832.75</v>
      </c>
      <c r="G121">
        <v>70.471945792359705</v>
      </c>
      <c r="H121">
        <f>(Table2[[#This Row],[1Y Return vs Nifty]]-AVERAGE(Table2[1Y Return vs Nifty]))/_xlfn.STDEV.P(Table2[1Y Return vs Nifty])</f>
        <v>0.33213166969680508</v>
      </c>
      <c r="I121">
        <v>6.62438200486472</v>
      </c>
      <c r="J121">
        <f>(Table2[[#This Row],[1M Return vs Nifty]]-AVERAGE(Table2[1M Return vs Nifty]))/_xlfn.STDEV.P(Table2[1M Return vs Nifty])</f>
        <v>0.67702179015527764</v>
      </c>
      <c r="K121">
        <v>18.441424201503501</v>
      </c>
      <c r="L121">
        <f>(Table2[[#This Row],[6M Return vs Nifty]]-AVERAGE(Table2[6M Return vs Nifty]))/_xlfn.STDEV.P(Table2[6M Return vs Nifty])</f>
        <v>0.24200669835666447</v>
      </c>
      <c r="M121">
        <v>6.8614494388982095E-2</v>
      </c>
      <c r="N121">
        <f>(Table2[[#This Row],[1W Return vs Nifty]]-AVERAGE(Table2[1W Return vs Nifty]))/_xlfn.STDEV.P(Table2[1W Return vs Nifty])</f>
        <v>0.3424705697639675</v>
      </c>
      <c r="O121">
        <v>1713.59</v>
      </c>
      <c r="P121">
        <v>1657.9708665636699</v>
      </c>
      <c r="Q121">
        <v>1464.1091902834301</v>
      </c>
      <c r="R121">
        <v>80.2993139406354</v>
      </c>
      <c r="S121" s="2">
        <f>(Table2[[#This Row],[Close Price]]-Table2[[#This Row],[20D EMA]])/Table2[[#This Row],[20D EMA]]</f>
        <v>6.9538220927993333E-2</v>
      </c>
      <c r="T121" s="2">
        <f>(Table2[[#This Row],[Close Price]]-Table2[[#This Row],[50D EMA]])/Table2[[#This Row],[50D EMA]]</f>
        <v>0.1054174937335174</v>
      </c>
      <c r="U121" s="2">
        <f>(Table2[[#This Row],[Close Price]]-Table2[[#This Row],[200D EMA]])/Table2[[#This Row],[200D EMA]]</f>
        <v>0.25178505275634977</v>
      </c>
      <c r="V121">
        <v>1.1990896187029001</v>
      </c>
      <c r="W121">
        <v>1820.25</v>
      </c>
      <c r="X121">
        <v>1836.95</v>
      </c>
      <c r="Y121">
        <v>1801.25</v>
      </c>
      <c r="Z121">
        <v>1839.05</v>
      </c>
      <c r="AA121">
        <v>1598.25</v>
      </c>
      <c r="AB121">
        <v>1839.05</v>
      </c>
      <c r="AC121" s="2">
        <f>(Table2[[#This Row],[Close Price]]/Table2[[#This Row],[Day Low]])-1</f>
        <v>6.867188572998284E-3</v>
      </c>
      <c r="AD121" s="2">
        <f>(Table2[[#This Row],[Day High]]/Table2[[#This Row],[Close Price]])-1</f>
        <v>2.2916382485336229E-3</v>
      </c>
      <c r="AE121" s="2">
        <f>(Table2[[#This Row],[Close Price]]/Table2[[#This Row],[Current Week Low]])-1</f>
        <v>1.7487855655794693E-2</v>
      </c>
      <c r="AF121" s="2">
        <f>(Table2[[#This Row],[Current Week High]]/Table2[[#This Row],[Close Price]])-1</f>
        <v>3.4374573728004343E-3</v>
      </c>
      <c r="AG121" s="2">
        <f>(Table2[[#This Row],[Close Price]]/Table2[[#This Row],[Current Month Low]])-1</f>
        <v>0.14672297825746905</v>
      </c>
      <c r="AH121" s="2">
        <f>(Table2[[#This Row],[Current Month High]]/Table2[[#This Row],[Close Price]])-1</f>
        <v>3.4374573728004343E-3</v>
      </c>
      <c r="AI121">
        <v>0.34374573728004298</v>
      </c>
      <c r="AJ121">
        <v>97.356377537285297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0.04</v>
      </c>
      <c r="AM121" t="s">
        <v>10183</v>
      </c>
      <c r="AN121">
        <v>15.75</v>
      </c>
      <c r="AO121" t="s">
        <v>10183</v>
      </c>
      <c r="AP121">
        <v>1.4477867746907999E-2</v>
      </c>
      <c r="AQ121">
        <f>(Table2[[#This Row],[Sharpe Ratio]]-AVERAGE(Table2[Sharpe Ratio]))/_xlfn.STDEV.P(Table2[Sharpe Ratio])</f>
        <v>-0.44278897204564915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1.1508417559270656</v>
      </c>
      <c r="AS121">
        <f>_xlfn.RANK.AVG(Table2[[#This Row],[1Y Return vs Nifty Z-Score]],Table2[1Y Return vs Nifty Z-Score])</f>
        <v>183</v>
      </c>
      <c r="AT121">
        <f>_xlfn.RANK.AVG(Table2[[#This Row],[6M Return vs Nifty Z-Score]],Table2[6M Return vs Nifty Z-Score])</f>
        <v>236</v>
      </c>
      <c r="AU121">
        <f>_xlfn.RANK.AVG(Table2[[#This Row],[Sharpe Ratio Z-Score]],Table2[Sharpe Ratio Z-Score])</f>
        <v>450</v>
      </c>
      <c r="AV121">
        <f>(Table2[[#This Row],[Rank 1Y]]+Table2[[#This Row],[Rank 6M]]+Table2[[#This Row],[Rank Sharpe]])/3</f>
        <v>289.66666666666669</v>
      </c>
    </row>
    <row r="122" spans="1:48" x14ac:dyDescent="0.3">
      <c r="A122" t="s">
        <v>315</v>
      </c>
      <c r="B122" t="s">
        <v>316</v>
      </c>
      <c r="C122" t="s">
        <v>10149</v>
      </c>
      <c r="D122" t="s">
        <v>146</v>
      </c>
      <c r="E122">
        <v>83032</v>
      </c>
      <c r="F122">
        <v>1037.9000000000001</v>
      </c>
      <c r="G122">
        <v>40.248028712677602</v>
      </c>
      <c r="H122">
        <f>(Table2[[#This Row],[1Y Return vs Nifty]]-AVERAGE(Table2[1Y Return vs Nifty]))/_xlfn.STDEV.P(Table2[1Y Return vs Nifty])</f>
        <v>-3.9580463648783829E-2</v>
      </c>
      <c r="I122">
        <v>-2.6929732639714699</v>
      </c>
      <c r="J122">
        <f>(Table2[[#This Row],[1M Return vs Nifty]]-AVERAGE(Table2[1M Return vs Nifty]))/_xlfn.STDEV.P(Table2[1M Return vs Nifty])</f>
        <v>-0.20891964607322372</v>
      </c>
      <c r="K122">
        <v>-3.9772995106931002</v>
      </c>
      <c r="L122">
        <f>(Table2[[#This Row],[6M Return vs Nifty]]-AVERAGE(Table2[6M Return vs Nifty]))/_xlfn.STDEV.P(Table2[6M Return vs Nifty])</f>
        <v>-0.44773612015845082</v>
      </c>
      <c r="M122">
        <v>0.21627525841315201</v>
      </c>
      <c r="N122">
        <f>(Table2[[#This Row],[1W Return vs Nifty]]-AVERAGE(Table2[1W Return vs Nifty]))/_xlfn.STDEV.P(Table2[1W Return vs Nifty])</f>
        <v>0.37397905071704546</v>
      </c>
      <c r="O122">
        <v>1020.25</v>
      </c>
      <c r="P122">
        <v>1014.72023475055</v>
      </c>
      <c r="Q122">
        <v>916.08134421555405</v>
      </c>
      <c r="R122">
        <v>61.512281601645</v>
      </c>
      <c r="S122" s="2">
        <f>(Table2[[#This Row],[Close Price]]-Table2[[#This Row],[20D EMA]])/Table2[[#This Row],[20D EMA]]</f>
        <v>1.7299681450624937E-2</v>
      </c>
      <c r="T122" s="2">
        <f>(Table2[[#This Row],[Close Price]]-Table2[[#This Row],[50D EMA]])/Table2[[#This Row],[50D EMA]]</f>
        <v>2.2843503515181555E-2</v>
      </c>
      <c r="U122" s="2">
        <f>(Table2[[#This Row],[Close Price]]-Table2[[#This Row],[200D EMA]])/Table2[[#This Row],[200D EMA]]</f>
        <v>0.13297798994996463</v>
      </c>
      <c r="V122">
        <v>0.94965266808050897</v>
      </c>
      <c r="W122">
        <v>1035.4000000000001</v>
      </c>
      <c r="X122">
        <v>1044.95</v>
      </c>
      <c r="Y122">
        <v>1035.05</v>
      </c>
      <c r="Z122">
        <v>1047.4000000000001</v>
      </c>
      <c r="AA122">
        <v>989.05</v>
      </c>
      <c r="AB122">
        <v>1059.45</v>
      </c>
      <c r="AC122" s="2">
        <f>(Table2[[#This Row],[Close Price]]/Table2[[#This Row],[Day Low]])-1</f>
        <v>2.4145257871353021E-3</v>
      </c>
      <c r="AD122" s="2">
        <f>(Table2[[#This Row],[Day High]]/Table2[[#This Row],[Close Price]])-1</f>
        <v>6.792561903844252E-3</v>
      </c>
      <c r="AE122" s="2">
        <f>(Table2[[#This Row],[Close Price]]/Table2[[#This Row],[Current Week Low]])-1</f>
        <v>2.7534901695571712E-3</v>
      </c>
      <c r="AF122" s="2">
        <f>(Table2[[#This Row],[Current Week High]]/Table2[[#This Row],[Close Price]])-1</f>
        <v>9.1530976009248644E-3</v>
      </c>
      <c r="AG122" s="2">
        <f>(Table2[[#This Row],[Close Price]]/Table2[[#This Row],[Current Month Low]])-1</f>
        <v>4.9390829583944251E-2</v>
      </c>
      <c r="AH122" s="2">
        <f>(Table2[[#This Row],[Current Month High]]/Table2[[#This Row],[Close Price]])-1</f>
        <v>2.0763079294729758E-2</v>
      </c>
      <c r="AI122">
        <v>9.7311879757202107</v>
      </c>
      <c r="AJ122">
        <v>68.599740090968098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-0.08</v>
      </c>
      <c r="AM122" t="s">
        <v>10184</v>
      </c>
      <c r="AN122">
        <v>4.71</v>
      </c>
      <c r="AO122" t="s">
        <v>10183</v>
      </c>
      <c r="AP122">
        <v>8.0505261892293997E-2</v>
      </c>
      <c r="AQ122">
        <f>(Table2[[#This Row],[Sharpe Ratio]]-AVERAGE(Table2[Sharpe Ratio]))/_xlfn.STDEV.P(Table2[Sharpe Ratio])</f>
        <v>0.30414837412189183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-1.810880504152107E-2</v>
      </c>
      <c r="AS122">
        <f>_xlfn.RANK.AVG(Table2[[#This Row],[1Y Return vs Nifty Z-Score]],Table2[1Y Return vs Nifty Z-Score])</f>
        <v>290</v>
      </c>
      <c r="AT122">
        <f>_xlfn.RANK.AVG(Table2[[#This Row],[6M Return vs Nifty Z-Score]],Table2[6M Return vs Nifty Z-Score])</f>
        <v>476</v>
      </c>
      <c r="AU122">
        <f>_xlfn.RANK.AVG(Table2[[#This Row],[Sharpe Ratio Z-Score]],Table2[Sharpe Ratio Z-Score])</f>
        <v>247</v>
      </c>
      <c r="AV122">
        <f>(Table2[[#This Row],[Rank 1Y]]+Table2[[#This Row],[Rank 6M]]+Table2[[#This Row],[Rank Sharpe]])/3</f>
        <v>337.66666666666669</v>
      </c>
    </row>
    <row r="123" spans="1:48" x14ac:dyDescent="0.3">
      <c r="A123" t="s">
        <v>317</v>
      </c>
      <c r="B123" t="s">
        <v>318</v>
      </c>
      <c r="C123" t="s">
        <v>10139</v>
      </c>
      <c r="D123" t="s">
        <v>24</v>
      </c>
      <c r="E123">
        <v>82663.475596256001</v>
      </c>
      <c r="F123">
        <v>26.38</v>
      </c>
      <c r="G123">
        <v>18.962804907366301</v>
      </c>
      <c r="H123">
        <f>(Table2[[#This Row],[1Y Return vs Nifty]]-AVERAGE(Table2[1Y Return vs Nifty]))/_xlfn.STDEV.P(Table2[1Y Return vs Nifty])</f>
        <v>-0.30135910499932433</v>
      </c>
      <c r="I123">
        <v>2.4250481291863202</v>
      </c>
      <c r="J123">
        <f>(Table2[[#This Row],[1M Return vs Nifty]]-AVERAGE(Table2[1M Return vs Nifty]))/_xlfn.STDEV.P(Table2[1M Return vs Nifty])</f>
        <v>0.27772780836786609</v>
      </c>
      <c r="K123">
        <v>-4.6790158679811098</v>
      </c>
      <c r="L123">
        <f>(Table2[[#This Row],[6M Return vs Nifty]]-AVERAGE(Table2[6M Return vs Nifty]))/_xlfn.STDEV.P(Table2[6M Return vs Nifty])</f>
        <v>-0.4693253874284104</v>
      </c>
      <c r="M123">
        <v>-6.0247313654399202</v>
      </c>
      <c r="N123">
        <f>(Table2[[#This Row],[1W Return vs Nifty]]-AVERAGE(Table2[1W Return vs Nifty]))/_xlfn.STDEV.P(Table2[1W Return vs Nifty])</f>
        <v>-0.95775344867270584</v>
      </c>
      <c r="O123">
        <v>24.79</v>
      </c>
      <c r="P123">
        <v>24.2175135707617</v>
      </c>
      <c r="Q123">
        <v>22.567111780421101</v>
      </c>
      <c r="R123">
        <v>67.045010254022003</v>
      </c>
      <c r="S123" s="2">
        <f>(Table2[[#This Row],[Close Price]]-Table2[[#This Row],[20D EMA]])/Table2[[#This Row],[20D EMA]]</f>
        <v>6.4138765631302941E-2</v>
      </c>
      <c r="T123" s="2">
        <f>(Table2[[#This Row],[Close Price]]-Table2[[#This Row],[50D EMA]])/Table2[[#This Row],[50D EMA]]</f>
        <v>8.92943209433818E-2</v>
      </c>
      <c r="U123" s="2">
        <f>(Table2[[#This Row],[Close Price]]-Table2[[#This Row],[200D EMA]])/Table2[[#This Row],[200D EMA]]</f>
        <v>0.16895774065722069</v>
      </c>
      <c r="V123">
        <v>1.5174289224494999</v>
      </c>
      <c r="W123">
        <v>26.12</v>
      </c>
      <c r="X123">
        <v>26.85</v>
      </c>
      <c r="Y123">
        <v>25.1</v>
      </c>
      <c r="Z123">
        <v>26.8</v>
      </c>
      <c r="AA123">
        <v>23.61</v>
      </c>
      <c r="AB123">
        <v>27.44</v>
      </c>
      <c r="AC123" s="2">
        <f>(Table2[[#This Row],[Close Price]]/Table2[[#This Row],[Day Low]])-1</f>
        <v>9.9540581929555838E-3</v>
      </c>
      <c r="AD123" s="2">
        <f>(Table2[[#This Row],[Day High]]/Table2[[#This Row],[Close Price]])-1</f>
        <v>1.7816527672479321E-2</v>
      </c>
      <c r="AE123" s="2">
        <f>(Table2[[#This Row],[Close Price]]/Table2[[#This Row],[Current Week Low]])-1</f>
        <v>5.0996015936254802E-2</v>
      </c>
      <c r="AF123" s="2">
        <f>(Table2[[#This Row],[Current Week High]]/Table2[[#This Row],[Close Price]])-1</f>
        <v>1.5921152388172821E-2</v>
      </c>
      <c r="AG123" s="2">
        <f>(Table2[[#This Row],[Close Price]]/Table2[[#This Row],[Current Month Low]])-1</f>
        <v>0.11732316814908939</v>
      </c>
      <c r="AH123" s="2">
        <f>(Table2[[#This Row],[Current Month High]]/Table2[[#This Row],[Close Price]])-1</f>
        <v>4.0181956027293575E-2</v>
      </c>
      <c r="AI123">
        <v>24.526156178923401</v>
      </c>
      <c r="AJ123">
        <v>68.025477707006303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-0.06</v>
      </c>
      <c r="AM123" t="s">
        <v>10184</v>
      </c>
      <c r="AN123">
        <v>12.21</v>
      </c>
      <c r="AO123" t="s">
        <v>10183</v>
      </c>
      <c r="AP123">
        <v>5.5975368217752001E-2</v>
      </c>
      <c r="AQ123">
        <f>(Table2[[#This Row],[Sharpe Ratio]]-AVERAGE(Table2[Sharpe Ratio]))/_xlfn.STDEV.P(Table2[Sharpe Ratio])</f>
        <v>2.6653041764985359E-2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-1.4240570909675891</v>
      </c>
      <c r="AS123">
        <f>_xlfn.RANK.AVG(Table2[[#This Row],[1Y Return vs Nifty Z-Score]],Table2[1Y Return vs Nifty Z-Score])</f>
        <v>388</v>
      </c>
      <c r="AT123">
        <f>_xlfn.RANK.AVG(Table2[[#This Row],[6M Return vs Nifty Z-Score]],Table2[6M Return vs Nifty Z-Score])</f>
        <v>489</v>
      </c>
      <c r="AU123">
        <f>_xlfn.RANK.AVG(Table2[[#This Row],[Sharpe Ratio Z-Score]],Table2[Sharpe Ratio Z-Score])</f>
        <v>325</v>
      </c>
      <c r="AV123">
        <f>(Table2[[#This Row],[Rank 1Y]]+Table2[[#This Row],[Rank 6M]]+Table2[[#This Row],[Rank Sharpe]])/3</f>
        <v>400.66666666666669</v>
      </c>
    </row>
    <row r="124" spans="1:48" x14ac:dyDescent="0.3">
      <c r="A124" t="s">
        <v>319</v>
      </c>
      <c r="B124" t="s">
        <v>320</v>
      </c>
      <c r="C124" t="s">
        <v>10144</v>
      </c>
      <c r="D124" t="s">
        <v>62</v>
      </c>
      <c r="E124">
        <v>80598.785360994996</v>
      </c>
      <c r="F124">
        <v>1374.85</v>
      </c>
      <c r="G124">
        <v>60.914823137356599</v>
      </c>
      <c r="H124">
        <f>(Table2[[#This Row],[1Y Return vs Nifty]]-AVERAGE(Table2[1Y Return vs Nifty]))/_xlfn.STDEV.P(Table2[1Y Return vs Nifty])</f>
        <v>0.21459235666299534</v>
      </c>
      <c r="I124">
        <v>0.18637407436721601</v>
      </c>
      <c r="J124">
        <f>(Table2[[#This Row],[1M Return vs Nifty]]-AVERAGE(Table2[1M Return vs Nifty]))/_xlfn.STDEV.P(Table2[1M Return vs Nifty])</f>
        <v>6.486331515619384E-2</v>
      </c>
      <c r="K124">
        <v>8.3236959806403394</v>
      </c>
      <c r="L124">
        <f>(Table2[[#This Row],[6M Return vs Nifty]]-AVERAGE(Table2[6M Return vs Nifty]))/_xlfn.STDEV.P(Table2[6M Return vs Nifty])</f>
        <v>-6.927910317321706E-2</v>
      </c>
      <c r="M124">
        <v>0.343905171950043</v>
      </c>
      <c r="N124">
        <f>(Table2[[#This Row],[1W Return vs Nifty]]-AVERAGE(Table2[1W Return vs Nifty]))/_xlfn.STDEV.P(Table2[1W Return vs Nifty])</f>
        <v>0.40121326372072375</v>
      </c>
      <c r="O124">
        <v>1278.23</v>
      </c>
      <c r="P124">
        <v>1228.64723544143</v>
      </c>
      <c r="Q124">
        <v>1073.77138975465</v>
      </c>
      <c r="R124">
        <v>81.550916741197895</v>
      </c>
      <c r="S124" s="2">
        <f>(Table2[[#This Row],[Close Price]]-Table2[[#This Row],[20D EMA]])/Table2[[#This Row],[20D EMA]]</f>
        <v>7.5588900276163051E-2</v>
      </c>
      <c r="T124" s="2">
        <f>(Table2[[#This Row],[Close Price]]-Table2[[#This Row],[50D EMA]])/Table2[[#This Row],[50D EMA]]</f>
        <v>0.11899490784760688</v>
      </c>
      <c r="U124" s="2">
        <f>(Table2[[#This Row],[Close Price]]-Table2[[#This Row],[200D EMA]])/Table2[[#This Row],[200D EMA]]</f>
        <v>0.28039358574653811</v>
      </c>
      <c r="V124">
        <v>1.0363667423237799</v>
      </c>
      <c r="W124">
        <v>1371.3</v>
      </c>
      <c r="X124">
        <v>1388.05</v>
      </c>
      <c r="Y124">
        <v>1342.2</v>
      </c>
      <c r="Z124">
        <v>1409.9</v>
      </c>
      <c r="AA124">
        <v>1203</v>
      </c>
      <c r="AB124">
        <v>1409.9</v>
      </c>
      <c r="AC124" s="2">
        <f>(Table2[[#This Row],[Close Price]]/Table2[[#This Row],[Day Low]])-1</f>
        <v>2.5887843652008247E-3</v>
      </c>
      <c r="AD124" s="2">
        <f>(Table2[[#This Row],[Day High]]/Table2[[#This Row],[Close Price]])-1</f>
        <v>9.6010473869876378E-3</v>
      </c>
      <c r="AE124" s="2">
        <f>(Table2[[#This Row],[Close Price]]/Table2[[#This Row],[Current Week Low]])-1</f>
        <v>2.4325733869765997E-2</v>
      </c>
      <c r="AF124" s="2">
        <f>(Table2[[#This Row],[Current Week High]]/Table2[[#This Row],[Close Price]])-1</f>
        <v>2.549369022075143E-2</v>
      </c>
      <c r="AG124" s="2">
        <f>(Table2[[#This Row],[Close Price]]/Table2[[#This Row],[Current Month Low]])-1</f>
        <v>0.14285120532003326</v>
      </c>
      <c r="AH124" s="2">
        <f>(Table2[[#This Row],[Current Month High]]/Table2[[#This Row],[Close Price]])-1</f>
        <v>2.549369022075143E-2</v>
      </c>
      <c r="AI124">
        <v>2.5493690220751399</v>
      </c>
      <c r="AJ124">
        <v>88.219590663289694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0.13</v>
      </c>
      <c r="AM124" t="s">
        <v>10183</v>
      </c>
      <c r="AN124">
        <v>15.7</v>
      </c>
      <c r="AO124" t="s">
        <v>10183</v>
      </c>
      <c r="AP124">
        <v>4.4455701784339996E-3</v>
      </c>
      <c r="AQ124">
        <f>(Table2[[#This Row],[Sharpe Ratio]]-AVERAGE(Table2[Sharpe Ratio]))/_xlfn.STDEV.P(Table2[Sharpe Ratio])</f>
        <v>-0.55627971053002856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5.5110121836667303E-2</v>
      </c>
      <c r="AS124">
        <f>_xlfn.RANK.AVG(Table2[[#This Row],[1Y Return vs Nifty Z-Score]],Table2[1Y Return vs Nifty Z-Score])</f>
        <v>215</v>
      </c>
      <c r="AT124">
        <f>_xlfn.RANK.AVG(Table2[[#This Row],[6M Return vs Nifty Z-Score]],Table2[6M Return vs Nifty Z-Score])</f>
        <v>334</v>
      </c>
      <c r="AU124">
        <f>_xlfn.RANK.AVG(Table2[[#This Row],[Sharpe Ratio Z-Score]],Table2[Sharpe Ratio Z-Score])</f>
        <v>487</v>
      </c>
      <c r="AV124">
        <f>(Table2[[#This Row],[Rank 1Y]]+Table2[[#This Row],[Rank 6M]]+Table2[[#This Row],[Rank Sharpe]])/3</f>
        <v>345.33333333333331</v>
      </c>
    </row>
    <row r="125" spans="1:48" x14ac:dyDescent="0.3">
      <c r="A125" t="s">
        <v>321</v>
      </c>
      <c r="B125" t="s">
        <v>322</v>
      </c>
      <c r="C125" t="s">
        <v>10143</v>
      </c>
      <c r="D125" t="s">
        <v>323</v>
      </c>
      <c r="E125">
        <v>78899.171217299998</v>
      </c>
      <c r="F125">
        <v>4079.25</v>
      </c>
      <c r="G125">
        <v>1.5431814242739399</v>
      </c>
      <c r="H125">
        <f>(Table2[[#This Row],[1Y Return vs Nifty]]-AVERAGE(Table2[1Y Return vs Nifty]))/_xlfn.STDEV.P(Table2[1Y Return vs Nifty])</f>
        <v>-0.51559624011011473</v>
      </c>
      <c r="I125">
        <v>-8.6427463868629708</v>
      </c>
      <c r="J125">
        <f>(Table2[[#This Row],[1M Return vs Nifty]]-AVERAGE(Table2[1M Return vs Nifty]))/_xlfn.STDEV.P(Table2[1M Return vs Nifty])</f>
        <v>-0.77465427716094015</v>
      </c>
      <c r="K125">
        <v>-9.3180315133321105</v>
      </c>
      <c r="L125">
        <f>(Table2[[#This Row],[6M Return vs Nifty]]-AVERAGE(Table2[6M Return vs Nifty]))/_xlfn.STDEV.P(Table2[6M Return vs Nifty])</f>
        <v>-0.61205107366448031</v>
      </c>
      <c r="M125">
        <v>-2.1530959852299301</v>
      </c>
      <c r="N125">
        <f>(Table2[[#This Row],[1W Return vs Nifty]]-AVERAGE(Table2[1W Return vs Nifty]))/_xlfn.STDEV.P(Table2[1W Return vs Nifty])</f>
        <v>-0.13160744813703587</v>
      </c>
      <c r="O125">
        <v>4206.99</v>
      </c>
      <c r="P125">
        <v>4053.9055984618899</v>
      </c>
      <c r="Q125">
        <v>3654.9076455250301</v>
      </c>
      <c r="R125">
        <v>39.304049605411798</v>
      </c>
      <c r="S125" s="2">
        <f>(Table2[[#This Row],[Close Price]]-Table2[[#This Row],[20D EMA]])/Table2[[#This Row],[20D EMA]]</f>
        <v>-3.0363751756006026E-2</v>
      </c>
      <c r="T125" s="2">
        <f>(Table2[[#This Row],[Close Price]]-Table2[[#This Row],[50D EMA]])/Table2[[#This Row],[50D EMA]]</f>
        <v>6.2518479827764458E-3</v>
      </c>
      <c r="U125" s="2">
        <f>(Table2[[#This Row],[Close Price]]-Table2[[#This Row],[200D EMA]])/Table2[[#This Row],[200D EMA]]</f>
        <v>0.11610207305635291</v>
      </c>
      <c r="V125">
        <v>1.3145517631389101</v>
      </c>
      <c r="W125">
        <v>4086</v>
      </c>
      <c r="X125">
        <v>4144.6499999999996</v>
      </c>
      <c r="Y125">
        <v>4059.15</v>
      </c>
      <c r="Z125">
        <v>4160.75</v>
      </c>
      <c r="AA125">
        <v>4059.15</v>
      </c>
      <c r="AB125">
        <v>4681.7</v>
      </c>
      <c r="AC125" s="2">
        <f>(Table2[[#This Row],[Close Price]]/Table2[[#This Row],[Day Low]])-1</f>
        <v>-1.6519823788546661E-3</v>
      </c>
      <c r="AD125" s="2">
        <f>(Table2[[#This Row],[Day High]]/Table2[[#This Row],[Close Price]])-1</f>
        <v>1.6032358889501719E-2</v>
      </c>
      <c r="AE125" s="2">
        <f>(Table2[[#This Row],[Close Price]]/Table2[[#This Row],[Current Week Low]])-1</f>
        <v>4.9517756180481598E-3</v>
      </c>
      <c r="AF125" s="2">
        <f>(Table2[[#This Row],[Current Week High]]/Table2[[#This Row],[Close Price]])-1</f>
        <v>1.9979162836305742E-2</v>
      </c>
      <c r="AG125" s="2">
        <f>(Table2[[#This Row],[Close Price]]/Table2[[#This Row],[Current Month Low]])-1</f>
        <v>4.9517756180481598E-3</v>
      </c>
      <c r="AH125" s="2">
        <f>(Table2[[#This Row],[Current Month High]]/Table2[[#This Row],[Close Price]])-1</f>
        <v>0.14768646197217628</v>
      </c>
      <c r="AI125">
        <v>14.768646197217601</v>
      </c>
      <c r="AJ125">
        <v>47.9060913705583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</v>
      </c>
      <c r="AM125" t="s">
        <v>10185</v>
      </c>
      <c r="AN125">
        <v>-2.96</v>
      </c>
      <c r="AO125" t="s">
        <v>10184</v>
      </c>
      <c r="AP125">
        <v>0.143838775666881</v>
      </c>
      <c r="AQ125">
        <f>(Table2[[#This Row],[Sharpe Ratio]]-AVERAGE(Table2[Sharpe Ratio]))/_xlfn.STDEV.P(Table2[Sharpe Ratio])</f>
        <v>1.020611098640321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-1.0132979404322502</v>
      </c>
      <c r="AS125">
        <f>_xlfn.RANK.AVG(Table2[[#This Row],[1Y Return vs Nifty Z-Score]],Table2[1Y Return vs Nifty Z-Score])</f>
        <v>491</v>
      </c>
      <c r="AT125">
        <f>_xlfn.RANK.AVG(Table2[[#This Row],[6M Return vs Nifty Z-Score]],Table2[6M Return vs Nifty Z-Score])</f>
        <v>525</v>
      </c>
      <c r="AU125">
        <f>_xlfn.RANK.AVG(Table2[[#This Row],[Sharpe Ratio Z-Score]],Table2[Sharpe Ratio Z-Score])</f>
        <v>115</v>
      </c>
      <c r="AV125">
        <f>(Table2[[#This Row],[Rank 1Y]]+Table2[[#This Row],[Rank 6M]]+Table2[[#This Row],[Rank Sharpe]])/3</f>
        <v>377</v>
      </c>
    </row>
    <row r="126" spans="1:48" x14ac:dyDescent="0.3">
      <c r="A126" t="s">
        <v>324</v>
      </c>
      <c r="B126" t="s">
        <v>325</v>
      </c>
      <c r="C126" t="s">
        <v>10139</v>
      </c>
      <c r="D126" t="s">
        <v>32</v>
      </c>
      <c r="E126">
        <v>77942.070760564995</v>
      </c>
      <c r="F126">
        <v>578.65</v>
      </c>
      <c r="G126">
        <v>52.266690912328102</v>
      </c>
      <c r="H126">
        <f>(Table2[[#This Row],[1Y Return vs Nifty]]-AVERAGE(Table2[1Y Return vs Nifty]))/_xlfn.STDEV.P(Table2[1Y Return vs Nifty])</f>
        <v>0.10823236135381391</v>
      </c>
      <c r="I126">
        <v>-1.97174417332594</v>
      </c>
      <c r="J126">
        <f>(Table2[[#This Row],[1M Return vs Nifty]]-AVERAGE(Table2[1M Return vs Nifty]))/_xlfn.STDEV.P(Table2[1M Return vs Nifty])</f>
        <v>-0.14034152299215669</v>
      </c>
      <c r="K126">
        <v>22.003204772323301</v>
      </c>
      <c r="L126">
        <f>(Table2[[#This Row],[6M Return vs Nifty]]-AVERAGE(Table2[6M Return vs Nifty]))/_xlfn.STDEV.P(Table2[6M Return vs Nifty])</f>
        <v>0.35158976835600986</v>
      </c>
      <c r="M126">
        <v>2.6423349810695398</v>
      </c>
      <c r="N126">
        <f>(Table2[[#This Row],[1W Return vs Nifty]]-AVERAGE(Table2[1W Return vs Nifty]))/_xlfn.STDEV.P(Table2[1W Return vs Nifty])</f>
        <v>0.89166197798292424</v>
      </c>
      <c r="O126">
        <v>546.80999999999995</v>
      </c>
      <c r="P126">
        <v>542.000677303575</v>
      </c>
      <c r="Q126">
        <v>485.73382979507898</v>
      </c>
      <c r="R126">
        <v>77.678461071958907</v>
      </c>
      <c r="S126" s="2">
        <f>(Table2[[#This Row],[Close Price]]-Table2[[#This Row],[20D EMA]])/Table2[[#This Row],[20D EMA]]</f>
        <v>5.8228635174923715E-2</v>
      </c>
      <c r="T126" s="2">
        <f>(Table2[[#This Row],[Close Price]]-Table2[[#This Row],[50D EMA]])/Table2[[#This Row],[50D EMA]]</f>
        <v>6.7618592062935121E-2</v>
      </c>
      <c r="U126" s="2">
        <f>(Table2[[#This Row],[Close Price]]-Table2[[#This Row],[200D EMA]])/Table2[[#This Row],[200D EMA]]</f>
        <v>0.19129030037730829</v>
      </c>
      <c r="V126">
        <v>0.61460301211229396</v>
      </c>
      <c r="W126">
        <v>573.20000000000005</v>
      </c>
      <c r="X126">
        <v>587.95000000000005</v>
      </c>
      <c r="Y126">
        <v>555.75</v>
      </c>
      <c r="Z126">
        <v>584.5</v>
      </c>
      <c r="AA126">
        <v>524.79999999999995</v>
      </c>
      <c r="AB126">
        <v>584.5</v>
      </c>
      <c r="AC126" s="2">
        <f>(Table2[[#This Row],[Close Price]]/Table2[[#This Row],[Day Low]])-1</f>
        <v>9.5080251221213441E-3</v>
      </c>
      <c r="AD126" s="2">
        <f>(Table2[[#This Row],[Day High]]/Table2[[#This Row],[Close Price]])-1</f>
        <v>1.6071891471528765E-2</v>
      </c>
      <c r="AE126" s="2">
        <f>(Table2[[#This Row],[Close Price]]/Table2[[#This Row],[Current Week Low]])-1</f>
        <v>4.1205578047683211E-2</v>
      </c>
      <c r="AF126" s="2">
        <f>(Table2[[#This Row],[Current Week High]]/Table2[[#This Row],[Close Price]])-1</f>
        <v>1.0109738183703421E-2</v>
      </c>
      <c r="AG126" s="2">
        <f>(Table2[[#This Row],[Close Price]]/Table2[[#This Row],[Current Month Low]])-1</f>
        <v>0.10261051829268308</v>
      </c>
      <c r="AH126" s="2">
        <f>(Table2[[#This Row],[Current Month High]]/Table2[[#This Row],[Close Price]])-1</f>
        <v>1.0109738183703421E-2</v>
      </c>
      <c r="AI126">
        <v>9.3407068175926895</v>
      </c>
      <c r="AJ126">
        <v>80.349072775440206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0.02</v>
      </c>
      <c r="AM126" t="s">
        <v>10183</v>
      </c>
      <c r="AN126">
        <v>6.93</v>
      </c>
      <c r="AO126" t="s">
        <v>10183</v>
      </c>
      <c r="AP126">
        <v>0.153405191332663</v>
      </c>
      <c r="AQ126">
        <f>(Table2[[#This Row],[Sharpe Ratio]]-AVERAGE(Table2[Sharpe Ratio]))/_xlfn.STDEV.P(Table2[Sharpe Ratio])</f>
        <v>1.128831530814292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2.3399741155148832</v>
      </c>
      <c r="AS126">
        <f>_xlfn.RANK.AVG(Table2[[#This Row],[1Y Return vs Nifty Z-Score]],Table2[1Y Return vs Nifty Z-Score])</f>
        <v>243</v>
      </c>
      <c r="AT126">
        <f>_xlfn.RANK.AVG(Table2[[#This Row],[6M Return vs Nifty Z-Score]],Table2[6M Return vs Nifty Z-Score])</f>
        <v>206</v>
      </c>
      <c r="AU126">
        <f>_xlfn.RANK.AVG(Table2[[#This Row],[Sharpe Ratio Z-Score]],Table2[Sharpe Ratio Z-Score])</f>
        <v>99</v>
      </c>
      <c r="AV126">
        <f>(Table2[[#This Row],[Rank 1Y]]+Table2[[#This Row],[Rank 6M]]+Table2[[#This Row],[Rank Sharpe]])/3</f>
        <v>182.66666666666666</v>
      </c>
    </row>
    <row r="127" spans="1:48" x14ac:dyDescent="0.3">
      <c r="A127" t="s">
        <v>328</v>
      </c>
      <c r="B127" t="s">
        <v>329</v>
      </c>
      <c r="C127" t="s">
        <v>10143</v>
      </c>
      <c r="D127" t="s">
        <v>130</v>
      </c>
      <c r="E127">
        <v>76077.182468800005</v>
      </c>
      <c r="F127">
        <v>1633.8</v>
      </c>
      <c r="G127">
        <v>62.925211427465101</v>
      </c>
      <c r="H127">
        <f>(Table2[[#This Row],[1Y Return vs Nifty]]-AVERAGE(Table2[1Y Return vs Nifty]))/_xlfn.STDEV.P(Table2[1Y Return vs Nifty])</f>
        <v>0.23931733583095308</v>
      </c>
      <c r="I127">
        <v>-10.6252620628517</v>
      </c>
      <c r="J127">
        <f>(Table2[[#This Row],[1M Return vs Nifty]]-AVERAGE(Table2[1M Return vs Nifty]))/_xlfn.STDEV.P(Table2[1M Return vs Nifty])</f>
        <v>-0.96316193138827111</v>
      </c>
      <c r="K127">
        <v>18.669911612646601</v>
      </c>
      <c r="L127">
        <f>(Table2[[#This Row],[6M Return vs Nifty]]-AVERAGE(Table2[6M Return vs Nifty]))/_xlfn.STDEV.P(Table2[6M Return vs Nifty])</f>
        <v>0.24903642730021378</v>
      </c>
      <c r="M127">
        <v>-4.6444743373210704</v>
      </c>
      <c r="N127">
        <f>(Table2[[#This Row],[1W Return vs Nifty]]-AVERAGE(Table2[1W Return vs Nifty]))/_xlfn.STDEV.P(Table2[1W Return vs Nifty])</f>
        <v>-0.66322834196449354</v>
      </c>
      <c r="O127">
        <v>1650.09</v>
      </c>
      <c r="P127">
        <v>1565.96010596115</v>
      </c>
      <c r="Q127">
        <v>1297.27880678976</v>
      </c>
      <c r="R127">
        <v>39.541248575546703</v>
      </c>
      <c r="S127" s="2">
        <f>(Table2[[#This Row],[Close Price]]-Table2[[#This Row],[20D EMA]])/Table2[[#This Row],[20D EMA]]</f>
        <v>-9.8721887897023578E-3</v>
      </c>
      <c r="T127" s="2">
        <f>(Table2[[#This Row],[Close Price]]-Table2[[#This Row],[50D EMA]])/Table2[[#This Row],[50D EMA]]</f>
        <v>4.3321597900612789E-2</v>
      </c>
      <c r="U127" s="2">
        <f>(Table2[[#This Row],[Close Price]]-Table2[[#This Row],[200D EMA]])/Table2[[#This Row],[200D EMA]]</f>
        <v>0.25940545043127139</v>
      </c>
      <c r="V127">
        <v>0.66121634892071601</v>
      </c>
      <c r="W127">
        <v>1634.05</v>
      </c>
      <c r="X127">
        <v>1659</v>
      </c>
      <c r="Y127">
        <v>1602.65</v>
      </c>
      <c r="Z127">
        <v>1637.5</v>
      </c>
      <c r="AA127">
        <v>1602.65</v>
      </c>
      <c r="AB127">
        <v>1696.8</v>
      </c>
      <c r="AC127" s="2">
        <f>(Table2[[#This Row],[Close Price]]/Table2[[#This Row],[Day Low]])-1</f>
        <v>-1.5299409442792733E-4</v>
      </c>
      <c r="AD127" s="2">
        <f>(Table2[[#This Row],[Day High]]/Table2[[#This Row],[Close Price]])-1</f>
        <v>1.5424164524421524E-2</v>
      </c>
      <c r="AE127" s="2">
        <f>(Table2[[#This Row],[Close Price]]/Table2[[#This Row],[Current Week Low]])-1</f>
        <v>1.9436558200480292E-2</v>
      </c>
      <c r="AF127" s="2">
        <f>(Table2[[#This Row],[Current Week High]]/Table2[[#This Row],[Close Price]])-1</f>
        <v>2.2646590769983543E-3</v>
      </c>
      <c r="AG127" s="2">
        <f>(Table2[[#This Row],[Close Price]]/Table2[[#This Row],[Current Month Low]])-1</f>
        <v>1.9436558200480292E-2</v>
      </c>
      <c r="AH127" s="2">
        <f>(Table2[[#This Row],[Current Month High]]/Table2[[#This Row],[Close Price]])-1</f>
        <v>3.8560411311054033E-2</v>
      </c>
      <c r="AI127">
        <v>10.448035255233201</v>
      </c>
      <c r="AJ127">
        <v>94.430560514102098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0.09</v>
      </c>
      <c r="AM127" t="s">
        <v>10183</v>
      </c>
      <c r="AN127">
        <v>-2.78</v>
      </c>
      <c r="AO127" t="s">
        <v>10184</v>
      </c>
      <c r="AP127">
        <v>7.3674080397638994E-2</v>
      </c>
      <c r="AQ127">
        <f>(Table2[[#This Row],[Sharpe Ratio]]-AVERAGE(Table2[Sharpe Ratio]))/_xlfn.STDEV.P(Table2[Sharpe Ratio])</f>
        <v>0.2268703799976457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-0.9111661302239521</v>
      </c>
      <c r="AS127">
        <f>_xlfn.RANK.AVG(Table2[[#This Row],[1Y Return vs Nifty Z-Score]],Table2[1Y Return vs Nifty Z-Score])</f>
        <v>209</v>
      </c>
      <c r="AT127">
        <f>_xlfn.RANK.AVG(Table2[[#This Row],[6M Return vs Nifty Z-Score]],Table2[6M Return vs Nifty Z-Score])</f>
        <v>233</v>
      </c>
      <c r="AU127">
        <f>_xlfn.RANK.AVG(Table2[[#This Row],[Sharpe Ratio Z-Score]],Table2[Sharpe Ratio Z-Score])</f>
        <v>270</v>
      </c>
      <c r="AV127">
        <f>(Table2[[#This Row],[Rank 1Y]]+Table2[[#This Row],[Rank 6M]]+Table2[[#This Row],[Rank Sharpe]])/3</f>
        <v>237.33333333333334</v>
      </c>
    </row>
    <row r="128" spans="1:48" x14ac:dyDescent="0.3">
      <c r="A128" t="s">
        <v>330</v>
      </c>
      <c r="B128" t="s">
        <v>331</v>
      </c>
      <c r="C128" t="s">
        <v>10151</v>
      </c>
      <c r="D128" t="s">
        <v>332</v>
      </c>
      <c r="E128">
        <v>75868.507056200004</v>
      </c>
      <c r="F128">
        <v>12679.6</v>
      </c>
      <c r="G128">
        <v>166.935064987982</v>
      </c>
      <c r="H128">
        <f>(Table2[[#This Row],[1Y Return vs Nifty]]-AVERAGE(Table2[1Y Return vs Nifty]))/_xlfn.STDEV.P(Table2[1Y Return vs Nifty])</f>
        <v>1.5184938387976121</v>
      </c>
      <c r="I128">
        <v>4.5615751106427798</v>
      </c>
      <c r="J128">
        <f>(Table2[[#This Row],[1M Return vs Nifty]]-AVERAGE(Table2[1M Return vs Nifty]))/_xlfn.STDEV.P(Table2[1M Return vs Nifty])</f>
        <v>0.48087963931966693</v>
      </c>
      <c r="K128">
        <v>88.994143803788702</v>
      </c>
      <c r="L128">
        <f>(Table2[[#This Row],[6M Return vs Nifty]]-AVERAGE(Table2[6M Return vs Nifty]))/_xlfn.STDEV.P(Table2[6M Return vs Nifty])</f>
        <v>2.4126579939927426</v>
      </c>
      <c r="M128">
        <v>-1.7687293931361801</v>
      </c>
      <c r="N128">
        <f>(Table2[[#This Row],[1W Return vs Nifty]]-AVERAGE(Table2[1W Return vs Nifty]))/_xlfn.STDEV.P(Table2[1W Return vs Nifty])</f>
        <v>-4.9589672284250381E-2</v>
      </c>
      <c r="O128">
        <v>11978.15</v>
      </c>
      <c r="P128">
        <v>10703.0951045041</v>
      </c>
      <c r="Q128">
        <v>7877.1134775002001</v>
      </c>
      <c r="R128">
        <v>68.491044657757996</v>
      </c>
      <c r="S128" s="2">
        <f>(Table2[[#This Row],[Close Price]]-Table2[[#This Row],[20D EMA]])/Table2[[#This Row],[20D EMA]]</f>
        <v>5.8560796116261755E-2</v>
      </c>
      <c r="T128" s="2">
        <f>(Table2[[#This Row],[Close Price]]-Table2[[#This Row],[50D EMA]])/Table2[[#This Row],[50D EMA]]</f>
        <v>0.18466666662282979</v>
      </c>
      <c r="U128" s="2">
        <f>(Table2[[#This Row],[Close Price]]-Table2[[#This Row],[200D EMA]])/Table2[[#This Row],[200D EMA]]</f>
        <v>0.60967593474657777</v>
      </c>
      <c r="V128">
        <v>0.75857940686743297</v>
      </c>
      <c r="W128">
        <v>12642.45</v>
      </c>
      <c r="X128">
        <v>12754.55</v>
      </c>
      <c r="Y128">
        <v>12400</v>
      </c>
      <c r="Z128">
        <v>12709.8</v>
      </c>
      <c r="AA128">
        <v>12086.45</v>
      </c>
      <c r="AB128">
        <v>12879</v>
      </c>
      <c r="AC128" s="2">
        <f>(Table2[[#This Row],[Close Price]]/Table2[[#This Row],[Day Low]])-1</f>
        <v>2.938512709166341E-3</v>
      </c>
      <c r="AD128" s="2">
        <f>(Table2[[#This Row],[Day High]]/Table2[[#This Row],[Close Price]])-1</f>
        <v>5.9110697498343523E-3</v>
      </c>
      <c r="AE128" s="2">
        <f>(Table2[[#This Row],[Close Price]]/Table2[[#This Row],[Current Week Low]])-1</f>
        <v>2.2548387096774203E-2</v>
      </c>
      <c r="AF128" s="2">
        <f>(Table2[[#This Row],[Current Week High]]/Table2[[#This Row],[Close Price]])-1</f>
        <v>2.3817786050033263E-3</v>
      </c>
      <c r="AG128" s="2">
        <f>(Table2[[#This Row],[Close Price]]/Table2[[#This Row],[Current Month Low]])-1</f>
        <v>4.9075617737218025E-2</v>
      </c>
      <c r="AH128" s="2">
        <f>(Table2[[#This Row],[Current Month High]]/Table2[[#This Row],[Close Price]])-1</f>
        <v>1.5726048140319859E-2</v>
      </c>
      <c r="AI128">
        <v>1.5726048140319799</v>
      </c>
      <c r="AJ128">
        <v>220.75891727801601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0.42</v>
      </c>
      <c r="AM128" t="s">
        <v>10183</v>
      </c>
      <c r="AN128">
        <v>7.81</v>
      </c>
      <c r="AO128" t="s">
        <v>10183</v>
      </c>
      <c r="AP128">
        <v>0.104629896025036</v>
      </c>
      <c r="AQ128">
        <f>(Table2[[#This Row],[Sharpe Ratio]]-AVERAGE(Table2[Sharpe Ratio]))/_xlfn.STDEV.P(Table2[Sharpe Ratio])</f>
        <v>0.57705919287532892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4.9395009927010998</v>
      </c>
      <c r="AS128">
        <f>_xlfn.RANK.AVG(Table2[[#This Row],[1Y Return vs Nifty Z-Score]],Table2[1Y Return vs Nifty Z-Score])</f>
        <v>51</v>
      </c>
      <c r="AT128">
        <f>_xlfn.RANK.AVG(Table2[[#This Row],[6M Return vs Nifty Z-Score]],Table2[6M Return vs Nifty Z-Score])</f>
        <v>15</v>
      </c>
      <c r="AU128">
        <f>_xlfn.RANK.AVG(Table2[[#This Row],[Sharpe Ratio Z-Score]],Table2[Sharpe Ratio Z-Score])</f>
        <v>198</v>
      </c>
      <c r="AV128">
        <f>(Table2[[#This Row],[Rank 1Y]]+Table2[[#This Row],[Rank 6M]]+Table2[[#This Row],[Rank Sharpe]])/3</f>
        <v>88</v>
      </c>
    </row>
    <row r="129" spans="1:48" x14ac:dyDescent="0.3">
      <c r="A129" t="s">
        <v>333</v>
      </c>
      <c r="B129" t="s">
        <v>334</v>
      </c>
      <c r="C129" t="s">
        <v>10146</v>
      </c>
      <c r="D129" t="s">
        <v>335</v>
      </c>
      <c r="E129">
        <v>74467.333425563993</v>
      </c>
      <c r="F129">
        <v>54.62</v>
      </c>
      <c r="G129">
        <v>174.43992665567399</v>
      </c>
      <c r="H129">
        <f>(Table2[[#This Row],[1Y Return vs Nifty]]-AVERAGE(Table2[1Y Return vs Nifty]))/_xlfn.STDEV.P(Table2[1Y Return vs Nifty])</f>
        <v>1.610793196740089</v>
      </c>
      <c r="I129">
        <v>5.6975955647124401</v>
      </c>
      <c r="J129">
        <f>(Table2[[#This Row],[1M Return vs Nifty]]-AVERAGE(Table2[1M Return vs Nifty]))/_xlfn.STDEV.P(Table2[1M Return vs Nifty])</f>
        <v>0.58889823082166748</v>
      </c>
      <c r="K129">
        <v>13.2961289669128</v>
      </c>
      <c r="L129">
        <f>(Table2[[#This Row],[6M Return vs Nifty]]-AVERAGE(Table2[6M Return vs Nifty]))/_xlfn.STDEV.P(Table2[6M Return vs Nifty])</f>
        <v>8.3704625377004419E-2</v>
      </c>
      <c r="M129">
        <v>-3.4099643626076901</v>
      </c>
      <c r="N129">
        <f>(Table2[[#This Row],[1W Return vs Nifty]]-AVERAGE(Table2[1W Return vs Nifty]))/_xlfn.STDEV.P(Table2[1W Return vs Nifty])</f>
        <v>-0.39980336050987797</v>
      </c>
      <c r="O129">
        <v>53.16</v>
      </c>
      <c r="P129">
        <v>49.6886597697616</v>
      </c>
      <c r="Q129">
        <v>40.349064915207101</v>
      </c>
      <c r="R129">
        <v>61.439293955606097</v>
      </c>
      <c r="S129" s="2">
        <f>(Table2[[#This Row],[Close Price]]-Table2[[#This Row],[20D EMA]])/Table2[[#This Row],[20D EMA]]</f>
        <v>2.7464258841234029E-2</v>
      </c>
      <c r="T129" s="2">
        <f>(Table2[[#This Row],[Close Price]]-Table2[[#This Row],[50D EMA]])/Table2[[#This Row],[50D EMA]]</f>
        <v>9.9244782473271717E-2</v>
      </c>
      <c r="U129" s="2">
        <f>(Table2[[#This Row],[Close Price]]-Table2[[#This Row],[200D EMA]])/Table2[[#This Row],[200D EMA]]</f>
        <v>0.3536868850562716</v>
      </c>
      <c r="V129">
        <v>0.85863066265184995</v>
      </c>
      <c r="W129">
        <v>54.64</v>
      </c>
      <c r="X129">
        <v>55</v>
      </c>
      <c r="Y129">
        <v>54.02</v>
      </c>
      <c r="Z129">
        <v>55</v>
      </c>
      <c r="AA129">
        <v>52.43</v>
      </c>
      <c r="AB129">
        <v>56.49</v>
      </c>
      <c r="AC129" s="2">
        <f>(Table2[[#This Row],[Close Price]]/Table2[[#This Row],[Day Low]])-1</f>
        <v>-3.6603221083464366E-4</v>
      </c>
      <c r="AD129" s="2">
        <f>(Table2[[#This Row],[Day High]]/Table2[[#This Row],[Close Price]])-1</f>
        <v>6.9571585499816901E-3</v>
      </c>
      <c r="AE129" s="2">
        <f>(Table2[[#This Row],[Close Price]]/Table2[[#This Row],[Current Week Low]])-1</f>
        <v>1.110699740836707E-2</v>
      </c>
      <c r="AF129" s="2">
        <f>(Table2[[#This Row],[Current Week High]]/Table2[[#This Row],[Close Price]])-1</f>
        <v>6.9571585499816901E-3</v>
      </c>
      <c r="AG129" s="2">
        <f>(Table2[[#This Row],[Close Price]]/Table2[[#This Row],[Current Month Low]])-1</f>
        <v>4.1769979019645298E-2</v>
      </c>
      <c r="AH129" s="2">
        <f>(Table2[[#This Row],[Current Month High]]/Table2[[#This Row],[Close Price]])-1</f>
        <v>3.4236543390699481E-2</v>
      </c>
      <c r="AI129">
        <v>3.4236543390699401</v>
      </c>
      <c r="AJ129">
        <v>213.00859598853799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0.19</v>
      </c>
      <c r="AM129" t="s">
        <v>10183</v>
      </c>
      <c r="AN129">
        <v>2.52</v>
      </c>
      <c r="AO129" t="s">
        <v>10183</v>
      </c>
      <c r="AP129">
        <v>0.176122587540016</v>
      </c>
      <c r="AQ129">
        <f>(Table2[[#This Row],[Sharpe Ratio]]-AVERAGE(Table2[Sharpe Ratio]))/_xlfn.STDEV.P(Table2[Sharpe Ratio])</f>
        <v>1.3858229183222386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3.2694156107511216</v>
      </c>
      <c r="AS129">
        <f>_xlfn.RANK.AVG(Table2[[#This Row],[1Y Return vs Nifty Z-Score]],Table2[1Y Return vs Nifty Z-Score])</f>
        <v>47</v>
      </c>
      <c r="AT129">
        <f>_xlfn.RANK.AVG(Table2[[#This Row],[6M Return vs Nifty Z-Score]],Table2[6M Return vs Nifty Z-Score])</f>
        <v>281</v>
      </c>
      <c r="AU129">
        <f>_xlfn.RANK.AVG(Table2[[#This Row],[Sharpe Ratio Z-Score]],Table2[Sharpe Ratio Z-Score])</f>
        <v>62</v>
      </c>
      <c r="AV129">
        <f>(Table2[[#This Row],[Rank 1Y]]+Table2[[#This Row],[Rank 6M]]+Table2[[#This Row],[Rank Sharpe]])/3</f>
        <v>130</v>
      </c>
    </row>
    <row r="130" spans="1:48" x14ac:dyDescent="0.3">
      <c r="A130" t="s">
        <v>336</v>
      </c>
      <c r="B130" t="s">
        <v>337</v>
      </c>
      <c r="C130" t="s">
        <v>10146</v>
      </c>
      <c r="D130" t="s">
        <v>338</v>
      </c>
      <c r="E130">
        <v>74281.502769900006</v>
      </c>
      <c r="F130">
        <v>5847.7</v>
      </c>
      <c r="G130">
        <v>48.604723994561802</v>
      </c>
      <c r="H130">
        <f>(Table2[[#This Row],[1Y Return vs Nifty]]-AVERAGE(Table2[1Y Return vs Nifty]))/_xlfn.STDEV.P(Table2[1Y Return vs Nifty])</f>
        <v>6.3195262699287047E-2</v>
      </c>
      <c r="I130">
        <v>-9.6357253374128398</v>
      </c>
      <c r="J130">
        <f>(Table2[[#This Row],[1M Return vs Nifty]]-AVERAGE(Table2[1M Return vs Nifty]))/_xlfn.STDEV.P(Table2[1M Return vs Nifty])</f>
        <v>-0.86907175639318857</v>
      </c>
      <c r="K130">
        <v>29.352160125105101</v>
      </c>
      <c r="L130">
        <f>(Table2[[#This Row],[6M Return vs Nifty]]-AVERAGE(Table2[6M Return vs Nifty]))/_xlfn.STDEV.P(Table2[6M Return vs Nifty])</f>
        <v>0.57769047075289981</v>
      </c>
      <c r="M130">
        <v>-5.4154503495523896</v>
      </c>
      <c r="N130">
        <f>(Table2[[#This Row],[1W Return vs Nifty]]-AVERAGE(Table2[1W Return vs Nifty]))/_xlfn.STDEV.P(Table2[1W Return vs Nifty])</f>
        <v>-0.8277424778435023</v>
      </c>
      <c r="O130">
        <v>5894.56</v>
      </c>
      <c r="P130">
        <v>5619.4049414172696</v>
      </c>
      <c r="Q130">
        <v>4681.5321767414798</v>
      </c>
      <c r="R130">
        <v>44.473405923808102</v>
      </c>
      <c r="S130" s="2">
        <f>(Table2[[#This Row],[Close Price]]-Table2[[#This Row],[20D EMA]])/Table2[[#This Row],[20D EMA]]</f>
        <v>-7.9497027767976881E-3</v>
      </c>
      <c r="T130" s="2">
        <f>(Table2[[#This Row],[Close Price]]-Table2[[#This Row],[50D EMA]])/Table2[[#This Row],[50D EMA]]</f>
        <v>4.0626198140679283E-2</v>
      </c>
      <c r="U130" s="2">
        <f>(Table2[[#This Row],[Close Price]]-Table2[[#This Row],[200D EMA]])/Table2[[#This Row],[200D EMA]]</f>
        <v>0.24909960654595267</v>
      </c>
      <c r="V130">
        <v>0.532028543172404</v>
      </c>
      <c r="W130">
        <v>5817</v>
      </c>
      <c r="X130">
        <v>5915.5</v>
      </c>
      <c r="Y130">
        <v>5761.5</v>
      </c>
      <c r="Z130">
        <v>5940</v>
      </c>
      <c r="AA130">
        <v>5755.4</v>
      </c>
      <c r="AB130">
        <v>6320.35</v>
      </c>
      <c r="AC130" s="2">
        <f>(Table2[[#This Row],[Close Price]]/Table2[[#This Row],[Day Low]])-1</f>
        <v>5.277634519511798E-3</v>
      </c>
      <c r="AD130" s="2">
        <f>(Table2[[#This Row],[Day High]]/Table2[[#This Row],[Close Price]])-1</f>
        <v>1.1594302033278048E-2</v>
      </c>
      <c r="AE130" s="2">
        <f>(Table2[[#This Row],[Close Price]]/Table2[[#This Row],[Current Week Low]])-1</f>
        <v>1.4961381584656763E-2</v>
      </c>
      <c r="AF130" s="2">
        <f>(Table2[[#This Row],[Current Week High]]/Table2[[#This Row],[Close Price]])-1</f>
        <v>1.5783983446483241E-2</v>
      </c>
      <c r="AG130" s="2">
        <f>(Table2[[#This Row],[Close Price]]/Table2[[#This Row],[Current Month Low]])-1</f>
        <v>1.6037112972165257E-2</v>
      </c>
      <c r="AH130" s="2">
        <f>(Table2[[#This Row],[Current Month High]]/Table2[[#This Row],[Close Price]])-1</f>
        <v>8.0826649793936278E-2</v>
      </c>
      <c r="AI130">
        <v>10.4707833849205</v>
      </c>
      <c r="AJ130">
        <v>83.759918296802496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0.23</v>
      </c>
      <c r="AM130" t="s">
        <v>10183</v>
      </c>
      <c r="AN130">
        <v>1.63</v>
      </c>
      <c r="AO130" t="s">
        <v>10183</v>
      </c>
      <c r="AP130">
        <v>0.107483713071023</v>
      </c>
      <c r="AQ130">
        <f>(Table2[[#This Row],[Sharpe Ratio]]-AVERAGE(Table2[Sharpe Ratio]))/_xlfn.STDEV.P(Table2[Sharpe Ratio])</f>
        <v>0.6093431040968379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-0.44658539668766617</v>
      </c>
      <c r="AS130">
        <f>_xlfn.RANK.AVG(Table2[[#This Row],[1Y Return vs Nifty Z-Score]],Table2[1Y Return vs Nifty Z-Score])</f>
        <v>258</v>
      </c>
      <c r="AT130">
        <f>_xlfn.RANK.AVG(Table2[[#This Row],[6M Return vs Nifty Z-Score]],Table2[6M Return vs Nifty Z-Score])</f>
        <v>158</v>
      </c>
      <c r="AU130">
        <f>_xlfn.RANK.AVG(Table2[[#This Row],[Sharpe Ratio Z-Score]],Table2[Sharpe Ratio Z-Score])</f>
        <v>189</v>
      </c>
      <c r="AV130">
        <f>(Table2[[#This Row],[Rank 1Y]]+Table2[[#This Row],[Rank 6M]]+Table2[[#This Row],[Rank Sharpe]])/3</f>
        <v>201.66666666666666</v>
      </c>
    </row>
    <row r="131" spans="1:48" x14ac:dyDescent="0.3">
      <c r="A131" t="s">
        <v>339</v>
      </c>
      <c r="B131" t="s">
        <v>340</v>
      </c>
      <c r="C131" t="s">
        <v>10153</v>
      </c>
      <c r="D131" t="s">
        <v>253</v>
      </c>
      <c r="E131">
        <v>74247.165280454996</v>
      </c>
      <c r="F131">
        <v>8705.85</v>
      </c>
      <c r="G131">
        <v>71.326167154704393</v>
      </c>
      <c r="H131">
        <f>(Table2[[#This Row],[1Y Return vs Nifty]]-AVERAGE(Table2[1Y Return vs Nifty]))/_xlfn.STDEV.P(Table2[1Y Return vs Nifty])</f>
        <v>0.34263740408290072</v>
      </c>
      <c r="I131">
        <v>-11.794929992457799</v>
      </c>
      <c r="J131">
        <f>(Table2[[#This Row],[1M Return vs Nifty]]-AVERAGE(Table2[1M Return vs Nifty]))/_xlfn.STDEV.P(Table2[1M Return vs Nifty])</f>
        <v>-1.0743798956674289</v>
      </c>
      <c r="K131">
        <v>45.935764760324098</v>
      </c>
      <c r="L131">
        <f>(Table2[[#This Row],[6M Return vs Nifty]]-AVERAGE(Table2[6M Return vs Nifty]))/_xlfn.STDEV.P(Table2[6M Return vs Nifty])</f>
        <v>1.0879078385691312</v>
      </c>
      <c r="M131">
        <v>-5.7203282925174896</v>
      </c>
      <c r="N131">
        <f>(Table2[[#This Row],[1W Return vs Nifty]]-AVERAGE(Table2[1W Return vs Nifty]))/_xlfn.STDEV.P(Table2[1W Return vs Nifty])</f>
        <v>-0.89279862815135969</v>
      </c>
      <c r="O131">
        <v>8718.65</v>
      </c>
      <c r="P131">
        <v>8461.6029923989609</v>
      </c>
      <c r="Q131">
        <v>6972.0473029485502</v>
      </c>
      <c r="R131">
        <v>48.526503574082398</v>
      </c>
      <c r="S131" s="2">
        <f>(Table2[[#This Row],[Close Price]]-Table2[[#This Row],[20D EMA]])/Table2[[#This Row],[20D EMA]]</f>
        <v>-1.4681171970430367E-3</v>
      </c>
      <c r="T131" s="2">
        <f>(Table2[[#This Row],[Close Price]]-Table2[[#This Row],[50D EMA]])/Table2[[#This Row],[50D EMA]]</f>
        <v>2.8865335305904335E-2</v>
      </c>
      <c r="U131" s="2">
        <f>(Table2[[#This Row],[Close Price]]-Table2[[#This Row],[200D EMA]])/Table2[[#This Row],[200D EMA]]</f>
        <v>0.24867913565620922</v>
      </c>
      <c r="V131">
        <v>0.70463862343806904</v>
      </c>
      <c r="W131">
        <v>8627.1</v>
      </c>
      <c r="X131">
        <v>8781.35</v>
      </c>
      <c r="Y131">
        <v>8604</v>
      </c>
      <c r="Z131">
        <v>8890</v>
      </c>
      <c r="AA131">
        <v>8309.9500000000007</v>
      </c>
      <c r="AB131">
        <v>9333</v>
      </c>
      <c r="AC131" s="2">
        <f>(Table2[[#This Row],[Close Price]]/Table2[[#This Row],[Day Low]])-1</f>
        <v>9.1282122613625116E-3</v>
      </c>
      <c r="AD131" s="2">
        <f>(Table2[[#This Row],[Day High]]/Table2[[#This Row],[Close Price]])-1</f>
        <v>8.6723295255488608E-3</v>
      </c>
      <c r="AE131" s="2">
        <f>(Table2[[#This Row],[Close Price]]/Table2[[#This Row],[Current Week Low]])-1</f>
        <v>1.1837517433751721E-2</v>
      </c>
      <c r="AF131" s="2">
        <f>(Table2[[#This Row],[Current Week High]]/Table2[[#This Row],[Close Price]])-1</f>
        <v>2.1152443471918358E-2</v>
      </c>
      <c r="AG131" s="2">
        <f>(Table2[[#This Row],[Close Price]]/Table2[[#This Row],[Current Month Low]])-1</f>
        <v>4.7641682561266885E-2</v>
      </c>
      <c r="AH131" s="2">
        <f>(Table2[[#This Row],[Current Month High]]/Table2[[#This Row],[Close Price]])-1</f>
        <v>7.2037767707920475E-2</v>
      </c>
      <c r="AI131">
        <v>14.119241659343899</v>
      </c>
      <c r="AJ131">
        <v>100.45705733363999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-0.04</v>
      </c>
      <c r="AM131" t="s">
        <v>10184</v>
      </c>
      <c r="AN131">
        <v>6.54</v>
      </c>
      <c r="AO131" t="s">
        <v>10183</v>
      </c>
      <c r="AP131">
        <v>0.174601964034094</v>
      </c>
      <c r="AQ131">
        <f>(Table2[[#This Row],[Sharpe Ratio]]-AVERAGE(Table2[Sharpe Ratio]))/_xlfn.STDEV.P(Table2[Sharpe Ratio])</f>
        <v>1.3686208084898799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0.83198752732312331</v>
      </c>
      <c r="AS131">
        <f>_xlfn.RANK.AVG(Table2[[#This Row],[1Y Return vs Nifty Z-Score]],Table2[1Y Return vs Nifty Z-Score])</f>
        <v>180</v>
      </c>
      <c r="AT131">
        <f>_xlfn.RANK.AVG(Table2[[#This Row],[6M Return vs Nifty Z-Score]],Table2[6M Return vs Nifty Z-Score])</f>
        <v>86</v>
      </c>
      <c r="AU131">
        <f>_xlfn.RANK.AVG(Table2[[#This Row],[Sharpe Ratio Z-Score]],Table2[Sharpe Ratio Z-Score])</f>
        <v>67</v>
      </c>
      <c r="AV131">
        <f>(Table2[[#This Row],[Rank 1Y]]+Table2[[#This Row],[Rank 6M]]+Table2[[#This Row],[Rank Sharpe]])/3</f>
        <v>111</v>
      </c>
    </row>
    <row r="132" spans="1:48" x14ac:dyDescent="0.3">
      <c r="A132" t="s">
        <v>341</v>
      </c>
      <c r="B132" t="s">
        <v>342</v>
      </c>
      <c r="C132" t="s">
        <v>10137</v>
      </c>
      <c r="D132" t="s">
        <v>18</v>
      </c>
      <c r="E132">
        <v>74058.862704184998</v>
      </c>
      <c r="F132">
        <v>348.05</v>
      </c>
      <c r="G132">
        <v>51.695417894518897</v>
      </c>
      <c r="H132">
        <f>(Table2[[#This Row],[1Y Return vs Nifty]]-AVERAGE(Table2[1Y Return vs Nifty]))/_xlfn.STDEV.P(Table2[1Y Return vs Nifty])</f>
        <v>0.10120649797506004</v>
      </c>
      <c r="I132">
        <v>-9.3116721163867897</v>
      </c>
      <c r="J132">
        <f>(Table2[[#This Row],[1M Return vs Nifty]]-AVERAGE(Table2[1M Return vs Nifty]))/_xlfn.STDEV.P(Table2[1M Return vs Nifty])</f>
        <v>-0.8382591311613774</v>
      </c>
      <c r="K132">
        <v>4.8550098877973102</v>
      </c>
      <c r="L132">
        <f>(Table2[[#This Row],[6M Return vs Nifty]]-AVERAGE(Table2[6M Return vs Nifty]))/_xlfn.STDEV.P(Table2[6M Return vs Nifty])</f>
        <v>-0.17599799372808508</v>
      </c>
      <c r="M132">
        <v>1.9444685914737101</v>
      </c>
      <c r="N132">
        <f>(Table2[[#This Row],[1W Return vs Nifty]]-AVERAGE(Table2[1W Return vs Nifty]))/_xlfn.STDEV.P(Table2[1W Return vs Nifty])</f>
        <v>0.74274828388356107</v>
      </c>
      <c r="O132">
        <v>339.02</v>
      </c>
      <c r="P132">
        <v>339.15953453384202</v>
      </c>
      <c r="Q132">
        <v>297.19652233763298</v>
      </c>
      <c r="R132">
        <v>63.639499087112398</v>
      </c>
      <c r="S132" s="2">
        <f>(Table2[[#This Row],[Close Price]]-Table2[[#This Row],[20D EMA]])/Table2[[#This Row],[20D EMA]]</f>
        <v>2.6635596719957612E-2</v>
      </c>
      <c r="T132" s="2">
        <f>(Table2[[#This Row],[Close Price]]-Table2[[#This Row],[50D EMA]])/Table2[[#This Row],[50D EMA]]</f>
        <v>2.6213225815330522E-2</v>
      </c>
      <c r="U132" s="2">
        <f>(Table2[[#This Row],[Close Price]]-Table2[[#This Row],[200D EMA]])/Table2[[#This Row],[200D EMA]]</f>
        <v>0.17111060809989709</v>
      </c>
      <c r="V132">
        <v>0.68564021422190902</v>
      </c>
      <c r="W132">
        <v>347.6</v>
      </c>
      <c r="X132">
        <v>359.9</v>
      </c>
      <c r="Y132">
        <v>341.4</v>
      </c>
      <c r="Z132">
        <v>350.3</v>
      </c>
      <c r="AA132">
        <v>323</v>
      </c>
      <c r="AB132">
        <v>353.9</v>
      </c>
      <c r="AC132" s="2">
        <f>(Table2[[#This Row],[Close Price]]/Table2[[#This Row],[Day Low]])-1</f>
        <v>1.2945914844648687E-3</v>
      </c>
      <c r="AD132" s="2">
        <f>(Table2[[#This Row],[Day High]]/Table2[[#This Row],[Close Price]])-1</f>
        <v>3.4046832351673606E-2</v>
      </c>
      <c r="AE132" s="2">
        <f>(Table2[[#This Row],[Close Price]]/Table2[[#This Row],[Current Week Low]])-1</f>
        <v>1.947861745752788E-2</v>
      </c>
      <c r="AF132" s="2">
        <f>(Table2[[#This Row],[Current Week High]]/Table2[[#This Row],[Close Price]])-1</f>
        <v>6.4645884212037874E-3</v>
      </c>
      <c r="AG132" s="2">
        <f>(Table2[[#This Row],[Close Price]]/Table2[[#This Row],[Current Month Low]])-1</f>
        <v>7.7554179566563519E-2</v>
      </c>
      <c r="AH132" s="2">
        <f>(Table2[[#This Row],[Current Month High]]/Table2[[#This Row],[Close Price]])-1</f>
        <v>1.6807929895129803E-2</v>
      </c>
      <c r="AI132">
        <v>13.929990901690299</v>
      </c>
      <c r="AJ132">
        <v>118.258779264214</v>
      </c>
      <c r="AK132" t="str">
        <f>IF(AND(Table2[[#This Row],[20D EMA]]&gt;Table2[[#This Row],[50D EMA]],Table2[[#This Row],[50D EMA]]&gt;Table2[[#This Row],[200D EMA]]),"Uptrend","Downtrend/NoTrend")</f>
        <v>Downtrend/NoTrend</v>
      </c>
      <c r="AL132">
        <v>-0.02</v>
      </c>
      <c r="AM132" t="s">
        <v>10184</v>
      </c>
      <c r="AN132">
        <v>4.5999999999999996</v>
      </c>
      <c r="AO132" t="s">
        <v>10183</v>
      </c>
      <c r="AP132">
        <v>4.9728592079896002E-2</v>
      </c>
      <c r="AQ132">
        <f>(Table2[[#This Row],[Sharpe Ratio]]-AVERAGE(Table2[Sharpe Ratio]))/_xlfn.STDEV.P(Table2[Sharpe Ratio])</f>
        <v>-4.401384507654145E-2</v>
      </c>
      <c r="AR1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2">
        <f>_xlfn.RANK.AVG(Table2[[#This Row],[1Y Return vs Nifty Z-Score]],Table2[1Y Return vs Nifty Z-Score])</f>
        <v>246</v>
      </c>
      <c r="AT132">
        <f>_xlfn.RANK.AVG(Table2[[#This Row],[6M Return vs Nifty Z-Score]],Table2[6M Return vs Nifty Z-Score])</f>
        <v>378</v>
      </c>
      <c r="AU132">
        <f>_xlfn.RANK.AVG(Table2[[#This Row],[Sharpe Ratio Z-Score]],Table2[Sharpe Ratio Z-Score])</f>
        <v>349</v>
      </c>
      <c r="AV132">
        <f>(Table2[[#This Row],[Rank 1Y]]+Table2[[#This Row],[Rank 6M]]+Table2[[#This Row],[Rank Sharpe]])/3</f>
        <v>324.33333333333331</v>
      </c>
    </row>
    <row r="133" spans="1:48" x14ac:dyDescent="0.3">
      <c r="A133" t="s">
        <v>343</v>
      </c>
      <c r="B133" t="s">
        <v>344</v>
      </c>
      <c r="C133" t="s">
        <v>10139</v>
      </c>
      <c r="D133" t="s">
        <v>49</v>
      </c>
      <c r="E133">
        <v>73714.792345965005</v>
      </c>
      <c r="F133">
        <v>1836.15</v>
      </c>
      <c r="G133">
        <v>14.419301823880099</v>
      </c>
      <c r="H133">
        <f>(Table2[[#This Row],[1Y Return vs Nifty]]-AVERAGE(Table2[1Y Return vs Nifty]))/_xlfn.STDEV.P(Table2[1Y Return vs Nifty])</f>
        <v>-0.35723787212181152</v>
      </c>
      <c r="I133">
        <v>-0.76760687515871995</v>
      </c>
      <c r="J133">
        <f>(Table2[[#This Row],[1M Return vs Nifty]]-AVERAGE(Table2[1M Return vs Nifty]))/_xlfn.STDEV.P(Table2[1M Return vs Nifty])</f>
        <v>-2.5846036174916851E-2</v>
      </c>
      <c r="K133">
        <v>15.122102418407</v>
      </c>
      <c r="L133">
        <f>(Table2[[#This Row],[6M Return vs Nifty]]-AVERAGE(Table2[6M Return vs Nifty]))/_xlfn.STDEV.P(Table2[6M Return vs Nifty])</f>
        <v>0.13988320588567962</v>
      </c>
      <c r="M133">
        <v>0.50834787960152195</v>
      </c>
      <c r="N133">
        <f>(Table2[[#This Row],[1W Return vs Nifty]]-AVERAGE(Table2[1W Return vs Nifty]))/_xlfn.STDEV.P(Table2[1W Return vs Nifty])</f>
        <v>0.43630274707908623</v>
      </c>
      <c r="O133">
        <v>1795.76</v>
      </c>
      <c r="P133">
        <v>1738.5717540630801</v>
      </c>
      <c r="Q133">
        <v>1529.0908583446001</v>
      </c>
      <c r="R133">
        <v>63.740662421970299</v>
      </c>
      <c r="S133" s="2">
        <f>(Table2[[#This Row],[Close Price]]-Table2[[#This Row],[20D EMA]])/Table2[[#This Row],[20D EMA]]</f>
        <v>2.2491869737604191E-2</v>
      </c>
      <c r="T133" s="2">
        <f>(Table2[[#This Row],[Close Price]]-Table2[[#This Row],[50D EMA]])/Table2[[#This Row],[50D EMA]]</f>
        <v>5.6125521255523392E-2</v>
      </c>
      <c r="U133" s="2">
        <f>(Table2[[#This Row],[Close Price]]-Table2[[#This Row],[200D EMA]])/Table2[[#This Row],[200D EMA]]</f>
        <v>0.20081157373985187</v>
      </c>
      <c r="V133">
        <v>0.71183812189823603</v>
      </c>
      <c r="W133">
        <v>1831.7</v>
      </c>
      <c r="X133">
        <v>1868.4</v>
      </c>
      <c r="Y133">
        <v>1829.25</v>
      </c>
      <c r="Z133">
        <v>1855.95</v>
      </c>
      <c r="AA133">
        <v>1756</v>
      </c>
      <c r="AB133">
        <v>1864.7</v>
      </c>
      <c r="AC133" s="2">
        <f>(Table2[[#This Row],[Close Price]]/Table2[[#This Row],[Day Low]])-1</f>
        <v>2.4294371349020683E-3</v>
      </c>
      <c r="AD133" s="2">
        <f>(Table2[[#This Row],[Day High]]/Table2[[#This Row],[Close Price]])-1</f>
        <v>1.7563924515970886E-2</v>
      </c>
      <c r="AE133" s="2">
        <f>(Table2[[#This Row],[Close Price]]/Table2[[#This Row],[Current Week Low]])-1</f>
        <v>3.7720377203771527E-3</v>
      </c>
      <c r="AF133" s="2">
        <f>(Table2[[#This Row],[Current Week High]]/Table2[[#This Row],[Close Price]])-1</f>
        <v>1.0783432726084508E-2</v>
      </c>
      <c r="AG133" s="2">
        <f>(Table2[[#This Row],[Close Price]]/Table2[[#This Row],[Current Month Low]])-1</f>
        <v>4.5643507972665143E-2</v>
      </c>
      <c r="AH133" s="2">
        <f>(Table2[[#This Row],[Current Month High]]/Table2[[#This Row],[Close Price]])-1</f>
        <v>1.5548838602510662E-2</v>
      </c>
      <c r="AI133">
        <v>1.55488386025106</v>
      </c>
      <c r="AJ133">
        <v>55.296654966803402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0.01</v>
      </c>
      <c r="AM133" t="s">
        <v>10183</v>
      </c>
      <c r="AN133">
        <v>0.37</v>
      </c>
      <c r="AO133" t="s">
        <v>10183</v>
      </c>
      <c r="AP133">
        <v>-3.6882037467670999E-2</v>
      </c>
      <c r="AQ133">
        <f>(Table2[[#This Row],[Sharpe Ratio]]-AVERAGE(Table2[Sharpe Ratio]))/_xlfn.STDEV.P(Table2[Sharpe Ratio])</f>
        <v>-1.023799805457055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-0.83069776078901747</v>
      </c>
      <c r="AS133">
        <f>_xlfn.RANK.AVG(Table2[[#This Row],[1Y Return vs Nifty Z-Score]],Table2[1Y Return vs Nifty Z-Score])</f>
        <v>414</v>
      </c>
      <c r="AT133">
        <f>_xlfn.RANK.AVG(Table2[[#This Row],[6M Return vs Nifty Z-Score]],Table2[6M Return vs Nifty Z-Score])</f>
        <v>268</v>
      </c>
      <c r="AU133">
        <f>_xlfn.RANK.AVG(Table2[[#This Row],[Sharpe Ratio Z-Score]],Table2[Sharpe Ratio Z-Score])</f>
        <v>614</v>
      </c>
      <c r="AV133">
        <f>(Table2[[#This Row],[Rank 1Y]]+Table2[[#This Row],[Rank 6M]]+Table2[[#This Row],[Rank Sharpe]])/3</f>
        <v>432</v>
      </c>
    </row>
    <row r="134" spans="1:48" x14ac:dyDescent="0.3">
      <c r="A134" t="s">
        <v>345</v>
      </c>
      <c r="B134" t="s">
        <v>346</v>
      </c>
      <c r="C134" t="s">
        <v>10138</v>
      </c>
      <c r="D134" t="s">
        <v>288</v>
      </c>
      <c r="E134">
        <v>73033.8811059</v>
      </c>
      <c r="F134">
        <v>4794.5</v>
      </c>
      <c r="G134">
        <v>67.5689906492657</v>
      </c>
      <c r="H134">
        <f>(Table2[[#This Row],[1Y Return vs Nifty]]-AVERAGE(Table2[1Y Return vs Nifty]))/_xlfn.STDEV.P(Table2[1Y Return vs Nifty])</f>
        <v>0.29642935995312802</v>
      </c>
      <c r="I134">
        <v>21.931899275128298</v>
      </c>
      <c r="J134">
        <f>(Table2[[#This Row],[1M Return vs Nifty]]-AVERAGE(Table2[1M Return vs Nifty]))/_xlfn.STDEV.P(Table2[1M Return vs Nifty])</f>
        <v>2.1325382370669179</v>
      </c>
      <c r="K134">
        <v>13.8068634289797</v>
      </c>
      <c r="L134">
        <f>(Table2[[#This Row],[6M Return vs Nifty]]-AVERAGE(Table2[6M Return vs Nifty]))/_xlfn.STDEV.P(Table2[6M Return vs Nifty])</f>
        <v>9.9418072400180579E-2</v>
      </c>
      <c r="M134">
        <v>-0.35652507818597701</v>
      </c>
      <c r="N134">
        <f>(Table2[[#This Row],[1W Return vs Nifty]]-AVERAGE(Table2[1W Return vs Nifty]))/_xlfn.STDEV.P(Table2[1W Return vs Nifty])</f>
        <v>0.25175248217039953</v>
      </c>
      <c r="O134">
        <v>4396.1000000000004</v>
      </c>
      <c r="P134">
        <v>4078.8087985268999</v>
      </c>
      <c r="Q134">
        <v>3645.4838428417202</v>
      </c>
      <c r="R134">
        <v>74.175162835526507</v>
      </c>
      <c r="S134" s="2">
        <f>(Table2[[#This Row],[Close Price]]-Table2[[#This Row],[20D EMA]])/Table2[[#This Row],[20D EMA]]</f>
        <v>9.062578194308582E-2</v>
      </c>
      <c r="T134" s="2">
        <f>(Table2[[#This Row],[Close Price]]-Table2[[#This Row],[50D EMA]])/Table2[[#This Row],[50D EMA]]</f>
        <v>0.17546573934320694</v>
      </c>
      <c r="U134" s="2">
        <f>(Table2[[#This Row],[Close Price]]-Table2[[#This Row],[200D EMA]])/Table2[[#This Row],[200D EMA]]</f>
        <v>0.31518893148147958</v>
      </c>
      <c r="V134">
        <v>1.18888512641109</v>
      </c>
      <c r="W134">
        <v>4762.6499999999996</v>
      </c>
      <c r="X134">
        <v>4873.1499999999996</v>
      </c>
      <c r="Y134">
        <v>4768.25</v>
      </c>
      <c r="Z134">
        <v>4875</v>
      </c>
      <c r="AA134">
        <v>4227.2</v>
      </c>
      <c r="AB134">
        <v>4928.95</v>
      </c>
      <c r="AC134" s="2">
        <f>(Table2[[#This Row],[Close Price]]/Table2[[#This Row],[Day Low]])-1</f>
        <v>6.6874534135408226E-3</v>
      </c>
      <c r="AD134" s="2">
        <f>(Table2[[#This Row],[Day High]]/Table2[[#This Row],[Close Price]])-1</f>
        <v>1.640421316091345E-2</v>
      </c>
      <c r="AE134" s="2">
        <f>(Table2[[#This Row],[Close Price]]/Table2[[#This Row],[Current Week Low]])-1</f>
        <v>5.5051643684789209E-3</v>
      </c>
      <c r="AF134" s="2">
        <f>(Table2[[#This Row],[Current Week High]]/Table2[[#This Row],[Close Price]])-1</f>
        <v>1.6790071957451191E-2</v>
      </c>
      <c r="AG134" s="2">
        <f>(Table2[[#This Row],[Close Price]]/Table2[[#This Row],[Current Month Low]])-1</f>
        <v>0.13420230885692663</v>
      </c>
      <c r="AH134" s="2">
        <f>(Table2[[#This Row],[Current Month High]]/Table2[[#This Row],[Close Price]])-1</f>
        <v>2.8042548753780316E-2</v>
      </c>
      <c r="AI134">
        <v>2.8042548753780299</v>
      </c>
      <c r="AJ134">
        <v>106.911433102808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0.21</v>
      </c>
      <c r="AM134" t="s">
        <v>10183</v>
      </c>
      <c r="AN134">
        <v>18.920000000000002</v>
      </c>
      <c r="AO134" t="s">
        <v>10183</v>
      </c>
      <c r="AP134">
        <v>0.133319588184732</v>
      </c>
      <c r="AQ134">
        <f>(Table2[[#This Row],[Sharpe Ratio]]-AVERAGE(Table2[Sharpe Ratio]))/_xlfn.STDEV.P(Table2[Sharpe Ratio])</f>
        <v>0.9016123999418012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3.6817505515324269</v>
      </c>
      <c r="AS134">
        <f>_xlfn.RANK.AVG(Table2[[#This Row],[1Y Return vs Nifty Z-Score]],Table2[1Y Return vs Nifty Z-Score])</f>
        <v>196</v>
      </c>
      <c r="AT134">
        <f>_xlfn.RANK.AVG(Table2[[#This Row],[6M Return vs Nifty Z-Score]],Table2[6M Return vs Nifty Z-Score])</f>
        <v>278</v>
      </c>
      <c r="AU134">
        <f>_xlfn.RANK.AVG(Table2[[#This Row],[Sharpe Ratio Z-Score]],Table2[Sharpe Ratio Z-Score])</f>
        <v>141</v>
      </c>
      <c r="AV134">
        <f>(Table2[[#This Row],[Rank 1Y]]+Table2[[#This Row],[Rank 6M]]+Table2[[#This Row],[Rank Sharpe]])/3</f>
        <v>205</v>
      </c>
    </row>
    <row r="135" spans="1:48" x14ac:dyDescent="0.3">
      <c r="A135" t="s">
        <v>347</v>
      </c>
      <c r="B135" t="s">
        <v>348</v>
      </c>
      <c r="C135" t="s">
        <v>10145</v>
      </c>
      <c r="D135" t="s">
        <v>89</v>
      </c>
      <c r="E135">
        <v>73027.317244880003</v>
      </c>
      <c r="F135">
        <v>1519.45</v>
      </c>
      <c r="G135">
        <v>121.919805360344</v>
      </c>
      <c r="H135">
        <f>(Table2[[#This Row],[1Y Return vs Nifty]]-AVERAGE(Table2[1Y Return vs Nifty]))/_xlfn.STDEV.P(Table2[1Y Return vs Nifty])</f>
        <v>0.96486876944671141</v>
      </c>
      <c r="I135">
        <v>-10.7608838134185</v>
      </c>
      <c r="J135">
        <f>(Table2[[#This Row],[1M Return vs Nifty]]-AVERAGE(Table2[1M Return vs Nifty]))/_xlfn.STDEV.P(Table2[1M Return vs Nifty])</f>
        <v>-0.97605753588269795</v>
      </c>
      <c r="K135">
        <v>38.974904060027903</v>
      </c>
      <c r="L135">
        <f>(Table2[[#This Row],[6M Return vs Nifty]]-AVERAGE(Table2[6M Return vs Nifty]))/_xlfn.STDEV.P(Table2[6M Return vs Nifty])</f>
        <v>0.87374740105495774</v>
      </c>
      <c r="M135">
        <v>-1.7118557472756499</v>
      </c>
      <c r="N135">
        <f>(Table2[[#This Row],[1W Return vs Nifty]]-AVERAGE(Table2[1W Return vs Nifty]))/_xlfn.STDEV.P(Table2[1W Return vs Nifty])</f>
        <v>-3.7453732184175519E-2</v>
      </c>
      <c r="O135">
        <v>1511.4</v>
      </c>
      <c r="P135">
        <v>1476.11377256881</v>
      </c>
      <c r="Q135">
        <v>1198.10519813408</v>
      </c>
      <c r="R135">
        <v>51.975367890574397</v>
      </c>
      <c r="S135" s="2">
        <f>(Table2[[#This Row],[Close Price]]-Table2[[#This Row],[20D EMA]])/Table2[[#This Row],[20D EMA]]</f>
        <v>5.3261876405980907E-3</v>
      </c>
      <c r="T135" s="2">
        <f>(Table2[[#This Row],[Close Price]]-Table2[[#This Row],[50D EMA]])/Table2[[#This Row],[50D EMA]]</f>
        <v>2.9358324701336622E-2</v>
      </c>
      <c r="U135" s="2">
        <f>(Table2[[#This Row],[Close Price]]-Table2[[#This Row],[200D EMA]])/Table2[[#This Row],[200D EMA]]</f>
        <v>0.26821084022202729</v>
      </c>
      <c r="V135">
        <v>0.26435391148694198</v>
      </c>
      <c r="W135">
        <v>1507.05</v>
      </c>
      <c r="X135">
        <v>1526.2</v>
      </c>
      <c r="Y135">
        <v>1495.65</v>
      </c>
      <c r="Z135">
        <v>1525</v>
      </c>
      <c r="AA135">
        <v>1450</v>
      </c>
      <c r="AB135">
        <v>1549.95</v>
      </c>
      <c r="AC135" s="2">
        <f>(Table2[[#This Row],[Close Price]]/Table2[[#This Row],[Day Low]])-1</f>
        <v>8.2279950897450327E-3</v>
      </c>
      <c r="AD135" s="2">
        <f>(Table2[[#This Row],[Day High]]/Table2[[#This Row],[Close Price]])-1</f>
        <v>4.4423969199380853E-3</v>
      </c>
      <c r="AE135" s="2">
        <f>(Table2[[#This Row],[Close Price]]/Table2[[#This Row],[Current Week Low]])-1</f>
        <v>1.5912813826764349E-2</v>
      </c>
      <c r="AF135" s="2">
        <f>(Table2[[#This Row],[Current Week High]]/Table2[[#This Row],[Close Price]])-1</f>
        <v>3.6526374675045492E-3</v>
      </c>
      <c r="AG135" s="2">
        <f>(Table2[[#This Row],[Close Price]]/Table2[[#This Row],[Current Month Low]])-1</f>
        <v>4.789655172413787E-2</v>
      </c>
      <c r="AH135" s="2">
        <f>(Table2[[#This Row],[Current Month High]]/Table2[[#This Row],[Close Price]])-1</f>
        <v>2.0073052749350007E-2</v>
      </c>
      <c r="AI135">
        <v>7.4796801474217496</v>
      </c>
      <c r="AJ135">
        <v>152.820299500831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-7.0000000000000007E-2</v>
      </c>
      <c r="AM135" t="s">
        <v>10184</v>
      </c>
      <c r="AN135">
        <v>0.02</v>
      </c>
      <c r="AO135" t="s">
        <v>10183</v>
      </c>
      <c r="AP135">
        <v>0.131325164189843</v>
      </c>
      <c r="AQ135">
        <f>(Table2[[#This Row],[Sharpe Ratio]]-AVERAGE(Table2[Sharpe Ratio]))/_xlfn.STDEV.P(Table2[Sharpe Ratio])</f>
        <v>0.87905040449798499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1.7041553069327808</v>
      </c>
      <c r="AS135">
        <f>_xlfn.RANK.AVG(Table2[[#This Row],[1Y Return vs Nifty Z-Score]],Table2[1Y Return vs Nifty Z-Score])</f>
        <v>89</v>
      </c>
      <c r="AT135">
        <f>_xlfn.RANK.AVG(Table2[[#This Row],[6M Return vs Nifty Z-Score]],Table2[6M Return vs Nifty Z-Score])</f>
        <v>110</v>
      </c>
      <c r="AU135">
        <f>_xlfn.RANK.AVG(Table2[[#This Row],[Sharpe Ratio Z-Score]],Table2[Sharpe Ratio Z-Score])</f>
        <v>144</v>
      </c>
      <c r="AV135">
        <f>(Table2[[#This Row],[Rank 1Y]]+Table2[[#This Row],[Rank 6M]]+Table2[[#This Row],[Rank Sharpe]])/3</f>
        <v>114.33333333333333</v>
      </c>
    </row>
    <row r="136" spans="1:48" x14ac:dyDescent="0.3">
      <c r="A136" t="s">
        <v>349</v>
      </c>
      <c r="B136" t="s">
        <v>350</v>
      </c>
      <c r="C136" t="s">
        <v>10147</v>
      </c>
      <c r="D136" t="s">
        <v>351</v>
      </c>
      <c r="E136">
        <v>72529.564181649999</v>
      </c>
      <c r="F136">
        <v>247.12</v>
      </c>
      <c r="G136">
        <v>92.056908792480399</v>
      </c>
      <c r="H136">
        <f>(Table2[[#This Row],[1Y Return vs Nifty]]-AVERAGE(Table2[1Y Return vs Nifty]))/_xlfn.STDEV.P(Table2[1Y Return vs Nifty])</f>
        <v>0.59759668615405825</v>
      </c>
      <c r="I136">
        <v>-13.026514203091001</v>
      </c>
      <c r="J136">
        <f>(Table2[[#This Row],[1M Return vs Nifty]]-AVERAGE(Table2[1M Return vs Nifty]))/_xlfn.STDEV.P(Table2[1M Return vs Nifty])</f>
        <v>-1.1914851742494499</v>
      </c>
      <c r="K136">
        <v>6.7484970838871403</v>
      </c>
      <c r="L136">
        <f>(Table2[[#This Row],[6M Return vs Nifty]]-AVERAGE(Table2[6M Return vs Nifty]))/_xlfn.STDEV.P(Table2[6M Return vs Nifty])</f>
        <v>-0.11774226016271892</v>
      </c>
      <c r="M136">
        <v>-3.78778995681912</v>
      </c>
      <c r="N136">
        <f>(Table2[[#This Row],[1W Return vs Nifty]]-AVERAGE(Table2[1W Return vs Nifty]))/_xlfn.STDEV.P(Table2[1W Return vs Nifty])</f>
        <v>-0.48042539045445809</v>
      </c>
      <c r="O136">
        <v>251.58</v>
      </c>
      <c r="P136">
        <v>252.08596139475199</v>
      </c>
      <c r="Q136">
        <v>218.22950543407799</v>
      </c>
      <c r="R136">
        <v>43.125146156085101</v>
      </c>
      <c r="S136" s="2">
        <f>(Table2[[#This Row],[Close Price]]-Table2[[#This Row],[20D EMA]])/Table2[[#This Row],[20D EMA]]</f>
        <v>-1.7727959297241466E-2</v>
      </c>
      <c r="T136" s="2">
        <f>(Table2[[#This Row],[Close Price]]-Table2[[#This Row],[50D EMA]])/Table2[[#This Row],[50D EMA]]</f>
        <v>-1.9699476191677244E-2</v>
      </c>
      <c r="U136" s="2">
        <f>(Table2[[#This Row],[Close Price]]-Table2[[#This Row],[200D EMA]])/Table2[[#This Row],[200D EMA]]</f>
        <v>0.13238583164295881</v>
      </c>
      <c r="V136">
        <v>0.90603754721942698</v>
      </c>
      <c r="W136">
        <v>247.12</v>
      </c>
      <c r="X136">
        <v>249.35</v>
      </c>
      <c r="Y136">
        <v>243.64</v>
      </c>
      <c r="Z136">
        <v>248.25</v>
      </c>
      <c r="AA136">
        <v>239.57</v>
      </c>
      <c r="AB136">
        <v>255.4</v>
      </c>
      <c r="AC136" s="2">
        <f>(Table2[[#This Row],[Close Price]]/Table2[[#This Row],[Day Low]])-1</f>
        <v>0</v>
      </c>
      <c r="AD136" s="2">
        <f>(Table2[[#This Row],[Day High]]/Table2[[#This Row],[Close Price]])-1</f>
        <v>9.0239559728066965E-3</v>
      </c>
      <c r="AE136" s="2">
        <f>(Table2[[#This Row],[Close Price]]/Table2[[#This Row],[Current Week Low]])-1</f>
        <v>1.4283368904941751E-2</v>
      </c>
      <c r="AF136" s="2">
        <f>(Table2[[#This Row],[Current Week High]]/Table2[[#This Row],[Close Price]])-1</f>
        <v>4.5726772418257511E-3</v>
      </c>
      <c r="AG136" s="2">
        <f>(Table2[[#This Row],[Close Price]]/Table2[[#This Row],[Current Month Low]])-1</f>
        <v>3.151479734524365E-2</v>
      </c>
      <c r="AH136" s="2">
        <f>(Table2[[#This Row],[Current Month High]]/Table2[[#This Row],[Close Price]])-1</f>
        <v>3.3505988993201674E-2</v>
      </c>
      <c r="AI136">
        <v>15.874878601489099</v>
      </c>
      <c r="AJ136">
        <v>124.145124716553</v>
      </c>
      <c r="AK136" t="str">
        <f>IF(AND(Table2[[#This Row],[20D EMA]]&gt;Table2[[#This Row],[50D EMA]],Table2[[#This Row],[50D EMA]]&gt;Table2[[#This Row],[200D EMA]]),"Uptrend","Downtrend/NoTrend")</f>
        <v>Downtrend/NoTrend</v>
      </c>
      <c r="AL136">
        <v>-7.0000000000000007E-2</v>
      </c>
      <c r="AM136" t="s">
        <v>10184</v>
      </c>
      <c r="AN136">
        <v>0.66</v>
      </c>
      <c r="AO136" t="s">
        <v>10183</v>
      </c>
      <c r="AP136">
        <v>6.3268462691322996E-2</v>
      </c>
      <c r="AQ136">
        <f>(Table2[[#This Row],[Sharpe Ratio]]-AVERAGE(Table2[Sharpe Ratio]))/_xlfn.STDEV.P(Table2[Sharpe Ratio])</f>
        <v>0.10915644360215977</v>
      </c>
      <c r="AR1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6">
        <f>_xlfn.RANK.AVG(Table2[[#This Row],[1Y Return vs Nifty Z-Score]],Table2[1Y Return vs Nifty Z-Score])</f>
        <v>129</v>
      </c>
      <c r="AT136">
        <f>_xlfn.RANK.AVG(Table2[[#This Row],[6M Return vs Nifty Z-Score]],Table2[6M Return vs Nifty Z-Score])</f>
        <v>352</v>
      </c>
      <c r="AU136">
        <f>_xlfn.RANK.AVG(Table2[[#This Row],[Sharpe Ratio Z-Score]],Table2[Sharpe Ratio Z-Score])</f>
        <v>303</v>
      </c>
      <c r="AV136">
        <f>(Table2[[#This Row],[Rank 1Y]]+Table2[[#This Row],[Rank 6M]]+Table2[[#This Row],[Rank Sharpe]])/3</f>
        <v>261.33333333333331</v>
      </c>
    </row>
    <row r="137" spans="1:48" x14ac:dyDescent="0.3">
      <c r="A137" t="s">
        <v>352</v>
      </c>
      <c r="B137" t="s">
        <v>353</v>
      </c>
      <c r="C137" t="s">
        <v>10146</v>
      </c>
      <c r="D137" t="s">
        <v>250</v>
      </c>
      <c r="E137">
        <v>72206.466282699999</v>
      </c>
      <c r="F137">
        <v>2744.65</v>
      </c>
      <c r="G137">
        <v>706.86207567523002</v>
      </c>
      <c r="H137">
        <f>(Table2[[#This Row],[1Y Return vs Nifty]]-AVERAGE(Table2[1Y Return vs Nifty]))/_xlfn.STDEV.P(Table2[1Y Return vs Nifty])</f>
        <v>8.1588449377086629</v>
      </c>
      <c r="I137">
        <v>27.258869182423599</v>
      </c>
      <c r="J137">
        <f>(Table2[[#This Row],[1M Return vs Nifty]]-AVERAGE(Table2[1M Return vs Nifty]))/_xlfn.STDEV.P(Table2[1M Return vs Nifty])</f>
        <v>2.6390535769080588</v>
      </c>
      <c r="K137">
        <v>244.95186792124099</v>
      </c>
      <c r="L137">
        <f>(Table2[[#This Row],[6M Return vs Nifty]]-AVERAGE(Table2[6M Return vs Nifty]))/_xlfn.STDEV.P(Table2[6M Return vs Nifty])</f>
        <v>7.2109115245205277</v>
      </c>
      <c r="M137">
        <v>-2.2815111222344502</v>
      </c>
      <c r="N137">
        <f>(Table2[[#This Row],[1W Return vs Nifty]]-AVERAGE(Table2[1W Return vs Nifty]))/_xlfn.STDEV.P(Table2[1W Return vs Nifty])</f>
        <v>-0.15900921545913588</v>
      </c>
      <c r="O137">
        <v>2490.0100000000002</v>
      </c>
      <c r="P137">
        <v>2079.9028381939202</v>
      </c>
      <c r="Q137">
        <v>1253.8145726272101</v>
      </c>
      <c r="R137">
        <v>64.197374939102801</v>
      </c>
      <c r="S137" s="2">
        <f>(Table2[[#This Row],[Close Price]]-Table2[[#This Row],[20D EMA]])/Table2[[#This Row],[20D EMA]]</f>
        <v>0.10226464953956002</v>
      </c>
      <c r="T137" s="2">
        <f>(Table2[[#This Row],[Close Price]]-Table2[[#This Row],[50D EMA]])/Table2[[#This Row],[50D EMA]]</f>
        <v>0.31960491115215356</v>
      </c>
      <c r="U137" s="2">
        <f>(Table2[[#This Row],[Close Price]]-Table2[[#This Row],[200D EMA]])/Table2[[#This Row],[200D EMA]]</f>
        <v>1.1890397989624037</v>
      </c>
      <c r="V137">
        <v>0.94697502746460405</v>
      </c>
      <c r="W137">
        <v>2725</v>
      </c>
      <c r="X137">
        <v>2816.5</v>
      </c>
      <c r="Y137">
        <v>2725</v>
      </c>
      <c r="Z137">
        <v>2848</v>
      </c>
      <c r="AA137">
        <v>2210.0500000000002</v>
      </c>
      <c r="AB137">
        <v>2979.45</v>
      </c>
      <c r="AC137" s="2">
        <f>(Table2[[#This Row],[Close Price]]/Table2[[#This Row],[Day Low]])-1</f>
        <v>7.2110091743120552E-3</v>
      </c>
      <c r="AD137" s="2">
        <f>(Table2[[#This Row],[Day High]]/Table2[[#This Row],[Close Price]])-1</f>
        <v>2.6178201227843312E-2</v>
      </c>
      <c r="AE137" s="2">
        <f>(Table2[[#This Row],[Close Price]]/Table2[[#This Row],[Current Week Low]])-1</f>
        <v>7.2110091743120552E-3</v>
      </c>
      <c r="AF137" s="2">
        <f>(Table2[[#This Row],[Current Week High]]/Table2[[#This Row],[Close Price]])-1</f>
        <v>3.7655074417503043E-2</v>
      </c>
      <c r="AG137" s="2">
        <f>(Table2[[#This Row],[Close Price]]/Table2[[#This Row],[Current Month Low]])-1</f>
        <v>0.24189497975158925</v>
      </c>
      <c r="AH137" s="2">
        <f>(Table2[[#This Row],[Current Month High]]/Table2[[#This Row],[Close Price]])-1</f>
        <v>8.5548248410544092E-2</v>
      </c>
      <c r="AI137">
        <v>8.5548248410543994</v>
      </c>
      <c r="AJ137">
        <v>771.73257106558594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0.89</v>
      </c>
      <c r="AM137" t="s">
        <v>10183</v>
      </c>
      <c r="AN137">
        <v>22.61</v>
      </c>
      <c r="AO137" t="s">
        <v>10183</v>
      </c>
      <c r="AP137">
        <v>0.244025364433298</v>
      </c>
      <c r="AQ137">
        <f>(Table2[[#This Row],[Sharpe Ratio]]-AVERAGE(Table2[Sharpe Ratio]))/_xlfn.STDEV.P(Table2[Sharpe Ratio])</f>
        <v>2.1539756014100497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20.003776425088162</v>
      </c>
      <c r="AS137">
        <f>_xlfn.RANK.AVG(Table2[[#This Row],[1Y Return vs Nifty Z-Score]],Table2[1Y Return vs Nifty Z-Score])</f>
        <v>2</v>
      </c>
      <c r="AT137">
        <f>_xlfn.RANK.AVG(Table2[[#This Row],[6M Return vs Nifty Z-Score]],Table2[6M Return vs Nifty Z-Score])</f>
        <v>1</v>
      </c>
      <c r="AU137">
        <f>_xlfn.RANK.AVG(Table2[[#This Row],[Sharpe Ratio Z-Score]],Table2[Sharpe Ratio Z-Score])</f>
        <v>12</v>
      </c>
      <c r="AV137">
        <f>(Table2[[#This Row],[Rank 1Y]]+Table2[[#This Row],[Rank 6M]]+Table2[[#This Row],[Rank Sharpe]])/3</f>
        <v>5</v>
      </c>
    </row>
    <row r="138" spans="1:48" x14ac:dyDescent="0.3">
      <c r="A138" t="s">
        <v>354</v>
      </c>
      <c r="B138" t="s">
        <v>355</v>
      </c>
      <c r="C138" t="s">
        <v>10139</v>
      </c>
      <c r="D138" t="s">
        <v>37</v>
      </c>
      <c r="E138">
        <v>71640.923999999999</v>
      </c>
      <c r="F138">
        <v>408.35</v>
      </c>
      <c r="G138">
        <v>95.059766275514207</v>
      </c>
      <c r="H138">
        <f>(Table2[[#This Row],[1Y Return vs Nifty]]-AVERAGE(Table2[1Y Return vs Nifty]))/_xlfn.STDEV.P(Table2[1Y Return vs Nifty])</f>
        <v>0.6345276556974343</v>
      </c>
      <c r="I138">
        <v>-2.4777590026184102</v>
      </c>
      <c r="J138">
        <f>(Table2[[#This Row],[1M Return vs Nifty]]-AVERAGE(Table2[1M Return vs Nifty]))/_xlfn.STDEV.P(Table2[1M Return vs Nifty])</f>
        <v>-0.18845598162139032</v>
      </c>
      <c r="K138">
        <v>19.952991870067699</v>
      </c>
      <c r="L138">
        <f>(Table2[[#This Row],[6M Return vs Nifty]]-AVERAGE(Table2[6M Return vs Nifty]))/_xlfn.STDEV.P(Table2[6M Return vs Nifty])</f>
        <v>0.28851215323787088</v>
      </c>
      <c r="M138">
        <v>-1.52048879969283</v>
      </c>
      <c r="N138">
        <f>(Table2[[#This Row],[1W Return vs Nifty]]-AVERAGE(Table2[1W Return vs Nifty]))/_xlfn.STDEV.P(Table2[1W Return vs Nifty])</f>
        <v>3.3809598398680811E-3</v>
      </c>
      <c r="O138">
        <v>395.56</v>
      </c>
      <c r="P138">
        <v>378.36600121950102</v>
      </c>
      <c r="Q138">
        <v>326.79689603818201</v>
      </c>
      <c r="R138">
        <v>60.173164752207597</v>
      </c>
      <c r="S138" s="2">
        <f>(Table2[[#This Row],[Close Price]]-Table2[[#This Row],[20D EMA]])/Table2[[#This Row],[20D EMA]]</f>
        <v>3.2333906360602745E-2</v>
      </c>
      <c r="T138" s="2">
        <f>(Table2[[#This Row],[Close Price]]-Table2[[#This Row],[50D EMA]])/Table2[[#This Row],[50D EMA]]</f>
        <v>7.9246017569914867E-2</v>
      </c>
      <c r="U138" s="2">
        <f>(Table2[[#This Row],[Close Price]]-Table2[[#This Row],[200D EMA]])/Table2[[#This Row],[200D EMA]]</f>
        <v>0.24955287198410103</v>
      </c>
      <c r="V138">
        <v>1.2953465769269401</v>
      </c>
      <c r="W138">
        <v>409.35</v>
      </c>
      <c r="X138">
        <v>423.5</v>
      </c>
      <c r="Y138">
        <v>394.05</v>
      </c>
      <c r="Z138">
        <v>413.5</v>
      </c>
      <c r="AA138">
        <v>377.05</v>
      </c>
      <c r="AB138">
        <v>425.9</v>
      </c>
      <c r="AC138" s="2">
        <f>(Table2[[#This Row],[Close Price]]/Table2[[#This Row],[Day Low]])-1</f>
        <v>-2.4428972761695311E-3</v>
      </c>
      <c r="AD138" s="2">
        <f>(Table2[[#This Row],[Day High]]/Table2[[#This Row],[Close Price]])-1</f>
        <v>3.7100526509121989E-2</v>
      </c>
      <c r="AE138" s="2">
        <f>(Table2[[#This Row],[Close Price]]/Table2[[#This Row],[Current Week Low]])-1</f>
        <v>3.6289810937698341E-2</v>
      </c>
      <c r="AF138" s="2">
        <f>(Table2[[#This Row],[Current Week High]]/Table2[[#This Row],[Close Price]])-1</f>
        <v>1.2611730133463839E-2</v>
      </c>
      <c r="AG138" s="2">
        <f>(Table2[[#This Row],[Close Price]]/Table2[[#This Row],[Current Month Low]])-1</f>
        <v>8.3012863015515137E-2</v>
      </c>
      <c r="AH138" s="2">
        <f>(Table2[[#This Row],[Current Month High]]/Table2[[#This Row],[Close Price]])-1</f>
        <v>4.2977837639279981E-2</v>
      </c>
      <c r="AI138">
        <v>14.5585894453287</v>
      </c>
      <c r="AJ138">
        <v>121.808799565453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0.12</v>
      </c>
      <c r="AM138" t="s">
        <v>10183</v>
      </c>
      <c r="AN138">
        <v>8.19</v>
      </c>
      <c r="AO138" t="s">
        <v>10183</v>
      </c>
      <c r="AP138">
        <v>7.6904952468845003E-2</v>
      </c>
      <c r="AQ138">
        <f>(Table2[[#This Row],[Sharpe Ratio]]-AVERAGE(Table2[Sharpe Ratio]))/_xlfn.STDEV.P(Table2[Sharpe Ratio])</f>
        <v>0.26341974018229386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1.0013845273360769</v>
      </c>
      <c r="AS138">
        <f>_xlfn.RANK.AVG(Table2[[#This Row],[1Y Return vs Nifty Z-Score]],Table2[1Y Return vs Nifty Z-Score])</f>
        <v>120</v>
      </c>
      <c r="AT138">
        <f>_xlfn.RANK.AVG(Table2[[#This Row],[6M Return vs Nifty Z-Score]],Table2[6M Return vs Nifty Z-Score])</f>
        <v>221</v>
      </c>
      <c r="AU138">
        <f>_xlfn.RANK.AVG(Table2[[#This Row],[Sharpe Ratio Z-Score]],Table2[Sharpe Ratio Z-Score])</f>
        <v>257</v>
      </c>
      <c r="AV138">
        <f>(Table2[[#This Row],[Rank 1Y]]+Table2[[#This Row],[Rank 6M]]+Table2[[#This Row],[Rank Sharpe]])/3</f>
        <v>199.33333333333334</v>
      </c>
    </row>
    <row r="139" spans="1:48" x14ac:dyDescent="0.3">
      <c r="A139" t="s">
        <v>356</v>
      </c>
      <c r="B139" t="s">
        <v>357</v>
      </c>
      <c r="C139" t="s">
        <v>10152</v>
      </c>
      <c r="D139" t="s">
        <v>140</v>
      </c>
      <c r="E139">
        <v>71285.658013799999</v>
      </c>
      <c r="F139">
        <v>3988.5</v>
      </c>
      <c r="G139">
        <v>112.712727876507</v>
      </c>
      <c r="H139">
        <f>(Table2[[#This Row],[1Y Return vs Nifty]]-AVERAGE(Table2[1Y Return vs Nifty]))/_xlfn.STDEV.P(Table2[1Y Return vs Nifty])</f>
        <v>0.85163452504442416</v>
      </c>
      <c r="I139">
        <v>4.5765288915486</v>
      </c>
      <c r="J139">
        <f>(Table2[[#This Row],[1M Return vs Nifty]]-AVERAGE(Table2[1M Return vs Nifty]))/_xlfn.STDEV.P(Table2[1M Return vs Nifty])</f>
        <v>0.48230152071739146</v>
      </c>
      <c r="K139">
        <v>49.503395125748298</v>
      </c>
      <c r="L139">
        <f>(Table2[[#This Row],[6M Return vs Nifty]]-AVERAGE(Table2[6M Return vs Nifty]))/_xlfn.STDEV.P(Table2[6M Return vs Nifty])</f>
        <v>1.1976708855319278</v>
      </c>
      <c r="M139">
        <v>3.0294481736792802</v>
      </c>
      <c r="N139">
        <f>(Table2[[#This Row],[1W Return vs Nifty]]-AVERAGE(Table2[1W Return vs Nifty]))/_xlfn.STDEV.P(Table2[1W Return vs Nifty])</f>
        <v>0.97426583511881659</v>
      </c>
      <c r="O139">
        <v>3729.98</v>
      </c>
      <c r="P139">
        <v>3466.6584252255102</v>
      </c>
      <c r="Q139">
        <v>2781.3615214749998</v>
      </c>
      <c r="R139">
        <v>71.336143384118699</v>
      </c>
      <c r="S139" s="2">
        <f>(Table2[[#This Row],[Close Price]]-Table2[[#This Row],[20D EMA]])/Table2[[#This Row],[20D EMA]]</f>
        <v>6.9308682620282142E-2</v>
      </c>
      <c r="T139" s="2">
        <f>(Table2[[#This Row],[Close Price]]-Table2[[#This Row],[50D EMA]])/Table2[[#This Row],[50D EMA]]</f>
        <v>0.15053158135720954</v>
      </c>
      <c r="U139" s="2">
        <f>(Table2[[#This Row],[Close Price]]-Table2[[#This Row],[200D EMA]])/Table2[[#This Row],[200D EMA]]</f>
        <v>0.43400991536146499</v>
      </c>
      <c r="V139">
        <v>0.55654976487249397</v>
      </c>
      <c r="W139">
        <v>3997.95</v>
      </c>
      <c r="X139">
        <v>4088.45</v>
      </c>
      <c r="Y139">
        <v>3811.05</v>
      </c>
      <c r="Z139">
        <v>4040</v>
      </c>
      <c r="AA139">
        <v>3519</v>
      </c>
      <c r="AB139">
        <v>4094</v>
      </c>
      <c r="AC139" s="2">
        <f>(Table2[[#This Row],[Close Price]]/Table2[[#This Row],[Day Low]])-1</f>
        <v>-2.3637114020935712E-3</v>
      </c>
      <c r="AD139" s="2">
        <f>(Table2[[#This Row],[Day High]]/Table2[[#This Row],[Close Price]])-1</f>
        <v>2.5059546195311366E-2</v>
      </c>
      <c r="AE139" s="2">
        <f>(Table2[[#This Row],[Close Price]]/Table2[[#This Row],[Current Week Low]])-1</f>
        <v>4.6561971110323785E-2</v>
      </c>
      <c r="AF139" s="2">
        <f>(Table2[[#This Row],[Current Week High]]/Table2[[#This Row],[Close Price]])-1</f>
        <v>1.2912122351761424E-2</v>
      </c>
      <c r="AG139" s="2">
        <f>(Table2[[#This Row],[Close Price]]/Table2[[#This Row],[Current Month Low]])-1</f>
        <v>0.1334185848252345</v>
      </c>
      <c r="AH139" s="2">
        <f>(Table2[[#This Row],[Current Month High]]/Table2[[#This Row],[Close Price]])-1</f>
        <v>2.6451046759433439E-2</v>
      </c>
      <c r="AI139">
        <v>2.6451046759433399</v>
      </c>
      <c r="AJ139">
        <v>148.48919070462901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0.1</v>
      </c>
      <c r="AM139" t="s">
        <v>10183</v>
      </c>
      <c r="AN139">
        <v>12.03</v>
      </c>
      <c r="AO139" t="s">
        <v>10183</v>
      </c>
      <c r="AP139">
        <v>0.192570704633371</v>
      </c>
      <c r="AQ139">
        <f>(Table2[[#This Row],[Sharpe Ratio]]-AVERAGE(Table2[Sharpe Ratio]))/_xlfn.STDEV.P(Table2[Sharpe Ratio])</f>
        <v>1.5718928532360954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5.0777656196486562</v>
      </c>
      <c r="AS139">
        <f>_xlfn.RANK.AVG(Table2[[#This Row],[1Y Return vs Nifty Z-Score]],Table2[1Y Return vs Nifty Z-Score])</f>
        <v>103</v>
      </c>
      <c r="AT139">
        <f>_xlfn.RANK.AVG(Table2[[#This Row],[6M Return vs Nifty Z-Score]],Table2[6M Return vs Nifty Z-Score])</f>
        <v>75</v>
      </c>
      <c r="AU139">
        <f>_xlfn.RANK.AVG(Table2[[#This Row],[Sharpe Ratio Z-Score]],Table2[Sharpe Ratio Z-Score])</f>
        <v>42</v>
      </c>
      <c r="AV139">
        <f>(Table2[[#This Row],[Rank 1Y]]+Table2[[#This Row],[Rank 6M]]+Table2[[#This Row],[Rank Sharpe]])/3</f>
        <v>73.333333333333329</v>
      </c>
    </row>
    <row r="140" spans="1:48" x14ac:dyDescent="0.3">
      <c r="A140" t="s">
        <v>358</v>
      </c>
      <c r="B140" t="s">
        <v>359</v>
      </c>
      <c r="C140" t="s">
        <v>10153</v>
      </c>
      <c r="D140" t="s">
        <v>170</v>
      </c>
      <c r="E140">
        <v>71140.475875874996</v>
      </c>
      <c r="F140">
        <v>2395.6999999999998</v>
      </c>
      <c r="G140">
        <v>-18.678471146866698</v>
      </c>
      <c r="H140">
        <f>(Table2[[#This Row],[1Y Return vs Nifty]]-AVERAGE(Table2[1Y Return vs Nifty]))/_xlfn.STDEV.P(Table2[1Y Return vs Nifty])</f>
        <v>-0.76429443489324644</v>
      </c>
      <c r="I140">
        <v>-5.3082187043571798</v>
      </c>
      <c r="J140">
        <f>(Table2[[#This Row],[1M Return vs Nifty]]-AVERAGE(Table2[1M Return vs Nifty]))/_xlfn.STDEV.P(Table2[1M Return vs Nifty])</f>
        <v>-0.45759045819679761</v>
      </c>
      <c r="K140">
        <v>-9.1985827019651207</v>
      </c>
      <c r="L140">
        <f>(Table2[[#This Row],[6M Return vs Nifty]]-AVERAGE(Table2[6M Return vs Nifty]))/_xlfn.STDEV.P(Table2[6M Return vs Nifty])</f>
        <v>-0.6083760669656948</v>
      </c>
      <c r="M140">
        <v>-1.4569650328489701</v>
      </c>
      <c r="N140">
        <f>(Table2[[#This Row],[1W Return vs Nifty]]-AVERAGE(Table2[1W Return vs Nifty]))/_xlfn.STDEV.P(Table2[1W Return vs Nifty])</f>
        <v>1.6935930998895173E-2</v>
      </c>
      <c r="O140">
        <v>2393.6</v>
      </c>
      <c r="P140">
        <v>2392.74413119169</v>
      </c>
      <c r="Q140">
        <v>2388.4411579677499</v>
      </c>
      <c r="R140">
        <v>51.289258309972098</v>
      </c>
      <c r="S140" s="2">
        <f>(Table2[[#This Row],[Close Price]]-Table2[[#This Row],[20D EMA]])/Table2[[#This Row],[20D EMA]]</f>
        <v>8.7733957219247546E-4</v>
      </c>
      <c r="T140" s="2">
        <f>(Table2[[#This Row],[Close Price]]-Table2[[#This Row],[50D EMA]])/Table2[[#This Row],[50D EMA]]</f>
        <v>1.2353468010963785E-3</v>
      </c>
      <c r="U140" s="2">
        <f>(Table2[[#This Row],[Close Price]]-Table2[[#This Row],[200D EMA]])/Table2[[#This Row],[200D EMA]]</f>
        <v>3.0391546419449083E-3</v>
      </c>
      <c r="V140">
        <v>0.73307816216968802</v>
      </c>
      <c r="W140">
        <v>2386.0500000000002</v>
      </c>
      <c r="X140">
        <v>2405.5500000000002</v>
      </c>
      <c r="Y140">
        <v>2377</v>
      </c>
      <c r="Z140">
        <v>2404.6999999999998</v>
      </c>
      <c r="AA140">
        <v>2354.5500000000002</v>
      </c>
      <c r="AB140">
        <v>2471</v>
      </c>
      <c r="AC140" s="2">
        <f>(Table2[[#This Row],[Close Price]]/Table2[[#This Row],[Day Low]])-1</f>
        <v>4.044341065778001E-3</v>
      </c>
      <c r="AD140" s="2">
        <f>(Table2[[#This Row],[Day High]]/Table2[[#This Row],[Close Price]])-1</f>
        <v>4.1115331635848129E-3</v>
      </c>
      <c r="AE140" s="2">
        <f>(Table2[[#This Row],[Close Price]]/Table2[[#This Row],[Current Week Low]])-1</f>
        <v>7.8670593184686499E-3</v>
      </c>
      <c r="AF140" s="2">
        <f>(Table2[[#This Row],[Current Week High]]/Table2[[#This Row],[Close Price]])-1</f>
        <v>3.7567308093668927E-3</v>
      </c>
      <c r="AG140" s="2">
        <f>(Table2[[#This Row],[Close Price]]/Table2[[#This Row],[Current Month Low]])-1</f>
        <v>1.7476800237837153E-2</v>
      </c>
      <c r="AH140" s="2">
        <f>(Table2[[#This Row],[Current Month High]]/Table2[[#This Row],[Close Price]])-1</f>
        <v>3.1431314438368885E-2</v>
      </c>
      <c r="AI140">
        <v>12.4493884877071</v>
      </c>
      <c r="AJ140">
        <v>17.436274509803901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-0.16</v>
      </c>
      <c r="AM140" t="s">
        <v>10184</v>
      </c>
      <c r="AN140">
        <v>-2.57</v>
      </c>
      <c r="AO140" t="s">
        <v>10184</v>
      </c>
      <c r="AP140">
        <v>1.5113596316380999E-2</v>
      </c>
      <c r="AQ140">
        <f>(Table2[[#This Row],[Sharpe Ratio]]-AVERAGE(Table2[Sharpe Ratio]))/_xlfn.STDEV.P(Table2[Sharpe Ratio])</f>
        <v>-0.4355972690152452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-2.2489222980720891</v>
      </c>
      <c r="AS140">
        <f>_xlfn.RANK.AVG(Table2[[#This Row],[1Y Return vs Nifty Z-Score]],Table2[1Y Return vs Nifty Z-Score])</f>
        <v>615</v>
      </c>
      <c r="AT140">
        <f>_xlfn.RANK.AVG(Table2[[#This Row],[6M Return vs Nifty Z-Score]],Table2[6M Return vs Nifty Z-Score])</f>
        <v>524</v>
      </c>
      <c r="AU140">
        <f>_xlfn.RANK.AVG(Table2[[#This Row],[Sharpe Ratio Z-Score]],Table2[Sharpe Ratio Z-Score])</f>
        <v>448</v>
      </c>
      <c r="AV140">
        <f>(Table2[[#This Row],[Rank 1Y]]+Table2[[#This Row],[Rank 6M]]+Table2[[#This Row],[Rank Sharpe]])/3</f>
        <v>529</v>
      </c>
    </row>
    <row r="141" spans="1:48" x14ac:dyDescent="0.3">
      <c r="A141" t="s">
        <v>360</v>
      </c>
      <c r="B141" t="s">
        <v>361</v>
      </c>
      <c r="C141" t="s">
        <v>10152</v>
      </c>
      <c r="D141" t="s">
        <v>140</v>
      </c>
      <c r="E141">
        <v>70337.190119110004</v>
      </c>
      <c r="F141">
        <v>1754.65</v>
      </c>
      <c r="G141">
        <v>186.573118670528</v>
      </c>
      <c r="H141">
        <f>(Table2[[#This Row],[1Y Return vs Nifty]]-AVERAGE(Table2[1Y Return vs Nifty]))/_xlfn.STDEV.P(Table2[1Y Return vs Nifty])</f>
        <v>1.7600145791387629</v>
      </c>
      <c r="I141">
        <v>-13.790518535753501</v>
      </c>
      <c r="J141">
        <f>(Table2[[#This Row],[1M Return vs Nifty]]-AVERAGE(Table2[1M Return vs Nifty]))/_xlfn.STDEV.P(Table2[1M Return vs Nifty])</f>
        <v>-1.2641305844795097</v>
      </c>
      <c r="K141">
        <v>18.334800559085899</v>
      </c>
      <c r="L141">
        <f>(Table2[[#This Row],[6M Return vs Nifty]]-AVERAGE(Table2[6M Return vs Nifty]))/_xlfn.STDEV.P(Table2[6M Return vs Nifty])</f>
        <v>0.23872627559105206</v>
      </c>
      <c r="M141">
        <v>-4.0671156811828002</v>
      </c>
      <c r="N141">
        <f>(Table2[[#This Row],[1W Return vs Nifty]]-AVERAGE(Table2[1W Return vs Nifty]))/_xlfn.STDEV.P(Table2[1W Return vs Nifty])</f>
        <v>-0.54002909983508351</v>
      </c>
      <c r="O141">
        <v>1805.46</v>
      </c>
      <c r="P141">
        <v>1706.9988299198701</v>
      </c>
      <c r="Q141">
        <v>1295.70651435935</v>
      </c>
      <c r="R141">
        <v>34.2285353735166</v>
      </c>
      <c r="S141" s="2">
        <f>(Table2[[#This Row],[Close Price]]-Table2[[#This Row],[20D EMA]])/Table2[[#This Row],[20D EMA]]</f>
        <v>-2.8142412459982467E-2</v>
      </c>
      <c r="T141" s="2">
        <f>(Table2[[#This Row],[Close Price]]-Table2[[#This Row],[50D EMA]])/Table2[[#This Row],[50D EMA]]</f>
        <v>2.7915174424792563E-2</v>
      </c>
      <c r="U141" s="2">
        <f>(Table2[[#This Row],[Close Price]]-Table2[[#This Row],[200D EMA]])/Table2[[#This Row],[200D EMA]]</f>
        <v>0.35420327099888854</v>
      </c>
      <c r="V141">
        <v>0.89421983936425897</v>
      </c>
      <c r="W141">
        <v>1751</v>
      </c>
      <c r="X141">
        <v>1829.9</v>
      </c>
      <c r="Y141">
        <v>1701.55</v>
      </c>
      <c r="Z141">
        <v>1788.95</v>
      </c>
      <c r="AA141">
        <v>1701.55</v>
      </c>
      <c r="AB141">
        <v>1893.4</v>
      </c>
      <c r="AC141" s="2">
        <f>(Table2[[#This Row],[Close Price]]/Table2[[#This Row],[Day Low]])-1</f>
        <v>2.0845231296402478E-3</v>
      </c>
      <c r="AD141" s="2">
        <f>(Table2[[#This Row],[Day High]]/Table2[[#This Row],[Close Price]])-1</f>
        <v>4.2886045650129656E-2</v>
      </c>
      <c r="AE141" s="2">
        <f>(Table2[[#This Row],[Close Price]]/Table2[[#This Row],[Current Week Low]])-1</f>
        <v>3.1206840821603965E-2</v>
      </c>
      <c r="AF141" s="2">
        <f>(Table2[[#This Row],[Current Week High]]/Table2[[#This Row],[Close Price]])-1</f>
        <v>1.9548058017268444E-2</v>
      </c>
      <c r="AG141" s="2">
        <f>(Table2[[#This Row],[Close Price]]/Table2[[#This Row],[Current Month Low]])-1</f>
        <v>3.1206840821603965E-2</v>
      </c>
      <c r="AH141" s="2">
        <f>(Table2[[#This Row],[Current Month High]]/Table2[[#This Row],[Close Price]])-1</f>
        <v>7.9075599122331974E-2</v>
      </c>
      <c r="AI141">
        <v>18.245804006497</v>
      </c>
      <c r="AJ141">
        <v>226.68962949171399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0.16</v>
      </c>
      <c r="AM141" t="s">
        <v>10183</v>
      </c>
      <c r="AN141">
        <v>-5.41</v>
      </c>
      <c r="AO141" t="s">
        <v>10184</v>
      </c>
      <c r="AP141">
        <v>0.17563117344688101</v>
      </c>
      <c r="AQ141">
        <f>(Table2[[#This Row],[Sharpe Ratio]]-AVERAGE(Table2[Sharpe Ratio]))/_xlfn.STDEV.P(Table2[Sharpe Ratio])</f>
        <v>1.3802637781600906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1.5748449485753127</v>
      </c>
      <c r="AS141">
        <f>_xlfn.RANK.AVG(Table2[[#This Row],[1Y Return vs Nifty Z-Score]],Table2[1Y Return vs Nifty Z-Score])</f>
        <v>36</v>
      </c>
      <c r="AT141">
        <f>_xlfn.RANK.AVG(Table2[[#This Row],[6M Return vs Nifty Z-Score]],Table2[6M Return vs Nifty Z-Score])</f>
        <v>239</v>
      </c>
      <c r="AU141">
        <f>_xlfn.RANK.AVG(Table2[[#This Row],[Sharpe Ratio Z-Score]],Table2[Sharpe Ratio Z-Score])</f>
        <v>65</v>
      </c>
      <c r="AV141">
        <f>(Table2[[#This Row],[Rank 1Y]]+Table2[[#This Row],[Rank 6M]]+Table2[[#This Row],[Rank Sharpe]])/3</f>
        <v>113.33333333333333</v>
      </c>
    </row>
    <row r="142" spans="1:48" x14ac:dyDescent="0.3">
      <c r="A142" t="s">
        <v>362</v>
      </c>
      <c r="B142" t="s">
        <v>363</v>
      </c>
      <c r="C142" t="s">
        <v>10139</v>
      </c>
      <c r="D142" t="s">
        <v>364</v>
      </c>
      <c r="E142">
        <v>70239.984898569994</v>
      </c>
      <c r="F142">
        <v>738.55</v>
      </c>
      <c r="G142">
        <v>-38.4997067413208</v>
      </c>
      <c r="H142">
        <f>(Table2[[#This Row],[1Y Return vs Nifty]]-AVERAGE(Table2[1Y Return vs Nifty]))/_xlfn.STDEV.P(Table2[1Y Return vs Nifty])</f>
        <v>-1.008068057912912</v>
      </c>
      <c r="I142">
        <v>-3.57190473359532</v>
      </c>
      <c r="J142">
        <f>(Table2[[#This Row],[1M Return vs Nifty]]-AVERAGE(Table2[1M Return vs Nifty]))/_xlfn.STDEV.P(Table2[1M Return vs Nifty])</f>
        <v>-0.29249291188497639</v>
      </c>
      <c r="K142">
        <v>-15.105770228854301</v>
      </c>
      <c r="L142">
        <f>(Table2[[#This Row],[6M Return vs Nifty]]-AVERAGE(Table2[6M Return vs Nifty]))/_xlfn.STDEV.P(Table2[6M Return vs Nifty])</f>
        <v>-0.79011880248445365</v>
      </c>
      <c r="M142">
        <v>1.3972738714505999</v>
      </c>
      <c r="N142">
        <f>(Table2[[#This Row],[1W Return vs Nifty]]-AVERAGE(Table2[1W Return vs Nifty]))/_xlfn.STDEV.P(Table2[1W Return vs Nifty])</f>
        <v>0.625985550550752</v>
      </c>
      <c r="O142">
        <v>728.7</v>
      </c>
      <c r="P142">
        <v>723.04884618932397</v>
      </c>
      <c r="Q142">
        <v>742.47596004029697</v>
      </c>
      <c r="R142">
        <v>60.573660212682199</v>
      </c>
      <c r="S142" s="2">
        <f>(Table2[[#This Row],[Close Price]]-Table2[[#This Row],[20D EMA]])/Table2[[#This Row],[20D EMA]]</f>
        <v>1.3517222450939904E-2</v>
      </c>
      <c r="T142" s="2">
        <f>(Table2[[#This Row],[Close Price]]-Table2[[#This Row],[50D EMA]])/Table2[[#This Row],[50D EMA]]</f>
        <v>2.1438598363542852E-2</v>
      </c>
      <c r="U142" s="2">
        <f>(Table2[[#This Row],[Close Price]]-Table2[[#This Row],[200D EMA]])/Table2[[#This Row],[200D EMA]]</f>
        <v>-5.2876594685758406E-3</v>
      </c>
      <c r="V142">
        <v>1.0269447984664</v>
      </c>
      <c r="W142">
        <v>735</v>
      </c>
      <c r="X142">
        <v>743.75</v>
      </c>
      <c r="Y142">
        <v>734.55</v>
      </c>
      <c r="Z142">
        <v>741.65</v>
      </c>
      <c r="AA142">
        <v>708.75</v>
      </c>
      <c r="AB142">
        <v>750</v>
      </c>
      <c r="AC142" s="2">
        <f>(Table2[[#This Row],[Close Price]]/Table2[[#This Row],[Day Low]])-1</f>
        <v>4.8299319727891366E-3</v>
      </c>
      <c r="AD142" s="2">
        <f>(Table2[[#This Row],[Day High]]/Table2[[#This Row],[Close Price]])-1</f>
        <v>7.0408232347167754E-3</v>
      </c>
      <c r="AE142" s="2">
        <f>(Table2[[#This Row],[Close Price]]/Table2[[#This Row],[Current Week Low]])-1</f>
        <v>5.4455108569873012E-3</v>
      </c>
      <c r="AF142" s="2">
        <f>(Table2[[#This Row],[Current Week High]]/Table2[[#This Row],[Close Price]])-1</f>
        <v>4.19741385146577E-3</v>
      </c>
      <c r="AG142" s="2">
        <f>(Table2[[#This Row],[Close Price]]/Table2[[#This Row],[Current Month Low]])-1</f>
        <v>4.2045855379188701E-2</v>
      </c>
      <c r="AH142" s="2">
        <f>(Table2[[#This Row],[Current Month High]]/Table2[[#This Row],[Close Price]])-1</f>
        <v>1.5503351161058943E-2</v>
      </c>
      <c r="AI142">
        <v>20.892288944553499</v>
      </c>
      <c r="AJ142">
        <v>13.982560382745501</v>
      </c>
      <c r="AK142" t="str">
        <f>IF(AND(Table2[[#This Row],[20D EMA]]&gt;Table2[[#This Row],[50D EMA]],Table2[[#This Row],[50D EMA]]&gt;Table2[[#This Row],[200D EMA]]),"Uptrend","Downtrend/NoTrend")</f>
        <v>Downtrend/NoTrend</v>
      </c>
      <c r="AL142">
        <v>-0.11</v>
      </c>
      <c r="AM142" t="s">
        <v>10184</v>
      </c>
      <c r="AN142">
        <v>1.1200000000000001</v>
      </c>
      <c r="AO142" t="s">
        <v>10183</v>
      </c>
      <c r="AP142">
        <v>-0.12166255772811201</v>
      </c>
      <c r="AQ142">
        <f>(Table2[[#This Row],[Sharpe Ratio]]-AVERAGE(Table2[Sharpe Ratio]))/_xlfn.STDEV.P(Table2[Sharpe Ratio])</f>
        <v>-1.9828825866220976</v>
      </c>
      <c r="AR1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2">
        <f>_xlfn.RANK.AVG(Table2[[#This Row],[1Y Return vs Nifty Z-Score]],Table2[1Y Return vs Nifty Z-Score])</f>
        <v>693</v>
      </c>
      <c r="AT142">
        <f>_xlfn.RANK.AVG(Table2[[#This Row],[6M Return vs Nifty Z-Score]],Table2[6M Return vs Nifty Z-Score])</f>
        <v>585</v>
      </c>
      <c r="AU142">
        <f>_xlfn.RANK.AVG(Table2[[#This Row],[Sharpe Ratio Z-Score]],Table2[Sharpe Ratio Z-Score])</f>
        <v>718</v>
      </c>
      <c r="AV142">
        <f>(Table2[[#This Row],[Rank 1Y]]+Table2[[#This Row],[Rank 6M]]+Table2[[#This Row],[Rank Sharpe]])/3</f>
        <v>665.33333333333337</v>
      </c>
    </row>
    <row r="143" spans="1:48" x14ac:dyDescent="0.3">
      <c r="A143" t="s">
        <v>367</v>
      </c>
      <c r="B143" t="s">
        <v>368</v>
      </c>
      <c r="C143" t="s">
        <v>10153</v>
      </c>
      <c r="D143" t="s">
        <v>369</v>
      </c>
      <c r="E143">
        <v>70132.895901990007</v>
      </c>
      <c r="F143">
        <v>1083.8499999999999</v>
      </c>
      <c r="G143">
        <v>95.095898649868303</v>
      </c>
      <c r="H143">
        <f>(Table2[[#This Row],[1Y Return vs Nifty]]-AVERAGE(Table2[1Y Return vs Nifty]))/_xlfn.STDEV.P(Table2[1Y Return vs Nifty])</f>
        <v>0.63497203363556176</v>
      </c>
      <c r="I143">
        <v>34.221092551980497</v>
      </c>
      <c r="J143">
        <f>(Table2[[#This Row],[1M Return vs Nifty]]-AVERAGE(Table2[1M Return vs Nifty]))/_xlfn.STDEV.P(Table2[1M Return vs Nifty])</f>
        <v>3.3010571169039449</v>
      </c>
      <c r="K143">
        <v>24.351992413027101</v>
      </c>
      <c r="L143">
        <f>(Table2[[#This Row],[6M Return vs Nifty]]-AVERAGE(Table2[6M Return vs Nifty]))/_xlfn.STDEV.P(Table2[6M Return vs Nifty])</f>
        <v>0.42385344528027369</v>
      </c>
      <c r="M143">
        <v>5.0489831464909196</v>
      </c>
      <c r="N143">
        <f>(Table2[[#This Row],[1W Return vs Nifty]]-AVERAGE(Table2[1W Return vs Nifty]))/_xlfn.STDEV.P(Table2[1W Return vs Nifty])</f>
        <v>1.4052027847237549</v>
      </c>
      <c r="O143">
        <v>1001.47</v>
      </c>
      <c r="P143">
        <v>887.42671181221795</v>
      </c>
      <c r="Q143">
        <v>727.728116723977</v>
      </c>
      <c r="R143">
        <v>63.249207463668299</v>
      </c>
      <c r="S143" s="2">
        <f>(Table2[[#This Row],[Close Price]]-Table2[[#This Row],[20D EMA]])/Table2[[#This Row],[20D EMA]]</f>
        <v>8.2259079153644027E-2</v>
      </c>
      <c r="T143" s="2">
        <f>(Table2[[#This Row],[Close Price]]-Table2[[#This Row],[50D EMA]])/Table2[[#This Row],[50D EMA]]</f>
        <v>0.22134029275123476</v>
      </c>
      <c r="U143" s="2">
        <f>(Table2[[#This Row],[Close Price]]-Table2[[#This Row],[200D EMA]])/Table2[[#This Row],[200D EMA]]</f>
        <v>0.48936117087131575</v>
      </c>
      <c r="V143">
        <v>0.98816498302048394</v>
      </c>
      <c r="W143">
        <v>1078.75</v>
      </c>
      <c r="X143">
        <v>1151.95</v>
      </c>
      <c r="Y143">
        <v>1050.25</v>
      </c>
      <c r="Z143">
        <v>1123</v>
      </c>
      <c r="AA143">
        <v>981</v>
      </c>
      <c r="AB143">
        <v>1171</v>
      </c>
      <c r="AC143" s="2">
        <f>(Table2[[#This Row],[Close Price]]/Table2[[#This Row],[Day Low]])-1</f>
        <v>4.7276940903822062E-3</v>
      </c>
      <c r="AD143" s="2">
        <f>(Table2[[#This Row],[Day High]]/Table2[[#This Row],[Close Price]])-1</f>
        <v>6.2831572634589827E-2</v>
      </c>
      <c r="AE143" s="2">
        <f>(Table2[[#This Row],[Close Price]]/Table2[[#This Row],[Current Week Low]])-1</f>
        <v>3.1992382766008021E-2</v>
      </c>
      <c r="AF143" s="2">
        <f>(Table2[[#This Row],[Current Week High]]/Table2[[#This Row],[Close Price]])-1</f>
        <v>3.6121234488167175E-2</v>
      </c>
      <c r="AG143" s="2">
        <f>(Table2[[#This Row],[Close Price]]/Table2[[#This Row],[Current Month Low]])-1</f>
        <v>0.10484199796126403</v>
      </c>
      <c r="AH143" s="2">
        <f>(Table2[[#This Row],[Current Month High]]/Table2[[#This Row],[Close Price]])-1</f>
        <v>8.0407805508142305E-2</v>
      </c>
      <c r="AI143">
        <v>9.5169995848133997</v>
      </c>
      <c r="AJ143">
        <v>162.33813384969099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0.4</v>
      </c>
      <c r="AM143" t="s">
        <v>10183</v>
      </c>
      <c r="AN143">
        <v>12.9</v>
      </c>
      <c r="AO143" t="s">
        <v>10183</v>
      </c>
      <c r="AP143">
        <v>0.147322726043426</v>
      </c>
      <c r="AQ143">
        <f>(Table2[[#This Row],[Sharpe Ratio]]-AVERAGE(Table2[Sharpe Ratio]))/_xlfn.STDEV.P(Table2[Sharpe Ratio])</f>
        <v>1.0600234165444007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6.8251087970879354</v>
      </c>
      <c r="AS143">
        <f>_xlfn.RANK.AVG(Table2[[#This Row],[1Y Return vs Nifty Z-Score]],Table2[1Y Return vs Nifty Z-Score])</f>
        <v>119</v>
      </c>
      <c r="AT143">
        <f>_xlfn.RANK.AVG(Table2[[#This Row],[6M Return vs Nifty Z-Score]],Table2[6M Return vs Nifty Z-Score])</f>
        <v>191</v>
      </c>
      <c r="AU143">
        <f>_xlfn.RANK.AVG(Table2[[#This Row],[Sharpe Ratio Z-Score]],Table2[Sharpe Ratio Z-Score])</f>
        <v>111</v>
      </c>
      <c r="AV143">
        <f>(Table2[[#This Row],[Rank 1Y]]+Table2[[#This Row],[Rank 6M]]+Table2[[#This Row],[Rank Sharpe]])/3</f>
        <v>140.33333333333334</v>
      </c>
    </row>
    <row r="144" spans="1:48" x14ac:dyDescent="0.3">
      <c r="A144" t="s">
        <v>370</v>
      </c>
      <c r="B144" t="s">
        <v>371</v>
      </c>
      <c r="C144" t="s">
        <v>10139</v>
      </c>
      <c r="D144" t="s">
        <v>32</v>
      </c>
      <c r="E144">
        <v>67419.648154463997</v>
      </c>
      <c r="F144">
        <v>56.39</v>
      </c>
      <c r="G144">
        <v>65.808909785221005</v>
      </c>
      <c r="H144">
        <f>(Table2[[#This Row],[1Y Return vs Nifty]]-AVERAGE(Table2[1Y Return vs Nifty]))/_xlfn.STDEV.P(Table2[1Y Return vs Nifty])</f>
        <v>0.27478281390451498</v>
      </c>
      <c r="I144">
        <v>-9.2735925981595706</v>
      </c>
      <c r="J144">
        <f>(Table2[[#This Row],[1M Return vs Nifty]]-AVERAGE(Table2[1M Return vs Nifty]))/_xlfn.STDEV.P(Table2[1M Return vs Nifty])</f>
        <v>-0.83463833726700376</v>
      </c>
      <c r="K144">
        <v>24.125281608585201</v>
      </c>
      <c r="L144">
        <f>(Table2[[#This Row],[6M Return vs Nifty]]-AVERAGE(Table2[6M Return vs Nifty]))/_xlfn.STDEV.P(Table2[6M Return vs Nifty])</f>
        <v>0.41687837608137396</v>
      </c>
      <c r="M144">
        <v>-1.8171383905131999</v>
      </c>
      <c r="N144">
        <f>(Table2[[#This Row],[1W Return vs Nifty]]-AVERAGE(Table2[1W Return vs Nifty]))/_xlfn.STDEV.P(Table2[1W Return vs Nifty])</f>
        <v>-5.9919389740959221E-2</v>
      </c>
      <c r="O144">
        <v>55.11</v>
      </c>
      <c r="P144">
        <v>55.1388013300108</v>
      </c>
      <c r="Q144">
        <v>48.610007119394297</v>
      </c>
      <c r="R144">
        <v>65.406349927162296</v>
      </c>
      <c r="S144" s="2">
        <f>(Table2[[#This Row],[Close Price]]-Table2[[#This Row],[20D EMA]])/Table2[[#This Row],[20D EMA]]</f>
        <v>2.3226274723280732E-2</v>
      </c>
      <c r="T144" s="2">
        <f>(Table2[[#This Row],[Close Price]]-Table2[[#This Row],[50D EMA]])/Table2[[#This Row],[50D EMA]]</f>
        <v>2.2691800325884151E-2</v>
      </c>
      <c r="U144" s="2">
        <f>(Table2[[#This Row],[Close Price]]-Table2[[#This Row],[200D EMA]])/Table2[[#This Row],[200D EMA]]</f>
        <v>0.16004920265690853</v>
      </c>
      <c r="V144">
        <v>0.76162829211202199</v>
      </c>
      <c r="W144">
        <v>56.25</v>
      </c>
      <c r="X144">
        <v>57.85</v>
      </c>
      <c r="Y144">
        <v>53.9</v>
      </c>
      <c r="Z144">
        <v>57.69</v>
      </c>
      <c r="AA144">
        <v>53.75</v>
      </c>
      <c r="AB144">
        <v>57.69</v>
      </c>
      <c r="AC144" s="2">
        <f>(Table2[[#This Row],[Close Price]]/Table2[[#This Row],[Day Low]])-1</f>
        <v>2.4888888888889849E-3</v>
      </c>
      <c r="AD144" s="2">
        <f>(Table2[[#This Row],[Day High]]/Table2[[#This Row],[Close Price]])-1</f>
        <v>2.5891115446001089E-2</v>
      </c>
      <c r="AE144" s="2">
        <f>(Table2[[#This Row],[Close Price]]/Table2[[#This Row],[Current Week Low]])-1</f>
        <v>4.6196660482374696E-2</v>
      </c>
      <c r="AF144" s="2">
        <f>(Table2[[#This Row],[Current Week High]]/Table2[[#This Row],[Close Price]])-1</f>
        <v>2.3053732931370696E-2</v>
      </c>
      <c r="AG144" s="2">
        <f>(Table2[[#This Row],[Close Price]]/Table2[[#This Row],[Current Month Low]])-1</f>
        <v>4.9116279069767455E-2</v>
      </c>
      <c r="AH144" s="2">
        <f>(Table2[[#This Row],[Current Month High]]/Table2[[#This Row],[Close Price]])-1</f>
        <v>2.3053732931370696E-2</v>
      </c>
      <c r="AI144">
        <v>25.2881716616421</v>
      </c>
      <c r="AJ144">
        <v>108.85185185185099</v>
      </c>
      <c r="AK144" t="str">
        <f>IF(AND(Table2[[#This Row],[20D EMA]]&gt;Table2[[#This Row],[50D EMA]],Table2[[#This Row],[50D EMA]]&gt;Table2[[#This Row],[200D EMA]]),"Uptrend","Downtrend/NoTrend")</f>
        <v>Downtrend/NoTrend</v>
      </c>
      <c r="AL144">
        <v>-0.08</v>
      </c>
      <c r="AM144" t="s">
        <v>10184</v>
      </c>
      <c r="AN144">
        <v>4.04</v>
      </c>
      <c r="AO144" t="s">
        <v>10183</v>
      </c>
      <c r="AP144">
        <v>0.11817500250443699</v>
      </c>
      <c r="AQ144">
        <f>(Table2[[#This Row],[Sharpe Ratio]]-AVERAGE(Table2[Sharpe Ratio]))/_xlfn.STDEV.P(Table2[Sharpe Ratio])</f>
        <v>0.73028871250475913</v>
      </c>
      <c r="AR1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4">
        <f>_xlfn.RANK.AVG(Table2[[#This Row],[1Y Return vs Nifty Z-Score]],Table2[1Y Return vs Nifty Z-Score])</f>
        <v>199</v>
      </c>
      <c r="AT144">
        <f>_xlfn.RANK.AVG(Table2[[#This Row],[6M Return vs Nifty Z-Score]],Table2[6M Return vs Nifty Z-Score])</f>
        <v>193</v>
      </c>
      <c r="AU144">
        <f>_xlfn.RANK.AVG(Table2[[#This Row],[Sharpe Ratio Z-Score]],Table2[Sharpe Ratio Z-Score])</f>
        <v>169</v>
      </c>
      <c r="AV144">
        <f>(Table2[[#This Row],[Rank 1Y]]+Table2[[#This Row],[Rank 6M]]+Table2[[#This Row],[Rank Sharpe]])/3</f>
        <v>187</v>
      </c>
    </row>
    <row r="145" spans="1:48" x14ac:dyDescent="0.3">
      <c r="A145" t="s">
        <v>372</v>
      </c>
      <c r="B145" t="s">
        <v>373</v>
      </c>
      <c r="C145" t="s">
        <v>10139</v>
      </c>
      <c r="D145" t="s">
        <v>100</v>
      </c>
      <c r="E145">
        <v>67233.811499999996</v>
      </c>
      <c r="F145">
        <v>335.75</v>
      </c>
      <c r="G145">
        <v>440.041915231546</v>
      </c>
      <c r="H145">
        <f>(Table2[[#This Row],[1Y Return vs Nifty]]-AVERAGE(Table2[1Y Return vs Nifty]))/_xlfn.STDEV.P(Table2[1Y Return vs Nifty])</f>
        <v>4.877328157581986</v>
      </c>
      <c r="I145">
        <v>12.9523645373344</v>
      </c>
      <c r="J145">
        <f>(Table2[[#This Row],[1M Return vs Nifty]]-AVERAGE(Table2[1M Return vs Nifty]))/_xlfn.STDEV.P(Table2[1M Return vs Nifty])</f>
        <v>1.2787184917929428</v>
      </c>
      <c r="K145">
        <v>141.36868461312699</v>
      </c>
      <c r="L145">
        <f>(Table2[[#This Row],[6M Return vs Nifty]]-AVERAGE(Table2[6M Return vs Nifty]))/_xlfn.STDEV.P(Table2[6M Return vs Nifty])</f>
        <v>4.0240326583147183</v>
      </c>
      <c r="M145">
        <v>-0.20530440482965101</v>
      </c>
      <c r="N145">
        <f>(Table2[[#This Row],[1W Return vs Nifty]]-AVERAGE(Table2[1W Return vs Nifty]))/_xlfn.STDEV.P(Table2[1W Return vs Nifty])</f>
        <v>0.28402059169595706</v>
      </c>
      <c r="O145">
        <v>307.5</v>
      </c>
      <c r="P145">
        <v>275.93496325216103</v>
      </c>
      <c r="Q145">
        <v>192.29034125823901</v>
      </c>
      <c r="R145">
        <v>72.743602694269597</v>
      </c>
      <c r="S145" s="2">
        <f>(Table2[[#This Row],[Close Price]]-Table2[[#This Row],[20D EMA]])/Table2[[#This Row],[20D EMA]]</f>
        <v>9.1869918699186995E-2</v>
      </c>
      <c r="T145" s="2">
        <f>(Table2[[#This Row],[Close Price]]-Table2[[#This Row],[50D EMA]])/Table2[[#This Row],[50D EMA]]</f>
        <v>0.2167722279295845</v>
      </c>
      <c r="U145" s="2">
        <f>(Table2[[#This Row],[Close Price]]-Table2[[#This Row],[200D EMA]])/Table2[[#This Row],[200D EMA]]</f>
        <v>0.74605753883966452</v>
      </c>
      <c r="V145">
        <v>1.49223642990715</v>
      </c>
      <c r="W145">
        <v>333.65</v>
      </c>
      <c r="X145">
        <v>346</v>
      </c>
      <c r="Y145">
        <v>326.60000000000002</v>
      </c>
      <c r="Z145">
        <v>338</v>
      </c>
      <c r="AA145">
        <v>277</v>
      </c>
      <c r="AB145">
        <v>353.7</v>
      </c>
      <c r="AC145" s="2">
        <f>(Table2[[#This Row],[Close Price]]/Table2[[#This Row],[Day Low]])-1</f>
        <v>6.2940206803536736E-3</v>
      </c>
      <c r="AD145" s="2">
        <f>(Table2[[#This Row],[Day High]]/Table2[[#This Row],[Close Price]])-1</f>
        <v>3.0528667163067791E-2</v>
      </c>
      <c r="AE145" s="2">
        <f>(Table2[[#This Row],[Close Price]]/Table2[[#This Row],[Current Week Low]])-1</f>
        <v>2.8015921616656447E-2</v>
      </c>
      <c r="AF145" s="2">
        <f>(Table2[[#This Row],[Current Week High]]/Table2[[#This Row],[Close Price]])-1</f>
        <v>6.7014147431123661E-3</v>
      </c>
      <c r="AG145" s="2">
        <f>(Table2[[#This Row],[Close Price]]/Table2[[#This Row],[Current Month Low]])-1</f>
        <v>0.21209386281588438</v>
      </c>
      <c r="AH145" s="2">
        <f>(Table2[[#This Row],[Current Month High]]/Table2[[#This Row],[Close Price]])-1</f>
        <v>5.3462397617274782E-2</v>
      </c>
      <c r="AI145">
        <v>5.3462397617274702</v>
      </c>
      <c r="AJ145">
        <v>472.95221843003401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0.5</v>
      </c>
      <c r="AM145" t="s">
        <v>10183</v>
      </c>
      <c r="AN145">
        <v>18.2</v>
      </c>
      <c r="AO145" t="s">
        <v>10183</v>
      </c>
      <c r="AP145">
        <v>0.17573977219120099</v>
      </c>
      <c r="AQ145">
        <f>(Table2[[#This Row],[Sharpe Ratio]]-AVERAGE(Table2[Sharpe Ratio]))/_xlfn.STDEV.P(Table2[Sharpe Ratio])</f>
        <v>1.3814923054846868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11.84559220487029</v>
      </c>
      <c r="AS145">
        <f>_xlfn.RANK.AVG(Table2[[#This Row],[1Y Return vs Nifty Z-Score]],Table2[1Y Return vs Nifty Z-Score])</f>
        <v>5</v>
      </c>
      <c r="AT145">
        <f>_xlfn.RANK.AVG(Table2[[#This Row],[6M Return vs Nifty Z-Score]],Table2[6M Return vs Nifty Z-Score])</f>
        <v>4</v>
      </c>
      <c r="AU145">
        <f>_xlfn.RANK.AVG(Table2[[#This Row],[Sharpe Ratio Z-Score]],Table2[Sharpe Ratio Z-Score])</f>
        <v>64</v>
      </c>
      <c r="AV145">
        <f>(Table2[[#This Row],[Rank 1Y]]+Table2[[#This Row],[Rank 6M]]+Table2[[#This Row],[Rank Sharpe]])/3</f>
        <v>24.333333333333332</v>
      </c>
    </row>
    <row r="146" spans="1:48" x14ac:dyDescent="0.3">
      <c r="A146" t="s">
        <v>374</v>
      </c>
      <c r="B146" t="s">
        <v>375</v>
      </c>
      <c r="C146" t="s">
        <v>10146</v>
      </c>
      <c r="D146" t="s">
        <v>196</v>
      </c>
      <c r="E146">
        <v>67009.270438319902</v>
      </c>
      <c r="F146">
        <v>228.2</v>
      </c>
      <c r="G146">
        <v>6.6966258729306096</v>
      </c>
      <c r="H146">
        <f>(Table2[[#This Row],[1Y Return vs Nifty]]-AVERAGE(Table2[1Y Return vs Nifty]))/_xlfn.STDEV.P(Table2[1Y Return vs Nifty])</f>
        <v>-0.45221604273073845</v>
      </c>
      <c r="I146">
        <v>-11.530230690414101</v>
      </c>
      <c r="J146">
        <f>(Table2[[#This Row],[1M Return vs Nifty]]-AVERAGE(Table2[1M Return vs Nifty]))/_xlfn.STDEV.P(Table2[1M Return vs Nifty])</f>
        <v>-1.049210942348064</v>
      </c>
      <c r="K146">
        <v>18.1735827214297</v>
      </c>
      <c r="L146">
        <f>(Table2[[#This Row],[6M Return vs Nifty]]-AVERAGE(Table2[6M Return vs Nifty]))/_xlfn.STDEV.P(Table2[6M Return vs Nifty])</f>
        <v>0.23376618744475838</v>
      </c>
      <c r="M146">
        <v>-3.46150702588641</v>
      </c>
      <c r="N146">
        <f>(Table2[[#This Row],[1W Return vs Nifty]]-AVERAGE(Table2[1W Return vs Nifty]))/_xlfn.STDEV.P(Table2[1W Return vs Nifty])</f>
        <v>-0.41080175290558996</v>
      </c>
      <c r="O146">
        <v>229.9</v>
      </c>
      <c r="P146">
        <v>221.20703940823699</v>
      </c>
      <c r="Q146">
        <v>192.541688564369</v>
      </c>
      <c r="R146">
        <v>45.869191034493802</v>
      </c>
      <c r="S146" s="2">
        <f>(Table2[[#This Row],[Close Price]]-Table2[[#This Row],[20D EMA]])/Table2[[#This Row],[20D EMA]]</f>
        <v>-7.3945193562419183E-3</v>
      </c>
      <c r="T146" s="2">
        <f>(Table2[[#This Row],[Close Price]]-Table2[[#This Row],[50D EMA]])/Table2[[#This Row],[50D EMA]]</f>
        <v>3.1612739858868165E-2</v>
      </c>
      <c r="U146" s="2">
        <f>(Table2[[#This Row],[Close Price]]-Table2[[#This Row],[200D EMA]])/Table2[[#This Row],[200D EMA]]</f>
        <v>0.18519787429676557</v>
      </c>
      <c r="V146">
        <v>0.63713036242542298</v>
      </c>
      <c r="W146">
        <v>228.1</v>
      </c>
      <c r="X146">
        <v>230.7</v>
      </c>
      <c r="Y146">
        <v>223.4</v>
      </c>
      <c r="Z146">
        <v>228.69</v>
      </c>
      <c r="AA146">
        <v>221.25</v>
      </c>
      <c r="AB146">
        <v>243.29</v>
      </c>
      <c r="AC146" s="2">
        <f>(Table2[[#This Row],[Close Price]]/Table2[[#This Row],[Day Low]])-1</f>
        <v>4.3840420868046515E-4</v>
      </c>
      <c r="AD146" s="2">
        <f>(Table2[[#This Row],[Day High]]/Table2[[#This Row],[Close Price]])-1</f>
        <v>1.0955302366345343E-2</v>
      </c>
      <c r="AE146" s="2">
        <f>(Table2[[#This Row],[Close Price]]/Table2[[#This Row],[Current Week Low]])-1</f>
        <v>2.14861235452104E-2</v>
      </c>
      <c r="AF146" s="2">
        <f>(Table2[[#This Row],[Current Week High]]/Table2[[#This Row],[Close Price]])-1</f>
        <v>2.1472392638037796E-3</v>
      </c>
      <c r="AG146" s="2">
        <f>(Table2[[#This Row],[Close Price]]/Table2[[#This Row],[Current Month Low]])-1</f>
        <v>3.1412429378530948E-2</v>
      </c>
      <c r="AH146" s="2">
        <f>(Table2[[#This Row],[Current Month High]]/Table2[[#This Row],[Close Price]])-1</f>
        <v>6.6126205083260281E-2</v>
      </c>
      <c r="AI146">
        <v>7.6555652936020904</v>
      </c>
      <c r="AJ146">
        <v>44.842907013646403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0.12</v>
      </c>
      <c r="AM146" t="s">
        <v>10183</v>
      </c>
      <c r="AN146">
        <v>-5.76</v>
      </c>
      <c r="AO146" t="s">
        <v>10184</v>
      </c>
      <c r="AP146">
        <v>4.8984270550696998E-2</v>
      </c>
      <c r="AQ146">
        <f>(Table2[[#This Row],[Sharpe Ratio]]-AVERAGE(Table2[Sharpe Ratio]))/_xlfn.STDEV.P(Table2[Sharpe Ratio])</f>
        <v>-5.2434009993107676E-2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-1.7308965605327415</v>
      </c>
      <c r="AS146">
        <f>_xlfn.RANK.AVG(Table2[[#This Row],[1Y Return vs Nifty Z-Score]],Table2[1Y Return vs Nifty Z-Score])</f>
        <v>451</v>
      </c>
      <c r="AT146">
        <f>_xlfn.RANK.AVG(Table2[[#This Row],[6M Return vs Nifty Z-Score]],Table2[6M Return vs Nifty Z-Score])</f>
        <v>242</v>
      </c>
      <c r="AU146">
        <f>_xlfn.RANK.AVG(Table2[[#This Row],[Sharpe Ratio Z-Score]],Table2[Sharpe Ratio Z-Score])</f>
        <v>352</v>
      </c>
      <c r="AV146">
        <f>(Table2[[#This Row],[Rank 1Y]]+Table2[[#This Row],[Rank 6M]]+Table2[[#This Row],[Rank Sharpe]])/3</f>
        <v>348.33333333333331</v>
      </c>
    </row>
    <row r="147" spans="1:48" x14ac:dyDescent="0.3">
      <c r="A147" t="s">
        <v>376</v>
      </c>
      <c r="B147" t="s">
        <v>377</v>
      </c>
      <c r="C147" t="s">
        <v>10139</v>
      </c>
      <c r="D147" t="s">
        <v>146</v>
      </c>
      <c r="E147">
        <v>65420.06817834</v>
      </c>
      <c r="F147">
        <v>1442.9</v>
      </c>
      <c r="G147">
        <v>68.961452206403493</v>
      </c>
      <c r="H147">
        <f>(Table2[[#This Row],[1Y Return vs Nifty]]-AVERAGE(Table2[1Y Return vs Nifty]))/_xlfn.STDEV.P(Table2[1Y Return vs Nifty])</f>
        <v>0.31355469994929153</v>
      </c>
      <c r="I147">
        <v>1.9891757040105</v>
      </c>
      <c r="J147">
        <f>(Table2[[#This Row],[1M Return vs Nifty]]-AVERAGE(Table2[1M Return vs Nifty]))/_xlfn.STDEV.P(Table2[1M Return vs Nifty])</f>
        <v>0.2362828455827452</v>
      </c>
      <c r="K147">
        <v>55.756771570005597</v>
      </c>
      <c r="L147">
        <f>(Table2[[#This Row],[6M Return vs Nifty]]-AVERAGE(Table2[6M Return vs Nifty]))/_xlfn.STDEV.P(Table2[6M Return vs Nifty])</f>
        <v>1.3900645984510762</v>
      </c>
      <c r="M147">
        <v>3.6097567326978401</v>
      </c>
      <c r="N147">
        <f>(Table2[[#This Row],[1W Return vs Nifty]]-AVERAGE(Table2[1W Return vs Nifty]))/_xlfn.STDEV.P(Table2[1W Return vs Nifty])</f>
        <v>1.0980945400532669</v>
      </c>
      <c r="O147">
        <v>1404.16</v>
      </c>
      <c r="P147">
        <v>1335.37295455606</v>
      </c>
      <c r="Q147">
        <v>1085.85816434149</v>
      </c>
      <c r="R147">
        <v>56.071405123195198</v>
      </c>
      <c r="S147" s="2">
        <f>(Table2[[#This Row],[Close Price]]-Table2[[#This Row],[20D EMA]])/Table2[[#This Row],[20D EMA]]</f>
        <v>2.7589448495897909E-2</v>
      </c>
      <c r="T147" s="2">
        <f>(Table2[[#This Row],[Close Price]]-Table2[[#This Row],[50D EMA]])/Table2[[#This Row],[50D EMA]]</f>
        <v>8.0522108132470807E-2</v>
      </c>
      <c r="U147" s="2">
        <f>(Table2[[#This Row],[Close Price]]-Table2[[#This Row],[200D EMA]])/Table2[[#This Row],[200D EMA]]</f>
        <v>0.32881074838630997</v>
      </c>
      <c r="V147">
        <v>0.61311032517599595</v>
      </c>
      <c r="W147">
        <v>1404.3</v>
      </c>
      <c r="X147">
        <v>1448.8</v>
      </c>
      <c r="Y147">
        <v>1429.6</v>
      </c>
      <c r="Z147">
        <v>1487</v>
      </c>
      <c r="AA147">
        <v>1362.55</v>
      </c>
      <c r="AB147">
        <v>1543</v>
      </c>
      <c r="AC147" s="2">
        <f>(Table2[[#This Row],[Close Price]]/Table2[[#This Row],[Day Low]])-1</f>
        <v>2.7487004201381504E-2</v>
      </c>
      <c r="AD147" s="2">
        <f>(Table2[[#This Row],[Day High]]/Table2[[#This Row],[Close Price]])-1</f>
        <v>4.0889874558180939E-3</v>
      </c>
      <c r="AE147" s="2">
        <f>(Table2[[#This Row],[Close Price]]/Table2[[#This Row],[Current Week Low]])-1</f>
        <v>9.3033016228316612E-3</v>
      </c>
      <c r="AF147" s="2">
        <f>(Table2[[#This Row],[Current Week High]]/Table2[[#This Row],[Close Price]])-1</f>
        <v>3.0563448610437138E-2</v>
      </c>
      <c r="AG147" s="2">
        <f>(Table2[[#This Row],[Close Price]]/Table2[[#This Row],[Current Month Low]])-1</f>
        <v>5.8970313016036169E-2</v>
      </c>
      <c r="AH147" s="2">
        <f>(Table2[[#This Row],[Current Month High]]/Table2[[#This Row],[Close Price]])-1</f>
        <v>6.9374177004643434E-2</v>
      </c>
      <c r="AI147">
        <v>6.9374177004643398</v>
      </c>
      <c r="AJ147">
        <v>118.191441100861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-0.01</v>
      </c>
      <c r="AM147" t="s">
        <v>10184</v>
      </c>
      <c r="AN147">
        <v>4.25</v>
      </c>
      <c r="AO147" t="s">
        <v>10183</v>
      </c>
      <c r="AP147">
        <v>8.5179315084350001E-3</v>
      </c>
      <c r="AQ147">
        <f>(Table2[[#This Row],[Sharpe Ratio]]-AVERAGE(Table2[Sharpe Ratio]))/_xlfn.STDEV.P(Table2[Sharpe Ratio])</f>
        <v>-0.51021097188242237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2.5277857121539578</v>
      </c>
      <c r="AS147">
        <f>_xlfn.RANK.AVG(Table2[[#This Row],[1Y Return vs Nifty Z-Score]],Table2[1Y Return vs Nifty Z-Score])</f>
        <v>192</v>
      </c>
      <c r="AT147">
        <f>_xlfn.RANK.AVG(Table2[[#This Row],[6M Return vs Nifty Z-Score]],Table2[6M Return vs Nifty Z-Score])</f>
        <v>63</v>
      </c>
      <c r="AU147">
        <f>_xlfn.RANK.AVG(Table2[[#This Row],[Sharpe Ratio Z-Score]],Table2[Sharpe Ratio Z-Score])</f>
        <v>475</v>
      </c>
      <c r="AV147">
        <f>(Table2[[#This Row],[Rank 1Y]]+Table2[[#This Row],[Rank 6M]]+Table2[[#This Row],[Rank Sharpe]])/3</f>
        <v>243.33333333333334</v>
      </c>
    </row>
    <row r="148" spans="1:48" x14ac:dyDescent="0.3">
      <c r="A148" t="s">
        <v>378</v>
      </c>
      <c r="B148" t="s">
        <v>379</v>
      </c>
      <c r="C148" t="s">
        <v>10147</v>
      </c>
      <c r="D148" t="s">
        <v>130</v>
      </c>
      <c r="E148">
        <v>64763.1303462</v>
      </c>
      <c r="F148">
        <v>789.45</v>
      </c>
      <c r="G148">
        <v>93.896160867853695</v>
      </c>
      <c r="H148">
        <f>(Table2[[#This Row],[1Y Return vs Nifty]]-AVERAGE(Table2[1Y Return vs Nifty]))/_xlfn.STDEV.P(Table2[1Y Return vs Nifty])</f>
        <v>0.62021692796106431</v>
      </c>
      <c r="I148">
        <v>-9.2415909572079702</v>
      </c>
      <c r="J148">
        <f>(Table2[[#This Row],[1M Return vs Nifty]]-AVERAGE(Table2[1M Return vs Nifty]))/_xlfn.STDEV.P(Table2[1M Return vs Nifty])</f>
        <v>-0.83159545879684849</v>
      </c>
      <c r="K148">
        <v>22.5062006965458</v>
      </c>
      <c r="L148">
        <f>(Table2[[#This Row],[6M Return vs Nifty]]-AVERAGE(Table2[6M Return vs Nifty]))/_xlfn.STDEV.P(Table2[6M Return vs Nifty])</f>
        <v>0.36706512863649254</v>
      </c>
      <c r="M148">
        <v>-6.4264096450741501</v>
      </c>
      <c r="N148">
        <f>(Table2[[#This Row],[1W Return vs Nifty]]-AVERAGE(Table2[1W Return vs Nifty]))/_xlfn.STDEV.P(Table2[1W Return vs Nifty])</f>
        <v>-1.0434652659368278</v>
      </c>
      <c r="O148">
        <v>800.52</v>
      </c>
      <c r="P148">
        <v>772.69562694807905</v>
      </c>
      <c r="Q148">
        <v>638.39106901639298</v>
      </c>
      <c r="R148">
        <v>35.948537374952501</v>
      </c>
      <c r="S148" s="2">
        <f>(Table2[[#This Row],[Close Price]]-Table2[[#This Row],[20D EMA]])/Table2[[#This Row],[20D EMA]]</f>
        <v>-1.3828511467546016E-2</v>
      </c>
      <c r="T148" s="2">
        <f>(Table2[[#This Row],[Close Price]]-Table2[[#This Row],[50D EMA]])/Table2[[#This Row],[50D EMA]]</f>
        <v>2.1683017824360995E-2</v>
      </c>
      <c r="U148" s="2">
        <f>(Table2[[#This Row],[Close Price]]-Table2[[#This Row],[200D EMA]])/Table2[[#This Row],[200D EMA]]</f>
        <v>0.23662444278293637</v>
      </c>
      <c r="V148">
        <v>0.30497885940353398</v>
      </c>
      <c r="W148">
        <v>787.85</v>
      </c>
      <c r="X148">
        <v>799</v>
      </c>
      <c r="Y148">
        <v>775.8</v>
      </c>
      <c r="Z148">
        <v>792</v>
      </c>
      <c r="AA148">
        <v>765.4</v>
      </c>
      <c r="AB148">
        <v>848</v>
      </c>
      <c r="AC148" s="2">
        <f>(Table2[[#This Row],[Close Price]]/Table2[[#This Row],[Day Low]])-1</f>
        <v>2.0308434346640869E-3</v>
      </c>
      <c r="AD148" s="2">
        <f>(Table2[[#This Row],[Day High]]/Table2[[#This Row],[Close Price]])-1</f>
        <v>1.2097029577553986E-2</v>
      </c>
      <c r="AE148" s="2">
        <f>(Table2[[#This Row],[Close Price]]/Table2[[#This Row],[Current Week Low]])-1</f>
        <v>1.7594740912606488E-2</v>
      </c>
      <c r="AF148" s="2">
        <f>(Table2[[#This Row],[Current Week High]]/Table2[[#This Row],[Close Price]])-1</f>
        <v>3.2300969029070981E-3</v>
      </c>
      <c r="AG148" s="2">
        <f>(Table2[[#This Row],[Close Price]]/Table2[[#This Row],[Current Month Low]])-1</f>
        <v>3.1421478965246941E-2</v>
      </c>
      <c r="AH148" s="2">
        <f>(Table2[[#This Row],[Current Month High]]/Table2[[#This Row],[Close Price]])-1</f>
        <v>7.4165558300082202E-2</v>
      </c>
      <c r="AI148">
        <v>7.4165558300082202</v>
      </c>
      <c r="AJ148">
        <v>129.79187891136601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0.03</v>
      </c>
      <c r="AM148" t="s">
        <v>10183</v>
      </c>
      <c r="AN148">
        <v>-1.72</v>
      </c>
      <c r="AO148" t="s">
        <v>10184</v>
      </c>
      <c r="AP148">
        <v>0.17188565520471599</v>
      </c>
      <c r="AQ148">
        <f>(Table2[[#This Row],[Sharpe Ratio]]-AVERAGE(Table2[Sharpe Ratio]))/_xlfn.STDEV.P(Table2[Sharpe Ratio])</f>
        <v>1.3378924640709013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0.45011379593478207</v>
      </c>
      <c r="AS148">
        <f>_xlfn.RANK.AVG(Table2[[#This Row],[1Y Return vs Nifty Z-Score]],Table2[1Y Return vs Nifty Z-Score])</f>
        <v>122</v>
      </c>
      <c r="AT148">
        <f>_xlfn.RANK.AVG(Table2[[#This Row],[6M Return vs Nifty Z-Score]],Table2[6M Return vs Nifty Z-Score])</f>
        <v>201</v>
      </c>
      <c r="AU148">
        <f>_xlfn.RANK.AVG(Table2[[#This Row],[Sharpe Ratio Z-Score]],Table2[Sharpe Ratio Z-Score])</f>
        <v>70</v>
      </c>
      <c r="AV148">
        <f>(Table2[[#This Row],[Rank 1Y]]+Table2[[#This Row],[Rank 6M]]+Table2[[#This Row],[Rank Sharpe]])/3</f>
        <v>131</v>
      </c>
    </row>
    <row r="149" spans="1:48" x14ac:dyDescent="0.3">
      <c r="A149" t="s">
        <v>380</v>
      </c>
      <c r="B149" t="s">
        <v>381</v>
      </c>
      <c r="C149" t="s">
        <v>10144</v>
      </c>
      <c r="D149" t="s">
        <v>62</v>
      </c>
      <c r="E149">
        <v>64562.110874999998</v>
      </c>
      <c r="F149">
        <v>5383.7</v>
      </c>
      <c r="G149">
        <v>22.698553329116798</v>
      </c>
      <c r="H149">
        <f>(Table2[[#This Row],[1Y Return vs Nifty]]-AVERAGE(Table2[1Y Return vs Nifty]))/_xlfn.STDEV.P(Table2[1Y Return vs Nifty])</f>
        <v>-0.25541459648871867</v>
      </c>
      <c r="I149">
        <v>-2.8803181656302099</v>
      </c>
      <c r="J149">
        <f>(Table2[[#This Row],[1M Return vs Nifty]]-AVERAGE(Table2[1M Return vs Nifty]))/_xlfn.STDEV.P(Table2[1M Return vs Nifty])</f>
        <v>-0.22673335033335582</v>
      </c>
      <c r="K149">
        <v>-4.3945393736427798</v>
      </c>
      <c r="L149">
        <f>(Table2[[#This Row],[6M Return vs Nifty]]-AVERAGE(Table2[6M Return vs Nifty]))/_xlfn.STDEV.P(Table2[6M Return vs Nifty])</f>
        <v>-0.46057307746085091</v>
      </c>
      <c r="M149">
        <v>1.1561069469013401</v>
      </c>
      <c r="N149">
        <f>(Table2[[#This Row],[1W Return vs Nifty]]-AVERAGE(Table2[1W Return vs Nifty]))/_xlfn.STDEV.P(Table2[1W Return vs Nifty])</f>
        <v>0.57452432793762132</v>
      </c>
      <c r="O149">
        <v>5132.96</v>
      </c>
      <c r="P149">
        <v>5085.6768363054598</v>
      </c>
      <c r="Q149">
        <v>4751.1874350052003</v>
      </c>
      <c r="R149">
        <v>72.905063850073006</v>
      </c>
      <c r="S149" s="2">
        <f>(Table2[[#This Row],[Close Price]]-Table2[[#This Row],[20D EMA]])/Table2[[#This Row],[20D EMA]]</f>
        <v>4.8849007200523632E-2</v>
      </c>
      <c r="T149" s="2">
        <f>(Table2[[#This Row],[Close Price]]-Table2[[#This Row],[50D EMA]])/Table2[[#This Row],[50D EMA]]</f>
        <v>5.8600491790398911E-2</v>
      </c>
      <c r="U149" s="2">
        <f>(Table2[[#This Row],[Close Price]]-Table2[[#This Row],[200D EMA]])/Table2[[#This Row],[200D EMA]]</f>
        <v>0.13312726000549949</v>
      </c>
      <c r="V149">
        <v>0.96872019753541705</v>
      </c>
      <c r="W149">
        <v>5364.7</v>
      </c>
      <c r="X149">
        <v>5445</v>
      </c>
      <c r="Y149">
        <v>5230</v>
      </c>
      <c r="Z149">
        <v>5450</v>
      </c>
      <c r="AA149">
        <v>4872</v>
      </c>
      <c r="AB149">
        <v>5450</v>
      </c>
      <c r="AC149" s="2">
        <f>(Table2[[#This Row],[Close Price]]/Table2[[#This Row],[Day Low]])-1</f>
        <v>3.5416705500772583E-3</v>
      </c>
      <c r="AD149" s="2">
        <f>(Table2[[#This Row],[Day High]]/Table2[[#This Row],[Close Price]])-1</f>
        <v>1.1386221371918914E-2</v>
      </c>
      <c r="AE149" s="2">
        <f>(Table2[[#This Row],[Close Price]]/Table2[[#This Row],[Current Week Low]])-1</f>
        <v>2.9388145315487613E-2</v>
      </c>
      <c r="AF149" s="2">
        <f>(Table2[[#This Row],[Current Week High]]/Table2[[#This Row],[Close Price]])-1</f>
        <v>1.2314950684473525E-2</v>
      </c>
      <c r="AG149" s="2">
        <f>(Table2[[#This Row],[Close Price]]/Table2[[#This Row],[Current Month Low]])-1</f>
        <v>0.10502873563218396</v>
      </c>
      <c r="AH149" s="2">
        <f>(Table2[[#This Row],[Current Month High]]/Table2[[#This Row],[Close Price]])-1</f>
        <v>1.2314950684473525E-2</v>
      </c>
      <c r="AI149">
        <v>3.6239017775879101</v>
      </c>
      <c r="AJ149">
        <v>56.1850884827386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</v>
      </c>
      <c r="AM149" t="s">
        <v>10185</v>
      </c>
      <c r="AN149">
        <v>9.34</v>
      </c>
      <c r="AO149" t="s">
        <v>10183</v>
      </c>
      <c r="AP149">
        <v>1.4309253698722E-2</v>
      </c>
      <c r="AQ149">
        <f>(Table2[[#This Row],[Sharpe Ratio]]-AVERAGE(Table2[Sharpe Ratio]))/_xlfn.STDEV.P(Table2[Sharpe Ratio])</f>
        <v>-0.44469642472205345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-0.81289312106735756</v>
      </c>
      <c r="AS149">
        <f>_xlfn.RANK.AVG(Table2[[#This Row],[1Y Return vs Nifty Z-Score]],Table2[1Y Return vs Nifty Z-Score])</f>
        <v>363</v>
      </c>
      <c r="AT149">
        <f>_xlfn.RANK.AVG(Table2[[#This Row],[6M Return vs Nifty Z-Score]],Table2[6M Return vs Nifty Z-Score])</f>
        <v>484</v>
      </c>
      <c r="AU149">
        <f>_xlfn.RANK.AVG(Table2[[#This Row],[Sharpe Ratio Z-Score]],Table2[Sharpe Ratio Z-Score])</f>
        <v>452</v>
      </c>
      <c r="AV149">
        <f>(Table2[[#This Row],[Rank 1Y]]+Table2[[#This Row],[Rank 6M]]+Table2[[#This Row],[Rank Sharpe]])/3</f>
        <v>433</v>
      </c>
    </row>
    <row r="150" spans="1:48" x14ac:dyDescent="0.3">
      <c r="A150" t="s">
        <v>382</v>
      </c>
      <c r="B150" t="s">
        <v>383</v>
      </c>
      <c r="C150" t="s">
        <v>10150</v>
      </c>
      <c r="D150" t="s">
        <v>384</v>
      </c>
      <c r="E150">
        <v>64362.808450980003</v>
      </c>
      <c r="F150">
        <v>1056.3499999999999</v>
      </c>
      <c r="G150">
        <v>28.609282931062602</v>
      </c>
      <c r="H150">
        <f>(Table2[[#This Row],[1Y Return vs Nifty]]-AVERAGE(Table2[1Y Return vs Nifty]))/_xlfn.STDEV.P(Table2[1Y Return vs Nifty])</f>
        <v>-0.18272084523947435</v>
      </c>
      <c r="I150">
        <v>-11.8109081257796</v>
      </c>
      <c r="J150">
        <f>(Table2[[#This Row],[1M Return vs Nifty]]-AVERAGE(Table2[1M Return vs Nifty]))/_xlfn.STDEV.P(Table2[1M Return vs Nifty])</f>
        <v>-1.0758991776927385</v>
      </c>
      <c r="K150">
        <v>5.9445568915139599</v>
      </c>
      <c r="L150">
        <f>(Table2[[#This Row],[6M Return vs Nifty]]-AVERAGE(Table2[6M Return vs Nifty]))/_xlfn.STDEV.P(Table2[6M Return vs Nifty])</f>
        <v>-0.14247658408426253</v>
      </c>
      <c r="M150">
        <v>-1.69899802246704</v>
      </c>
      <c r="N150">
        <f>(Table2[[#This Row],[1W Return vs Nifty]]-AVERAGE(Table2[1W Return vs Nifty]))/_xlfn.STDEV.P(Table2[1W Return vs Nifty])</f>
        <v>-3.4710096256857066E-2</v>
      </c>
      <c r="O150">
        <v>1054.71</v>
      </c>
      <c r="P150">
        <v>1045.0457822344099</v>
      </c>
      <c r="Q150">
        <v>926.92134793120101</v>
      </c>
      <c r="R150">
        <v>53.325286332204897</v>
      </c>
      <c r="S150" s="2">
        <f>(Table2[[#This Row],[Close Price]]-Table2[[#This Row],[20D EMA]])/Table2[[#This Row],[20D EMA]]</f>
        <v>1.554929791127298E-3</v>
      </c>
      <c r="T150" s="2">
        <f>(Table2[[#This Row],[Close Price]]-Table2[[#This Row],[50D EMA]])/Table2[[#This Row],[50D EMA]]</f>
        <v>1.0816959369397663E-2</v>
      </c>
      <c r="U150" s="2">
        <f>(Table2[[#This Row],[Close Price]]-Table2[[#This Row],[200D EMA]])/Table2[[#This Row],[200D EMA]]</f>
        <v>0.13963283115409</v>
      </c>
      <c r="V150">
        <v>0.82680336410848798</v>
      </c>
      <c r="W150">
        <v>1053.5</v>
      </c>
      <c r="X150">
        <v>1075</v>
      </c>
      <c r="Y150">
        <v>1043.3</v>
      </c>
      <c r="Z150">
        <v>1062.6500000000001</v>
      </c>
      <c r="AA150">
        <v>1015</v>
      </c>
      <c r="AB150">
        <v>1070.3</v>
      </c>
      <c r="AC150" s="2">
        <f>(Table2[[#This Row],[Close Price]]/Table2[[#This Row],[Day Low]])-1</f>
        <v>2.7052681537731438E-3</v>
      </c>
      <c r="AD150" s="2">
        <f>(Table2[[#This Row],[Day High]]/Table2[[#This Row],[Close Price]])-1</f>
        <v>1.7655133241823329E-2</v>
      </c>
      <c r="AE150" s="2">
        <f>(Table2[[#This Row],[Close Price]]/Table2[[#This Row],[Current Week Low]])-1</f>
        <v>1.2508386849420017E-2</v>
      </c>
      <c r="AF150" s="2">
        <f>(Table2[[#This Row],[Current Week High]]/Table2[[#This Row],[Close Price]])-1</f>
        <v>5.9639324087661372E-3</v>
      </c>
      <c r="AG150" s="2">
        <f>(Table2[[#This Row],[Close Price]]/Table2[[#This Row],[Current Month Low]])-1</f>
        <v>4.0738916256157554E-2</v>
      </c>
      <c r="AH150" s="2">
        <f>(Table2[[#This Row],[Current Month High]]/Table2[[#This Row],[Close Price]])-1</f>
        <v>1.3205850333696256E-2</v>
      </c>
      <c r="AI150">
        <v>11.7054006721257</v>
      </c>
      <c r="AJ150">
        <v>63.546988697940797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-0.04</v>
      </c>
      <c r="AM150" t="s">
        <v>10184</v>
      </c>
      <c r="AN150">
        <v>0.8</v>
      </c>
      <c r="AO150" t="s">
        <v>10183</v>
      </c>
      <c r="AP150">
        <v>2.7597012976897001E-2</v>
      </c>
      <c r="AQ150">
        <f>(Table2[[#This Row],[Sharpe Ratio]]-AVERAGE(Table2[Sharpe Ratio]))/_xlfn.STDEV.P(Table2[Sharpe Ratio])</f>
        <v>-0.29437815485517083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-1.7301848581285033</v>
      </c>
      <c r="AS150">
        <f>_xlfn.RANK.AVG(Table2[[#This Row],[1Y Return vs Nifty Z-Score]],Table2[1Y Return vs Nifty Z-Score])</f>
        <v>339</v>
      </c>
      <c r="AT150">
        <f>_xlfn.RANK.AVG(Table2[[#This Row],[6M Return vs Nifty Z-Score]],Table2[6M Return vs Nifty Z-Score])</f>
        <v>365</v>
      </c>
      <c r="AU150">
        <f>_xlfn.RANK.AVG(Table2[[#This Row],[Sharpe Ratio Z-Score]],Table2[Sharpe Ratio Z-Score])</f>
        <v>416</v>
      </c>
      <c r="AV150">
        <f>(Table2[[#This Row],[Rank 1Y]]+Table2[[#This Row],[Rank 6M]]+Table2[[#This Row],[Rank Sharpe]])/3</f>
        <v>373.33333333333331</v>
      </c>
    </row>
    <row r="151" spans="1:48" x14ac:dyDescent="0.3">
      <c r="A151" t="s">
        <v>385</v>
      </c>
      <c r="B151" t="s">
        <v>386</v>
      </c>
      <c r="C151" t="s">
        <v>10147</v>
      </c>
      <c r="D151" t="s">
        <v>130</v>
      </c>
      <c r="E151">
        <v>62796.375968667002</v>
      </c>
      <c r="F151">
        <v>152.03</v>
      </c>
      <c r="G151">
        <v>40.301652266308402</v>
      </c>
      <c r="H151">
        <f>(Table2[[#This Row],[1Y Return vs Nifty]]-AVERAGE(Table2[1Y Return vs Nifty]))/_xlfn.STDEV.P(Table2[1Y Return vs Nifty])</f>
        <v>-3.89209685388308E-2</v>
      </c>
      <c r="I151">
        <v>-7.2289938055196403</v>
      </c>
      <c r="J151">
        <f>(Table2[[#This Row],[1M Return vs Nifty]]-AVERAGE(Table2[1M Return vs Nifty]))/_xlfn.STDEV.P(Table2[1M Return vs Nifty])</f>
        <v>-0.64022750515876992</v>
      </c>
      <c r="K151">
        <v>21.3387016473377</v>
      </c>
      <c r="L151">
        <f>(Table2[[#This Row],[6M Return vs Nifty]]-AVERAGE(Table2[6M Return vs Nifty]))/_xlfn.STDEV.P(Table2[6M Return vs Nifty])</f>
        <v>0.33114541727592056</v>
      </c>
      <c r="M151">
        <v>-4.62763810977206</v>
      </c>
      <c r="N151">
        <f>(Table2[[#This Row],[1W Return vs Nifty]]-AVERAGE(Table2[1W Return vs Nifty]))/_xlfn.STDEV.P(Table2[1W Return vs Nifty])</f>
        <v>-0.65963575622544879</v>
      </c>
      <c r="O151">
        <v>151.84</v>
      </c>
      <c r="P151">
        <v>151.94483189796301</v>
      </c>
      <c r="Q151">
        <v>131.78616203239801</v>
      </c>
      <c r="R151">
        <v>51.078022031660502</v>
      </c>
      <c r="S151" s="2">
        <f>(Table2[[#This Row],[Close Price]]-Table2[[#This Row],[20D EMA]])/Table2[[#This Row],[20D EMA]]</f>
        <v>1.2513171759746952E-3</v>
      </c>
      <c r="T151" s="2">
        <f>(Table2[[#This Row],[Close Price]]-Table2[[#This Row],[50D EMA]])/Table2[[#This Row],[50D EMA]]</f>
        <v>5.6051990036871978E-4</v>
      </c>
      <c r="U151" s="2">
        <f>(Table2[[#This Row],[Close Price]]-Table2[[#This Row],[200D EMA]])/Table2[[#This Row],[200D EMA]]</f>
        <v>0.15361125671620432</v>
      </c>
      <c r="V151">
        <v>0.83330849878315705</v>
      </c>
      <c r="W151">
        <v>151.80000000000001</v>
      </c>
      <c r="X151">
        <v>153.80000000000001</v>
      </c>
      <c r="Y151">
        <v>148.80000000000001</v>
      </c>
      <c r="Z151">
        <v>153.19999999999999</v>
      </c>
      <c r="AA151">
        <v>145.4</v>
      </c>
      <c r="AB151">
        <v>158.75</v>
      </c>
      <c r="AC151" s="2">
        <f>(Table2[[#This Row],[Close Price]]/Table2[[#This Row],[Day Low]])-1</f>
        <v>1.5151515151514694E-3</v>
      </c>
      <c r="AD151" s="2">
        <f>(Table2[[#This Row],[Day High]]/Table2[[#This Row],[Close Price]])-1</f>
        <v>1.1642438992304216E-2</v>
      </c>
      <c r="AE151" s="2">
        <f>(Table2[[#This Row],[Close Price]]/Table2[[#This Row],[Current Week Low]])-1</f>
        <v>2.1706989247311848E-2</v>
      </c>
      <c r="AF151" s="2">
        <f>(Table2[[#This Row],[Current Week High]]/Table2[[#This Row],[Close Price]])-1</f>
        <v>7.6958495033874197E-3</v>
      </c>
      <c r="AG151" s="2">
        <f>(Table2[[#This Row],[Close Price]]/Table2[[#This Row],[Current Month Low]])-1</f>
        <v>4.5598349381017922E-2</v>
      </c>
      <c r="AH151" s="2">
        <f>(Table2[[#This Row],[Current Month High]]/Table2[[#This Row],[Close Price]])-1</f>
        <v>4.4201802275866564E-2</v>
      </c>
      <c r="AI151">
        <v>15.3390778135894</v>
      </c>
      <c r="AJ151">
        <v>85.855745721271305</v>
      </c>
      <c r="AK151" t="str">
        <f>IF(AND(Table2[[#This Row],[20D EMA]]&gt;Table2[[#This Row],[50D EMA]],Table2[[#This Row],[50D EMA]]&gt;Table2[[#This Row],[200D EMA]]),"Uptrend","Downtrend/NoTrend")</f>
        <v>Downtrend/NoTrend</v>
      </c>
      <c r="AL151">
        <v>-0.12</v>
      </c>
      <c r="AM151" t="s">
        <v>10184</v>
      </c>
      <c r="AN151">
        <v>6.4</v>
      </c>
      <c r="AO151" t="s">
        <v>10183</v>
      </c>
      <c r="AP151">
        <v>-1.0965165268566999E-2</v>
      </c>
      <c r="AQ151">
        <f>(Table2[[#This Row],[Sharpe Ratio]]-AVERAGE(Table2[Sharpe Ratio]))/_xlfn.STDEV.P(Table2[Sharpe Ratio])</f>
        <v>-0.73061422707822332</v>
      </c>
      <c r="AR1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1">
        <f>_xlfn.RANK.AVG(Table2[[#This Row],[1Y Return vs Nifty Z-Score]],Table2[1Y Return vs Nifty Z-Score])</f>
        <v>289</v>
      </c>
      <c r="AT151">
        <f>_xlfn.RANK.AVG(Table2[[#This Row],[6M Return vs Nifty Z-Score]],Table2[6M Return vs Nifty Z-Score])</f>
        <v>212</v>
      </c>
      <c r="AU151">
        <f>_xlfn.RANK.AVG(Table2[[#This Row],[Sharpe Ratio Z-Score]],Table2[Sharpe Ratio Z-Score])</f>
        <v>558</v>
      </c>
      <c r="AV151">
        <f>(Table2[[#This Row],[Rank 1Y]]+Table2[[#This Row],[Rank 6M]]+Table2[[#This Row],[Rank Sharpe]])/3</f>
        <v>353</v>
      </c>
    </row>
    <row r="152" spans="1:48" x14ac:dyDescent="0.3">
      <c r="A152" t="s">
        <v>387</v>
      </c>
      <c r="B152" t="s">
        <v>388</v>
      </c>
      <c r="C152" t="s">
        <v>10152</v>
      </c>
      <c r="D152" t="s">
        <v>140</v>
      </c>
      <c r="E152">
        <v>62448.684204750003</v>
      </c>
      <c r="F152">
        <v>1715.35</v>
      </c>
      <c r="G152">
        <v>34.688080857273597</v>
      </c>
      <c r="H152">
        <f>(Table2[[#This Row],[1Y Return vs Nifty]]-AVERAGE(Table2[1Y Return vs Nifty]))/_xlfn.STDEV.P(Table2[1Y Return vs Nifty])</f>
        <v>-0.10796008741408937</v>
      </c>
      <c r="I152">
        <v>-15.2648195366764</v>
      </c>
      <c r="J152">
        <f>(Table2[[#This Row],[1M Return vs Nifty]]-AVERAGE(Table2[1M Return vs Nifty]))/_xlfn.STDEV.P(Table2[1M Return vs Nifty])</f>
        <v>-1.4043146075744988</v>
      </c>
      <c r="K152">
        <v>-2.0173503319405199</v>
      </c>
      <c r="L152">
        <f>(Table2[[#This Row],[6M Return vs Nifty]]-AVERAGE(Table2[6M Return vs Nifty]))/_xlfn.STDEV.P(Table2[6M Return vs Nifty])</f>
        <v>-0.38743559243644993</v>
      </c>
      <c r="M152">
        <v>-6.6291355000347298</v>
      </c>
      <c r="N152">
        <f>(Table2[[#This Row],[1W Return vs Nifty]]-AVERAGE(Table2[1W Return vs Nifty]))/_xlfn.STDEV.P(Table2[1W Return vs Nifty])</f>
        <v>-1.0867237698592125</v>
      </c>
      <c r="O152">
        <v>1769.08</v>
      </c>
      <c r="P152">
        <v>1736.3011663718601</v>
      </c>
      <c r="Q152">
        <v>1486.6446540367499</v>
      </c>
      <c r="R152">
        <v>34.232125650740201</v>
      </c>
      <c r="S152" s="2">
        <f>(Table2[[#This Row],[Close Price]]-Table2[[#This Row],[20D EMA]])/Table2[[#This Row],[20D EMA]]</f>
        <v>-3.037171863341399E-2</v>
      </c>
      <c r="T152" s="2">
        <f>(Table2[[#This Row],[Close Price]]-Table2[[#This Row],[50D EMA]])/Table2[[#This Row],[50D EMA]]</f>
        <v>-1.2066550882782212E-2</v>
      </c>
      <c r="U152" s="2">
        <f>(Table2[[#This Row],[Close Price]]-Table2[[#This Row],[200D EMA]])/Table2[[#This Row],[200D EMA]]</f>
        <v>0.15383995451921653</v>
      </c>
      <c r="V152">
        <v>0.65501461293263596</v>
      </c>
      <c r="W152">
        <v>1715.65</v>
      </c>
      <c r="X152">
        <v>1745</v>
      </c>
      <c r="Y152">
        <v>1680.65</v>
      </c>
      <c r="Z152">
        <v>1730.05</v>
      </c>
      <c r="AA152">
        <v>1680.65</v>
      </c>
      <c r="AB152">
        <v>1819</v>
      </c>
      <c r="AC152" s="2">
        <f>(Table2[[#This Row],[Close Price]]/Table2[[#This Row],[Day Low]])-1</f>
        <v>-1.7486083991502532E-4</v>
      </c>
      <c r="AD152" s="2">
        <f>(Table2[[#This Row],[Day High]]/Table2[[#This Row],[Close Price]])-1</f>
        <v>1.7285102165738753E-2</v>
      </c>
      <c r="AE152" s="2">
        <f>(Table2[[#This Row],[Close Price]]/Table2[[#This Row],[Current Week Low]])-1</f>
        <v>2.0646773569749755E-2</v>
      </c>
      <c r="AF152" s="2">
        <f>(Table2[[#This Row],[Current Week High]]/Table2[[#This Row],[Close Price]])-1</f>
        <v>8.5696796572127809E-3</v>
      </c>
      <c r="AG152" s="2">
        <f>(Table2[[#This Row],[Close Price]]/Table2[[#This Row],[Current Month Low]])-1</f>
        <v>2.0646773569749755E-2</v>
      </c>
      <c r="AH152" s="2">
        <f>(Table2[[#This Row],[Current Month High]]/Table2[[#This Row],[Close Price]])-1</f>
        <v>6.0424986154429261E-2</v>
      </c>
      <c r="AI152">
        <v>13.857230302853599</v>
      </c>
      <c r="AJ152">
        <v>66.579266812333003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0.01</v>
      </c>
      <c r="AM152" t="s">
        <v>10183</v>
      </c>
      <c r="AN152">
        <v>-2.5</v>
      </c>
      <c r="AO152" t="s">
        <v>10184</v>
      </c>
      <c r="AP152">
        <v>9.3230817324451001E-2</v>
      </c>
      <c r="AQ152">
        <f>(Table2[[#This Row],[Sharpe Ratio]]-AVERAGE(Table2[Sharpe Ratio]))/_xlfn.STDEV.P(Table2[Sharpe Ratio])</f>
        <v>0.44810669212053594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-2.5383273651637146</v>
      </c>
      <c r="AS152">
        <f>_xlfn.RANK.AVG(Table2[[#This Row],[1Y Return vs Nifty Z-Score]],Table2[1Y Return vs Nifty Z-Score])</f>
        <v>317</v>
      </c>
      <c r="AT152">
        <f>_xlfn.RANK.AVG(Table2[[#This Row],[6M Return vs Nifty Z-Score]],Table2[6M Return vs Nifty Z-Score])</f>
        <v>451</v>
      </c>
      <c r="AU152">
        <f>_xlfn.RANK.AVG(Table2[[#This Row],[Sharpe Ratio Z-Score]],Table2[Sharpe Ratio Z-Score])</f>
        <v>229</v>
      </c>
      <c r="AV152">
        <f>(Table2[[#This Row],[Rank 1Y]]+Table2[[#This Row],[Rank 6M]]+Table2[[#This Row],[Rank Sharpe]])/3</f>
        <v>332.33333333333331</v>
      </c>
    </row>
    <row r="153" spans="1:48" x14ac:dyDescent="0.3">
      <c r="A153" t="s">
        <v>389</v>
      </c>
      <c r="B153" t="s">
        <v>390</v>
      </c>
      <c r="C153" t="s">
        <v>10143</v>
      </c>
      <c r="D153" t="s">
        <v>193</v>
      </c>
      <c r="E153">
        <v>62136.17945345</v>
      </c>
      <c r="F153">
        <v>3975.35</v>
      </c>
      <c r="G153">
        <v>-7.2440430030287203E-2</v>
      </c>
      <c r="H153">
        <f>(Table2[[#This Row],[1Y Return vs Nifty]]-AVERAGE(Table2[1Y Return vs Nifty]))/_xlfn.STDEV.P(Table2[1Y Return vs Nifty])</f>
        <v>-0.53546614130657133</v>
      </c>
      <c r="I153">
        <v>-21.9003370513927</v>
      </c>
      <c r="J153">
        <f>(Table2[[#This Row],[1M Return vs Nifty]]-AVERAGE(Table2[1M Return vs Nifty]))/_xlfn.STDEV.P(Table2[1M Return vs Nifty])</f>
        <v>-2.0352532964500414</v>
      </c>
      <c r="K153">
        <v>6.0366894293116697</v>
      </c>
      <c r="L153">
        <f>(Table2[[#This Row],[6M Return vs Nifty]]-AVERAGE(Table2[6M Return vs Nifty]))/_xlfn.STDEV.P(Table2[6M Return vs Nifty])</f>
        <v>-0.13964200005024946</v>
      </c>
      <c r="M153">
        <v>-14.1818304927315</v>
      </c>
      <c r="N153">
        <f>(Table2[[#This Row],[1W Return vs Nifty]]-AVERAGE(Table2[1W Return vs Nifty]))/_xlfn.STDEV.P(Table2[1W Return vs Nifty])</f>
        <v>-2.6983499042251489</v>
      </c>
      <c r="O153">
        <v>4388.53</v>
      </c>
      <c r="P153">
        <v>4251.1407263847304</v>
      </c>
      <c r="Q153">
        <v>3576.22504182886</v>
      </c>
      <c r="R153">
        <v>16.4611737693889</v>
      </c>
      <c r="S153" s="2">
        <f>(Table2[[#This Row],[Close Price]]-Table2[[#This Row],[20D EMA]])/Table2[[#This Row],[20D EMA]]</f>
        <v>-9.4149977327259896E-2</v>
      </c>
      <c r="T153" s="2">
        <f>(Table2[[#This Row],[Close Price]]-Table2[[#This Row],[50D EMA]])/Table2[[#This Row],[50D EMA]]</f>
        <v>-6.4874522895239331E-2</v>
      </c>
      <c r="U153" s="2">
        <f>(Table2[[#This Row],[Close Price]]-Table2[[#This Row],[200D EMA]])/Table2[[#This Row],[200D EMA]]</f>
        <v>0.11160510132970543</v>
      </c>
      <c r="V153">
        <v>1.22604376842707</v>
      </c>
      <c r="W153">
        <v>3995.1</v>
      </c>
      <c r="X153">
        <v>4110.75</v>
      </c>
      <c r="Y153">
        <v>3861</v>
      </c>
      <c r="Z153">
        <v>4027.6</v>
      </c>
      <c r="AA153">
        <v>3861</v>
      </c>
      <c r="AB153">
        <v>4747</v>
      </c>
      <c r="AC153" s="2">
        <f>(Table2[[#This Row],[Close Price]]/Table2[[#This Row],[Day Low]])-1</f>
        <v>-4.9435558559235426E-3</v>
      </c>
      <c r="AD153" s="2">
        <f>(Table2[[#This Row],[Day High]]/Table2[[#This Row],[Close Price]])-1</f>
        <v>3.4059894097375087E-2</v>
      </c>
      <c r="AE153" s="2">
        <f>(Table2[[#This Row],[Close Price]]/Table2[[#This Row],[Current Week Low]])-1</f>
        <v>2.9616679616679686E-2</v>
      </c>
      <c r="AF153" s="2">
        <f>(Table2[[#This Row],[Current Week High]]/Table2[[#This Row],[Close Price]])-1</f>
        <v>1.3143496799024046E-2</v>
      </c>
      <c r="AG153" s="2">
        <f>(Table2[[#This Row],[Close Price]]/Table2[[#This Row],[Current Month Low]])-1</f>
        <v>2.9616679616679686E-2</v>
      </c>
      <c r="AH153" s="2">
        <f>(Table2[[#This Row],[Current Month High]]/Table2[[#This Row],[Close Price]])-1</f>
        <v>0.19410869483190152</v>
      </c>
      <c r="AI153">
        <v>24.542493113813801</v>
      </c>
      <c r="AJ153">
        <v>52.183982849705203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0.06</v>
      </c>
      <c r="AM153" t="s">
        <v>10183</v>
      </c>
      <c r="AN153">
        <v>-14.8</v>
      </c>
      <c r="AO153" t="s">
        <v>10184</v>
      </c>
      <c r="AP153">
        <v>0.11405278397346</v>
      </c>
      <c r="AQ153">
        <f>(Table2[[#This Row],[Sharpe Ratio]]-AVERAGE(Table2[Sharpe Ratio]))/_xlfn.STDEV.P(Table2[Sharpe Ratio])</f>
        <v>0.68365596242119719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-4.7250553796108132</v>
      </c>
      <c r="AS153">
        <f>_xlfn.RANK.AVG(Table2[[#This Row],[1Y Return vs Nifty Z-Score]],Table2[1Y Return vs Nifty Z-Score])</f>
        <v>500</v>
      </c>
      <c r="AT153">
        <f>_xlfn.RANK.AVG(Table2[[#This Row],[6M Return vs Nifty Z-Score]],Table2[6M Return vs Nifty Z-Score])</f>
        <v>364</v>
      </c>
      <c r="AU153">
        <f>_xlfn.RANK.AVG(Table2[[#This Row],[Sharpe Ratio Z-Score]],Table2[Sharpe Ratio Z-Score])</f>
        <v>176</v>
      </c>
      <c r="AV153">
        <f>(Table2[[#This Row],[Rank 1Y]]+Table2[[#This Row],[Rank 6M]]+Table2[[#This Row],[Rank Sharpe]])/3</f>
        <v>346.66666666666669</v>
      </c>
    </row>
    <row r="154" spans="1:48" x14ac:dyDescent="0.3">
      <c r="A154" t="s">
        <v>391</v>
      </c>
      <c r="B154" t="s">
        <v>392</v>
      </c>
      <c r="C154" t="s">
        <v>10143</v>
      </c>
      <c r="D154" t="s">
        <v>393</v>
      </c>
      <c r="E154">
        <v>60909.41363925</v>
      </c>
      <c r="F154">
        <v>3156.1</v>
      </c>
      <c r="G154">
        <v>4.7770389636893498</v>
      </c>
      <c r="H154">
        <f>(Table2[[#This Row],[1Y Return vs Nifty]]-AVERAGE(Table2[1Y Return vs Nifty]))/_xlfn.STDEV.P(Table2[1Y Return vs Nifty])</f>
        <v>-0.47582429123457004</v>
      </c>
      <c r="I154">
        <v>-8.8183153203128999</v>
      </c>
      <c r="J154">
        <f>(Table2[[#This Row],[1M Return vs Nifty]]-AVERAGE(Table2[1M Return vs Nifty]))/_xlfn.STDEV.P(Table2[1M Return vs Nifty])</f>
        <v>-0.79134826258596569</v>
      </c>
      <c r="K154">
        <v>6.5396121274749204</v>
      </c>
      <c r="L154">
        <f>(Table2[[#This Row],[6M Return vs Nifty]]-AVERAGE(Table2[6M Return vs Nifty]))/_xlfn.STDEV.P(Table2[6M Return vs Nifty])</f>
        <v>-0.12416889267002747</v>
      </c>
      <c r="M154">
        <v>-2.5567153797809898</v>
      </c>
      <c r="N154">
        <f>(Table2[[#This Row],[1W Return vs Nifty]]-AVERAGE(Table2[1W Return vs Nifty]))/_xlfn.STDEV.P(Table2[1W Return vs Nifty])</f>
        <v>-0.21773346874616178</v>
      </c>
      <c r="O154">
        <v>3156.62</v>
      </c>
      <c r="P154">
        <v>3012.8099927796402</v>
      </c>
      <c r="Q154">
        <v>2651.5134685256298</v>
      </c>
      <c r="R154">
        <v>46.6017026113458</v>
      </c>
      <c r="S154" s="2">
        <f>(Table2[[#This Row],[Close Price]]-Table2[[#This Row],[20D EMA]])/Table2[[#This Row],[20D EMA]]</f>
        <v>-1.6473316395384361E-4</v>
      </c>
      <c r="T154" s="2">
        <f>(Table2[[#This Row],[Close Price]]-Table2[[#This Row],[50D EMA]])/Table2[[#This Row],[50D EMA]]</f>
        <v>4.7560253571835548E-2</v>
      </c>
      <c r="U154" s="2">
        <f>(Table2[[#This Row],[Close Price]]-Table2[[#This Row],[200D EMA]])/Table2[[#This Row],[200D EMA]]</f>
        <v>0.1903013269455292</v>
      </c>
      <c r="V154">
        <v>0.69279882142781601</v>
      </c>
      <c r="W154">
        <v>3132.15</v>
      </c>
      <c r="X154">
        <v>3165.7</v>
      </c>
      <c r="Y154">
        <v>3094.2</v>
      </c>
      <c r="Z154">
        <v>3179.25</v>
      </c>
      <c r="AA154">
        <v>3087.7</v>
      </c>
      <c r="AB154">
        <v>3248.85</v>
      </c>
      <c r="AC154" s="2">
        <f>(Table2[[#This Row],[Close Price]]/Table2[[#This Row],[Day Low]])-1</f>
        <v>7.6465047970244449E-3</v>
      </c>
      <c r="AD154" s="2">
        <f>(Table2[[#This Row],[Day High]]/Table2[[#This Row],[Close Price]])-1</f>
        <v>3.0417287158202022E-3</v>
      </c>
      <c r="AE154" s="2">
        <f>(Table2[[#This Row],[Close Price]]/Table2[[#This Row],[Current Week Low]])-1</f>
        <v>2.0005170965031294E-2</v>
      </c>
      <c r="AF154" s="2">
        <f>(Table2[[#This Row],[Current Week High]]/Table2[[#This Row],[Close Price]])-1</f>
        <v>7.3350020595037702E-3</v>
      </c>
      <c r="AG154" s="2">
        <f>(Table2[[#This Row],[Close Price]]/Table2[[#This Row],[Current Month Low]])-1</f>
        <v>2.2152411179842568E-2</v>
      </c>
      <c r="AH154" s="2">
        <f>(Table2[[#This Row],[Current Month High]]/Table2[[#This Row],[Close Price]])-1</f>
        <v>2.9387535249199903E-2</v>
      </c>
      <c r="AI154">
        <v>6.5856595164918597</v>
      </c>
      <c r="AJ154">
        <v>43.8645273042209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0.15</v>
      </c>
      <c r="AM154" t="s">
        <v>10183</v>
      </c>
      <c r="AN154">
        <v>-1.36</v>
      </c>
      <c r="AO154" t="s">
        <v>10184</v>
      </c>
      <c r="AP154">
        <v>-4.3047518876120003E-3</v>
      </c>
      <c r="AQ154">
        <f>(Table2[[#This Row],[Sharpe Ratio]]-AVERAGE(Table2[Sharpe Ratio]))/_xlfn.STDEV.P(Table2[Sharpe Ratio])</f>
        <v>-0.6552680535764337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-2.2643429688131587</v>
      </c>
      <c r="AS154">
        <f>_xlfn.RANK.AVG(Table2[[#This Row],[1Y Return vs Nifty Z-Score]],Table2[1Y Return vs Nifty Z-Score])</f>
        <v>465</v>
      </c>
      <c r="AT154">
        <f>_xlfn.RANK.AVG(Table2[[#This Row],[6M Return vs Nifty Z-Score]],Table2[6M Return vs Nifty Z-Score])</f>
        <v>355</v>
      </c>
      <c r="AU154">
        <f>_xlfn.RANK.AVG(Table2[[#This Row],[Sharpe Ratio Z-Score]],Table2[Sharpe Ratio Z-Score])</f>
        <v>549</v>
      </c>
      <c r="AV154">
        <f>(Table2[[#This Row],[Rank 1Y]]+Table2[[#This Row],[Rank 6M]]+Table2[[#This Row],[Rank Sharpe]])/3</f>
        <v>456.33333333333331</v>
      </c>
    </row>
    <row r="155" spans="1:48" x14ac:dyDescent="0.3">
      <c r="A155" t="s">
        <v>394</v>
      </c>
      <c r="B155" t="s">
        <v>395</v>
      </c>
      <c r="C155" t="s">
        <v>10146</v>
      </c>
      <c r="D155" t="s">
        <v>396</v>
      </c>
      <c r="E155">
        <v>60779.547056340001</v>
      </c>
      <c r="F155">
        <v>2262.6</v>
      </c>
      <c r="G155">
        <v>-2.4279568089734398</v>
      </c>
      <c r="H155">
        <f>(Table2[[#This Row],[1Y Return vs Nifty]]-AVERAGE(Table2[1Y Return vs Nifty]))/_xlfn.STDEV.P(Table2[1Y Return vs Nifty])</f>
        <v>-0.56443571583389285</v>
      </c>
      <c r="I155">
        <v>-3.4863868872214399</v>
      </c>
      <c r="J155">
        <f>(Table2[[#This Row],[1M Return vs Nifty]]-AVERAGE(Table2[1M Return vs Nifty]))/_xlfn.STDEV.P(Table2[1M Return vs Nifty])</f>
        <v>-0.28436144094138671</v>
      </c>
      <c r="K155">
        <v>14.243376828922701</v>
      </c>
      <c r="L155">
        <f>(Table2[[#This Row],[6M Return vs Nifty]]-AVERAGE(Table2[6M Return vs Nifty]))/_xlfn.STDEV.P(Table2[6M Return vs Nifty])</f>
        <v>0.11284800653298324</v>
      </c>
      <c r="M155">
        <v>-5.6758185954007603</v>
      </c>
      <c r="N155">
        <f>(Table2[[#This Row],[1W Return vs Nifty]]-AVERAGE(Table2[1W Return vs Nifty]))/_xlfn.STDEV.P(Table2[1W Return vs Nifty])</f>
        <v>-0.88330095994479274</v>
      </c>
      <c r="O155">
        <v>2317.3000000000002</v>
      </c>
      <c r="P155">
        <v>2238.9211468426802</v>
      </c>
      <c r="Q155">
        <v>2037.27341539741</v>
      </c>
      <c r="R155">
        <v>32.9472216608835</v>
      </c>
      <c r="S155" s="2">
        <f>(Table2[[#This Row],[Close Price]]-Table2[[#This Row],[20D EMA]])/Table2[[#This Row],[20D EMA]]</f>
        <v>-2.360505761014986E-2</v>
      </c>
      <c r="T155" s="2">
        <f>(Table2[[#This Row],[Close Price]]-Table2[[#This Row],[50D EMA]])/Table2[[#This Row],[50D EMA]]</f>
        <v>1.0576010321181514E-2</v>
      </c>
      <c r="U155" s="2">
        <f>(Table2[[#This Row],[Close Price]]-Table2[[#This Row],[200D EMA]])/Table2[[#This Row],[200D EMA]]</f>
        <v>0.11060203451319056</v>
      </c>
      <c r="V155">
        <v>0.67032795172080795</v>
      </c>
      <c r="W155">
        <v>2249.0500000000002</v>
      </c>
      <c r="X155">
        <v>2285</v>
      </c>
      <c r="Y155">
        <v>2242.5</v>
      </c>
      <c r="Z155">
        <v>2300</v>
      </c>
      <c r="AA155">
        <v>2242.5</v>
      </c>
      <c r="AB155">
        <v>2454</v>
      </c>
      <c r="AC155" s="2">
        <f>(Table2[[#This Row],[Close Price]]/Table2[[#This Row],[Day Low]])-1</f>
        <v>6.0247660123162738E-3</v>
      </c>
      <c r="AD155" s="2">
        <f>(Table2[[#This Row],[Day High]]/Table2[[#This Row],[Close Price]])-1</f>
        <v>9.9001149120481191E-3</v>
      </c>
      <c r="AE155" s="2">
        <f>(Table2[[#This Row],[Close Price]]/Table2[[#This Row],[Current Week Low]])-1</f>
        <v>8.9632107023411844E-3</v>
      </c>
      <c r="AF155" s="2">
        <f>(Table2[[#This Row],[Current Week High]]/Table2[[#This Row],[Close Price]])-1</f>
        <v>1.6529656147794558E-2</v>
      </c>
      <c r="AG155" s="2">
        <f>(Table2[[#This Row],[Close Price]]/Table2[[#This Row],[Current Month Low]])-1</f>
        <v>8.9632107023411844E-3</v>
      </c>
      <c r="AH155" s="2">
        <f>(Table2[[#This Row],[Current Month High]]/Table2[[#This Row],[Close Price]])-1</f>
        <v>8.4592946168125183E-2</v>
      </c>
      <c r="AI155">
        <v>8.4592946168125103</v>
      </c>
      <c r="AJ155">
        <v>30.034482758620602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0.02</v>
      </c>
      <c r="AM155" t="s">
        <v>10183</v>
      </c>
      <c r="AN155">
        <v>-6.42</v>
      </c>
      <c r="AO155" t="s">
        <v>10184</v>
      </c>
      <c r="AP155">
        <v>2.1239208135186999E-2</v>
      </c>
      <c r="AQ155">
        <f>(Table2[[#This Row],[Sharpe Ratio]]-AVERAGE(Table2[Sharpe Ratio]))/_xlfn.STDEV.P(Table2[Sharpe Ratio])</f>
        <v>-0.36630105802868435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-1.9855511682157732</v>
      </c>
      <c r="AS155">
        <f>_xlfn.RANK.AVG(Table2[[#This Row],[1Y Return vs Nifty Z-Score]],Table2[1Y Return vs Nifty Z-Score])</f>
        <v>517</v>
      </c>
      <c r="AT155">
        <f>_xlfn.RANK.AVG(Table2[[#This Row],[6M Return vs Nifty Z-Score]],Table2[6M Return vs Nifty Z-Score])</f>
        <v>274</v>
      </c>
      <c r="AU155">
        <f>_xlfn.RANK.AVG(Table2[[#This Row],[Sharpe Ratio Z-Score]],Table2[Sharpe Ratio Z-Score])</f>
        <v>436</v>
      </c>
      <c r="AV155">
        <f>(Table2[[#This Row],[Rank 1Y]]+Table2[[#This Row],[Rank 6M]]+Table2[[#This Row],[Rank Sharpe]])/3</f>
        <v>409</v>
      </c>
    </row>
    <row r="156" spans="1:48" x14ac:dyDescent="0.3">
      <c r="A156" t="s">
        <v>397</v>
      </c>
      <c r="B156" t="s">
        <v>398</v>
      </c>
      <c r="C156" t="s">
        <v>10144</v>
      </c>
      <c r="D156" t="s">
        <v>62</v>
      </c>
      <c r="E156">
        <v>60766.20394336</v>
      </c>
      <c r="F156">
        <v>28596.799999999999</v>
      </c>
      <c r="G156">
        <v>-2.1520740323741898</v>
      </c>
      <c r="H156">
        <f>(Table2[[#This Row],[1Y Return vs Nifty]]-AVERAGE(Table2[1Y Return vs Nifty]))/_xlfn.STDEV.P(Table2[1Y Return vs Nifty])</f>
        <v>-0.5610427414827307</v>
      </c>
      <c r="I156">
        <v>-4.7122516302183097</v>
      </c>
      <c r="J156">
        <f>(Table2[[#This Row],[1M Return vs Nifty]]-AVERAGE(Table2[1M Return vs Nifty]))/_xlfn.STDEV.P(Table2[1M Return vs Nifty])</f>
        <v>-0.40092288350707145</v>
      </c>
      <c r="K156">
        <v>-2.16029975176476</v>
      </c>
      <c r="L156">
        <f>(Table2[[#This Row],[6M Return vs Nifty]]-AVERAGE(Table2[6M Return vs Nifty]))/_xlfn.STDEV.P(Table2[6M Return vs Nifty])</f>
        <v>-0.39183362762348561</v>
      </c>
      <c r="M156">
        <v>-2.9337541097044699</v>
      </c>
      <c r="N156">
        <f>(Table2[[#This Row],[1W Return vs Nifty]]-AVERAGE(Table2[1W Return vs Nifty]))/_xlfn.STDEV.P(Table2[1W Return vs Nifty])</f>
        <v>-0.2981875942471115</v>
      </c>
      <c r="O156">
        <v>27661.45</v>
      </c>
      <c r="P156">
        <v>27228.4431046381</v>
      </c>
      <c r="Q156">
        <v>25805.657976157599</v>
      </c>
      <c r="R156">
        <v>67.474020224148902</v>
      </c>
      <c r="S156" s="2">
        <f>(Table2[[#This Row],[Close Price]]-Table2[[#This Row],[20D EMA]])/Table2[[#This Row],[20D EMA]]</f>
        <v>3.3814207136646797E-2</v>
      </c>
      <c r="T156" s="2">
        <f>(Table2[[#This Row],[Close Price]]-Table2[[#This Row],[50D EMA]])/Table2[[#This Row],[50D EMA]]</f>
        <v>5.0254687354078405E-2</v>
      </c>
      <c r="U156" s="2">
        <f>(Table2[[#This Row],[Close Price]]-Table2[[#This Row],[200D EMA]])/Table2[[#This Row],[200D EMA]]</f>
        <v>0.10816007971667282</v>
      </c>
      <c r="V156">
        <v>0.92607982428612601</v>
      </c>
      <c r="W156">
        <v>28510.400000000001</v>
      </c>
      <c r="X156">
        <v>28775.8</v>
      </c>
      <c r="Y156">
        <v>27616</v>
      </c>
      <c r="Z156">
        <v>28750</v>
      </c>
      <c r="AA156">
        <v>27342.5</v>
      </c>
      <c r="AB156">
        <v>28750</v>
      </c>
      <c r="AC156" s="2">
        <f>(Table2[[#This Row],[Close Price]]/Table2[[#This Row],[Day Low]])-1</f>
        <v>3.0304730905212907E-3</v>
      </c>
      <c r="AD156" s="2">
        <f>(Table2[[#This Row],[Day High]]/Table2[[#This Row],[Close Price]])-1</f>
        <v>6.2594416158452404E-3</v>
      </c>
      <c r="AE156" s="2">
        <f>(Table2[[#This Row],[Close Price]]/Table2[[#This Row],[Current Week Low]])-1</f>
        <v>3.5515643105446193E-2</v>
      </c>
      <c r="AF156" s="2">
        <f>(Table2[[#This Row],[Current Week High]]/Table2[[#This Row],[Close Price]])-1</f>
        <v>5.3572427684216439E-3</v>
      </c>
      <c r="AG156" s="2">
        <f>(Table2[[#This Row],[Close Price]]/Table2[[#This Row],[Current Month Low]])-1</f>
        <v>4.5873639937825672E-2</v>
      </c>
      <c r="AH156" s="2">
        <f>(Table2[[#This Row],[Current Month High]]/Table2[[#This Row],[Close Price]])-1</f>
        <v>5.3572427684216439E-3</v>
      </c>
      <c r="AI156">
        <v>3.64428887148213</v>
      </c>
      <c r="AJ156">
        <v>29.985454545454498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0.01</v>
      </c>
      <c r="AM156" t="s">
        <v>10183</v>
      </c>
      <c r="AN156">
        <v>4.45</v>
      </c>
      <c r="AO156" t="s">
        <v>10183</v>
      </c>
      <c r="AP156">
        <v>1.5079754689838E-2</v>
      </c>
      <c r="AQ156">
        <f>(Table2[[#This Row],[Sharpe Ratio]]-AVERAGE(Table2[Sharpe Ratio]))/_xlfn.STDEV.P(Table2[Sharpe Ratio])</f>
        <v>-0.43598010367118151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-2.0879669505315808</v>
      </c>
      <c r="AS156">
        <f>_xlfn.RANK.AVG(Table2[[#This Row],[1Y Return vs Nifty Z-Score]],Table2[1Y Return vs Nifty Z-Score])</f>
        <v>515</v>
      </c>
      <c r="AT156">
        <f>_xlfn.RANK.AVG(Table2[[#This Row],[6M Return vs Nifty Z-Score]],Table2[6M Return vs Nifty Z-Score])</f>
        <v>455</v>
      </c>
      <c r="AU156">
        <f>_xlfn.RANK.AVG(Table2[[#This Row],[Sharpe Ratio Z-Score]],Table2[Sharpe Ratio Z-Score])</f>
        <v>449</v>
      </c>
      <c r="AV156">
        <f>(Table2[[#This Row],[Rank 1Y]]+Table2[[#This Row],[Rank 6M]]+Table2[[#This Row],[Rank Sharpe]])/3</f>
        <v>473</v>
      </c>
    </row>
    <row r="157" spans="1:48" x14ac:dyDescent="0.3">
      <c r="A157" t="s">
        <v>399</v>
      </c>
      <c r="B157" t="s">
        <v>400</v>
      </c>
      <c r="C157" t="s">
        <v>10151</v>
      </c>
      <c r="D157" t="s">
        <v>103</v>
      </c>
      <c r="E157">
        <v>60697.171291184997</v>
      </c>
      <c r="F157">
        <v>520.65</v>
      </c>
      <c r="G157">
        <v>-32.841793184547598</v>
      </c>
      <c r="H157">
        <f>(Table2[[#This Row],[1Y Return vs Nifty]]-AVERAGE(Table2[1Y Return vs Nifty]))/_xlfn.STDEV.P(Table2[1Y Return vs Nifty])</f>
        <v>-0.93848359230812417</v>
      </c>
      <c r="I157">
        <v>-0.39184110630116997</v>
      </c>
      <c r="J157">
        <f>(Table2[[#This Row],[1M Return vs Nifty]]-AVERAGE(Table2[1M Return vs Nifty]))/_xlfn.STDEV.P(Table2[1M Return vs Nifty])</f>
        <v>9.8836806107722181E-3</v>
      </c>
      <c r="K157">
        <v>-24.885778642972799</v>
      </c>
      <c r="L157">
        <f>(Table2[[#This Row],[6M Return vs Nifty]]-AVERAGE(Table2[6M Return vs Nifty]))/_xlfn.STDEV.P(Table2[6M Return vs Nifty])</f>
        <v>-1.091014190431348</v>
      </c>
      <c r="M157">
        <v>1.37358639836512</v>
      </c>
      <c r="N157">
        <f>(Table2[[#This Row],[1W Return vs Nifty]]-AVERAGE(Table2[1W Return vs Nifty]))/_xlfn.STDEV.P(Table2[1W Return vs Nifty])</f>
        <v>0.62093101694141606</v>
      </c>
      <c r="O157">
        <v>510.75</v>
      </c>
      <c r="P157">
        <v>508.54587627132599</v>
      </c>
      <c r="Q157">
        <v>535.00130682064196</v>
      </c>
      <c r="R157">
        <v>61.093037089003602</v>
      </c>
      <c r="S157" s="2">
        <f>(Table2[[#This Row],[Close Price]]-Table2[[#This Row],[20D EMA]])/Table2[[#This Row],[20D EMA]]</f>
        <v>1.938325991189423E-2</v>
      </c>
      <c r="T157" s="2">
        <f>(Table2[[#This Row],[Close Price]]-Table2[[#This Row],[50D EMA]])/Table2[[#This Row],[50D EMA]]</f>
        <v>2.3801439149249995E-2</v>
      </c>
      <c r="U157" s="2">
        <f>(Table2[[#This Row],[Close Price]]-Table2[[#This Row],[200D EMA]])/Table2[[#This Row],[200D EMA]]</f>
        <v>-2.6824807038187713E-2</v>
      </c>
      <c r="V157">
        <v>0.75625964954907898</v>
      </c>
      <c r="W157">
        <v>518.70000000000005</v>
      </c>
      <c r="X157">
        <v>523.29999999999995</v>
      </c>
      <c r="Y157">
        <v>518.75</v>
      </c>
      <c r="Z157">
        <v>536.85</v>
      </c>
      <c r="AA157">
        <v>503.7</v>
      </c>
      <c r="AB157">
        <v>536.85</v>
      </c>
      <c r="AC157" s="2">
        <f>(Table2[[#This Row],[Close Price]]/Table2[[#This Row],[Day Low]])-1</f>
        <v>3.759398496240518E-3</v>
      </c>
      <c r="AD157" s="2">
        <f>(Table2[[#This Row],[Day High]]/Table2[[#This Row],[Close Price]])-1</f>
        <v>5.0897916066454663E-3</v>
      </c>
      <c r="AE157" s="2">
        <f>(Table2[[#This Row],[Close Price]]/Table2[[#This Row],[Current Week Low]])-1</f>
        <v>3.6626506024095562E-3</v>
      </c>
      <c r="AF157" s="2">
        <f>(Table2[[#This Row],[Current Week High]]/Table2[[#This Row],[Close Price]])-1</f>
        <v>3.1114952463267231E-2</v>
      </c>
      <c r="AG157" s="2">
        <f>(Table2[[#This Row],[Close Price]]/Table2[[#This Row],[Current Month Low]])-1</f>
        <v>3.3650982727814194E-2</v>
      </c>
      <c r="AH157" s="2">
        <f>(Table2[[#This Row],[Current Month High]]/Table2[[#This Row],[Close Price]])-1</f>
        <v>3.1114952463267231E-2</v>
      </c>
      <c r="AI157">
        <v>30.557956400653001</v>
      </c>
      <c r="AJ157">
        <v>18.599088838268699</v>
      </c>
      <c r="AK157" t="str">
        <f>IF(AND(Table2[[#This Row],[20D EMA]]&gt;Table2[[#This Row],[50D EMA]],Table2[[#This Row],[50D EMA]]&gt;Table2[[#This Row],[200D EMA]]),"Uptrend","Downtrend/NoTrend")</f>
        <v>Downtrend/NoTrend</v>
      </c>
      <c r="AL157">
        <v>-0.05</v>
      </c>
      <c r="AM157" t="s">
        <v>10184</v>
      </c>
      <c r="AN157">
        <v>3.76</v>
      </c>
      <c r="AO157" t="s">
        <v>10183</v>
      </c>
      <c r="AP157">
        <v>-0.12922903197915001</v>
      </c>
      <c r="AQ157">
        <f>(Table2[[#This Row],[Sharpe Ratio]]-AVERAGE(Table2[Sharpe Ratio]))/_xlfn.STDEV.P(Table2[Sharpe Ratio])</f>
        <v>-2.0684786073354227</v>
      </c>
      <c r="AR1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7">
        <f>_xlfn.RANK.AVG(Table2[[#This Row],[1Y Return vs Nifty Z-Score]],Table2[1Y Return vs Nifty Z-Score])</f>
        <v>674</v>
      </c>
      <c r="AT157">
        <f>_xlfn.RANK.AVG(Table2[[#This Row],[6M Return vs Nifty Z-Score]],Table2[6M Return vs Nifty Z-Score])</f>
        <v>657</v>
      </c>
      <c r="AU157">
        <f>_xlfn.RANK.AVG(Table2[[#This Row],[Sharpe Ratio Z-Score]],Table2[Sharpe Ratio Z-Score])</f>
        <v>722</v>
      </c>
      <c r="AV157">
        <f>(Table2[[#This Row],[Rank 1Y]]+Table2[[#This Row],[Rank 6M]]+Table2[[#This Row],[Rank Sharpe]])/3</f>
        <v>684.33333333333337</v>
      </c>
    </row>
    <row r="158" spans="1:48" x14ac:dyDescent="0.3">
      <c r="A158" t="s">
        <v>401</v>
      </c>
      <c r="B158" t="s">
        <v>402</v>
      </c>
      <c r="C158" t="s">
        <v>10145</v>
      </c>
      <c r="D158" t="s">
        <v>109</v>
      </c>
      <c r="E158">
        <v>60432.390201150003</v>
      </c>
      <c r="F158">
        <v>153.78</v>
      </c>
      <c r="G158">
        <v>205.395698547937</v>
      </c>
      <c r="H158">
        <f>(Table2[[#This Row],[1Y Return vs Nifty]]-AVERAGE(Table2[1Y Return vs Nifty]))/_xlfn.STDEV.P(Table2[1Y Return vs Nifty])</f>
        <v>1.9915061261428695</v>
      </c>
      <c r="I158">
        <v>6.3097252313700301</v>
      </c>
      <c r="J158">
        <f>(Table2[[#This Row],[1M Return vs Nifty]]-AVERAGE(Table2[1M Return vs Nifty]))/_xlfn.STDEV.P(Table2[1M Return vs Nifty])</f>
        <v>0.64710262685350817</v>
      </c>
      <c r="K158">
        <v>38.764393838843198</v>
      </c>
      <c r="L158">
        <f>(Table2[[#This Row],[6M Return vs Nifty]]-AVERAGE(Table2[6M Return vs Nifty]))/_xlfn.STDEV.P(Table2[6M Return vs Nifty])</f>
        <v>0.86727076504524658</v>
      </c>
      <c r="M158">
        <v>3.7406618795293101</v>
      </c>
      <c r="N158">
        <f>(Table2[[#This Row],[1W Return vs Nifty]]-AVERAGE(Table2[1W Return vs Nifty]))/_xlfn.STDEV.P(Table2[1W Return vs Nifty])</f>
        <v>1.1260276362474875</v>
      </c>
      <c r="O158">
        <v>140.62</v>
      </c>
      <c r="P158">
        <v>135.90021579922899</v>
      </c>
      <c r="Q158">
        <v>112.173715793014</v>
      </c>
      <c r="R158">
        <v>83.345273320940095</v>
      </c>
      <c r="S158" s="2">
        <f>(Table2[[#This Row],[Close Price]]-Table2[[#This Row],[20D EMA]])/Table2[[#This Row],[20D EMA]]</f>
        <v>9.3585549708434052E-2</v>
      </c>
      <c r="T158" s="2">
        <f>(Table2[[#This Row],[Close Price]]-Table2[[#This Row],[50D EMA]])/Table2[[#This Row],[50D EMA]]</f>
        <v>0.13156553207528057</v>
      </c>
      <c r="U158" s="2">
        <f>(Table2[[#This Row],[Close Price]]-Table2[[#This Row],[200D EMA]])/Table2[[#This Row],[200D EMA]]</f>
        <v>0.37090938739837287</v>
      </c>
      <c r="V158">
        <v>1.6521576132384199</v>
      </c>
      <c r="W158">
        <v>153.01</v>
      </c>
      <c r="X158">
        <v>156</v>
      </c>
      <c r="Y158">
        <v>147.52000000000001</v>
      </c>
      <c r="Z158">
        <v>158</v>
      </c>
      <c r="AA158">
        <v>130.51</v>
      </c>
      <c r="AB158">
        <v>158</v>
      </c>
      <c r="AC158" s="2">
        <f>(Table2[[#This Row],[Close Price]]/Table2[[#This Row],[Day Low]])-1</f>
        <v>5.0323508267433592E-3</v>
      </c>
      <c r="AD158" s="2">
        <f>(Table2[[#This Row],[Day High]]/Table2[[#This Row],[Close Price]])-1</f>
        <v>1.4436207569254789E-2</v>
      </c>
      <c r="AE158" s="2">
        <f>(Table2[[#This Row],[Close Price]]/Table2[[#This Row],[Current Week Low]])-1</f>
        <v>4.2434924078091019E-2</v>
      </c>
      <c r="AF158" s="2">
        <f>(Table2[[#This Row],[Current Week High]]/Table2[[#This Row],[Close Price]])-1</f>
        <v>2.7441799973988878E-2</v>
      </c>
      <c r="AG158" s="2">
        <f>(Table2[[#This Row],[Close Price]]/Table2[[#This Row],[Current Month Low]])-1</f>
        <v>0.17830051337062303</v>
      </c>
      <c r="AH158" s="2">
        <f>(Table2[[#This Row],[Current Month High]]/Table2[[#This Row],[Close Price]])-1</f>
        <v>2.7441799973988878E-2</v>
      </c>
      <c r="AI158">
        <v>10.872675250357601</v>
      </c>
      <c r="AJ158">
        <v>239.09592061742001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7.0000000000000007E-2</v>
      </c>
      <c r="AM158" t="s">
        <v>10183</v>
      </c>
      <c r="AN158">
        <v>16.18</v>
      </c>
      <c r="AO158" t="s">
        <v>10183</v>
      </c>
      <c r="AP158">
        <v>0.189234702504855</v>
      </c>
      <c r="AQ158">
        <f>(Table2[[#This Row],[Sharpe Ratio]]-AVERAGE(Table2[Sharpe Ratio]))/_xlfn.STDEV.P(Table2[Sharpe Ratio])</f>
        <v>1.5341542053773545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6.1660613596664655</v>
      </c>
      <c r="AS158">
        <f>_xlfn.RANK.AVG(Table2[[#This Row],[1Y Return vs Nifty Z-Score]],Table2[1Y Return vs Nifty Z-Score])</f>
        <v>28</v>
      </c>
      <c r="AT158">
        <f>_xlfn.RANK.AVG(Table2[[#This Row],[6M Return vs Nifty Z-Score]],Table2[6M Return vs Nifty Z-Score])</f>
        <v>112</v>
      </c>
      <c r="AU158">
        <f>_xlfn.RANK.AVG(Table2[[#This Row],[Sharpe Ratio Z-Score]],Table2[Sharpe Ratio Z-Score])</f>
        <v>45</v>
      </c>
      <c r="AV158">
        <f>(Table2[[#This Row],[Rank 1Y]]+Table2[[#This Row],[Rank 6M]]+Table2[[#This Row],[Rank Sharpe]])/3</f>
        <v>61.666666666666664</v>
      </c>
    </row>
    <row r="159" spans="1:48" x14ac:dyDescent="0.3">
      <c r="A159" t="s">
        <v>403</v>
      </c>
      <c r="B159" t="s">
        <v>404</v>
      </c>
      <c r="C159" t="s">
        <v>10146</v>
      </c>
      <c r="D159" t="s">
        <v>70</v>
      </c>
      <c r="E159">
        <v>59703.8671875</v>
      </c>
      <c r="F159">
        <v>1628.75</v>
      </c>
      <c r="G159">
        <v>153.75189278184499</v>
      </c>
      <c r="H159">
        <f>(Table2[[#This Row],[1Y Return vs Nifty]]-AVERAGE(Table2[1Y Return vs Nifty]))/_xlfn.STDEV.P(Table2[1Y Return vs Nifty])</f>
        <v>1.3563591607515391</v>
      </c>
      <c r="I159">
        <v>-0.58633357367285999</v>
      </c>
      <c r="J159">
        <f>(Table2[[#This Row],[1M Return vs Nifty]]-AVERAGE(Table2[1M Return vs Nifty]))/_xlfn.STDEV.P(Table2[1M Return vs Nifty])</f>
        <v>-8.6096504802105032E-3</v>
      </c>
      <c r="K159">
        <v>74.273657185962094</v>
      </c>
      <c r="L159">
        <f>(Table2[[#This Row],[6M Return vs Nifty]]-AVERAGE(Table2[6M Return vs Nifty]))/_xlfn.STDEV.P(Table2[6M Return vs Nifty])</f>
        <v>1.9597620102588438</v>
      </c>
      <c r="M159">
        <v>-5.9850757634425804</v>
      </c>
      <c r="N159">
        <f>(Table2[[#This Row],[1W Return vs Nifty]]-AVERAGE(Table2[1W Return vs Nifty]))/_xlfn.STDEV.P(Table2[1W Return vs Nifty])</f>
        <v>-0.94929156789839608</v>
      </c>
      <c r="O159">
        <v>1606.67</v>
      </c>
      <c r="P159">
        <v>1443.4083677778001</v>
      </c>
      <c r="Q159">
        <v>1023.36873050214</v>
      </c>
      <c r="R159">
        <v>48.740537653029499</v>
      </c>
      <c r="S159" s="2">
        <f>(Table2[[#This Row],[Close Price]]-Table2[[#This Row],[20D EMA]])/Table2[[#This Row],[20D EMA]]</f>
        <v>1.3742710077364939E-2</v>
      </c>
      <c r="T159" s="2">
        <f>(Table2[[#This Row],[Close Price]]-Table2[[#This Row],[50D EMA]])/Table2[[#This Row],[50D EMA]]</f>
        <v>0.12840554091254347</v>
      </c>
      <c r="U159" s="2">
        <f>(Table2[[#This Row],[Close Price]]-Table2[[#This Row],[200D EMA]])/Table2[[#This Row],[200D EMA]]</f>
        <v>0.59155732577525144</v>
      </c>
      <c r="V159">
        <v>1.2931507413329</v>
      </c>
      <c r="W159">
        <v>1618</v>
      </c>
      <c r="X159">
        <v>1646.85</v>
      </c>
      <c r="Y159">
        <v>1622</v>
      </c>
      <c r="Z159">
        <v>1680</v>
      </c>
      <c r="AA159">
        <v>1571.3</v>
      </c>
      <c r="AB159">
        <v>1794.7</v>
      </c>
      <c r="AC159" s="2">
        <f>(Table2[[#This Row],[Close Price]]/Table2[[#This Row],[Day Low]])-1</f>
        <v>6.6440049443756699E-3</v>
      </c>
      <c r="AD159" s="2">
        <f>(Table2[[#This Row],[Day High]]/Table2[[#This Row],[Close Price]])-1</f>
        <v>1.1112816577129703E-2</v>
      </c>
      <c r="AE159" s="2">
        <f>(Table2[[#This Row],[Close Price]]/Table2[[#This Row],[Current Week Low]])-1</f>
        <v>4.1615289765721819E-3</v>
      </c>
      <c r="AF159" s="2">
        <f>(Table2[[#This Row],[Current Week High]]/Table2[[#This Row],[Close Price]])-1</f>
        <v>3.1465848042977695E-2</v>
      </c>
      <c r="AG159" s="2">
        <f>(Table2[[#This Row],[Close Price]]/Table2[[#This Row],[Current Month Low]])-1</f>
        <v>3.6562082352192382E-2</v>
      </c>
      <c r="AH159" s="2">
        <f>(Table2[[#This Row],[Current Month High]]/Table2[[#This Row],[Close Price]])-1</f>
        <v>0.10188795088257874</v>
      </c>
      <c r="AI159">
        <v>10.1887950882578</v>
      </c>
      <c r="AJ159">
        <v>261.944444444444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</v>
      </c>
      <c r="AM159">
        <v>0</v>
      </c>
      <c r="AN159">
        <v>1.67</v>
      </c>
      <c r="AO159" t="s">
        <v>10183</v>
      </c>
      <c r="AP159">
        <v>0.20634780137844</v>
      </c>
      <c r="AQ159">
        <f>(Table2[[#This Row],[Sharpe Ratio]]-AVERAGE(Table2[Sharpe Ratio]))/_xlfn.STDEV.P(Table2[Sharpe Ratio])</f>
        <v>1.7277467713537229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4.0859667239854991</v>
      </c>
      <c r="AS159">
        <f>_xlfn.RANK.AVG(Table2[[#This Row],[1Y Return vs Nifty Z-Score]],Table2[1Y Return vs Nifty Z-Score])</f>
        <v>63</v>
      </c>
      <c r="AT159">
        <f>_xlfn.RANK.AVG(Table2[[#This Row],[6M Return vs Nifty Z-Score]],Table2[6M Return vs Nifty Z-Score])</f>
        <v>34</v>
      </c>
      <c r="AU159">
        <f>_xlfn.RANK.AVG(Table2[[#This Row],[Sharpe Ratio Z-Score]],Table2[Sharpe Ratio Z-Score])</f>
        <v>32</v>
      </c>
      <c r="AV159">
        <f>(Table2[[#This Row],[Rank 1Y]]+Table2[[#This Row],[Rank 6M]]+Table2[[#This Row],[Rank Sharpe]])/3</f>
        <v>43</v>
      </c>
    </row>
    <row r="160" spans="1:48" x14ac:dyDescent="0.3">
      <c r="A160" t="s">
        <v>405</v>
      </c>
      <c r="B160" t="s">
        <v>406</v>
      </c>
      <c r="C160" t="s">
        <v>10150</v>
      </c>
      <c r="D160" t="s">
        <v>46</v>
      </c>
      <c r="E160">
        <v>59206.587202474999</v>
      </c>
      <c r="F160">
        <v>98.09</v>
      </c>
      <c r="G160">
        <v>92.065885602388207</v>
      </c>
      <c r="H160">
        <f>(Table2[[#This Row],[1Y Return vs Nifty]]-AVERAGE(Table2[1Y Return vs Nifty]))/_xlfn.STDEV.P(Table2[1Y Return vs Nifty])</f>
        <v>0.59770708842761777</v>
      </c>
      <c r="I160">
        <v>-2.2280568669938399</v>
      </c>
      <c r="J160">
        <f>(Table2[[#This Row],[1M Return vs Nifty]]-AVERAGE(Table2[1M Return vs Nifty]))/_xlfn.STDEV.P(Table2[1M Return vs Nifty])</f>
        <v>-0.16471303501459122</v>
      </c>
      <c r="K160">
        <v>6.5609513719861301</v>
      </c>
      <c r="L160">
        <f>(Table2[[#This Row],[6M Return vs Nifty]]-AVERAGE(Table2[6M Return vs Nifty]))/_xlfn.STDEV.P(Table2[6M Return vs Nifty])</f>
        <v>-0.12351236151138092</v>
      </c>
      <c r="M160">
        <v>0.33932646092694302</v>
      </c>
      <c r="N160">
        <f>(Table2[[#This Row],[1W Return vs Nifty]]-AVERAGE(Table2[1W Return vs Nifty]))/_xlfn.STDEV.P(Table2[1W Return vs Nifty])</f>
        <v>0.4002362389165085</v>
      </c>
      <c r="O160">
        <v>96.19</v>
      </c>
      <c r="P160">
        <v>91.924514474129296</v>
      </c>
      <c r="Q160">
        <v>78.903323096734894</v>
      </c>
      <c r="R160">
        <v>56.321369366484902</v>
      </c>
      <c r="S160" s="2">
        <f>(Table2[[#This Row],[Close Price]]-Table2[[#This Row],[20D EMA]])/Table2[[#This Row],[20D EMA]]</f>
        <v>1.9752573032539824E-2</v>
      </c>
      <c r="T160" s="2">
        <f>(Table2[[#This Row],[Close Price]]-Table2[[#This Row],[50D EMA]])/Table2[[#This Row],[50D EMA]]</f>
        <v>6.7071178576699322E-2</v>
      </c>
      <c r="U160" s="2">
        <f>(Table2[[#This Row],[Close Price]]-Table2[[#This Row],[200D EMA]])/Table2[[#This Row],[200D EMA]]</f>
        <v>0.24316690540070643</v>
      </c>
      <c r="V160">
        <v>0.48033572998809698</v>
      </c>
      <c r="W160">
        <v>98</v>
      </c>
      <c r="X160">
        <v>99.64</v>
      </c>
      <c r="Y160">
        <v>96.15</v>
      </c>
      <c r="Z160">
        <v>98.75</v>
      </c>
      <c r="AA160">
        <v>94.57</v>
      </c>
      <c r="AB160">
        <v>100.62</v>
      </c>
      <c r="AC160" s="2">
        <f>(Table2[[#This Row],[Close Price]]/Table2[[#This Row],[Day Low]])-1</f>
        <v>9.1836734693884203E-4</v>
      </c>
      <c r="AD160" s="2">
        <f>(Table2[[#This Row],[Day High]]/Table2[[#This Row],[Close Price]])-1</f>
        <v>1.5801814660006075E-2</v>
      </c>
      <c r="AE160" s="2">
        <f>(Table2[[#This Row],[Close Price]]/Table2[[#This Row],[Current Week Low]])-1</f>
        <v>2.0176807072282976E-2</v>
      </c>
      <c r="AF160" s="2">
        <f>(Table2[[#This Row],[Current Week High]]/Table2[[#This Row],[Close Price]])-1</f>
        <v>6.7285146294220333E-3</v>
      </c>
      <c r="AG160" s="2">
        <f>(Table2[[#This Row],[Close Price]]/Table2[[#This Row],[Current Month Low]])-1</f>
        <v>3.7221106059003972E-2</v>
      </c>
      <c r="AH160" s="2">
        <f>(Table2[[#This Row],[Current Month High]]/Table2[[#This Row],[Close Price]])-1</f>
        <v>2.5792639412784091E-2</v>
      </c>
      <c r="AI160">
        <v>3.2215312468141399</v>
      </c>
      <c r="AJ160">
        <v>122.931818181818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0.05</v>
      </c>
      <c r="AM160" t="s">
        <v>10183</v>
      </c>
      <c r="AN160">
        <v>-1.1599999999999999</v>
      </c>
      <c r="AO160" t="s">
        <v>10184</v>
      </c>
      <c r="AP160">
        <v>0.149473074122629</v>
      </c>
      <c r="AQ160">
        <f>(Table2[[#This Row],[Sharpe Ratio]]-AVERAGE(Table2[Sharpe Ratio]))/_xlfn.STDEV.P(Table2[Sharpe Ratio])</f>
        <v>1.0843493089774674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1.7940672397956217</v>
      </c>
      <c r="AS160">
        <f>_xlfn.RANK.AVG(Table2[[#This Row],[1Y Return vs Nifty Z-Score]],Table2[1Y Return vs Nifty Z-Score])</f>
        <v>128</v>
      </c>
      <c r="AT160">
        <f>_xlfn.RANK.AVG(Table2[[#This Row],[6M Return vs Nifty Z-Score]],Table2[6M Return vs Nifty Z-Score])</f>
        <v>354</v>
      </c>
      <c r="AU160">
        <f>_xlfn.RANK.AVG(Table2[[#This Row],[Sharpe Ratio Z-Score]],Table2[Sharpe Ratio Z-Score])</f>
        <v>107</v>
      </c>
      <c r="AV160">
        <f>(Table2[[#This Row],[Rank 1Y]]+Table2[[#This Row],[Rank 6M]]+Table2[[#This Row],[Rank Sharpe]])/3</f>
        <v>196.33333333333334</v>
      </c>
    </row>
    <row r="161" spans="1:48" x14ac:dyDescent="0.3">
      <c r="A161" t="s">
        <v>407</v>
      </c>
      <c r="B161" t="s">
        <v>408</v>
      </c>
      <c r="C161" t="s">
        <v>10139</v>
      </c>
      <c r="D161" t="s">
        <v>409</v>
      </c>
      <c r="E161">
        <v>58929.509994966</v>
      </c>
      <c r="F161">
        <v>226.46</v>
      </c>
      <c r="G161">
        <v>-5.0199900924680598</v>
      </c>
      <c r="H161">
        <f>(Table2[[#This Row],[1Y Return vs Nifty]]-AVERAGE(Table2[1Y Return vs Nifty]))/_xlfn.STDEV.P(Table2[1Y Return vs Nifty])</f>
        <v>-0.59631411925097533</v>
      </c>
      <c r="I161">
        <v>-9.9424068228316091</v>
      </c>
      <c r="J161">
        <f>(Table2[[#This Row],[1M Return vs Nifty]]-AVERAGE(Table2[1M Return vs Nifty]))/_xlfn.STDEV.P(Table2[1M Return vs Nifty])</f>
        <v>-0.8982325888201067</v>
      </c>
      <c r="K161">
        <v>15.143163503179499</v>
      </c>
      <c r="L161">
        <f>(Table2[[#This Row],[6M Return vs Nifty]]-AVERAGE(Table2[6M Return vs Nifty]))/_xlfn.STDEV.P(Table2[6M Return vs Nifty])</f>
        <v>0.14053117907801913</v>
      </c>
      <c r="M161">
        <v>-6.2354939731122201</v>
      </c>
      <c r="N161">
        <f>(Table2[[#This Row],[1W Return vs Nifty]]-AVERAGE(Table2[1W Return vs Nifty]))/_xlfn.STDEV.P(Table2[1W Return vs Nifty])</f>
        <v>-1.0027268690213686</v>
      </c>
      <c r="O161">
        <v>231.96</v>
      </c>
      <c r="P161">
        <v>227.006449555671</v>
      </c>
      <c r="Q161">
        <v>199.95975119829001</v>
      </c>
      <c r="R161">
        <v>31.474229639331501</v>
      </c>
      <c r="S161" s="2">
        <f>(Table2[[#This Row],[Close Price]]-Table2[[#This Row],[20D EMA]])/Table2[[#This Row],[20D EMA]]</f>
        <v>-2.3710984652526298E-2</v>
      </c>
      <c r="T161" s="2">
        <f>(Table2[[#This Row],[Close Price]]-Table2[[#This Row],[50D EMA]])/Table2[[#This Row],[50D EMA]]</f>
        <v>-2.4071983714144566E-3</v>
      </c>
      <c r="U161" s="2">
        <f>(Table2[[#This Row],[Close Price]]-Table2[[#This Row],[200D EMA]])/Table2[[#This Row],[200D EMA]]</f>
        <v>0.13252791445730017</v>
      </c>
      <c r="V161">
        <v>0.38297623343798698</v>
      </c>
      <c r="W161">
        <v>226.1</v>
      </c>
      <c r="X161">
        <v>228.18</v>
      </c>
      <c r="Y161">
        <v>221.6</v>
      </c>
      <c r="Z161">
        <v>228</v>
      </c>
      <c r="AA161">
        <v>221.6</v>
      </c>
      <c r="AB161">
        <v>242.41</v>
      </c>
      <c r="AC161" s="2">
        <f>(Table2[[#This Row],[Close Price]]/Table2[[#This Row],[Day Low]])-1</f>
        <v>1.5922158337020598E-3</v>
      </c>
      <c r="AD161" s="2">
        <f>(Table2[[#This Row],[Day High]]/Table2[[#This Row],[Close Price]])-1</f>
        <v>7.5951602932085027E-3</v>
      </c>
      <c r="AE161" s="2">
        <f>(Table2[[#This Row],[Close Price]]/Table2[[#This Row],[Current Week Low]])-1</f>
        <v>2.1931407942238357E-2</v>
      </c>
      <c r="AF161" s="2">
        <f>(Table2[[#This Row],[Current Week High]]/Table2[[#This Row],[Close Price]])-1</f>
        <v>6.8003179369424682E-3</v>
      </c>
      <c r="AG161" s="2">
        <f>(Table2[[#This Row],[Close Price]]/Table2[[#This Row],[Current Month Low]])-1</f>
        <v>2.1931407942238357E-2</v>
      </c>
      <c r="AH161" s="2">
        <f>(Table2[[#This Row],[Current Month High]]/Table2[[#This Row],[Close Price]])-1</f>
        <v>7.0431864346904405E-2</v>
      </c>
      <c r="AI161">
        <v>9.0258765344873204</v>
      </c>
      <c r="AJ161">
        <v>46.103225806451597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-0.1</v>
      </c>
      <c r="AM161" t="s">
        <v>10184</v>
      </c>
      <c r="AN161">
        <v>-3.78</v>
      </c>
      <c r="AO161" t="s">
        <v>10184</v>
      </c>
      <c r="AP161">
        <v>5.7860173618186003E-2</v>
      </c>
      <c r="AQ161">
        <f>(Table2[[#This Row],[Sharpe Ratio]]-AVERAGE(Table2[Sharpe Ratio]))/_xlfn.STDEV.P(Table2[Sharpe Ratio])</f>
        <v>4.7974972791712124E-2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-2.3087674252227197</v>
      </c>
      <c r="AS161">
        <f>_xlfn.RANK.AVG(Table2[[#This Row],[1Y Return vs Nifty Z-Score]],Table2[1Y Return vs Nifty Z-Score])</f>
        <v>536</v>
      </c>
      <c r="AT161">
        <f>_xlfn.RANK.AVG(Table2[[#This Row],[6M Return vs Nifty Z-Score]],Table2[6M Return vs Nifty Z-Score])</f>
        <v>267</v>
      </c>
      <c r="AU161">
        <f>_xlfn.RANK.AVG(Table2[[#This Row],[Sharpe Ratio Z-Score]],Table2[Sharpe Ratio Z-Score])</f>
        <v>319</v>
      </c>
      <c r="AV161">
        <f>(Table2[[#This Row],[Rank 1Y]]+Table2[[#This Row],[Rank 6M]]+Table2[[#This Row],[Rank Sharpe]])/3</f>
        <v>374</v>
      </c>
    </row>
    <row r="162" spans="1:48" x14ac:dyDescent="0.3">
      <c r="A162" t="s">
        <v>410</v>
      </c>
      <c r="B162" t="s">
        <v>411</v>
      </c>
      <c r="C162" t="s">
        <v>10143</v>
      </c>
      <c r="D162" t="s">
        <v>193</v>
      </c>
      <c r="E162">
        <v>58880.50230475</v>
      </c>
      <c r="F162">
        <v>1025.5</v>
      </c>
      <c r="G162">
        <v>50.612917097746497</v>
      </c>
      <c r="H162">
        <f>(Table2[[#This Row],[1Y Return vs Nifty]]-AVERAGE(Table2[1Y Return vs Nifty]))/_xlfn.STDEV.P(Table2[1Y Return vs Nifty])</f>
        <v>8.789324412196943E-2</v>
      </c>
      <c r="I162">
        <v>-8.3625375981927199</v>
      </c>
      <c r="J162">
        <f>(Table2[[#This Row],[1M Return vs Nifty]]-AVERAGE(Table2[1M Return vs Nifty]))/_xlfn.STDEV.P(Table2[1M Return vs Nifty])</f>
        <v>-0.74801060312301981</v>
      </c>
      <c r="K162">
        <v>34.620323639908001</v>
      </c>
      <c r="L162">
        <f>(Table2[[#This Row],[6M Return vs Nifty]]-AVERAGE(Table2[6M Return vs Nifty]))/_xlfn.STDEV.P(Table2[6M Return vs Nifty])</f>
        <v>0.73977275508569595</v>
      </c>
      <c r="M162">
        <v>-14.108988108136</v>
      </c>
      <c r="N162">
        <f>(Table2[[#This Row],[1W Return vs Nifty]]-AVERAGE(Table2[1W Return vs Nifty]))/_xlfn.STDEV.P(Table2[1W Return vs Nifty])</f>
        <v>-2.6828064868334547</v>
      </c>
      <c r="O162">
        <v>1061.79</v>
      </c>
      <c r="P162">
        <v>957.23190519516197</v>
      </c>
      <c r="Q162">
        <v>761.21964902775801</v>
      </c>
      <c r="R162">
        <v>30.605893875476902</v>
      </c>
      <c r="S162" s="2">
        <f>(Table2[[#This Row],[Close Price]]-Table2[[#This Row],[20D EMA]])/Table2[[#This Row],[20D EMA]]</f>
        <v>-3.4178133152506583E-2</v>
      </c>
      <c r="T162" s="2">
        <f>(Table2[[#This Row],[Close Price]]-Table2[[#This Row],[50D EMA]])/Table2[[#This Row],[50D EMA]]</f>
        <v>7.1318240056905985E-2</v>
      </c>
      <c r="U162" s="2">
        <f>(Table2[[#This Row],[Close Price]]-Table2[[#This Row],[200D EMA]])/Table2[[#This Row],[200D EMA]]</f>
        <v>0.34718014873865266</v>
      </c>
      <c r="V162">
        <v>1.2779292311699699</v>
      </c>
      <c r="W162">
        <v>1026.5</v>
      </c>
      <c r="X162">
        <v>1048.7</v>
      </c>
      <c r="Y162">
        <v>999</v>
      </c>
      <c r="Z162">
        <v>1042</v>
      </c>
      <c r="AA162">
        <v>999</v>
      </c>
      <c r="AB162">
        <v>1207.3</v>
      </c>
      <c r="AC162" s="2">
        <f>(Table2[[#This Row],[Close Price]]/Table2[[#This Row],[Day Low]])-1</f>
        <v>-9.7418412079885996E-4</v>
      </c>
      <c r="AD162" s="2">
        <f>(Table2[[#This Row],[Day High]]/Table2[[#This Row],[Close Price]])-1</f>
        <v>2.2623110677718161E-2</v>
      </c>
      <c r="AE162" s="2">
        <f>(Table2[[#This Row],[Close Price]]/Table2[[#This Row],[Current Week Low]])-1</f>
        <v>2.6526526526526428E-2</v>
      </c>
      <c r="AF162" s="2">
        <f>(Table2[[#This Row],[Current Week High]]/Table2[[#This Row],[Close Price]])-1</f>
        <v>1.6089712335446205E-2</v>
      </c>
      <c r="AG162" s="2">
        <f>(Table2[[#This Row],[Close Price]]/Table2[[#This Row],[Current Month Low]])-1</f>
        <v>2.6526526526526428E-2</v>
      </c>
      <c r="AH162" s="2">
        <f>(Table2[[#This Row],[Current Month High]]/Table2[[#This Row],[Close Price]])-1</f>
        <v>0.17727937591418819</v>
      </c>
      <c r="AI162">
        <v>17.727937591418801</v>
      </c>
      <c r="AJ162">
        <v>86.930368209988998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0.25</v>
      </c>
      <c r="AM162" t="s">
        <v>10183</v>
      </c>
      <c r="AN162">
        <v>-4.2699999999999996</v>
      </c>
      <c r="AO162" t="s">
        <v>10184</v>
      </c>
      <c r="AP162">
        <v>0.106374526744885</v>
      </c>
      <c r="AQ162">
        <f>(Table2[[#This Row],[Sharpe Ratio]]-AVERAGE(Table2[Sharpe Ratio]))/_xlfn.STDEV.P(Table2[Sharpe Ratio])</f>
        <v>0.59679539262685943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-2.0063556981219497</v>
      </c>
      <c r="AS162">
        <f>_xlfn.RANK.AVG(Table2[[#This Row],[1Y Return vs Nifty Z-Score]],Table2[1Y Return vs Nifty Z-Score])</f>
        <v>248</v>
      </c>
      <c r="AT162">
        <f>_xlfn.RANK.AVG(Table2[[#This Row],[6M Return vs Nifty Z-Score]],Table2[6M Return vs Nifty Z-Score])</f>
        <v>133</v>
      </c>
      <c r="AU162">
        <f>_xlfn.RANK.AVG(Table2[[#This Row],[Sharpe Ratio Z-Score]],Table2[Sharpe Ratio Z-Score])</f>
        <v>191</v>
      </c>
      <c r="AV162">
        <f>(Table2[[#This Row],[Rank 1Y]]+Table2[[#This Row],[Rank 6M]]+Table2[[#This Row],[Rank Sharpe]])/3</f>
        <v>190.66666666666666</v>
      </c>
    </row>
    <row r="163" spans="1:48" x14ac:dyDescent="0.3">
      <c r="A163" t="s">
        <v>412</v>
      </c>
      <c r="B163" t="s">
        <v>413</v>
      </c>
      <c r="C163" t="s">
        <v>10153</v>
      </c>
      <c r="D163" t="s">
        <v>170</v>
      </c>
      <c r="E163">
        <v>58657.196574989997</v>
      </c>
      <c r="F163">
        <v>3866.85</v>
      </c>
      <c r="G163">
        <v>-20.783479606872302</v>
      </c>
      <c r="H163">
        <f>(Table2[[#This Row],[1Y Return vs Nifty]]-AVERAGE(Table2[1Y Return vs Nifty]))/_xlfn.STDEV.P(Table2[1Y Return vs Nifty])</f>
        <v>-0.79018311051779666</v>
      </c>
      <c r="I163">
        <v>1.73378009669375</v>
      </c>
      <c r="J163">
        <f>(Table2[[#This Row],[1M Return vs Nifty]]-AVERAGE(Table2[1M Return vs Nifty]))/_xlfn.STDEV.P(Table2[1M Return vs Nifty])</f>
        <v>0.21199853478594177</v>
      </c>
      <c r="K163">
        <v>0.43891270275966499</v>
      </c>
      <c r="L163">
        <f>(Table2[[#This Row],[6M Return vs Nifty]]-AVERAGE(Table2[6M Return vs Nifty]))/_xlfn.STDEV.P(Table2[6M Return vs Nifty])</f>
        <v>-0.31186528743969866</v>
      </c>
      <c r="M163">
        <v>2.5392055746760498</v>
      </c>
      <c r="N163">
        <f>(Table2[[#This Row],[1W Return vs Nifty]]-AVERAGE(Table2[1W Return vs Nifty]))/_xlfn.STDEV.P(Table2[1W Return vs Nifty])</f>
        <v>0.86965578724887382</v>
      </c>
      <c r="O163">
        <v>3793.2</v>
      </c>
      <c r="P163">
        <v>3731.3596957562499</v>
      </c>
      <c r="Q163">
        <v>3624.04396019359</v>
      </c>
      <c r="R163">
        <v>61.505038907390897</v>
      </c>
      <c r="S163" s="2">
        <f>(Table2[[#This Row],[Close Price]]-Table2[[#This Row],[20D EMA]])/Table2[[#This Row],[20D EMA]]</f>
        <v>1.9416323948117709E-2</v>
      </c>
      <c r="T163" s="2">
        <f>(Table2[[#This Row],[Close Price]]-Table2[[#This Row],[50D EMA]])/Table2[[#This Row],[50D EMA]]</f>
        <v>3.6311241823683144E-2</v>
      </c>
      <c r="U163" s="2">
        <f>(Table2[[#This Row],[Close Price]]-Table2[[#This Row],[200D EMA]])/Table2[[#This Row],[200D EMA]]</f>
        <v>6.6998646394300254E-2</v>
      </c>
      <c r="V163">
        <v>0.78021777614235099</v>
      </c>
      <c r="W163">
        <v>3860</v>
      </c>
      <c r="X163">
        <v>3905</v>
      </c>
      <c r="Y163">
        <v>3840</v>
      </c>
      <c r="Z163">
        <v>3925.7</v>
      </c>
      <c r="AA163">
        <v>3728</v>
      </c>
      <c r="AB163">
        <v>3925.7</v>
      </c>
      <c r="AC163" s="2">
        <f>(Table2[[#This Row],[Close Price]]/Table2[[#This Row],[Day Low]])-1</f>
        <v>1.7746113989636214E-3</v>
      </c>
      <c r="AD163" s="2">
        <f>(Table2[[#This Row],[Day High]]/Table2[[#This Row],[Close Price]])-1</f>
        <v>9.8659115300567812E-3</v>
      </c>
      <c r="AE163" s="2">
        <f>(Table2[[#This Row],[Close Price]]/Table2[[#This Row],[Current Week Low]])-1</f>
        <v>6.9921875000000799E-3</v>
      </c>
      <c r="AF163" s="2">
        <f>(Table2[[#This Row],[Current Week High]]/Table2[[#This Row],[Close Price]])-1</f>
        <v>1.5219105990664117E-2</v>
      </c>
      <c r="AG163" s="2">
        <f>(Table2[[#This Row],[Close Price]]/Table2[[#This Row],[Current Month Low]])-1</f>
        <v>3.7245171673819799E-2</v>
      </c>
      <c r="AH163" s="2">
        <f>(Table2[[#This Row],[Current Month High]]/Table2[[#This Row],[Close Price]])-1</f>
        <v>1.5219105990664117E-2</v>
      </c>
      <c r="AI163">
        <v>4.4778049316627202</v>
      </c>
      <c r="AJ163">
        <v>20.0885093167701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-0.05</v>
      </c>
      <c r="AM163" t="s">
        <v>10184</v>
      </c>
      <c r="AN163">
        <v>1.24</v>
      </c>
      <c r="AO163" t="s">
        <v>10183</v>
      </c>
      <c r="AP163">
        <v>-1.4968549869585001E-2</v>
      </c>
      <c r="AQ163">
        <f>(Table2[[#This Row],[Sharpe Ratio]]-AVERAGE(Table2[Sharpe Ratio]))/_xlfn.STDEV.P(Table2[Sharpe Ratio])</f>
        <v>-0.77590266391987861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-0.79629673984255833</v>
      </c>
      <c r="AS163">
        <f>_xlfn.RANK.AVG(Table2[[#This Row],[1Y Return vs Nifty Z-Score]],Table2[1Y Return vs Nifty Z-Score])</f>
        <v>628</v>
      </c>
      <c r="AT163">
        <f>_xlfn.RANK.AVG(Table2[[#This Row],[6M Return vs Nifty Z-Score]],Table2[6M Return vs Nifty Z-Score])</f>
        <v>429</v>
      </c>
      <c r="AU163">
        <f>_xlfn.RANK.AVG(Table2[[#This Row],[Sharpe Ratio Z-Score]],Table2[Sharpe Ratio Z-Score])</f>
        <v>572</v>
      </c>
      <c r="AV163">
        <f>(Table2[[#This Row],[Rank 1Y]]+Table2[[#This Row],[Rank 6M]]+Table2[[#This Row],[Rank Sharpe]])/3</f>
        <v>543</v>
      </c>
    </row>
    <row r="164" spans="1:48" x14ac:dyDescent="0.3">
      <c r="A164" t="s">
        <v>414</v>
      </c>
      <c r="B164" t="s">
        <v>415</v>
      </c>
      <c r="C164" t="s">
        <v>10139</v>
      </c>
      <c r="D164" t="s">
        <v>24</v>
      </c>
      <c r="E164">
        <v>58448.017040824001</v>
      </c>
      <c r="F164">
        <v>78.16</v>
      </c>
      <c r="G164">
        <v>-30.002888790812801</v>
      </c>
      <c r="H164">
        <f>(Table2[[#This Row],[1Y Return vs Nifty]]-AVERAGE(Table2[1Y Return vs Nifty]))/_xlfn.STDEV.P(Table2[1Y Return vs Nifty])</f>
        <v>-0.90356901767581355</v>
      </c>
      <c r="I164">
        <v>-4.8542309420283098</v>
      </c>
      <c r="J164">
        <f>(Table2[[#This Row],[1M Return vs Nifty]]-AVERAGE(Table2[1M Return vs Nifty]))/_xlfn.STDEV.P(Table2[1M Return vs Nifty])</f>
        <v>-0.41442299719710113</v>
      </c>
      <c r="K164">
        <v>-21.1668917449059</v>
      </c>
      <c r="L164">
        <f>(Table2[[#This Row],[6M Return vs Nifty]]-AVERAGE(Table2[6M Return vs Nifty]))/_xlfn.STDEV.P(Table2[6M Return vs Nifty])</f>
        <v>-0.97659752854902582</v>
      </c>
      <c r="M164">
        <v>-4.6590894170854398</v>
      </c>
      <c r="N164">
        <f>(Table2[[#This Row],[1W Return vs Nifty]]-AVERAGE(Table2[1W Return vs Nifty]))/_xlfn.STDEV.P(Table2[1W Return vs Nifty])</f>
        <v>-0.66634696975588137</v>
      </c>
      <c r="O164">
        <v>79.69</v>
      </c>
      <c r="P164">
        <v>79.698706680806197</v>
      </c>
      <c r="Q164">
        <v>80.234010474825496</v>
      </c>
      <c r="R164">
        <v>32.074274925463101</v>
      </c>
      <c r="S164" s="2">
        <f>(Table2[[#This Row],[Close Price]]-Table2[[#This Row],[20D EMA]])/Table2[[#This Row],[20D EMA]]</f>
        <v>-1.9199397665955593E-2</v>
      </c>
      <c r="T164" s="2">
        <f>(Table2[[#This Row],[Close Price]]-Table2[[#This Row],[50D EMA]])/Table2[[#This Row],[50D EMA]]</f>
        <v>-1.930654517354629E-2</v>
      </c>
      <c r="U164" s="2">
        <f>(Table2[[#This Row],[Close Price]]-Table2[[#This Row],[200D EMA]])/Table2[[#This Row],[200D EMA]]</f>
        <v>-2.5849517711398061E-2</v>
      </c>
      <c r="V164">
        <v>0.74766768106252901</v>
      </c>
      <c r="W164">
        <v>78</v>
      </c>
      <c r="X164">
        <v>78.66</v>
      </c>
      <c r="Y164">
        <v>77.61</v>
      </c>
      <c r="Z164">
        <v>78.8</v>
      </c>
      <c r="AA164">
        <v>77.61</v>
      </c>
      <c r="AB164">
        <v>82.2</v>
      </c>
      <c r="AC164" s="2">
        <f>(Table2[[#This Row],[Close Price]]/Table2[[#This Row],[Day Low]])-1</f>
        <v>2.0512820512819108E-3</v>
      </c>
      <c r="AD164" s="2">
        <f>(Table2[[#This Row],[Day High]]/Table2[[#This Row],[Close Price]])-1</f>
        <v>6.3971340839303892E-3</v>
      </c>
      <c r="AE164" s="2">
        <f>(Table2[[#This Row],[Close Price]]/Table2[[#This Row],[Current Week Low]])-1</f>
        <v>7.0867156294291966E-3</v>
      </c>
      <c r="AF164" s="2">
        <f>(Table2[[#This Row],[Current Week High]]/Table2[[#This Row],[Close Price]])-1</f>
        <v>8.1883316274309337E-3</v>
      </c>
      <c r="AG164" s="2">
        <f>(Table2[[#This Row],[Close Price]]/Table2[[#This Row],[Current Month Low]])-1</f>
        <v>7.0867156294291966E-3</v>
      </c>
      <c r="AH164" s="2">
        <f>(Table2[[#This Row],[Current Month High]]/Table2[[#This Row],[Close Price]])-1</f>
        <v>5.1688843398157713E-2</v>
      </c>
      <c r="AI164">
        <v>28.838280450358202</v>
      </c>
      <c r="AJ164">
        <v>10.395480225988701</v>
      </c>
      <c r="AK164" t="str">
        <f>IF(AND(Table2[[#This Row],[20D EMA]]&gt;Table2[[#This Row],[50D EMA]],Table2[[#This Row],[50D EMA]]&gt;Table2[[#This Row],[200D EMA]]),"Uptrend","Downtrend/NoTrend")</f>
        <v>Downtrend/NoTrend</v>
      </c>
      <c r="AL164">
        <v>-0.13</v>
      </c>
      <c r="AM164" t="s">
        <v>10184</v>
      </c>
      <c r="AN164">
        <v>-4.91</v>
      </c>
      <c r="AO164" t="s">
        <v>10184</v>
      </c>
      <c r="AP164">
        <v>2.1280626630791E-2</v>
      </c>
      <c r="AQ164">
        <f>(Table2[[#This Row],[Sharpe Ratio]]-AVERAGE(Table2[Sharpe Ratio]))/_xlfn.STDEV.P(Table2[Sharpe Ratio])</f>
        <v>-0.36583250976036136</v>
      </c>
      <c r="AR1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4">
        <f>_xlfn.RANK.AVG(Table2[[#This Row],[1Y Return vs Nifty Z-Score]],Table2[1Y Return vs Nifty Z-Score])</f>
        <v>659</v>
      </c>
      <c r="AT164">
        <f>_xlfn.RANK.AVG(Table2[[#This Row],[6M Return vs Nifty Z-Score]],Table2[6M Return vs Nifty Z-Score])</f>
        <v>636</v>
      </c>
      <c r="AU164">
        <f>_xlfn.RANK.AVG(Table2[[#This Row],[Sharpe Ratio Z-Score]],Table2[Sharpe Ratio Z-Score])</f>
        <v>435</v>
      </c>
      <c r="AV164">
        <f>(Table2[[#This Row],[Rank 1Y]]+Table2[[#This Row],[Rank 6M]]+Table2[[#This Row],[Rank Sharpe]])/3</f>
        <v>576.66666666666663</v>
      </c>
    </row>
    <row r="165" spans="1:48" x14ac:dyDescent="0.3">
      <c r="A165" t="s">
        <v>416</v>
      </c>
      <c r="B165" t="s">
        <v>417</v>
      </c>
      <c r="C165" t="s">
        <v>10146</v>
      </c>
      <c r="D165" t="s">
        <v>258</v>
      </c>
      <c r="E165">
        <v>58169.086873499997</v>
      </c>
      <c r="F165">
        <v>5169.55</v>
      </c>
      <c r="G165">
        <v>93.301519911080803</v>
      </c>
      <c r="H165">
        <f>(Table2[[#This Row],[1Y Return vs Nifty]]-AVERAGE(Table2[1Y Return vs Nifty]))/_xlfn.STDEV.P(Table2[1Y Return vs Nifty])</f>
        <v>0.61290367144193159</v>
      </c>
      <c r="I165">
        <v>-7.5974260040361097</v>
      </c>
      <c r="J165">
        <f>(Table2[[#This Row],[1M Return vs Nifty]]-AVERAGE(Table2[1M Return vs Nifty]))/_xlfn.STDEV.P(Table2[1M Return vs Nifty])</f>
        <v>-0.67525990884935883</v>
      </c>
      <c r="K165">
        <v>51.617159700801402</v>
      </c>
      <c r="L165">
        <f>(Table2[[#This Row],[6M Return vs Nifty]]-AVERAGE(Table2[6M Return vs Nifty]))/_xlfn.STDEV.P(Table2[6M Return vs Nifty])</f>
        <v>1.262703755127504</v>
      </c>
      <c r="M165">
        <v>-8.2416607495580507</v>
      </c>
      <c r="N165">
        <f>(Table2[[#This Row],[1W Return vs Nifty]]-AVERAGE(Table2[1W Return vs Nifty]))/_xlfn.STDEV.P(Table2[1W Return vs Nifty])</f>
        <v>-1.4308112561101052</v>
      </c>
      <c r="O165">
        <v>5296.61</v>
      </c>
      <c r="P165">
        <v>5094.93559422815</v>
      </c>
      <c r="Q165">
        <v>4050.1820329052998</v>
      </c>
      <c r="R165">
        <v>39.134967483729497</v>
      </c>
      <c r="S165" s="2">
        <f>(Table2[[#This Row],[Close Price]]-Table2[[#This Row],[20D EMA]])/Table2[[#This Row],[20D EMA]]</f>
        <v>-2.3988928767645627E-2</v>
      </c>
      <c r="T165" s="2">
        <f>(Table2[[#This Row],[Close Price]]-Table2[[#This Row],[50D EMA]])/Table2[[#This Row],[50D EMA]]</f>
        <v>1.4644818249788655E-2</v>
      </c>
      <c r="U165" s="2">
        <f>(Table2[[#This Row],[Close Price]]-Table2[[#This Row],[200D EMA]])/Table2[[#This Row],[200D EMA]]</f>
        <v>0.27637473032088605</v>
      </c>
      <c r="V165">
        <v>0.455000064254379</v>
      </c>
      <c r="W165">
        <v>5118.75</v>
      </c>
      <c r="X165">
        <v>5235</v>
      </c>
      <c r="Y165">
        <v>5096.05</v>
      </c>
      <c r="Z165">
        <v>5300</v>
      </c>
      <c r="AA165">
        <v>5096.05</v>
      </c>
      <c r="AB165">
        <v>5839.95</v>
      </c>
      <c r="AC165" s="2">
        <f>(Table2[[#This Row],[Close Price]]/Table2[[#This Row],[Day Low]])-1</f>
        <v>9.9242979242979423E-3</v>
      </c>
      <c r="AD165" s="2">
        <f>(Table2[[#This Row],[Day High]]/Table2[[#This Row],[Close Price]])-1</f>
        <v>1.2660676461200726E-2</v>
      </c>
      <c r="AE165" s="2">
        <f>(Table2[[#This Row],[Close Price]]/Table2[[#This Row],[Current Week Low]])-1</f>
        <v>1.442293541075923E-2</v>
      </c>
      <c r="AF165" s="2">
        <f>(Table2[[#This Row],[Current Week High]]/Table2[[#This Row],[Close Price]])-1</f>
        <v>2.523430472671695E-2</v>
      </c>
      <c r="AG165" s="2">
        <f>(Table2[[#This Row],[Close Price]]/Table2[[#This Row],[Current Month Low]])-1</f>
        <v>1.442293541075923E-2</v>
      </c>
      <c r="AH165" s="2">
        <f>(Table2[[#This Row],[Current Month High]]/Table2[[#This Row],[Close Price]])-1</f>
        <v>0.12968246752618695</v>
      </c>
      <c r="AI165">
        <v>12.968246752618599</v>
      </c>
      <c r="AJ165">
        <v>121.740622386171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0.1</v>
      </c>
      <c r="AM165" t="s">
        <v>10183</v>
      </c>
      <c r="AN165">
        <v>-3.34</v>
      </c>
      <c r="AO165" t="s">
        <v>10184</v>
      </c>
      <c r="AP165">
        <v>0.136915769274815</v>
      </c>
      <c r="AQ165">
        <f>(Table2[[#This Row],[Sharpe Ratio]]-AVERAGE(Table2[Sharpe Ratio]))/_xlfn.STDEV.P(Table2[Sharpe Ratio])</f>
        <v>0.94229433195701762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0.71183059356698908</v>
      </c>
      <c r="AS165">
        <f>_xlfn.RANK.AVG(Table2[[#This Row],[1Y Return vs Nifty Z-Score]],Table2[1Y Return vs Nifty Z-Score])</f>
        <v>126</v>
      </c>
      <c r="AT165">
        <f>_xlfn.RANK.AVG(Table2[[#This Row],[6M Return vs Nifty Z-Score]],Table2[6M Return vs Nifty Z-Score])</f>
        <v>72</v>
      </c>
      <c r="AU165">
        <f>_xlfn.RANK.AVG(Table2[[#This Row],[Sharpe Ratio Z-Score]],Table2[Sharpe Ratio Z-Score])</f>
        <v>135</v>
      </c>
      <c r="AV165">
        <f>(Table2[[#This Row],[Rank 1Y]]+Table2[[#This Row],[Rank 6M]]+Table2[[#This Row],[Rank Sharpe]])/3</f>
        <v>111</v>
      </c>
    </row>
    <row r="166" spans="1:48" x14ac:dyDescent="0.3">
      <c r="A166" t="s">
        <v>418</v>
      </c>
      <c r="B166" t="s">
        <v>419</v>
      </c>
      <c r="C166" t="s">
        <v>10139</v>
      </c>
      <c r="D166" t="s">
        <v>32</v>
      </c>
      <c r="E166">
        <v>56990.367371079999</v>
      </c>
      <c r="F166">
        <v>65.569999999999993</v>
      </c>
      <c r="G166">
        <v>82.158879651965094</v>
      </c>
      <c r="H166">
        <f>(Table2[[#This Row],[1Y Return vs Nifty]]-AVERAGE(Table2[1Y Return vs Nifty]))/_xlfn.STDEV.P(Table2[1Y Return vs Nifty])</f>
        <v>0.47586469760876521</v>
      </c>
      <c r="I166">
        <v>-8.2090792460355697</v>
      </c>
      <c r="J166">
        <f>(Table2[[#This Row],[1M Return vs Nifty]]-AVERAGE(Table2[1M Return vs Nifty]))/_xlfn.STDEV.P(Table2[1M Return vs Nifty])</f>
        <v>-0.73341900400625171</v>
      </c>
      <c r="K166">
        <v>13.511528971469501</v>
      </c>
      <c r="L166">
        <f>(Table2[[#This Row],[6M Return vs Nifty]]-AVERAGE(Table2[6M Return vs Nifty]))/_xlfn.STDEV.P(Table2[6M Return vs Nifty])</f>
        <v>9.0331702286395102E-2</v>
      </c>
      <c r="M166">
        <v>0.74992805396773699</v>
      </c>
      <c r="N166">
        <f>(Table2[[#This Row],[1W Return vs Nifty]]-AVERAGE(Table2[1W Return vs Nifty]))/_xlfn.STDEV.P(Table2[1W Return vs Nifty])</f>
        <v>0.48785215069325955</v>
      </c>
      <c r="O166">
        <v>63.59</v>
      </c>
      <c r="P166">
        <v>63.519381615017103</v>
      </c>
      <c r="Q166">
        <v>56.282266406592498</v>
      </c>
      <c r="R166">
        <v>68.543962000881805</v>
      </c>
      <c r="S166" s="2">
        <f>(Table2[[#This Row],[Close Price]]-Table2[[#This Row],[20D EMA]])/Table2[[#This Row],[20D EMA]]</f>
        <v>3.1136971221890072E-2</v>
      </c>
      <c r="T166" s="2">
        <f>(Table2[[#This Row],[Close Price]]-Table2[[#This Row],[50D EMA]])/Table2[[#This Row],[50D EMA]]</f>
        <v>3.2283349315511717E-2</v>
      </c>
      <c r="U166" s="2">
        <f>(Table2[[#This Row],[Close Price]]-Table2[[#This Row],[200D EMA]])/Table2[[#This Row],[200D EMA]]</f>
        <v>0.16502060393786128</v>
      </c>
      <c r="V166">
        <v>0.67220324897359196</v>
      </c>
      <c r="W166">
        <v>65.569999999999993</v>
      </c>
      <c r="X166">
        <v>67.2</v>
      </c>
      <c r="Y166">
        <v>63.26</v>
      </c>
      <c r="Z166">
        <v>66.66</v>
      </c>
      <c r="AA166">
        <v>61.6</v>
      </c>
      <c r="AB166">
        <v>66.66</v>
      </c>
      <c r="AC166" s="2">
        <f>(Table2[[#This Row],[Close Price]]/Table2[[#This Row],[Day Low]])-1</f>
        <v>0</v>
      </c>
      <c r="AD166" s="2">
        <f>(Table2[[#This Row],[Day High]]/Table2[[#This Row],[Close Price]])-1</f>
        <v>2.4858929388440032E-2</v>
      </c>
      <c r="AE166" s="2">
        <f>(Table2[[#This Row],[Close Price]]/Table2[[#This Row],[Current Week Low]])-1</f>
        <v>3.6515965855200783E-2</v>
      </c>
      <c r="AF166" s="2">
        <f>(Table2[[#This Row],[Current Week High]]/Table2[[#This Row],[Close Price]])-1</f>
        <v>1.6623455848711277E-2</v>
      </c>
      <c r="AG166" s="2">
        <f>(Table2[[#This Row],[Close Price]]/Table2[[#This Row],[Current Month Low]])-1</f>
        <v>6.4448051948051921E-2</v>
      </c>
      <c r="AH166" s="2">
        <f>(Table2[[#This Row],[Current Month High]]/Table2[[#This Row],[Close Price]])-1</f>
        <v>1.6623455848711277E-2</v>
      </c>
      <c r="AI166">
        <v>17.2792435565045</v>
      </c>
      <c r="AJ166">
        <v>121.52027027027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-0.08</v>
      </c>
      <c r="AM166" t="s">
        <v>10184</v>
      </c>
      <c r="AN166">
        <v>5.71</v>
      </c>
      <c r="AO166" t="s">
        <v>10183</v>
      </c>
      <c r="AP166">
        <v>8.3015274902678002E-2</v>
      </c>
      <c r="AQ166">
        <f>(Table2[[#This Row],[Sharpe Ratio]]-AVERAGE(Table2[Sharpe Ratio]))/_xlfn.STDEV.P(Table2[Sharpe Ratio])</f>
        <v>0.3325429894340462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0.65317253601621439</v>
      </c>
      <c r="AS166">
        <f>_xlfn.RANK.AVG(Table2[[#This Row],[1Y Return vs Nifty Z-Score]],Table2[1Y Return vs Nifty Z-Score])</f>
        <v>153</v>
      </c>
      <c r="AT166">
        <f>_xlfn.RANK.AVG(Table2[[#This Row],[6M Return vs Nifty Z-Score]],Table2[6M Return vs Nifty Z-Score])</f>
        <v>280</v>
      </c>
      <c r="AU166">
        <f>_xlfn.RANK.AVG(Table2[[#This Row],[Sharpe Ratio Z-Score]],Table2[Sharpe Ratio Z-Score])</f>
        <v>242</v>
      </c>
      <c r="AV166">
        <f>(Table2[[#This Row],[Rank 1Y]]+Table2[[#This Row],[Rank 6M]]+Table2[[#This Row],[Rank Sharpe]])/3</f>
        <v>225</v>
      </c>
    </row>
    <row r="167" spans="1:48" x14ac:dyDescent="0.3">
      <c r="A167" t="s">
        <v>420</v>
      </c>
      <c r="B167" t="s">
        <v>421</v>
      </c>
      <c r="C167" t="s">
        <v>10141</v>
      </c>
      <c r="D167" t="s">
        <v>422</v>
      </c>
      <c r="E167">
        <v>56465.767145204998</v>
      </c>
      <c r="F167">
        <v>1559.85</v>
      </c>
      <c r="G167">
        <v>-1.0265498140381599</v>
      </c>
      <c r="H167">
        <f>(Table2[[#This Row],[1Y Return vs Nifty]]-AVERAGE(Table2[1Y Return vs Nifty]))/_xlfn.STDEV.P(Table2[1Y Return vs Nifty])</f>
        <v>-0.54720035939748279</v>
      </c>
      <c r="I167">
        <v>2.5281041934116901</v>
      </c>
      <c r="J167">
        <f>(Table2[[#This Row],[1M Return vs Nifty]]-AVERAGE(Table2[1M Return vs Nifty]))/_xlfn.STDEV.P(Table2[1M Return vs Nifty])</f>
        <v>0.2875269020932345</v>
      </c>
      <c r="K167">
        <v>-15.919519930612299</v>
      </c>
      <c r="L167">
        <f>(Table2[[#This Row],[6M Return vs Nifty]]-AVERAGE(Table2[6M Return vs Nifty]))/_xlfn.STDEV.P(Table2[6M Return vs Nifty])</f>
        <v>-0.815154929431816</v>
      </c>
      <c r="M167">
        <v>-4.3266660909295398</v>
      </c>
      <c r="N167">
        <f>(Table2[[#This Row],[1W Return vs Nifty]]-AVERAGE(Table2[1W Return vs Nifty]))/_xlfn.STDEV.P(Table2[1W Return vs Nifty])</f>
        <v>-0.59541306859560073</v>
      </c>
      <c r="O167">
        <v>1577</v>
      </c>
      <c r="P167">
        <v>1517.6675326760301</v>
      </c>
      <c r="Q167">
        <v>1441.21163006914</v>
      </c>
      <c r="R167">
        <v>39.794615390262202</v>
      </c>
      <c r="S167" s="2">
        <f>(Table2[[#This Row],[Close Price]]-Table2[[#This Row],[20D EMA]])/Table2[[#This Row],[20D EMA]]</f>
        <v>-1.0875079264426183E-2</v>
      </c>
      <c r="T167" s="2">
        <f>(Table2[[#This Row],[Close Price]]-Table2[[#This Row],[50D EMA]])/Table2[[#This Row],[50D EMA]]</f>
        <v>2.7794274052625689E-2</v>
      </c>
      <c r="U167" s="2">
        <f>(Table2[[#This Row],[Close Price]]-Table2[[#This Row],[200D EMA]])/Table2[[#This Row],[200D EMA]]</f>
        <v>8.2318493311886731E-2</v>
      </c>
      <c r="V167">
        <v>1.72938896253571</v>
      </c>
      <c r="W167">
        <v>1548.25</v>
      </c>
      <c r="X167">
        <v>1573.85</v>
      </c>
      <c r="Y167">
        <v>1554.1</v>
      </c>
      <c r="Z167">
        <v>1604.7</v>
      </c>
      <c r="AA167">
        <v>1554.1</v>
      </c>
      <c r="AB167">
        <v>1764.4</v>
      </c>
      <c r="AC167" s="2">
        <f>(Table2[[#This Row],[Close Price]]/Table2[[#This Row],[Day Low]])-1</f>
        <v>7.4923300500564505E-3</v>
      </c>
      <c r="AD167" s="2">
        <f>(Table2[[#This Row],[Day High]]/Table2[[#This Row],[Close Price]])-1</f>
        <v>8.9752219764720476E-3</v>
      </c>
      <c r="AE167" s="2">
        <f>(Table2[[#This Row],[Close Price]]/Table2[[#This Row],[Current Week Low]])-1</f>
        <v>3.6998906119296571E-3</v>
      </c>
      <c r="AF167" s="2">
        <f>(Table2[[#This Row],[Current Week High]]/Table2[[#This Row],[Close Price]])-1</f>
        <v>2.8752764688912524E-2</v>
      </c>
      <c r="AG167" s="2">
        <f>(Table2[[#This Row],[Close Price]]/Table2[[#This Row],[Current Month Low]])-1</f>
        <v>3.6998906119296571E-3</v>
      </c>
      <c r="AH167" s="2">
        <f>(Table2[[#This Row],[Current Month High]]/Table2[[#This Row],[Close Price]])-1</f>
        <v>0.13113440394909781</v>
      </c>
      <c r="AI167">
        <v>13.1134403949097</v>
      </c>
      <c r="AJ167">
        <v>33.326210521817103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-7.0000000000000007E-2</v>
      </c>
      <c r="AM167" t="s">
        <v>10184</v>
      </c>
      <c r="AN167">
        <v>3</v>
      </c>
      <c r="AO167" t="s">
        <v>10183</v>
      </c>
      <c r="AP167">
        <v>2.2561232670747E-2</v>
      </c>
      <c r="AQ167">
        <f>(Table2[[#This Row],[Sharpe Ratio]]-AVERAGE(Table2[Sharpe Ratio]))/_xlfn.STDEV.P(Table2[Sharpe Ratio])</f>
        <v>-0.35134560641741452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-2.0215870617490799</v>
      </c>
      <c r="AS167">
        <f>_xlfn.RANK.AVG(Table2[[#This Row],[1Y Return vs Nifty Z-Score]],Table2[1Y Return vs Nifty Z-Score])</f>
        <v>507</v>
      </c>
      <c r="AT167">
        <f>_xlfn.RANK.AVG(Table2[[#This Row],[6M Return vs Nifty Z-Score]],Table2[6M Return vs Nifty Z-Score])</f>
        <v>589</v>
      </c>
      <c r="AU167">
        <f>_xlfn.RANK.AVG(Table2[[#This Row],[Sharpe Ratio Z-Score]],Table2[Sharpe Ratio Z-Score])</f>
        <v>426</v>
      </c>
      <c r="AV167">
        <f>(Table2[[#This Row],[Rank 1Y]]+Table2[[#This Row],[Rank 6M]]+Table2[[#This Row],[Rank Sharpe]])/3</f>
        <v>507.33333333333331</v>
      </c>
    </row>
    <row r="168" spans="1:48" x14ac:dyDescent="0.3">
      <c r="A168" t="s">
        <v>423</v>
      </c>
      <c r="B168" t="s">
        <v>424</v>
      </c>
      <c r="C168" t="s">
        <v>10139</v>
      </c>
      <c r="D168" t="s">
        <v>32</v>
      </c>
      <c r="E168">
        <v>56325.606838152002</v>
      </c>
      <c r="F168">
        <v>123.72</v>
      </c>
      <c r="G168">
        <v>29.4648327840289</v>
      </c>
      <c r="H168">
        <f>(Table2[[#This Row],[1Y Return vs Nifty]]-AVERAGE(Table2[1Y Return vs Nifty]))/_xlfn.STDEV.P(Table2[1Y Return vs Nifty])</f>
        <v>-0.17219877226689484</v>
      </c>
      <c r="I168">
        <v>-8.28316699316591</v>
      </c>
      <c r="J168">
        <f>(Table2[[#This Row],[1M Return vs Nifty]]-AVERAGE(Table2[1M Return vs Nifty]))/_xlfn.STDEV.P(Table2[1M Return vs Nifty])</f>
        <v>-0.74046364309167167</v>
      </c>
      <c r="K168">
        <v>-16.749977586001599</v>
      </c>
      <c r="L168">
        <f>(Table2[[#This Row],[6M Return vs Nifty]]-AVERAGE(Table2[6M Return vs Nifty]))/_xlfn.STDEV.P(Table2[6M Return vs Nifty])</f>
        <v>-0.84070509951460459</v>
      </c>
      <c r="M168">
        <v>-1.1835502341773201</v>
      </c>
      <c r="N168">
        <f>(Table2[[#This Row],[1W Return vs Nifty]]-AVERAGE(Table2[1W Return vs Nifty]))/_xlfn.STDEV.P(Table2[1W Return vs Nifty])</f>
        <v>7.5278341951240002E-2</v>
      </c>
      <c r="O168">
        <v>122.05</v>
      </c>
      <c r="P168">
        <v>125.578479993591</v>
      </c>
      <c r="Q168">
        <v>121.101536552179</v>
      </c>
      <c r="R168">
        <v>59.399317693604303</v>
      </c>
      <c r="S168" s="2">
        <f>(Table2[[#This Row],[Close Price]]-Table2[[#This Row],[20D EMA]])/Table2[[#This Row],[20D EMA]]</f>
        <v>1.3682916837361751E-2</v>
      </c>
      <c r="T168" s="2">
        <f>(Table2[[#This Row],[Close Price]]-Table2[[#This Row],[50D EMA]])/Table2[[#This Row],[50D EMA]]</f>
        <v>-1.4799350921319107E-2</v>
      </c>
      <c r="U168" s="2">
        <f>(Table2[[#This Row],[Close Price]]-Table2[[#This Row],[200D EMA]])/Table2[[#This Row],[200D EMA]]</f>
        <v>2.1622049747426476E-2</v>
      </c>
      <c r="V168">
        <v>0.70746152919940697</v>
      </c>
      <c r="W168">
        <v>122.85</v>
      </c>
      <c r="X168">
        <v>124.45</v>
      </c>
      <c r="Y168">
        <v>119.7</v>
      </c>
      <c r="Z168">
        <v>125.05</v>
      </c>
      <c r="AA168">
        <v>117.3</v>
      </c>
      <c r="AB168">
        <v>125.9</v>
      </c>
      <c r="AC168" s="2">
        <f>(Table2[[#This Row],[Close Price]]/Table2[[#This Row],[Day Low]])-1</f>
        <v>7.0818070818070566E-3</v>
      </c>
      <c r="AD168" s="2">
        <f>(Table2[[#This Row],[Day High]]/Table2[[#This Row],[Close Price]])-1</f>
        <v>5.900420303912135E-3</v>
      </c>
      <c r="AE168" s="2">
        <f>(Table2[[#This Row],[Close Price]]/Table2[[#This Row],[Current Week Low]])-1</f>
        <v>3.3583959899749383E-2</v>
      </c>
      <c r="AF168" s="2">
        <f>(Table2[[#This Row],[Current Week High]]/Table2[[#This Row],[Close Price]])-1</f>
        <v>1.0750080827675479E-2</v>
      </c>
      <c r="AG168" s="2">
        <f>(Table2[[#This Row],[Close Price]]/Table2[[#This Row],[Current Month Low]])-1</f>
        <v>5.4731457800511585E-2</v>
      </c>
      <c r="AH168" s="2">
        <f>(Table2[[#This Row],[Current Month High]]/Table2[[#This Row],[Close Price]])-1</f>
        <v>1.7620433236340105E-2</v>
      </c>
      <c r="AI168">
        <v>27.667313288069799</v>
      </c>
      <c r="AJ168">
        <v>59.330328396651602</v>
      </c>
      <c r="AK168" t="str">
        <f>IF(AND(Table2[[#This Row],[20D EMA]]&gt;Table2[[#This Row],[50D EMA]],Table2[[#This Row],[50D EMA]]&gt;Table2[[#This Row],[200D EMA]]),"Uptrend","Downtrend/NoTrend")</f>
        <v>Downtrend/NoTrend</v>
      </c>
      <c r="AL168">
        <v>-0.24</v>
      </c>
      <c r="AM168" t="s">
        <v>10184</v>
      </c>
      <c r="AN168">
        <v>2.34</v>
      </c>
      <c r="AO168" t="s">
        <v>10183</v>
      </c>
      <c r="AP168">
        <v>3.8388516370626E-2</v>
      </c>
      <c r="AQ168">
        <f>(Table2[[#This Row],[Sharpe Ratio]]-AVERAGE(Table2[Sharpe Ratio]))/_xlfn.STDEV.P(Table2[Sharpe Ratio])</f>
        <v>-0.17229887230282095</v>
      </c>
      <c r="AR1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8">
        <f>_xlfn.RANK.AVG(Table2[[#This Row],[1Y Return vs Nifty Z-Score]],Table2[1Y Return vs Nifty Z-Score])</f>
        <v>337</v>
      </c>
      <c r="AT168">
        <f>_xlfn.RANK.AVG(Table2[[#This Row],[6M Return vs Nifty Z-Score]],Table2[6M Return vs Nifty Z-Score])</f>
        <v>596</v>
      </c>
      <c r="AU168">
        <f>_xlfn.RANK.AVG(Table2[[#This Row],[Sharpe Ratio Z-Score]],Table2[Sharpe Ratio Z-Score])</f>
        <v>388</v>
      </c>
      <c r="AV168">
        <f>(Table2[[#This Row],[Rank 1Y]]+Table2[[#This Row],[Rank 6M]]+Table2[[#This Row],[Rank Sharpe]])/3</f>
        <v>440.33333333333331</v>
      </c>
    </row>
    <row r="169" spans="1:48" x14ac:dyDescent="0.3">
      <c r="A169" t="s">
        <v>425</v>
      </c>
      <c r="B169" t="s">
        <v>426</v>
      </c>
      <c r="C169" t="s">
        <v>10143</v>
      </c>
      <c r="D169" t="s">
        <v>393</v>
      </c>
      <c r="E169">
        <v>55670.027629454999</v>
      </c>
      <c r="F169">
        <v>131261.85</v>
      </c>
      <c r="G169">
        <v>3.03307704607787</v>
      </c>
      <c r="H169">
        <f>(Table2[[#This Row],[1Y Return vs Nifty]]-AVERAGE(Table2[1Y Return vs Nifty]))/_xlfn.STDEV.P(Table2[1Y Return vs Nifty])</f>
        <v>-0.49727259666631735</v>
      </c>
      <c r="I169">
        <v>-1.50471789645154</v>
      </c>
      <c r="J169">
        <f>(Table2[[#This Row],[1M Return vs Nifty]]-AVERAGE(Table2[1M Return vs Nifty]))/_xlfn.STDEV.P(Table2[1M Return vs Nifty])</f>
        <v>-9.5934293842651758E-2</v>
      </c>
      <c r="K169">
        <v>-14.714128101197501</v>
      </c>
      <c r="L169">
        <f>(Table2[[#This Row],[6M Return vs Nifty]]-AVERAGE(Table2[6M Return vs Nifty]))/_xlfn.STDEV.P(Table2[6M Return vs Nifty])</f>
        <v>-0.77806939465700031</v>
      </c>
      <c r="M169">
        <v>-0.63189970183852995</v>
      </c>
      <c r="N169">
        <f>(Table2[[#This Row],[1W Return vs Nifty]]-AVERAGE(Table2[1W Return vs Nifty]))/_xlfn.STDEV.P(Table2[1W Return vs Nifty])</f>
        <v>0.19299187544011573</v>
      </c>
      <c r="O169">
        <v>128866</v>
      </c>
      <c r="P169">
        <v>128904.55104793199</v>
      </c>
      <c r="Q169">
        <v>125073.977326664</v>
      </c>
      <c r="R169">
        <v>65.183635571051497</v>
      </c>
      <c r="S169" s="2">
        <f>(Table2[[#This Row],[Close Price]]-Table2[[#This Row],[20D EMA]])/Table2[[#This Row],[20D EMA]]</f>
        <v>1.859179302531316E-2</v>
      </c>
      <c r="T169" s="2">
        <f>(Table2[[#This Row],[Close Price]]-Table2[[#This Row],[50D EMA]])/Table2[[#This Row],[50D EMA]]</f>
        <v>1.8287166224189189E-2</v>
      </c>
      <c r="U169" s="2">
        <f>(Table2[[#This Row],[Close Price]]-Table2[[#This Row],[200D EMA]])/Table2[[#This Row],[200D EMA]]</f>
        <v>4.9473701929017032E-2</v>
      </c>
      <c r="V169">
        <v>1.0053587615874899</v>
      </c>
      <c r="W169">
        <v>131400</v>
      </c>
      <c r="X169">
        <v>132100</v>
      </c>
      <c r="Y169">
        <v>130220</v>
      </c>
      <c r="Z169">
        <v>134350</v>
      </c>
      <c r="AA169">
        <v>127701.5</v>
      </c>
      <c r="AB169">
        <v>134350</v>
      </c>
      <c r="AC169" s="2">
        <f>(Table2[[#This Row],[Close Price]]/Table2[[#This Row],[Day Low]])-1</f>
        <v>-1.0513698630136847E-3</v>
      </c>
      <c r="AD169" s="2">
        <f>(Table2[[#This Row],[Day High]]/Table2[[#This Row],[Close Price]])-1</f>
        <v>6.3853282579819926E-3</v>
      </c>
      <c r="AE169" s="2">
        <f>(Table2[[#This Row],[Close Price]]/Table2[[#This Row],[Current Week Low]])-1</f>
        <v>8.0006911380741119E-3</v>
      </c>
      <c r="AF169" s="2">
        <f>(Table2[[#This Row],[Current Week High]]/Table2[[#This Row],[Close Price]])-1</f>
        <v>2.3526637785464599E-2</v>
      </c>
      <c r="AG169" s="2">
        <f>(Table2[[#This Row],[Close Price]]/Table2[[#This Row],[Current Month Low]])-1</f>
        <v>2.7880251993907645E-2</v>
      </c>
      <c r="AH169" s="2">
        <f>(Table2[[#This Row],[Current Month High]]/Table2[[#This Row],[Close Price]])-1</f>
        <v>2.3526637785464599E-2</v>
      </c>
      <c r="AI169">
        <v>15.3762498395382</v>
      </c>
      <c r="AJ169">
        <v>29.449492381907099</v>
      </c>
      <c r="AK169" t="str">
        <f>IF(AND(Table2[[#This Row],[20D EMA]]&gt;Table2[[#This Row],[50D EMA]],Table2[[#This Row],[50D EMA]]&gt;Table2[[#This Row],[200D EMA]]),"Uptrend","Downtrend/NoTrend")</f>
        <v>Downtrend/NoTrend</v>
      </c>
      <c r="AL169">
        <v>-0.12</v>
      </c>
      <c r="AM169" t="s">
        <v>10184</v>
      </c>
      <c r="AN169">
        <v>4.83</v>
      </c>
      <c r="AO169" t="s">
        <v>10183</v>
      </c>
      <c r="AP169">
        <v>2.2233773238711001E-2</v>
      </c>
      <c r="AQ169">
        <f>(Table2[[#This Row],[Sharpe Ratio]]-AVERAGE(Table2[Sharpe Ratio]))/_xlfn.STDEV.P(Table2[Sharpe Ratio])</f>
        <v>-0.35505000339246301</v>
      </c>
      <c r="AR1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9">
        <f>_xlfn.RANK.AVG(Table2[[#This Row],[1Y Return vs Nifty Z-Score]],Table2[1Y Return vs Nifty Z-Score])</f>
        <v>480</v>
      </c>
      <c r="AT169">
        <f>_xlfn.RANK.AVG(Table2[[#This Row],[6M Return vs Nifty Z-Score]],Table2[6M Return vs Nifty Z-Score])</f>
        <v>580</v>
      </c>
      <c r="AU169">
        <f>_xlfn.RANK.AVG(Table2[[#This Row],[Sharpe Ratio Z-Score]],Table2[Sharpe Ratio Z-Score])</f>
        <v>427</v>
      </c>
      <c r="AV169">
        <f>(Table2[[#This Row],[Rank 1Y]]+Table2[[#This Row],[Rank 6M]]+Table2[[#This Row],[Rank Sharpe]])/3</f>
        <v>495.66666666666669</v>
      </c>
    </row>
    <row r="170" spans="1:48" x14ac:dyDescent="0.3">
      <c r="A170" t="s">
        <v>427</v>
      </c>
      <c r="B170" t="s">
        <v>428</v>
      </c>
      <c r="C170" t="s">
        <v>10141</v>
      </c>
      <c r="D170" t="s">
        <v>180</v>
      </c>
      <c r="E170">
        <v>54696.34016</v>
      </c>
      <c r="F170">
        <v>16825.849999999999</v>
      </c>
      <c r="G170">
        <v>-18.324251164470098</v>
      </c>
      <c r="H170">
        <f>(Table2[[#This Row],[1Y Return vs Nifty]]-AVERAGE(Table2[1Y Return vs Nifty]))/_xlfn.STDEV.P(Table2[1Y Return vs Nifty])</f>
        <v>-0.75993802189147863</v>
      </c>
      <c r="I170">
        <v>-4.9814578651792001</v>
      </c>
      <c r="J170">
        <f>(Table2[[#This Row],[1M Return vs Nifty]]-AVERAGE(Table2[1M Return vs Nifty]))/_xlfn.STDEV.P(Table2[1M Return vs Nifty])</f>
        <v>-0.42652037888654187</v>
      </c>
      <c r="K170">
        <v>-13.8299050292126</v>
      </c>
      <c r="L170">
        <f>(Table2[[#This Row],[6M Return vs Nifty]]-AVERAGE(Table2[6M Return vs Nifty]))/_xlfn.STDEV.P(Table2[6M Return vs Nifty])</f>
        <v>-0.75086505770649137</v>
      </c>
      <c r="M170">
        <v>1.0610200387459801</v>
      </c>
      <c r="N170">
        <f>(Table2[[#This Row],[1W Return vs Nifty]]-AVERAGE(Table2[1W Return vs Nifty]))/_xlfn.STDEV.P(Table2[1W Return vs Nifty])</f>
        <v>0.55423427963467586</v>
      </c>
      <c r="O170">
        <v>16640.21</v>
      </c>
      <c r="P170">
        <v>16438.1810288774</v>
      </c>
      <c r="Q170">
        <v>16303.7435033361</v>
      </c>
      <c r="R170">
        <v>57.996654434256399</v>
      </c>
      <c r="S170" s="2">
        <f>(Table2[[#This Row],[Close Price]]-Table2[[#This Row],[20D EMA]])/Table2[[#This Row],[20D EMA]]</f>
        <v>1.1156109207756358E-2</v>
      </c>
      <c r="T170" s="2">
        <f>(Table2[[#This Row],[Close Price]]-Table2[[#This Row],[50D EMA]])/Table2[[#This Row],[50D EMA]]</f>
        <v>2.3583447003142893E-2</v>
      </c>
      <c r="U170" s="2">
        <f>(Table2[[#This Row],[Close Price]]-Table2[[#This Row],[200D EMA]])/Table2[[#This Row],[200D EMA]]</f>
        <v>3.2023718758643648E-2</v>
      </c>
      <c r="V170">
        <v>0.66786283730821105</v>
      </c>
      <c r="W170">
        <v>16797.25</v>
      </c>
      <c r="X170">
        <v>16891.150000000001</v>
      </c>
      <c r="Y170">
        <v>16708.099999999999</v>
      </c>
      <c r="Z170">
        <v>17000</v>
      </c>
      <c r="AA170">
        <v>16420.05</v>
      </c>
      <c r="AB170">
        <v>17034.8</v>
      </c>
      <c r="AC170" s="2">
        <f>(Table2[[#This Row],[Close Price]]/Table2[[#This Row],[Day Low]])-1</f>
        <v>1.7026596615516976E-3</v>
      </c>
      <c r="AD170" s="2">
        <f>(Table2[[#This Row],[Day High]]/Table2[[#This Row],[Close Price]])-1</f>
        <v>3.8809332069407176E-3</v>
      </c>
      <c r="AE170" s="2">
        <f>(Table2[[#This Row],[Close Price]]/Table2[[#This Row],[Current Week Low]])-1</f>
        <v>7.0474799648074793E-3</v>
      </c>
      <c r="AF170" s="2">
        <f>(Table2[[#This Row],[Current Week High]]/Table2[[#This Row],[Close Price]])-1</f>
        <v>1.0350145757866747E-2</v>
      </c>
      <c r="AG170" s="2">
        <f>(Table2[[#This Row],[Close Price]]/Table2[[#This Row],[Current Month Low]])-1</f>
        <v>2.4713688447964399E-2</v>
      </c>
      <c r="AH170" s="2">
        <f>(Table2[[#This Row],[Current Month High]]/Table2[[#This Row],[Close Price]])-1</f>
        <v>1.2418391938594509E-2</v>
      </c>
      <c r="AI170">
        <v>14.407295916699599</v>
      </c>
      <c r="AJ170">
        <v>11.1350726552179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-0.06</v>
      </c>
      <c r="AM170" t="s">
        <v>10184</v>
      </c>
      <c r="AN170">
        <v>0.05</v>
      </c>
      <c r="AO170" t="s">
        <v>10183</v>
      </c>
      <c r="AP170">
        <v>-2.8616122871701E-2</v>
      </c>
      <c r="AQ170">
        <f>(Table2[[#This Row],[Sharpe Ratio]]-AVERAGE(Table2[Sharpe Ratio]))/_xlfn.STDEV.P(Table2[Sharpe Ratio])</f>
        <v>-0.93029133988946711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-2.3133805187393026</v>
      </c>
      <c r="AS170">
        <f>_xlfn.RANK.AVG(Table2[[#This Row],[1Y Return vs Nifty Z-Score]],Table2[1Y Return vs Nifty Z-Score])</f>
        <v>611</v>
      </c>
      <c r="AT170">
        <f>_xlfn.RANK.AVG(Table2[[#This Row],[6M Return vs Nifty Z-Score]],Table2[6M Return vs Nifty Z-Score])</f>
        <v>573</v>
      </c>
      <c r="AU170">
        <f>_xlfn.RANK.AVG(Table2[[#This Row],[Sharpe Ratio Z-Score]],Table2[Sharpe Ratio Z-Score])</f>
        <v>592</v>
      </c>
      <c r="AV170">
        <f>(Table2[[#This Row],[Rank 1Y]]+Table2[[#This Row],[Rank 6M]]+Table2[[#This Row],[Rank Sharpe]])/3</f>
        <v>592</v>
      </c>
    </row>
    <row r="171" spans="1:48" x14ac:dyDescent="0.3">
      <c r="A171" t="s">
        <v>429</v>
      </c>
      <c r="B171" t="s">
        <v>430</v>
      </c>
      <c r="C171" t="s">
        <v>10141</v>
      </c>
      <c r="D171" t="s">
        <v>285</v>
      </c>
      <c r="E171">
        <v>54619.493654675003</v>
      </c>
      <c r="F171">
        <v>2068.3000000000002</v>
      </c>
      <c r="G171">
        <v>10.5818097124126</v>
      </c>
      <c r="H171">
        <f>(Table2[[#This Row],[1Y Return vs Nifty]]-AVERAGE(Table2[1Y Return vs Nifty]))/_xlfn.STDEV.P(Table2[1Y Return vs Nifty])</f>
        <v>-0.40443368647273731</v>
      </c>
      <c r="I171">
        <v>-7.0352994879857604</v>
      </c>
      <c r="J171">
        <f>(Table2[[#This Row],[1M Return vs Nifty]]-AVERAGE(Table2[1M Return vs Nifty]))/_xlfn.STDEV.P(Table2[1M Return vs Nifty])</f>
        <v>-0.62181006620597801</v>
      </c>
      <c r="K171">
        <v>2.03248798487741</v>
      </c>
      <c r="L171">
        <f>(Table2[[#This Row],[6M Return vs Nifty]]-AVERAGE(Table2[6M Return vs Nifty]))/_xlfn.STDEV.P(Table2[6M Return vs Nifty])</f>
        <v>-0.26283675572154691</v>
      </c>
      <c r="M171">
        <v>-1.43901303347605</v>
      </c>
      <c r="N171">
        <f>(Table2[[#This Row],[1W Return vs Nifty]]-AVERAGE(Table2[1W Return vs Nifty]))/_xlfn.STDEV.P(Table2[1W Return vs Nifty])</f>
        <v>2.076660486848677E-2</v>
      </c>
      <c r="O171">
        <v>2052.02</v>
      </c>
      <c r="P171">
        <v>1995.5426485498001</v>
      </c>
      <c r="Q171">
        <v>1820.2448129668601</v>
      </c>
      <c r="R171">
        <v>52.2277730716958</v>
      </c>
      <c r="S171" s="2">
        <f>(Table2[[#This Row],[Close Price]]-Table2[[#This Row],[20D EMA]])/Table2[[#This Row],[20D EMA]]</f>
        <v>7.9336458708980425E-3</v>
      </c>
      <c r="T171" s="2">
        <f>(Table2[[#This Row],[Close Price]]-Table2[[#This Row],[50D EMA]])/Table2[[#This Row],[50D EMA]]</f>
        <v>3.6459933092923003E-2</v>
      </c>
      <c r="U171" s="2">
        <f>(Table2[[#This Row],[Close Price]]-Table2[[#This Row],[200D EMA]])/Table2[[#This Row],[200D EMA]]</f>
        <v>0.13627572800431667</v>
      </c>
      <c r="V171">
        <v>0.71691113111695004</v>
      </c>
      <c r="W171">
        <v>2067.8000000000002</v>
      </c>
      <c r="X171">
        <v>2136.4499999999998</v>
      </c>
      <c r="Y171">
        <v>2025</v>
      </c>
      <c r="Z171">
        <v>2076.4499999999998</v>
      </c>
      <c r="AA171">
        <v>1972.8</v>
      </c>
      <c r="AB171">
        <v>2133.6999999999998</v>
      </c>
      <c r="AC171" s="2">
        <f>(Table2[[#This Row],[Close Price]]/Table2[[#This Row],[Day Low]])-1</f>
        <v>2.4180288229036506E-4</v>
      </c>
      <c r="AD171" s="2">
        <f>(Table2[[#This Row],[Day High]]/Table2[[#This Row],[Close Price]])-1</f>
        <v>3.294976550790496E-2</v>
      </c>
      <c r="AE171" s="2">
        <f>(Table2[[#This Row],[Close Price]]/Table2[[#This Row],[Current Week Low]])-1</f>
        <v>2.138271604938291E-2</v>
      </c>
      <c r="AF171" s="2">
        <f>(Table2[[#This Row],[Current Week High]]/Table2[[#This Row],[Close Price]])-1</f>
        <v>3.9404341729920578E-3</v>
      </c>
      <c r="AG171" s="2">
        <f>(Table2[[#This Row],[Close Price]]/Table2[[#This Row],[Current Month Low]])-1</f>
        <v>4.8408353609083576E-2</v>
      </c>
      <c r="AH171" s="2">
        <f>(Table2[[#This Row],[Current Month High]]/Table2[[#This Row],[Close Price]])-1</f>
        <v>3.1620171155054777E-2</v>
      </c>
      <c r="AI171">
        <v>5.5190252864671203</v>
      </c>
      <c r="AJ171">
        <v>40.686324524708297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-7.0000000000000007E-2</v>
      </c>
      <c r="AM171" t="s">
        <v>10184</v>
      </c>
      <c r="AN171">
        <v>3.9</v>
      </c>
      <c r="AO171" t="s">
        <v>10183</v>
      </c>
      <c r="AP171">
        <v>9.7737029882400002E-4</v>
      </c>
      <c r="AQ171">
        <f>(Table2[[#This Row],[Sharpe Ratio]]-AVERAGE(Table2[Sharpe Ratio]))/_xlfn.STDEV.P(Table2[Sharpe Ratio])</f>
        <v>-0.59551385035312054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-1.8638277538848962</v>
      </c>
      <c r="AS171">
        <f>_xlfn.RANK.AVG(Table2[[#This Row],[1Y Return vs Nifty Z-Score]],Table2[1Y Return vs Nifty Z-Score])</f>
        <v>428</v>
      </c>
      <c r="AT171">
        <f>_xlfn.RANK.AVG(Table2[[#This Row],[6M Return vs Nifty Z-Score]],Table2[6M Return vs Nifty Z-Score])</f>
        <v>408</v>
      </c>
      <c r="AU171">
        <f>_xlfn.RANK.AVG(Table2[[#This Row],[Sharpe Ratio Z-Score]],Table2[Sharpe Ratio Z-Score])</f>
        <v>495</v>
      </c>
      <c r="AV171">
        <f>(Table2[[#This Row],[Rank 1Y]]+Table2[[#This Row],[Rank 6M]]+Table2[[#This Row],[Rank Sharpe]])/3</f>
        <v>443.66666666666669</v>
      </c>
    </row>
    <row r="172" spans="1:48" x14ac:dyDescent="0.3">
      <c r="A172" t="s">
        <v>431</v>
      </c>
      <c r="B172" t="s">
        <v>432</v>
      </c>
      <c r="C172" t="s">
        <v>10140</v>
      </c>
      <c r="D172" t="s">
        <v>29</v>
      </c>
      <c r="E172">
        <v>53327.775000000001</v>
      </c>
      <c r="F172">
        <v>1871.15</v>
      </c>
      <c r="G172">
        <v>-8.9091759592855801</v>
      </c>
      <c r="H172">
        <f>(Table2[[#This Row],[1Y Return vs Nifty]]-AVERAGE(Table2[1Y Return vs Nifty]))/_xlfn.STDEV.P(Table2[1Y Return vs Nifty])</f>
        <v>-0.64414569487768625</v>
      </c>
      <c r="I172">
        <v>-5.6465945137829401</v>
      </c>
      <c r="J172">
        <f>(Table2[[#This Row],[1M Return vs Nifty]]-AVERAGE(Table2[1M Return vs Nifty]))/_xlfn.STDEV.P(Table2[1M Return vs Nifty])</f>
        <v>-0.48976494783875851</v>
      </c>
      <c r="K172">
        <v>-4.5249999529840101</v>
      </c>
      <c r="L172">
        <f>(Table2[[#This Row],[6M Return vs Nifty]]-AVERAGE(Table2[6M Return vs Nifty]))/_xlfn.STDEV.P(Table2[6M Return vs Nifty])</f>
        <v>-0.46458687632179951</v>
      </c>
      <c r="M172">
        <v>-2.5785038431860401</v>
      </c>
      <c r="N172">
        <f>(Table2[[#This Row],[1W Return vs Nifty]]-AVERAGE(Table2[1W Return vs Nifty]))/_xlfn.STDEV.P(Table2[1W Return vs Nifty])</f>
        <v>-0.2223827836046606</v>
      </c>
      <c r="O172">
        <v>1857.44</v>
      </c>
      <c r="P172">
        <v>1842.72519126256</v>
      </c>
      <c r="Q172">
        <v>1776.29710234919</v>
      </c>
      <c r="R172">
        <v>54.823295221199501</v>
      </c>
      <c r="S172" s="2">
        <f>(Table2[[#This Row],[Close Price]]-Table2[[#This Row],[20D EMA]])/Table2[[#This Row],[20D EMA]]</f>
        <v>7.3811267120337861E-3</v>
      </c>
      <c r="T172" s="2">
        <f>(Table2[[#This Row],[Close Price]]-Table2[[#This Row],[50D EMA]])/Table2[[#This Row],[50D EMA]]</f>
        <v>1.5425419304093087E-2</v>
      </c>
      <c r="U172" s="2">
        <f>(Table2[[#This Row],[Close Price]]-Table2[[#This Row],[200D EMA]])/Table2[[#This Row],[200D EMA]]</f>
        <v>5.3399230075512213E-2</v>
      </c>
      <c r="V172">
        <v>0.77055419419429405</v>
      </c>
      <c r="W172">
        <v>1854.3</v>
      </c>
      <c r="X172">
        <v>1882.95</v>
      </c>
      <c r="Y172">
        <v>1850</v>
      </c>
      <c r="Z172">
        <v>1882.95</v>
      </c>
      <c r="AA172">
        <v>1810.05</v>
      </c>
      <c r="AB172">
        <v>1905.5</v>
      </c>
      <c r="AC172" s="2">
        <f>(Table2[[#This Row],[Close Price]]/Table2[[#This Row],[Day Low]])-1</f>
        <v>9.086987003181779E-3</v>
      </c>
      <c r="AD172" s="2">
        <f>(Table2[[#This Row],[Day High]]/Table2[[#This Row],[Close Price]])-1</f>
        <v>6.3062822328514567E-3</v>
      </c>
      <c r="AE172" s="2">
        <f>(Table2[[#This Row],[Close Price]]/Table2[[#This Row],[Current Week Low]])-1</f>
        <v>1.1432432432432416E-2</v>
      </c>
      <c r="AF172" s="2">
        <f>(Table2[[#This Row],[Current Week High]]/Table2[[#This Row],[Close Price]])-1</f>
        <v>6.3062822328514567E-3</v>
      </c>
      <c r="AG172" s="2">
        <f>(Table2[[#This Row],[Close Price]]/Table2[[#This Row],[Current Month Low]])-1</f>
        <v>3.3755973591889754E-2</v>
      </c>
      <c r="AH172" s="2">
        <f>(Table2[[#This Row],[Current Month High]]/Table2[[#This Row],[Close Price]])-1</f>
        <v>1.835769446597002E-2</v>
      </c>
      <c r="AI172">
        <v>11.4100953958795</v>
      </c>
      <c r="AJ172">
        <v>21.235583776078698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-0.02</v>
      </c>
      <c r="AM172" t="s">
        <v>10184</v>
      </c>
      <c r="AN172">
        <v>0.69</v>
      </c>
      <c r="AO172" t="s">
        <v>10183</v>
      </c>
      <c r="AP172">
        <v>-1.8953305754409999E-3</v>
      </c>
      <c r="AQ172">
        <f>(Table2[[#This Row],[Sharpe Ratio]]-AVERAGE(Table2[Sharpe Ratio]))/_xlfn.STDEV.P(Table2[Sharpe Ratio])</f>
        <v>-0.62801138558269487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-2.4488916882255998</v>
      </c>
      <c r="AS172">
        <f>_xlfn.RANK.AVG(Table2[[#This Row],[1Y Return vs Nifty Z-Score]],Table2[1Y Return vs Nifty Z-Score])</f>
        <v>554</v>
      </c>
      <c r="AT172">
        <f>_xlfn.RANK.AVG(Table2[[#This Row],[6M Return vs Nifty Z-Score]],Table2[6M Return vs Nifty Z-Score])</f>
        <v>487</v>
      </c>
      <c r="AU172">
        <f>_xlfn.RANK.AVG(Table2[[#This Row],[Sharpe Ratio Z-Score]],Table2[Sharpe Ratio Z-Score])</f>
        <v>541</v>
      </c>
      <c r="AV172">
        <f>(Table2[[#This Row],[Rank 1Y]]+Table2[[#This Row],[Rank 6M]]+Table2[[#This Row],[Rank Sharpe]])/3</f>
        <v>527.33333333333337</v>
      </c>
    </row>
    <row r="173" spans="1:48" x14ac:dyDescent="0.3">
      <c r="A173" t="s">
        <v>435</v>
      </c>
      <c r="B173" t="s">
        <v>436</v>
      </c>
      <c r="C173" t="s">
        <v>10151</v>
      </c>
      <c r="D173" t="s">
        <v>97</v>
      </c>
      <c r="E173">
        <v>53055.977729040002</v>
      </c>
      <c r="F173">
        <v>513.35</v>
      </c>
      <c r="G173">
        <v>157.94882107617099</v>
      </c>
      <c r="H173">
        <f>(Table2[[#This Row],[1Y Return vs Nifty]]-AVERAGE(Table2[1Y Return vs Nifty]))/_xlfn.STDEV.P(Table2[1Y Return vs Nifty])</f>
        <v>1.4079755401132705</v>
      </c>
      <c r="I173">
        <v>21.1413711774494</v>
      </c>
      <c r="J173">
        <f>(Table2[[#This Row],[1M Return vs Nifty]]-AVERAGE(Table2[1M Return vs Nifty]))/_xlfn.STDEV.P(Table2[1M Return vs Nifty])</f>
        <v>2.057370812617715</v>
      </c>
      <c r="K173">
        <v>22.159427040637201</v>
      </c>
      <c r="L173">
        <f>(Table2[[#This Row],[6M Return vs Nifty]]-AVERAGE(Table2[6M Return vs Nifty]))/_xlfn.STDEV.P(Table2[6M Return vs Nifty])</f>
        <v>0.35639616095199128</v>
      </c>
      <c r="M173">
        <v>0.24238841542688</v>
      </c>
      <c r="N173">
        <f>(Table2[[#This Row],[1W Return vs Nifty]]-AVERAGE(Table2[1W Return vs Nifty]))/_xlfn.STDEV.P(Table2[1W Return vs Nifty])</f>
        <v>0.37955118706504043</v>
      </c>
      <c r="O173">
        <v>478.33</v>
      </c>
      <c r="P173">
        <v>445.84141961596401</v>
      </c>
      <c r="Q173">
        <v>365.77094023266</v>
      </c>
      <c r="R173">
        <v>83.667012805492703</v>
      </c>
      <c r="S173" s="2">
        <f>(Table2[[#This Row],[Close Price]]-Table2[[#This Row],[20D EMA]])/Table2[[#This Row],[20D EMA]]</f>
        <v>7.321305374950357E-2</v>
      </c>
      <c r="T173" s="2">
        <f>(Table2[[#This Row],[Close Price]]-Table2[[#This Row],[50D EMA]])/Table2[[#This Row],[50D EMA]]</f>
        <v>0.15141836853602814</v>
      </c>
      <c r="U173" s="2">
        <f>(Table2[[#This Row],[Close Price]]-Table2[[#This Row],[200D EMA]])/Table2[[#This Row],[200D EMA]]</f>
        <v>0.4034739875001217</v>
      </c>
      <c r="V173">
        <v>0.91737153337772104</v>
      </c>
      <c r="W173">
        <v>515.1</v>
      </c>
      <c r="X173">
        <v>533</v>
      </c>
      <c r="Y173">
        <v>499</v>
      </c>
      <c r="Z173">
        <v>524.75</v>
      </c>
      <c r="AA173">
        <v>483</v>
      </c>
      <c r="AB173">
        <v>524.75</v>
      </c>
      <c r="AC173" s="2">
        <f>(Table2[[#This Row],[Close Price]]/Table2[[#This Row],[Day Low]])-1</f>
        <v>-3.3973985633857229E-3</v>
      </c>
      <c r="AD173" s="2">
        <f>(Table2[[#This Row],[Day High]]/Table2[[#This Row],[Close Price]])-1</f>
        <v>3.8277977987727585E-2</v>
      </c>
      <c r="AE173" s="2">
        <f>(Table2[[#This Row],[Close Price]]/Table2[[#This Row],[Current Week Low]])-1</f>
        <v>2.8757515030060077E-2</v>
      </c>
      <c r="AF173" s="2">
        <f>(Table2[[#This Row],[Current Week High]]/Table2[[#This Row],[Close Price]])-1</f>
        <v>2.2207071198987016E-2</v>
      </c>
      <c r="AG173" s="2">
        <f>(Table2[[#This Row],[Close Price]]/Table2[[#This Row],[Current Month Low]])-1</f>
        <v>6.2836438923395521E-2</v>
      </c>
      <c r="AH173" s="2">
        <f>(Table2[[#This Row],[Current Month High]]/Table2[[#This Row],[Close Price]])-1</f>
        <v>2.2207071198987016E-2</v>
      </c>
      <c r="AI173">
        <v>6.3601831109379496</v>
      </c>
      <c r="AJ173">
        <v>215.61635413464401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0.11</v>
      </c>
      <c r="AM173" t="s">
        <v>10183</v>
      </c>
      <c r="AN173">
        <v>7.78</v>
      </c>
      <c r="AO173" t="s">
        <v>10183</v>
      </c>
      <c r="AP173">
        <v>0.196146175585035</v>
      </c>
      <c r="AQ173">
        <f>(Table2[[#This Row],[Sharpe Ratio]]-AVERAGE(Table2[Sharpe Ratio]))/_xlfn.STDEV.P(Table2[Sharpe Ratio])</f>
        <v>1.6123405010420124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5.8136342017900295</v>
      </c>
      <c r="AS173">
        <f>_xlfn.RANK.AVG(Table2[[#This Row],[1Y Return vs Nifty Z-Score]],Table2[1Y Return vs Nifty Z-Score])</f>
        <v>60</v>
      </c>
      <c r="AT173">
        <f>_xlfn.RANK.AVG(Table2[[#This Row],[6M Return vs Nifty Z-Score]],Table2[6M Return vs Nifty Z-Score])</f>
        <v>204</v>
      </c>
      <c r="AU173">
        <f>_xlfn.RANK.AVG(Table2[[#This Row],[Sharpe Ratio Z-Score]],Table2[Sharpe Ratio Z-Score])</f>
        <v>38</v>
      </c>
      <c r="AV173">
        <f>(Table2[[#This Row],[Rank 1Y]]+Table2[[#This Row],[Rank 6M]]+Table2[[#This Row],[Rank Sharpe]])/3</f>
        <v>100.66666666666667</v>
      </c>
    </row>
    <row r="174" spans="1:48" x14ac:dyDescent="0.3">
      <c r="A174" t="s">
        <v>437</v>
      </c>
      <c r="B174" t="s">
        <v>438</v>
      </c>
      <c r="C174" t="s">
        <v>10138</v>
      </c>
      <c r="D174" t="s">
        <v>288</v>
      </c>
      <c r="E174">
        <v>52796.645281199999</v>
      </c>
      <c r="F174">
        <v>4990.5</v>
      </c>
      <c r="G174">
        <v>-3.8702416862219899</v>
      </c>
      <c r="H174">
        <f>(Table2[[#This Row],[1Y Return vs Nifty]]-AVERAGE(Table2[1Y Return vs Nifty]))/_xlfn.STDEV.P(Table2[1Y Return vs Nifty])</f>
        <v>-0.5821738133544998</v>
      </c>
      <c r="I174">
        <v>-0.84546338694177303</v>
      </c>
      <c r="J174">
        <f>(Table2[[#This Row],[1M Return vs Nifty]]-AVERAGE(Table2[1M Return vs Nifty]))/_xlfn.STDEV.P(Table2[1M Return vs Nifty])</f>
        <v>-3.3249028534725729E-2</v>
      </c>
      <c r="K174">
        <v>-19.6060901426351</v>
      </c>
      <c r="L174">
        <f>(Table2[[#This Row],[6M Return vs Nifty]]-AVERAGE(Table2[6M Return vs Nifty]))/_xlfn.STDEV.P(Table2[6M Return vs Nifty])</f>
        <v>-0.92857732409343119</v>
      </c>
      <c r="M174">
        <v>-2.9843845440979999</v>
      </c>
      <c r="N174">
        <f>(Table2[[#This Row],[1W Return vs Nifty]]-AVERAGE(Table2[1W Return vs Nifty]))/_xlfn.STDEV.P(Table2[1W Return vs Nifty])</f>
        <v>-0.30899133136900175</v>
      </c>
      <c r="O174">
        <v>4962.3100000000004</v>
      </c>
      <c r="P174">
        <v>4908.0688671396902</v>
      </c>
      <c r="Q174">
        <v>4849.6590487005897</v>
      </c>
      <c r="R174">
        <v>49.2032674154839</v>
      </c>
      <c r="S174" s="2">
        <f>(Table2[[#This Row],[Close Price]]-Table2[[#This Row],[20D EMA]])/Table2[[#This Row],[20D EMA]]</f>
        <v>5.6808220365111408E-3</v>
      </c>
      <c r="T174" s="2">
        <f>(Table2[[#This Row],[Close Price]]-Table2[[#This Row],[50D EMA]])/Table2[[#This Row],[50D EMA]]</f>
        <v>1.6795023682776647E-2</v>
      </c>
      <c r="U174" s="2">
        <f>(Table2[[#This Row],[Close Price]]-Table2[[#This Row],[200D EMA]])/Table2[[#This Row],[200D EMA]]</f>
        <v>2.9041412991114714E-2</v>
      </c>
      <c r="V174">
        <v>0.69759146441893904</v>
      </c>
      <c r="W174">
        <v>4932.5</v>
      </c>
      <c r="X174">
        <v>5020.3999999999996</v>
      </c>
      <c r="Y174">
        <v>4981.55</v>
      </c>
      <c r="Z174">
        <v>5082.3500000000004</v>
      </c>
      <c r="AA174">
        <v>4892.3500000000004</v>
      </c>
      <c r="AB174">
        <v>5160</v>
      </c>
      <c r="AC174" s="2">
        <f>(Table2[[#This Row],[Close Price]]/Table2[[#This Row],[Day Low]])-1</f>
        <v>1.1758743030917396E-2</v>
      </c>
      <c r="AD174" s="2">
        <f>(Table2[[#This Row],[Day High]]/Table2[[#This Row],[Close Price]])-1</f>
        <v>5.9913836288947309E-3</v>
      </c>
      <c r="AE174" s="2">
        <f>(Table2[[#This Row],[Close Price]]/Table2[[#This Row],[Current Week Low]])-1</f>
        <v>1.7966295630877926E-3</v>
      </c>
      <c r="AF174" s="2">
        <f>(Table2[[#This Row],[Current Week High]]/Table2[[#This Row],[Close Price]])-1</f>
        <v>1.84049694419397E-2</v>
      </c>
      <c r="AG174" s="2">
        <f>(Table2[[#This Row],[Close Price]]/Table2[[#This Row],[Current Month Low]])-1</f>
        <v>2.0061933426676282E-2</v>
      </c>
      <c r="AH174" s="2">
        <f>(Table2[[#This Row],[Current Month High]]/Table2[[#This Row],[Close Price]])-1</f>
        <v>3.3964532611962639E-2</v>
      </c>
      <c r="AI174">
        <v>17.6906121631099</v>
      </c>
      <c r="AJ174">
        <v>27.307049654978801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-0.17</v>
      </c>
      <c r="AM174" t="s">
        <v>10184</v>
      </c>
      <c r="AN174">
        <v>1.96</v>
      </c>
      <c r="AO174" t="s">
        <v>10183</v>
      </c>
      <c r="AP174">
        <v>1.2068199203273001E-2</v>
      </c>
      <c r="AQ174">
        <f>(Table2[[#This Row],[Sharpe Ratio]]-AVERAGE(Table2[Sharpe Ratio]))/_xlfn.STDEV.P(Table2[Sharpe Ratio])</f>
        <v>-0.47004843685449776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-2.3230399342061561</v>
      </c>
      <c r="AS174">
        <f>_xlfn.RANK.AVG(Table2[[#This Row],[1Y Return vs Nifty Z-Score]],Table2[1Y Return vs Nifty Z-Score])</f>
        <v>526</v>
      </c>
      <c r="AT174">
        <f>_xlfn.RANK.AVG(Table2[[#This Row],[6M Return vs Nifty Z-Score]],Table2[6M Return vs Nifty Z-Score])</f>
        <v>622</v>
      </c>
      <c r="AU174">
        <f>_xlfn.RANK.AVG(Table2[[#This Row],[Sharpe Ratio Z-Score]],Table2[Sharpe Ratio Z-Score])</f>
        <v>463</v>
      </c>
      <c r="AV174">
        <f>(Table2[[#This Row],[Rank 1Y]]+Table2[[#This Row],[Rank 6M]]+Table2[[#This Row],[Rank Sharpe]])/3</f>
        <v>537</v>
      </c>
    </row>
    <row r="175" spans="1:48" x14ac:dyDescent="0.3">
      <c r="A175" t="s">
        <v>439</v>
      </c>
      <c r="B175" t="s">
        <v>440</v>
      </c>
      <c r="C175" t="s">
        <v>10137</v>
      </c>
      <c r="D175" t="s">
        <v>441</v>
      </c>
      <c r="E175">
        <v>52485.003079119997</v>
      </c>
      <c r="F175">
        <v>349.9</v>
      </c>
      <c r="G175">
        <v>27.761301619233201</v>
      </c>
      <c r="H175">
        <f>(Table2[[#This Row],[1Y Return vs Nifty]]-AVERAGE(Table2[1Y Return vs Nifty]))/_xlfn.STDEV.P(Table2[1Y Return vs Nifty])</f>
        <v>-0.19314983568522942</v>
      </c>
      <c r="I175">
        <v>-0.29381067433308</v>
      </c>
      <c r="J175">
        <f>(Table2[[#This Row],[1M Return vs Nifty]]-AVERAGE(Table2[1M Return vs Nifty]))/_xlfn.STDEV.P(Table2[1M Return vs Nifty])</f>
        <v>1.9204911709729568E-2</v>
      </c>
      <c r="K175">
        <v>39.391745567688801</v>
      </c>
      <c r="L175">
        <f>(Table2[[#This Row],[6M Return vs Nifty]]-AVERAGE(Table2[6M Return vs Nifty]))/_xlfn.STDEV.P(Table2[6M Return vs Nifty])</f>
        <v>0.88657210240991047</v>
      </c>
      <c r="M175">
        <v>-0.33780845331532799</v>
      </c>
      <c r="N175">
        <f>(Table2[[#This Row],[1W Return vs Nifty]]-AVERAGE(Table2[1W Return vs Nifty]))/_xlfn.STDEV.P(Table2[1W Return vs Nifty])</f>
        <v>0.25574631507611451</v>
      </c>
      <c r="O175">
        <v>330.41</v>
      </c>
      <c r="P175">
        <v>316.80735995355701</v>
      </c>
      <c r="Q175">
        <v>276.70399770675499</v>
      </c>
      <c r="R175">
        <v>74.1350762389728</v>
      </c>
      <c r="S175" s="2">
        <f>(Table2[[#This Row],[Close Price]]-Table2[[#This Row],[20D EMA]])/Table2[[#This Row],[20D EMA]]</f>
        <v>5.8987318785750885E-2</v>
      </c>
      <c r="T175" s="2">
        <f>(Table2[[#This Row],[Close Price]]-Table2[[#This Row],[50D EMA]])/Table2[[#This Row],[50D EMA]]</f>
        <v>0.10445666430001578</v>
      </c>
      <c r="U175" s="2">
        <f>(Table2[[#This Row],[Close Price]]-Table2[[#This Row],[200D EMA]])/Table2[[#This Row],[200D EMA]]</f>
        <v>0.26452817053556471</v>
      </c>
      <c r="V175">
        <v>0.65376904377928102</v>
      </c>
      <c r="W175">
        <v>348.45</v>
      </c>
      <c r="X175">
        <v>353</v>
      </c>
      <c r="Y175">
        <v>338.25</v>
      </c>
      <c r="Z175">
        <v>350.7</v>
      </c>
      <c r="AA175">
        <v>321.2</v>
      </c>
      <c r="AB175">
        <v>350.7</v>
      </c>
      <c r="AC175" s="2">
        <f>(Table2[[#This Row],[Close Price]]/Table2[[#This Row],[Day Low]])-1</f>
        <v>4.1612856937867093E-3</v>
      </c>
      <c r="AD175" s="2">
        <f>(Table2[[#This Row],[Day High]]/Table2[[#This Row],[Close Price]])-1</f>
        <v>8.8596741926265654E-3</v>
      </c>
      <c r="AE175" s="2">
        <f>(Table2[[#This Row],[Close Price]]/Table2[[#This Row],[Current Week Low]])-1</f>
        <v>3.4441980783444182E-2</v>
      </c>
      <c r="AF175" s="2">
        <f>(Table2[[#This Row],[Current Week High]]/Table2[[#This Row],[Close Price]])-1</f>
        <v>2.2863675335811351E-3</v>
      </c>
      <c r="AG175" s="2">
        <f>(Table2[[#This Row],[Close Price]]/Table2[[#This Row],[Current Month Low]])-1</f>
        <v>8.9352428393524308E-2</v>
      </c>
      <c r="AH175" s="2">
        <f>(Table2[[#This Row],[Current Month High]]/Table2[[#This Row],[Close Price]])-1</f>
        <v>2.2863675335811351E-3</v>
      </c>
      <c r="AI175">
        <v>0.22863675335811301</v>
      </c>
      <c r="AJ175">
        <v>82.524778299426103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7.0000000000000007E-2</v>
      </c>
      <c r="AM175" t="s">
        <v>10183</v>
      </c>
      <c r="AN175">
        <v>9.34</v>
      </c>
      <c r="AO175" t="s">
        <v>10183</v>
      </c>
      <c r="AP175">
        <v>2.6708173849218999E-2</v>
      </c>
      <c r="AQ175">
        <f>(Table2[[#This Row],[Sharpe Ratio]]-AVERAGE(Table2[Sharpe Ratio]))/_xlfn.STDEV.P(Table2[Sharpe Ratio])</f>
        <v>-0.30443318046674989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0.66394031304377521</v>
      </c>
      <c r="AS175">
        <f>_xlfn.RANK.AVG(Table2[[#This Row],[1Y Return vs Nifty Z-Score]],Table2[1Y Return vs Nifty Z-Score])</f>
        <v>341</v>
      </c>
      <c r="AT175">
        <f>_xlfn.RANK.AVG(Table2[[#This Row],[6M Return vs Nifty Z-Score]],Table2[6M Return vs Nifty Z-Score])</f>
        <v>107</v>
      </c>
      <c r="AU175">
        <f>_xlfn.RANK.AVG(Table2[[#This Row],[Sharpe Ratio Z-Score]],Table2[Sharpe Ratio Z-Score])</f>
        <v>418</v>
      </c>
      <c r="AV175">
        <f>(Table2[[#This Row],[Rank 1Y]]+Table2[[#This Row],[Rank 6M]]+Table2[[#This Row],[Rank Sharpe]])/3</f>
        <v>288.66666666666669</v>
      </c>
    </row>
    <row r="176" spans="1:48" x14ac:dyDescent="0.3">
      <c r="A176" t="s">
        <v>442</v>
      </c>
      <c r="B176" t="s">
        <v>443</v>
      </c>
      <c r="C176" t="s">
        <v>10138</v>
      </c>
      <c r="D176" t="s">
        <v>21</v>
      </c>
      <c r="E176">
        <v>51735.959326614997</v>
      </c>
      <c r="F176">
        <v>2736.85</v>
      </c>
      <c r="G176">
        <v>3.1987828671499501</v>
      </c>
      <c r="H176">
        <f>(Table2[[#This Row],[1Y Return vs Nifty]]-AVERAGE(Table2[1Y Return vs Nifty]))/_xlfn.STDEV.P(Table2[1Y Return vs Nifty])</f>
        <v>-0.49523464559279845</v>
      </c>
      <c r="I176">
        <v>6.6385171305076103</v>
      </c>
      <c r="J176">
        <f>(Table2[[#This Row],[1M Return vs Nifty]]-AVERAGE(Table2[1M Return vs Nifty]))/_xlfn.STDEV.P(Table2[1M Return vs Nifty])</f>
        <v>0.67836582965490022</v>
      </c>
      <c r="K176">
        <v>-7.03767183373572</v>
      </c>
      <c r="L176">
        <f>(Table2[[#This Row],[6M Return vs Nifty]]-AVERAGE(Table2[6M Return vs Nifty]))/_xlfn.STDEV.P(Table2[6M Return vs Nifty])</f>
        <v>-0.54189267692321785</v>
      </c>
      <c r="M176">
        <v>1.09608754103632</v>
      </c>
      <c r="N176">
        <f>(Table2[[#This Row],[1W Return vs Nifty]]-AVERAGE(Table2[1W Return vs Nifty]))/_xlfn.STDEV.P(Table2[1W Return vs Nifty])</f>
        <v>0.5617171322075255</v>
      </c>
      <c r="O176">
        <v>2542.34</v>
      </c>
      <c r="P176">
        <v>2466.6148980654598</v>
      </c>
      <c r="Q176">
        <v>2409.6529140012099</v>
      </c>
      <c r="R176">
        <v>80.365358510500997</v>
      </c>
      <c r="S176" s="2">
        <f>(Table2[[#This Row],[Close Price]]-Table2[[#This Row],[20D EMA]])/Table2[[#This Row],[20D EMA]]</f>
        <v>7.6508256173446407E-2</v>
      </c>
      <c r="T176" s="2">
        <f>(Table2[[#This Row],[Close Price]]-Table2[[#This Row],[50D EMA]])/Table2[[#This Row],[50D EMA]]</f>
        <v>0.10955707035844253</v>
      </c>
      <c r="U176" s="2">
        <f>(Table2[[#This Row],[Close Price]]-Table2[[#This Row],[200D EMA]])/Table2[[#This Row],[200D EMA]]</f>
        <v>0.1357859814986723</v>
      </c>
      <c r="V176">
        <v>0.90603088863006997</v>
      </c>
      <c r="W176">
        <v>2704.05</v>
      </c>
      <c r="X176">
        <v>2755.95</v>
      </c>
      <c r="Y176">
        <v>2696.8</v>
      </c>
      <c r="Z176">
        <v>2769</v>
      </c>
      <c r="AA176">
        <v>2457.8000000000002</v>
      </c>
      <c r="AB176">
        <v>2769</v>
      </c>
      <c r="AC176" s="2">
        <f>(Table2[[#This Row],[Close Price]]/Table2[[#This Row],[Day Low]])-1</f>
        <v>1.2129953218320555E-2</v>
      </c>
      <c r="AD176" s="2">
        <f>(Table2[[#This Row],[Day High]]/Table2[[#This Row],[Close Price]])-1</f>
        <v>6.9788260226171239E-3</v>
      </c>
      <c r="AE176" s="2">
        <f>(Table2[[#This Row],[Close Price]]/Table2[[#This Row],[Current Week Low]])-1</f>
        <v>1.4850934440818753E-2</v>
      </c>
      <c r="AF176" s="2">
        <f>(Table2[[#This Row],[Current Week High]]/Table2[[#This Row],[Close Price]])-1</f>
        <v>1.1747081498803436E-2</v>
      </c>
      <c r="AG176" s="2">
        <f>(Table2[[#This Row],[Close Price]]/Table2[[#This Row],[Current Month Low]])-1</f>
        <v>0.1135364960533809</v>
      </c>
      <c r="AH176" s="2">
        <f>(Table2[[#This Row],[Current Month High]]/Table2[[#This Row],[Close Price]])-1</f>
        <v>1.1747081498803436E-2</v>
      </c>
      <c r="AI176">
        <v>3.6812393810402502</v>
      </c>
      <c r="AJ176">
        <v>32.272485621767899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0.06</v>
      </c>
      <c r="AM176" t="s">
        <v>10183</v>
      </c>
      <c r="AN176">
        <v>12.07</v>
      </c>
      <c r="AO176" t="s">
        <v>10183</v>
      </c>
      <c r="AP176">
        <v>-4.0982174161290998E-2</v>
      </c>
      <c r="AQ176">
        <f>(Table2[[#This Row],[Sharpe Ratio]]-AVERAGE(Table2[Sharpe Ratio]))/_xlfn.STDEV.P(Table2[Sharpe Ratio])</f>
        <v>-1.0701827539361852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-0.86722711458977575</v>
      </c>
      <c r="AS176">
        <f>_xlfn.RANK.AVG(Table2[[#This Row],[1Y Return vs Nifty Z-Score]],Table2[1Y Return vs Nifty Z-Score])</f>
        <v>476</v>
      </c>
      <c r="AT176">
        <f>_xlfn.RANK.AVG(Table2[[#This Row],[6M Return vs Nifty Z-Score]],Table2[6M Return vs Nifty Z-Score])</f>
        <v>502</v>
      </c>
      <c r="AU176">
        <f>_xlfn.RANK.AVG(Table2[[#This Row],[Sharpe Ratio Z-Score]],Table2[Sharpe Ratio Z-Score])</f>
        <v>620</v>
      </c>
      <c r="AV176">
        <f>(Table2[[#This Row],[Rank 1Y]]+Table2[[#This Row],[Rank 6M]]+Table2[[#This Row],[Rank Sharpe]])/3</f>
        <v>532.66666666666663</v>
      </c>
    </row>
    <row r="177" spans="1:48" x14ac:dyDescent="0.3">
      <c r="A177" t="s">
        <v>444</v>
      </c>
      <c r="B177" t="s">
        <v>445</v>
      </c>
      <c r="C177" t="s">
        <v>10149</v>
      </c>
      <c r="D177" t="s">
        <v>446</v>
      </c>
      <c r="E177">
        <v>51568.681598247</v>
      </c>
      <c r="F177">
        <v>180.51</v>
      </c>
      <c r="G177">
        <v>-1.6507260787432101</v>
      </c>
      <c r="H177">
        <f>(Table2[[#This Row],[1Y Return vs Nifty]]-AVERAGE(Table2[1Y Return vs Nifty]))/_xlfn.STDEV.P(Table2[1Y Return vs Nifty])</f>
        <v>-0.55487685911542184</v>
      </c>
      <c r="I177">
        <v>-0.86408726922747203</v>
      </c>
      <c r="J177">
        <f>(Table2[[#This Row],[1M Return vs Nifty]]-AVERAGE(Table2[1M Return vs Nifty]))/_xlfn.STDEV.P(Table2[1M Return vs Nifty])</f>
        <v>-3.5019881802018135E-2</v>
      </c>
      <c r="K177">
        <v>-10.897901976775399</v>
      </c>
      <c r="L177">
        <f>(Table2[[#This Row],[6M Return vs Nifty]]-AVERAGE(Table2[6M Return vs Nifty]))/_xlfn.STDEV.P(Table2[6M Return vs Nifty])</f>
        <v>-0.66065795781780612</v>
      </c>
      <c r="M177">
        <v>-0.33004464178753001</v>
      </c>
      <c r="N177">
        <f>(Table2[[#This Row],[1W Return vs Nifty]]-AVERAGE(Table2[1W Return vs Nifty]))/_xlfn.STDEV.P(Table2[1W Return vs Nifty])</f>
        <v>0.25740299015336704</v>
      </c>
      <c r="O177">
        <v>175.59</v>
      </c>
      <c r="P177">
        <v>172.63557748033</v>
      </c>
      <c r="Q177">
        <v>165.62149773342099</v>
      </c>
      <c r="R177">
        <v>68.761432053728896</v>
      </c>
      <c r="S177" s="2">
        <f>(Table2[[#This Row],[Close Price]]-Table2[[#This Row],[20D EMA]])/Table2[[#This Row],[20D EMA]]</f>
        <v>2.8019818896292428E-2</v>
      </c>
      <c r="T177" s="2">
        <f>(Table2[[#This Row],[Close Price]]-Table2[[#This Row],[50D EMA]])/Table2[[#This Row],[50D EMA]]</f>
        <v>4.561297638991707E-2</v>
      </c>
      <c r="U177" s="2">
        <f>(Table2[[#This Row],[Close Price]]-Table2[[#This Row],[200D EMA]])/Table2[[#This Row],[200D EMA]]</f>
        <v>8.9894744766425477E-2</v>
      </c>
      <c r="V177">
        <v>1.15107899696487</v>
      </c>
      <c r="W177">
        <v>179.8</v>
      </c>
      <c r="X177">
        <v>181.43</v>
      </c>
      <c r="Y177">
        <v>178.4</v>
      </c>
      <c r="Z177">
        <v>182.1</v>
      </c>
      <c r="AA177">
        <v>170.5</v>
      </c>
      <c r="AB177">
        <v>182.69</v>
      </c>
      <c r="AC177" s="2">
        <f>(Table2[[#This Row],[Close Price]]/Table2[[#This Row],[Day Low]])-1</f>
        <v>3.9488320355949291E-3</v>
      </c>
      <c r="AD177" s="2">
        <f>(Table2[[#This Row],[Day High]]/Table2[[#This Row],[Close Price]])-1</f>
        <v>5.0966705445683047E-3</v>
      </c>
      <c r="AE177" s="2">
        <f>(Table2[[#This Row],[Close Price]]/Table2[[#This Row],[Current Week Low]])-1</f>
        <v>1.1827354260089518E-2</v>
      </c>
      <c r="AF177" s="2">
        <f>(Table2[[#This Row],[Current Week High]]/Table2[[#This Row],[Close Price]])-1</f>
        <v>8.8083762672428456E-3</v>
      </c>
      <c r="AG177" s="2">
        <f>(Table2[[#This Row],[Close Price]]/Table2[[#This Row],[Current Month Low]])-1</f>
        <v>5.8709677419354733E-2</v>
      </c>
      <c r="AH177" s="2">
        <f>(Table2[[#This Row],[Current Month High]]/Table2[[#This Row],[Close Price]])-1</f>
        <v>1.2076893246911524E-2</v>
      </c>
      <c r="AI177">
        <v>8.30424907207356</v>
      </c>
      <c r="AJ177">
        <v>38.7471176018447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-0.13</v>
      </c>
      <c r="AM177" t="s">
        <v>10184</v>
      </c>
      <c r="AN177">
        <v>2.19</v>
      </c>
      <c r="AO177" t="s">
        <v>10183</v>
      </c>
      <c r="AP177">
        <v>-9.3004928888343996E-2</v>
      </c>
      <c r="AQ177">
        <f>(Table2[[#This Row],[Sharpe Ratio]]-AVERAGE(Table2[Sharpe Ratio]))/_xlfn.STDEV.P(Table2[Sharpe Ratio])</f>
        <v>-1.6586920970519963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-2.6518438056338751</v>
      </c>
      <c r="AS177">
        <f>_xlfn.RANK.AVG(Table2[[#This Row],[1Y Return vs Nifty Z-Score]],Table2[1Y Return vs Nifty Z-Score])</f>
        <v>511</v>
      </c>
      <c r="AT177">
        <f>_xlfn.RANK.AVG(Table2[[#This Row],[6M Return vs Nifty Z-Score]],Table2[6M Return vs Nifty Z-Score])</f>
        <v>548</v>
      </c>
      <c r="AU177">
        <f>_xlfn.RANK.AVG(Table2[[#This Row],[Sharpe Ratio Z-Score]],Table2[Sharpe Ratio Z-Score])</f>
        <v>699</v>
      </c>
      <c r="AV177">
        <f>(Table2[[#This Row],[Rank 1Y]]+Table2[[#This Row],[Rank 6M]]+Table2[[#This Row],[Rank Sharpe]])/3</f>
        <v>586</v>
      </c>
    </row>
    <row r="178" spans="1:48" x14ac:dyDescent="0.3">
      <c r="A178" t="s">
        <v>447</v>
      </c>
      <c r="B178" t="s">
        <v>448</v>
      </c>
      <c r="C178" t="s">
        <v>10146</v>
      </c>
      <c r="D178" t="s">
        <v>153</v>
      </c>
      <c r="E178">
        <v>51112.935775124999</v>
      </c>
      <c r="F178">
        <v>12060.15</v>
      </c>
      <c r="G178">
        <v>158.58652415980299</v>
      </c>
      <c r="H178">
        <f>(Table2[[#This Row],[1Y Return vs Nifty]]-AVERAGE(Table2[1Y Return vs Nifty]))/_xlfn.STDEV.P(Table2[1Y Return vs Nifty])</f>
        <v>1.4158184008858492</v>
      </c>
      <c r="I178">
        <v>5.5991537764703496</v>
      </c>
      <c r="J178">
        <f>(Table2[[#This Row],[1M Return vs Nifty]]-AVERAGE(Table2[1M Return vs Nifty]))/_xlfn.STDEV.P(Table2[1M Return vs Nifty])</f>
        <v>0.57953788588002908</v>
      </c>
      <c r="K178">
        <v>93.121930389694498</v>
      </c>
      <c r="L178">
        <f>(Table2[[#This Row],[6M Return vs Nifty]]-AVERAGE(Table2[6M Return vs Nifty]))/_xlfn.STDEV.P(Table2[6M Return vs Nifty])</f>
        <v>2.5396550162381533</v>
      </c>
      <c r="M178">
        <v>-12.7492864614204</v>
      </c>
      <c r="N178">
        <f>(Table2[[#This Row],[1W Return vs Nifty]]-AVERAGE(Table2[1W Return vs Nifty]))/_xlfn.STDEV.P(Table2[1W Return vs Nifty])</f>
        <v>-2.3926675747092117</v>
      </c>
      <c r="O178">
        <v>12486.08</v>
      </c>
      <c r="P178">
        <v>11276.6055368243</v>
      </c>
      <c r="Q178">
        <v>7944.0723442977696</v>
      </c>
      <c r="R178">
        <v>34.758798587692603</v>
      </c>
      <c r="S178" s="2">
        <f>(Table2[[#This Row],[Close Price]]-Table2[[#This Row],[20D EMA]])/Table2[[#This Row],[20D EMA]]</f>
        <v>-3.4112387554781028E-2</v>
      </c>
      <c r="T178" s="2">
        <f>(Table2[[#This Row],[Close Price]]-Table2[[#This Row],[50D EMA]])/Table2[[#This Row],[50D EMA]]</f>
        <v>6.9484071302928677E-2</v>
      </c>
      <c r="U178" s="2">
        <f>(Table2[[#This Row],[Close Price]]-Table2[[#This Row],[200D EMA]])/Table2[[#This Row],[200D EMA]]</f>
        <v>0.51813194509195748</v>
      </c>
      <c r="V178">
        <v>0.54916593795015201</v>
      </c>
      <c r="W178">
        <v>12201.05</v>
      </c>
      <c r="X178">
        <v>12650</v>
      </c>
      <c r="Y178">
        <v>11708.3</v>
      </c>
      <c r="Z178">
        <v>12321.05</v>
      </c>
      <c r="AA178">
        <v>11708.3</v>
      </c>
      <c r="AB178">
        <v>14382</v>
      </c>
      <c r="AC178" s="2">
        <f>(Table2[[#This Row],[Close Price]]/Table2[[#This Row],[Day Low]])-1</f>
        <v>-1.1548186426578066E-2</v>
      </c>
      <c r="AD178" s="2">
        <f>(Table2[[#This Row],[Day High]]/Table2[[#This Row],[Close Price]])-1</f>
        <v>4.8909010252774721E-2</v>
      </c>
      <c r="AE178" s="2">
        <f>(Table2[[#This Row],[Close Price]]/Table2[[#This Row],[Current Week Low]])-1</f>
        <v>3.005133110699254E-2</v>
      </c>
      <c r="AF178" s="2">
        <f>(Table2[[#This Row],[Current Week High]]/Table2[[#This Row],[Close Price]])-1</f>
        <v>2.1633230100786438E-2</v>
      </c>
      <c r="AG178" s="2">
        <f>(Table2[[#This Row],[Close Price]]/Table2[[#This Row],[Current Month Low]])-1</f>
        <v>3.005133110699254E-2</v>
      </c>
      <c r="AH178" s="2">
        <f>(Table2[[#This Row],[Current Month High]]/Table2[[#This Row],[Close Price]])-1</f>
        <v>0.19252248106366832</v>
      </c>
      <c r="AI178">
        <v>19.2522481063668</v>
      </c>
      <c r="AJ178">
        <v>209.56005030929899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0.18</v>
      </c>
      <c r="AM178" t="s">
        <v>10183</v>
      </c>
      <c r="AN178">
        <v>-4.1399999999999997</v>
      </c>
      <c r="AO178" t="s">
        <v>10184</v>
      </c>
      <c r="AP178">
        <v>0.17797365256467901</v>
      </c>
      <c r="AQ178">
        <f>(Table2[[#This Row],[Sharpe Ratio]]-AVERAGE(Table2[Sharpe Ratio]))/_xlfn.STDEV.P(Table2[Sharpe Ratio])</f>
        <v>1.4067631600961441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3.549106888390964</v>
      </c>
      <c r="AS178">
        <f>_xlfn.RANK.AVG(Table2[[#This Row],[1Y Return vs Nifty Z-Score]],Table2[1Y Return vs Nifty Z-Score])</f>
        <v>58</v>
      </c>
      <c r="AT178">
        <f>_xlfn.RANK.AVG(Table2[[#This Row],[6M Return vs Nifty Z-Score]],Table2[6M Return vs Nifty Z-Score])</f>
        <v>14</v>
      </c>
      <c r="AU178">
        <f>_xlfn.RANK.AVG(Table2[[#This Row],[Sharpe Ratio Z-Score]],Table2[Sharpe Ratio Z-Score])</f>
        <v>59</v>
      </c>
      <c r="AV178">
        <f>(Table2[[#This Row],[Rank 1Y]]+Table2[[#This Row],[Rank 6M]]+Table2[[#This Row],[Rank Sharpe]])/3</f>
        <v>43.666666666666664</v>
      </c>
    </row>
    <row r="179" spans="1:48" x14ac:dyDescent="0.3">
      <c r="A179" t="s">
        <v>449</v>
      </c>
      <c r="B179" t="s">
        <v>450</v>
      </c>
      <c r="C179" t="s">
        <v>10148</v>
      </c>
      <c r="D179" t="s">
        <v>78</v>
      </c>
      <c r="E179">
        <v>50653.736321620003</v>
      </c>
      <c r="F179">
        <v>2695.7</v>
      </c>
      <c r="G179">
        <v>23.140414685447698</v>
      </c>
      <c r="H179">
        <f>(Table2[[#This Row],[1Y Return vs Nifty]]-AVERAGE(Table2[1Y Return vs Nifty]))/_xlfn.STDEV.P(Table2[1Y Return vs Nifty])</f>
        <v>-0.24998031651197977</v>
      </c>
      <c r="I179">
        <v>-4.9300341309200899</v>
      </c>
      <c r="J179">
        <f>(Table2[[#This Row],[1M Return vs Nifty]]-AVERAGE(Table2[1M Return vs Nifty]))/_xlfn.STDEV.P(Table2[1M Return vs Nifty])</f>
        <v>-0.42163074919321802</v>
      </c>
      <c r="K179">
        <v>4.9090610745174699</v>
      </c>
      <c r="L179">
        <f>(Table2[[#This Row],[6M Return vs Nifty]]-AVERAGE(Table2[6M Return vs Nifty]))/_xlfn.STDEV.P(Table2[6M Return vs Nifty])</f>
        <v>-0.1743350347500873</v>
      </c>
      <c r="M179">
        <v>-0.44961395049250602</v>
      </c>
      <c r="N179">
        <f>(Table2[[#This Row],[1W Return vs Nifty]]-AVERAGE(Table2[1W Return vs Nifty]))/_xlfn.STDEV.P(Table2[1W Return vs Nifty])</f>
        <v>0.2318887832426757</v>
      </c>
      <c r="O179">
        <v>2657.78</v>
      </c>
      <c r="P179">
        <v>2601.3022826582001</v>
      </c>
      <c r="Q179">
        <v>2400.4880665755099</v>
      </c>
      <c r="R179">
        <v>57.392666303659901</v>
      </c>
      <c r="S179" s="2">
        <f>(Table2[[#This Row],[Close Price]]-Table2[[#This Row],[20D EMA]])/Table2[[#This Row],[20D EMA]]</f>
        <v>1.4267546599041161E-2</v>
      </c>
      <c r="T179" s="2">
        <f>(Table2[[#This Row],[Close Price]]-Table2[[#This Row],[50D EMA]])/Table2[[#This Row],[50D EMA]]</f>
        <v>3.6288638183693628E-2</v>
      </c>
      <c r="U179" s="2">
        <f>(Table2[[#This Row],[Close Price]]-Table2[[#This Row],[200D EMA]])/Table2[[#This Row],[200D EMA]]</f>
        <v>0.12297996292297071</v>
      </c>
      <c r="V179">
        <v>1.0033378371489501</v>
      </c>
      <c r="W179">
        <v>2705.35</v>
      </c>
      <c r="X179">
        <v>2744.25</v>
      </c>
      <c r="Y179">
        <v>2686.7</v>
      </c>
      <c r="Z179">
        <v>2724.35</v>
      </c>
      <c r="AA179">
        <v>2586.5</v>
      </c>
      <c r="AB179">
        <v>2844</v>
      </c>
      <c r="AC179" s="2">
        <f>(Table2[[#This Row],[Close Price]]/Table2[[#This Row],[Day Low]])-1</f>
        <v>-3.5670061175079315E-3</v>
      </c>
      <c r="AD179" s="2">
        <f>(Table2[[#This Row],[Day High]]/Table2[[#This Row],[Close Price]])-1</f>
        <v>1.8010164335794165E-2</v>
      </c>
      <c r="AE179" s="2">
        <f>(Table2[[#This Row],[Close Price]]/Table2[[#This Row],[Current Week Low]])-1</f>
        <v>3.3498343693005861E-3</v>
      </c>
      <c r="AF179" s="2">
        <f>(Table2[[#This Row],[Current Week High]]/Table2[[#This Row],[Close Price]])-1</f>
        <v>1.0628037244500455E-2</v>
      </c>
      <c r="AG179" s="2">
        <f>(Table2[[#This Row],[Close Price]]/Table2[[#This Row],[Current Month Low]])-1</f>
        <v>4.2219215155615553E-2</v>
      </c>
      <c r="AH179" s="2">
        <f>(Table2[[#This Row],[Current Month High]]/Table2[[#This Row],[Close Price]])-1</f>
        <v>5.5013540082353485E-2</v>
      </c>
      <c r="AI179">
        <v>5.5013540082353396</v>
      </c>
      <c r="AJ179">
        <v>52.9345020281961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-0.04</v>
      </c>
      <c r="AM179" t="s">
        <v>10184</v>
      </c>
      <c r="AN179">
        <v>2.23</v>
      </c>
      <c r="AO179" t="s">
        <v>10183</v>
      </c>
      <c r="AP179">
        <v>-3.0810690845581998E-2</v>
      </c>
      <c r="AQ179">
        <f>(Table2[[#This Row],[Sharpe Ratio]]-AVERAGE(Table2[Sharpe Ratio]))/_xlfn.STDEV.P(Table2[Sharpe Ratio])</f>
        <v>-0.95511747152182536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-1.5691747887344349</v>
      </c>
      <c r="AS179">
        <f>_xlfn.RANK.AVG(Table2[[#This Row],[1Y Return vs Nifty Z-Score]],Table2[1Y Return vs Nifty Z-Score])</f>
        <v>362</v>
      </c>
      <c r="AT179">
        <f>_xlfn.RANK.AVG(Table2[[#This Row],[6M Return vs Nifty Z-Score]],Table2[6M Return vs Nifty Z-Score])</f>
        <v>376</v>
      </c>
      <c r="AU179">
        <f>_xlfn.RANK.AVG(Table2[[#This Row],[Sharpe Ratio Z-Score]],Table2[Sharpe Ratio Z-Score])</f>
        <v>599</v>
      </c>
      <c r="AV179">
        <f>(Table2[[#This Row],[Rank 1Y]]+Table2[[#This Row],[Rank 6M]]+Table2[[#This Row],[Rank Sharpe]])/3</f>
        <v>445.66666666666669</v>
      </c>
    </row>
    <row r="180" spans="1:48" x14ac:dyDescent="0.3">
      <c r="A180" t="s">
        <v>451</v>
      </c>
      <c r="B180" t="s">
        <v>452</v>
      </c>
      <c r="C180" t="s">
        <v>10151</v>
      </c>
      <c r="D180" t="s">
        <v>332</v>
      </c>
      <c r="E180">
        <v>50516.1732558</v>
      </c>
      <c r="F180">
        <v>1530.95</v>
      </c>
      <c r="G180">
        <v>74.729277333794101</v>
      </c>
      <c r="H180">
        <f>(Table2[[#This Row],[1Y Return vs Nifty]]-AVERAGE(Table2[1Y Return vs Nifty]))/_xlfn.STDEV.P(Table2[1Y Return vs Nifty])</f>
        <v>0.38449092496652898</v>
      </c>
      <c r="I180">
        <v>-3.6465607468639298</v>
      </c>
      <c r="J180">
        <f>(Table2[[#This Row],[1M Return vs Nifty]]-AVERAGE(Table2[1M Return vs Nifty]))/_xlfn.STDEV.P(Table2[1M Return vs Nifty])</f>
        <v>-0.2995915845994867</v>
      </c>
      <c r="K180">
        <v>33.048647721774202</v>
      </c>
      <c r="L180">
        <f>(Table2[[#This Row],[6M Return vs Nifty]]-AVERAGE(Table2[6M Return vs Nifty]))/_xlfn.STDEV.P(Table2[6M Return vs Nifty])</f>
        <v>0.69141798737087845</v>
      </c>
      <c r="M180">
        <v>3.4525506942049899</v>
      </c>
      <c r="N180">
        <f>(Table2[[#This Row],[1W Return vs Nifty]]-AVERAGE(Table2[1W Return vs Nifty]))/_xlfn.STDEV.P(Table2[1W Return vs Nifty])</f>
        <v>1.064549247894613</v>
      </c>
      <c r="O180">
        <v>1477.01</v>
      </c>
      <c r="P180">
        <v>1416.3326112805501</v>
      </c>
      <c r="Q180">
        <v>1178.2782609159599</v>
      </c>
      <c r="R180">
        <v>74.264671798458494</v>
      </c>
      <c r="S180" s="2">
        <f>(Table2[[#This Row],[Close Price]]-Table2[[#This Row],[20D EMA]])/Table2[[#This Row],[20D EMA]]</f>
        <v>3.6519725661979308E-2</v>
      </c>
      <c r="T180" s="2">
        <f>(Table2[[#This Row],[Close Price]]-Table2[[#This Row],[50D EMA]])/Table2[[#This Row],[50D EMA]]</f>
        <v>8.0925474571838657E-2</v>
      </c>
      <c r="U180" s="2">
        <f>(Table2[[#This Row],[Close Price]]-Table2[[#This Row],[200D EMA]])/Table2[[#This Row],[200D EMA]]</f>
        <v>0.29931108022809755</v>
      </c>
      <c r="V180">
        <v>0.61671786572510701</v>
      </c>
      <c r="W180">
        <v>1524.05</v>
      </c>
      <c r="X180">
        <v>1539.8</v>
      </c>
      <c r="Y180">
        <v>1515.05</v>
      </c>
      <c r="Z180">
        <v>1535.1</v>
      </c>
      <c r="AA180">
        <v>1416.5</v>
      </c>
      <c r="AB180">
        <v>1535.1</v>
      </c>
      <c r="AC180" s="2">
        <f>(Table2[[#This Row],[Close Price]]/Table2[[#This Row],[Day Low]])-1</f>
        <v>4.5274105180277413E-3</v>
      </c>
      <c r="AD180" s="2">
        <f>(Table2[[#This Row],[Day High]]/Table2[[#This Row],[Close Price]])-1</f>
        <v>5.7807243868186475E-3</v>
      </c>
      <c r="AE180" s="2">
        <f>(Table2[[#This Row],[Close Price]]/Table2[[#This Row],[Current Week Low]])-1</f>
        <v>1.0494703145110806E-2</v>
      </c>
      <c r="AF180" s="2">
        <f>(Table2[[#This Row],[Current Week High]]/Table2[[#This Row],[Close Price]])-1</f>
        <v>2.7107351644402033E-3</v>
      </c>
      <c r="AG180" s="2">
        <f>(Table2[[#This Row],[Close Price]]/Table2[[#This Row],[Current Month Low]])-1</f>
        <v>8.079774091069547E-2</v>
      </c>
      <c r="AH180" s="2">
        <f>(Table2[[#This Row],[Current Month High]]/Table2[[#This Row],[Close Price]])-1</f>
        <v>2.7107351644402033E-3</v>
      </c>
      <c r="AI180">
        <v>1.89751461510825</v>
      </c>
      <c r="AJ180">
        <v>103.475544922913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-0.03</v>
      </c>
      <c r="AM180" t="s">
        <v>10184</v>
      </c>
      <c r="AN180">
        <v>1.86</v>
      </c>
      <c r="AO180" t="s">
        <v>10183</v>
      </c>
      <c r="AP180">
        <v>1.331143187296E-2</v>
      </c>
      <c r="AQ180">
        <f>(Table2[[#This Row],[Sharpe Ratio]]-AVERAGE(Table2[Sharpe Ratio]))/_xlfn.STDEV.P(Table2[Sharpe Ratio])</f>
        <v>-0.45598432114943049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1.3848822544831032</v>
      </c>
      <c r="AS180">
        <f>_xlfn.RANK.AVG(Table2[[#This Row],[1Y Return vs Nifty Z-Score]],Table2[1Y Return vs Nifty Z-Score])</f>
        <v>177</v>
      </c>
      <c r="AT180">
        <f>_xlfn.RANK.AVG(Table2[[#This Row],[6M Return vs Nifty Z-Score]],Table2[6M Return vs Nifty Z-Score])</f>
        <v>141</v>
      </c>
      <c r="AU180">
        <f>_xlfn.RANK.AVG(Table2[[#This Row],[Sharpe Ratio Z-Score]],Table2[Sharpe Ratio Z-Score])</f>
        <v>457</v>
      </c>
      <c r="AV180">
        <f>(Table2[[#This Row],[Rank 1Y]]+Table2[[#This Row],[Rank 6M]]+Table2[[#This Row],[Rank Sharpe]])/3</f>
        <v>258.33333333333331</v>
      </c>
    </row>
    <row r="181" spans="1:48" x14ac:dyDescent="0.3">
      <c r="A181" t="s">
        <v>453</v>
      </c>
      <c r="B181" t="s">
        <v>454</v>
      </c>
      <c r="C181" t="s">
        <v>10138</v>
      </c>
      <c r="D181" t="s">
        <v>21</v>
      </c>
      <c r="E181">
        <v>50114.985602565001</v>
      </c>
      <c r="F181">
        <v>1840.5</v>
      </c>
      <c r="G181">
        <v>43.082615283234503</v>
      </c>
      <c r="H181">
        <f>(Table2[[#This Row],[1Y Return vs Nifty]]-AVERAGE(Table2[1Y Return vs Nifty]))/_xlfn.STDEV.P(Table2[1Y Return vs Nifty])</f>
        <v>-4.718992234717047E-3</v>
      </c>
      <c r="I181">
        <v>20.848630688447201</v>
      </c>
      <c r="J181">
        <f>(Table2[[#This Row],[1M Return vs Nifty]]-AVERAGE(Table2[1M Return vs Nifty]))/_xlfn.STDEV.P(Table2[1M Return vs Nifty])</f>
        <v>2.0295355608981316</v>
      </c>
      <c r="K181">
        <v>8.3413121850997403</v>
      </c>
      <c r="L181">
        <f>(Table2[[#This Row],[6M Return vs Nifty]]-AVERAGE(Table2[6M Return vs Nifty]))/_xlfn.STDEV.P(Table2[6M Return vs Nifty])</f>
        <v>-6.8737116453930491E-2</v>
      </c>
      <c r="M181">
        <v>10.036908154693799</v>
      </c>
      <c r="N181">
        <f>(Table2[[#This Row],[1W Return vs Nifty]]-AVERAGE(Table2[1W Return vs Nifty]))/_xlfn.STDEV.P(Table2[1W Return vs Nifty])</f>
        <v>2.4695474070407344</v>
      </c>
      <c r="O181">
        <v>1675.07</v>
      </c>
      <c r="P181">
        <v>1589.39596427382</v>
      </c>
      <c r="Q181">
        <v>1437.3688938832299</v>
      </c>
      <c r="R181">
        <v>76.409509413431294</v>
      </c>
      <c r="S181" s="2">
        <f>(Table2[[#This Row],[Close Price]]-Table2[[#This Row],[20D EMA]])/Table2[[#This Row],[20D EMA]]</f>
        <v>9.8760051818730002E-2</v>
      </c>
      <c r="T181" s="2">
        <f>(Table2[[#This Row],[Close Price]]-Table2[[#This Row],[50D EMA]])/Table2[[#This Row],[50D EMA]]</f>
        <v>0.15798708526412236</v>
      </c>
      <c r="U181" s="2">
        <f>(Table2[[#This Row],[Close Price]]-Table2[[#This Row],[200D EMA]])/Table2[[#This Row],[200D EMA]]</f>
        <v>0.28046460990794192</v>
      </c>
      <c r="V181">
        <v>1.3883396097779901</v>
      </c>
      <c r="W181">
        <v>1817.25</v>
      </c>
      <c r="X181">
        <v>1860</v>
      </c>
      <c r="Y181">
        <v>1827.1</v>
      </c>
      <c r="Z181">
        <v>1891.35</v>
      </c>
      <c r="AA181">
        <v>1636</v>
      </c>
      <c r="AB181">
        <v>1928.7</v>
      </c>
      <c r="AC181" s="2">
        <f>(Table2[[#This Row],[Close Price]]/Table2[[#This Row],[Day Low]])-1</f>
        <v>1.2794056954189115E-2</v>
      </c>
      <c r="AD181" s="2">
        <f>(Table2[[#This Row],[Day High]]/Table2[[#This Row],[Close Price]])-1</f>
        <v>1.0594947025264867E-2</v>
      </c>
      <c r="AE181" s="2">
        <f>(Table2[[#This Row],[Close Price]]/Table2[[#This Row],[Current Week Low]])-1</f>
        <v>7.3340265995294196E-3</v>
      </c>
      <c r="AF181" s="2">
        <f>(Table2[[#This Row],[Current Week High]]/Table2[[#This Row],[Close Price]])-1</f>
        <v>2.7628361858190731E-2</v>
      </c>
      <c r="AG181" s="2">
        <f>(Table2[[#This Row],[Close Price]]/Table2[[#This Row],[Current Month Low]])-1</f>
        <v>0.125</v>
      </c>
      <c r="AH181" s="2">
        <f>(Table2[[#This Row],[Current Month High]]/Table2[[#This Row],[Close Price]])-1</f>
        <v>4.7921760391198109E-2</v>
      </c>
      <c r="AI181">
        <v>4.79217603911981</v>
      </c>
      <c r="AJ181">
        <v>91.519250780437005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0.16</v>
      </c>
      <c r="AM181" t="s">
        <v>10183</v>
      </c>
      <c r="AN181">
        <v>17.899999999999999</v>
      </c>
      <c r="AO181" t="s">
        <v>10183</v>
      </c>
      <c r="AP181">
        <v>0.20154448927041399</v>
      </c>
      <c r="AQ181">
        <f>(Table2[[#This Row],[Sharpe Ratio]]-AVERAGE(Table2[Sharpe Ratio]))/_xlfn.STDEV.P(Table2[Sharpe Ratio])</f>
        <v>1.6734091249083183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6.0990359841585366</v>
      </c>
      <c r="AS181">
        <f>_xlfn.RANK.AVG(Table2[[#This Row],[1Y Return vs Nifty Z-Score]],Table2[1Y Return vs Nifty Z-Score])</f>
        <v>280</v>
      </c>
      <c r="AT181">
        <f>_xlfn.RANK.AVG(Table2[[#This Row],[6M Return vs Nifty Z-Score]],Table2[6M Return vs Nifty Z-Score])</f>
        <v>333</v>
      </c>
      <c r="AU181">
        <f>_xlfn.RANK.AVG(Table2[[#This Row],[Sharpe Ratio Z-Score]],Table2[Sharpe Ratio Z-Score])</f>
        <v>34</v>
      </c>
      <c r="AV181">
        <f>(Table2[[#This Row],[Rank 1Y]]+Table2[[#This Row],[Rank 6M]]+Table2[[#This Row],[Rank Sharpe]])/3</f>
        <v>215.66666666666666</v>
      </c>
    </row>
    <row r="182" spans="1:48" x14ac:dyDescent="0.3">
      <c r="A182" t="s">
        <v>455</v>
      </c>
      <c r="B182" t="s">
        <v>456</v>
      </c>
      <c r="C182" t="s">
        <v>10146</v>
      </c>
      <c r="D182" t="s">
        <v>125</v>
      </c>
      <c r="E182">
        <v>49724.725352000001</v>
      </c>
      <c r="F182">
        <v>56139.199999999997</v>
      </c>
      <c r="G182">
        <v>4.5722199314334802</v>
      </c>
      <c r="H182">
        <f>(Table2[[#This Row],[1Y Return vs Nifty]]-AVERAGE(Table2[1Y Return vs Nifty]))/_xlfn.STDEV.P(Table2[1Y Return vs Nifty])</f>
        <v>-0.47834328039235824</v>
      </c>
      <c r="I182">
        <v>-7.3454745517441502</v>
      </c>
      <c r="J182">
        <f>(Table2[[#This Row],[1M Return vs Nifty]]-AVERAGE(Table2[1M Return vs Nifty]))/_xlfn.STDEV.P(Table2[1M Return vs Nifty])</f>
        <v>-0.65130308579572027</v>
      </c>
      <c r="K182">
        <v>40.3215538581779</v>
      </c>
      <c r="L182">
        <f>(Table2[[#This Row],[6M Return vs Nifty]]-AVERAGE(Table2[6M Return vs Nifty]))/_xlfn.STDEV.P(Table2[6M Return vs Nifty])</f>
        <v>0.91517893120149629</v>
      </c>
      <c r="M182">
        <v>-4.35436621163662</v>
      </c>
      <c r="N182">
        <f>(Table2[[#This Row],[1W Return vs Nifty]]-AVERAGE(Table2[1W Return vs Nifty]))/_xlfn.STDEV.P(Table2[1W Return vs Nifty])</f>
        <v>-0.60132383799642897</v>
      </c>
      <c r="O182">
        <v>56280.480000000003</v>
      </c>
      <c r="P182">
        <v>53197.927149946598</v>
      </c>
      <c r="Q182">
        <v>44964.761390132699</v>
      </c>
      <c r="R182">
        <v>43.517188068790901</v>
      </c>
      <c r="S182" s="2">
        <f>(Table2[[#This Row],[Close Price]]-Table2[[#This Row],[20D EMA]])/Table2[[#This Row],[20D EMA]]</f>
        <v>-2.510284205109944E-3</v>
      </c>
      <c r="T182" s="2">
        <f>(Table2[[#This Row],[Close Price]]-Table2[[#This Row],[50D EMA]])/Table2[[#This Row],[50D EMA]]</f>
        <v>5.5289237901374737E-2</v>
      </c>
      <c r="U182" s="2">
        <f>(Table2[[#This Row],[Close Price]]-Table2[[#This Row],[200D EMA]])/Table2[[#This Row],[200D EMA]]</f>
        <v>0.24851546554230078</v>
      </c>
      <c r="V182">
        <v>0.52861595679945705</v>
      </c>
      <c r="W182">
        <v>56001</v>
      </c>
      <c r="X182">
        <v>56661.4</v>
      </c>
      <c r="Y182">
        <v>55900</v>
      </c>
      <c r="Z182">
        <v>56999</v>
      </c>
      <c r="AA182">
        <v>55303.55</v>
      </c>
      <c r="AB182">
        <v>59000</v>
      </c>
      <c r="AC182" s="2">
        <f>(Table2[[#This Row],[Close Price]]/Table2[[#This Row],[Day Low]])-1</f>
        <v>2.4678130747664007E-3</v>
      </c>
      <c r="AD182" s="2">
        <f>(Table2[[#This Row],[Day High]]/Table2[[#This Row],[Close Price]])-1</f>
        <v>9.3018781885030322E-3</v>
      </c>
      <c r="AE182" s="2">
        <f>(Table2[[#This Row],[Close Price]]/Table2[[#This Row],[Current Week Low]])-1</f>
        <v>4.2790697674417455E-3</v>
      </c>
      <c r="AF182" s="2">
        <f>(Table2[[#This Row],[Current Week High]]/Table2[[#This Row],[Close Price]])-1</f>
        <v>1.5315501467780157E-2</v>
      </c>
      <c r="AG182" s="2">
        <f>(Table2[[#This Row],[Close Price]]/Table2[[#This Row],[Current Month Low]])-1</f>
        <v>1.5110241566770988E-2</v>
      </c>
      <c r="AH182" s="2">
        <f>(Table2[[#This Row],[Current Month High]]/Table2[[#This Row],[Close Price]])-1</f>
        <v>5.0959044660415564E-2</v>
      </c>
      <c r="AI182">
        <v>6.8665032633168996</v>
      </c>
      <c r="AJ182">
        <v>60.499975698802302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0.13</v>
      </c>
      <c r="AM182" t="s">
        <v>10183</v>
      </c>
      <c r="AN182">
        <v>-1.64</v>
      </c>
      <c r="AO182" t="s">
        <v>10184</v>
      </c>
      <c r="AP182">
        <v>-1.2568837801299E-2</v>
      </c>
      <c r="AQ182">
        <f>(Table2[[#This Row],[Sharpe Ratio]]-AVERAGE(Table2[Sharpe Ratio]))/_xlfn.STDEV.P(Table2[Sharpe Ratio])</f>
        <v>-0.74875583210784324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-1.5645471050908544</v>
      </c>
      <c r="AS182">
        <f>_xlfn.RANK.AVG(Table2[[#This Row],[1Y Return vs Nifty Z-Score]],Table2[1Y Return vs Nifty Z-Score])</f>
        <v>467</v>
      </c>
      <c r="AT182">
        <f>_xlfn.RANK.AVG(Table2[[#This Row],[6M Return vs Nifty Z-Score]],Table2[6M Return vs Nifty Z-Score])</f>
        <v>102</v>
      </c>
      <c r="AU182">
        <f>_xlfn.RANK.AVG(Table2[[#This Row],[Sharpe Ratio Z-Score]],Table2[Sharpe Ratio Z-Score])</f>
        <v>564</v>
      </c>
      <c r="AV182">
        <f>(Table2[[#This Row],[Rank 1Y]]+Table2[[#This Row],[Rank 6M]]+Table2[[#This Row],[Rank Sharpe]])/3</f>
        <v>377.66666666666669</v>
      </c>
    </row>
    <row r="183" spans="1:48" x14ac:dyDescent="0.3">
      <c r="A183" t="s">
        <v>457</v>
      </c>
      <c r="B183" t="s">
        <v>458</v>
      </c>
      <c r="C183" t="s">
        <v>10139</v>
      </c>
      <c r="D183" t="s">
        <v>32</v>
      </c>
      <c r="E183">
        <v>48684.443768124998</v>
      </c>
      <c r="F183">
        <v>68.75</v>
      </c>
      <c r="G183">
        <v>89.173786545784395</v>
      </c>
      <c r="H183">
        <f>(Table2[[#This Row],[1Y Return vs Nifty]]-AVERAGE(Table2[1Y Return vs Nifty]))/_xlfn.STDEV.P(Table2[1Y Return vs Nifty])</f>
        <v>0.56213829344506228</v>
      </c>
      <c r="I183">
        <v>-7.0011896301230596</v>
      </c>
      <c r="J183">
        <f>(Table2[[#This Row],[1M Return vs Nifty]]-AVERAGE(Table2[1M Return vs Nifty]))/_xlfn.STDEV.P(Table2[1M Return vs Nifty])</f>
        <v>-0.61856672777006949</v>
      </c>
      <c r="K183">
        <v>25.143855704890399</v>
      </c>
      <c r="L183">
        <f>(Table2[[#This Row],[6M Return vs Nifty]]-AVERAGE(Table2[6M Return vs Nifty]))/_xlfn.STDEV.P(Table2[6M Return vs Nifty])</f>
        <v>0.4482162067746448</v>
      </c>
      <c r="M183">
        <v>0.66857224442517105</v>
      </c>
      <c r="N183">
        <f>(Table2[[#This Row],[1W Return vs Nifty]]-AVERAGE(Table2[1W Return vs Nifty]))/_xlfn.STDEV.P(Table2[1W Return vs Nifty])</f>
        <v>0.47049210252924911</v>
      </c>
      <c r="O183">
        <v>65.05</v>
      </c>
      <c r="P183">
        <v>65.011218061712398</v>
      </c>
      <c r="Q183">
        <v>56.550720292359003</v>
      </c>
      <c r="R183">
        <v>74.352086635112997</v>
      </c>
      <c r="S183" s="2">
        <f>(Table2[[#This Row],[Close Price]]-Table2[[#This Row],[20D EMA]])/Table2[[#This Row],[20D EMA]]</f>
        <v>5.6879323597232946E-2</v>
      </c>
      <c r="T183" s="2">
        <f>(Table2[[#This Row],[Close Price]]-Table2[[#This Row],[50D EMA]])/Table2[[#This Row],[50D EMA]]</f>
        <v>5.750979676674469E-2</v>
      </c>
      <c r="U183" s="2">
        <f>(Table2[[#This Row],[Close Price]]-Table2[[#This Row],[200D EMA]])/Table2[[#This Row],[200D EMA]]</f>
        <v>0.21572279971983549</v>
      </c>
      <c r="V183">
        <v>0.88200108926325704</v>
      </c>
      <c r="W183">
        <v>68.239999999999995</v>
      </c>
      <c r="X183">
        <v>70.8</v>
      </c>
      <c r="Y183">
        <v>64.8</v>
      </c>
      <c r="Z183">
        <v>69.7</v>
      </c>
      <c r="AA183">
        <v>63.05</v>
      </c>
      <c r="AB183">
        <v>69.7</v>
      </c>
      <c r="AC183" s="2">
        <f>(Table2[[#This Row],[Close Price]]/Table2[[#This Row],[Day Low]])-1</f>
        <v>7.4736225087925767E-3</v>
      </c>
      <c r="AD183" s="2">
        <f>(Table2[[#This Row],[Day High]]/Table2[[#This Row],[Close Price]])-1</f>
        <v>2.9818181818181744E-2</v>
      </c>
      <c r="AE183" s="2">
        <f>(Table2[[#This Row],[Close Price]]/Table2[[#This Row],[Current Week Low]])-1</f>
        <v>6.0956790123456894E-2</v>
      </c>
      <c r="AF183" s="2">
        <f>(Table2[[#This Row],[Current Week High]]/Table2[[#This Row],[Close Price]])-1</f>
        <v>1.3818181818181952E-2</v>
      </c>
      <c r="AG183" s="2">
        <f>(Table2[[#This Row],[Close Price]]/Table2[[#This Row],[Current Month Low]])-1</f>
        <v>9.040444091990496E-2</v>
      </c>
      <c r="AH183" s="2">
        <f>(Table2[[#This Row],[Current Month High]]/Table2[[#This Row],[Close Price]])-1</f>
        <v>1.3818181818181952E-2</v>
      </c>
      <c r="AI183">
        <v>6.9090909090909003</v>
      </c>
      <c r="AJ183">
        <v>123.577235772357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-0.03</v>
      </c>
      <c r="AM183" t="s">
        <v>10184</v>
      </c>
      <c r="AN183">
        <v>5.64</v>
      </c>
      <c r="AO183" t="s">
        <v>10183</v>
      </c>
      <c r="AP183">
        <v>0.105965528886654</v>
      </c>
      <c r="AQ183">
        <f>(Table2[[#This Row],[Sharpe Ratio]]-AVERAGE(Table2[Sharpe Ratio]))/_xlfn.STDEV.P(Table2[Sharpe Ratio])</f>
        <v>0.59216858918005688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1.4544484641589437</v>
      </c>
      <c r="AS183">
        <f>_xlfn.RANK.AVG(Table2[[#This Row],[1Y Return vs Nifty Z-Score]],Table2[1Y Return vs Nifty Z-Score])</f>
        <v>135</v>
      </c>
      <c r="AT183">
        <f>_xlfn.RANK.AVG(Table2[[#This Row],[6M Return vs Nifty Z-Score]],Table2[6M Return vs Nifty Z-Score])</f>
        <v>186</v>
      </c>
      <c r="AU183">
        <f>_xlfn.RANK.AVG(Table2[[#This Row],[Sharpe Ratio Z-Score]],Table2[Sharpe Ratio Z-Score])</f>
        <v>194</v>
      </c>
      <c r="AV183">
        <f>(Table2[[#This Row],[Rank 1Y]]+Table2[[#This Row],[Rank 6M]]+Table2[[#This Row],[Rank Sharpe]])/3</f>
        <v>171.66666666666666</v>
      </c>
    </row>
    <row r="184" spans="1:48" x14ac:dyDescent="0.3">
      <c r="A184" t="s">
        <v>459</v>
      </c>
      <c r="B184" t="s">
        <v>460</v>
      </c>
      <c r="C184" t="s">
        <v>10143</v>
      </c>
      <c r="D184" t="s">
        <v>461</v>
      </c>
      <c r="E184">
        <v>47825.25</v>
      </c>
      <c r="F184">
        <v>562.65</v>
      </c>
      <c r="G184">
        <v>100.70299973226599</v>
      </c>
      <c r="H184">
        <f>(Table2[[#This Row],[1Y Return vs Nifty]]-AVERAGE(Table2[1Y Return vs Nifty]))/_xlfn.STDEV.P(Table2[1Y Return vs Nifty])</f>
        <v>0.70393157649453542</v>
      </c>
      <c r="I184">
        <v>-2.2842778265311199</v>
      </c>
      <c r="J184">
        <f>(Table2[[#This Row],[1M Return vs Nifty]]-AVERAGE(Table2[1M Return vs Nifty]))/_xlfn.STDEV.P(Table2[1M Return vs Nifty])</f>
        <v>-0.17005880923930036</v>
      </c>
      <c r="K184">
        <v>61.512647425478498</v>
      </c>
      <c r="L184">
        <f>(Table2[[#This Row],[6M Return vs Nifty]]-AVERAGE(Table2[6M Return vs Nifty]))/_xlfn.STDEV.P(Table2[6M Return vs Nifty])</f>
        <v>1.5671520226302285</v>
      </c>
      <c r="M184">
        <v>-3.0834846814952601</v>
      </c>
      <c r="N184">
        <f>(Table2[[#This Row],[1W Return vs Nifty]]-AVERAGE(Table2[1W Return vs Nifty]))/_xlfn.STDEV.P(Table2[1W Return vs Nifty])</f>
        <v>-0.33013773957204939</v>
      </c>
      <c r="O184">
        <v>558.83000000000004</v>
      </c>
      <c r="P184">
        <v>520.08298193912003</v>
      </c>
      <c r="Q184">
        <v>394.27119998764499</v>
      </c>
      <c r="R184">
        <v>48.381423610918503</v>
      </c>
      <c r="S184" s="2">
        <f>(Table2[[#This Row],[Close Price]]-Table2[[#This Row],[20D EMA]])/Table2[[#This Row],[20D EMA]]</f>
        <v>6.8357103233540363E-3</v>
      </c>
      <c r="T184" s="2">
        <f>(Table2[[#This Row],[Close Price]]-Table2[[#This Row],[50D EMA]])/Table2[[#This Row],[50D EMA]]</f>
        <v>8.1846588985030014E-2</v>
      </c>
      <c r="U184" s="2">
        <f>(Table2[[#This Row],[Close Price]]-Table2[[#This Row],[200D EMA]])/Table2[[#This Row],[200D EMA]]</f>
        <v>0.42706340208879412</v>
      </c>
      <c r="V184">
        <v>0.35387000986544798</v>
      </c>
      <c r="W184">
        <v>561.6</v>
      </c>
      <c r="X184">
        <v>569.20000000000005</v>
      </c>
      <c r="Y184">
        <v>558.54999999999995</v>
      </c>
      <c r="Z184">
        <v>568</v>
      </c>
      <c r="AA184">
        <v>549.04999999999995</v>
      </c>
      <c r="AB184">
        <v>585.5</v>
      </c>
      <c r="AC184" s="2">
        <f>(Table2[[#This Row],[Close Price]]/Table2[[#This Row],[Day Low]])-1</f>
        <v>1.869658119658002E-3</v>
      </c>
      <c r="AD184" s="2">
        <f>(Table2[[#This Row],[Day High]]/Table2[[#This Row],[Close Price]])-1</f>
        <v>1.1641340087088059E-2</v>
      </c>
      <c r="AE184" s="2">
        <f>(Table2[[#This Row],[Close Price]]/Table2[[#This Row],[Current Week Low]])-1</f>
        <v>7.3404350550532182E-3</v>
      </c>
      <c r="AF184" s="2">
        <f>(Table2[[#This Row],[Current Week High]]/Table2[[#This Row],[Close Price]])-1</f>
        <v>9.5085754909802755E-3</v>
      </c>
      <c r="AG184" s="2">
        <f>(Table2[[#This Row],[Close Price]]/Table2[[#This Row],[Current Month Low]])-1</f>
        <v>2.4770057371824139E-2</v>
      </c>
      <c r="AH184" s="2">
        <f>(Table2[[#This Row],[Current Month High]]/Table2[[#This Row],[Close Price]])-1</f>
        <v>4.0611392517550859E-2</v>
      </c>
      <c r="AI184">
        <v>10.255043099617801</v>
      </c>
      <c r="AJ184">
        <v>132.78858088539499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0.1</v>
      </c>
      <c r="AM184" t="s">
        <v>10183</v>
      </c>
      <c r="AN184">
        <v>-0.64</v>
      </c>
      <c r="AO184" t="s">
        <v>10184</v>
      </c>
      <c r="AP184">
        <v>0.140149300474007</v>
      </c>
      <c r="AQ184">
        <f>(Table2[[#This Row],[Sharpe Ratio]]-AVERAGE(Table2[Sharpe Ratio]))/_xlfn.STDEV.P(Table2[Sharpe Ratio])</f>
        <v>0.97887377362567241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2.7497608239390865</v>
      </c>
      <c r="AS184">
        <f>_xlfn.RANK.AVG(Table2[[#This Row],[1Y Return vs Nifty Z-Score]],Table2[1Y Return vs Nifty Z-Score])</f>
        <v>114</v>
      </c>
      <c r="AT184">
        <f>_xlfn.RANK.AVG(Table2[[#This Row],[6M Return vs Nifty Z-Score]],Table2[6M Return vs Nifty Z-Score])</f>
        <v>51</v>
      </c>
      <c r="AU184">
        <f>_xlfn.RANK.AVG(Table2[[#This Row],[Sharpe Ratio Z-Score]],Table2[Sharpe Ratio Z-Score])</f>
        <v>126</v>
      </c>
      <c r="AV184">
        <f>(Table2[[#This Row],[Rank 1Y]]+Table2[[#This Row],[Rank 6M]]+Table2[[#This Row],[Rank Sharpe]])/3</f>
        <v>97</v>
      </c>
    </row>
    <row r="185" spans="1:48" x14ac:dyDescent="0.3">
      <c r="A185" t="s">
        <v>462</v>
      </c>
      <c r="B185" t="s">
        <v>463</v>
      </c>
      <c r="C185" t="s">
        <v>10139</v>
      </c>
      <c r="D185" t="s">
        <v>24</v>
      </c>
      <c r="E185">
        <v>47679.652663649998</v>
      </c>
      <c r="F185">
        <v>194.75</v>
      </c>
      <c r="G185">
        <v>21.2003231219533</v>
      </c>
      <c r="H185">
        <f>(Table2[[#This Row],[1Y Return vs Nifty]]-AVERAGE(Table2[1Y Return vs Nifty]))/_xlfn.STDEV.P(Table2[1Y Return vs Nifty])</f>
        <v>-0.27384074373757838</v>
      </c>
      <c r="I185">
        <v>7.3095240254873701</v>
      </c>
      <c r="J185">
        <f>(Table2[[#This Row],[1M Return vs Nifty]]-AVERAGE(Table2[1M Return vs Nifty]))/_xlfn.STDEV.P(Table2[1M Return vs Nifty])</f>
        <v>0.74216857143141401</v>
      </c>
      <c r="K185">
        <v>16.064318092744099</v>
      </c>
      <c r="L185">
        <f>(Table2[[#This Row],[6M Return vs Nifty]]-AVERAGE(Table2[6M Return vs Nifty]))/_xlfn.STDEV.P(Table2[6M Return vs Nifty])</f>
        <v>0.16887176487812702</v>
      </c>
      <c r="M185">
        <v>3.4002601207711001</v>
      </c>
      <c r="N185">
        <f>(Table2[[#This Row],[1W Return vs Nifty]]-AVERAGE(Table2[1W Return vs Nifty]))/_xlfn.STDEV.P(Table2[1W Return vs Nifty])</f>
        <v>1.053391263253564</v>
      </c>
      <c r="O185">
        <v>182.84</v>
      </c>
      <c r="P185">
        <v>173.46353245544401</v>
      </c>
      <c r="Q185">
        <v>156.96188723497099</v>
      </c>
      <c r="R185">
        <v>83.286336726130799</v>
      </c>
      <c r="S185" s="2">
        <f>(Table2[[#This Row],[Close Price]]-Table2[[#This Row],[20D EMA]])/Table2[[#This Row],[20D EMA]]</f>
        <v>6.5138919273681886E-2</v>
      </c>
      <c r="T185" s="2">
        <f>(Table2[[#This Row],[Close Price]]-Table2[[#This Row],[50D EMA]])/Table2[[#This Row],[50D EMA]]</f>
        <v>0.12271436677921713</v>
      </c>
      <c r="U185" s="2">
        <f>(Table2[[#This Row],[Close Price]]-Table2[[#This Row],[200D EMA]])/Table2[[#This Row],[200D EMA]]</f>
        <v>0.24074705924286219</v>
      </c>
      <c r="V185">
        <v>1.04066092096108</v>
      </c>
      <c r="W185">
        <v>193.42</v>
      </c>
      <c r="X185">
        <v>195.74</v>
      </c>
      <c r="Y185">
        <v>193.21</v>
      </c>
      <c r="Z185">
        <v>196.84</v>
      </c>
      <c r="AA185">
        <v>173.91</v>
      </c>
      <c r="AB185">
        <v>197.19</v>
      </c>
      <c r="AC185" s="2">
        <f>(Table2[[#This Row],[Close Price]]/Table2[[#This Row],[Day Low]])-1</f>
        <v>6.8762278978389269E-3</v>
      </c>
      <c r="AD185" s="2">
        <f>(Table2[[#This Row],[Day High]]/Table2[[#This Row],[Close Price]])-1</f>
        <v>5.0834403080872725E-3</v>
      </c>
      <c r="AE185" s="2">
        <f>(Table2[[#This Row],[Close Price]]/Table2[[#This Row],[Current Week Low]])-1</f>
        <v>7.9706019357175251E-3</v>
      </c>
      <c r="AF185" s="2">
        <f>(Table2[[#This Row],[Current Week High]]/Table2[[#This Row],[Close Price]])-1</f>
        <v>1.073170731707318E-2</v>
      </c>
      <c r="AG185" s="2">
        <f>(Table2[[#This Row],[Close Price]]/Table2[[#This Row],[Current Month Low]])-1</f>
        <v>0.11983209706169862</v>
      </c>
      <c r="AH185" s="2">
        <f>(Table2[[#This Row],[Current Month High]]/Table2[[#This Row],[Close Price]])-1</f>
        <v>1.2528883183568595E-2</v>
      </c>
      <c r="AI185">
        <v>1.25288831835685</v>
      </c>
      <c r="AJ185">
        <v>50.0385208012326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0.15</v>
      </c>
      <c r="AM185" t="s">
        <v>10183</v>
      </c>
      <c r="AN185">
        <v>10.02</v>
      </c>
      <c r="AO185" t="s">
        <v>10183</v>
      </c>
      <c r="AP185">
        <v>9.4085094803577005E-2</v>
      </c>
      <c r="AQ185">
        <f>(Table2[[#This Row],[Sharpe Ratio]]-AVERAGE(Table2[Sharpe Ratio]))/_xlfn.STDEV.P(Table2[Sharpe Ratio])</f>
        <v>0.45777073780048594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2.1483615936260128</v>
      </c>
      <c r="AS185">
        <f>_xlfn.RANK.AVG(Table2[[#This Row],[1Y Return vs Nifty Z-Score]],Table2[1Y Return vs Nifty Z-Score])</f>
        <v>377</v>
      </c>
      <c r="AT185">
        <f>_xlfn.RANK.AVG(Table2[[#This Row],[6M Return vs Nifty Z-Score]],Table2[6M Return vs Nifty Z-Score])</f>
        <v>261</v>
      </c>
      <c r="AU185">
        <f>_xlfn.RANK.AVG(Table2[[#This Row],[Sharpe Ratio Z-Score]],Table2[Sharpe Ratio Z-Score])</f>
        <v>224</v>
      </c>
      <c r="AV185">
        <f>(Table2[[#This Row],[Rank 1Y]]+Table2[[#This Row],[Rank 6M]]+Table2[[#This Row],[Rank Sharpe]])/3</f>
        <v>287.33333333333331</v>
      </c>
    </row>
    <row r="186" spans="1:48" x14ac:dyDescent="0.3">
      <c r="A186" t="s">
        <v>464</v>
      </c>
      <c r="B186" t="s">
        <v>465</v>
      </c>
      <c r="C186" t="s">
        <v>10139</v>
      </c>
      <c r="D186" t="s">
        <v>49</v>
      </c>
      <c r="E186">
        <v>47569.617511550001</v>
      </c>
      <c r="F186">
        <v>640.85</v>
      </c>
      <c r="G186">
        <v>-42.166152131002299</v>
      </c>
      <c r="H186">
        <f>(Table2[[#This Row],[1Y Return vs Nifty]]-AVERAGE(Table2[1Y Return vs Nifty]))/_xlfn.STDEV.P(Table2[1Y Return vs Nifty])</f>
        <v>-1.0531602355416609</v>
      </c>
      <c r="I186">
        <v>-7.5782660436506504</v>
      </c>
      <c r="J186">
        <f>(Table2[[#This Row],[1M Return vs Nifty]]-AVERAGE(Table2[1M Return vs Nifty]))/_xlfn.STDEV.P(Table2[1M Return vs Nifty])</f>
        <v>-0.67343808255507231</v>
      </c>
      <c r="K186">
        <v>-28.258592477283699</v>
      </c>
      <c r="L186">
        <f>(Table2[[#This Row],[6M Return vs Nifty]]-AVERAGE(Table2[6M Return vs Nifty]))/_xlfn.STDEV.P(Table2[6M Return vs Nifty])</f>
        <v>-1.194783439308738</v>
      </c>
      <c r="M186">
        <v>-4.33322085422658</v>
      </c>
      <c r="N186">
        <f>(Table2[[#This Row],[1W Return vs Nifty]]-AVERAGE(Table2[1W Return vs Nifty]))/_xlfn.STDEV.P(Table2[1W Return vs Nifty])</f>
        <v>-0.59681175182646162</v>
      </c>
      <c r="O186">
        <v>654.26</v>
      </c>
      <c r="P186">
        <v>649.12765214987496</v>
      </c>
      <c r="Q186">
        <v>658.18099335490899</v>
      </c>
      <c r="R186">
        <v>38.245293102745599</v>
      </c>
      <c r="S186" s="2">
        <f>(Table2[[#This Row],[Close Price]]-Table2[[#This Row],[20D EMA]])/Table2[[#This Row],[20D EMA]]</f>
        <v>-2.0496438724665986E-2</v>
      </c>
      <c r="T186" s="2">
        <f>(Table2[[#This Row],[Close Price]]-Table2[[#This Row],[50D EMA]])/Table2[[#This Row],[50D EMA]]</f>
        <v>-1.2751963535153388E-2</v>
      </c>
      <c r="U186" s="2">
        <f>(Table2[[#This Row],[Close Price]]-Table2[[#This Row],[200D EMA]])/Table2[[#This Row],[200D EMA]]</f>
        <v>-2.6331652736686712E-2</v>
      </c>
      <c r="V186">
        <v>0.62748870117903699</v>
      </c>
      <c r="W186">
        <v>637.5</v>
      </c>
      <c r="X186">
        <v>645.70000000000005</v>
      </c>
      <c r="Y186">
        <v>638.25</v>
      </c>
      <c r="Z186">
        <v>648.15</v>
      </c>
      <c r="AA186">
        <v>624.54999999999995</v>
      </c>
      <c r="AB186">
        <v>682.2</v>
      </c>
      <c r="AC186" s="2">
        <f>(Table2[[#This Row],[Close Price]]/Table2[[#This Row],[Day Low]])-1</f>
        <v>5.254901960784375E-3</v>
      </c>
      <c r="AD186" s="2">
        <f>(Table2[[#This Row],[Day High]]/Table2[[#This Row],[Close Price]])-1</f>
        <v>7.5680736521808178E-3</v>
      </c>
      <c r="AE186" s="2">
        <f>(Table2[[#This Row],[Close Price]]/Table2[[#This Row],[Current Week Low]])-1</f>
        <v>4.0736388562476744E-3</v>
      </c>
      <c r="AF186" s="2">
        <f>(Table2[[#This Row],[Current Week High]]/Table2[[#This Row],[Close Price]])-1</f>
        <v>1.1391121167199758E-2</v>
      </c>
      <c r="AG186" s="2">
        <f>(Table2[[#This Row],[Close Price]]/Table2[[#This Row],[Current Month Low]])-1</f>
        <v>2.609879112961333E-2</v>
      </c>
      <c r="AH186" s="2">
        <f>(Table2[[#This Row],[Current Month High]]/Table2[[#This Row],[Close Price]])-1</f>
        <v>6.452367948817983E-2</v>
      </c>
      <c r="AI186">
        <v>26.9251774986346</v>
      </c>
      <c r="AJ186">
        <v>15.739570164348899</v>
      </c>
      <c r="AK186" t="str">
        <f>IF(AND(Table2[[#This Row],[20D EMA]]&gt;Table2[[#This Row],[50D EMA]],Table2[[#This Row],[50D EMA]]&gt;Table2[[#This Row],[200D EMA]]),"Uptrend","Downtrend/NoTrend")</f>
        <v>Downtrend/NoTrend</v>
      </c>
      <c r="AL186">
        <v>-0.03</v>
      </c>
      <c r="AM186" t="s">
        <v>10184</v>
      </c>
      <c r="AN186">
        <v>-3.79</v>
      </c>
      <c r="AO186" t="s">
        <v>10184</v>
      </c>
      <c r="AP186">
        <v>-3.0583203268121001E-2</v>
      </c>
      <c r="AQ186">
        <f>(Table2[[#This Row],[Sharpe Ratio]]-AVERAGE(Table2[Sharpe Ratio]))/_xlfn.STDEV.P(Table2[Sharpe Ratio])</f>
        <v>-0.9525440098610386</v>
      </c>
      <c r="AR1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6">
        <f>_xlfn.RANK.AVG(Table2[[#This Row],[1Y Return vs Nifty Z-Score]],Table2[1Y Return vs Nifty Z-Score])</f>
        <v>698</v>
      </c>
      <c r="AT186">
        <f>_xlfn.RANK.AVG(Table2[[#This Row],[6M Return vs Nifty Z-Score]],Table2[6M Return vs Nifty Z-Score])</f>
        <v>682</v>
      </c>
      <c r="AU186">
        <f>_xlfn.RANK.AVG(Table2[[#This Row],[Sharpe Ratio Z-Score]],Table2[Sharpe Ratio Z-Score])</f>
        <v>598</v>
      </c>
      <c r="AV186">
        <f>(Table2[[#This Row],[Rank 1Y]]+Table2[[#This Row],[Rank 6M]]+Table2[[#This Row],[Rank Sharpe]])/3</f>
        <v>659.33333333333337</v>
      </c>
    </row>
    <row r="187" spans="1:48" x14ac:dyDescent="0.3">
      <c r="A187" t="s">
        <v>466</v>
      </c>
      <c r="B187" t="s">
        <v>467</v>
      </c>
      <c r="C187" t="s">
        <v>10139</v>
      </c>
      <c r="D187" t="s">
        <v>37</v>
      </c>
      <c r="E187">
        <v>47065.232000000004</v>
      </c>
      <c r="F187">
        <v>285.58999999999997</v>
      </c>
      <c r="G187">
        <v>118.632859471361</v>
      </c>
      <c r="H187">
        <f>(Table2[[#This Row],[1Y Return vs Nifty]]-AVERAGE(Table2[1Y Return vs Nifty]))/_xlfn.STDEV.P(Table2[1Y Return vs Nifty])</f>
        <v>0.92444390772662888</v>
      </c>
      <c r="I187">
        <v>13.1990217586826</v>
      </c>
      <c r="J187">
        <f>(Table2[[#This Row],[1M Return vs Nifty]]-AVERAGE(Table2[1M Return vs Nifty]))/_xlfn.STDEV.P(Table2[1M Return vs Nifty])</f>
        <v>1.3021719124935844</v>
      </c>
      <c r="K187">
        <v>20.373751957775799</v>
      </c>
      <c r="L187">
        <f>(Table2[[#This Row],[6M Return vs Nifty]]-AVERAGE(Table2[6M Return vs Nifty]))/_xlfn.STDEV.P(Table2[6M Return vs Nifty])</f>
        <v>0.30145741508864088</v>
      </c>
      <c r="M187">
        <v>3.4744509866742002</v>
      </c>
      <c r="N187">
        <f>(Table2[[#This Row],[1W Return vs Nifty]]-AVERAGE(Table2[1W Return vs Nifty]))/_xlfn.STDEV.P(Table2[1W Return vs Nifty])</f>
        <v>1.0692224253137681</v>
      </c>
      <c r="O187">
        <v>260.95</v>
      </c>
      <c r="P187">
        <v>247.639781734433</v>
      </c>
      <c r="Q187">
        <v>217.87477396336999</v>
      </c>
      <c r="R187">
        <v>75.299935102419497</v>
      </c>
      <c r="S187" s="2">
        <f>(Table2[[#This Row],[Close Price]]-Table2[[#This Row],[20D EMA]])/Table2[[#This Row],[20D EMA]]</f>
        <v>9.4424219199080242E-2</v>
      </c>
      <c r="T187" s="2">
        <f>(Table2[[#This Row],[Close Price]]-Table2[[#This Row],[50D EMA]])/Table2[[#This Row],[50D EMA]]</f>
        <v>0.15324766481285507</v>
      </c>
      <c r="U187" s="2">
        <f>(Table2[[#This Row],[Close Price]]-Table2[[#This Row],[200D EMA]])/Table2[[#This Row],[200D EMA]]</f>
        <v>0.31079883551830811</v>
      </c>
      <c r="V187">
        <v>2.1074495404651499</v>
      </c>
      <c r="W187">
        <v>286</v>
      </c>
      <c r="X187">
        <v>297.89999999999998</v>
      </c>
      <c r="Y187">
        <v>281.52999999999997</v>
      </c>
      <c r="Z187">
        <v>294.45</v>
      </c>
      <c r="AA187">
        <v>236.05</v>
      </c>
      <c r="AB187">
        <v>294.45</v>
      </c>
      <c r="AC187" s="2">
        <f>(Table2[[#This Row],[Close Price]]/Table2[[#This Row],[Day Low]])-1</f>
        <v>-1.4335664335665133E-3</v>
      </c>
      <c r="AD187" s="2">
        <f>(Table2[[#This Row],[Day High]]/Table2[[#This Row],[Close Price]])-1</f>
        <v>4.3103750131307184E-2</v>
      </c>
      <c r="AE187" s="2">
        <f>(Table2[[#This Row],[Close Price]]/Table2[[#This Row],[Current Week Low]])-1</f>
        <v>1.4421198451319617E-2</v>
      </c>
      <c r="AF187" s="2">
        <f>(Table2[[#This Row],[Current Week High]]/Table2[[#This Row],[Close Price]])-1</f>
        <v>3.1023495220420916E-2</v>
      </c>
      <c r="AG187" s="2">
        <f>(Table2[[#This Row],[Close Price]]/Table2[[#This Row],[Current Month Low]])-1</f>
        <v>0.20987079008684595</v>
      </c>
      <c r="AH187" s="2">
        <f>(Table2[[#This Row],[Current Month High]]/Table2[[#This Row],[Close Price]])-1</f>
        <v>3.1023495220420916E-2</v>
      </c>
      <c r="AI187">
        <v>13.6944570888336</v>
      </c>
      <c r="AJ187">
        <v>147.907986111111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0.14000000000000001</v>
      </c>
      <c r="AM187" t="s">
        <v>10183</v>
      </c>
      <c r="AN187">
        <v>22.92</v>
      </c>
      <c r="AO187" t="s">
        <v>10183</v>
      </c>
      <c r="AP187">
        <v>4.7177424500355003E-2</v>
      </c>
      <c r="AQ187">
        <f>(Table2[[#This Row],[Sharpe Ratio]]-AVERAGE(Table2[Sharpe Ratio]))/_xlfn.STDEV.P(Table2[Sharpe Ratio])</f>
        <v>-7.2874022979294309E-2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3.5244216376433277</v>
      </c>
      <c r="AS187">
        <f>_xlfn.RANK.AVG(Table2[[#This Row],[1Y Return vs Nifty Z-Score]],Table2[1Y Return vs Nifty Z-Score])</f>
        <v>95</v>
      </c>
      <c r="AT187">
        <f>_xlfn.RANK.AVG(Table2[[#This Row],[6M Return vs Nifty Z-Score]],Table2[6M Return vs Nifty Z-Score])</f>
        <v>219</v>
      </c>
      <c r="AU187">
        <f>_xlfn.RANK.AVG(Table2[[#This Row],[Sharpe Ratio Z-Score]],Table2[Sharpe Ratio Z-Score])</f>
        <v>359</v>
      </c>
      <c r="AV187">
        <f>(Table2[[#This Row],[Rank 1Y]]+Table2[[#This Row],[Rank 6M]]+Table2[[#This Row],[Rank Sharpe]])/3</f>
        <v>224.33333333333334</v>
      </c>
    </row>
    <row r="188" spans="1:48" x14ac:dyDescent="0.3">
      <c r="A188" t="s">
        <v>468</v>
      </c>
      <c r="B188" t="s">
        <v>469</v>
      </c>
      <c r="C188" t="s">
        <v>10153</v>
      </c>
      <c r="D188" t="s">
        <v>369</v>
      </c>
      <c r="E188">
        <v>47049.412501040002</v>
      </c>
      <c r="F188">
        <v>1597.6</v>
      </c>
      <c r="G188">
        <v>40.668731948980799</v>
      </c>
      <c r="H188">
        <f>(Table2[[#This Row],[1Y Return vs Nifty]]-AVERAGE(Table2[1Y Return vs Nifty]))/_xlfn.STDEV.P(Table2[1Y Return vs Nifty])</f>
        <v>-3.440639911375435E-2</v>
      </c>
      <c r="I188">
        <v>0.84990243069417204</v>
      </c>
      <c r="J188">
        <f>(Table2[[#This Row],[1M Return vs Nifty]]-AVERAGE(Table2[1M Return vs Nifty]))/_xlfn.STDEV.P(Table2[1M Return vs Nifty])</f>
        <v>0.12795495951463279</v>
      </c>
      <c r="K188">
        <v>21.261048399747999</v>
      </c>
      <c r="L188">
        <f>(Table2[[#This Row],[6M Return vs Nifty]]-AVERAGE(Table2[6M Return vs Nifty]))/_xlfn.STDEV.P(Table2[6M Return vs Nifty])</f>
        <v>0.32875630848690268</v>
      </c>
      <c r="M188">
        <v>-1.2935695069756401</v>
      </c>
      <c r="N188">
        <f>(Table2[[#This Row],[1W Return vs Nifty]]-AVERAGE(Table2[1W Return vs Nifty]))/_xlfn.STDEV.P(Table2[1W Return vs Nifty])</f>
        <v>5.1801962261981888E-2</v>
      </c>
      <c r="O188">
        <v>1560.74</v>
      </c>
      <c r="P188">
        <v>1444.4349125352601</v>
      </c>
      <c r="Q188">
        <v>1231.59558899579</v>
      </c>
      <c r="R188">
        <v>58.984098609461697</v>
      </c>
      <c r="S188" s="2">
        <f>(Table2[[#This Row],[Close Price]]-Table2[[#This Row],[20D EMA]])/Table2[[#This Row],[20D EMA]]</f>
        <v>2.361700219126818E-2</v>
      </c>
      <c r="T188" s="2">
        <f>(Table2[[#This Row],[Close Price]]-Table2[[#This Row],[50D EMA]])/Table2[[#This Row],[50D EMA]]</f>
        <v>0.10603806799152046</v>
      </c>
      <c r="U188" s="2">
        <f>(Table2[[#This Row],[Close Price]]-Table2[[#This Row],[200D EMA]])/Table2[[#This Row],[200D EMA]]</f>
        <v>0.29717905315221221</v>
      </c>
      <c r="V188">
        <v>0.55371373728505102</v>
      </c>
      <c r="W188">
        <v>1593.75</v>
      </c>
      <c r="X188">
        <v>1610</v>
      </c>
      <c r="Y188">
        <v>1590.35</v>
      </c>
      <c r="Z188">
        <v>1622.65</v>
      </c>
      <c r="AA188">
        <v>1562.05</v>
      </c>
      <c r="AB188">
        <v>1638.8</v>
      </c>
      <c r="AC188" s="2">
        <f>(Table2[[#This Row],[Close Price]]/Table2[[#This Row],[Day Low]])-1</f>
        <v>2.4156862745097207E-3</v>
      </c>
      <c r="AD188" s="2">
        <f>(Table2[[#This Row],[Day High]]/Table2[[#This Row],[Close Price]])-1</f>
        <v>7.761642463695706E-3</v>
      </c>
      <c r="AE188" s="2">
        <f>(Table2[[#This Row],[Close Price]]/Table2[[#This Row],[Current Week Low]])-1</f>
        <v>4.558744930361236E-3</v>
      </c>
      <c r="AF188" s="2">
        <f>(Table2[[#This Row],[Current Week High]]/Table2[[#This Row],[Close Price]])-1</f>
        <v>1.5679769654481923E-2</v>
      </c>
      <c r="AG188" s="2">
        <f>(Table2[[#This Row],[Close Price]]/Table2[[#This Row],[Current Month Low]])-1</f>
        <v>2.2758554463685465E-2</v>
      </c>
      <c r="AH188" s="2">
        <f>(Table2[[#This Row],[Current Month High]]/Table2[[#This Row],[Close Price]])-1</f>
        <v>2.5788683024536851E-2</v>
      </c>
      <c r="AI188">
        <v>5.6866549824737103</v>
      </c>
      <c r="AJ188">
        <v>69.596602972399097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0.33</v>
      </c>
      <c r="AM188" t="s">
        <v>10183</v>
      </c>
      <c r="AN188">
        <v>2.2999999999999998</v>
      </c>
      <c r="AO188" t="s">
        <v>10183</v>
      </c>
      <c r="AP188">
        <v>5.2916009480797999E-2</v>
      </c>
      <c r="AQ188">
        <f>(Table2[[#This Row],[Sharpe Ratio]]-AVERAGE(Table2[Sharpe Ratio]))/_xlfn.STDEV.P(Table2[Sharpe Ratio])</f>
        <v>-7.9560674620609666E-3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0.46615076368770203</v>
      </c>
      <c r="AS188">
        <f>_xlfn.RANK.AVG(Table2[[#This Row],[1Y Return vs Nifty Z-Score]],Table2[1Y Return vs Nifty Z-Score])</f>
        <v>288</v>
      </c>
      <c r="AT188">
        <f>_xlfn.RANK.AVG(Table2[[#This Row],[6M Return vs Nifty Z-Score]],Table2[6M Return vs Nifty Z-Score])</f>
        <v>213</v>
      </c>
      <c r="AU188">
        <f>_xlfn.RANK.AVG(Table2[[#This Row],[Sharpe Ratio Z-Score]],Table2[Sharpe Ratio Z-Score])</f>
        <v>341</v>
      </c>
      <c r="AV188">
        <f>(Table2[[#This Row],[Rank 1Y]]+Table2[[#This Row],[Rank 6M]]+Table2[[#This Row],[Rank Sharpe]])/3</f>
        <v>280.66666666666669</v>
      </c>
    </row>
    <row r="189" spans="1:48" x14ac:dyDescent="0.3">
      <c r="A189" t="s">
        <v>470</v>
      </c>
      <c r="B189" t="s">
        <v>471</v>
      </c>
      <c r="C189" t="s">
        <v>10139</v>
      </c>
      <c r="D189" t="s">
        <v>49</v>
      </c>
      <c r="E189">
        <v>46830.696875000001</v>
      </c>
      <c r="F189">
        <v>4250.1000000000004</v>
      </c>
      <c r="G189">
        <v>38.527996675594302</v>
      </c>
      <c r="H189">
        <f>(Table2[[#This Row],[1Y Return vs Nifty]]-AVERAGE(Table2[1Y Return vs Nifty]))/_xlfn.STDEV.P(Table2[1Y Return vs Nifty])</f>
        <v>-6.0734464840667628E-2</v>
      </c>
      <c r="I189">
        <v>-7.4913227978247496</v>
      </c>
      <c r="J189">
        <f>(Table2[[#This Row],[1M Return vs Nifty]]-AVERAGE(Table2[1M Return vs Nifty]))/_xlfn.STDEV.P(Table2[1M Return vs Nifty])</f>
        <v>-0.66517107739589398</v>
      </c>
      <c r="K189">
        <v>5.4929069257927399</v>
      </c>
      <c r="L189">
        <f>(Table2[[#This Row],[6M Return vs Nifty]]-AVERAGE(Table2[6M Return vs Nifty]))/_xlfn.STDEV.P(Table2[6M Return vs Nifty])</f>
        <v>-0.15637221544749352</v>
      </c>
      <c r="M189">
        <v>-4.68072077070474</v>
      </c>
      <c r="N189">
        <f>(Table2[[#This Row],[1W Return vs Nifty]]-AVERAGE(Table2[1W Return vs Nifty]))/_xlfn.STDEV.P(Table2[1W Return vs Nifty])</f>
        <v>-0.6709627598610407</v>
      </c>
      <c r="O189">
        <v>4555.9399999999996</v>
      </c>
      <c r="P189">
        <v>4533.2559156441803</v>
      </c>
      <c r="Q189">
        <v>3970.33868702465</v>
      </c>
      <c r="R189">
        <v>16.482369367982699</v>
      </c>
      <c r="S189" s="2">
        <f>(Table2[[#This Row],[Close Price]]-Table2[[#This Row],[20D EMA]])/Table2[[#This Row],[20D EMA]]</f>
        <v>-6.712994464369576E-2</v>
      </c>
      <c r="T189" s="2">
        <f>(Table2[[#This Row],[Close Price]]-Table2[[#This Row],[50D EMA]])/Table2[[#This Row],[50D EMA]]</f>
        <v>-6.2461930434373716E-2</v>
      </c>
      <c r="U189" s="2">
        <f>(Table2[[#This Row],[Close Price]]-Table2[[#This Row],[200D EMA]])/Table2[[#This Row],[200D EMA]]</f>
        <v>7.0462833281611542E-2</v>
      </c>
      <c r="V189">
        <v>0.23566568014420899</v>
      </c>
      <c r="W189">
        <v>4233.8999999999996</v>
      </c>
      <c r="X189">
        <v>4291.75</v>
      </c>
      <c r="Y189">
        <v>4215</v>
      </c>
      <c r="Z189">
        <v>4458.7</v>
      </c>
      <c r="AA189">
        <v>4215</v>
      </c>
      <c r="AB189">
        <v>4743.8500000000004</v>
      </c>
      <c r="AC189" s="2">
        <f>(Table2[[#This Row],[Close Price]]/Table2[[#This Row],[Day Low]])-1</f>
        <v>3.8262594770781533E-3</v>
      </c>
      <c r="AD189" s="2">
        <f>(Table2[[#This Row],[Day High]]/Table2[[#This Row],[Close Price]])-1</f>
        <v>9.799769417190074E-3</v>
      </c>
      <c r="AE189" s="2">
        <f>(Table2[[#This Row],[Close Price]]/Table2[[#This Row],[Current Week Low]])-1</f>
        <v>8.3274021352313099E-3</v>
      </c>
      <c r="AF189" s="2">
        <f>(Table2[[#This Row],[Current Week High]]/Table2[[#This Row],[Close Price]])-1</f>
        <v>4.9081198089456546E-2</v>
      </c>
      <c r="AG189" s="2">
        <f>(Table2[[#This Row],[Close Price]]/Table2[[#This Row],[Current Month Low]])-1</f>
        <v>8.3274021352313099E-3</v>
      </c>
      <c r="AH189" s="2">
        <f>(Table2[[#This Row],[Current Month High]]/Table2[[#This Row],[Close Price]])-1</f>
        <v>0.11617373708853918</v>
      </c>
      <c r="AI189">
        <v>17.597233006282199</v>
      </c>
      <c r="AJ189">
        <v>70.474509646624696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-0.19</v>
      </c>
      <c r="AM189" t="s">
        <v>10184</v>
      </c>
      <c r="AN189">
        <v>-10.14</v>
      </c>
      <c r="AO189" t="s">
        <v>10184</v>
      </c>
      <c r="AP189">
        <v>3.8558142029637997E-2</v>
      </c>
      <c r="AQ189">
        <f>(Table2[[#This Row],[Sharpe Ratio]]-AVERAGE(Table2[Sharpe Ratio]))/_xlfn.STDEV.P(Table2[Sharpe Ratio])</f>
        <v>-0.1703799757414125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-1.7236204932865085</v>
      </c>
      <c r="AS189">
        <f>_xlfn.RANK.AVG(Table2[[#This Row],[1Y Return vs Nifty Z-Score]],Table2[1Y Return vs Nifty Z-Score])</f>
        <v>297</v>
      </c>
      <c r="AT189">
        <f>_xlfn.RANK.AVG(Table2[[#This Row],[6M Return vs Nifty Z-Score]],Table2[6M Return vs Nifty Z-Score])</f>
        <v>374</v>
      </c>
      <c r="AU189">
        <f>_xlfn.RANK.AVG(Table2[[#This Row],[Sharpe Ratio Z-Score]],Table2[Sharpe Ratio Z-Score])</f>
        <v>386</v>
      </c>
      <c r="AV189">
        <f>(Table2[[#This Row],[Rank 1Y]]+Table2[[#This Row],[Rank 6M]]+Table2[[#This Row],[Rank Sharpe]])/3</f>
        <v>352.33333333333331</v>
      </c>
    </row>
    <row r="190" spans="1:48" x14ac:dyDescent="0.3">
      <c r="A190" t="s">
        <v>472</v>
      </c>
      <c r="B190" t="s">
        <v>473</v>
      </c>
      <c r="C190" t="s">
        <v>10139</v>
      </c>
      <c r="D190" t="s">
        <v>49</v>
      </c>
      <c r="E190">
        <v>46273.66461711</v>
      </c>
      <c r="F190">
        <v>185.85</v>
      </c>
      <c r="G190">
        <v>14.912487377857</v>
      </c>
      <c r="H190">
        <f>(Table2[[#This Row],[1Y Return vs Nifty]]-AVERAGE(Table2[1Y Return vs Nifty]))/_xlfn.STDEV.P(Table2[1Y Return vs Nifty])</f>
        <v>-0.35117237591492778</v>
      </c>
      <c r="I190">
        <v>-4.3035415298771102</v>
      </c>
      <c r="J190">
        <f>(Table2[[#This Row],[1M Return vs Nifty]]-AVERAGE(Table2[1M Return vs Nifty]))/_xlfn.STDEV.P(Table2[1M Return vs Nifty])</f>
        <v>-0.36206065245010272</v>
      </c>
      <c r="K190">
        <v>-1.7803383713654699</v>
      </c>
      <c r="L190">
        <f>(Table2[[#This Row],[6M Return vs Nifty]]-AVERAGE(Table2[6M Return vs Nifty]))/_xlfn.STDEV.P(Table2[6M Return vs Nifty])</f>
        <v>-0.38014359402443104</v>
      </c>
      <c r="M190">
        <v>-5.3259251168826003</v>
      </c>
      <c r="N190">
        <f>(Table2[[#This Row],[1W Return vs Nifty]]-AVERAGE(Table2[1W Return vs Nifty]))/_xlfn.STDEV.P(Table2[1W Return vs Nifty])</f>
        <v>-0.80863920347649298</v>
      </c>
      <c r="O190">
        <v>181.36</v>
      </c>
      <c r="P190">
        <v>174.26200654496199</v>
      </c>
      <c r="Q190">
        <v>157.39955616625801</v>
      </c>
      <c r="R190">
        <v>57.3990229238794</v>
      </c>
      <c r="S190" s="2">
        <f>(Table2[[#This Row],[Close Price]]-Table2[[#This Row],[20D EMA]])/Table2[[#This Row],[20D EMA]]</f>
        <v>2.4757388619320579E-2</v>
      </c>
      <c r="T190" s="2">
        <f>(Table2[[#This Row],[Close Price]]-Table2[[#This Row],[50D EMA]])/Table2[[#This Row],[50D EMA]]</f>
        <v>6.6497532564840187E-2</v>
      </c>
      <c r="U190" s="2">
        <f>(Table2[[#This Row],[Close Price]]-Table2[[#This Row],[200D EMA]])/Table2[[#This Row],[200D EMA]]</f>
        <v>0.18075301180449549</v>
      </c>
      <c r="V190">
        <v>1.1602268136075899</v>
      </c>
      <c r="W190">
        <v>182.28</v>
      </c>
      <c r="X190">
        <v>186.45</v>
      </c>
      <c r="Y190">
        <v>180.32</v>
      </c>
      <c r="Z190">
        <v>186.25</v>
      </c>
      <c r="AA190">
        <v>177.76</v>
      </c>
      <c r="AB190">
        <v>194.25</v>
      </c>
      <c r="AC190" s="2">
        <f>(Table2[[#This Row],[Close Price]]/Table2[[#This Row],[Day Low]])-1</f>
        <v>1.9585253456221086E-2</v>
      </c>
      <c r="AD190" s="2">
        <f>(Table2[[#This Row],[Day High]]/Table2[[#This Row],[Close Price]])-1</f>
        <v>3.2284100080710587E-3</v>
      </c>
      <c r="AE190" s="2">
        <f>(Table2[[#This Row],[Close Price]]/Table2[[#This Row],[Current Week Low]])-1</f>
        <v>3.0667701863354102E-2</v>
      </c>
      <c r="AF190" s="2">
        <f>(Table2[[#This Row],[Current Week High]]/Table2[[#This Row],[Close Price]])-1</f>
        <v>2.1522733387140391E-3</v>
      </c>
      <c r="AG190" s="2">
        <f>(Table2[[#This Row],[Close Price]]/Table2[[#This Row],[Current Month Low]])-1</f>
        <v>4.5510801080107965E-2</v>
      </c>
      <c r="AH190" s="2">
        <f>(Table2[[#This Row],[Current Month High]]/Table2[[#This Row],[Close Price]])-1</f>
        <v>4.5197740112994378E-2</v>
      </c>
      <c r="AI190">
        <v>4.5197740112994298</v>
      </c>
      <c r="AJ190">
        <v>59.527896995708097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0.01</v>
      </c>
      <c r="AM190" t="s">
        <v>10183</v>
      </c>
      <c r="AN190">
        <v>3.68</v>
      </c>
      <c r="AO190" t="s">
        <v>10183</v>
      </c>
      <c r="AP190">
        <v>7.4135240117261997E-2</v>
      </c>
      <c r="AQ190">
        <f>(Table2[[#This Row],[Sharpe Ratio]]-AVERAGE(Table2[Sharpe Ratio]))/_xlfn.STDEV.P(Table2[Sharpe Ratio])</f>
        <v>0.23208726643687289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-1.6699285594290818</v>
      </c>
      <c r="AS190">
        <f>_xlfn.RANK.AVG(Table2[[#This Row],[1Y Return vs Nifty Z-Score]],Table2[1Y Return vs Nifty Z-Score])</f>
        <v>409</v>
      </c>
      <c r="AT190">
        <f>_xlfn.RANK.AVG(Table2[[#This Row],[6M Return vs Nifty Z-Score]],Table2[6M Return vs Nifty Z-Score])</f>
        <v>446</v>
      </c>
      <c r="AU190">
        <f>_xlfn.RANK.AVG(Table2[[#This Row],[Sharpe Ratio Z-Score]],Table2[Sharpe Ratio Z-Score])</f>
        <v>268</v>
      </c>
      <c r="AV190">
        <f>(Table2[[#This Row],[Rank 1Y]]+Table2[[#This Row],[Rank 6M]]+Table2[[#This Row],[Rank Sharpe]])/3</f>
        <v>374.33333333333331</v>
      </c>
    </row>
    <row r="191" spans="1:48" x14ac:dyDescent="0.3">
      <c r="A191" t="s">
        <v>474</v>
      </c>
      <c r="B191" t="s">
        <v>475</v>
      </c>
      <c r="C191" t="s">
        <v>647</v>
      </c>
      <c r="D191" t="s">
        <v>476</v>
      </c>
      <c r="E191">
        <v>45219.534046469998</v>
      </c>
      <c r="F191">
        <v>40541.550000000003</v>
      </c>
      <c r="G191">
        <v>-14.9794849559881</v>
      </c>
      <c r="H191">
        <f>(Table2[[#This Row],[1Y Return vs Nifty]]-AVERAGE(Table2[1Y Return vs Nifty]))/_xlfn.STDEV.P(Table2[1Y Return vs Nifty])</f>
        <v>-0.71880205067969694</v>
      </c>
      <c r="I191">
        <v>-1.5457441164702601</v>
      </c>
      <c r="J191">
        <f>(Table2[[#This Row],[1M Return vs Nifty]]-AVERAGE(Table2[1M Return vs Nifty]))/_xlfn.STDEV.P(Table2[1M Return vs Nifty])</f>
        <v>-9.9835275101569823E-2</v>
      </c>
      <c r="K191">
        <v>-3.4853169605357701</v>
      </c>
      <c r="L191">
        <f>(Table2[[#This Row],[6M Return vs Nifty]]-AVERAGE(Table2[6M Return vs Nifty]))/_xlfn.STDEV.P(Table2[6M Return vs Nifty])</f>
        <v>-0.43259960145372378</v>
      </c>
      <c r="M191">
        <v>-0.53085359513880004</v>
      </c>
      <c r="N191">
        <f>(Table2[[#This Row],[1W Return vs Nifty]]-AVERAGE(Table2[1W Return vs Nifty]))/_xlfn.STDEV.P(Table2[1W Return vs Nifty])</f>
        <v>0.21455352283759216</v>
      </c>
      <c r="O191">
        <v>39224.14</v>
      </c>
      <c r="P191">
        <v>38125.415103043801</v>
      </c>
      <c r="Q191">
        <v>37481.676666703403</v>
      </c>
      <c r="R191">
        <v>73.080385408919696</v>
      </c>
      <c r="S191" s="2">
        <f>(Table2[[#This Row],[Close Price]]-Table2[[#This Row],[20D EMA]])/Table2[[#This Row],[20D EMA]]</f>
        <v>3.3586714711909646E-2</v>
      </c>
      <c r="T191" s="2">
        <f>(Table2[[#This Row],[Close Price]]-Table2[[#This Row],[50D EMA]])/Table2[[#This Row],[50D EMA]]</f>
        <v>6.3373340078422033E-2</v>
      </c>
      <c r="U191" s="2">
        <f>(Table2[[#This Row],[Close Price]]-Table2[[#This Row],[200D EMA]])/Table2[[#This Row],[200D EMA]]</f>
        <v>8.1636511634892217E-2</v>
      </c>
      <c r="V191">
        <v>0.66024251476265405</v>
      </c>
      <c r="W191">
        <v>40380.050000000003</v>
      </c>
      <c r="X191">
        <v>41350</v>
      </c>
      <c r="Y191">
        <v>39132.1</v>
      </c>
      <c r="Z191">
        <v>40750</v>
      </c>
      <c r="AA191">
        <v>38300</v>
      </c>
      <c r="AB191">
        <v>40750</v>
      </c>
      <c r="AC191" s="2">
        <f>(Table2[[#This Row],[Close Price]]/Table2[[#This Row],[Day Low]])-1</f>
        <v>3.99949975297198E-3</v>
      </c>
      <c r="AD191" s="2">
        <f>(Table2[[#This Row],[Day High]]/Table2[[#This Row],[Close Price]])-1</f>
        <v>1.9941270129040456E-2</v>
      </c>
      <c r="AE191" s="2">
        <f>(Table2[[#This Row],[Close Price]]/Table2[[#This Row],[Current Week Low]])-1</f>
        <v>3.6017745022628667E-2</v>
      </c>
      <c r="AF191" s="2">
        <f>(Table2[[#This Row],[Current Week High]]/Table2[[#This Row],[Close Price]])-1</f>
        <v>5.1416386398643876E-3</v>
      </c>
      <c r="AG191" s="2">
        <f>(Table2[[#This Row],[Close Price]]/Table2[[#This Row],[Current Month Low]])-1</f>
        <v>5.8526109660574477E-2</v>
      </c>
      <c r="AH191" s="2">
        <f>(Table2[[#This Row],[Current Month High]]/Table2[[#This Row],[Close Price]])-1</f>
        <v>5.1416386398643876E-3</v>
      </c>
      <c r="AI191">
        <v>5.7803660688848701</v>
      </c>
      <c r="AJ191">
        <v>22.5929504188835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0.03</v>
      </c>
      <c r="AM191" t="s">
        <v>10183</v>
      </c>
      <c r="AN191">
        <v>1.1499999999999999</v>
      </c>
      <c r="AO191" t="s">
        <v>10183</v>
      </c>
      <c r="AP191">
        <v>-3.7985576453655003E-2</v>
      </c>
      <c r="AQ191">
        <f>(Table2[[#This Row],[Sharpe Ratio]]-AVERAGE(Table2[Sharpe Ratio]))/_xlfn.STDEV.P(Table2[Sharpe Ratio])</f>
        <v>-1.0362836311820007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-2.0729670355793988</v>
      </c>
      <c r="AS191">
        <f>_xlfn.RANK.AVG(Table2[[#This Row],[1Y Return vs Nifty Z-Score]],Table2[1Y Return vs Nifty Z-Score])</f>
        <v>587</v>
      </c>
      <c r="AT191">
        <f>_xlfn.RANK.AVG(Table2[[#This Row],[6M Return vs Nifty Z-Score]],Table2[6M Return vs Nifty Z-Score])</f>
        <v>471</v>
      </c>
      <c r="AU191">
        <f>_xlfn.RANK.AVG(Table2[[#This Row],[Sharpe Ratio Z-Score]],Table2[Sharpe Ratio Z-Score])</f>
        <v>617</v>
      </c>
      <c r="AV191">
        <f>(Table2[[#This Row],[Rank 1Y]]+Table2[[#This Row],[Rank 6M]]+Table2[[#This Row],[Rank Sharpe]])/3</f>
        <v>558.33333333333337</v>
      </c>
    </row>
    <row r="192" spans="1:48" x14ac:dyDescent="0.3">
      <c r="A192" t="s">
        <v>477</v>
      </c>
      <c r="B192" t="s">
        <v>478</v>
      </c>
      <c r="C192" t="s">
        <v>10137</v>
      </c>
      <c r="D192" t="s">
        <v>176</v>
      </c>
      <c r="E192">
        <v>44229.065531250002</v>
      </c>
      <c r="F192">
        <v>642.5</v>
      </c>
      <c r="G192">
        <v>13.625429499713899</v>
      </c>
      <c r="H192">
        <f>(Table2[[#This Row],[1Y Return vs Nifty]]-AVERAGE(Table2[1Y Return vs Nifty]))/_xlfn.STDEV.P(Table2[1Y Return vs Nifty])</f>
        <v>-0.36700139729433828</v>
      </c>
      <c r="I192">
        <v>-4.1912610978787397</v>
      </c>
      <c r="J192">
        <f>(Table2[[#This Row],[1M Return vs Nifty]]-AVERAGE(Table2[1M Return vs Nifty]))/_xlfn.STDEV.P(Table2[1M Return vs Nifty])</f>
        <v>-0.35138445901163806</v>
      </c>
      <c r="K192">
        <v>7.3651107751115497</v>
      </c>
      <c r="L192">
        <f>(Table2[[#This Row],[6M Return vs Nifty]]-AVERAGE(Table2[6M Return vs Nifty]))/_xlfn.STDEV.P(Table2[6M Return vs Nifty])</f>
        <v>-9.8771293270042873E-2</v>
      </c>
      <c r="M192">
        <v>-2.7390669535429</v>
      </c>
      <c r="N192">
        <f>(Table2[[#This Row],[1W Return vs Nifty]]-AVERAGE(Table2[1W Return vs Nifty]))/_xlfn.STDEV.P(Table2[1W Return vs Nifty])</f>
        <v>-0.25664442201537596</v>
      </c>
      <c r="O192">
        <v>630.42999999999995</v>
      </c>
      <c r="P192">
        <v>602.47594360356197</v>
      </c>
      <c r="Q192">
        <v>543.61888663035995</v>
      </c>
      <c r="R192">
        <v>55.165156981479598</v>
      </c>
      <c r="S192" s="2">
        <f>(Table2[[#This Row],[Close Price]]-Table2[[#This Row],[20D EMA]])/Table2[[#This Row],[20D EMA]]</f>
        <v>1.9145662484336169E-2</v>
      </c>
      <c r="T192" s="2">
        <f>(Table2[[#This Row],[Close Price]]-Table2[[#This Row],[50D EMA]])/Table2[[#This Row],[50D EMA]]</f>
        <v>6.6432621619784443E-2</v>
      </c>
      <c r="U192" s="2">
        <f>(Table2[[#This Row],[Close Price]]-Table2[[#This Row],[200D EMA]])/Table2[[#This Row],[200D EMA]]</f>
        <v>0.18189418322560125</v>
      </c>
      <c r="V192">
        <v>0.83553676700042401</v>
      </c>
      <c r="W192">
        <v>640.6</v>
      </c>
      <c r="X192">
        <v>651.54999999999995</v>
      </c>
      <c r="Y192">
        <v>631.29999999999995</v>
      </c>
      <c r="Z192">
        <v>649.35</v>
      </c>
      <c r="AA192">
        <v>627.45000000000005</v>
      </c>
      <c r="AB192">
        <v>663.4</v>
      </c>
      <c r="AC192" s="2">
        <f>(Table2[[#This Row],[Close Price]]/Table2[[#This Row],[Day Low]])-1</f>
        <v>2.9659694036840989E-3</v>
      </c>
      <c r="AD192" s="2">
        <f>(Table2[[#This Row],[Day High]]/Table2[[#This Row],[Close Price]])-1</f>
        <v>1.4085603112840461E-2</v>
      </c>
      <c r="AE192" s="2">
        <f>(Table2[[#This Row],[Close Price]]/Table2[[#This Row],[Current Week Low]])-1</f>
        <v>1.7741169016315617E-2</v>
      </c>
      <c r="AF192" s="2">
        <f>(Table2[[#This Row],[Current Week High]]/Table2[[#This Row],[Close Price]])-1</f>
        <v>1.0661478599221841E-2</v>
      </c>
      <c r="AG192" s="2">
        <f>(Table2[[#This Row],[Close Price]]/Table2[[#This Row],[Current Month Low]])-1</f>
        <v>2.3985974978085745E-2</v>
      </c>
      <c r="AH192" s="2">
        <f>(Table2[[#This Row],[Current Month High]]/Table2[[#This Row],[Close Price]])-1</f>
        <v>3.252918287937745E-2</v>
      </c>
      <c r="AI192">
        <v>3.2529182879377401</v>
      </c>
      <c r="AJ192">
        <v>61.818410779498699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0.09</v>
      </c>
      <c r="AM192" t="s">
        <v>10183</v>
      </c>
      <c r="AN192">
        <v>2.46</v>
      </c>
      <c r="AO192" t="s">
        <v>10183</v>
      </c>
      <c r="AP192">
        <v>-7.5139858425921996E-2</v>
      </c>
      <c r="AQ192">
        <f>(Table2[[#This Row],[Sharpe Ratio]]-AVERAGE(Table2[Sharpe Ratio]))/_xlfn.STDEV.P(Table2[Sharpe Ratio])</f>
        <v>-1.4565928245755571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-2.5303943961669524</v>
      </c>
      <c r="AS192">
        <f>_xlfn.RANK.AVG(Table2[[#This Row],[1Y Return vs Nifty Z-Score]],Table2[1Y Return vs Nifty Z-Score])</f>
        <v>417</v>
      </c>
      <c r="AT192">
        <f>_xlfn.RANK.AVG(Table2[[#This Row],[6M Return vs Nifty Z-Score]],Table2[6M Return vs Nifty Z-Score])</f>
        <v>347</v>
      </c>
      <c r="AU192">
        <f>_xlfn.RANK.AVG(Table2[[#This Row],[Sharpe Ratio Z-Score]],Table2[Sharpe Ratio Z-Score])</f>
        <v>681</v>
      </c>
      <c r="AV192">
        <f>(Table2[[#This Row],[Rank 1Y]]+Table2[[#This Row],[Rank 6M]]+Table2[[#This Row],[Rank Sharpe]])/3</f>
        <v>481.66666666666669</v>
      </c>
    </row>
    <row r="193" spans="1:48" x14ac:dyDescent="0.3">
      <c r="A193" t="s">
        <v>479</v>
      </c>
      <c r="B193" t="s">
        <v>480</v>
      </c>
      <c r="C193" t="s">
        <v>10139</v>
      </c>
      <c r="D193" t="s">
        <v>481</v>
      </c>
      <c r="E193">
        <v>44060.046300000002</v>
      </c>
      <c r="F193">
        <v>803.3</v>
      </c>
      <c r="G193">
        <v>80.383646908744495</v>
      </c>
      <c r="H193">
        <f>(Table2[[#This Row],[1Y Return vs Nifty]]-AVERAGE(Table2[1Y Return vs Nifty]))/_xlfn.STDEV.P(Table2[1Y Return vs Nifty])</f>
        <v>0.45403180452519237</v>
      </c>
      <c r="I193">
        <v>1.09513607087497</v>
      </c>
      <c r="J193">
        <f>(Table2[[#This Row],[1M Return vs Nifty]]-AVERAGE(Table2[1M Return vs Nifty]))/_xlfn.STDEV.P(Table2[1M Return vs Nifty])</f>
        <v>0.15127301889141745</v>
      </c>
      <c r="K193">
        <v>27.690323608779199</v>
      </c>
      <c r="L193">
        <f>(Table2[[#This Row],[6M Return vs Nifty]]-AVERAGE(Table2[6M Return vs Nifty]))/_xlfn.STDEV.P(Table2[6M Return vs Nifty])</f>
        <v>0.52656178843373758</v>
      </c>
      <c r="M193">
        <v>-3.4418016627938801</v>
      </c>
      <c r="N193">
        <f>(Table2[[#This Row],[1W Return vs Nifty]]-AVERAGE(Table2[1W Return vs Nifty]))/_xlfn.STDEV.P(Table2[1W Return vs Nifty])</f>
        <v>-0.40659693883884956</v>
      </c>
      <c r="O193">
        <v>768.28</v>
      </c>
      <c r="P193">
        <v>721.63938710787295</v>
      </c>
      <c r="Q193">
        <v>610.08290188805802</v>
      </c>
      <c r="R193">
        <v>63.315320080019603</v>
      </c>
      <c r="S193" s="2">
        <f>(Table2[[#This Row],[Close Price]]-Table2[[#This Row],[20D EMA]])/Table2[[#This Row],[20D EMA]]</f>
        <v>4.5582339771958115E-2</v>
      </c>
      <c r="T193" s="2">
        <f>(Table2[[#This Row],[Close Price]]-Table2[[#This Row],[50D EMA]])/Table2[[#This Row],[50D EMA]]</f>
        <v>0.11315986121461538</v>
      </c>
      <c r="U193" s="2">
        <f>(Table2[[#This Row],[Close Price]]-Table2[[#This Row],[200D EMA]])/Table2[[#This Row],[200D EMA]]</f>
        <v>0.31670629928159283</v>
      </c>
      <c r="V193">
        <v>0.71425222809245703</v>
      </c>
      <c r="W193">
        <v>801.6</v>
      </c>
      <c r="X193">
        <v>813.15</v>
      </c>
      <c r="Y193">
        <v>765.9</v>
      </c>
      <c r="Z193">
        <v>807.4</v>
      </c>
      <c r="AA193">
        <v>751.7</v>
      </c>
      <c r="AB193">
        <v>821.25</v>
      </c>
      <c r="AC193" s="2">
        <f>(Table2[[#This Row],[Close Price]]/Table2[[#This Row],[Day Low]])-1</f>
        <v>2.1207584830338355E-3</v>
      </c>
      <c r="AD193" s="2">
        <f>(Table2[[#This Row],[Day High]]/Table2[[#This Row],[Close Price]])-1</f>
        <v>1.2261919581725511E-2</v>
      </c>
      <c r="AE193" s="2">
        <f>(Table2[[#This Row],[Close Price]]/Table2[[#This Row],[Current Week Low]])-1</f>
        <v>4.8831440135787885E-2</v>
      </c>
      <c r="AF193" s="2">
        <f>(Table2[[#This Row],[Current Week High]]/Table2[[#This Row],[Close Price]])-1</f>
        <v>5.1039462218349652E-3</v>
      </c>
      <c r="AG193" s="2">
        <f>(Table2[[#This Row],[Close Price]]/Table2[[#This Row],[Current Month Low]])-1</f>
        <v>6.8644406013036896E-2</v>
      </c>
      <c r="AH193" s="2">
        <f>(Table2[[#This Row],[Current Month High]]/Table2[[#This Row],[Close Price]])-1</f>
        <v>2.2345325532179716E-2</v>
      </c>
      <c r="AI193">
        <v>2.2345325532179698</v>
      </c>
      <c r="AJ193">
        <v>109.90331852625999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0.1</v>
      </c>
      <c r="AM193" t="s">
        <v>10183</v>
      </c>
      <c r="AN193">
        <v>1.99</v>
      </c>
      <c r="AO193" t="s">
        <v>10183</v>
      </c>
      <c r="AP193">
        <v>4.2620841720074999E-2</v>
      </c>
      <c r="AQ193">
        <f>(Table2[[#This Row],[Sharpe Ratio]]-AVERAGE(Table2[Sharpe Ratio]))/_xlfn.STDEV.P(Table2[Sharpe Ratio])</f>
        <v>-0.12442053474986216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0.60084913826163588</v>
      </c>
      <c r="AS193">
        <f>_xlfn.RANK.AVG(Table2[[#This Row],[1Y Return vs Nifty Z-Score]],Table2[1Y Return vs Nifty Z-Score])</f>
        <v>158</v>
      </c>
      <c r="AT193">
        <f>_xlfn.RANK.AVG(Table2[[#This Row],[6M Return vs Nifty Z-Score]],Table2[6M Return vs Nifty Z-Score])</f>
        <v>165</v>
      </c>
      <c r="AU193">
        <f>_xlfn.RANK.AVG(Table2[[#This Row],[Sharpe Ratio Z-Score]],Table2[Sharpe Ratio Z-Score])</f>
        <v>375</v>
      </c>
      <c r="AV193">
        <f>(Table2[[#This Row],[Rank 1Y]]+Table2[[#This Row],[Rank 6M]]+Table2[[#This Row],[Rank Sharpe]])/3</f>
        <v>232.66666666666666</v>
      </c>
    </row>
    <row r="194" spans="1:48" x14ac:dyDescent="0.3">
      <c r="A194" t="s">
        <v>482</v>
      </c>
      <c r="B194" t="s">
        <v>483</v>
      </c>
      <c r="C194" t="s">
        <v>10154</v>
      </c>
      <c r="D194" t="s">
        <v>484</v>
      </c>
      <c r="E194">
        <v>43936.476616799999</v>
      </c>
      <c r="F194">
        <v>39002.400000000001</v>
      </c>
      <c r="G194">
        <v>12.0827221163721</v>
      </c>
      <c r="H194">
        <f>(Table2[[#This Row],[1Y Return vs Nifty]]-AVERAGE(Table2[1Y Return vs Nifty]))/_xlfn.STDEV.P(Table2[1Y Return vs Nifty])</f>
        <v>-0.38597455193468988</v>
      </c>
      <c r="I194">
        <v>0.94670947362072599</v>
      </c>
      <c r="J194">
        <f>(Table2[[#This Row],[1M Return vs Nifty]]-AVERAGE(Table2[1M Return vs Nifty]))/_xlfn.STDEV.P(Table2[1M Return vs Nifty])</f>
        <v>0.13715986457328666</v>
      </c>
      <c r="K194">
        <v>1.7383937472589699</v>
      </c>
      <c r="L194">
        <f>(Table2[[#This Row],[6M Return vs Nifty]]-AVERAGE(Table2[6M Return vs Nifty]))/_xlfn.STDEV.P(Table2[6M Return vs Nifty])</f>
        <v>-0.2718849687673966</v>
      </c>
      <c r="M194">
        <v>-0.55677454754173294</v>
      </c>
      <c r="N194">
        <f>(Table2[[#This Row],[1W Return vs Nifty]]-AVERAGE(Table2[1W Return vs Nifty]))/_xlfn.STDEV.P(Table2[1W Return vs Nifty])</f>
        <v>0.20902239992575511</v>
      </c>
      <c r="O194">
        <v>38059.56</v>
      </c>
      <c r="P194">
        <v>35639.693428883402</v>
      </c>
      <c r="Q194">
        <v>32094.4911738394</v>
      </c>
      <c r="R194">
        <v>58.651887622760398</v>
      </c>
      <c r="S194" s="2">
        <f>(Table2[[#This Row],[Close Price]]-Table2[[#This Row],[20D EMA]])/Table2[[#This Row],[20D EMA]]</f>
        <v>2.4772750919874111E-2</v>
      </c>
      <c r="T194" s="2">
        <f>(Table2[[#This Row],[Close Price]]-Table2[[#This Row],[50D EMA]])/Table2[[#This Row],[50D EMA]]</f>
        <v>9.4352847838791123E-2</v>
      </c>
      <c r="U194" s="2">
        <f>(Table2[[#This Row],[Close Price]]-Table2[[#This Row],[200D EMA]])/Table2[[#This Row],[200D EMA]]</f>
        <v>0.21523658962979039</v>
      </c>
      <c r="V194">
        <v>0.94609006426381304</v>
      </c>
      <c r="W194">
        <v>38934.050000000003</v>
      </c>
      <c r="X194">
        <v>39586.949999999997</v>
      </c>
      <c r="Y194">
        <v>38557.699999999997</v>
      </c>
      <c r="Z194">
        <v>40100.050000000003</v>
      </c>
      <c r="AA194">
        <v>37050</v>
      </c>
      <c r="AB194">
        <v>40856.5</v>
      </c>
      <c r="AC194" s="2">
        <f>(Table2[[#This Row],[Close Price]]/Table2[[#This Row],[Day Low]])-1</f>
        <v>1.7555327534637399E-3</v>
      </c>
      <c r="AD194" s="2">
        <f>(Table2[[#This Row],[Day High]]/Table2[[#This Row],[Close Price]])-1</f>
        <v>1.4987539228355162E-2</v>
      </c>
      <c r="AE194" s="2">
        <f>(Table2[[#This Row],[Close Price]]/Table2[[#This Row],[Current Week Low]])-1</f>
        <v>1.1533364282620751E-2</v>
      </c>
      <c r="AF194" s="2">
        <f>(Table2[[#This Row],[Current Week High]]/Table2[[#This Row],[Close Price]])-1</f>
        <v>2.8143139909339032E-2</v>
      </c>
      <c r="AG194" s="2">
        <f>(Table2[[#This Row],[Close Price]]/Table2[[#This Row],[Current Month Low]])-1</f>
        <v>5.269635627530378E-2</v>
      </c>
      <c r="AH194" s="2">
        <f>(Table2[[#This Row],[Current Month High]]/Table2[[#This Row],[Close Price]])-1</f>
        <v>4.7538100219473689E-2</v>
      </c>
      <c r="AI194">
        <v>4.75381002194736</v>
      </c>
      <c r="AJ194">
        <v>46.471383506083797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</v>
      </c>
      <c r="AM194">
        <v>0</v>
      </c>
      <c r="AN194">
        <v>4.0999999999999996</v>
      </c>
      <c r="AO194" t="s">
        <v>10183</v>
      </c>
      <c r="AP194">
        <v>3.1721506898280002E-2</v>
      </c>
      <c r="AQ194">
        <f>(Table2[[#This Row],[Sharpe Ratio]]-AVERAGE(Table2[Sharpe Ratio]))/_xlfn.STDEV.P(Table2[Sharpe Ratio])</f>
        <v>-0.24771966433321443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-0.55939692053625911</v>
      </c>
      <c r="AS194">
        <f>_xlfn.RANK.AVG(Table2[[#This Row],[1Y Return vs Nifty Z-Score]],Table2[1Y Return vs Nifty Z-Score])</f>
        <v>424</v>
      </c>
      <c r="AT194">
        <f>_xlfn.RANK.AVG(Table2[[#This Row],[6M Return vs Nifty Z-Score]],Table2[6M Return vs Nifty Z-Score])</f>
        <v>413</v>
      </c>
      <c r="AU194">
        <f>_xlfn.RANK.AVG(Table2[[#This Row],[Sharpe Ratio Z-Score]],Table2[Sharpe Ratio Z-Score])</f>
        <v>407</v>
      </c>
      <c r="AV194">
        <f>(Table2[[#This Row],[Rank 1Y]]+Table2[[#This Row],[Rank 6M]]+Table2[[#This Row],[Rank Sharpe]])/3</f>
        <v>414.66666666666669</v>
      </c>
    </row>
    <row r="195" spans="1:48" x14ac:dyDescent="0.3">
      <c r="A195" t="s">
        <v>485</v>
      </c>
      <c r="B195" t="s">
        <v>486</v>
      </c>
      <c r="C195" t="s">
        <v>10138</v>
      </c>
      <c r="D195" t="s">
        <v>288</v>
      </c>
      <c r="E195">
        <v>43704.360063200002</v>
      </c>
      <c r="F195">
        <v>7017.8</v>
      </c>
      <c r="G195">
        <v>-34.759930420987999</v>
      </c>
      <c r="H195">
        <f>(Table2[[#This Row],[1Y Return vs Nifty]]-AVERAGE(Table2[1Y Return vs Nifty]))/_xlfn.STDEV.P(Table2[1Y Return vs Nifty])</f>
        <v>-0.96207401185325259</v>
      </c>
      <c r="I195">
        <v>-7.7520282356120198</v>
      </c>
      <c r="J195">
        <f>(Table2[[#This Row],[1M Return vs Nifty]]-AVERAGE(Table2[1M Return vs Nifty]))/_xlfn.STDEV.P(Table2[1M Return vs Nifty])</f>
        <v>-0.68996027382788583</v>
      </c>
      <c r="K195">
        <v>-30.754586671262601</v>
      </c>
      <c r="L195">
        <f>(Table2[[#This Row],[6M Return vs Nifty]]-AVERAGE(Table2[6M Return vs Nifty]))/_xlfn.STDEV.P(Table2[6M Return vs Nifty])</f>
        <v>-1.2715761279761915</v>
      </c>
      <c r="M195">
        <v>-1.40962068790468</v>
      </c>
      <c r="N195">
        <f>(Table2[[#This Row],[1W Return vs Nifty]]-AVERAGE(Table2[1W Return vs Nifty]))/_xlfn.STDEV.P(Table2[1W Return vs Nifty])</f>
        <v>2.7038468397854728E-2</v>
      </c>
      <c r="O195">
        <v>7074.32</v>
      </c>
      <c r="P195">
        <v>7169.5676287319002</v>
      </c>
      <c r="Q195">
        <v>7465.3902443562502</v>
      </c>
      <c r="R195">
        <v>45.3033036450121</v>
      </c>
      <c r="S195" s="2">
        <f>(Table2[[#This Row],[Close Price]]-Table2[[#This Row],[20D EMA]])/Table2[[#This Row],[20D EMA]]</f>
        <v>-7.9894604711123508E-3</v>
      </c>
      <c r="T195" s="2">
        <f>(Table2[[#This Row],[Close Price]]-Table2[[#This Row],[50D EMA]])/Table2[[#This Row],[50D EMA]]</f>
        <v>-2.116830980486107E-2</v>
      </c>
      <c r="U195" s="2">
        <f>(Table2[[#This Row],[Close Price]]-Table2[[#This Row],[200D EMA]])/Table2[[#This Row],[200D EMA]]</f>
        <v>-5.9955371347750121E-2</v>
      </c>
      <c r="V195">
        <v>1.02018952620416</v>
      </c>
      <c r="W195">
        <v>6985</v>
      </c>
      <c r="X195">
        <v>7043.95</v>
      </c>
      <c r="Y195">
        <v>7004</v>
      </c>
      <c r="Z195">
        <v>7103.8</v>
      </c>
      <c r="AA195">
        <v>6931.35</v>
      </c>
      <c r="AB195">
        <v>7175</v>
      </c>
      <c r="AC195" s="2">
        <f>(Table2[[#This Row],[Close Price]]/Table2[[#This Row],[Day Low]])-1</f>
        <v>4.6957766642805598E-3</v>
      </c>
      <c r="AD195" s="2">
        <f>(Table2[[#This Row],[Day High]]/Table2[[#This Row],[Close Price]])-1</f>
        <v>3.7262389922767536E-3</v>
      </c>
      <c r="AE195" s="2">
        <f>(Table2[[#This Row],[Close Price]]/Table2[[#This Row],[Current Week Low]])-1</f>
        <v>1.9703026841804139E-3</v>
      </c>
      <c r="AF195" s="2">
        <f>(Table2[[#This Row],[Current Week High]]/Table2[[#This Row],[Close Price]])-1</f>
        <v>1.2254552708826028E-2</v>
      </c>
      <c r="AG195" s="2">
        <f>(Table2[[#This Row],[Close Price]]/Table2[[#This Row],[Current Month Low]])-1</f>
        <v>1.2472317802448174E-2</v>
      </c>
      <c r="AH195" s="2">
        <f>(Table2[[#This Row],[Current Month High]]/Table2[[#This Row],[Close Price]])-1</f>
        <v>2.2400182393342627E-2</v>
      </c>
      <c r="AI195">
        <v>31.095215024651601</v>
      </c>
      <c r="AJ195">
        <v>9.4615672572997394</v>
      </c>
      <c r="AK195" t="str">
        <f>IF(AND(Table2[[#This Row],[20D EMA]]&gt;Table2[[#This Row],[50D EMA]],Table2[[#This Row],[50D EMA]]&gt;Table2[[#This Row],[200D EMA]]),"Uptrend","Downtrend/NoTrend")</f>
        <v>Downtrend/NoTrend</v>
      </c>
      <c r="AL195">
        <v>-0.15</v>
      </c>
      <c r="AM195" t="s">
        <v>10184</v>
      </c>
      <c r="AN195">
        <v>0.28999999999999998</v>
      </c>
      <c r="AO195" t="s">
        <v>10183</v>
      </c>
      <c r="AP195">
        <v>3.2813765597987002E-2</v>
      </c>
      <c r="AQ195">
        <f>(Table2[[#This Row],[Sharpe Ratio]]-AVERAGE(Table2[Sharpe Ratio]))/_xlfn.STDEV.P(Table2[Sharpe Ratio])</f>
        <v>-0.23536344726532388</v>
      </c>
      <c r="AR1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5">
        <f>_xlfn.RANK.AVG(Table2[[#This Row],[1Y Return vs Nifty Z-Score]],Table2[1Y Return vs Nifty Z-Score])</f>
        <v>678</v>
      </c>
      <c r="AT195">
        <f>_xlfn.RANK.AVG(Table2[[#This Row],[6M Return vs Nifty Z-Score]],Table2[6M Return vs Nifty Z-Score])</f>
        <v>696</v>
      </c>
      <c r="AU195">
        <f>_xlfn.RANK.AVG(Table2[[#This Row],[Sharpe Ratio Z-Score]],Table2[Sharpe Ratio Z-Score])</f>
        <v>403</v>
      </c>
      <c r="AV195">
        <f>(Table2[[#This Row],[Rank 1Y]]+Table2[[#This Row],[Rank 6M]]+Table2[[#This Row],[Rank Sharpe]])/3</f>
        <v>592.33333333333337</v>
      </c>
    </row>
    <row r="196" spans="1:48" x14ac:dyDescent="0.3">
      <c r="A196" t="s">
        <v>487</v>
      </c>
      <c r="B196" t="s">
        <v>488</v>
      </c>
      <c r="C196" t="s">
        <v>10141</v>
      </c>
      <c r="D196" t="s">
        <v>122</v>
      </c>
      <c r="E196">
        <v>43402.767013974997</v>
      </c>
      <c r="F196">
        <v>333.95</v>
      </c>
      <c r="G196">
        <v>-42.721627637027197</v>
      </c>
      <c r="H196">
        <f>(Table2[[#This Row],[1Y Return vs Nifty]]-AVERAGE(Table2[1Y Return vs Nifty]))/_xlfn.STDEV.P(Table2[1Y Return vs Nifty])</f>
        <v>-1.0599918115025591</v>
      </c>
      <c r="I196">
        <v>-7.8661006923253902</v>
      </c>
      <c r="J196">
        <f>(Table2[[#This Row],[1M Return vs Nifty]]-AVERAGE(Table2[1M Return vs Nifty]))/_xlfn.STDEV.P(Table2[1M Return vs Nifty])</f>
        <v>-0.70080686207302634</v>
      </c>
      <c r="K196">
        <v>-19.3815342419811</v>
      </c>
      <c r="L196">
        <f>(Table2[[#This Row],[6M Return vs Nifty]]-AVERAGE(Table2[6M Return vs Nifty]))/_xlfn.STDEV.P(Table2[6M Return vs Nifty])</f>
        <v>-0.92166855346849919</v>
      </c>
      <c r="M196">
        <v>-3.6471757233044402</v>
      </c>
      <c r="N196">
        <f>(Table2[[#This Row],[1W Return vs Nifty]]-AVERAGE(Table2[1W Return vs Nifty]))/_xlfn.STDEV.P(Table2[1W Return vs Nifty])</f>
        <v>-0.45042052810860339</v>
      </c>
      <c r="O196">
        <v>336.52</v>
      </c>
      <c r="P196">
        <v>339.394866113322</v>
      </c>
      <c r="Q196">
        <v>356.95014155057498</v>
      </c>
      <c r="R196">
        <v>43.008375465294797</v>
      </c>
      <c r="S196" s="2">
        <f>(Table2[[#This Row],[Close Price]]-Table2[[#This Row],[20D EMA]])/Table2[[#This Row],[20D EMA]]</f>
        <v>-7.6369903720432467E-3</v>
      </c>
      <c r="T196" s="2">
        <f>(Table2[[#This Row],[Close Price]]-Table2[[#This Row],[50D EMA]])/Table2[[#This Row],[50D EMA]]</f>
        <v>-1.6042865278651557E-2</v>
      </c>
      <c r="U196" s="2">
        <f>(Table2[[#This Row],[Close Price]]-Table2[[#This Row],[200D EMA]])/Table2[[#This Row],[200D EMA]]</f>
        <v>-6.4435165792800744E-2</v>
      </c>
      <c r="V196">
        <v>0.81118525235906402</v>
      </c>
      <c r="W196">
        <v>333.5</v>
      </c>
      <c r="X196">
        <v>336.6</v>
      </c>
      <c r="Y196">
        <v>333.3</v>
      </c>
      <c r="Z196">
        <v>337.4</v>
      </c>
      <c r="AA196">
        <v>331.15</v>
      </c>
      <c r="AB196">
        <v>347</v>
      </c>
      <c r="AC196" s="2">
        <f>(Table2[[#This Row],[Close Price]]/Table2[[#This Row],[Day Low]])-1</f>
        <v>1.3493253373313419E-3</v>
      </c>
      <c r="AD196" s="2">
        <f>(Table2[[#This Row],[Day High]]/Table2[[#This Row],[Close Price]])-1</f>
        <v>7.9353196586315899E-3</v>
      </c>
      <c r="AE196" s="2">
        <f>(Table2[[#This Row],[Close Price]]/Table2[[#This Row],[Current Week Low]])-1</f>
        <v>1.950195019501777E-3</v>
      </c>
      <c r="AF196" s="2">
        <f>(Table2[[#This Row],[Current Week High]]/Table2[[#This Row],[Close Price]])-1</f>
        <v>1.0330887857463722E-2</v>
      </c>
      <c r="AG196" s="2">
        <f>(Table2[[#This Row],[Close Price]]/Table2[[#This Row],[Current Month Low]])-1</f>
        <v>8.4553827570588158E-3</v>
      </c>
      <c r="AH196" s="2">
        <f>(Table2[[#This Row],[Current Month High]]/Table2[[#This Row],[Close Price]])-1</f>
        <v>3.907770624344975E-2</v>
      </c>
      <c r="AI196">
        <v>26.5758347057942</v>
      </c>
      <c r="AJ196">
        <v>16.847445766270098</v>
      </c>
      <c r="AK196" t="str">
        <f>IF(AND(Table2[[#This Row],[20D EMA]]&gt;Table2[[#This Row],[50D EMA]],Table2[[#This Row],[50D EMA]]&gt;Table2[[#This Row],[200D EMA]]),"Uptrend","Downtrend/NoTrend")</f>
        <v>Downtrend/NoTrend</v>
      </c>
      <c r="AL196">
        <v>-0.12</v>
      </c>
      <c r="AM196" t="s">
        <v>10184</v>
      </c>
      <c r="AN196">
        <v>0.09</v>
      </c>
      <c r="AO196" t="s">
        <v>10183</v>
      </c>
      <c r="AP196">
        <v>-1.4450725666181E-2</v>
      </c>
      <c r="AQ196">
        <f>(Table2[[#This Row],[Sharpe Ratio]]-AVERAGE(Table2[Sharpe Ratio]))/_xlfn.STDEV.P(Table2[Sharpe Ratio])</f>
        <v>-0.77004475840538489</v>
      </c>
      <c r="AR1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6">
        <f>_xlfn.RANK.AVG(Table2[[#This Row],[1Y Return vs Nifty Z-Score]],Table2[1Y Return vs Nifty Z-Score])</f>
        <v>699</v>
      </c>
      <c r="AT196">
        <f>_xlfn.RANK.AVG(Table2[[#This Row],[6M Return vs Nifty Z-Score]],Table2[6M Return vs Nifty Z-Score])</f>
        <v>619</v>
      </c>
      <c r="AU196">
        <f>_xlfn.RANK.AVG(Table2[[#This Row],[Sharpe Ratio Z-Score]],Table2[Sharpe Ratio Z-Score])</f>
        <v>569</v>
      </c>
      <c r="AV196">
        <f>(Table2[[#This Row],[Rank 1Y]]+Table2[[#This Row],[Rank 6M]]+Table2[[#This Row],[Rank Sharpe]])/3</f>
        <v>629</v>
      </c>
    </row>
    <row r="197" spans="1:48" x14ac:dyDescent="0.3">
      <c r="A197" t="s">
        <v>489</v>
      </c>
      <c r="B197" t="s">
        <v>490</v>
      </c>
      <c r="C197" t="s">
        <v>10146</v>
      </c>
      <c r="D197" t="s">
        <v>491</v>
      </c>
      <c r="E197">
        <v>43327.908350999998</v>
      </c>
      <c r="F197">
        <v>3978.05</v>
      </c>
      <c r="G197">
        <v>42.570679387822899</v>
      </c>
      <c r="H197">
        <f>(Table2[[#This Row],[1Y Return vs Nifty]]-AVERAGE(Table2[1Y Return vs Nifty]))/_xlfn.STDEV.P(Table2[1Y Return vs Nifty])</f>
        <v>-1.101509155625585E-2</v>
      </c>
      <c r="I197">
        <v>-13.340787251548599</v>
      </c>
      <c r="J197">
        <f>(Table2[[#This Row],[1M Return vs Nifty]]-AVERAGE(Table2[1M Return vs Nifty]))/_xlfn.STDEV.P(Table2[1M Return vs Nifty])</f>
        <v>-1.2213678510268067</v>
      </c>
      <c r="K197">
        <v>25.840710684625499</v>
      </c>
      <c r="L197">
        <f>(Table2[[#This Row],[6M Return vs Nifty]]-AVERAGE(Table2[6M Return vs Nifty]))/_xlfn.STDEV.P(Table2[6M Return vs Nifty])</f>
        <v>0.46965590708895349</v>
      </c>
      <c r="M197">
        <v>-6.6761669489733402</v>
      </c>
      <c r="N197">
        <f>(Table2[[#This Row],[1W Return vs Nifty]]-AVERAGE(Table2[1W Return vs Nifty]))/_xlfn.STDEV.P(Table2[1W Return vs Nifty])</f>
        <v>-1.0967595401795889</v>
      </c>
      <c r="O197">
        <v>4071.69</v>
      </c>
      <c r="P197">
        <v>3904.6433841326302</v>
      </c>
      <c r="Q197">
        <v>3306.2878032972799</v>
      </c>
      <c r="R197">
        <v>38.819649302220697</v>
      </c>
      <c r="S197" s="2">
        <f>(Table2[[#This Row],[Close Price]]-Table2[[#This Row],[20D EMA]])/Table2[[#This Row],[20D EMA]]</f>
        <v>-2.2997821543388586E-2</v>
      </c>
      <c r="T197" s="2">
        <f>(Table2[[#This Row],[Close Price]]-Table2[[#This Row],[50D EMA]])/Table2[[#This Row],[50D EMA]]</f>
        <v>1.8799825911291607E-2</v>
      </c>
      <c r="U197" s="2">
        <f>(Table2[[#This Row],[Close Price]]-Table2[[#This Row],[200D EMA]])/Table2[[#This Row],[200D EMA]]</f>
        <v>0.20317716928114615</v>
      </c>
      <c r="V197">
        <v>0.70989026932075305</v>
      </c>
      <c r="W197">
        <v>3990.6</v>
      </c>
      <c r="X197">
        <v>4081.9</v>
      </c>
      <c r="Y197">
        <v>3880</v>
      </c>
      <c r="Z197">
        <v>3995</v>
      </c>
      <c r="AA197">
        <v>3880</v>
      </c>
      <c r="AB197">
        <v>4223</v>
      </c>
      <c r="AC197" s="2">
        <f>(Table2[[#This Row],[Close Price]]/Table2[[#This Row],[Day Low]])-1</f>
        <v>-3.1448904926576482E-3</v>
      </c>
      <c r="AD197" s="2">
        <f>(Table2[[#This Row],[Day High]]/Table2[[#This Row],[Close Price]])-1</f>
        <v>2.610575533238646E-2</v>
      </c>
      <c r="AE197" s="2">
        <f>(Table2[[#This Row],[Close Price]]/Table2[[#This Row],[Current Week Low]])-1</f>
        <v>2.5270618556701097E-2</v>
      </c>
      <c r="AF197" s="2">
        <f>(Table2[[#This Row],[Current Week High]]/Table2[[#This Row],[Close Price]])-1</f>
        <v>4.2608815877125394E-3</v>
      </c>
      <c r="AG197" s="2">
        <f>(Table2[[#This Row],[Close Price]]/Table2[[#This Row],[Current Month Low]])-1</f>
        <v>2.5270618556701097E-2</v>
      </c>
      <c r="AH197" s="2">
        <f>(Table2[[#This Row],[Current Month High]]/Table2[[#This Row],[Close Price]])-1</f>
        <v>6.1575394979952458E-2</v>
      </c>
      <c r="AI197">
        <v>10.8470230389261</v>
      </c>
      <c r="AJ197">
        <v>72.187594684672902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7.0000000000000007E-2</v>
      </c>
      <c r="AM197" t="s">
        <v>10183</v>
      </c>
      <c r="AN197">
        <v>-4.05</v>
      </c>
      <c r="AO197" t="s">
        <v>10184</v>
      </c>
      <c r="AP197">
        <v>0.13904749385887899</v>
      </c>
      <c r="AQ197">
        <f>(Table2[[#This Row],[Sharpe Ratio]]-AVERAGE(Table2[Sharpe Ratio]))/_xlfn.STDEV.P(Table2[Sharpe Ratio])</f>
        <v>0.96640954541031321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-0.89307703026338459</v>
      </c>
      <c r="AS197">
        <f>_xlfn.RANK.AVG(Table2[[#This Row],[1Y Return vs Nifty Z-Score]],Table2[1Y Return vs Nifty Z-Score])</f>
        <v>283</v>
      </c>
      <c r="AT197">
        <f>_xlfn.RANK.AVG(Table2[[#This Row],[6M Return vs Nifty Z-Score]],Table2[6M Return vs Nifty Z-Score])</f>
        <v>179</v>
      </c>
      <c r="AU197">
        <f>_xlfn.RANK.AVG(Table2[[#This Row],[Sharpe Ratio Z-Score]],Table2[Sharpe Ratio Z-Score])</f>
        <v>129</v>
      </c>
      <c r="AV197">
        <f>(Table2[[#This Row],[Rank 1Y]]+Table2[[#This Row],[Rank 6M]]+Table2[[#This Row],[Rank Sharpe]])/3</f>
        <v>197</v>
      </c>
    </row>
    <row r="198" spans="1:48" x14ac:dyDescent="0.3">
      <c r="A198" t="s">
        <v>492</v>
      </c>
      <c r="B198" t="s">
        <v>493</v>
      </c>
      <c r="C198" t="s">
        <v>10144</v>
      </c>
      <c r="D198" t="s">
        <v>62</v>
      </c>
      <c r="E198">
        <v>43241.737208669998</v>
      </c>
      <c r="F198">
        <v>2552.5500000000002</v>
      </c>
      <c r="G198">
        <v>54.563046254522298</v>
      </c>
      <c r="H198">
        <f>(Table2[[#This Row],[1Y Return vs Nifty]]-AVERAGE(Table2[1Y Return vs Nifty]))/_xlfn.STDEV.P(Table2[1Y Return vs Nifty])</f>
        <v>0.13647433743243284</v>
      </c>
      <c r="I198">
        <v>-9.4500092879099196</v>
      </c>
      <c r="J198">
        <f>(Table2[[#This Row],[1M Return vs Nifty]]-AVERAGE(Table2[1M Return vs Nifty]))/_xlfn.STDEV.P(Table2[1M Return vs Nifty])</f>
        <v>-0.85141293166450005</v>
      </c>
      <c r="K198">
        <v>1.71981039035295</v>
      </c>
      <c r="L198">
        <f>(Table2[[#This Row],[6M Return vs Nifty]]-AVERAGE(Table2[6M Return vs Nifty]))/_xlfn.STDEV.P(Table2[6M Return vs Nifty])</f>
        <v>-0.27245671125971588</v>
      </c>
      <c r="M198">
        <v>0.15396194837222901</v>
      </c>
      <c r="N198">
        <f>(Table2[[#This Row],[1W Return vs Nifty]]-AVERAGE(Table2[1W Return vs Nifty]))/_xlfn.STDEV.P(Table2[1W Return vs Nifty])</f>
        <v>0.36068237197152381</v>
      </c>
      <c r="O198">
        <v>2560.83</v>
      </c>
      <c r="P198">
        <v>2455.0846898201598</v>
      </c>
      <c r="Q198">
        <v>2082.8104229115202</v>
      </c>
      <c r="R198">
        <v>46.5799779911016</v>
      </c>
      <c r="S198" s="2">
        <f>(Table2[[#This Row],[Close Price]]-Table2[[#This Row],[20D EMA]])/Table2[[#This Row],[20D EMA]]</f>
        <v>-3.2333266948605514E-3</v>
      </c>
      <c r="T198" s="2">
        <f>(Table2[[#This Row],[Close Price]]-Table2[[#This Row],[50D EMA]])/Table2[[#This Row],[50D EMA]]</f>
        <v>3.9699367840129327E-2</v>
      </c>
      <c r="U198" s="2">
        <f>(Table2[[#This Row],[Close Price]]-Table2[[#This Row],[200D EMA]])/Table2[[#This Row],[200D EMA]]</f>
        <v>0.22553160475922729</v>
      </c>
      <c r="V198">
        <v>0.55200620365498299</v>
      </c>
      <c r="W198">
        <v>2543</v>
      </c>
      <c r="X198">
        <v>2690</v>
      </c>
      <c r="Y198">
        <v>2541.6999999999998</v>
      </c>
      <c r="Z198">
        <v>2588</v>
      </c>
      <c r="AA198">
        <v>2501</v>
      </c>
      <c r="AB198">
        <v>2698.95</v>
      </c>
      <c r="AC198" s="2">
        <f>(Table2[[#This Row],[Close Price]]/Table2[[#This Row],[Day Low]])-1</f>
        <v>3.7554069996068584E-3</v>
      </c>
      <c r="AD198" s="2">
        <f>(Table2[[#This Row],[Day High]]/Table2[[#This Row],[Close Price]])-1</f>
        <v>5.3848112671641912E-2</v>
      </c>
      <c r="AE198" s="2">
        <f>(Table2[[#This Row],[Close Price]]/Table2[[#This Row],[Current Week Low]])-1</f>
        <v>4.2687964748004958E-3</v>
      </c>
      <c r="AF198" s="2">
        <f>(Table2[[#This Row],[Current Week High]]/Table2[[#This Row],[Close Price]])-1</f>
        <v>1.3888072711601973E-2</v>
      </c>
      <c r="AG198" s="2">
        <f>(Table2[[#This Row],[Close Price]]/Table2[[#This Row],[Current Month Low]])-1</f>
        <v>2.061175529788084E-2</v>
      </c>
      <c r="AH198" s="2">
        <f>(Table2[[#This Row],[Current Month High]]/Table2[[#This Row],[Close Price]])-1</f>
        <v>5.7354410295586522E-2</v>
      </c>
      <c r="AI198">
        <v>8.1271669506963509</v>
      </c>
      <c r="AJ198">
        <v>85.336721728081301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0.12</v>
      </c>
      <c r="AM198" t="s">
        <v>10183</v>
      </c>
      <c r="AN198">
        <v>-4.67</v>
      </c>
      <c r="AO198" t="s">
        <v>10184</v>
      </c>
      <c r="AP198">
        <v>2.1484762010344001E-2</v>
      </c>
      <c r="AQ198">
        <f>(Table2[[#This Row],[Sharpe Ratio]]-AVERAGE(Table2[Sharpe Ratio]))/_xlfn.STDEV.P(Table2[Sharpe Ratio])</f>
        <v>-0.36352322070487503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-0.99023615422513434</v>
      </c>
      <c r="AS198">
        <f>_xlfn.RANK.AVG(Table2[[#This Row],[1Y Return vs Nifty Z-Score]],Table2[1Y Return vs Nifty Z-Score])</f>
        <v>238</v>
      </c>
      <c r="AT198">
        <f>_xlfn.RANK.AVG(Table2[[#This Row],[6M Return vs Nifty Z-Score]],Table2[6M Return vs Nifty Z-Score])</f>
        <v>415</v>
      </c>
      <c r="AU198">
        <f>_xlfn.RANK.AVG(Table2[[#This Row],[Sharpe Ratio Z-Score]],Table2[Sharpe Ratio Z-Score])</f>
        <v>433</v>
      </c>
      <c r="AV198">
        <f>(Table2[[#This Row],[Rank 1Y]]+Table2[[#This Row],[Rank 6M]]+Table2[[#This Row],[Rank Sharpe]])/3</f>
        <v>362</v>
      </c>
    </row>
    <row r="199" spans="1:48" x14ac:dyDescent="0.3">
      <c r="A199" t="s">
        <v>494</v>
      </c>
      <c r="B199" t="s">
        <v>495</v>
      </c>
      <c r="C199" t="s">
        <v>10146</v>
      </c>
      <c r="D199" t="s">
        <v>396</v>
      </c>
      <c r="E199">
        <v>43023.245534100002</v>
      </c>
      <c r="F199">
        <v>1550.25</v>
      </c>
      <c r="G199">
        <v>-12.9327079818862</v>
      </c>
      <c r="H199">
        <f>(Table2[[#This Row],[1Y Return vs Nifty]]-AVERAGE(Table2[1Y Return vs Nifty]))/_xlfn.STDEV.P(Table2[1Y Return vs Nifty])</f>
        <v>-0.6936295413216198</v>
      </c>
      <c r="I199">
        <v>-6.2322820225367401</v>
      </c>
      <c r="J199">
        <f>(Table2[[#This Row],[1M Return vs Nifty]]-AVERAGE(Table2[1M Return vs Nifty]))/_xlfn.STDEV.P(Table2[1M Return vs Nifty])</f>
        <v>-0.5454550892699811</v>
      </c>
      <c r="K199">
        <v>-11.544689197182</v>
      </c>
      <c r="L199">
        <f>(Table2[[#This Row],[6M Return vs Nifty]]-AVERAGE(Table2[6M Return vs Nifty]))/_xlfn.STDEV.P(Table2[6M Return vs Nifty])</f>
        <v>-0.6805572547675296</v>
      </c>
      <c r="M199">
        <v>-3.0661006263387098</v>
      </c>
      <c r="N199">
        <f>(Table2[[#This Row],[1W Return vs Nifty]]-AVERAGE(Table2[1W Return vs Nifty]))/_xlfn.STDEV.P(Table2[1W Return vs Nifty])</f>
        <v>-0.3264282560514456</v>
      </c>
      <c r="O199">
        <v>1570.73</v>
      </c>
      <c r="P199">
        <v>1574.81804543607</v>
      </c>
      <c r="Q199">
        <v>1533.3117397619999</v>
      </c>
      <c r="R199">
        <v>42.775355406005097</v>
      </c>
      <c r="S199" s="2">
        <f>(Table2[[#This Row],[Close Price]]-Table2[[#This Row],[20D EMA]])/Table2[[#This Row],[20D EMA]]</f>
        <v>-1.3038523489078338E-2</v>
      </c>
      <c r="T199" s="2">
        <f>(Table2[[#This Row],[Close Price]]-Table2[[#This Row],[50D EMA]])/Table2[[#This Row],[50D EMA]]</f>
        <v>-1.5600561288505566E-2</v>
      </c>
      <c r="U199" s="2">
        <f>(Table2[[#This Row],[Close Price]]-Table2[[#This Row],[200D EMA]])/Table2[[#This Row],[200D EMA]]</f>
        <v>1.1046847029703995E-2</v>
      </c>
      <c r="V199">
        <v>1.0812205554384</v>
      </c>
      <c r="W199">
        <v>1543.55</v>
      </c>
      <c r="X199">
        <v>1564.25</v>
      </c>
      <c r="Y199">
        <v>1510</v>
      </c>
      <c r="Z199">
        <v>1564.85</v>
      </c>
      <c r="AA199">
        <v>1510</v>
      </c>
      <c r="AB199">
        <v>1654</v>
      </c>
      <c r="AC199" s="2">
        <f>(Table2[[#This Row],[Close Price]]/Table2[[#This Row],[Day Low]])-1</f>
        <v>4.3406433222117347E-3</v>
      </c>
      <c r="AD199" s="2">
        <f>(Table2[[#This Row],[Day High]]/Table2[[#This Row],[Close Price]])-1</f>
        <v>9.0308014836317785E-3</v>
      </c>
      <c r="AE199" s="2">
        <f>(Table2[[#This Row],[Close Price]]/Table2[[#This Row],[Current Week Low]])-1</f>
        <v>2.6655629139072934E-2</v>
      </c>
      <c r="AF199" s="2">
        <f>(Table2[[#This Row],[Current Week High]]/Table2[[#This Row],[Close Price]])-1</f>
        <v>9.4178358329302103E-3</v>
      </c>
      <c r="AG199" s="2">
        <f>(Table2[[#This Row],[Close Price]]/Table2[[#This Row],[Current Month Low]])-1</f>
        <v>2.6655629139072934E-2</v>
      </c>
      <c r="AH199" s="2">
        <f>(Table2[[#This Row],[Current Month High]]/Table2[[#This Row],[Close Price]])-1</f>
        <v>6.6924689566199014E-2</v>
      </c>
      <c r="AI199">
        <v>16.11030478955</v>
      </c>
      <c r="AJ199">
        <v>18.793103448275801</v>
      </c>
      <c r="AK199" t="str">
        <f>IF(AND(Table2[[#This Row],[20D EMA]]&gt;Table2[[#This Row],[50D EMA]],Table2[[#This Row],[50D EMA]]&gt;Table2[[#This Row],[200D EMA]]),"Uptrend","Downtrend/NoTrend")</f>
        <v>Downtrend/NoTrend</v>
      </c>
      <c r="AL199">
        <v>-0.05</v>
      </c>
      <c r="AM199" t="s">
        <v>10184</v>
      </c>
      <c r="AN199">
        <v>0.72</v>
      </c>
      <c r="AO199" t="s">
        <v>10183</v>
      </c>
      <c r="AP199">
        <v>5.3841970513171002E-2</v>
      </c>
      <c r="AQ199">
        <f>(Table2[[#This Row],[Sharpe Ratio]]-AVERAGE(Table2[Sharpe Ratio]))/_xlfn.STDEV.P(Table2[Sharpe Ratio])</f>
        <v>2.5189010737612051E-3</v>
      </c>
      <c r="AR1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9">
        <f>_xlfn.RANK.AVG(Table2[[#This Row],[1Y Return vs Nifty Z-Score]],Table2[1Y Return vs Nifty Z-Score])</f>
        <v>578</v>
      </c>
      <c r="AT199">
        <f>_xlfn.RANK.AVG(Table2[[#This Row],[6M Return vs Nifty Z-Score]],Table2[6M Return vs Nifty Z-Score])</f>
        <v>554</v>
      </c>
      <c r="AU199">
        <f>_xlfn.RANK.AVG(Table2[[#This Row],[Sharpe Ratio Z-Score]],Table2[Sharpe Ratio Z-Score])</f>
        <v>338</v>
      </c>
      <c r="AV199">
        <f>(Table2[[#This Row],[Rank 1Y]]+Table2[[#This Row],[Rank 6M]]+Table2[[#This Row],[Rank Sharpe]])/3</f>
        <v>490</v>
      </c>
    </row>
    <row r="200" spans="1:48" x14ac:dyDescent="0.3">
      <c r="A200" t="s">
        <v>496</v>
      </c>
      <c r="B200" t="s">
        <v>497</v>
      </c>
      <c r="C200" t="s">
        <v>10144</v>
      </c>
      <c r="D200" t="s">
        <v>498</v>
      </c>
      <c r="E200">
        <v>42983.250928529997</v>
      </c>
      <c r="F200">
        <v>359.15</v>
      </c>
      <c r="G200">
        <v>10.063218707538001</v>
      </c>
      <c r="H200">
        <f>(Table2[[#This Row],[1Y Return vs Nifty]]-AVERAGE(Table2[1Y Return vs Nifty]))/_xlfn.STDEV.P(Table2[1Y Return vs Nifty])</f>
        <v>-0.41081163438225421</v>
      </c>
      <c r="I200">
        <v>1.5102468500634201</v>
      </c>
      <c r="J200">
        <f>(Table2[[#This Row],[1M Return vs Nifty]]-AVERAGE(Table2[1M Return vs Nifty]))/_xlfn.STDEV.P(Table2[1M Return vs Nifty])</f>
        <v>0.19074385898465823</v>
      </c>
      <c r="K200">
        <v>16.501045147725499</v>
      </c>
      <c r="L200">
        <f>(Table2[[#This Row],[6M Return vs Nifty]]-AVERAGE(Table2[6M Return vs Nifty]))/_xlfn.STDEV.P(Table2[6M Return vs Nifty])</f>
        <v>0.1823082724015592</v>
      </c>
      <c r="M200">
        <v>-6.4324253107016798</v>
      </c>
      <c r="N200">
        <f>(Table2[[#This Row],[1W Return vs Nifty]]-AVERAGE(Table2[1W Return vs Nifty]))/_xlfn.STDEV.P(Table2[1W Return vs Nifty])</f>
        <v>-1.0447489142173829</v>
      </c>
      <c r="O200">
        <v>351.25</v>
      </c>
      <c r="P200">
        <v>332.23167801634901</v>
      </c>
      <c r="Q200">
        <v>291.09092194165299</v>
      </c>
      <c r="R200">
        <v>56.296841879140999</v>
      </c>
      <c r="S200" s="2">
        <f>(Table2[[#This Row],[Close Price]]-Table2[[#This Row],[20D EMA]])/Table2[[#This Row],[20D EMA]]</f>
        <v>2.2491103202846911E-2</v>
      </c>
      <c r="T200" s="2">
        <f>(Table2[[#This Row],[Close Price]]-Table2[[#This Row],[50D EMA]])/Table2[[#This Row],[50D EMA]]</f>
        <v>8.1022743359007235E-2</v>
      </c>
      <c r="U200" s="2">
        <f>(Table2[[#This Row],[Close Price]]-Table2[[#This Row],[200D EMA]])/Table2[[#This Row],[200D EMA]]</f>
        <v>0.23380694115905448</v>
      </c>
      <c r="V200">
        <v>0.588334896944404</v>
      </c>
      <c r="W200">
        <v>353.5</v>
      </c>
      <c r="X200">
        <v>360.5</v>
      </c>
      <c r="Y200">
        <v>350.75</v>
      </c>
      <c r="Z200">
        <v>361.5</v>
      </c>
      <c r="AA200">
        <v>348.25</v>
      </c>
      <c r="AB200">
        <v>373.85</v>
      </c>
      <c r="AC200" s="2">
        <f>(Table2[[#This Row],[Close Price]]/Table2[[#This Row],[Day Low]])-1</f>
        <v>1.5983026874115902E-2</v>
      </c>
      <c r="AD200" s="2">
        <f>(Table2[[#This Row],[Day High]]/Table2[[#This Row],[Close Price]])-1</f>
        <v>3.758875121815386E-3</v>
      </c>
      <c r="AE200" s="2">
        <f>(Table2[[#This Row],[Close Price]]/Table2[[#This Row],[Current Week Low]])-1</f>
        <v>2.3948681397006455E-2</v>
      </c>
      <c r="AF200" s="2">
        <f>(Table2[[#This Row],[Current Week High]]/Table2[[#This Row],[Close Price]])-1</f>
        <v>6.5432270639009804E-3</v>
      </c>
      <c r="AG200" s="2">
        <f>(Table2[[#This Row],[Close Price]]/Table2[[#This Row],[Current Month Low]])-1</f>
        <v>3.1299353912419114E-2</v>
      </c>
      <c r="AH200" s="2">
        <f>(Table2[[#This Row],[Current Month High]]/Table2[[#This Row],[Close Price]])-1</f>
        <v>4.0929973548656573E-2</v>
      </c>
      <c r="AI200">
        <v>4.0929973548656502</v>
      </c>
      <c r="AJ200">
        <v>65.126436781609101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0.12</v>
      </c>
      <c r="AM200" t="s">
        <v>10183</v>
      </c>
      <c r="AN200">
        <v>3.76</v>
      </c>
      <c r="AO200" t="s">
        <v>10183</v>
      </c>
      <c r="AP200">
        <v>-6.3825156776879E-2</v>
      </c>
      <c r="AQ200">
        <f>(Table2[[#This Row],[Sharpe Ratio]]-AVERAGE(Table2[Sharpe Ratio]))/_xlfn.STDEV.P(Table2[Sharpe Ratio])</f>
        <v>-1.3285948423470815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-2.4111032595605013</v>
      </c>
      <c r="AS200">
        <f>_xlfn.RANK.AVG(Table2[[#This Row],[1Y Return vs Nifty Z-Score]],Table2[1Y Return vs Nifty Z-Score])</f>
        <v>432</v>
      </c>
      <c r="AT200">
        <f>_xlfn.RANK.AVG(Table2[[#This Row],[6M Return vs Nifty Z-Score]],Table2[6M Return vs Nifty Z-Score])</f>
        <v>258</v>
      </c>
      <c r="AU200">
        <f>_xlfn.RANK.AVG(Table2[[#This Row],[Sharpe Ratio Z-Score]],Table2[Sharpe Ratio Z-Score])</f>
        <v>660</v>
      </c>
      <c r="AV200">
        <f>(Table2[[#This Row],[Rank 1Y]]+Table2[[#This Row],[Rank 6M]]+Table2[[#This Row],[Rank Sharpe]])/3</f>
        <v>450</v>
      </c>
    </row>
    <row r="201" spans="1:48" x14ac:dyDescent="0.3">
      <c r="A201" t="s">
        <v>501</v>
      </c>
      <c r="B201" t="s">
        <v>502</v>
      </c>
      <c r="C201" t="s">
        <v>10143</v>
      </c>
      <c r="D201" t="s">
        <v>193</v>
      </c>
      <c r="E201">
        <v>42544.78030957</v>
      </c>
      <c r="F201">
        <v>725.45</v>
      </c>
      <c r="G201">
        <v>7.5868330189659501</v>
      </c>
      <c r="H201">
        <f>(Table2[[#This Row],[1Y Return vs Nifty]]-AVERAGE(Table2[1Y Return vs Nifty]))/_xlfn.STDEV.P(Table2[1Y Return vs Nifty])</f>
        <v>-0.44126773326774266</v>
      </c>
      <c r="I201">
        <v>5.9868940560684196</v>
      </c>
      <c r="J201">
        <f>(Table2[[#This Row],[1M Return vs Nifty]]-AVERAGE(Table2[1M Return vs Nifty]))/_xlfn.STDEV.P(Table2[1M Return vs Nifty])</f>
        <v>0.61640619993259194</v>
      </c>
      <c r="K201">
        <v>9.7442998580869098</v>
      </c>
      <c r="L201">
        <f>(Table2[[#This Row],[6M Return vs Nifty]]-AVERAGE(Table2[6M Return vs Nifty]))/_xlfn.STDEV.P(Table2[6M Return vs Nifty])</f>
        <v>-2.5572274229586162E-2</v>
      </c>
      <c r="M201">
        <v>9.1744827760371894</v>
      </c>
      <c r="N201">
        <f>(Table2[[#This Row],[1W Return vs Nifty]]-AVERAGE(Table2[1W Return vs Nifty]))/_xlfn.STDEV.P(Table2[1W Return vs Nifty])</f>
        <v>2.2855194169620368</v>
      </c>
      <c r="O201">
        <v>675.99</v>
      </c>
      <c r="P201">
        <v>657.58713565070104</v>
      </c>
      <c r="Q201">
        <v>620.58364688303004</v>
      </c>
      <c r="R201">
        <v>83.644544854694104</v>
      </c>
      <c r="S201" s="2">
        <f>(Table2[[#This Row],[Close Price]]-Table2[[#This Row],[20D EMA]])/Table2[[#This Row],[20D EMA]]</f>
        <v>7.3166762821935294E-2</v>
      </c>
      <c r="T201" s="2">
        <f>(Table2[[#This Row],[Close Price]]-Table2[[#This Row],[50D EMA]])/Table2[[#This Row],[50D EMA]]</f>
        <v>0.10319980527317765</v>
      </c>
      <c r="U201" s="2">
        <f>(Table2[[#This Row],[Close Price]]-Table2[[#This Row],[200D EMA]])/Table2[[#This Row],[200D EMA]]</f>
        <v>0.16898020700944383</v>
      </c>
      <c r="V201">
        <v>1.4871696839455</v>
      </c>
      <c r="W201">
        <v>716.3</v>
      </c>
      <c r="X201">
        <v>731.1</v>
      </c>
      <c r="Y201">
        <v>712.05</v>
      </c>
      <c r="Z201">
        <v>764.5</v>
      </c>
      <c r="AA201">
        <v>641.85</v>
      </c>
      <c r="AB201">
        <v>764.5</v>
      </c>
      <c r="AC201" s="2">
        <f>(Table2[[#This Row],[Close Price]]/Table2[[#This Row],[Day Low]])-1</f>
        <v>1.2773977383777835E-2</v>
      </c>
      <c r="AD201" s="2">
        <f>(Table2[[#This Row],[Day High]]/Table2[[#This Row],[Close Price]])-1</f>
        <v>7.7882693500586075E-3</v>
      </c>
      <c r="AE201" s="2">
        <f>(Table2[[#This Row],[Close Price]]/Table2[[#This Row],[Current Week Low]])-1</f>
        <v>1.8818903166912593E-2</v>
      </c>
      <c r="AF201" s="2">
        <f>(Table2[[#This Row],[Current Week High]]/Table2[[#This Row],[Close Price]])-1</f>
        <v>5.3828658074298597E-2</v>
      </c>
      <c r="AG201" s="2">
        <f>(Table2[[#This Row],[Close Price]]/Table2[[#This Row],[Current Month Low]])-1</f>
        <v>0.13024850042844904</v>
      </c>
      <c r="AH201" s="2">
        <f>(Table2[[#This Row],[Current Month High]]/Table2[[#This Row],[Close Price]])-1</f>
        <v>5.3828658074298597E-2</v>
      </c>
      <c r="AI201">
        <v>5.3828658074298597</v>
      </c>
      <c r="AJ201">
        <v>48.627330465068603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-0.05</v>
      </c>
      <c r="AM201" t="s">
        <v>10184</v>
      </c>
      <c r="AN201">
        <v>12.06</v>
      </c>
      <c r="AO201" t="s">
        <v>10183</v>
      </c>
      <c r="AP201">
        <v>4.0033984138673998E-2</v>
      </c>
      <c r="AQ201">
        <f>(Table2[[#This Row],[Sharpe Ratio]]-AVERAGE(Table2[Sharpe Ratio]))/_xlfn.STDEV.P(Table2[Sharpe Ratio])</f>
        <v>-0.15368445712290754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2.2814011522743924</v>
      </c>
      <c r="AS201">
        <f>_xlfn.RANK.AVG(Table2[[#This Row],[1Y Return vs Nifty Z-Score]],Table2[1Y Return vs Nifty Z-Score])</f>
        <v>447</v>
      </c>
      <c r="AT201">
        <f>_xlfn.RANK.AVG(Table2[[#This Row],[6M Return vs Nifty Z-Score]],Table2[6M Return vs Nifty Z-Score])</f>
        <v>318</v>
      </c>
      <c r="AU201">
        <f>_xlfn.RANK.AVG(Table2[[#This Row],[Sharpe Ratio Z-Score]],Table2[Sharpe Ratio Z-Score])</f>
        <v>380</v>
      </c>
      <c r="AV201">
        <f>(Table2[[#This Row],[Rank 1Y]]+Table2[[#This Row],[Rank 6M]]+Table2[[#This Row],[Rank Sharpe]])/3</f>
        <v>381.66666666666669</v>
      </c>
    </row>
    <row r="202" spans="1:48" x14ac:dyDescent="0.3">
      <c r="A202" t="s">
        <v>503</v>
      </c>
      <c r="B202" t="s">
        <v>504</v>
      </c>
      <c r="C202" t="s">
        <v>10153</v>
      </c>
      <c r="D202" t="s">
        <v>369</v>
      </c>
      <c r="E202">
        <v>42413.084754705</v>
      </c>
      <c r="F202">
        <v>565.04999999999995</v>
      </c>
      <c r="G202">
        <v>-38.119481938216701</v>
      </c>
      <c r="H202">
        <f>(Table2[[#This Row],[1Y Return vs Nifty]]-AVERAGE(Table2[1Y Return vs Nifty]))/_xlfn.STDEV.P(Table2[1Y Return vs Nifty])</f>
        <v>-1.0033918217936784</v>
      </c>
      <c r="I202">
        <v>-2.8517729866399599</v>
      </c>
      <c r="J202">
        <f>(Table2[[#This Row],[1M Return vs Nifty]]-AVERAGE(Table2[1M Return vs Nifty]))/_xlfn.STDEV.P(Table2[1M Return vs Nifty])</f>
        <v>-0.22401912981236666</v>
      </c>
      <c r="K202">
        <v>-11.740435880523901</v>
      </c>
      <c r="L202">
        <f>(Table2[[#This Row],[6M Return vs Nifty]]-AVERAGE(Table2[6M Return vs Nifty]))/_xlfn.STDEV.P(Table2[6M Return vs Nifty])</f>
        <v>-0.68657967026345601</v>
      </c>
      <c r="M202">
        <v>-2.5018908349295899</v>
      </c>
      <c r="N202">
        <f>(Table2[[#This Row],[1W Return vs Nifty]]-AVERAGE(Table2[1W Return vs Nifty]))/_xlfn.STDEV.P(Table2[1W Return vs Nifty])</f>
        <v>-0.20603477452209051</v>
      </c>
      <c r="O202">
        <v>561.23</v>
      </c>
      <c r="P202">
        <v>541.542261842318</v>
      </c>
      <c r="Q202">
        <v>548.679528887674</v>
      </c>
      <c r="R202">
        <v>52.240298617714402</v>
      </c>
      <c r="S202" s="2">
        <f>(Table2[[#This Row],[Close Price]]-Table2[[#This Row],[20D EMA]])/Table2[[#This Row],[20D EMA]]</f>
        <v>6.8064786273006363E-3</v>
      </c>
      <c r="T202" s="2">
        <f>(Table2[[#This Row],[Close Price]]-Table2[[#This Row],[50D EMA]])/Table2[[#This Row],[50D EMA]]</f>
        <v>4.3408870948887741E-2</v>
      </c>
      <c r="U202" s="2">
        <f>(Table2[[#This Row],[Close Price]]-Table2[[#This Row],[200D EMA]])/Table2[[#This Row],[200D EMA]]</f>
        <v>2.9836125188620499E-2</v>
      </c>
      <c r="V202">
        <v>0.58394777541791298</v>
      </c>
      <c r="W202">
        <v>563.1</v>
      </c>
      <c r="X202">
        <v>572</v>
      </c>
      <c r="Y202">
        <v>560.79999999999995</v>
      </c>
      <c r="Z202">
        <v>567.5</v>
      </c>
      <c r="AA202">
        <v>547.35</v>
      </c>
      <c r="AB202">
        <v>580.29999999999995</v>
      </c>
      <c r="AC202" s="2">
        <f>(Table2[[#This Row],[Close Price]]/Table2[[#This Row],[Day Low]])-1</f>
        <v>3.4629728289823358E-3</v>
      </c>
      <c r="AD202" s="2">
        <f>(Table2[[#This Row],[Day High]]/Table2[[#This Row],[Close Price]])-1</f>
        <v>1.2299796478187908E-2</v>
      </c>
      <c r="AE202" s="2">
        <f>(Table2[[#This Row],[Close Price]]/Table2[[#This Row],[Current Week Low]])-1</f>
        <v>7.5784593437946413E-3</v>
      </c>
      <c r="AF202" s="2">
        <f>(Table2[[#This Row],[Current Week High]]/Table2[[#This Row],[Close Price]])-1</f>
        <v>4.3358994779223448E-3</v>
      </c>
      <c r="AG202" s="2">
        <f>(Table2[[#This Row],[Close Price]]/Table2[[#This Row],[Current Month Low]])-1</f>
        <v>3.2337626747053871E-2</v>
      </c>
      <c r="AH202" s="2">
        <f>(Table2[[#This Row],[Current Month High]]/Table2[[#This Row],[Close Price]])-1</f>
        <v>2.6988762056455284E-2</v>
      </c>
      <c r="AI202">
        <v>14.503141314927801</v>
      </c>
      <c r="AJ202">
        <v>26.183564091112</v>
      </c>
      <c r="AK202" t="str">
        <f>IF(AND(Table2[[#This Row],[20D EMA]]&gt;Table2[[#This Row],[50D EMA]],Table2[[#This Row],[50D EMA]]&gt;Table2[[#This Row],[200D EMA]]),"Uptrend","Downtrend/NoTrend")</f>
        <v>Downtrend/NoTrend</v>
      </c>
      <c r="AL202">
        <v>0.03</v>
      </c>
      <c r="AM202" t="s">
        <v>10183</v>
      </c>
      <c r="AN202">
        <v>-0.49</v>
      </c>
      <c r="AO202" t="s">
        <v>10184</v>
      </c>
      <c r="AP202">
        <v>-0.14517020082162899</v>
      </c>
      <c r="AQ202">
        <f>(Table2[[#This Row],[Sharpe Ratio]]-AVERAGE(Table2[Sharpe Ratio]))/_xlfn.STDEV.P(Table2[Sharpe Ratio])</f>
        <v>-2.2488136713513027</v>
      </c>
      <c r="AR2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2">
        <f>_xlfn.RANK.AVG(Table2[[#This Row],[1Y Return vs Nifty Z-Score]],Table2[1Y Return vs Nifty Z-Score])</f>
        <v>691</v>
      </c>
      <c r="AT202">
        <f>_xlfn.RANK.AVG(Table2[[#This Row],[6M Return vs Nifty Z-Score]],Table2[6M Return vs Nifty Z-Score])</f>
        <v>556</v>
      </c>
      <c r="AU202">
        <f>_xlfn.RANK.AVG(Table2[[#This Row],[Sharpe Ratio Z-Score]],Table2[Sharpe Ratio Z-Score])</f>
        <v>726</v>
      </c>
      <c r="AV202">
        <f>(Table2[[#This Row],[Rank 1Y]]+Table2[[#This Row],[Rank 6M]]+Table2[[#This Row],[Rank Sharpe]])/3</f>
        <v>657.66666666666663</v>
      </c>
    </row>
    <row r="203" spans="1:48" x14ac:dyDescent="0.3">
      <c r="A203" t="s">
        <v>505</v>
      </c>
      <c r="B203" t="s">
        <v>506</v>
      </c>
      <c r="C203" t="s">
        <v>10139</v>
      </c>
      <c r="D203" t="s">
        <v>244</v>
      </c>
      <c r="E203">
        <v>42382.847100375002</v>
      </c>
      <c r="F203">
        <v>671.25</v>
      </c>
      <c r="G203">
        <v>99.166747314499901</v>
      </c>
      <c r="H203">
        <f>(Table2[[#This Row],[1Y Return vs Nifty]]-AVERAGE(Table2[1Y Return vs Nifty]))/_xlfn.STDEV.P(Table2[1Y Return vs Nifty])</f>
        <v>0.68503780895078337</v>
      </c>
      <c r="I203">
        <v>-2.4949142698890898</v>
      </c>
      <c r="J203">
        <f>(Table2[[#This Row],[1M Return vs Nifty]]-AVERAGE(Table2[1M Return vs Nifty]))/_xlfn.STDEV.P(Table2[1M Return vs Nifty])</f>
        <v>-0.19008719151799097</v>
      </c>
      <c r="K203">
        <v>20.7280465962045</v>
      </c>
      <c r="L203">
        <f>(Table2[[#This Row],[6M Return vs Nifty]]-AVERAGE(Table2[6M Return vs Nifty]))/_xlfn.STDEV.P(Table2[6M Return vs Nifty])</f>
        <v>0.31235777612755494</v>
      </c>
      <c r="M203">
        <v>8.5475298095039898E-2</v>
      </c>
      <c r="N203">
        <f>(Table2[[#This Row],[1W Return vs Nifty]]-AVERAGE(Table2[1W Return vs Nifty]))/_xlfn.STDEV.P(Table2[1W Return vs Nifty])</f>
        <v>0.34606839966777964</v>
      </c>
      <c r="O203">
        <v>654.28</v>
      </c>
      <c r="P203">
        <v>623.58361608145697</v>
      </c>
      <c r="Q203">
        <v>511.89766322079998</v>
      </c>
      <c r="R203">
        <v>61.475576585502203</v>
      </c>
      <c r="S203" s="2">
        <f>(Table2[[#This Row],[Close Price]]-Table2[[#This Row],[20D EMA]])/Table2[[#This Row],[20D EMA]]</f>
        <v>2.5936907745919221E-2</v>
      </c>
      <c r="T203" s="2">
        <f>(Table2[[#This Row],[Close Price]]-Table2[[#This Row],[50D EMA]])/Table2[[#This Row],[50D EMA]]</f>
        <v>7.643944242485759E-2</v>
      </c>
      <c r="U203" s="2">
        <f>(Table2[[#This Row],[Close Price]]-Table2[[#This Row],[200D EMA]])/Table2[[#This Row],[200D EMA]]</f>
        <v>0.31129725378423068</v>
      </c>
      <c r="V203">
        <v>0.72006703393632798</v>
      </c>
      <c r="W203">
        <v>669.55</v>
      </c>
      <c r="X203">
        <v>680.9</v>
      </c>
      <c r="Y203">
        <v>657.4</v>
      </c>
      <c r="Z203">
        <v>678.5</v>
      </c>
      <c r="AA203">
        <v>643.04999999999995</v>
      </c>
      <c r="AB203">
        <v>685.9</v>
      </c>
      <c r="AC203" s="2">
        <f>(Table2[[#This Row],[Close Price]]/Table2[[#This Row],[Day Low]])-1</f>
        <v>2.5390187439324752E-3</v>
      </c>
      <c r="AD203" s="2">
        <f>(Table2[[#This Row],[Day High]]/Table2[[#This Row],[Close Price]])-1</f>
        <v>1.4376163873370595E-2</v>
      </c>
      <c r="AE203" s="2">
        <f>(Table2[[#This Row],[Close Price]]/Table2[[#This Row],[Current Week Low]])-1</f>
        <v>2.1067843017949617E-2</v>
      </c>
      <c r="AF203" s="2">
        <f>(Table2[[#This Row],[Current Week High]]/Table2[[#This Row],[Close Price]])-1</f>
        <v>1.0800744878957103E-2</v>
      </c>
      <c r="AG203" s="2">
        <f>(Table2[[#This Row],[Close Price]]/Table2[[#This Row],[Current Month Low]])-1</f>
        <v>4.3853510613482749E-2</v>
      </c>
      <c r="AH203" s="2">
        <f>(Table2[[#This Row],[Current Month High]]/Table2[[#This Row],[Close Price]])-1</f>
        <v>2.1824953445065187E-2</v>
      </c>
      <c r="AI203">
        <v>2.1824953445065098</v>
      </c>
      <c r="AJ203">
        <v>127.00371998647201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0.05</v>
      </c>
      <c r="AM203" t="s">
        <v>10183</v>
      </c>
      <c r="AN203">
        <v>1.36</v>
      </c>
      <c r="AO203" t="s">
        <v>10183</v>
      </c>
      <c r="AP203">
        <v>3.2553654380502998E-2</v>
      </c>
      <c r="AQ203">
        <f>(Table2[[#This Row],[Sharpe Ratio]]-AVERAGE(Table2[Sharpe Ratio]))/_xlfn.STDEV.P(Table2[Sharpe Ratio])</f>
        <v>-0.23830596506434695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0.91507082816378005</v>
      </c>
      <c r="AS203">
        <f>_xlfn.RANK.AVG(Table2[[#This Row],[1Y Return vs Nifty Z-Score]],Table2[1Y Return vs Nifty Z-Score])</f>
        <v>115</v>
      </c>
      <c r="AT203">
        <f>_xlfn.RANK.AVG(Table2[[#This Row],[6M Return vs Nifty Z-Score]],Table2[6M Return vs Nifty Z-Score])</f>
        <v>216</v>
      </c>
      <c r="AU203">
        <f>_xlfn.RANK.AVG(Table2[[#This Row],[Sharpe Ratio Z-Score]],Table2[Sharpe Ratio Z-Score])</f>
        <v>404</v>
      </c>
      <c r="AV203">
        <f>(Table2[[#This Row],[Rank 1Y]]+Table2[[#This Row],[Rank 6M]]+Table2[[#This Row],[Rank Sharpe]])/3</f>
        <v>245</v>
      </c>
    </row>
    <row r="204" spans="1:48" x14ac:dyDescent="0.3">
      <c r="A204" t="s">
        <v>507</v>
      </c>
      <c r="B204" t="s">
        <v>508</v>
      </c>
      <c r="C204" t="s">
        <v>10137</v>
      </c>
      <c r="D204" t="s">
        <v>18</v>
      </c>
      <c r="E204">
        <v>42230.620130591997</v>
      </c>
      <c r="F204">
        <v>240.96</v>
      </c>
      <c r="G204">
        <v>153.218925434673</v>
      </c>
      <c r="H204">
        <f>(Table2[[#This Row],[1Y Return vs Nifty]]-AVERAGE(Table2[1Y Return vs Nifty]))/_xlfn.STDEV.P(Table2[1Y Return vs Nifty])</f>
        <v>1.3498044038317611</v>
      </c>
      <c r="I204">
        <v>6.02033854188943</v>
      </c>
      <c r="J204">
        <f>(Table2[[#This Row],[1M Return vs Nifty]]-AVERAGE(Table2[1M Return vs Nifty]))/_xlfn.STDEV.P(Table2[1M Return vs Nifty])</f>
        <v>0.6195862714171787</v>
      </c>
      <c r="K204">
        <v>31.062355315799898</v>
      </c>
      <c r="L204">
        <f>(Table2[[#This Row],[6M Return vs Nifty]]-AVERAGE(Table2[6M Return vs Nifty]))/_xlfn.STDEV.P(Table2[6M Return vs Nifty])</f>
        <v>0.63030697409109304</v>
      </c>
      <c r="M204">
        <v>8.7896983376755102</v>
      </c>
      <c r="N204">
        <f>(Table2[[#This Row],[1W Return vs Nifty]]-AVERAGE(Table2[1W Return vs Nifty]))/_xlfn.STDEV.P(Table2[1W Return vs Nifty])</f>
        <v>2.2034124792979783</v>
      </c>
      <c r="O204">
        <v>224.32</v>
      </c>
      <c r="P204">
        <v>219.57546895331001</v>
      </c>
      <c r="Q204">
        <v>183.71702057233199</v>
      </c>
      <c r="R204">
        <v>75.9170614075624</v>
      </c>
      <c r="S204" s="2">
        <f>(Table2[[#This Row],[Close Price]]-Table2[[#This Row],[20D EMA]])/Table2[[#This Row],[20D EMA]]</f>
        <v>7.4179743223965824E-2</v>
      </c>
      <c r="T204" s="2">
        <f>(Table2[[#This Row],[Close Price]]-Table2[[#This Row],[50D EMA]])/Table2[[#This Row],[50D EMA]]</f>
        <v>9.7390346693223523E-2</v>
      </c>
      <c r="U204" s="2">
        <f>(Table2[[#This Row],[Close Price]]-Table2[[#This Row],[200D EMA]])/Table2[[#This Row],[200D EMA]]</f>
        <v>0.31158234141474467</v>
      </c>
      <c r="V204">
        <v>1.7457230079272299</v>
      </c>
      <c r="W204">
        <v>241.4</v>
      </c>
      <c r="X204">
        <v>253.56</v>
      </c>
      <c r="Y204">
        <v>235.21</v>
      </c>
      <c r="Z204">
        <v>248</v>
      </c>
      <c r="AA204">
        <v>213.2</v>
      </c>
      <c r="AB204">
        <v>248.8</v>
      </c>
      <c r="AC204" s="2">
        <f>(Table2[[#This Row],[Close Price]]/Table2[[#This Row],[Day Low]])-1</f>
        <v>-1.8227009113503945E-3</v>
      </c>
      <c r="AD204" s="2">
        <f>(Table2[[#This Row],[Day High]]/Table2[[#This Row],[Close Price]])-1</f>
        <v>5.2290836653386519E-2</v>
      </c>
      <c r="AE204" s="2">
        <f>(Table2[[#This Row],[Close Price]]/Table2[[#This Row],[Current Week Low]])-1</f>
        <v>2.4446239530632186E-2</v>
      </c>
      <c r="AF204" s="2">
        <f>(Table2[[#This Row],[Current Week High]]/Table2[[#This Row],[Close Price]])-1</f>
        <v>2.921646746347939E-2</v>
      </c>
      <c r="AG204" s="2">
        <f>(Table2[[#This Row],[Close Price]]/Table2[[#This Row],[Current Month Low]])-1</f>
        <v>0.13020637898686682</v>
      </c>
      <c r="AH204" s="2">
        <f>(Table2[[#This Row],[Current Month High]]/Table2[[#This Row],[Close Price]])-1</f>
        <v>3.253652058432932E-2</v>
      </c>
      <c r="AI204">
        <v>20.040670650730402</v>
      </c>
      <c r="AJ204">
        <v>200.26168224298999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-0.11</v>
      </c>
      <c r="AM204" t="s">
        <v>10184</v>
      </c>
      <c r="AN204">
        <v>12.57</v>
      </c>
      <c r="AO204" t="s">
        <v>10183</v>
      </c>
      <c r="AP204">
        <v>0.13593626099146</v>
      </c>
      <c r="AQ204">
        <f>(Table2[[#This Row],[Sharpe Ratio]]-AVERAGE(Table2[Sharpe Ratio]))/_xlfn.STDEV.P(Table2[Sharpe Ratio])</f>
        <v>0.93121360815763032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5.7343237367956412</v>
      </c>
      <c r="AS204">
        <f>_xlfn.RANK.AVG(Table2[[#This Row],[1Y Return vs Nifty Z-Score]],Table2[1Y Return vs Nifty Z-Score])</f>
        <v>64</v>
      </c>
      <c r="AT204">
        <f>_xlfn.RANK.AVG(Table2[[#This Row],[6M Return vs Nifty Z-Score]],Table2[6M Return vs Nifty Z-Score])</f>
        <v>152</v>
      </c>
      <c r="AU204">
        <f>_xlfn.RANK.AVG(Table2[[#This Row],[Sharpe Ratio Z-Score]],Table2[Sharpe Ratio Z-Score])</f>
        <v>138</v>
      </c>
      <c r="AV204">
        <f>(Table2[[#This Row],[Rank 1Y]]+Table2[[#This Row],[Rank 6M]]+Table2[[#This Row],[Rank Sharpe]])/3</f>
        <v>118</v>
      </c>
    </row>
    <row r="205" spans="1:48" x14ac:dyDescent="0.3">
      <c r="A205" t="s">
        <v>511</v>
      </c>
      <c r="B205" t="s">
        <v>512</v>
      </c>
      <c r="C205" t="s">
        <v>10146</v>
      </c>
      <c r="D205" t="s">
        <v>513</v>
      </c>
      <c r="E205">
        <v>41717.263165830002</v>
      </c>
      <c r="F205">
        <v>4622.8500000000004</v>
      </c>
      <c r="G205">
        <v>65.195212739504598</v>
      </c>
      <c r="H205">
        <f>(Table2[[#This Row],[1Y Return vs Nifty]]-AVERAGE(Table2[1Y Return vs Nifty]))/_xlfn.STDEV.P(Table2[1Y Return vs Nifty])</f>
        <v>0.26723519400171675</v>
      </c>
      <c r="I205">
        <v>-9.5382040771188397</v>
      </c>
      <c r="J205">
        <f>(Table2[[#This Row],[1M Return vs Nifty]]-AVERAGE(Table2[1M Return vs Nifty]))/_xlfn.STDEV.P(Table2[1M Return vs Nifty])</f>
        <v>-0.85979893992168877</v>
      </c>
      <c r="K205">
        <v>42.170354063535598</v>
      </c>
      <c r="L205">
        <f>(Table2[[#This Row],[6M Return vs Nifty]]-AVERAGE(Table2[6M Return vs Nifty]))/_xlfn.STDEV.P(Table2[6M Return vs Nifty])</f>
        <v>0.97205980813656412</v>
      </c>
      <c r="M205">
        <v>-3.3723657009613501</v>
      </c>
      <c r="N205">
        <f>(Table2[[#This Row],[1W Return vs Nifty]]-AVERAGE(Table2[1W Return vs Nifty]))/_xlfn.STDEV.P(Table2[1W Return vs Nifty])</f>
        <v>-0.3917803984036341</v>
      </c>
      <c r="O205">
        <v>4526.43</v>
      </c>
      <c r="P205">
        <v>4325.5774731306001</v>
      </c>
      <c r="Q205">
        <v>3533.6673938578201</v>
      </c>
      <c r="R205">
        <v>58.413544859698199</v>
      </c>
      <c r="S205" s="2">
        <f>(Table2[[#This Row],[Close Price]]-Table2[[#This Row],[20D EMA]])/Table2[[#This Row],[20D EMA]]</f>
        <v>2.1301555530517442E-2</v>
      </c>
      <c r="T205" s="2">
        <f>(Table2[[#This Row],[Close Price]]-Table2[[#This Row],[50D EMA]])/Table2[[#This Row],[50D EMA]]</f>
        <v>6.872435616191884E-2</v>
      </c>
      <c r="U205" s="2">
        <f>(Table2[[#This Row],[Close Price]]-Table2[[#This Row],[200D EMA]])/Table2[[#This Row],[200D EMA]]</f>
        <v>0.30823008640693939</v>
      </c>
      <c r="V205">
        <v>0.70573371199610502</v>
      </c>
      <c r="W205">
        <v>4565.95</v>
      </c>
      <c r="X205">
        <v>4669</v>
      </c>
      <c r="Y205">
        <v>4595</v>
      </c>
      <c r="Z205">
        <v>4665.05</v>
      </c>
      <c r="AA205">
        <v>4401</v>
      </c>
      <c r="AB205">
        <v>4770</v>
      </c>
      <c r="AC205" s="2">
        <f>(Table2[[#This Row],[Close Price]]/Table2[[#This Row],[Day Low]])-1</f>
        <v>1.2461809700062609E-2</v>
      </c>
      <c r="AD205" s="2">
        <f>(Table2[[#This Row],[Day High]]/Table2[[#This Row],[Close Price]])-1</f>
        <v>9.9830191332186402E-3</v>
      </c>
      <c r="AE205" s="2">
        <f>(Table2[[#This Row],[Close Price]]/Table2[[#This Row],[Current Week Low]])-1</f>
        <v>6.0609357997825075E-3</v>
      </c>
      <c r="AF205" s="2">
        <f>(Table2[[#This Row],[Current Week High]]/Table2[[#This Row],[Close Price]])-1</f>
        <v>9.1285678747958787E-3</v>
      </c>
      <c r="AG205" s="2">
        <f>(Table2[[#This Row],[Close Price]]/Table2[[#This Row],[Current Month Low]])-1</f>
        <v>5.0408997955010415E-2</v>
      </c>
      <c r="AH205" s="2">
        <f>(Table2[[#This Row],[Current Month High]]/Table2[[#This Row],[Close Price]])-1</f>
        <v>3.183101333592897E-2</v>
      </c>
      <c r="AI205">
        <v>9.0171647360394402</v>
      </c>
      <c r="AJ205">
        <v>107.955465587044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7.0000000000000007E-2</v>
      </c>
      <c r="AM205" t="s">
        <v>10183</v>
      </c>
      <c r="AN205">
        <v>2.92</v>
      </c>
      <c r="AO205" t="s">
        <v>10183</v>
      </c>
      <c r="AP205">
        <v>0.24457846213395501</v>
      </c>
      <c r="AQ205">
        <f>(Table2[[#This Row],[Sharpe Ratio]]-AVERAGE(Table2[Sharpe Ratio]))/_xlfn.STDEV.P(Table2[Sharpe Ratio])</f>
        <v>2.1602325396710151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2.1479482034839732</v>
      </c>
      <c r="AS205">
        <f>_xlfn.RANK.AVG(Table2[[#This Row],[1Y Return vs Nifty Z-Score]],Table2[1Y Return vs Nifty Z-Score])</f>
        <v>202</v>
      </c>
      <c r="AT205">
        <f>_xlfn.RANK.AVG(Table2[[#This Row],[6M Return vs Nifty Z-Score]],Table2[6M Return vs Nifty Z-Score])</f>
        <v>95</v>
      </c>
      <c r="AU205">
        <f>_xlfn.RANK.AVG(Table2[[#This Row],[Sharpe Ratio Z-Score]],Table2[Sharpe Ratio Z-Score])</f>
        <v>11</v>
      </c>
      <c r="AV205">
        <f>(Table2[[#This Row],[Rank 1Y]]+Table2[[#This Row],[Rank 6M]]+Table2[[#This Row],[Rank Sharpe]])/3</f>
        <v>102.66666666666667</v>
      </c>
    </row>
    <row r="206" spans="1:48" x14ac:dyDescent="0.3">
      <c r="A206" t="s">
        <v>516</v>
      </c>
      <c r="B206" t="s">
        <v>517</v>
      </c>
      <c r="C206" t="s">
        <v>10142</v>
      </c>
      <c r="D206" t="s">
        <v>46</v>
      </c>
      <c r="E206">
        <v>41185.980000000003</v>
      </c>
      <c r="F206">
        <v>68.2</v>
      </c>
      <c r="G206">
        <v>136.63772885347601</v>
      </c>
      <c r="H206">
        <f>(Table2[[#This Row],[1Y Return vs Nifty]]-AVERAGE(Table2[1Y Return vs Nifty]))/_xlfn.STDEV.P(Table2[1Y Return vs Nifty])</f>
        <v>1.1458787532163861</v>
      </c>
      <c r="I206">
        <v>-3.8772629341253202</v>
      </c>
      <c r="J206">
        <f>(Table2[[#This Row],[1M Return vs Nifty]]-AVERAGE(Table2[1M Return vs Nifty]))/_xlfn.STDEV.P(Table2[1M Return vs Nifty])</f>
        <v>-0.32152791966733935</v>
      </c>
      <c r="K206">
        <v>35.087056876632403</v>
      </c>
      <c r="L206">
        <f>(Table2[[#This Row],[6M Return vs Nifty]]-AVERAGE(Table2[6M Return vs Nifty]))/_xlfn.STDEV.P(Table2[6M Return vs Nifty])</f>
        <v>0.7541324439924213</v>
      </c>
      <c r="M206">
        <v>-0.32874656371682198</v>
      </c>
      <c r="N206">
        <f>(Table2[[#This Row],[1W Return vs Nifty]]-AVERAGE(Table2[1W Return vs Nifty]))/_xlfn.STDEV.P(Table2[1W Return vs Nifty])</f>
        <v>0.25767997956512312</v>
      </c>
      <c r="O206">
        <v>67.23</v>
      </c>
      <c r="P206">
        <v>66.8675615128885</v>
      </c>
      <c r="Q206">
        <v>56.108926578793998</v>
      </c>
      <c r="R206">
        <v>62.462499155811102</v>
      </c>
      <c r="S206" s="2">
        <f>(Table2[[#This Row],[Close Price]]-Table2[[#This Row],[20D EMA]])/Table2[[#This Row],[20D EMA]]</f>
        <v>1.4428082701175052E-2</v>
      </c>
      <c r="T206" s="2">
        <f>(Table2[[#This Row],[Close Price]]-Table2[[#This Row],[50D EMA]])/Table2[[#This Row],[50D EMA]]</f>
        <v>1.992653024822327E-2</v>
      </c>
      <c r="U206" s="2">
        <f>(Table2[[#This Row],[Close Price]]-Table2[[#This Row],[200D EMA]])/Table2[[#This Row],[200D EMA]]</f>
        <v>0.21549286643768636</v>
      </c>
      <c r="V206">
        <v>0.81465670406185797</v>
      </c>
      <c r="W206">
        <v>68.06</v>
      </c>
      <c r="X206">
        <v>71.760000000000005</v>
      </c>
      <c r="Y206">
        <v>67.56</v>
      </c>
      <c r="Z206">
        <v>68.75</v>
      </c>
      <c r="AA206">
        <v>64.349999999999994</v>
      </c>
      <c r="AB206">
        <v>69.77</v>
      </c>
      <c r="AC206" s="2">
        <f>(Table2[[#This Row],[Close Price]]/Table2[[#This Row],[Day Low]])-1</f>
        <v>2.0570085218925005E-3</v>
      </c>
      <c r="AD206" s="2">
        <f>(Table2[[#This Row],[Day High]]/Table2[[#This Row],[Close Price]])-1</f>
        <v>5.2199413489736113E-2</v>
      </c>
      <c r="AE206" s="2">
        <f>(Table2[[#This Row],[Close Price]]/Table2[[#This Row],[Current Week Low]])-1</f>
        <v>9.4730609828301837E-3</v>
      </c>
      <c r="AF206" s="2">
        <f>(Table2[[#This Row],[Current Week High]]/Table2[[#This Row],[Close Price]])-1</f>
        <v>8.0645161290322509E-3</v>
      </c>
      <c r="AG206" s="2">
        <f>(Table2[[#This Row],[Close Price]]/Table2[[#This Row],[Current Month Low]])-1</f>
        <v>5.9829059829060061E-2</v>
      </c>
      <c r="AH206" s="2">
        <f>(Table2[[#This Row],[Current Month High]]/Table2[[#This Row],[Close Price]])-1</f>
        <v>2.3020527859237472E-2</v>
      </c>
      <c r="AI206">
        <v>14.5894428152492</v>
      </c>
      <c r="AJ206">
        <v>173.34669338677301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-0.08</v>
      </c>
      <c r="AM206" t="s">
        <v>10184</v>
      </c>
      <c r="AN206">
        <v>5.13</v>
      </c>
      <c r="AO206" t="s">
        <v>10183</v>
      </c>
      <c r="AP206">
        <v>0.12518435162803701</v>
      </c>
      <c r="AQ206">
        <f>(Table2[[#This Row],[Sharpe Ratio]]-AVERAGE(Table2[Sharpe Ratio]))/_xlfn.STDEV.P(Table2[Sharpe Ratio])</f>
        <v>0.80958223454222444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2.6457454916488157</v>
      </c>
      <c r="AS206">
        <f>_xlfn.RANK.AVG(Table2[[#This Row],[1Y Return vs Nifty Z-Score]],Table2[1Y Return vs Nifty Z-Score])</f>
        <v>74</v>
      </c>
      <c r="AT206">
        <f>_xlfn.RANK.AVG(Table2[[#This Row],[6M Return vs Nifty Z-Score]],Table2[6M Return vs Nifty Z-Score])</f>
        <v>129</v>
      </c>
      <c r="AU206">
        <f>_xlfn.RANK.AVG(Table2[[#This Row],[Sharpe Ratio Z-Score]],Table2[Sharpe Ratio Z-Score])</f>
        <v>155</v>
      </c>
      <c r="AV206">
        <f>(Table2[[#This Row],[Rank 1Y]]+Table2[[#This Row],[Rank 6M]]+Table2[[#This Row],[Rank Sharpe]])/3</f>
        <v>119.33333333333333</v>
      </c>
    </row>
    <row r="207" spans="1:48" x14ac:dyDescent="0.3">
      <c r="A207" t="s">
        <v>518</v>
      </c>
      <c r="B207" t="s">
        <v>519</v>
      </c>
      <c r="C207" t="s">
        <v>10145</v>
      </c>
      <c r="D207" t="s">
        <v>156</v>
      </c>
      <c r="E207">
        <v>40836.448135049999</v>
      </c>
      <c r="F207">
        <v>297.73</v>
      </c>
      <c r="G207">
        <v>125.791185194433</v>
      </c>
      <c r="H207">
        <f>(Table2[[#This Row],[1Y Return vs Nifty]]-AVERAGE(Table2[1Y Return vs Nifty]))/_xlfn.STDEV.P(Table2[1Y Return vs Nifty])</f>
        <v>1.0124813556421552</v>
      </c>
      <c r="I207">
        <v>14.9991920965193</v>
      </c>
      <c r="J207">
        <f>(Table2[[#This Row],[1M Return vs Nifty]]-AVERAGE(Table2[1M Return vs Nifty]))/_xlfn.STDEV.P(Table2[1M Return vs Nifty])</f>
        <v>1.4733412463380589</v>
      </c>
      <c r="K207">
        <v>18.493242783031</v>
      </c>
      <c r="L207">
        <f>(Table2[[#This Row],[6M Return vs Nifty]]-AVERAGE(Table2[6M Return vs Nifty]))/_xlfn.STDEV.P(Table2[6M Return vs Nifty])</f>
        <v>0.24360096817028407</v>
      </c>
      <c r="M207">
        <v>3.3485068734805101</v>
      </c>
      <c r="N207">
        <f>(Table2[[#This Row],[1W Return vs Nifty]]-AVERAGE(Table2[1W Return vs Nifty]))/_xlfn.STDEV.P(Table2[1W Return vs Nifty])</f>
        <v>1.042347935547034</v>
      </c>
      <c r="O207">
        <v>259.99</v>
      </c>
      <c r="P207">
        <v>245.031408293487</v>
      </c>
      <c r="Q207">
        <v>210.492509011198</v>
      </c>
      <c r="R207">
        <v>77.469101578411895</v>
      </c>
      <c r="S207" s="2">
        <f>(Table2[[#This Row],[Close Price]]-Table2[[#This Row],[20D EMA]])/Table2[[#This Row],[20D EMA]]</f>
        <v>0.14515942920881575</v>
      </c>
      <c r="T207" s="2">
        <f>(Table2[[#This Row],[Close Price]]-Table2[[#This Row],[50D EMA]])/Table2[[#This Row],[50D EMA]]</f>
        <v>0.21506872148974934</v>
      </c>
      <c r="U207" s="2">
        <f>(Table2[[#This Row],[Close Price]]-Table2[[#This Row],[200D EMA]])/Table2[[#This Row],[200D EMA]]</f>
        <v>0.4144446346266939</v>
      </c>
      <c r="V207">
        <v>1.95204764940511</v>
      </c>
      <c r="W207">
        <v>292.45</v>
      </c>
      <c r="X207">
        <v>307</v>
      </c>
      <c r="Y207">
        <v>272.25</v>
      </c>
      <c r="Z207">
        <v>302.64999999999998</v>
      </c>
      <c r="AA207">
        <v>236.25</v>
      </c>
      <c r="AB207">
        <v>302.64999999999998</v>
      </c>
      <c r="AC207" s="2">
        <f>(Table2[[#This Row],[Close Price]]/Table2[[#This Row],[Day Low]])-1</f>
        <v>1.8054368268080045E-2</v>
      </c>
      <c r="AD207" s="2">
        <f>(Table2[[#This Row],[Day High]]/Table2[[#This Row],[Close Price]])-1</f>
        <v>3.1135592651059696E-2</v>
      </c>
      <c r="AE207" s="2">
        <f>(Table2[[#This Row],[Close Price]]/Table2[[#This Row],[Current Week Low]])-1</f>
        <v>9.3590449954086274E-2</v>
      </c>
      <c r="AF207" s="2">
        <f>(Table2[[#This Row],[Current Week High]]/Table2[[#This Row],[Close Price]])-1</f>
        <v>1.6525039465287161E-2</v>
      </c>
      <c r="AG207" s="2">
        <f>(Table2[[#This Row],[Close Price]]/Table2[[#This Row],[Current Month Low]])-1</f>
        <v>0.26023280423280437</v>
      </c>
      <c r="AH207" s="2">
        <f>(Table2[[#This Row],[Current Month High]]/Table2[[#This Row],[Close Price]])-1</f>
        <v>1.6525039465287161E-2</v>
      </c>
      <c r="AI207">
        <v>1.6525039465287099</v>
      </c>
      <c r="AJ207">
        <v>180.877358490566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0.18</v>
      </c>
      <c r="AM207" t="s">
        <v>10183</v>
      </c>
      <c r="AN207">
        <v>22.78</v>
      </c>
      <c r="AO207" t="s">
        <v>10183</v>
      </c>
      <c r="AP207">
        <v>0.15725130018924199</v>
      </c>
      <c r="AQ207">
        <f>(Table2[[#This Row],[Sharpe Ratio]]-AVERAGE(Table2[Sharpe Ratio]))/_xlfn.STDEV.P(Table2[Sharpe Ratio])</f>
        <v>1.1723407799613801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4.9441122856589121</v>
      </c>
      <c r="AS207">
        <f>_xlfn.RANK.AVG(Table2[[#This Row],[1Y Return vs Nifty Z-Score]],Table2[1Y Return vs Nifty Z-Score])</f>
        <v>85</v>
      </c>
      <c r="AT207">
        <f>_xlfn.RANK.AVG(Table2[[#This Row],[6M Return vs Nifty Z-Score]],Table2[6M Return vs Nifty Z-Score])</f>
        <v>235</v>
      </c>
      <c r="AU207">
        <f>_xlfn.RANK.AVG(Table2[[#This Row],[Sharpe Ratio Z-Score]],Table2[Sharpe Ratio Z-Score])</f>
        <v>90</v>
      </c>
      <c r="AV207">
        <f>(Table2[[#This Row],[Rank 1Y]]+Table2[[#This Row],[Rank 6M]]+Table2[[#This Row],[Rank Sharpe]])/3</f>
        <v>136.66666666666666</v>
      </c>
    </row>
    <row r="208" spans="1:48" x14ac:dyDescent="0.3">
      <c r="A208" t="s">
        <v>520</v>
      </c>
      <c r="B208" t="s">
        <v>521</v>
      </c>
      <c r="C208" t="s">
        <v>10144</v>
      </c>
      <c r="D208" t="s">
        <v>62</v>
      </c>
      <c r="E208">
        <v>39732.092364800003</v>
      </c>
      <c r="F208">
        <v>1408.15</v>
      </c>
      <c r="G208">
        <v>74.806972764463296</v>
      </c>
      <c r="H208">
        <f>(Table2[[#This Row],[1Y Return vs Nifty]]-AVERAGE(Table2[1Y Return vs Nifty]))/_xlfn.STDEV.P(Table2[1Y Return vs Nifty])</f>
        <v>0.38544647067587934</v>
      </c>
      <c r="I208">
        <v>6.9038555318693504</v>
      </c>
      <c r="J208">
        <f>(Table2[[#This Row],[1M Return vs Nifty]]-AVERAGE(Table2[1M Return vs Nifty]))/_xlfn.STDEV.P(Table2[1M Return vs Nifty])</f>
        <v>0.70359555178165534</v>
      </c>
      <c r="K208">
        <v>43.400400959417397</v>
      </c>
      <c r="L208">
        <f>(Table2[[#This Row],[6M Return vs Nifty]]-AVERAGE(Table2[6M Return vs Nifty]))/_xlfn.STDEV.P(Table2[6M Return vs Nifty])</f>
        <v>1.0099038898855046</v>
      </c>
      <c r="M208">
        <v>1.5105321831866501</v>
      </c>
      <c r="N208">
        <f>(Table2[[#This Row],[1W Return vs Nifty]]-AVERAGE(Table2[1W Return vs Nifty]))/_xlfn.STDEV.P(Table2[1W Return vs Nifty])</f>
        <v>0.65015309012496802</v>
      </c>
      <c r="O208">
        <v>1300.72</v>
      </c>
      <c r="P208">
        <v>1205.1720638839499</v>
      </c>
      <c r="Q208">
        <v>981.55141844148</v>
      </c>
      <c r="R208">
        <v>87.832214175431005</v>
      </c>
      <c r="S208" s="2">
        <f>(Table2[[#This Row],[Close Price]]-Table2[[#This Row],[20D EMA]])/Table2[[#This Row],[20D EMA]]</f>
        <v>8.2592717879328426E-2</v>
      </c>
      <c r="T208" s="2">
        <f>(Table2[[#This Row],[Close Price]]-Table2[[#This Row],[50D EMA]])/Table2[[#This Row],[50D EMA]]</f>
        <v>0.16842237071269817</v>
      </c>
      <c r="U208" s="2">
        <f>(Table2[[#This Row],[Close Price]]-Table2[[#This Row],[200D EMA]])/Table2[[#This Row],[200D EMA]]</f>
        <v>0.43461664212749934</v>
      </c>
      <c r="V208">
        <v>1.21212286615461</v>
      </c>
      <c r="W208">
        <v>1405.1</v>
      </c>
      <c r="X208">
        <v>1419.95</v>
      </c>
      <c r="Y208">
        <v>1382.5</v>
      </c>
      <c r="Z208">
        <v>1416.1</v>
      </c>
      <c r="AA208">
        <v>1232.0999999999999</v>
      </c>
      <c r="AB208">
        <v>1416.1</v>
      </c>
      <c r="AC208" s="2">
        <f>(Table2[[#This Row],[Close Price]]/Table2[[#This Row],[Day Low]])-1</f>
        <v>2.1706640096792462E-3</v>
      </c>
      <c r="AD208" s="2">
        <f>(Table2[[#This Row],[Day High]]/Table2[[#This Row],[Close Price]])-1</f>
        <v>8.3797890849695023E-3</v>
      </c>
      <c r="AE208" s="2">
        <f>(Table2[[#This Row],[Close Price]]/Table2[[#This Row],[Current Week Low]])-1</f>
        <v>1.85533453887885E-2</v>
      </c>
      <c r="AF208" s="2">
        <f>(Table2[[#This Row],[Current Week High]]/Table2[[#This Row],[Close Price]])-1</f>
        <v>5.6457053580938332E-3</v>
      </c>
      <c r="AG208" s="2">
        <f>(Table2[[#This Row],[Close Price]]/Table2[[#This Row],[Current Month Low]])-1</f>
        <v>0.14288612937261602</v>
      </c>
      <c r="AH208" s="2">
        <f>(Table2[[#This Row],[Current Month High]]/Table2[[#This Row],[Close Price]])-1</f>
        <v>5.6457053580938332E-3</v>
      </c>
      <c r="AI208">
        <v>0.56457053580938299</v>
      </c>
      <c r="AJ208">
        <v>102.611510791366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0.18</v>
      </c>
      <c r="AM208" t="s">
        <v>10183</v>
      </c>
      <c r="AN208">
        <v>15.35</v>
      </c>
      <c r="AO208" t="s">
        <v>10183</v>
      </c>
      <c r="AP208">
        <v>7.2025267476457003E-2</v>
      </c>
      <c r="AQ208">
        <f>(Table2[[#This Row],[Sharpe Ratio]]-AVERAGE(Table2[Sharpe Ratio]))/_xlfn.STDEV.P(Table2[Sharpe Ratio])</f>
        <v>0.20821812264878456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2.9573171251167918</v>
      </c>
      <c r="AS208">
        <f>_xlfn.RANK.AVG(Table2[[#This Row],[1Y Return vs Nifty Z-Score]],Table2[1Y Return vs Nifty Z-Score])</f>
        <v>175</v>
      </c>
      <c r="AT208">
        <f>_xlfn.RANK.AVG(Table2[[#This Row],[6M Return vs Nifty Z-Score]],Table2[6M Return vs Nifty Z-Score])</f>
        <v>90</v>
      </c>
      <c r="AU208">
        <f>_xlfn.RANK.AVG(Table2[[#This Row],[Sharpe Ratio Z-Score]],Table2[Sharpe Ratio Z-Score])</f>
        <v>276</v>
      </c>
      <c r="AV208">
        <f>(Table2[[#This Row],[Rank 1Y]]+Table2[[#This Row],[Rank 6M]]+Table2[[#This Row],[Rank Sharpe]])/3</f>
        <v>180.33333333333334</v>
      </c>
    </row>
    <row r="209" spans="1:48" x14ac:dyDescent="0.3">
      <c r="A209" t="s">
        <v>522</v>
      </c>
      <c r="B209" t="s">
        <v>523</v>
      </c>
      <c r="C209" t="s">
        <v>10146</v>
      </c>
      <c r="D209" t="s">
        <v>258</v>
      </c>
      <c r="E209">
        <v>39708.875769999999</v>
      </c>
      <c r="F209">
        <v>4210</v>
      </c>
      <c r="G209">
        <v>-0.34436994375934599</v>
      </c>
      <c r="H209">
        <f>(Table2[[#This Row],[1Y Return vs Nifty]]-AVERAGE(Table2[1Y Return vs Nifty]))/_xlfn.STDEV.P(Table2[1Y Return vs Nifty])</f>
        <v>-0.53881049602410747</v>
      </c>
      <c r="I209">
        <v>0.89109374855906598</v>
      </c>
      <c r="J209">
        <f>(Table2[[#This Row],[1M Return vs Nifty]]-AVERAGE(Table2[1M Return vs Nifty]))/_xlfn.STDEV.P(Table2[1M Return vs Nifty])</f>
        <v>0.13187163911484376</v>
      </c>
      <c r="K209">
        <v>2.24893055047436</v>
      </c>
      <c r="L209">
        <f>(Table2[[#This Row],[6M Return vs Nifty]]-AVERAGE(Table2[6M Return vs Nifty]))/_xlfn.STDEV.P(Table2[6M Return vs Nifty])</f>
        <v>-0.25617760299019565</v>
      </c>
      <c r="M209">
        <v>-1.3158301115623501</v>
      </c>
      <c r="N209">
        <f>(Table2[[#This Row],[1W Return vs Nifty]]-AVERAGE(Table2[1W Return vs Nifty]))/_xlfn.STDEV.P(Table2[1W Return vs Nifty])</f>
        <v>4.7051899912923863E-2</v>
      </c>
      <c r="O209">
        <v>4182.17</v>
      </c>
      <c r="P209">
        <v>4031.42847721413</v>
      </c>
      <c r="Q209">
        <v>3755.6904423229298</v>
      </c>
      <c r="R209">
        <v>48.110842819437302</v>
      </c>
      <c r="S209" s="2">
        <f>(Table2[[#This Row],[Close Price]]-Table2[[#This Row],[20D EMA]])/Table2[[#This Row],[20D EMA]]</f>
        <v>6.654440159056166E-3</v>
      </c>
      <c r="T209" s="2">
        <f>(Table2[[#This Row],[Close Price]]-Table2[[#This Row],[50D EMA]])/Table2[[#This Row],[50D EMA]]</f>
        <v>4.4294850769439842E-2</v>
      </c>
      <c r="U209" s="2">
        <f>(Table2[[#This Row],[Close Price]]-Table2[[#This Row],[200D EMA]])/Table2[[#This Row],[200D EMA]]</f>
        <v>0.12096565589044539</v>
      </c>
      <c r="V209">
        <v>0.44513802191704799</v>
      </c>
      <c r="W209">
        <v>4212</v>
      </c>
      <c r="X209">
        <v>4295.2</v>
      </c>
      <c r="Y209">
        <v>4186.8999999999996</v>
      </c>
      <c r="Z209">
        <v>4292.8999999999996</v>
      </c>
      <c r="AA209">
        <v>4167.7</v>
      </c>
      <c r="AB209">
        <v>4424</v>
      </c>
      <c r="AC209" s="2">
        <f>(Table2[[#This Row],[Close Price]]/Table2[[#This Row],[Day Low]])-1</f>
        <v>-4.7483380816715215E-4</v>
      </c>
      <c r="AD209" s="2">
        <f>(Table2[[#This Row],[Day High]]/Table2[[#This Row],[Close Price]])-1</f>
        <v>2.0237529691211398E-2</v>
      </c>
      <c r="AE209" s="2">
        <f>(Table2[[#This Row],[Close Price]]/Table2[[#This Row],[Current Week Low]])-1</f>
        <v>5.5172084358356965E-3</v>
      </c>
      <c r="AF209" s="2">
        <f>(Table2[[#This Row],[Current Week High]]/Table2[[#This Row],[Close Price]])-1</f>
        <v>1.9691211401425157E-2</v>
      </c>
      <c r="AG209" s="2">
        <f>(Table2[[#This Row],[Close Price]]/Table2[[#This Row],[Current Month Low]])-1</f>
        <v>1.0149482928233811E-2</v>
      </c>
      <c r="AH209" s="2">
        <f>(Table2[[#This Row],[Current Month High]]/Table2[[#This Row],[Close Price]])-1</f>
        <v>5.0831353919239985E-2</v>
      </c>
      <c r="AI209">
        <v>9.97624703087887</v>
      </c>
      <c r="AJ209">
        <v>26.578472639807501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-0.06</v>
      </c>
      <c r="AM209" t="s">
        <v>10184</v>
      </c>
      <c r="AN209">
        <v>2.81</v>
      </c>
      <c r="AO209" t="s">
        <v>10183</v>
      </c>
      <c r="AP209">
        <v>6.8725006799659996E-2</v>
      </c>
      <c r="AQ209">
        <f>(Table2[[#This Row],[Sharpe Ratio]]-AVERAGE(Table2[Sharpe Ratio]))/_xlfn.STDEV.P(Table2[Sharpe Ratio])</f>
        <v>0.17088380128877506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-0.44518075869776047</v>
      </c>
      <c r="AS209">
        <f>_xlfn.RANK.AVG(Table2[[#This Row],[1Y Return vs Nifty Z-Score]],Table2[1Y Return vs Nifty Z-Score])</f>
        <v>501</v>
      </c>
      <c r="AT209">
        <f>_xlfn.RANK.AVG(Table2[[#This Row],[6M Return vs Nifty Z-Score]],Table2[6M Return vs Nifty Z-Score])</f>
        <v>407</v>
      </c>
      <c r="AU209">
        <f>_xlfn.RANK.AVG(Table2[[#This Row],[Sharpe Ratio Z-Score]],Table2[Sharpe Ratio Z-Score])</f>
        <v>286</v>
      </c>
      <c r="AV209">
        <f>(Table2[[#This Row],[Rank 1Y]]+Table2[[#This Row],[Rank 6M]]+Table2[[#This Row],[Rank Sharpe]])/3</f>
        <v>398</v>
      </c>
    </row>
    <row r="210" spans="1:48" x14ac:dyDescent="0.3">
      <c r="A210" t="s">
        <v>524</v>
      </c>
      <c r="B210" t="s">
        <v>525</v>
      </c>
      <c r="C210" t="s">
        <v>10138</v>
      </c>
      <c r="D210" t="s">
        <v>21</v>
      </c>
      <c r="E210">
        <v>39636.112265399999</v>
      </c>
      <c r="F210">
        <v>5916</v>
      </c>
      <c r="G210">
        <v>-6.3512659561567801</v>
      </c>
      <c r="H210">
        <f>(Table2[[#This Row],[1Y Return vs Nifty]]-AVERAGE(Table2[1Y Return vs Nifty]))/_xlfn.STDEV.P(Table2[1Y Return vs Nifty])</f>
        <v>-0.61268696033767511</v>
      </c>
      <c r="I210">
        <v>9.7586777000462899</v>
      </c>
      <c r="J210">
        <f>(Table2[[#This Row],[1M Return vs Nifty]]-AVERAGE(Table2[1M Return vs Nifty]))/_xlfn.STDEV.P(Table2[1M Return vs Nifty])</f>
        <v>0.9750465353360861</v>
      </c>
      <c r="K210">
        <v>-21.818922276278201</v>
      </c>
      <c r="L210">
        <f>(Table2[[#This Row],[6M Return vs Nifty]]-AVERAGE(Table2[6M Return vs Nifty]))/_xlfn.STDEV.P(Table2[6M Return vs Nifty])</f>
        <v>-0.99665814316028345</v>
      </c>
      <c r="M210">
        <v>-0.155295932825361</v>
      </c>
      <c r="N210">
        <f>(Table2[[#This Row],[1W Return vs Nifty]]-AVERAGE(Table2[1W Return vs Nifty]))/_xlfn.STDEV.P(Table2[1W Return vs Nifty])</f>
        <v>0.29469161184171355</v>
      </c>
      <c r="O210">
        <v>5609.6</v>
      </c>
      <c r="P210">
        <v>5428.8647684099396</v>
      </c>
      <c r="Q210">
        <v>5424.2810469502501</v>
      </c>
      <c r="R210">
        <v>67.008114745678597</v>
      </c>
      <c r="S210" s="2">
        <f>(Table2[[#This Row],[Close Price]]-Table2[[#This Row],[20D EMA]])/Table2[[#This Row],[20D EMA]]</f>
        <v>5.4620650313747791E-2</v>
      </c>
      <c r="T210" s="2">
        <f>(Table2[[#This Row],[Close Price]]-Table2[[#This Row],[50D EMA]])/Table2[[#This Row],[50D EMA]]</f>
        <v>8.9730588690411867E-2</v>
      </c>
      <c r="U210" s="2">
        <f>(Table2[[#This Row],[Close Price]]-Table2[[#This Row],[200D EMA]])/Table2[[#This Row],[200D EMA]]</f>
        <v>9.0651452016155043E-2</v>
      </c>
      <c r="V210">
        <v>0.98910777216922097</v>
      </c>
      <c r="W210">
        <v>5835</v>
      </c>
      <c r="X210">
        <v>5965.3</v>
      </c>
      <c r="Y210">
        <v>5866.05</v>
      </c>
      <c r="Z210">
        <v>6058.75</v>
      </c>
      <c r="AA210">
        <v>5425.75</v>
      </c>
      <c r="AB210">
        <v>6058.75</v>
      </c>
      <c r="AC210" s="2">
        <f>(Table2[[#This Row],[Close Price]]/Table2[[#This Row],[Day Low]])-1</f>
        <v>1.3881748071979505E-2</v>
      </c>
      <c r="AD210" s="2">
        <f>(Table2[[#This Row],[Day High]]/Table2[[#This Row],[Close Price]])-1</f>
        <v>8.3333333333333037E-3</v>
      </c>
      <c r="AE210" s="2">
        <f>(Table2[[#This Row],[Close Price]]/Table2[[#This Row],[Current Week Low]])-1</f>
        <v>8.5150995985372457E-3</v>
      </c>
      <c r="AF210" s="2">
        <f>(Table2[[#This Row],[Current Week High]]/Table2[[#This Row],[Close Price]])-1</f>
        <v>2.4129479377958063E-2</v>
      </c>
      <c r="AG210" s="2">
        <f>(Table2[[#This Row],[Close Price]]/Table2[[#This Row],[Current Month Low]])-1</f>
        <v>9.0356171957793885E-2</v>
      </c>
      <c r="AH210" s="2">
        <f>(Table2[[#This Row],[Current Month High]]/Table2[[#This Row],[Close Price]])-1</f>
        <v>2.4129479377958063E-2</v>
      </c>
      <c r="AI210">
        <v>15.744590939824199</v>
      </c>
      <c r="AJ210">
        <v>37.990553385037003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-0.02</v>
      </c>
      <c r="AM210" t="s">
        <v>10184</v>
      </c>
      <c r="AN210">
        <v>8.77</v>
      </c>
      <c r="AO210" t="s">
        <v>10183</v>
      </c>
      <c r="AP210">
        <v>-3.3174469992169999E-3</v>
      </c>
      <c r="AQ210">
        <f>(Table2[[#This Row],[Sharpe Ratio]]-AVERAGE(Table2[Sharpe Ratio]))/_xlfn.STDEV.P(Table2[Sharpe Ratio])</f>
        <v>-0.64409913039324407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-0.98370608671340287</v>
      </c>
      <c r="AS210">
        <f>_xlfn.RANK.AVG(Table2[[#This Row],[1Y Return vs Nifty Z-Score]],Table2[1Y Return vs Nifty Z-Score])</f>
        <v>547</v>
      </c>
      <c r="AT210">
        <f>_xlfn.RANK.AVG(Table2[[#This Row],[6M Return vs Nifty Z-Score]],Table2[6M Return vs Nifty Z-Score])</f>
        <v>647</v>
      </c>
      <c r="AU210">
        <f>_xlfn.RANK.AVG(Table2[[#This Row],[Sharpe Ratio Z-Score]],Table2[Sharpe Ratio Z-Score])</f>
        <v>547</v>
      </c>
      <c r="AV210">
        <f>(Table2[[#This Row],[Rank 1Y]]+Table2[[#This Row],[Rank 6M]]+Table2[[#This Row],[Rank Sharpe]])/3</f>
        <v>580.33333333333337</v>
      </c>
    </row>
    <row r="211" spans="1:48" x14ac:dyDescent="0.3">
      <c r="A211" t="s">
        <v>526</v>
      </c>
      <c r="B211" t="s">
        <v>527</v>
      </c>
      <c r="C211" t="s">
        <v>10147</v>
      </c>
      <c r="D211" t="s">
        <v>351</v>
      </c>
      <c r="E211">
        <v>38667.019069034999</v>
      </c>
      <c r="F211">
        <v>739.75</v>
      </c>
      <c r="G211">
        <v>5.6543752640518097</v>
      </c>
      <c r="H211">
        <f>(Table2[[#This Row],[1Y Return vs Nifty]]-AVERAGE(Table2[1Y Return vs Nifty]))/_xlfn.STDEV.P(Table2[1Y Return vs Nifty])</f>
        <v>-0.46503427526776187</v>
      </c>
      <c r="I211">
        <v>-2.1127967729802002</v>
      </c>
      <c r="J211">
        <f>(Table2[[#This Row],[1M Return vs Nifty]]-AVERAGE(Table2[1M Return vs Nifty]))/_xlfn.STDEV.P(Table2[1M Return vs Nifty])</f>
        <v>-0.15375352018619179</v>
      </c>
      <c r="K211">
        <v>17.264358453813799</v>
      </c>
      <c r="L211">
        <f>(Table2[[#This Row],[6M Return vs Nifty]]-AVERAGE(Table2[6M Return vs Nifty]))/_xlfn.STDEV.P(Table2[6M Return vs Nifty])</f>
        <v>0.20579265438111877</v>
      </c>
      <c r="M211">
        <v>-3.4789134662693399</v>
      </c>
      <c r="N211">
        <f>(Table2[[#This Row],[1W Return vs Nifty]]-AVERAGE(Table2[1W Return vs Nifty]))/_xlfn.STDEV.P(Table2[1W Return vs Nifty])</f>
        <v>-0.41451601308087027</v>
      </c>
      <c r="O211">
        <v>739.16</v>
      </c>
      <c r="P211">
        <v>715.86371116249904</v>
      </c>
      <c r="Q211">
        <v>620.875005261453</v>
      </c>
      <c r="R211">
        <v>46.269097100841698</v>
      </c>
      <c r="S211" s="2">
        <f>(Table2[[#This Row],[Close Price]]-Table2[[#This Row],[20D EMA]])/Table2[[#This Row],[20D EMA]]</f>
        <v>7.9820336598305087E-4</v>
      </c>
      <c r="T211" s="2">
        <f>(Table2[[#This Row],[Close Price]]-Table2[[#This Row],[50D EMA]])/Table2[[#This Row],[50D EMA]]</f>
        <v>3.3367089943296256E-2</v>
      </c>
      <c r="U211" s="2">
        <f>(Table2[[#This Row],[Close Price]]-Table2[[#This Row],[200D EMA]])/Table2[[#This Row],[200D EMA]]</f>
        <v>0.1914636500602698</v>
      </c>
      <c r="V211">
        <v>2.3224686650091</v>
      </c>
      <c r="W211">
        <v>735.2</v>
      </c>
      <c r="X211">
        <v>746</v>
      </c>
      <c r="Y211">
        <v>738.1</v>
      </c>
      <c r="Z211">
        <v>763</v>
      </c>
      <c r="AA211">
        <v>721.15</v>
      </c>
      <c r="AB211">
        <v>786</v>
      </c>
      <c r="AC211" s="2">
        <f>(Table2[[#This Row],[Close Price]]/Table2[[#This Row],[Day Low]])-1</f>
        <v>6.1887921653971389E-3</v>
      </c>
      <c r="AD211" s="2">
        <f>(Table2[[#This Row],[Day High]]/Table2[[#This Row],[Close Price]])-1</f>
        <v>8.448800270361545E-3</v>
      </c>
      <c r="AE211" s="2">
        <f>(Table2[[#This Row],[Close Price]]/Table2[[#This Row],[Current Week Low]])-1</f>
        <v>2.2354694485842153E-3</v>
      </c>
      <c r="AF211" s="2">
        <f>(Table2[[#This Row],[Current Week High]]/Table2[[#This Row],[Close Price]])-1</f>
        <v>3.1429537005745134E-2</v>
      </c>
      <c r="AG211" s="2">
        <f>(Table2[[#This Row],[Close Price]]/Table2[[#This Row],[Current Month Low]])-1</f>
        <v>2.5792137558066974E-2</v>
      </c>
      <c r="AH211" s="2">
        <f>(Table2[[#This Row],[Current Month High]]/Table2[[#This Row],[Close Price]])-1</f>
        <v>6.2521122000675833E-2</v>
      </c>
      <c r="AI211">
        <v>6.2521122000675797</v>
      </c>
      <c r="AJ211">
        <v>50.355691056910501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-0.04</v>
      </c>
      <c r="AM211" t="s">
        <v>10184</v>
      </c>
      <c r="AN211">
        <v>1.57</v>
      </c>
      <c r="AO211" t="s">
        <v>10183</v>
      </c>
      <c r="AQ211">
        <f>(Table2[[#This Row],[Sharpe Ratio]]-AVERAGE(Table2[Sharpe Ratio]))/_xlfn.STDEV.P(Table2[Sharpe Ratio])</f>
        <v>-0.60657038812317254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-1.4340815422768776</v>
      </c>
      <c r="AS211">
        <f>_xlfn.RANK.AVG(Table2[[#This Row],[1Y Return vs Nifty Z-Score]],Table2[1Y Return vs Nifty Z-Score])</f>
        <v>458</v>
      </c>
      <c r="AT211">
        <f>_xlfn.RANK.AVG(Table2[[#This Row],[6M Return vs Nifty Z-Score]],Table2[6M Return vs Nifty Z-Score])</f>
        <v>253</v>
      </c>
      <c r="AU211">
        <f>_xlfn.RANK.AVG(Table2[[#This Row],[Sharpe Ratio Z-Score]],Table2[Sharpe Ratio Z-Score])</f>
        <v>518</v>
      </c>
      <c r="AV211">
        <f>(Table2[[#This Row],[Rank 1Y]]+Table2[[#This Row],[Rank 6M]]+Table2[[#This Row],[Rank Sharpe]])/3</f>
        <v>409.66666666666669</v>
      </c>
    </row>
    <row r="212" spans="1:48" x14ac:dyDescent="0.3">
      <c r="A212" t="s">
        <v>528</v>
      </c>
      <c r="B212" t="s">
        <v>529</v>
      </c>
      <c r="C212" t="s">
        <v>10153</v>
      </c>
      <c r="D212" t="s">
        <v>253</v>
      </c>
      <c r="E212">
        <v>38209.828470945002</v>
      </c>
      <c r="F212">
        <v>2801.45</v>
      </c>
      <c r="G212">
        <v>15.255133381641301</v>
      </c>
      <c r="H212">
        <f>(Table2[[#This Row],[1Y Return vs Nifty]]-AVERAGE(Table2[1Y Return vs Nifty]))/_xlfn.STDEV.P(Table2[1Y Return vs Nifty])</f>
        <v>-0.34695830674867056</v>
      </c>
      <c r="I212">
        <v>10.350998767578799</v>
      </c>
      <c r="J212">
        <f>(Table2[[#This Row],[1M Return vs Nifty]]-AVERAGE(Table2[1M Return vs Nifty]))/_xlfn.STDEV.P(Table2[1M Return vs Nifty])</f>
        <v>1.0313674292096218</v>
      </c>
      <c r="K212">
        <v>4.1113456359424303</v>
      </c>
      <c r="L212">
        <f>(Table2[[#This Row],[6M Return vs Nifty]]-AVERAGE(Table2[6M Return vs Nifty]))/_xlfn.STDEV.P(Table2[6M Return vs Nifty])</f>
        <v>-0.19887784557372173</v>
      </c>
      <c r="M212">
        <v>1.63998410479489</v>
      </c>
      <c r="N212">
        <f>(Table2[[#This Row],[1W Return vs Nifty]]-AVERAGE(Table2[1W Return vs Nifty]))/_xlfn.STDEV.P(Table2[1W Return vs Nifty])</f>
        <v>0.67777609094910651</v>
      </c>
      <c r="O212">
        <v>2627.68</v>
      </c>
      <c r="P212">
        <v>2501.7881615269198</v>
      </c>
      <c r="Q212">
        <v>2314.6267555101099</v>
      </c>
      <c r="R212">
        <v>84.591176399131996</v>
      </c>
      <c r="S212" s="2">
        <f>(Table2[[#This Row],[Close Price]]-Table2[[#This Row],[20D EMA]])/Table2[[#This Row],[20D EMA]]</f>
        <v>6.6130579065944106E-2</v>
      </c>
      <c r="T212" s="2">
        <f>(Table2[[#This Row],[Close Price]]-Table2[[#This Row],[50D EMA]])/Table2[[#This Row],[50D EMA]]</f>
        <v>0.11977906166531183</v>
      </c>
      <c r="U212" s="2">
        <f>(Table2[[#This Row],[Close Price]]-Table2[[#This Row],[200D EMA]])/Table2[[#This Row],[200D EMA]]</f>
        <v>0.21032472874124417</v>
      </c>
      <c r="V212">
        <v>1.4079688474285099</v>
      </c>
      <c r="W212">
        <v>2782.55</v>
      </c>
      <c r="X212">
        <v>2818</v>
      </c>
      <c r="Y212">
        <v>2752.05</v>
      </c>
      <c r="Z212">
        <v>2829.95</v>
      </c>
      <c r="AA212">
        <v>2510</v>
      </c>
      <c r="AB212">
        <v>2829.95</v>
      </c>
      <c r="AC212" s="2">
        <f>(Table2[[#This Row],[Close Price]]/Table2[[#This Row],[Day Low]])-1</f>
        <v>6.7923307757271623E-3</v>
      </c>
      <c r="AD212" s="2">
        <f>(Table2[[#This Row],[Day High]]/Table2[[#This Row],[Close Price]])-1</f>
        <v>5.9076549643934939E-3</v>
      </c>
      <c r="AE212" s="2">
        <f>(Table2[[#This Row],[Close Price]]/Table2[[#This Row],[Current Week Low]])-1</f>
        <v>1.795025526425742E-2</v>
      </c>
      <c r="AF212" s="2">
        <f>(Table2[[#This Row],[Current Week High]]/Table2[[#This Row],[Close Price]])-1</f>
        <v>1.0173303110889043E-2</v>
      </c>
      <c r="AG212" s="2">
        <f>(Table2[[#This Row],[Close Price]]/Table2[[#This Row],[Current Month Low]])-1</f>
        <v>0.1161155378486054</v>
      </c>
      <c r="AH212" s="2">
        <f>(Table2[[#This Row],[Current Month High]]/Table2[[#This Row],[Close Price]])-1</f>
        <v>1.0173303110889043E-2</v>
      </c>
      <c r="AI212">
        <v>1.0173303110889</v>
      </c>
      <c r="AJ212">
        <v>45.768400239352701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7.0000000000000007E-2</v>
      </c>
      <c r="AM212" t="s">
        <v>10183</v>
      </c>
      <c r="AN212">
        <v>11.46</v>
      </c>
      <c r="AO212" t="s">
        <v>10183</v>
      </c>
      <c r="AP212">
        <v>1.4355348610956E-2</v>
      </c>
      <c r="AQ212">
        <f>(Table2[[#This Row],[Sharpe Ratio]]-AVERAGE(Table2[Sharpe Ratio]))/_xlfn.STDEV.P(Table2[Sharpe Ratio])</f>
        <v>-0.44417497431708852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0.71913239351924751</v>
      </c>
      <c r="AS212">
        <f>_xlfn.RANK.AVG(Table2[[#This Row],[1Y Return vs Nifty Z-Score]],Table2[1Y Return vs Nifty Z-Score])</f>
        <v>406</v>
      </c>
      <c r="AT212">
        <f>_xlfn.RANK.AVG(Table2[[#This Row],[6M Return vs Nifty Z-Score]],Table2[6M Return vs Nifty Z-Score])</f>
        <v>388</v>
      </c>
      <c r="AU212">
        <f>_xlfn.RANK.AVG(Table2[[#This Row],[Sharpe Ratio Z-Score]],Table2[Sharpe Ratio Z-Score])</f>
        <v>451</v>
      </c>
      <c r="AV212">
        <f>(Table2[[#This Row],[Rank 1Y]]+Table2[[#This Row],[Rank 6M]]+Table2[[#This Row],[Rank Sharpe]])/3</f>
        <v>415</v>
      </c>
    </row>
    <row r="213" spans="1:48" x14ac:dyDescent="0.3">
      <c r="A213" t="s">
        <v>530</v>
      </c>
      <c r="B213" t="s">
        <v>531</v>
      </c>
      <c r="C213" t="s">
        <v>10149</v>
      </c>
      <c r="D213" t="s">
        <v>532</v>
      </c>
      <c r="E213">
        <v>38059.422462540002</v>
      </c>
      <c r="F213">
        <v>578.85</v>
      </c>
      <c r="G213">
        <v>-3.7683103005880798</v>
      </c>
      <c r="H213">
        <f>(Table2[[#This Row],[1Y Return vs Nifty]]-AVERAGE(Table2[1Y Return vs Nifty]))/_xlfn.STDEV.P(Table2[1Y Return vs Nifty])</f>
        <v>-0.58092019911551929</v>
      </c>
      <c r="I213">
        <v>4.5891474684228699</v>
      </c>
      <c r="J213">
        <f>(Table2[[#This Row],[1M Return vs Nifty]]-AVERAGE(Table2[1M Return vs Nifty]))/_xlfn.STDEV.P(Table2[1M Return vs Nifty])</f>
        <v>0.48350135906170599</v>
      </c>
      <c r="K213">
        <v>-2.6524342624521302</v>
      </c>
      <c r="L213">
        <f>(Table2[[#This Row],[6M Return vs Nifty]]-AVERAGE(Table2[6M Return vs Nifty]))/_xlfn.STDEV.P(Table2[6M Return vs Nifty])</f>
        <v>-0.40697482160257875</v>
      </c>
      <c r="M213">
        <v>1.09916211702817</v>
      </c>
      <c r="N213">
        <f>(Table2[[#This Row],[1W Return vs Nifty]]-AVERAGE(Table2[1W Return vs Nifty]))/_xlfn.STDEV.P(Table2[1W Return vs Nifty])</f>
        <v>0.56237319829060595</v>
      </c>
      <c r="O213">
        <v>562.97</v>
      </c>
      <c r="P213">
        <v>532.48622899720101</v>
      </c>
      <c r="Q213">
        <v>506.84698895690298</v>
      </c>
      <c r="R213">
        <v>65.768977915145101</v>
      </c>
      <c r="S213" s="2">
        <f>(Table2[[#This Row],[Close Price]]-Table2[[#This Row],[20D EMA]])/Table2[[#This Row],[20D EMA]]</f>
        <v>2.8207542142565312E-2</v>
      </c>
      <c r="T213" s="2">
        <f>(Table2[[#This Row],[Close Price]]-Table2[[#This Row],[50D EMA]])/Table2[[#This Row],[50D EMA]]</f>
        <v>8.7070366289308712E-2</v>
      </c>
      <c r="U213" s="2">
        <f>(Table2[[#This Row],[Close Price]]-Table2[[#This Row],[200D EMA]])/Table2[[#This Row],[200D EMA]]</f>
        <v>0.14206064672748689</v>
      </c>
      <c r="V213">
        <v>0.50718499568186803</v>
      </c>
      <c r="W213">
        <v>574.65</v>
      </c>
      <c r="X213">
        <v>581.9</v>
      </c>
      <c r="Y213">
        <v>575.15</v>
      </c>
      <c r="Z213">
        <v>582.04999999999995</v>
      </c>
      <c r="AA213">
        <v>559.85</v>
      </c>
      <c r="AB213">
        <v>587</v>
      </c>
      <c r="AC213" s="2">
        <f>(Table2[[#This Row],[Close Price]]/Table2[[#This Row],[Day Low]])-1</f>
        <v>7.308796658835881E-3</v>
      </c>
      <c r="AD213" s="2">
        <f>(Table2[[#This Row],[Day High]]/Table2[[#This Row],[Close Price]])-1</f>
        <v>5.2690679796145723E-3</v>
      </c>
      <c r="AE213" s="2">
        <f>(Table2[[#This Row],[Close Price]]/Table2[[#This Row],[Current Week Low]])-1</f>
        <v>6.4331044075458532E-3</v>
      </c>
      <c r="AF213" s="2">
        <f>(Table2[[#This Row],[Current Week High]]/Table2[[#This Row],[Close Price]])-1</f>
        <v>5.5282024704152999E-3</v>
      </c>
      <c r="AG213" s="2">
        <f>(Table2[[#This Row],[Close Price]]/Table2[[#This Row],[Current Month Low]])-1</f>
        <v>3.3937661873716163E-2</v>
      </c>
      <c r="AH213" s="2">
        <f>(Table2[[#This Row],[Current Month High]]/Table2[[#This Row],[Close Price]])-1</f>
        <v>1.407964066683931E-2</v>
      </c>
      <c r="AI213">
        <v>1.4079640666839299</v>
      </c>
      <c r="AJ213">
        <v>37.477734235838902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0.19</v>
      </c>
      <c r="AM213" t="s">
        <v>10183</v>
      </c>
      <c r="AN213">
        <v>4.8</v>
      </c>
      <c r="AO213" t="s">
        <v>10183</v>
      </c>
      <c r="AP213">
        <v>-8.5336767499092997E-2</v>
      </c>
      <c r="AQ213">
        <f>(Table2[[#This Row],[Sharpe Ratio]]-AVERAGE(Table2[Sharpe Ratio]))/_xlfn.STDEV.P(Table2[Sharpe Ratio])</f>
        <v>-1.5719457368146101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-1.513966200180396</v>
      </c>
      <c r="AS213">
        <f>_xlfn.RANK.AVG(Table2[[#This Row],[1Y Return vs Nifty Z-Score]],Table2[1Y Return vs Nifty Z-Score])</f>
        <v>524</v>
      </c>
      <c r="AT213">
        <f>_xlfn.RANK.AVG(Table2[[#This Row],[6M Return vs Nifty Z-Score]],Table2[6M Return vs Nifty Z-Score])</f>
        <v>462</v>
      </c>
      <c r="AU213">
        <f>_xlfn.RANK.AVG(Table2[[#This Row],[Sharpe Ratio Z-Score]],Table2[Sharpe Ratio Z-Score])</f>
        <v>693</v>
      </c>
      <c r="AV213">
        <f>(Table2[[#This Row],[Rank 1Y]]+Table2[[#This Row],[Rank 6M]]+Table2[[#This Row],[Rank Sharpe]])/3</f>
        <v>559.66666666666663</v>
      </c>
    </row>
    <row r="214" spans="1:48" x14ac:dyDescent="0.3">
      <c r="A214" t="s">
        <v>533</v>
      </c>
      <c r="B214" t="s">
        <v>534</v>
      </c>
      <c r="C214" t="s">
        <v>10139</v>
      </c>
      <c r="D214" t="s">
        <v>49</v>
      </c>
      <c r="E214">
        <v>37408.07112416</v>
      </c>
      <c r="F214">
        <v>303.05</v>
      </c>
      <c r="G214">
        <v>-30.892793790415698</v>
      </c>
      <c r="H214">
        <f>(Table2[[#This Row],[1Y Return vs Nifty]]-AVERAGE(Table2[1Y Return vs Nifty]))/_xlfn.STDEV.P(Table2[1Y Return vs Nifty])</f>
        <v>-0.91451361115802876</v>
      </c>
      <c r="I214">
        <v>-6.0032033190674303</v>
      </c>
      <c r="J214">
        <f>(Table2[[#This Row],[1M Return vs Nifty]]-AVERAGE(Table2[1M Return vs Nifty]))/_xlfn.STDEV.P(Table2[1M Return vs Nifty])</f>
        <v>-0.52367312328229654</v>
      </c>
      <c r="K214">
        <v>-3.81938606525611</v>
      </c>
      <c r="L214">
        <f>(Table2[[#This Row],[6M Return vs Nifty]]-AVERAGE(Table2[6M Return vs Nifty]))/_xlfn.STDEV.P(Table2[6M Return vs Nifty])</f>
        <v>-0.44287769617609513</v>
      </c>
      <c r="M214">
        <v>-2.35801273266694</v>
      </c>
      <c r="N214">
        <f>(Table2[[#This Row],[1W Return vs Nifty]]-AVERAGE(Table2[1W Return vs Nifty]))/_xlfn.STDEV.P(Table2[1W Return vs Nifty])</f>
        <v>-0.17533345400091496</v>
      </c>
      <c r="O214">
        <v>298.93</v>
      </c>
      <c r="P214">
        <v>290.29904608491699</v>
      </c>
      <c r="Q214">
        <v>280.86940961689498</v>
      </c>
      <c r="R214">
        <v>56.135837310737799</v>
      </c>
      <c r="S214" s="2">
        <f>(Table2[[#This Row],[Close Price]]-Table2[[#This Row],[20D EMA]])/Table2[[#This Row],[20D EMA]]</f>
        <v>1.3782490884153495E-2</v>
      </c>
      <c r="T214" s="2">
        <f>(Table2[[#This Row],[Close Price]]-Table2[[#This Row],[50D EMA]])/Table2[[#This Row],[50D EMA]]</f>
        <v>4.392351296722196E-2</v>
      </c>
      <c r="U214" s="2">
        <f>(Table2[[#This Row],[Close Price]]-Table2[[#This Row],[200D EMA]])/Table2[[#This Row],[200D EMA]]</f>
        <v>7.8971185980556885E-2</v>
      </c>
      <c r="V214">
        <v>0.73027286792479096</v>
      </c>
      <c r="W214">
        <v>295</v>
      </c>
      <c r="X214">
        <v>301.55</v>
      </c>
      <c r="Y214">
        <v>296.5</v>
      </c>
      <c r="Z214">
        <v>305.2</v>
      </c>
      <c r="AA214">
        <v>288.60000000000002</v>
      </c>
      <c r="AB214">
        <v>309.25</v>
      </c>
      <c r="AC214" s="2">
        <f>(Table2[[#This Row],[Close Price]]/Table2[[#This Row],[Day Low]])-1</f>
        <v>2.7288135593220408E-2</v>
      </c>
      <c r="AD214" s="2">
        <f>(Table2[[#This Row],[Day High]]/Table2[[#This Row],[Close Price]])-1</f>
        <v>-4.9496782709124165E-3</v>
      </c>
      <c r="AE214" s="2">
        <f>(Table2[[#This Row],[Close Price]]/Table2[[#This Row],[Current Week Low]])-1</f>
        <v>2.2091062394603789E-2</v>
      </c>
      <c r="AF214" s="2">
        <f>(Table2[[#This Row],[Current Week High]]/Table2[[#This Row],[Close Price]])-1</f>
        <v>7.0945388549743527E-3</v>
      </c>
      <c r="AG214" s="2">
        <f>(Table2[[#This Row],[Close Price]]/Table2[[#This Row],[Current Month Low]])-1</f>
        <v>5.0069300069299993E-2</v>
      </c>
      <c r="AH214" s="2">
        <f>(Table2[[#This Row],[Current Month High]]/Table2[[#This Row],[Close Price]])-1</f>
        <v>2.0458670186437766E-2</v>
      </c>
      <c r="AI214">
        <v>7.3585216960897402</v>
      </c>
      <c r="AJ214">
        <v>27.680640404465901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7.0000000000000007E-2</v>
      </c>
      <c r="AM214" t="s">
        <v>10183</v>
      </c>
      <c r="AN214">
        <v>0.8</v>
      </c>
      <c r="AO214" t="s">
        <v>10183</v>
      </c>
      <c r="AP214">
        <v>6.1242722489744002E-2</v>
      </c>
      <c r="AQ214">
        <f>(Table2[[#This Row],[Sharpe Ratio]]-AVERAGE(Table2[Sharpe Ratio]))/_xlfn.STDEV.P(Table2[Sharpe Ratio])</f>
        <v>8.6240182408198224E-2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-1.9701577022091372</v>
      </c>
      <c r="AS214">
        <f>_xlfn.RANK.AVG(Table2[[#This Row],[1Y Return vs Nifty Z-Score]],Table2[1Y Return vs Nifty Z-Score])</f>
        <v>667</v>
      </c>
      <c r="AT214">
        <f>_xlfn.RANK.AVG(Table2[[#This Row],[6M Return vs Nifty Z-Score]],Table2[6M Return vs Nifty Z-Score])</f>
        <v>475</v>
      </c>
      <c r="AU214">
        <f>_xlfn.RANK.AVG(Table2[[#This Row],[Sharpe Ratio Z-Score]],Table2[Sharpe Ratio Z-Score])</f>
        <v>306</v>
      </c>
      <c r="AV214">
        <f>(Table2[[#This Row],[Rank 1Y]]+Table2[[#This Row],[Rank 6M]]+Table2[[#This Row],[Rank Sharpe]])/3</f>
        <v>482.66666666666669</v>
      </c>
    </row>
    <row r="215" spans="1:48" x14ac:dyDescent="0.3">
      <c r="A215" t="s">
        <v>535</v>
      </c>
      <c r="B215" t="s">
        <v>536</v>
      </c>
      <c r="C215" t="s">
        <v>10137</v>
      </c>
      <c r="D215" t="s">
        <v>176</v>
      </c>
      <c r="E215">
        <v>37383.542723999999</v>
      </c>
      <c r="F215">
        <v>533.29999999999995</v>
      </c>
      <c r="G215">
        <v>-16.666386550791898</v>
      </c>
      <c r="H215">
        <f>(Table2[[#This Row],[1Y Return vs Nifty]]-AVERAGE(Table2[1Y Return vs Nifty]))/_xlfn.STDEV.P(Table2[1Y Return vs Nifty])</f>
        <v>-0.73954859352176039</v>
      </c>
      <c r="I215">
        <v>3.7070914313010701</v>
      </c>
      <c r="J215">
        <f>(Table2[[#This Row],[1M Return vs Nifty]]-AVERAGE(Table2[1M Return vs Nifty]))/_xlfn.STDEV.P(Table2[1M Return vs Nifty])</f>
        <v>0.39963099351114806</v>
      </c>
      <c r="K215">
        <v>11.9560127920013</v>
      </c>
      <c r="L215">
        <f>(Table2[[#This Row],[6M Return vs Nifty]]-AVERAGE(Table2[6M Return vs Nifty]))/_xlfn.STDEV.P(Table2[6M Return vs Nifty])</f>
        <v>4.2474111120821251E-2</v>
      </c>
      <c r="M215">
        <v>-1.06022887549001</v>
      </c>
      <c r="N215">
        <f>(Table2[[#This Row],[1W Return vs Nifty]]-AVERAGE(Table2[1W Return vs Nifty]))/_xlfn.STDEV.P(Table2[1W Return vs Nifty])</f>
        <v>0.10159317722238069</v>
      </c>
      <c r="O215">
        <v>508.18</v>
      </c>
      <c r="P215">
        <v>484.00675711500702</v>
      </c>
      <c r="Q215">
        <v>452.627416571607</v>
      </c>
      <c r="R215">
        <v>74.323905804115896</v>
      </c>
      <c r="S215" s="2">
        <f>(Table2[[#This Row],[Close Price]]-Table2[[#This Row],[20D EMA]])/Table2[[#This Row],[20D EMA]]</f>
        <v>4.9431303868707838E-2</v>
      </c>
      <c r="T215" s="2">
        <f>(Table2[[#This Row],[Close Price]]-Table2[[#This Row],[50D EMA]])/Table2[[#This Row],[50D EMA]]</f>
        <v>0.1018441213069266</v>
      </c>
      <c r="U215" s="2">
        <f>(Table2[[#This Row],[Close Price]]-Table2[[#This Row],[200D EMA]])/Table2[[#This Row],[200D EMA]]</f>
        <v>0.17823176518877598</v>
      </c>
      <c r="V215">
        <v>0.66975119143729001</v>
      </c>
      <c r="W215">
        <v>529.6</v>
      </c>
      <c r="X215">
        <v>541.5</v>
      </c>
      <c r="Y215">
        <v>521.6</v>
      </c>
      <c r="Z215">
        <v>538.4</v>
      </c>
      <c r="AA215">
        <v>502.85</v>
      </c>
      <c r="AB215">
        <v>540.45000000000005</v>
      </c>
      <c r="AC215" s="2">
        <f>(Table2[[#This Row],[Close Price]]/Table2[[#This Row],[Day Low]])-1</f>
        <v>6.9864048338368345E-3</v>
      </c>
      <c r="AD215" s="2">
        <f>(Table2[[#This Row],[Day High]]/Table2[[#This Row],[Close Price]])-1</f>
        <v>1.5375960997562332E-2</v>
      </c>
      <c r="AE215" s="2">
        <f>(Table2[[#This Row],[Close Price]]/Table2[[#This Row],[Current Week Low]])-1</f>
        <v>2.2430981595091826E-2</v>
      </c>
      <c r="AF215" s="2">
        <f>(Table2[[#This Row],[Current Week High]]/Table2[[#This Row],[Close Price]])-1</f>
        <v>9.5630976936058598E-3</v>
      </c>
      <c r="AG215" s="2">
        <f>(Table2[[#This Row],[Close Price]]/Table2[[#This Row],[Current Month Low]])-1</f>
        <v>6.0554837426667785E-2</v>
      </c>
      <c r="AH215" s="2">
        <f>(Table2[[#This Row],[Current Month High]]/Table2[[#This Row],[Close Price]])-1</f>
        <v>1.3407087942996609E-2</v>
      </c>
      <c r="AI215">
        <v>1.3407087942996601</v>
      </c>
      <c r="AJ215">
        <v>41.9483630556294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0.09</v>
      </c>
      <c r="AM215" t="s">
        <v>10183</v>
      </c>
      <c r="AN215">
        <v>10.51</v>
      </c>
      <c r="AO215" t="s">
        <v>10183</v>
      </c>
      <c r="AP215">
        <v>-5.3892322864551E-2</v>
      </c>
      <c r="AQ215">
        <f>(Table2[[#This Row],[Sharpe Ratio]]-AVERAGE(Table2[Sharpe Ratio]))/_xlfn.STDEV.P(Table2[Sharpe Ratio])</f>
        <v>-1.2162292901633796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-1.41207960183079</v>
      </c>
      <c r="AS215">
        <f>_xlfn.RANK.AVG(Table2[[#This Row],[1Y Return vs Nifty Z-Score]],Table2[1Y Return vs Nifty Z-Score])</f>
        <v>598</v>
      </c>
      <c r="AT215">
        <f>_xlfn.RANK.AVG(Table2[[#This Row],[6M Return vs Nifty Z-Score]],Table2[6M Return vs Nifty Z-Score])</f>
        <v>295</v>
      </c>
      <c r="AU215">
        <f>_xlfn.RANK.AVG(Table2[[#This Row],[Sharpe Ratio Z-Score]],Table2[Sharpe Ratio Z-Score])</f>
        <v>638</v>
      </c>
      <c r="AV215">
        <f>(Table2[[#This Row],[Rank 1Y]]+Table2[[#This Row],[Rank 6M]]+Table2[[#This Row],[Rank Sharpe]])/3</f>
        <v>510.33333333333331</v>
      </c>
    </row>
    <row r="216" spans="1:48" x14ac:dyDescent="0.3">
      <c r="A216" t="s">
        <v>537</v>
      </c>
      <c r="B216" t="s">
        <v>538</v>
      </c>
      <c r="C216" t="s">
        <v>10144</v>
      </c>
      <c r="D216" t="s">
        <v>293</v>
      </c>
      <c r="E216">
        <v>36698.515574279998</v>
      </c>
      <c r="F216">
        <v>486.1</v>
      </c>
      <c r="G216">
        <v>21.610751588959701</v>
      </c>
      <c r="H216">
        <f>(Table2[[#This Row],[1Y Return vs Nifty]]-AVERAGE(Table2[1Y Return vs Nifty]))/_xlfn.STDEV.P(Table2[1Y Return vs Nifty])</f>
        <v>-0.26879304457090525</v>
      </c>
      <c r="I216">
        <v>-9.1756418880641206</v>
      </c>
      <c r="J216">
        <f>(Table2[[#This Row],[1M Return vs Nifty]]-AVERAGE(Table2[1M Return vs Nifty]))/_xlfn.STDEV.P(Table2[1M Return vs Nifty])</f>
        <v>-0.82532468652838553</v>
      </c>
      <c r="K216">
        <v>6.0938894283428304</v>
      </c>
      <c r="L216">
        <f>(Table2[[#This Row],[6M Return vs Nifty]]-AVERAGE(Table2[6M Return vs Nifty]))/_xlfn.STDEV.P(Table2[6M Return vs Nifty])</f>
        <v>-0.13788216353781899</v>
      </c>
      <c r="M216">
        <v>2.5954554094379598</v>
      </c>
      <c r="N216">
        <f>(Table2[[#This Row],[1W Return vs Nifty]]-AVERAGE(Table2[1W Return vs Nifty]))/_xlfn.STDEV.P(Table2[1W Return vs Nifty])</f>
        <v>0.88165861588735561</v>
      </c>
      <c r="O216">
        <v>471.85</v>
      </c>
      <c r="P216">
        <v>463.96748942464399</v>
      </c>
      <c r="Q216">
        <v>417.32529569914902</v>
      </c>
      <c r="R216">
        <v>66.896109462410394</v>
      </c>
      <c r="S216" s="2">
        <f>(Table2[[#This Row],[Close Price]]-Table2[[#This Row],[20D EMA]])/Table2[[#This Row],[20D EMA]]</f>
        <v>3.0200275511285363E-2</v>
      </c>
      <c r="T216" s="2">
        <f>(Table2[[#This Row],[Close Price]]-Table2[[#This Row],[50D EMA]])/Table2[[#This Row],[50D EMA]]</f>
        <v>4.7702718573670068E-2</v>
      </c>
      <c r="U216" s="2">
        <f>(Table2[[#This Row],[Close Price]]-Table2[[#This Row],[200D EMA]])/Table2[[#This Row],[200D EMA]]</f>
        <v>0.16479879127775393</v>
      </c>
      <c r="V216">
        <v>1.48206190662588</v>
      </c>
      <c r="W216">
        <v>487</v>
      </c>
      <c r="X216">
        <v>492</v>
      </c>
      <c r="Y216">
        <v>480.3</v>
      </c>
      <c r="Z216">
        <v>490.8</v>
      </c>
      <c r="AA216">
        <v>453</v>
      </c>
      <c r="AB216">
        <v>490.8</v>
      </c>
      <c r="AC216" s="2">
        <f>(Table2[[#This Row],[Close Price]]/Table2[[#This Row],[Day Low]])-1</f>
        <v>-1.8480492813141014E-3</v>
      </c>
      <c r="AD216" s="2">
        <f>(Table2[[#This Row],[Day High]]/Table2[[#This Row],[Close Price]])-1</f>
        <v>1.2137420283892197E-2</v>
      </c>
      <c r="AE216" s="2">
        <f>(Table2[[#This Row],[Close Price]]/Table2[[#This Row],[Current Week Low]])-1</f>
        <v>1.2075785967103903E-2</v>
      </c>
      <c r="AF216" s="2">
        <f>(Table2[[#This Row],[Current Week High]]/Table2[[#This Row],[Close Price]])-1</f>
        <v>9.6687924295413286E-3</v>
      </c>
      <c r="AG216" s="2">
        <f>(Table2[[#This Row],[Close Price]]/Table2[[#This Row],[Current Month Low]])-1</f>
        <v>7.3068432671081762E-2</v>
      </c>
      <c r="AH216" s="2">
        <f>(Table2[[#This Row],[Current Month High]]/Table2[[#This Row],[Close Price]])-1</f>
        <v>9.6687924295413286E-3</v>
      </c>
      <c r="AI216">
        <v>4.8858259617362698</v>
      </c>
      <c r="AJ216">
        <v>57.568881685575299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-0.01</v>
      </c>
      <c r="AM216" t="s">
        <v>10184</v>
      </c>
      <c r="AN216">
        <v>1.63</v>
      </c>
      <c r="AO216" t="s">
        <v>10183</v>
      </c>
      <c r="AP216">
        <v>5.9234663542822003E-2</v>
      </c>
      <c r="AQ216">
        <f>(Table2[[#This Row],[Sharpe Ratio]]-AVERAGE(Table2[Sharpe Ratio]))/_xlfn.STDEV.P(Table2[Sharpe Ratio])</f>
        <v>6.3523941063593853E-2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-0.28681733768616025</v>
      </c>
      <c r="AS216">
        <f>_xlfn.RANK.AVG(Table2[[#This Row],[1Y Return vs Nifty Z-Score]],Table2[1Y Return vs Nifty Z-Score])</f>
        <v>373</v>
      </c>
      <c r="AT216">
        <f>_xlfn.RANK.AVG(Table2[[#This Row],[6M Return vs Nifty Z-Score]],Table2[6M Return vs Nifty Z-Score])</f>
        <v>362</v>
      </c>
      <c r="AU216">
        <f>_xlfn.RANK.AVG(Table2[[#This Row],[Sharpe Ratio Z-Score]],Table2[Sharpe Ratio Z-Score])</f>
        <v>312</v>
      </c>
      <c r="AV216">
        <f>(Table2[[#This Row],[Rank 1Y]]+Table2[[#This Row],[Rank 6M]]+Table2[[#This Row],[Rank Sharpe]])/3</f>
        <v>349</v>
      </c>
    </row>
    <row r="217" spans="1:48" x14ac:dyDescent="0.3">
      <c r="A217" t="s">
        <v>539</v>
      </c>
      <c r="B217" t="s">
        <v>540</v>
      </c>
      <c r="C217" t="s">
        <v>10151</v>
      </c>
      <c r="D217" t="s">
        <v>541</v>
      </c>
      <c r="E217">
        <v>36599.449193339999</v>
      </c>
      <c r="F217">
        <v>1345.85</v>
      </c>
      <c r="G217">
        <v>-1.9193312993720899</v>
      </c>
      <c r="H217">
        <f>(Table2[[#This Row],[1Y Return vs Nifty]]-AVERAGE(Table2[1Y Return vs Nifty]))/_xlfn.STDEV.P(Table2[1Y Return vs Nifty])</f>
        <v>-0.55818032965249675</v>
      </c>
      <c r="I217">
        <v>9.8776519840575894</v>
      </c>
      <c r="J217">
        <f>(Table2[[#This Row],[1M Return vs Nifty]]-AVERAGE(Table2[1M Return vs Nifty]))/_xlfn.STDEV.P(Table2[1M Return vs Nifty])</f>
        <v>0.98635921420363715</v>
      </c>
      <c r="K217">
        <v>-4.2177477884986798</v>
      </c>
      <c r="L217">
        <f>(Table2[[#This Row],[6M Return vs Nifty]]-AVERAGE(Table2[6M Return vs Nifty]))/_xlfn.STDEV.P(Table2[6M Return vs Nifty])</f>
        <v>-0.45513384158852938</v>
      </c>
      <c r="M217">
        <v>0.70568492123205395</v>
      </c>
      <c r="N217">
        <f>(Table2[[#This Row],[1W Return vs Nifty]]-AVERAGE(Table2[1W Return vs Nifty]))/_xlfn.STDEV.P(Table2[1W Return vs Nifty])</f>
        <v>0.47841136312643795</v>
      </c>
      <c r="O217">
        <v>1258.55</v>
      </c>
      <c r="P217">
        <v>1202.0884883262499</v>
      </c>
      <c r="Q217">
        <v>1139.9103167058199</v>
      </c>
      <c r="R217">
        <v>77.950705203907404</v>
      </c>
      <c r="S217" s="2">
        <f>(Table2[[#This Row],[Close Price]]-Table2[[#This Row],[20D EMA]])/Table2[[#This Row],[20D EMA]]</f>
        <v>6.9365539708394541E-2</v>
      </c>
      <c r="T217" s="2">
        <f>(Table2[[#This Row],[Close Price]]-Table2[[#This Row],[50D EMA]])/Table2[[#This Row],[50D EMA]]</f>
        <v>0.11959311903395643</v>
      </c>
      <c r="U217" s="2">
        <f>(Table2[[#This Row],[Close Price]]-Table2[[#This Row],[200D EMA]])/Table2[[#This Row],[200D EMA]]</f>
        <v>0.1806630576774817</v>
      </c>
      <c r="V217">
        <v>2.1599279034838799</v>
      </c>
      <c r="W217">
        <v>1334.85</v>
      </c>
      <c r="X217">
        <v>1358</v>
      </c>
      <c r="Y217">
        <v>1328.35</v>
      </c>
      <c r="Z217">
        <v>1350.5</v>
      </c>
      <c r="AA217">
        <v>1210.6500000000001</v>
      </c>
      <c r="AB217">
        <v>1398</v>
      </c>
      <c r="AC217" s="2">
        <f>(Table2[[#This Row],[Close Price]]/Table2[[#This Row],[Day Low]])-1</f>
        <v>8.2406262875978076E-3</v>
      </c>
      <c r="AD217" s="2">
        <f>(Table2[[#This Row],[Day High]]/Table2[[#This Row],[Close Price]])-1</f>
        <v>9.0277519783037441E-3</v>
      </c>
      <c r="AE217" s="2">
        <f>(Table2[[#This Row],[Close Price]]/Table2[[#This Row],[Current Week Low]])-1</f>
        <v>1.3174238717205577E-2</v>
      </c>
      <c r="AF217" s="2">
        <f>(Table2[[#This Row],[Current Week High]]/Table2[[#This Row],[Close Price]])-1</f>
        <v>3.4550655719434165E-3</v>
      </c>
      <c r="AG217" s="2">
        <f>(Table2[[#This Row],[Close Price]]/Table2[[#This Row],[Current Month Low]])-1</f>
        <v>0.11167554619419295</v>
      </c>
      <c r="AH217" s="2">
        <f>(Table2[[#This Row],[Current Month High]]/Table2[[#This Row],[Close Price]])-1</f>
        <v>3.8748746145558677E-2</v>
      </c>
      <c r="AI217">
        <v>7.0847419846193898</v>
      </c>
      <c r="AJ217">
        <v>36.975217546180801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0.14000000000000001</v>
      </c>
      <c r="AM217" t="s">
        <v>10183</v>
      </c>
      <c r="AN217">
        <v>9.74</v>
      </c>
      <c r="AO217" t="s">
        <v>10183</v>
      </c>
      <c r="AP217">
        <v>0.12782672240002599</v>
      </c>
      <c r="AQ217">
        <f>(Table2[[#This Row],[Sharpe Ratio]]-AVERAGE(Table2[Sharpe Ratio]))/_xlfn.STDEV.P(Table2[Sharpe Ratio])</f>
        <v>0.83947415194357244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1.2909305580326214</v>
      </c>
      <c r="AS217">
        <f>_xlfn.RANK.AVG(Table2[[#This Row],[1Y Return vs Nifty Z-Score]],Table2[1Y Return vs Nifty Z-Score])</f>
        <v>513</v>
      </c>
      <c r="AT217">
        <f>_xlfn.RANK.AVG(Table2[[#This Row],[6M Return vs Nifty Z-Score]],Table2[6M Return vs Nifty Z-Score])</f>
        <v>481</v>
      </c>
      <c r="AU217">
        <f>_xlfn.RANK.AVG(Table2[[#This Row],[Sharpe Ratio Z-Score]],Table2[Sharpe Ratio Z-Score])</f>
        <v>151</v>
      </c>
      <c r="AV217">
        <f>(Table2[[#This Row],[Rank 1Y]]+Table2[[#This Row],[Rank 6M]]+Table2[[#This Row],[Rank Sharpe]])/3</f>
        <v>381.66666666666669</v>
      </c>
    </row>
    <row r="218" spans="1:48" x14ac:dyDescent="0.3">
      <c r="A218" t="s">
        <v>542</v>
      </c>
      <c r="B218" t="s">
        <v>543</v>
      </c>
      <c r="C218" t="s">
        <v>10147</v>
      </c>
      <c r="D218" t="s">
        <v>173</v>
      </c>
      <c r="E218">
        <v>36594.888355975003</v>
      </c>
      <c r="F218">
        <v>198.67</v>
      </c>
      <c r="G218">
        <v>87.495272597286501</v>
      </c>
      <c r="H218">
        <f>(Table2[[#This Row],[1Y Return vs Nifty]]-AVERAGE(Table2[1Y Return vs Nifty]))/_xlfn.STDEV.P(Table2[1Y Return vs Nifty])</f>
        <v>0.54149490698388414</v>
      </c>
      <c r="I218">
        <v>-1.9407155878075599</v>
      </c>
      <c r="J218">
        <f>(Table2[[#This Row],[1M Return vs Nifty]]-AVERAGE(Table2[1M Return vs Nifty]))/_xlfn.STDEV.P(Table2[1M Return vs Nifty])</f>
        <v>-0.1373911675720691</v>
      </c>
      <c r="K218">
        <v>35.571784821843899</v>
      </c>
      <c r="L218">
        <f>(Table2[[#This Row],[6M Return vs Nifty]]-AVERAGE(Table2[6M Return vs Nifty]))/_xlfn.STDEV.P(Table2[6M Return vs Nifty])</f>
        <v>0.76904576481457521</v>
      </c>
      <c r="M218">
        <v>-2.18173294897348</v>
      </c>
      <c r="N218">
        <f>(Table2[[#This Row],[1W Return vs Nifty]]-AVERAGE(Table2[1W Return vs Nifty]))/_xlfn.STDEV.P(Table2[1W Return vs Nifty])</f>
        <v>-0.13771812508382408</v>
      </c>
      <c r="O218">
        <v>194.76</v>
      </c>
      <c r="P218">
        <v>188.43142376811801</v>
      </c>
      <c r="Q218">
        <v>154.056997695532</v>
      </c>
      <c r="R218">
        <v>58.006268696807801</v>
      </c>
      <c r="S218" s="2">
        <f>(Table2[[#This Row],[Close Price]]-Table2[[#This Row],[20D EMA]])/Table2[[#This Row],[20D EMA]]</f>
        <v>2.0075990963236787E-2</v>
      </c>
      <c r="T218" s="2">
        <f>(Table2[[#This Row],[Close Price]]-Table2[[#This Row],[50D EMA]])/Table2[[#This Row],[50D EMA]]</f>
        <v>5.4335821632815751E-2</v>
      </c>
      <c r="U218" s="2">
        <f>(Table2[[#This Row],[Close Price]]-Table2[[#This Row],[200D EMA]])/Table2[[#This Row],[200D EMA]]</f>
        <v>0.28958763945691157</v>
      </c>
      <c r="V218">
        <v>0.68934279575554003</v>
      </c>
      <c r="W218">
        <v>198.16</v>
      </c>
      <c r="X218">
        <v>200.49</v>
      </c>
      <c r="Y218">
        <v>194.76</v>
      </c>
      <c r="Z218">
        <v>201.2</v>
      </c>
      <c r="AA218">
        <v>187.41</v>
      </c>
      <c r="AB218">
        <v>209</v>
      </c>
      <c r="AC218" s="2">
        <f>(Table2[[#This Row],[Close Price]]/Table2[[#This Row],[Day Low]])-1</f>
        <v>2.5736778360920809E-3</v>
      </c>
      <c r="AD218" s="2">
        <f>(Table2[[#This Row],[Day High]]/Table2[[#This Row],[Close Price]])-1</f>
        <v>9.1609201187901057E-3</v>
      </c>
      <c r="AE218" s="2">
        <f>(Table2[[#This Row],[Close Price]]/Table2[[#This Row],[Current Week Low]])-1</f>
        <v>2.0075990963236867E-2</v>
      </c>
      <c r="AF218" s="2">
        <f>(Table2[[#This Row],[Current Week High]]/Table2[[#This Row],[Close Price]])-1</f>
        <v>1.2734685659636646E-2</v>
      </c>
      <c r="AG218" s="2">
        <f>(Table2[[#This Row],[Close Price]]/Table2[[#This Row],[Current Month Low]])-1</f>
        <v>6.008217277626593E-2</v>
      </c>
      <c r="AH218" s="2">
        <f>(Table2[[#This Row],[Current Month High]]/Table2[[#This Row],[Close Price]])-1</f>
        <v>5.1995771883022179E-2</v>
      </c>
      <c r="AI218">
        <v>5.1995771883022099</v>
      </c>
      <c r="AJ218">
        <v>130.475638051044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</v>
      </c>
      <c r="AM218" t="s">
        <v>10185</v>
      </c>
      <c r="AN218">
        <v>7.33</v>
      </c>
      <c r="AO218" t="s">
        <v>10183</v>
      </c>
      <c r="AP218">
        <v>8.4023872541126005E-2</v>
      </c>
      <c r="AQ218">
        <f>(Table2[[#This Row],[Sharpe Ratio]]-AVERAGE(Table2[Sharpe Ratio]))/_xlfn.STDEV.P(Table2[Sharpe Ratio])</f>
        <v>0.34395278764226228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1.3793841667848286</v>
      </c>
      <c r="AS218">
        <f>_xlfn.RANK.AVG(Table2[[#This Row],[1Y Return vs Nifty Z-Score]],Table2[1Y Return vs Nifty Z-Score])</f>
        <v>140</v>
      </c>
      <c r="AT218">
        <f>_xlfn.RANK.AVG(Table2[[#This Row],[6M Return vs Nifty Z-Score]],Table2[6M Return vs Nifty Z-Score])</f>
        <v>125</v>
      </c>
      <c r="AU218">
        <f>_xlfn.RANK.AVG(Table2[[#This Row],[Sharpe Ratio Z-Score]],Table2[Sharpe Ratio Z-Score])</f>
        <v>239</v>
      </c>
      <c r="AV218">
        <f>(Table2[[#This Row],[Rank 1Y]]+Table2[[#This Row],[Rank 6M]]+Table2[[#This Row],[Rank Sharpe]])/3</f>
        <v>168</v>
      </c>
    </row>
    <row r="219" spans="1:48" x14ac:dyDescent="0.3">
      <c r="A219" t="s">
        <v>544</v>
      </c>
      <c r="B219" t="s">
        <v>545</v>
      </c>
      <c r="C219" t="s">
        <v>10143</v>
      </c>
      <c r="D219" t="s">
        <v>193</v>
      </c>
      <c r="E219">
        <v>36423.94117536</v>
      </c>
      <c r="F219">
        <v>2589.4499999999998</v>
      </c>
      <c r="G219">
        <v>26.664066018973202</v>
      </c>
      <c r="H219">
        <f>(Table2[[#This Row],[1Y Return vs Nifty]]-AVERAGE(Table2[1Y Return vs Nifty]))/_xlfn.STDEV.P(Table2[1Y Return vs Nifty])</f>
        <v>-0.20664430712253862</v>
      </c>
      <c r="I219">
        <v>-8.7722542075122298</v>
      </c>
      <c r="J219">
        <f>(Table2[[#This Row],[1M Return vs Nifty]]-AVERAGE(Table2[1M Return vs Nifty]))/_xlfn.STDEV.P(Table2[1M Return vs Nifty])</f>
        <v>-0.78696853816294221</v>
      </c>
      <c r="K219">
        <v>21.093027815634802</v>
      </c>
      <c r="L219">
        <f>(Table2[[#This Row],[6M Return vs Nifty]]-AVERAGE(Table2[6M Return vs Nifty]))/_xlfn.STDEV.P(Table2[6M Return vs Nifty])</f>
        <v>0.32358692450489912</v>
      </c>
      <c r="M219">
        <v>-6.8921614862564899</v>
      </c>
      <c r="N219">
        <f>(Table2[[#This Row],[1W Return vs Nifty]]-AVERAGE(Table2[1W Return vs Nifty]))/_xlfn.STDEV.P(Table2[1W Return vs Nifty])</f>
        <v>-1.1428493718889861</v>
      </c>
      <c r="O219">
        <v>2619.91</v>
      </c>
      <c r="P219">
        <v>2438.3237684731398</v>
      </c>
      <c r="Q219">
        <v>2025.20133394147</v>
      </c>
      <c r="R219">
        <v>32.931772270202501</v>
      </c>
      <c r="S219" s="2">
        <f>(Table2[[#This Row],[Close Price]]-Table2[[#This Row],[20D EMA]])/Table2[[#This Row],[20D EMA]]</f>
        <v>-1.1626353577031286E-2</v>
      </c>
      <c r="T219" s="2">
        <f>(Table2[[#This Row],[Close Price]]-Table2[[#This Row],[50D EMA]])/Table2[[#This Row],[50D EMA]]</f>
        <v>6.1979558859607119E-2</v>
      </c>
      <c r="U219" s="2">
        <f>(Table2[[#This Row],[Close Price]]-Table2[[#This Row],[200D EMA]])/Table2[[#This Row],[200D EMA]]</f>
        <v>0.27861361564500975</v>
      </c>
      <c r="V219">
        <v>0.51296760111141004</v>
      </c>
      <c r="W219">
        <v>2585.0500000000002</v>
      </c>
      <c r="X219">
        <v>2626.8</v>
      </c>
      <c r="Y219">
        <v>2584.5500000000002</v>
      </c>
      <c r="Z219">
        <v>2639.75</v>
      </c>
      <c r="AA219">
        <v>2584.5500000000002</v>
      </c>
      <c r="AB219">
        <v>2818.3</v>
      </c>
      <c r="AC219" s="2">
        <f>(Table2[[#This Row],[Close Price]]/Table2[[#This Row],[Day Low]])-1</f>
        <v>1.7020947370456341E-3</v>
      </c>
      <c r="AD219" s="2">
        <f>(Table2[[#This Row],[Day High]]/Table2[[#This Row],[Close Price]])-1</f>
        <v>1.4423912413833229E-2</v>
      </c>
      <c r="AE219" s="2">
        <f>(Table2[[#This Row],[Close Price]]/Table2[[#This Row],[Current Week Low]])-1</f>
        <v>1.8958812946159309E-3</v>
      </c>
      <c r="AF219" s="2">
        <f>(Table2[[#This Row],[Current Week High]]/Table2[[#This Row],[Close Price]])-1</f>
        <v>1.9424974415416463E-2</v>
      </c>
      <c r="AG219" s="2">
        <f>(Table2[[#This Row],[Close Price]]/Table2[[#This Row],[Current Month Low]])-1</f>
        <v>1.8958812946159309E-3</v>
      </c>
      <c r="AH219" s="2">
        <f>(Table2[[#This Row],[Current Month High]]/Table2[[#This Row],[Close Price]])-1</f>
        <v>8.8377840854235501E-2</v>
      </c>
      <c r="AI219">
        <v>18.2220162582787</v>
      </c>
      <c r="AJ219">
        <v>68.140644784260203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0.15</v>
      </c>
      <c r="AM219" t="s">
        <v>10183</v>
      </c>
      <c r="AN219">
        <v>-2.19</v>
      </c>
      <c r="AO219" t="s">
        <v>10184</v>
      </c>
      <c r="AP219">
        <v>2.3321715226043999E-2</v>
      </c>
      <c r="AQ219">
        <f>(Table2[[#This Row],[Sharpe Ratio]]-AVERAGE(Table2[Sharpe Ratio]))/_xlfn.STDEV.P(Table2[Sharpe Ratio])</f>
        <v>-0.34274261929347177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-2.1556179119630396</v>
      </c>
      <c r="AS219">
        <f>_xlfn.RANK.AVG(Table2[[#This Row],[1Y Return vs Nifty Z-Score]],Table2[1Y Return vs Nifty Z-Score])</f>
        <v>344</v>
      </c>
      <c r="AT219">
        <f>_xlfn.RANK.AVG(Table2[[#This Row],[6M Return vs Nifty Z-Score]],Table2[6M Return vs Nifty Z-Score])</f>
        <v>215</v>
      </c>
      <c r="AU219">
        <f>_xlfn.RANK.AVG(Table2[[#This Row],[Sharpe Ratio Z-Score]],Table2[Sharpe Ratio Z-Score])</f>
        <v>425</v>
      </c>
      <c r="AV219">
        <f>(Table2[[#This Row],[Rank 1Y]]+Table2[[#This Row],[Rank 6M]]+Table2[[#This Row],[Rank Sharpe]])/3</f>
        <v>328</v>
      </c>
    </row>
    <row r="220" spans="1:48" x14ac:dyDescent="0.3">
      <c r="A220" t="s">
        <v>546</v>
      </c>
      <c r="B220" t="s">
        <v>547</v>
      </c>
      <c r="C220" t="s">
        <v>10148</v>
      </c>
      <c r="D220" t="s">
        <v>78</v>
      </c>
      <c r="E220">
        <v>36159.182871199999</v>
      </c>
      <c r="F220">
        <v>1929.2</v>
      </c>
      <c r="G220">
        <v>-31.885174557494501</v>
      </c>
      <c r="H220">
        <f>(Table2[[#This Row],[1Y Return vs Nifty]]-AVERAGE(Table2[1Y Return vs Nifty]))/_xlfn.STDEV.P(Table2[1Y Return vs Nifty])</f>
        <v>-0.92671851401855077</v>
      </c>
      <c r="I220">
        <v>-2.7406926238312002</v>
      </c>
      <c r="J220">
        <f>(Table2[[#This Row],[1M Return vs Nifty]]-AVERAGE(Table2[1M Return vs Nifty]))/_xlfn.STDEV.P(Table2[1M Return vs Nifty])</f>
        <v>-0.21345704504430696</v>
      </c>
      <c r="K220">
        <v>-27.139724557404499</v>
      </c>
      <c r="L220">
        <f>(Table2[[#This Row],[6M Return vs Nifty]]-AVERAGE(Table2[6M Return vs Nifty]))/_xlfn.STDEV.P(Table2[6M Return vs Nifty])</f>
        <v>-1.1603599314181539</v>
      </c>
      <c r="M220">
        <v>3.1303194499096301</v>
      </c>
      <c r="N220">
        <f>(Table2[[#This Row],[1W Return vs Nifty]]-AVERAGE(Table2[1W Return vs Nifty]))/_xlfn.STDEV.P(Table2[1W Return vs Nifty])</f>
        <v>0.99579017644821932</v>
      </c>
      <c r="O220">
        <v>1861.05</v>
      </c>
      <c r="P220">
        <v>1857.71905691502</v>
      </c>
      <c r="Q220">
        <v>1971.5965388598299</v>
      </c>
      <c r="R220">
        <v>74.976433364973104</v>
      </c>
      <c r="S220" s="2">
        <f>(Table2[[#This Row],[Close Price]]-Table2[[#This Row],[20D EMA]])/Table2[[#This Row],[20D EMA]]</f>
        <v>3.6619112866392675E-2</v>
      </c>
      <c r="T220" s="2">
        <f>(Table2[[#This Row],[Close Price]]-Table2[[#This Row],[50D EMA]])/Table2[[#This Row],[50D EMA]]</f>
        <v>3.8477800407389517E-2</v>
      </c>
      <c r="U220" s="2">
        <f>(Table2[[#This Row],[Close Price]]-Table2[[#This Row],[200D EMA]])/Table2[[#This Row],[200D EMA]]</f>
        <v>-2.1503658595560183E-2</v>
      </c>
      <c r="V220">
        <v>0.931160659194054</v>
      </c>
      <c r="W220">
        <v>1921</v>
      </c>
      <c r="X220">
        <v>1947.95</v>
      </c>
      <c r="Y220">
        <v>1913.55</v>
      </c>
      <c r="Z220">
        <v>1960</v>
      </c>
      <c r="AA220">
        <v>1807.65</v>
      </c>
      <c r="AB220">
        <v>1960</v>
      </c>
      <c r="AC220" s="2">
        <f>(Table2[[#This Row],[Close Price]]/Table2[[#This Row],[Day Low]])-1</f>
        <v>4.2686100989068887E-3</v>
      </c>
      <c r="AD220" s="2">
        <f>(Table2[[#This Row],[Day High]]/Table2[[#This Row],[Close Price]])-1</f>
        <v>9.7190545303753595E-3</v>
      </c>
      <c r="AE220" s="2">
        <f>(Table2[[#This Row],[Close Price]]/Table2[[#This Row],[Current Week Low]])-1</f>
        <v>8.1785163700975883E-3</v>
      </c>
      <c r="AF220" s="2">
        <f>(Table2[[#This Row],[Current Week High]]/Table2[[#This Row],[Close Price]])-1</f>
        <v>1.59651669085632E-2</v>
      </c>
      <c r="AG220" s="2">
        <f>(Table2[[#This Row],[Close Price]]/Table2[[#This Row],[Current Month Low]])-1</f>
        <v>6.7241999280834186E-2</v>
      </c>
      <c r="AH220" s="2">
        <f>(Table2[[#This Row],[Current Month High]]/Table2[[#This Row],[Close Price]])-1</f>
        <v>1.59651669085632E-2</v>
      </c>
      <c r="AI220">
        <v>25.995231183910398</v>
      </c>
      <c r="AJ220">
        <v>16.822090347583799</v>
      </c>
      <c r="AK220" t="str">
        <f>IF(AND(Table2[[#This Row],[20D EMA]]&gt;Table2[[#This Row],[50D EMA]],Table2[[#This Row],[50D EMA]]&gt;Table2[[#This Row],[200D EMA]]),"Uptrend","Downtrend/NoTrend")</f>
        <v>Downtrend/NoTrend</v>
      </c>
      <c r="AL220">
        <v>-0.02</v>
      </c>
      <c r="AM220" t="s">
        <v>10184</v>
      </c>
      <c r="AN220">
        <v>7.64</v>
      </c>
      <c r="AO220" t="s">
        <v>10183</v>
      </c>
      <c r="AP220">
        <v>-6.7235397133563995E-2</v>
      </c>
      <c r="AQ220">
        <f>(Table2[[#This Row],[Sharpe Ratio]]-AVERAGE(Table2[Sharpe Ratio]))/_xlfn.STDEV.P(Table2[Sharpe Ratio])</f>
        <v>-1.3671733129165389</v>
      </c>
      <c r="AR2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0">
        <f>_xlfn.RANK.AVG(Table2[[#This Row],[1Y Return vs Nifty Z-Score]],Table2[1Y Return vs Nifty Z-Score])</f>
        <v>670</v>
      </c>
      <c r="AT220">
        <f>_xlfn.RANK.AVG(Table2[[#This Row],[6M Return vs Nifty Z-Score]],Table2[6M Return vs Nifty Z-Score])</f>
        <v>675</v>
      </c>
      <c r="AU220">
        <f>_xlfn.RANK.AVG(Table2[[#This Row],[Sharpe Ratio Z-Score]],Table2[Sharpe Ratio Z-Score])</f>
        <v>666</v>
      </c>
      <c r="AV220">
        <f>(Table2[[#This Row],[Rank 1Y]]+Table2[[#This Row],[Rank 6M]]+Table2[[#This Row],[Rank Sharpe]])/3</f>
        <v>670.33333333333337</v>
      </c>
    </row>
    <row r="221" spans="1:48" x14ac:dyDescent="0.3">
      <c r="A221" t="s">
        <v>548</v>
      </c>
      <c r="B221" t="s">
        <v>549</v>
      </c>
      <c r="C221" t="s">
        <v>10153</v>
      </c>
      <c r="D221" t="s">
        <v>550</v>
      </c>
      <c r="E221">
        <v>36125.271000000001</v>
      </c>
      <c r="F221">
        <v>3288.6</v>
      </c>
      <c r="G221">
        <v>-6.3902985950363602</v>
      </c>
      <c r="H221">
        <f>(Table2[[#This Row],[1Y Return vs Nifty]]-AVERAGE(Table2[1Y Return vs Nifty]))/_xlfn.STDEV.P(Table2[1Y Return vs Nifty])</f>
        <v>-0.61316700749469277</v>
      </c>
      <c r="I221">
        <v>-4.6930685921819002</v>
      </c>
      <c r="J221">
        <f>(Table2[[#This Row],[1M Return vs Nifty]]-AVERAGE(Table2[1M Return vs Nifty]))/_xlfn.STDEV.P(Table2[1M Return vs Nifty])</f>
        <v>-0.39909886287258456</v>
      </c>
      <c r="K221">
        <v>-15.0535289695062</v>
      </c>
      <c r="L221">
        <f>(Table2[[#This Row],[6M Return vs Nifty]]-AVERAGE(Table2[6M Return vs Nifty]))/_xlfn.STDEV.P(Table2[6M Return vs Nifty])</f>
        <v>-0.78851152840729755</v>
      </c>
      <c r="M221">
        <v>-1.57335512943042</v>
      </c>
      <c r="N221">
        <f>(Table2[[#This Row],[1W Return vs Nifty]]-AVERAGE(Table2[1W Return vs Nifty]))/_xlfn.STDEV.P(Table2[1W Return vs Nifty])</f>
        <v>-7.8998821265417445E-3</v>
      </c>
      <c r="O221">
        <v>3243.35</v>
      </c>
      <c r="P221">
        <v>3254.50773156693</v>
      </c>
      <c r="Q221">
        <v>3254.18574309624</v>
      </c>
      <c r="R221">
        <v>59.195841394822402</v>
      </c>
      <c r="S221" s="2">
        <f>(Table2[[#This Row],[Close Price]]-Table2[[#This Row],[20D EMA]])/Table2[[#This Row],[20D EMA]]</f>
        <v>1.3951624092373627E-2</v>
      </c>
      <c r="T221" s="2">
        <f>(Table2[[#This Row],[Close Price]]-Table2[[#This Row],[50D EMA]])/Table2[[#This Row],[50D EMA]]</f>
        <v>1.047539942904227E-2</v>
      </c>
      <c r="U221" s="2">
        <f>(Table2[[#This Row],[Close Price]]-Table2[[#This Row],[200D EMA]])/Table2[[#This Row],[200D EMA]]</f>
        <v>1.0575381868342889E-2</v>
      </c>
      <c r="V221">
        <v>0.66695969416797996</v>
      </c>
      <c r="W221">
        <v>3292.3</v>
      </c>
      <c r="X221">
        <v>3354.65</v>
      </c>
      <c r="Y221">
        <v>3229.3</v>
      </c>
      <c r="Z221">
        <v>3307</v>
      </c>
      <c r="AA221">
        <v>3171.25</v>
      </c>
      <c r="AB221">
        <v>3324</v>
      </c>
      <c r="AC221" s="2">
        <f>(Table2[[#This Row],[Close Price]]/Table2[[#This Row],[Day Low]])-1</f>
        <v>-1.1238344014823376E-3</v>
      </c>
      <c r="AD221" s="2">
        <f>(Table2[[#This Row],[Day High]]/Table2[[#This Row],[Close Price]])-1</f>
        <v>2.0084534452350589E-2</v>
      </c>
      <c r="AE221" s="2">
        <f>(Table2[[#This Row],[Close Price]]/Table2[[#This Row],[Current Week Low]])-1</f>
        <v>1.8363112748892796E-2</v>
      </c>
      <c r="AF221" s="2">
        <f>(Table2[[#This Row],[Current Week High]]/Table2[[#This Row],[Close Price]])-1</f>
        <v>5.5950860548561465E-3</v>
      </c>
      <c r="AG221" s="2">
        <f>(Table2[[#This Row],[Close Price]]/Table2[[#This Row],[Current Month Low]])-1</f>
        <v>3.700433582972007E-2</v>
      </c>
      <c r="AH221" s="2">
        <f>(Table2[[#This Row],[Current Month High]]/Table2[[#This Row],[Close Price]])-1</f>
        <v>1.0764459040321084E-2</v>
      </c>
      <c r="AI221">
        <v>19.199659429544401</v>
      </c>
      <c r="AJ221">
        <v>32.819063004846498</v>
      </c>
      <c r="AK221" t="str">
        <f>IF(AND(Table2[[#This Row],[20D EMA]]&gt;Table2[[#This Row],[50D EMA]],Table2[[#This Row],[50D EMA]]&gt;Table2[[#This Row],[200D EMA]]),"Uptrend","Downtrend/NoTrend")</f>
        <v>Downtrend/NoTrend</v>
      </c>
      <c r="AL221">
        <v>-0.17</v>
      </c>
      <c r="AM221" t="s">
        <v>10184</v>
      </c>
      <c r="AN221">
        <v>2.02</v>
      </c>
      <c r="AO221" t="s">
        <v>10183</v>
      </c>
      <c r="AP221">
        <v>6.4232676495878993E-2</v>
      </c>
      <c r="AQ221">
        <f>(Table2[[#This Row],[Sharpe Ratio]]-AVERAGE(Table2[Sharpe Ratio]))/_xlfn.STDEV.P(Table2[Sharpe Ratio])</f>
        <v>0.12006414804264302</v>
      </c>
      <c r="AR2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1">
        <f>_xlfn.RANK.AVG(Table2[[#This Row],[1Y Return vs Nifty Z-Score]],Table2[1Y Return vs Nifty Z-Score])</f>
        <v>548</v>
      </c>
      <c r="AT221">
        <f>_xlfn.RANK.AVG(Table2[[#This Row],[6M Return vs Nifty Z-Score]],Table2[6M Return vs Nifty Z-Score])</f>
        <v>584</v>
      </c>
      <c r="AU221">
        <f>_xlfn.RANK.AVG(Table2[[#This Row],[Sharpe Ratio Z-Score]],Table2[Sharpe Ratio Z-Score])</f>
        <v>299</v>
      </c>
      <c r="AV221">
        <f>(Table2[[#This Row],[Rank 1Y]]+Table2[[#This Row],[Rank 6M]]+Table2[[#This Row],[Rank Sharpe]])/3</f>
        <v>477</v>
      </c>
    </row>
    <row r="222" spans="1:48" x14ac:dyDescent="0.3">
      <c r="A222" t="s">
        <v>551</v>
      </c>
      <c r="B222" t="s">
        <v>552</v>
      </c>
      <c r="C222" t="s">
        <v>10139</v>
      </c>
      <c r="D222" t="s">
        <v>37</v>
      </c>
      <c r="E222">
        <v>35824.638803654998</v>
      </c>
      <c r="F222">
        <v>1038.05</v>
      </c>
      <c r="G222">
        <v>0.20004988396802401</v>
      </c>
      <c r="H222">
        <f>(Table2[[#This Row],[1Y Return vs Nifty]]-AVERAGE(Table2[1Y Return vs Nifty]))/_xlfn.STDEV.P(Table2[1Y Return vs Nifty])</f>
        <v>-0.53211488952589425</v>
      </c>
      <c r="I222">
        <v>-2.6462377552677201</v>
      </c>
      <c r="J222">
        <f>(Table2[[#This Row],[1M Return vs Nifty]]-AVERAGE(Table2[1M Return vs Nifty]))/_xlfn.STDEV.P(Table2[1M Return vs Nifty])</f>
        <v>-0.20447579666433008</v>
      </c>
      <c r="K222">
        <v>0.63616580919054</v>
      </c>
      <c r="L222">
        <f>(Table2[[#This Row],[6M Return vs Nifty]]-AVERAGE(Table2[6M Return vs Nifty]))/_xlfn.STDEV.P(Table2[6M Return vs Nifty])</f>
        <v>-0.30579652476894614</v>
      </c>
      <c r="M222">
        <v>0.90682977540174203</v>
      </c>
      <c r="N222">
        <f>(Table2[[#This Row],[1W Return vs Nifty]]-AVERAGE(Table2[1W Return vs Nifty]))/_xlfn.STDEV.P(Table2[1W Return vs Nifty])</f>
        <v>0.52133250638544115</v>
      </c>
      <c r="O222">
        <v>1000.74</v>
      </c>
      <c r="P222">
        <v>988.09844437065397</v>
      </c>
      <c r="Q222">
        <v>947.75900935377695</v>
      </c>
      <c r="R222">
        <v>68.471965955067702</v>
      </c>
      <c r="S222" s="2">
        <f>(Table2[[#This Row],[Close Price]]-Table2[[#This Row],[20D EMA]])/Table2[[#This Row],[20D EMA]]</f>
        <v>3.728241101584822E-2</v>
      </c>
      <c r="T222" s="2">
        <f>(Table2[[#This Row],[Close Price]]-Table2[[#This Row],[50D EMA]])/Table2[[#This Row],[50D EMA]]</f>
        <v>5.0553217560383328E-2</v>
      </c>
      <c r="U222" s="2">
        <f>(Table2[[#This Row],[Close Price]]-Table2[[#This Row],[200D EMA]])/Table2[[#This Row],[200D EMA]]</f>
        <v>9.5267879023157281E-2</v>
      </c>
      <c r="V222">
        <v>0.81399380220058104</v>
      </c>
      <c r="W222">
        <v>1026.05</v>
      </c>
      <c r="X222">
        <v>1047.4000000000001</v>
      </c>
      <c r="Y222">
        <v>1005.95</v>
      </c>
      <c r="Z222">
        <v>1049.45</v>
      </c>
      <c r="AA222">
        <v>967.7</v>
      </c>
      <c r="AB222">
        <v>1049.45</v>
      </c>
      <c r="AC222" s="2">
        <f>(Table2[[#This Row],[Close Price]]/Table2[[#This Row],[Day Low]])-1</f>
        <v>1.1695336484576879E-2</v>
      </c>
      <c r="AD222" s="2">
        <f>(Table2[[#This Row],[Day High]]/Table2[[#This Row],[Close Price]])-1</f>
        <v>9.0072732527335386E-3</v>
      </c>
      <c r="AE222" s="2">
        <f>(Table2[[#This Row],[Close Price]]/Table2[[#This Row],[Current Week Low]])-1</f>
        <v>3.1910134698543535E-2</v>
      </c>
      <c r="AF222" s="2">
        <f>(Table2[[#This Row],[Current Week High]]/Table2[[#This Row],[Close Price]])-1</f>
        <v>1.0982129955204645E-2</v>
      </c>
      <c r="AG222" s="2">
        <f>(Table2[[#This Row],[Close Price]]/Table2[[#This Row],[Current Month Low]])-1</f>
        <v>7.2698150253177607E-2</v>
      </c>
      <c r="AH222" s="2">
        <f>(Table2[[#This Row],[Current Month High]]/Table2[[#This Row],[Close Price]])-1</f>
        <v>1.0982129955204645E-2</v>
      </c>
      <c r="AI222">
        <v>5.1972448340638699</v>
      </c>
      <c r="AJ222">
        <v>36.048492791611999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-7.0000000000000007E-2</v>
      </c>
      <c r="AM222" t="s">
        <v>10184</v>
      </c>
      <c r="AN222">
        <v>6.78</v>
      </c>
      <c r="AO222" t="s">
        <v>10183</v>
      </c>
      <c r="AP222">
        <v>-6.8367624621027995E-2</v>
      </c>
      <c r="AQ222">
        <f>(Table2[[#This Row],[Sharpe Ratio]]-AVERAGE(Table2[Sharpe Ratio]))/_xlfn.STDEV.P(Table2[Sharpe Ratio])</f>
        <v>-1.3799816783789429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-1.9010363829526722</v>
      </c>
      <c r="AS222">
        <f>_xlfn.RANK.AVG(Table2[[#This Row],[1Y Return vs Nifty Z-Score]],Table2[1Y Return vs Nifty Z-Score])</f>
        <v>498</v>
      </c>
      <c r="AT222">
        <f>_xlfn.RANK.AVG(Table2[[#This Row],[6M Return vs Nifty Z-Score]],Table2[6M Return vs Nifty Z-Score])</f>
        <v>426</v>
      </c>
      <c r="AU222">
        <f>_xlfn.RANK.AVG(Table2[[#This Row],[Sharpe Ratio Z-Score]],Table2[Sharpe Ratio Z-Score])</f>
        <v>668</v>
      </c>
      <c r="AV222">
        <f>(Table2[[#This Row],[Rank 1Y]]+Table2[[#This Row],[Rank 6M]]+Table2[[#This Row],[Rank Sharpe]])/3</f>
        <v>530.66666666666663</v>
      </c>
    </row>
    <row r="223" spans="1:48" x14ac:dyDescent="0.3">
      <c r="A223" t="s">
        <v>553</v>
      </c>
      <c r="B223" t="s">
        <v>554</v>
      </c>
      <c r="C223" t="s">
        <v>10146</v>
      </c>
      <c r="D223" t="s">
        <v>220</v>
      </c>
      <c r="E223">
        <v>35472.036451774999</v>
      </c>
      <c r="F223">
        <v>8830.85</v>
      </c>
      <c r="G223">
        <v>126.68329710473699</v>
      </c>
      <c r="H223">
        <f>(Table2[[#This Row],[1Y Return vs Nifty]]-AVERAGE(Table2[1Y Return vs Nifty]))/_xlfn.STDEV.P(Table2[1Y Return vs Nifty])</f>
        <v>1.0234530910557964</v>
      </c>
      <c r="I223">
        <v>-1.58640216570082</v>
      </c>
      <c r="J223">
        <f>(Table2[[#This Row],[1M Return vs Nifty]]-AVERAGE(Table2[1M Return vs Nifty]))/_xlfn.STDEV.P(Table2[1M Return vs Nifty])</f>
        <v>-0.10370124881302095</v>
      </c>
      <c r="K223">
        <v>53.8239714375636</v>
      </c>
      <c r="L223">
        <f>(Table2[[#This Row],[6M Return vs Nifty]]-AVERAGE(Table2[6M Return vs Nifty]))/_xlfn.STDEV.P(Table2[6M Return vs Nifty])</f>
        <v>1.3305993484176117</v>
      </c>
      <c r="M223">
        <v>-4.16918446279655</v>
      </c>
      <c r="N223">
        <f>(Table2[[#This Row],[1W Return vs Nifty]]-AVERAGE(Table2[1W Return vs Nifty]))/_xlfn.STDEV.P(Table2[1W Return vs Nifty])</f>
        <v>-0.56180896994908536</v>
      </c>
      <c r="O223">
        <v>8557.0400000000009</v>
      </c>
      <c r="P223">
        <v>8175.1467908271297</v>
      </c>
      <c r="Q223">
        <v>6610.3027353785601</v>
      </c>
      <c r="R223">
        <v>64.420897048540198</v>
      </c>
      <c r="S223" s="2">
        <f>(Table2[[#This Row],[Close Price]]-Table2[[#This Row],[20D EMA]])/Table2[[#This Row],[20D EMA]]</f>
        <v>3.1998214335798296E-2</v>
      </c>
      <c r="T223" s="2">
        <f>(Table2[[#This Row],[Close Price]]-Table2[[#This Row],[50D EMA]])/Table2[[#This Row],[50D EMA]]</f>
        <v>8.0206903429379167E-2</v>
      </c>
      <c r="U223" s="2">
        <f>(Table2[[#This Row],[Close Price]]-Table2[[#This Row],[200D EMA]])/Table2[[#This Row],[200D EMA]]</f>
        <v>0.33592217384190248</v>
      </c>
      <c r="V223">
        <v>0.67965499735151902</v>
      </c>
      <c r="W223">
        <v>8830</v>
      </c>
      <c r="X223">
        <v>8993.25</v>
      </c>
      <c r="Y223">
        <v>8672.0499999999993</v>
      </c>
      <c r="Z223">
        <v>9099</v>
      </c>
      <c r="AA223">
        <v>8390</v>
      </c>
      <c r="AB223">
        <v>9099</v>
      </c>
      <c r="AC223" s="2">
        <f>(Table2[[#This Row],[Close Price]]/Table2[[#This Row],[Day Low]])-1</f>
        <v>9.6262740656882784E-5</v>
      </c>
      <c r="AD223" s="2">
        <f>(Table2[[#This Row],[Day High]]/Table2[[#This Row],[Close Price]])-1</f>
        <v>1.8390075700527087E-2</v>
      </c>
      <c r="AE223" s="2">
        <f>(Table2[[#This Row],[Close Price]]/Table2[[#This Row],[Current Week Low]])-1</f>
        <v>1.8311702538615471E-2</v>
      </c>
      <c r="AF223" s="2">
        <f>(Table2[[#This Row],[Current Week High]]/Table2[[#This Row],[Close Price]])-1</f>
        <v>3.0365140388524337E-2</v>
      </c>
      <c r="AG223" s="2">
        <f>(Table2[[#This Row],[Close Price]]/Table2[[#This Row],[Current Month Low]])-1</f>
        <v>5.2544696066746166E-2</v>
      </c>
      <c r="AH223" s="2">
        <f>(Table2[[#This Row],[Current Month High]]/Table2[[#This Row],[Close Price]])-1</f>
        <v>3.0365140388524337E-2</v>
      </c>
      <c r="AI223">
        <v>3.0365140388524301</v>
      </c>
      <c r="AJ223">
        <v>167.33822750321599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0.03</v>
      </c>
      <c r="AM223" t="s">
        <v>10183</v>
      </c>
      <c r="AN223">
        <v>4.1900000000000004</v>
      </c>
      <c r="AO223" t="s">
        <v>10183</v>
      </c>
      <c r="AP223">
        <v>0.27389764432286701</v>
      </c>
      <c r="AQ223">
        <f>(Table2[[#This Row],[Sharpe Ratio]]-AVERAGE(Table2[Sharpe Ratio]))/_xlfn.STDEV.P(Table2[Sharpe Ratio])</f>
        <v>2.4919068760497574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4.180449096761059</v>
      </c>
      <c r="AS223">
        <f>_xlfn.RANK.AVG(Table2[[#This Row],[1Y Return vs Nifty Z-Score]],Table2[1Y Return vs Nifty Z-Score])</f>
        <v>83</v>
      </c>
      <c r="AT223">
        <f>_xlfn.RANK.AVG(Table2[[#This Row],[6M Return vs Nifty Z-Score]],Table2[6M Return vs Nifty Z-Score])</f>
        <v>71</v>
      </c>
      <c r="AU223">
        <f>_xlfn.RANK.AVG(Table2[[#This Row],[Sharpe Ratio Z-Score]],Table2[Sharpe Ratio Z-Score])</f>
        <v>6</v>
      </c>
      <c r="AV223">
        <f>(Table2[[#This Row],[Rank 1Y]]+Table2[[#This Row],[Rank 6M]]+Table2[[#This Row],[Rank Sharpe]])/3</f>
        <v>53.333333333333336</v>
      </c>
    </row>
    <row r="224" spans="1:48" x14ac:dyDescent="0.3">
      <c r="A224" t="s">
        <v>555</v>
      </c>
      <c r="B224" t="s">
        <v>556</v>
      </c>
      <c r="C224" t="s">
        <v>10139</v>
      </c>
      <c r="D224" t="s">
        <v>557</v>
      </c>
      <c r="E224">
        <v>35199.894710039996</v>
      </c>
      <c r="F224">
        <v>987.4</v>
      </c>
      <c r="G224">
        <v>62.8550962116555</v>
      </c>
      <c r="H224">
        <f>(Table2[[#This Row],[1Y Return vs Nifty]]-AVERAGE(Table2[1Y Return vs Nifty]))/_xlfn.STDEV.P(Table2[1Y Return vs Nifty])</f>
        <v>0.23845501621897619</v>
      </c>
      <c r="I224">
        <v>10.8815221220796</v>
      </c>
      <c r="J224">
        <f>(Table2[[#This Row],[1M Return vs Nifty]]-AVERAGE(Table2[1M Return vs Nifty]))/_xlfn.STDEV.P(Table2[1M Return vs Nifty])</f>
        <v>1.0818122828271772</v>
      </c>
      <c r="K224">
        <v>38.216618241641299</v>
      </c>
      <c r="L224">
        <f>(Table2[[#This Row],[6M Return vs Nifty]]-AVERAGE(Table2[6M Return vs Nifty]))/_xlfn.STDEV.P(Table2[6M Return vs Nifty])</f>
        <v>0.85041769663786493</v>
      </c>
      <c r="M224">
        <v>-8.3367616595875802</v>
      </c>
      <c r="N224">
        <f>(Table2[[#This Row],[1W Return vs Nifty]]-AVERAGE(Table2[1W Return vs Nifty]))/_xlfn.STDEV.P(Table2[1W Return vs Nifty])</f>
        <v>-1.4511042921924278</v>
      </c>
      <c r="O224">
        <v>927.33</v>
      </c>
      <c r="P224">
        <v>859.52494055567104</v>
      </c>
      <c r="Q224">
        <v>713.83905399802995</v>
      </c>
      <c r="R224">
        <v>57.683383570942603</v>
      </c>
      <c r="S224" s="2">
        <f>(Table2[[#This Row],[Close Price]]-Table2[[#This Row],[20D EMA]])/Table2[[#This Row],[20D EMA]]</f>
        <v>6.4777371593715216E-2</v>
      </c>
      <c r="T224" s="2">
        <f>(Table2[[#This Row],[Close Price]]-Table2[[#This Row],[50D EMA]])/Table2[[#This Row],[50D EMA]]</f>
        <v>0.14877411161758666</v>
      </c>
      <c r="U224" s="2">
        <f>(Table2[[#This Row],[Close Price]]-Table2[[#This Row],[200D EMA]])/Table2[[#This Row],[200D EMA]]</f>
        <v>0.38322496432469638</v>
      </c>
      <c r="V224">
        <v>0.69210804965830297</v>
      </c>
      <c r="W224">
        <v>952.65</v>
      </c>
      <c r="X224">
        <v>977.05</v>
      </c>
      <c r="Y224">
        <v>926.3</v>
      </c>
      <c r="Z224">
        <v>1015</v>
      </c>
      <c r="AA224">
        <v>920.2</v>
      </c>
      <c r="AB224">
        <v>1034.95</v>
      </c>
      <c r="AC224" s="2">
        <f>(Table2[[#This Row],[Close Price]]/Table2[[#This Row],[Day Low]])-1</f>
        <v>3.6477195192358147E-2</v>
      </c>
      <c r="AD224" s="2">
        <f>(Table2[[#This Row],[Day High]]/Table2[[#This Row],[Close Price]])-1</f>
        <v>-1.0482074134089525E-2</v>
      </c>
      <c r="AE224" s="2">
        <f>(Table2[[#This Row],[Close Price]]/Table2[[#This Row],[Current Week Low]])-1</f>
        <v>6.5961351613947894E-2</v>
      </c>
      <c r="AF224" s="2">
        <f>(Table2[[#This Row],[Current Week High]]/Table2[[#This Row],[Close Price]])-1</f>
        <v>2.79521976909054E-2</v>
      </c>
      <c r="AG224" s="2">
        <f>(Table2[[#This Row],[Close Price]]/Table2[[#This Row],[Current Month Low]])-1</f>
        <v>7.3027602695066252E-2</v>
      </c>
      <c r="AH224" s="2">
        <f>(Table2[[#This Row],[Current Month High]]/Table2[[#This Row],[Close Price]])-1</f>
        <v>4.8156775369657678E-2</v>
      </c>
      <c r="AI224">
        <v>7.85902369860238</v>
      </c>
      <c r="AJ224">
        <v>107.87368421052599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7.0000000000000007E-2</v>
      </c>
      <c r="AM224" t="s">
        <v>10183</v>
      </c>
      <c r="AN224">
        <v>5.64</v>
      </c>
      <c r="AO224" t="s">
        <v>10183</v>
      </c>
      <c r="AP224">
        <v>0.12349680376059199</v>
      </c>
      <c r="AQ224">
        <f>(Table2[[#This Row],[Sharpe Ratio]]-AVERAGE(Table2[Sharpe Ratio]))/_xlfn.STDEV.P(Table2[Sharpe Ratio])</f>
        <v>0.79049178667653119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1.510072490168122</v>
      </c>
      <c r="AS224">
        <f>_xlfn.RANK.AVG(Table2[[#This Row],[1Y Return vs Nifty Z-Score]],Table2[1Y Return vs Nifty Z-Score])</f>
        <v>210</v>
      </c>
      <c r="AT224">
        <f>_xlfn.RANK.AVG(Table2[[#This Row],[6M Return vs Nifty Z-Score]],Table2[6M Return vs Nifty Z-Score])</f>
        <v>115</v>
      </c>
      <c r="AU224">
        <f>_xlfn.RANK.AVG(Table2[[#This Row],[Sharpe Ratio Z-Score]],Table2[Sharpe Ratio Z-Score])</f>
        <v>157</v>
      </c>
      <c r="AV224">
        <f>(Table2[[#This Row],[Rank 1Y]]+Table2[[#This Row],[Rank 6M]]+Table2[[#This Row],[Rank Sharpe]])/3</f>
        <v>160.66666666666666</v>
      </c>
    </row>
    <row r="225" spans="1:48" x14ac:dyDescent="0.3">
      <c r="A225" t="s">
        <v>558</v>
      </c>
      <c r="B225" t="s">
        <v>559</v>
      </c>
      <c r="C225" t="s">
        <v>10151</v>
      </c>
      <c r="D225" t="s">
        <v>332</v>
      </c>
      <c r="E225">
        <v>34646.091778000002</v>
      </c>
      <c r="F225">
        <v>1684.2</v>
      </c>
      <c r="G225">
        <v>86.941284415506104</v>
      </c>
      <c r="H225">
        <f>(Table2[[#This Row],[1Y Return vs Nifty]]-AVERAGE(Table2[1Y Return vs Nifty]))/_xlfn.STDEV.P(Table2[1Y Return vs Nifty])</f>
        <v>0.53468162304206623</v>
      </c>
      <c r="I225">
        <v>-6.576482512528</v>
      </c>
      <c r="J225">
        <f>(Table2[[#This Row],[1M Return vs Nifty]]-AVERAGE(Table2[1M Return vs Nifty]))/_xlfn.STDEV.P(Table2[1M Return vs Nifty])</f>
        <v>-0.57818341910767124</v>
      </c>
      <c r="K225">
        <v>47.270448179943898</v>
      </c>
      <c r="L225">
        <f>(Table2[[#This Row],[6M Return vs Nifty]]-AVERAGE(Table2[6M Return vs Nifty]))/_xlfn.STDEV.P(Table2[6M Return vs Nifty])</f>
        <v>1.1289712066489617</v>
      </c>
      <c r="M225">
        <v>-1.3482993484050401</v>
      </c>
      <c r="N225">
        <f>(Table2[[#This Row],[1W Return vs Nifty]]-AVERAGE(Table2[1W Return vs Nifty]))/_xlfn.STDEV.P(Table2[1W Return vs Nifty])</f>
        <v>4.0123476256309056E-2</v>
      </c>
      <c r="O225">
        <v>1675.31</v>
      </c>
      <c r="P225">
        <v>1597.90272564675</v>
      </c>
      <c r="Q225">
        <v>1286.5041757128399</v>
      </c>
      <c r="R225">
        <v>49.341574170317301</v>
      </c>
      <c r="S225" s="2">
        <f>(Table2[[#This Row],[Close Price]]-Table2[[#This Row],[20D EMA]])/Table2[[#This Row],[20D EMA]]</f>
        <v>5.3064805916517542E-3</v>
      </c>
      <c r="T225" s="2">
        <f>(Table2[[#This Row],[Close Price]]-Table2[[#This Row],[50D EMA]])/Table2[[#This Row],[50D EMA]]</f>
        <v>5.4006588115882506E-2</v>
      </c>
      <c r="U225" s="2">
        <f>(Table2[[#This Row],[Close Price]]-Table2[[#This Row],[200D EMA]])/Table2[[#This Row],[200D EMA]]</f>
        <v>0.30912905826115999</v>
      </c>
      <c r="V225">
        <v>1.69853748381258</v>
      </c>
      <c r="W225">
        <v>1684.8</v>
      </c>
      <c r="X225">
        <v>1717.1</v>
      </c>
      <c r="Y225">
        <v>1680</v>
      </c>
      <c r="Z225">
        <v>1728.25</v>
      </c>
      <c r="AA225">
        <v>1585.55</v>
      </c>
      <c r="AB225">
        <v>1897.8</v>
      </c>
      <c r="AC225" s="2">
        <f>(Table2[[#This Row],[Close Price]]/Table2[[#This Row],[Day Low]])-1</f>
        <v>-3.5612535612528085E-4</v>
      </c>
      <c r="AD225" s="2">
        <f>(Table2[[#This Row],[Day High]]/Table2[[#This Row],[Close Price]])-1</f>
        <v>1.9534497090606839E-2</v>
      </c>
      <c r="AE225" s="2">
        <f>(Table2[[#This Row],[Close Price]]/Table2[[#This Row],[Current Week Low]])-1</f>
        <v>2.4999999999999467E-3</v>
      </c>
      <c r="AF225" s="2">
        <f>(Table2[[#This Row],[Current Week High]]/Table2[[#This Row],[Close Price]])-1</f>
        <v>2.6154850967818444E-2</v>
      </c>
      <c r="AG225" s="2">
        <f>(Table2[[#This Row],[Close Price]]/Table2[[#This Row],[Current Month Low]])-1</f>
        <v>6.2218157737062851E-2</v>
      </c>
      <c r="AH225" s="2">
        <f>(Table2[[#This Row],[Current Month High]]/Table2[[#This Row],[Close Price]])-1</f>
        <v>0.12682579266120397</v>
      </c>
      <c r="AI225">
        <v>12.6825792661203</v>
      </c>
      <c r="AJ225">
        <v>140.017101325352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0.04</v>
      </c>
      <c r="AM225" t="s">
        <v>10183</v>
      </c>
      <c r="AN225">
        <v>2.65</v>
      </c>
      <c r="AO225" t="s">
        <v>10183</v>
      </c>
      <c r="AP225">
        <v>0.16197696897088901</v>
      </c>
      <c r="AQ225">
        <f>(Table2[[#This Row],[Sharpe Ratio]]-AVERAGE(Table2[Sharpe Ratio]))/_xlfn.STDEV.P(Table2[Sharpe Ratio])</f>
        <v>1.2258000833962239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2.3513929702358891</v>
      </c>
      <c r="AS225">
        <f>_xlfn.RANK.AVG(Table2[[#This Row],[1Y Return vs Nifty Z-Score]],Table2[1Y Return vs Nifty Z-Score])</f>
        <v>142</v>
      </c>
      <c r="AT225">
        <f>_xlfn.RANK.AVG(Table2[[#This Row],[6M Return vs Nifty Z-Score]],Table2[6M Return vs Nifty Z-Score])</f>
        <v>84</v>
      </c>
      <c r="AU225">
        <f>_xlfn.RANK.AVG(Table2[[#This Row],[Sharpe Ratio Z-Score]],Table2[Sharpe Ratio Z-Score])</f>
        <v>85</v>
      </c>
      <c r="AV225">
        <f>(Table2[[#This Row],[Rank 1Y]]+Table2[[#This Row],[Rank 6M]]+Table2[[#This Row],[Rank Sharpe]])/3</f>
        <v>103.66666666666667</v>
      </c>
    </row>
    <row r="226" spans="1:48" x14ac:dyDescent="0.3">
      <c r="A226" t="s">
        <v>560</v>
      </c>
      <c r="B226" t="s">
        <v>561</v>
      </c>
      <c r="C226" t="s">
        <v>10139</v>
      </c>
      <c r="D226" t="s">
        <v>37</v>
      </c>
      <c r="E226">
        <v>34353.208047795</v>
      </c>
      <c r="F226">
        <v>586.95000000000005</v>
      </c>
      <c r="G226">
        <v>-33.0764944527957</v>
      </c>
      <c r="H226">
        <f>(Table2[[#This Row],[1Y Return vs Nifty]]-AVERAGE(Table2[1Y Return vs Nifty]))/_xlfn.STDEV.P(Table2[1Y Return vs Nifty])</f>
        <v>-0.94137009139722017</v>
      </c>
      <c r="I226">
        <v>5.0528765367609099</v>
      </c>
      <c r="J226">
        <f>(Table2[[#This Row],[1M Return vs Nifty]]-AVERAGE(Table2[1M Return vs Nifty]))/_xlfn.STDEV.P(Table2[1M Return vs Nifty])</f>
        <v>0.52759507288610374</v>
      </c>
      <c r="K226">
        <v>-5.51764447455853</v>
      </c>
      <c r="L226">
        <f>(Table2[[#This Row],[6M Return vs Nifty]]-AVERAGE(Table2[6M Return vs Nifty]))/_xlfn.STDEV.P(Table2[6M Return vs Nifty])</f>
        <v>-0.49512694804416574</v>
      </c>
      <c r="M226">
        <v>-1.8586068603853301</v>
      </c>
      <c r="N226">
        <f>(Table2[[#This Row],[1W Return vs Nifty]]-AVERAGE(Table2[1W Return vs Nifty]))/_xlfn.STDEV.P(Table2[1W Return vs Nifty])</f>
        <v>-6.8768107961768563E-2</v>
      </c>
      <c r="O226">
        <v>562.42999999999995</v>
      </c>
      <c r="P226">
        <v>549.96426431854297</v>
      </c>
      <c r="Q226">
        <v>559.202444321332</v>
      </c>
      <c r="R226">
        <v>73.242206775758504</v>
      </c>
      <c r="S226" s="2">
        <f>(Table2[[#This Row],[Close Price]]-Table2[[#This Row],[20D EMA]])/Table2[[#This Row],[20D EMA]]</f>
        <v>4.359653645787049E-2</v>
      </c>
      <c r="T226" s="2">
        <f>(Table2[[#This Row],[Close Price]]-Table2[[#This Row],[50D EMA]])/Table2[[#This Row],[50D EMA]]</f>
        <v>6.7251161722818212E-2</v>
      </c>
      <c r="U226" s="2">
        <f>(Table2[[#This Row],[Close Price]]-Table2[[#This Row],[200D EMA]])/Table2[[#This Row],[200D EMA]]</f>
        <v>4.9619875521723575E-2</v>
      </c>
      <c r="V226">
        <v>1.36003458986856</v>
      </c>
      <c r="W226">
        <v>582.15</v>
      </c>
      <c r="X226">
        <v>588.95000000000005</v>
      </c>
      <c r="Y226">
        <v>580.75</v>
      </c>
      <c r="Z226">
        <v>596.9</v>
      </c>
      <c r="AA226">
        <v>555.54999999999995</v>
      </c>
      <c r="AB226">
        <v>596.9</v>
      </c>
      <c r="AC226" s="2">
        <f>(Table2[[#This Row],[Close Price]]/Table2[[#This Row],[Day Low]])-1</f>
        <v>8.2452976037103998E-3</v>
      </c>
      <c r="AD226" s="2">
        <f>(Table2[[#This Row],[Day High]]/Table2[[#This Row],[Close Price]])-1</f>
        <v>3.4074452679104805E-3</v>
      </c>
      <c r="AE226" s="2">
        <f>(Table2[[#This Row],[Close Price]]/Table2[[#This Row],[Current Week Low]])-1</f>
        <v>1.0675850193715197E-2</v>
      </c>
      <c r="AF226" s="2">
        <f>(Table2[[#This Row],[Current Week High]]/Table2[[#This Row],[Close Price]])-1</f>
        <v>1.6952040207854013E-2</v>
      </c>
      <c r="AG226" s="2">
        <f>(Table2[[#This Row],[Close Price]]/Table2[[#This Row],[Current Month Low]])-1</f>
        <v>5.6520565205652185E-2</v>
      </c>
      <c r="AH226" s="2">
        <f>(Table2[[#This Row],[Current Month High]]/Table2[[#This Row],[Close Price]])-1</f>
        <v>1.6952040207854013E-2</v>
      </c>
      <c r="AI226">
        <v>15.001277791975401</v>
      </c>
      <c r="AJ226">
        <v>29.056728232189901</v>
      </c>
      <c r="AK226" t="str">
        <f>IF(AND(Table2[[#This Row],[20D EMA]]&gt;Table2[[#This Row],[50D EMA]],Table2[[#This Row],[50D EMA]]&gt;Table2[[#This Row],[200D EMA]]),"Uptrend","Downtrend/NoTrend")</f>
        <v>Downtrend/NoTrend</v>
      </c>
      <c r="AL226">
        <v>-0.05</v>
      </c>
      <c r="AM226" t="s">
        <v>10184</v>
      </c>
      <c r="AN226">
        <v>11.03</v>
      </c>
      <c r="AO226" t="s">
        <v>10183</v>
      </c>
      <c r="AP226">
        <v>-9.3481442286261998E-2</v>
      </c>
      <c r="AQ226">
        <f>(Table2[[#This Row],[Sharpe Ratio]]-AVERAGE(Table2[Sharpe Ratio]))/_xlfn.STDEV.P(Table2[Sharpe Ratio])</f>
        <v>-1.6640826725466229</v>
      </c>
      <c r="AR2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6">
        <f>_xlfn.RANK.AVG(Table2[[#This Row],[1Y Return vs Nifty Z-Score]],Table2[1Y Return vs Nifty Z-Score])</f>
        <v>676</v>
      </c>
      <c r="AT226">
        <f>_xlfn.RANK.AVG(Table2[[#This Row],[6M Return vs Nifty Z-Score]],Table2[6M Return vs Nifty Z-Score])</f>
        <v>496</v>
      </c>
      <c r="AU226">
        <f>_xlfn.RANK.AVG(Table2[[#This Row],[Sharpe Ratio Z-Score]],Table2[Sharpe Ratio Z-Score])</f>
        <v>700</v>
      </c>
      <c r="AV226">
        <f>(Table2[[#This Row],[Rank 1Y]]+Table2[[#This Row],[Rank 6M]]+Table2[[#This Row],[Rank Sharpe]])/3</f>
        <v>624</v>
      </c>
    </row>
    <row r="227" spans="1:48" x14ac:dyDescent="0.3">
      <c r="A227" t="s">
        <v>562</v>
      </c>
      <c r="B227" t="s">
        <v>563</v>
      </c>
      <c r="C227" t="s">
        <v>10143</v>
      </c>
      <c r="D227" t="s">
        <v>393</v>
      </c>
      <c r="E227">
        <v>34279.57356035</v>
      </c>
      <c r="F227">
        <v>539.75</v>
      </c>
      <c r="G227">
        <v>4.09322923721371</v>
      </c>
      <c r="H227">
        <f>(Table2[[#This Row],[1Y Return vs Nifty]]-AVERAGE(Table2[1Y Return vs Nifty]))/_xlfn.STDEV.P(Table2[1Y Return vs Nifty])</f>
        <v>-0.48423419957175223</v>
      </c>
      <c r="I227">
        <v>3.4748458921272398</v>
      </c>
      <c r="J227">
        <f>(Table2[[#This Row],[1M Return vs Nifty]]-AVERAGE(Table2[1M Return vs Nifty]))/_xlfn.STDEV.P(Table2[1M Return vs Nifty])</f>
        <v>0.37754790870901345</v>
      </c>
      <c r="K227">
        <v>3.0163027640303</v>
      </c>
      <c r="L227">
        <f>(Table2[[#This Row],[6M Return vs Nifty]]-AVERAGE(Table2[6M Return vs Nifty]))/_xlfn.STDEV.P(Table2[6M Return vs Nifty])</f>
        <v>-0.23256834314904309</v>
      </c>
      <c r="M227">
        <v>-2.3726360979940102</v>
      </c>
      <c r="N227">
        <f>(Table2[[#This Row],[1W Return vs Nifty]]-AVERAGE(Table2[1W Return vs Nifty]))/_xlfn.STDEV.P(Table2[1W Return vs Nifty])</f>
        <v>-0.17845384980086132</v>
      </c>
      <c r="O227">
        <v>519.29999999999995</v>
      </c>
      <c r="P227">
        <v>503.87468464521902</v>
      </c>
      <c r="Q227">
        <v>467.86895113505898</v>
      </c>
      <c r="R227">
        <v>63.654281328729503</v>
      </c>
      <c r="S227" s="2">
        <f>(Table2[[#This Row],[Close Price]]-Table2[[#This Row],[20D EMA]])/Table2[[#This Row],[20D EMA]]</f>
        <v>3.9379934527248313E-2</v>
      </c>
      <c r="T227" s="2">
        <f>(Table2[[#This Row],[Close Price]]-Table2[[#This Row],[50D EMA]])/Table2[[#This Row],[50D EMA]]</f>
        <v>7.1198884262345885E-2</v>
      </c>
      <c r="U227" s="2">
        <f>(Table2[[#This Row],[Close Price]]-Table2[[#This Row],[200D EMA]])/Table2[[#This Row],[200D EMA]]</f>
        <v>0.15363500546586012</v>
      </c>
      <c r="V227">
        <v>0.93462008669354402</v>
      </c>
      <c r="W227">
        <v>540</v>
      </c>
      <c r="X227">
        <v>547.5</v>
      </c>
      <c r="Y227">
        <v>522.5</v>
      </c>
      <c r="Z227">
        <v>547.9</v>
      </c>
      <c r="AA227">
        <v>518</v>
      </c>
      <c r="AB227">
        <v>550.15</v>
      </c>
      <c r="AC227" s="2">
        <f>(Table2[[#This Row],[Close Price]]/Table2[[#This Row],[Day Low]])-1</f>
        <v>-4.6296296296299833E-4</v>
      </c>
      <c r="AD227" s="2">
        <f>(Table2[[#This Row],[Day High]]/Table2[[#This Row],[Close Price]])-1</f>
        <v>1.4358499305233918E-2</v>
      </c>
      <c r="AE227" s="2">
        <f>(Table2[[#This Row],[Close Price]]/Table2[[#This Row],[Current Week Low]])-1</f>
        <v>3.3014354066985607E-2</v>
      </c>
      <c r="AF227" s="2">
        <f>(Table2[[#This Row],[Current Week High]]/Table2[[#This Row],[Close Price]])-1</f>
        <v>1.5099583140342654E-2</v>
      </c>
      <c r="AG227" s="2">
        <f>(Table2[[#This Row],[Close Price]]/Table2[[#This Row],[Current Month Low]])-1</f>
        <v>4.1988416988417043E-2</v>
      </c>
      <c r="AH227" s="2">
        <f>(Table2[[#This Row],[Current Month High]]/Table2[[#This Row],[Close Price]])-1</f>
        <v>1.9268179712830014E-2</v>
      </c>
      <c r="AI227">
        <v>3.3626679018063901</v>
      </c>
      <c r="AJ227">
        <v>47.876712328767098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-0.06</v>
      </c>
      <c r="AM227" t="s">
        <v>10184</v>
      </c>
      <c r="AN227">
        <v>4.29</v>
      </c>
      <c r="AO227" t="s">
        <v>10183</v>
      </c>
      <c r="AP227">
        <v>9.6089027753911996E-2</v>
      </c>
      <c r="AQ227">
        <f>(Table2[[#This Row],[Sharpe Ratio]]-AVERAGE(Table2[Sharpe Ratio]))/_xlfn.STDEV.P(Table2[Sharpe Ratio])</f>
        <v>0.48044030365560769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-3.7268180157035508E-2</v>
      </c>
      <c r="AS227">
        <f>_xlfn.RANK.AVG(Table2[[#This Row],[1Y Return vs Nifty Z-Score]],Table2[1Y Return vs Nifty Z-Score])</f>
        <v>471</v>
      </c>
      <c r="AT227">
        <f>_xlfn.RANK.AVG(Table2[[#This Row],[6M Return vs Nifty Z-Score]],Table2[6M Return vs Nifty Z-Score])</f>
        <v>398</v>
      </c>
      <c r="AU227">
        <f>_xlfn.RANK.AVG(Table2[[#This Row],[Sharpe Ratio Z-Score]],Table2[Sharpe Ratio Z-Score])</f>
        <v>216</v>
      </c>
      <c r="AV227">
        <f>(Table2[[#This Row],[Rank 1Y]]+Table2[[#This Row],[Rank 6M]]+Table2[[#This Row],[Rank Sharpe]])/3</f>
        <v>361.66666666666669</v>
      </c>
    </row>
    <row r="228" spans="1:48" x14ac:dyDescent="0.3">
      <c r="A228" t="s">
        <v>564</v>
      </c>
      <c r="B228" t="s">
        <v>565</v>
      </c>
      <c r="C228" t="s">
        <v>10142</v>
      </c>
      <c r="D228" t="s">
        <v>46</v>
      </c>
      <c r="E228">
        <v>33930</v>
      </c>
      <c r="F228">
        <v>188.09</v>
      </c>
      <c r="G228">
        <v>327.013550384533</v>
      </c>
      <c r="H228">
        <f>(Table2[[#This Row],[1Y Return vs Nifty]]-AVERAGE(Table2[1Y Return vs Nifty]))/_xlfn.STDEV.P(Table2[1Y Return vs Nifty])</f>
        <v>3.4872365121118993</v>
      </c>
      <c r="I228">
        <v>12.8486463392221</v>
      </c>
      <c r="J228">
        <f>(Table2[[#This Row],[1M Return vs Nifty]]-AVERAGE(Table2[1M Return vs Nifty]))/_xlfn.STDEV.P(Table2[1M Return vs Nifty])</f>
        <v>1.268856439016445</v>
      </c>
      <c r="K228">
        <v>93.737850341800595</v>
      </c>
      <c r="L228">
        <f>(Table2[[#This Row],[6M Return vs Nifty]]-AVERAGE(Table2[6M Return vs Nifty]))/_xlfn.STDEV.P(Table2[6M Return vs Nifty])</f>
        <v>2.5586046392942703</v>
      </c>
      <c r="M228">
        <v>-1.1086402566509801</v>
      </c>
      <c r="N228">
        <f>(Table2[[#This Row],[1W Return vs Nifty]]-AVERAGE(Table2[1W Return vs Nifty]))/_xlfn.STDEV.P(Table2[1W Return vs Nifty])</f>
        <v>9.1262951103728451E-2</v>
      </c>
      <c r="O228">
        <v>174.75</v>
      </c>
      <c r="P228">
        <v>158.819838127526</v>
      </c>
      <c r="Q228">
        <v>119.50749795877201</v>
      </c>
      <c r="R228">
        <v>67.365263270886601</v>
      </c>
      <c r="S228" s="2">
        <f>(Table2[[#This Row],[Close Price]]-Table2[[#This Row],[20D EMA]])/Table2[[#This Row],[20D EMA]]</f>
        <v>7.6337625178826918E-2</v>
      </c>
      <c r="T228" s="2">
        <f>(Table2[[#This Row],[Close Price]]-Table2[[#This Row],[50D EMA]])/Table2[[#This Row],[50D EMA]]</f>
        <v>0.18429789513430453</v>
      </c>
      <c r="U228" s="2">
        <f>(Table2[[#This Row],[Close Price]]-Table2[[#This Row],[200D EMA]])/Table2[[#This Row],[200D EMA]]</f>
        <v>0.57387614344405202</v>
      </c>
      <c r="V228">
        <v>1.7172929697652399</v>
      </c>
      <c r="W228">
        <v>186.84</v>
      </c>
      <c r="X228">
        <v>190.25</v>
      </c>
      <c r="Y228">
        <v>186.3</v>
      </c>
      <c r="Z228">
        <v>191.6</v>
      </c>
      <c r="AA228">
        <v>155.80000000000001</v>
      </c>
      <c r="AB228">
        <v>198.3</v>
      </c>
      <c r="AC228" s="2">
        <f>(Table2[[#This Row],[Close Price]]/Table2[[#This Row],[Day Low]])-1</f>
        <v>6.6902162277884258E-3</v>
      </c>
      <c r="AD228" s="2">
        <f>(Table2[[#This Row],[Day High]]/Table2[[#This Row],[Close Price]])-1</f>
        <v>1.1483864107608044E-2</v>
      </c>
      <c r="AE228" s="2">
        <f>(Table2[[#This Row],[Close Price]]/Table2[[#This Row],[Current Week Low]])-1</f>
        <v>9.6081588835210674E-3</v>
      </c>
      <c r="AF228" s="2">
        <f>(Table2[[#This Row],[Current Week High]]/Table2[[#This Row],[Close Price]])-1</f>
        <v>1.8661279174863044E-2</v>
      </c>
      <c r="AG228" s="2">
        <f>(Table2[[#This Row],[Close Price]]/Table2[[#This Row],[Current Month Low]])-1</f>
        <v>0.20725288831835686</v>
      </c>
      <c r="AH228" s="2">
        <f>(Table2[[#This Row],[Current Month High]]/Table2[[#This Row],[Close Price]])-1</f>
        <v>5.4282524323462145E-2</v>
      </c>
      <c r="AI228">
        <v>5.42825243234621</v>
      </c>
      <c r="AJ228">
        <v>359.87775061124597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0.24</v>
      </c>
      <c r="AM228" t="s">
        <v>10183</v>
      </c>
      <c r="AN228">
        <v>18.899999999999999</v>
      </c>
      <c r="AO228" t="s">
        <v>10183</v>
      </c>
      <c r="AP228">
        <v>0.12432813143464</v>
      </c>
      <c r="AQ228">
        <f>(Table2[[#This Row],[Sharpe Ratio]]-AVERAGE(Table2[Sharpe Ratio]))/_xlfn.STDEV.P(Table2[Sharpe Ratio])</f>
        <v>0.7998962118350007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8.2058567533613438</v>
      </c>
      <c r="AS228">
        <f>_xlfn.RANK.AVG(Table2[[#This Row],[1Y Return vs Nifty Z-Score]],Table2[1Y Return vs Nifty Z-Score])</f>
        <v>7</v>
      </c>
      <c r="AT228">
        <f>_xlfn.RANK.AVG(Table2[[#This Row],[6M Return vs Nifty Z-Score]],Table2[6M Return vs Nifty Z-Score])</f>
        <v>13</v>
      </c>
      <c r="AU228">
        <f>_xlfn.RANK.AVG(Table2[[#This Row],[Sharpe Ratio Z-Score]],Table2[Sharpe Ratio Z-Score])</f>
        <v>156</v>
      </c>
      <c r="AV228">
        <f>(Table2[[#This Row],[Rank 1Y]]+Table2[[#This Row],[Rank 6M]]+Table2[[#This Row],[Rank Sharpe]])/3</f>
        <v>58.666666666666664</v>
      </c>
    </row>
    <row r="229" spans="1:48" x14ac:dyDescent="0.3">
      <c r="A229" t="s">
        <v>566</v>
      </c>
      <c r="B229" t="s">
        <v>567</v>
      </c>
      <c r="C229" t="s">
        <v>10148</v>
      </c>
      <c r="D229" t="s">
        <v>78</v>
      </c>
      <c r="E229">
        <v>33551.033607965001</v>
      </c>
      <c r="F229">
        <v>4342.1499999999996</v>
      </c>
      <c r="G229">
        <v>3.68003207737608</v>
      </c>
      <c r="H229">
        <f>(Table2[[#This Row],[1Y Return vs Nifty]]-AVERAGE(Table2[1Y Return vs Nifty]))/_xlfn.STDEV.P(Table2[1Y Return vs Nifty])</f>
        <v>-0.48931594980851539</v>
      </c>
      <c r="I229">
        <v>-4.9926362493991601</v>
      </c>
      <c r="J229">
        <f>(Table2[[#This Row],[1M Return vs Nifty]]-AVERAGE(Table2[1M Return vs Nifty]))/_xlfn.STDEV.P(Table2[1M Return vs Nifty])</f>
        <v>-0.42758327640249999</v>
      </c>
      <c r="K229">
        <v>-4.75609305666545</v>
      </c>
      <c r="L229">
        <f>(Table2[[#This Row],[6M Return vs Nifty]]-AVERAGE(Table2[6M Return vs Nifty]))/_xlfn.STDEV.P(Table2[6M Return vs Nifty])</f>
        <v>-0.47169677297420903</v>
      </c>
      <c r="M229">
        <v>1.2188520289690099</v>
      </c>
      <c r="N229">
        <f>(Table2[[#This Row],[1W Return vs Nifty]]-AVERAGE(Table2[1W Return vs Nifty]))/_xlfn.STDEV.P(Table2[1W Return vs Nifty])</f>
        <v>0.58791314003197626</v>
      </c>
      <c r="O229">
        <v>4294.8999999999996</v>
      </c>
      <c r="P229">
        <v>4210.9107350130398</v>
      </c>
      <c r="Q229">
        <v>3936.8847624546602</v>
      </c>
      <c r="R229">
        <v>54.620039131031</v>
      </c>
      <c r="S229" s="2">
        <f>(Table2[[#This Row],[Close Price]]-Table2[[#This Row],[20D EMA]])/Table2[[#This Row],[20D EMA]]</f>
        <v>1.1001420289180192E-2</v>
      </c>
      <c r="T229" s="2">
        <f>(Table2[[#This Row],[Close Price]]-Table2[[#This Row],[50D EMA]])/Table2[[#This Row],[50D EMA]]</f>
        <v>3.116647994832249E-2</v>
      </c>
      <c r="U229" s="2">
        <f>(Table2[[#This Row],[Close Price]]-Table2[[#This Row],[200D EMA]])/Table2[[#This Row],[200D EMA]]</f>
        <v>0.10294058932338555</v>
      </c>
      <c r="V229">
        <v>0.57718566936823701</v>
      </c>
      <c r="W229">
        <v>4324.8</v>
      </c>
      <c r="X229">
        <v>4437.95</v>
      </c>
      <c r="Y229">
        <v>4324</v>
      </c>
      <c r="Z229">
        <v>4397.7</v>
      </c>
      <c r="AA229">
        <v>4175.1000000000004</v>
      </c>
      <c r="AB229">
        <v>4511.6499999999996</v>
      </c>
      <c r="AC229" s="2">
        <f>(Table2[[#This Row],[Close Price]]/Table2[[#This Row],[Day Low]])-1</f>
        <v>4.0117462079169997E-3</v>
      </c>
      <c r="AD229" s="2">
        <f>(Table2[[#This Row],[Day High]]/Table2[[#This Row],[Close Price]])-1</f>
        <v>2.2062802989302632E-2</v>
      </c>
      <c r="AE229" s="2">
        <f>(Table2[[#This Row],[Close Price]]/Table2[[#This Row],[Current Week Low]])-1</f>
        <v>4.1975023126734623E-3</v>
      </c>
      <c r="AF229" s="2">
        <f>(Table2[[#This Row],[Current Week High]]/Table2[[#This Row],[Close Price]])-1</f>
        <v>1.2793201524590403E-2</v>
      </c>
      <c r="AG229" s="2">
        <f>(Table2[[#This Row],[Close Price]]/Table2[[#This Row],[Current Month Low]])-1</f>
        <v>4.0011017700174678E-2</v>
      </c>
      <c r="AH229" s="2">
        <f>(Table2[[#This Row],[Current Month High]]/Table2[[#This Row],[Close Price]])-1</f>
        <v>3.9035961447669854E-2</v>
      </c>
      <c r="AI229">
        <v>5.9371509505659699</v>
      </c>
      <c r="AJ229">
        <v>43.293457635508602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-0.01</v>
      </c>
      <c r="AM229" t="s">
        <v>10184</v>
      </c>
      <c r="AN229">
        <v>-3.68</v>
      </c>
      <c r="AO229" t="s">
        <v>10184</v>
      </c>
      <c r="AP229">
        <v>8.9969253211860008E-3</v>
      </c>
      <c r="AQ229">
        <f>(Table2[[#This Row],[Sharpe Ratio]]-AVERAGE(Table2[Sharpe Ratio]))/_xlfn.STDEV.P(Table2[Sharpe Ratio])</f>
        <v>-0.50479233660296385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-1.3054751957562121</v>
      </c>
      <c r="AS229">
        <f>_xlfn.RANK.AVG(Table2[[#This Row],[1Y Return vs Nifty Z-Score]],Table2[1Y Return vs Nifty Z-Score])</f>
        <v>472</v>
      </c>
      <c r="AT229">
        <f>_xlfn.RANK.AVG(Table2[[#This Row],[6M Return vs Nifty Z-Score]],Table2[6M Return vs Nifty Z-Score])</f>
        <v>491</v>
      </c>
      <c r="AU229">
        <f>_xlfn.RANK.AVG(Table2[[#This Row],[Sharpe Ratio Z-Score]],Table2[Sharpe Ratio Z-Score])</f>
        <v>474</v>
      </c>
      <c r="AV229">
        <f>(Table2[[#This Row],[Rank 1Y]]+Table2[[#This Row],[Rank 6M]]+Table2[[#This Row],[Rank Sharpe]])/3</f>
        <v>479</v>
      </c>
    </row>
    <row r="230" spans="1:48" x14ac:dyDescent="0.3">
      <c r="A230" t="s">
        <v>568</v>
      </c>
      <c r="B230" t="s">
        <v>569</v>
      </c>
      <c r="C230" t="s">
        <v>10143</v>
      </c>
      <c r="D230" t="s">
        <v>513</v>
      </c>
      <c r="E230">
        <v>33489.892584900001</v>
      </c>
      <c r="F230">
        <v>75.75</v>
      </c>
      <c r="G230">
        <v>3.4860467759634801</v>
      </c>
      <c r="H230">
        <f>(Table2[[#This Row],[1Y Return vs Nifty]]-AVERAGE(Table2[1Y Return vs Nifty]))/_xlfn.STDEV.P(Table2[1Y Return vs Nifty])</f>
        <v>-0.49170169914853851</v>
      </c>
      <c r="I230">
        <v>-6.2667956128585596</v>
      </c>
      <c r="J230">
        <f>(Table2[[#This Row],[1M Return vs Nifty]]-AVERAGE(Table2[1M Return vs Nifty]))/_xlfn.STDEV.P(Table2[1M Return vs Nifty])</f>
        <v>-0.54873681663755136</v>
      </c>
      <c r="K230">
        <v>7.93260784356392</v>
      </c>
      <c r="L230">
        <f>(Table2[[#This Row],[6M Return vs Nifty]]-AVERAGE(Table2[6M Return vs Nifty]))/_xlfn.STDEV.P(Table2[6M Return vs Nifty])</f>
        <v>-8.1311466719771741E-2</v>
      </c>
      <c r="M230">
        <v>-4.1853410490411497E-2</v>
      </c>
      <c r="N230">
        <f>(Table2[[#This Row],[1W Return vs Nifty]]-AVERAGE(Table2[1W Return vs Nifty]))/_xlfn.STDEV.P(Table2[1W Return vs Nifty])</f>
        <v>0.31889845905587799</v>
      </c>
      <c r="O230">
        <v>73.23</v>
      </c>
      <c r="P230">
        <v>71.560114596508598</v>
      </c>
      <c r="Q230">
        <v>66.716189970132604</v>
      </c>
      <c r="R230">
        <v>69.448392713840803</v>
      </c>
      <c r="S230" s="2">
        <f>(Table2[[#This Row],[Close Price]]-Table2[[#This Row],[20D EMA]])/Table2[[#This Row],[20D EMA]]</f>
        <v>3.4412126177795932E-2</v>
      </c>
      <c r="T230" s="2">
        <f>(Table2[[#This Row],[Close Price]]-Table2[[#This Row],[50D EMA]])/Table2[[#This Row],[50D EMA]]</f>
        <v>5.8550568666862167E-2</v>
      </c>
      <c r="U230" s="2">
        <f>(Table2[[#This Row],[Close Price]]-Table2[[#This Row],[200D EMA]])/Table2[[#This Row],[200D EMA]]</f>
        <v>0.13540656374279822</v>
      </c>
      <c r="V230">
        <v>0.94769049669096395</v>
      </c>
      <c r="W230">
        <v>75.25</v>
      </c>
      <c r="X230">
        <v>76.19</v>
      </c>
      <c r="Y230">
        <v>74.510000000000005</v>
      </c>
      <c r="Z230">
        <v>76.02</v>
      </c>
      <c r="AA230">
        <v>70.8</v>
      </c>
      <c r="AB230">
        <v>76.02</v>
      </c>
      <c r="AC230" s="2">
        <f>(Table2[[#This Row],[Close Price]]/Table2[[#This Row],[Day Low]])-1</f>
        <v>6.6445182724252927E-3</v>
      </c>
      <c r="AD230" s="2">
        <f>(Table2[[#This Row],[Day High]]/Table2[[#This Row],[Close Price]])-1</f>
        <v>5.8085808580858878E-3</v>
      </c>
      <c r="AE230" s="2">
        <f>(Table2[[#This Row],[Close Price]]/Table2[[#This Row],[Current Week Low]])-1</f>
        <v>1.6642061468259195E-2</v>
      </c>
      <c r="AF230" s="2">
        <f>(Table2[[#This Row],[Current Week High]]/Table2[[#This Row],[Close Price]])-1</f>
        <v>3.5643564356435675E-3</v>
      </c>
      <c r="AG230" s="2">
        <f>(Table2[[#This Row],[Close Price]]/Table2[[#This Row],[Current Month Low]])-1</f>
        <v>6.9915254237288282E-2</v>
      </c>
      <c r="AH230" s="2">
        <f>(Table2[[#This Row],[Current Month High]]/Table2[[#This Row],[Close Price]])-1</f>
        <v>3.5643564356435675E-3</v>
      </c>
      <c r="AI230">
        <v>5.6105610561055999</v>
      </c>
      <c r="AJ230">
        <v>31.5104166666666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0.02</v>
      </c>
      <c r="AM230" t="s">
        <v>10183</v>
      </c>
      <c r="AN230">
        <v>2.14</v>
      </c>
      <c r="AO230" t="s">
        <v>10183</v>
      </c>
      <c r="AP230">
        <v>5.4158662957447999E-2</v>
      </c>
      <c r="AQ230">
        <f>(Table2[[#This Row],[Sharpe Ratio]]-AVERAGE(Table2[Sharpe Ratio]))/_xlfn.STDEV.P(Table2[Sharpe Ratio])</f>
        <v>6.1014961002847905E-3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-0.79675002734969891</v>
      </c>
      <c r="AS230">
        <f>_xlfn.RANK.AVG(Table2[[#This Row],[1Y Return vs Nifty Z-Score]],Table2[1Y Return vs Nifty Z-Score])</f>
        <v>474</v>
      </c>
      <c r="AT230">
        <f>_xlfn.RANK.AVG(Table2[[#This Row],[6M Return vs Nifty Z-Score]],Table2[6M Return vs Nifty Z-Score])</f>
        <v>341</v>
      </c>
      <c r="AU230">
        <f>_xlfn.RANK.AVG(Table2[[#This Row],[Sharpe Ratio Z-Score]],Table2[Sharpe Ratio Z-Score])</f>
        <v>334</v>
      </c>
      <c r="AV230">
        <f>(Table2[[#This Row],[Rank 1Y]]+Table2[[#This Row],[Rank 6M]]+Table2[[#This Row],[Rank Sharpe]])/3</f>
        <v>383</v>
      </c>
    </row>
    <row r="231" spans="1:48" x14ac:dyDescent="0.3">
      <c r="A231" t="s">
        <v>570</v>
      </c>
      <c r="B231" t="s">
        <v>571</v>
      </c>
      <c r="C231" t="s">
        <v>10141</v>
      </c>
      <c r="D231" t="s">
        <v>180</v>
      </c>
      <c r="E231">
        <v>33392.25</v>
      </c>
      <c r="F231">
        <v>763.6</v>
      </c>
      <c r="G231">
        <v>56.834816660507201</v>
      </c>
      <c r="H231">
        <f>(Table2[[#This Row],[1Y Return vs Nifty]]-AVERAGE(Table2[1Y Return vs Nifty]))/_xlfn.STDEV.P(Table2[1Y Return vs Nifty])</f>
        <v>0.16441395299760714</v>
      </c>
      <c r="I231">
        <v>2.3346637765705398</v>
      </c>
      <c r="J231">
        <f>(Table2[[#This Row],[1M Return vs Nifty]]-AVERAGE(Table2[1M Return vs Nifty]))/_xlfn.STDEV.P(Table2[1M Return vs Nifty])</f>
        <v>0.26913360530717184</v>
      </c>
      <c r="K231">
        <v>31.397432879182201</v>
      </c>
      <c r="L231">
        <f>(Table2[[#This Row],[6M Return vs Nifty]]-AVERAGE(Table2[6M Return vs Nifty]))/_xlfn.STDEV.P(Table2[6M Return vs Nifty])</f>
        <v>0.64061609542893039</v>
      </c>
      <c r="M231">
        <v>3.7893234128464699</v>
      </c>
      <c r="N231">
        <f>(Table2[[#This Row],[1W Return vs Nifty]]-AVERAGE(Table2[1W Return vs Nifty]))/_xlfn.STDEV.P(Table2[1W Return vs Nifty])</f>
        <v>1.1364112408956411</v>
      </c>
      <c r="O231">
        <v>728.84</v>
      </c>
      <c r="P231">
        <v>660.40483011512299</v>
      </c>
      <c r="Q231">
        <v>545.77959928197902</v>
      </c>
      <c r="R231">
        <v>66.445687832632004</v>
      </c>
      <c r="S231" s="2">
        <f>(Table2[[#This Row],[Close Price]]-Table2[[#This Row],[20D EMA]])/Table2[[#This Row],[20D EMA]]</f>
        <v>4.7692223258877106E-2</v>
      </c>
      <c r="T231" s="2">
        <f>(Table2[[#This Row],[Close Price]]-Table2[[#This Row],[50D EMA]])/Table2[[#This Row],[50D EMA]]</f>
        <v>0.15626047112176308</v>
      </c>
      <c r="U231" s="2">
        <f>(Table2[[#This Row],[Close Price]]-Table2[[#This Row],[200D EMA]])/Table2[[#This Row],[200D EMA]]</f>
        <v>0.39909956510756883</v>
      </c>
      <c r="V231">
        <v>1.3438198136939099</v>
      </c>
      <c r="W231">
        <v>767.1</v>
      </c>
      <c r="X231">
        <v>773</v>
      </c>
      <c r="Y231">
        <v>757.6</v>
      </c>
      <c r="Z231">
        <v>785</v>
      </c>
      <c r="AA231">
        <v>690.1</v>
      </c>
      <c r="AB231">
        <v>806.05</v>
      </c>
      <c r="AC231" s="2">
        <f>(Table2[[#This Row],[Close Price]]/Table2[[#This Row],[Day Low]])-1</f>
        <v>-4.5626385086690036E-3</v>
      </c>
      <c r="AD231" s="2">
        <f>(Table2[[#This Row],[Day High]]/Table2[[#This Row],[Close Price]])-1</f>
        <v>1.2310110005238295E-2</v>
      </c>
      <c r="AE231" s="2">
        <f>(Table2[[#This Row],[Close Price]]/Table2[[#This Row],[Current Week Low]])-1</f>
        <v>7.9197465681097867E-3</v>
      </c>
      <c r="AF231" s="2">
        <f>(Table2[[#This Row],[Current Week High]]/Table2[[#This Row],[Close Price]])-1</f>
        <v>2.8025144054478757E-2</v>
      </c>
      <c r="AG231" s="2">
        <f>(Table2[[#This Row],[Close Price]]/Table2[[#This Row],[Current Month Low]])-1</f>
        <v>0.1065063034342848</v>
      </c>
      <c r="AH231" s="2">
        <f>(Table2[[#This Row],[Current Month High]]/Table2[[#This Row],[Close Price]])-1</f>
        <v>5.5591932949188072E-2</v>
      </c>
      <c r="AI231">
        <v>5.5591932949188001</v>
      </c>
      <c r="AJ231">
        <v>86.243902439024396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0.48</v>
      </c>
      <c r="AM231" t="s">
        <v>10183</v>
      </c>
      <c r="AN231">
        <v>11.17</v>
      </c>
      <c r="AO231" t="s">
        <v>10183</v>
      </c>
      <c r="AP231">
        <v>2.08301408904E-3</v>
      </c>
      <c r="AQ231">
        <f>(Table2[[#This Row],[Sharpe Ratio]]-AVERAGE(Table2[Sharpe Ratio]))/_xlfn.STDEV.P(Table2[Sharpe Ratio])</f>
        <v>-0.58300621395220298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1.6275686806771474</v>
      </c>
      <c r="AS231">
        <f>_xlfn.RANK.AVG(Table2[[#This Row],[1Y Return vs Nifty Z-Score]],Table2[1Y Return vs Nifty Z-Score])</f>
        <v>230</v>
      </c>
      <c r="AT231">
        <f>_xlfn.RANK.AVG(Table2[[#This Row],[6M Return vs Nifty Z-Score]],Table2[6M Return vs Nifty Z-Score])</f>
        <v>149</v>
      </c>
      <c r="AU231">
        <f>_xlfn.RANK.AVG(Table2[[#This Row],[Sharpe Ratio Z-Score]],Table2[Sharpe Ratio Z-Score])</f>
        <v>492</v>
      </c>
      <c r="AV231">
        <f>(Table2[[#This Row],[Rank 1Y]]+Table2[[#This Row],[Rank 6M]]+Table2[[#This Row],[Rank Sharpe]])/3</f>
        <v>290.33333333333331</v>
      </c>
    </row>
    <row r="232" spans="1:48" x14ac:dyDescent="0.3">
      <c r="A232" t="s">
        <v>572</v>
      </c>
      <c r="B232" t="s">
        <v>573</v>
      </c>
      <c r="C232" t="s">
        <v>10149</v>
      </c>
      <c r="D232" t="s">
        <v>143</v>
      </c>
      <c r="E232">
        <v>33292.646684799998</v>
      </c>
      <c r="F232">
        <v>328.05</v>
      </c>
      <c r="G232">
        <v>26.6634472725084</v>
      </c>
      <c r="H232">
        <f>(Table2[[#This Row],[1Y Return vs Nifty]]-AVERAGE(Table2[1Y Return vs Nifty]))/_xlfn.STDEV.P(Table2[1Y Return vs Nifty])</f>
        <v>-0.20665191684327155</v>
      </c>
      <c r="I232">
        <v>-6.8085503979547903</v>
      </c>
      <c r="J232">
        <f>(Table2[[#This Row],[1M Return vs Nifty]]-AVERAGE(Table2[1M Return vs Nifty]))/_xlfn.STDEV.P(Table2[1M Return vs Nifty])</f>
        <v>-0.60024961168972168</v>
      </c>
      <c r="K232">
        <v>30.840388704055002</v>
      </c>
      <c r="L232">
        <f>(Table2[[#This Row],[6M Return vs Nifty]]-AVERAGE(Table2[6M Return vs Nifty]))/_xlfn.STDEV.P(Table2[6M Return vs Nifty])</f>
        <v>0.62347786649484371</v>
      </c>
      <c r="M232">
        <v>-2.8882245241170099</v>
      </c>
      <c r="N232">
        <f>(Table2[[#This Row],[1W Return vs Nifty]]-AVERAGE(Table2[1W Return vs Nifty]))/_xlfn.STDEV.P(Table2[1W Return vs Nifty])</f>
        <v>-0.28847229790712237</v>
      </c>
      <c r="O232">
        <v>321.06</v>
      </c>
      <c r="P232">
        <v>302.38551585203697</v>
      </c>
      <c r="Q232">
        <v>259.630657259668</v>
      </c>
      <c r="R232">
        <v>58.844840084098202</v>
      </c>
      <c r="S232" s="2">
        <f>(Table2[[#This Row],[Close Price]]-Table2[[#This Row],[20D EMA]])/Table2[[#This Row],[20D EMA]]</f>
        <v>2.1771631470753158E-2</v>
      </c>
      <c r="T232" s="2">
        <f>(Table2[[#This Row],[Close Price]]-Table2[[#This Row],[50D EMA]])/Table2[[#This Row],[50D EMA]]</f>
        <v>8.4873391093643391E-2</v>
      </c>
      <c r="U232" s="2">
        <f>(Table2[[#This Row],[Close Price]]-Table2[[#This Row],[200D EMA]])/Table2[[#This Row],[200D EMA]]</f>
        <v>0.26352566935846422</v>
      </c>
      <c r="V232">
        <v>0.77381917454947002</v>
      </c>
      <c r="W232">
        <v>326.39999999999998</v>
      </c>
      <c r="X232">
        <v>331.7</v>
      </c>
      <c r="Y232">
        <v>319.39999999999998</v>
      </c>
      <c r="Z232">
        <v>328.9</v>
      </c>
      <c r="AA232">
        <v>313.5</v>
      </c>
      <c r="AB232">
        <v>339.4</v>
      </c>
      <c r="AC232" s="2">
        <f>(Table2[[#This Row],[Close Price]]/Table2[[#This Row],[Day Low]])-1</f>
        <v>5.0551470588235947E-3</v>
      </c>
      <c r="AD232" s="2">
        <f>(Table2[[#This Row],[Day High]]/Table2[[#This Row],[Close Price]])-1</f>
        <v>1.1126352690138619E-2</v>
      </c>
      <c r="AE232" s="2">
        <f>(Table2[[#This Row],[Close Price]]/Table2[[#This Row],[Current Week Low]])-1</f>
        <v>2.7082028804007674E-2</v>
      </c>
      <c r="AF232" s="2">
        <f>(Table2[[#This Row],[Current Week High]]/Table2[[#This Row],[Close Price]])-1</f>
        <v>2.5910684346897028E-3</v>
      </c>
      <c r="AG232" s="2">
        <f>(Table2[[#This Row],[Close Price]]/Table2[[#This Row],[Current Month Low]])-1</f>
        <v>4.6411483253588459E-2</v>
      </c>
      <c r="AH232" s="2">
        <f>(Table2[[#This Row],[Current Month High]]/Table2[[#This Row],[Close Price]])-1</f>
        <v>3.4598384392622972E-2</v>
      </c>
      <c r="AI232">
        <v>3.4598384392622901</v>
      </c>
      <c r="AJ232">
        <v>70.018139414356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0.12</v>
      </c>
      <c r="AM232" t="s">
        <v>10183</v>
      </c>
      <c r="AN232">
        <v>3.01</v>
      </c>
      <c r="AO232" t="s">
        <v>10183</v>
      </c>
      <c r="AP232">
        <v>1.6775598770360001E-2</v>
      </c>
      <c r="AQ232">
        <f>(Table2[[#This Row],[Sharpe Ratio]]-AVERAGE(Table2[Sharpe Ratio]))/_xlfn.STDEV.P(Table2[Sharpe Ratio])</f>
        <v>-0.41679580458722998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-0.88869176453250187</v>
      </c>
      <c r="AS232">
        <f>_xlfn.RANK.AVG(Table2[[#This Row],[1Y Return vs Nifty Z-Score]],Table2[1Y Return vs Nifty Z-Score])</f>
        <v>345</v>
      </c>
      <c r="AT232">
        <f>_xlfn.RANK.AVG(Table2[[#This Row],[6M Return vs Nifty Z-Score]],Table2[6M Return vs Nifty Z-Score])</f>
        <v>153</v>
      </c>
      <c r="AU232">
        <f>_xlfn.RANK.AVG(Table2[[#This Row],[Sharpe Ratio Z-Score]],Table2[Sharpe Ratio Z-Score])</f>
        <v>444</v>
      </c>
      <c r="AV232">
        <f>(Table2[[#This Row],[Rank 1Y]]+Table2[[#This Row],[Rank 6M]]+Table2[[#This Row],[Rank Sharpe]])/3</f>
        <v>314</v>
      </c>
    </row>
    <row r="233" spans="1:48" x14ac:dyDescent="0.3">
      <c r="A233" t="s">
        <v>574</v>
      </c>
      <c r="B233" t="s">
        <v>575</v>
      </c>
      <c r="C233" t="s">
        <v>10139</v>
      </c>
      <c r="D233" t="s">
        <v>576</v>
      </c>
      <c r="E233">
        <v>33036.617866439999</v>
      </c>
      <c r="F233">
        <v>4517.8999999999996</v>
      </c>
      <c r="G233">
        <v>-9.2382442572462509</v>
      </c>
      <c r="H233">
        <f>(Table2[[#This Row],[1Y Return vs Nifty]]-AVERAGE(Table2[1Y Return vs Nifty]))/_xlfn.STDEV.P(Table2[1Y Return vs Nifty])</f>
        <v>-0.64819277715126722</v>
      </c>
      <c r="I233">
        <v>7.7054426921855601E-2</v>
      </c>
      <c r="J233">
        <f>(Table2[[#This Row],[1M Return vs Nifty]]-AVERAGE(Table2[1M Return vs Nifty]))/_xlfn.STDEV.P(Table2[1M Return vs Nifty])</f>
        <v>5.4468648142725604E-2</v>
      </c>
      <c r="K233">
        <v>-0.82032407676026797</v>
      </c>
      <c r="L233">
        <f>(Table2[[#This Row],[6M Return vs Nifty]]-AVERAGE(Table2[6M Return vs Nifty]))/_xlfn.STDEV.P(Table2[6M Return vs Nifty])</f>
        <v>-0.35060743603986427</v>
      </c>
      <c r="M233">
        <v>0.36530745485305399</v>
      </c>
      <c r="N233">
        <f>(Table2[[#This Row],[1W Return vs Nifty]]-AVERAGE(Table2[1W Return vs Nifty]))/_xlfn.STDEV.P(Table2[1W Return vs Nifty])</f>
        <v>0.40578017374356179</v>
      </c>
      <c r="O233">
        <v>4287.01</v>
      </c>
      <c r="P233">
        <v>4301.7661942352697</v>
      </c>
      <c r="Q233">
        <v>4270.4596725489</v>
      </c>
      <c r="R233">
        <v>71.924837616010507</v>
      </c>
      <c r="S233" s="2">
        <f>(Table2[[#This Row],[Close Price]]-Table2[[#This Row],[20D EMA]])/Table2[[#This Row],[20D EMA]]</f>
        <v>5.3858050249474439E-2</v>
      </c>
      <c r="T233" s="2">
        <f>(Table2[[#This Row],[Close Price]]-Table2[[#This Row],[50D EMA]])/Table2[[#This Row],[50D EMA]]</f>
        <v>5.0243038790524573E-2</v>
      </c>
      <c r="U233" s="2">
        <f>(Table2[[#This Row],[Close Price]]-Table2[[#This Row],[200D EMA]])/Table2[[#This Row],[200D EMA]]</f>
        <v>5.7942316852136543E-2</v>
      </c>
      <c r="V233">
        <v>1.6672778862037401</v>
      </c>
      <c r="W233">
        <v>4500</v>
      </c>
      <c r="X233">
        <v>4599.95</v>
      </c>
      <c r="Y233">
        <v>4350</v>
      </c>
      <c r="Z233">
        <v>4607.8500000000004</v>
      </c>
      <c r="AA233">
        <v>4215</v>
      </c>
      <c r="AB233">
        <v>4607.8500000000004</v>
      </c>
      <c r="AC233" s="2">
        <f>(Table2[[#This Row],[Close Price]]/Table2[[#This Row],[Day Low]])-1</f>
        <v>3.9777777777776357E-3</v>
      </c>
      <c r="AD233" s="2">
        <f>(Table2[[#This Row],[Day High]]/Table2[[#This Row],[Close Price]])-1</f>
        <v>1.8161092542995583E-2</v>
      </c>
      <c r="AE233" s="2">
        <f>(Table2[[#This Row],[Close Price]]/Table2[[#This Row],[Current Week Low]])-1</f>
        <v>3.8597701149425179E-2</v>
      </c>
      <c r="AF233" s="2">
        <f>(Table2[[#This Row],[Current Week High]]/Table2[[#This Row],[Close Price]])-1</f>
        <v>1.9909692556276282E-2</v>
      </c>
      <c r="AG233" s="2">
        <f>(Table2[[#This Row],[Close Price]]/Table2[[#This Row],[Current Month Low]])-1</f>
        <v>7.186239620403323E-2</v>
      </c>
      <c r="AH233" s="2">
        <f>(Table2[[#This Row],[Current Month High]]/Table2[[#This Row],[Close Price]])-1</f>
        <v>1.9909692556276282E-2</v>
      </c>
      <c r="AI233">
        <v>16.613913543903099</v>
      </c>
      <c r="AJ233">
        <v>23.4162865025814</v>
      </c>
      <c r="AK233" t="str">
        <f>IF(AND(Table2[[#This Row],[20D EMA]]&gt;Table2[[#This Row],[50D EMA]],Table2[[#This Row],[50D EMA]]&gt;Table2[[#This Row],[200D EMA]]),"Uptrend","Downtrend/NoTrend")</f>
        <v>Downtrend/NoTrend</v>
      </c>
      <c r="AL233">
        <v>-0.06</v>
      </c>
      <c r="AM233" t="s">
        <v>10184</v>
      </c>
      <c r="AN233">
        <v>11</v>
      </c>
      <c r="AO233" t="s">
        <v>10183</v>
      </c>
      <c r="AP233">
        <v>7.2924608100940003E-3</v>
      </c>
      <c r="AQ233">
        <f>(Table2[[#This Row],[Sharpe Ratio]]-AVERAGE(Table2[Sharpe Ratio]))/_xlfn.STDEV.P(Table2[Sharpe Ratio])</f>
        <v>-0.52407415462759332</v>
      </c>
      <c r="AR2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3">
        <f>_xlfn.RANK.AVG(Table2[[#This Row],[1Y Return vs Nifty Z-Score]],Table2[1Y Return vs Nifty Z-Score])</f>
        <v>560</v>
      </c>
      <c r="AT233">
        <f>_xlfn.RANK.AVG(Table2[[#This Row],[6M Return vs Nifty Z-Score]],Table2[6M Return vs Nifty Z-Score])</f>
        <v>440</v>
      </c>
      <c r="AU233">
        <f>_xlfn.RANK.AVG(Table2[[#This Row],[Sharpe Ratio Z-Score]],Table2[Sharpe Ratio Z-Score])</f>
        <v>480</v>
      </c>
      <c r="AV233">
        <f>(Table2[[#This Row],[Rank 1Y]]+Table2[[#This Row],[Rank 6M]]+Table2[[#This Row],[Rank Sharpe]])/3</f>
        <v>493.33333333333331</v>
      </c>
    </row>
    <row r="234" spans="1:48" x14ac:dyDescent="0.3">
      <c r="A234" t="s">
        <v>577</v>
      </c>
      <c r="B234" t="s">
        <v>578</v>
      </c>
      <c r="C234" t="s">
        <v>10144</v>
      </c>
      <c r="D234" t="s">
        <v>62</v>
      </c>
      <c r="E234">
        <v>32970.114806760001</v>
      </c>
      <c r="F234">
        <v>2001.2</v>
      </c>
      <c r="G234">
        <v>45.168349675372902</v>
      </c>
      <c r="H234">
        <f>(Table2[[#This Row],[1Y Return vs Nifty]]-AVERAGE(Table2[1Y Return vs Nifty]))/_xlfn.STDEV.P(Table2[1Y Return vs Nifty])</f>
        <v>2.0932639168653115E-2</v>
      </c>
      <c r="I234">
        <v>5.3535475938411796</v>
      </c>
      <c r="J234">
        <f>(Table2[[#This Row],[1M Return vs Nifty]]-AVERAGE(Table2[1M Return vs Nifty]))/_xlfn.STDEV.P(Table2[1M Return vs Nifty])</f>
        <v>0.55618440327613283</v>
      </c>
      <c r="K234">
        <v>-8.7627616154654202</v>
      </c>
      <c r="L234">
        <f>(Table2[[#This Row],[6M Return vs Nifty]]-AVERAGE(Table2[6M Return vs Nifty]))/_xlfn.STDEV.P(Table2[6M Return vs Nifty])</f>
        <v>-0.59496743280660203</v>
      </c>
      <c r="M234">
        <v>9.0685261595629392</v>
      </c>
      <c r="N234">
        <f>(Table2[[#This Row],[1W Return vs Nifty]]-AVERAGE(Table2[1W Return vs Nifty]))/_xlfn.STDEV.P(Table2[1W Return vs Nifty])</f>
        <v>2.2629099441335945</v>
      </c>
      <c r="O234">
        <v>1904.17</v>
      </c>
      <c r="P234">
        <v>1855.1093318193</v>
      </c>
      <c r="Q234">
        <v>1777.98574787042</v>
      </c>
      <c r="R234">
        <v>65.374266210344601</v>
      </c>
      <c r="S234" s="2">
        <f>(Table2[[#This Row],[Close Price]]-Table2[[#This Row],[20D EMA]])/Table2[[#This Row],[20D EMA]]</f>
        <v>5.0956584758713751E-2</v>
      </c>
      <c r="T234" s="2">
        <f>(Table2[[#This Row],[Close Price]]-Table2[[#This Row],[50D EMA]])/Table2[[#This Row],[50D EMA]]</f>
        <v>7.8750435715521622E-2</v>
      </c>
      <c r="U234" s="2">
        <f>(Table2[[#This Row],[Close Price]]-Table2[[#This Row],[200D EMA]])/Table2[[#This Row],[200D EMA]]</f>
        <v>0.12554333036523752</v>
      </c>
      <c r="V234">
        <v>1.1387675011954099</v>
      </c>
      <c r="W234">
        <v>1985</v>
      </c>
      <c r="X234">
        <v>2079.9499999999998</v>
      </c>
      <c r="Y234">
        <v>1991.1</v>
      </c>
      <c r="Z234">
        <v>2044.15</v>
      </c>
      <c r="AA234">
        <v>1803</v>
      </c>
      <c r="AB234">
        <v>2143</v>
      </c>
      <c r="AC234" s="2">
        <f>(Table2[[#This Row],[Close Price]]/Table2[[#This Row],[Day Low]])-1</f>
        <v>8.1612090680101002E-3</v>
      </c>
      <c r="AD234" s="2">
        <f>(Table2[[#This Row],[Day High]]/Table2[[#This Row],[Close Price]])-1</f>
        <v>3.935138916650005E-2</v>
      </c>
      <c r="AE234" s="2">
        <f>(Table2[[#This Row],[Close Price]]/Table2[[#This Row],[Current Week Low]])-1</f>
        <v>5.0725729496259309E-3</v>
      </c>
      <c r="AF234" s="2">
        <f>(Table2[[#This Row],[Current Week High]]/Table2[[#This Row],[Close Price]])-1</f>
        <v>2.1462122726364274E-2</v>
      </c>
      <c r="AG234" s="2">
        <f>(Table2[[#This Row],[Close Price]]/Table2[[#This Row],[Current Month Low]])-1</f>
        <v>0.10992789794786462</v>
      </c>
      <c r="AH234" s="2">
        <f>(Table2[[#This Row],[Current Month High]]/Table2[[#This Row],[Close Price]])-1</f>
        <v>7.0857485508694751E-2</v>
      </c>
      <c r="AI234">
        <v>9.6342194683190101</v>
      </c>
      <c r="AJ234">
        <v>76.045744446887994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0.04</v>
      </c>
      <c r="AM234" t="s">
        <v>10183</v>
      </c>
      <c r="AN234">
        <v>10.119999999999999</v>
      </c>
      <c r="AO234" t="s">
        <v>10183</v>
      </c>
      <c r="AP234">
        <v>-0.11503956716565</v>
      </c>
      <c r="AQ234">
        <f>(Table2[[#This Row],[Sharpe Ratio]]-AVERAGE(Table2[Sharpe Ratio]))/_xlfn.STDEV.P(Table2[Sharpe Ratio])</f>
        <v>-1.9079597601430558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0.33709979362872255</v>
      </c>
      <c r="AS234">
        <f>_xlfn.RANK.AVG(Table2[[#This Row],[1Y Return vs Nifty Z-Score]],Table2[1Y Return vs Nifty Z-Score])</f>
        <v>269</v>
      </c>
      <c r="AT234">
        <f>_xlfn.RANK.AVG(Table2[[#This Row],[6M Return vs Nifty Z-Score]],Table2[6M Return vs Nifty Z-Score])</f>
        <v>521</v>
      </c>
      <c r="AU234">
        <f>_xlfn.RANK.AVG(Table2[[#This Row],[Sharpe Ratio Z-Score]],Table2[Sharpe Ratio Z-Score])</f>
        <v>716</v>
      </c>
      <c r="AV234">
        <f>(Table2[[#This Row],[Rank 1Y]]+Table2[[#This Row],[Rank 6M]]+Table2[[#This Row],[Rank Sharpe]])/3</f>
        <v>502</v>
      </c>
    </row>
    <row r="235" spans="1:48" x14ac:dyDescent="0.3">
      <c r="A235" t="s">
        <v>579</v>
      </c>
      <c r="B235" t="s">
        <v>580</v>
      </c>
      <c r="C235" t="s">
        <v>10146</v>
      </c>
      <c r="D235" t="s">
        <v>258</v>
      </c>
      <c r="E235">
        <v>32802.514899200003</v>
      </c>
      <c r="F235">
        <v>1717.6</v>
      </c>
      <c r="G235">
        <v>20.241772518260301</v>
      </c>
      <c r="H235">
        <f>(Table2[[#This Row],[1Y Return vs Nifty]]-AVERAGE(Table2[1Y Return vs Nifty]))/_xlfn.STDEV.P(Table2[1Y Return vs Nifty])</f>
        <v>-0.28562958265210647</v>
      </c>
      <c r="I235">
        <v>-10.4888899204696</v>
      </c>
      <c r="J235">
        <f>(Table2[[#This Row],[1M Return vs Nifty]]-AVERAGE(Table2[1M Return vs Nifty]))/_xlfn.STDEV.P(Table2[1M Return vs Nifty])</f>
        <v>-0.95019497583086576</v>
      </c>
      <c r="K235">
        <v>33.631363103102998</v>
      </c>
      <c r="L235">
        <f>(Table2[[#This Row],[6M Return vs Nifty]]-AVERAGE(Table2[6M Return vs Nifty]))/_xlfn.STDEV.P(Table2[6M Return vs Nifty])</f>
        <v>0.70934602621330245</v>
      </c>
      <c r="M235">
        <v>-2.7057470281951099</v>
      </c>
      <c r="N235">
        <f>(Table2[[#This Row],[1W Return vs Nifty]]-AVERAGE(Table2[1W Return vs Nifty]))/_xlfn.STDEV.P(Table2[1W Return vs Nifty])</f>
        <v>-0.24953447483260929</v>
      </c>
      <c r="O235">
        <v>1689.35</v>
      </c>
      <c r="P235">
        <v>1617.52531809418</v>
      </c>
      <c r="Q235">
        <v>1352.8416408452699</v>
      </c>
      <c r="R235">
        <v>62.6684327670812</v>
      </c>
      <c r="S235" s="2">
        <f>(Table2[[#This Row],[Close Price]]-Table2[[#This Row],[20D EMA]])/Table2[[#This Row],[20D EMA]]</f>
        <v>1.6722408026755852E-2</v>
      </c>
      <c r="T235" s="2">
        <f>(Table2[[#This Row],[Close Price]]-Table2[[#This Row],[50D EMA]])/Table2[[#This Row],[50D EMA]]</f>
        <v>6.1869004946229302E-2</v>
      </c>
      <c r="U235" s="2">
        <f>(Table2[[#This Row],[Close Price]]-Table2[[#This Row],[200D EMA]])/Table2[[#This Row],[200D EMA]]</f>
        <v>0.26962384076736806</v>
      </c>
      <c r="V235">
        <v>1.35939108159739</v>
      </c>
      <c r="W235">
        <v>1720</v>
      </c>
      <c r="X235">
        <v>1745</v>
      </c>
      <c r="Y235">
        <v>1685.05</v>
      </c>
      <c r="Z235">
        <v>1758</v>
      </c>
      <c r="AA235">
        <v>1656.25</v>
      </c>
      <c r="AB235">
        <v>1790</v>
      </c>
      <c r="AC235" s="2">
        <f>(Table2[[#This Row],[Close Price]]/Table2[[#This Row],[Day Low]])-1</f>
        <v>-1.3953488372093759E-3</v>
      </c>
      <c r="AD235" s="2">
        <f>(Table2[[#This Row],[Day High]]/Table2[[#This Row],[Close Price]])-1</f>
        <v>1.5952491849091865E-2</v>
      </c>
      <c r="AE235" s="2">
        <f>(Table2[[#This Row],[Close Price]]/Table2[[#This Row],[Current Week Low]])-1</f>
        <v>1.9316934215601878E-2</v>
      </c>
      <c r="AF235" s="2">
        <f>(Table2[[#This Row],[Current Week High]]/Table2[[#This Row],[Close Price]])-1</f>
        <v>2.3521192361434684E-2</v>
      </c>
      <c r="AG235" s="2">
        <f>(Table2[[#This Row],[Close Price]]/Table2[[#This Row],[Current Month Low]])-1</f>
        <v>3.7041509433962228E-2</v>
      </c>
      <c r="AH235" s="2">
        <f>(Table2[[#This Row],[Current Month High]]/Table2[[#This Row],[Close Price]])-1</f>
        <v>4.2151839776432221E-2</v>
      </c>
      <c r="AI235">
        <v>7.1931765253842697</v>
      </c>
      <c r="AJ235">
        <v>67.4726989079563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0.11</v>
      </c>
      <c r="AM235" t="s">
        <v>10183</v>
      </c>
      <c r="AN235">
        <v>1.1200000000000001</v>
      </c>
      <c r="AO235" t="s">
        <v>10183</v>
      </c>
      <c r="AP235">
        <v>9.5617686790326006E-2</v>
      </c>
      <c r="AQ235">
        <f>(Table2[[#This Row],[Sharpe Ratio]]-AVERAGE(Table2[Sharpe Ratio]))/_xlfn.STDEV.P(Table2[Sharpe Ratio])</f>
        <v>0.47510824151628167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-0.30090476558599744</v>
      </c>
      <c r="AS235">
        <f>_xlfn.RANK.AVG(Table2[[#This Row],[1Y Return vs Nifty Z-Score]],Table2[1Y Return vs Nifty Z-Score])</f>
        <v>381</v>
      </c>
      <c r="AT235">
        <f>_xlfn.RANK.AVG(Table2[[#This Row],[6M Return vs Nifty Z-Score]],Table2[6M Return vs Nifty Z-Score])</f>
        <v>140</v>
      </c>
      <c r="AU235">
        <f>_xlfn.RANK.AVG(Table2[[#This Row],[Sharpe Ratio Z-Score]],Table2[Sharpe Ratio Z-Score])</f>
        <v>219</v>
      </c>
      <c r="AV235">
        <f>(Table2[[#This Row],[Rank 1Y]]+Table2[[#This Row],[Rank 6M]]+Table2[[#This Row],[Rank Sharpe]])/3</f>
        <v>246.66666666666666</v>
      </c>
    </row>
    <row r="236" spans="1:48" x14ac:dyDescent="0.3">
      <c r="A236" t="s">
        <v>581</v>
      </c>
      <c r="B236" t="s">
        <v>582</v>
      </c>
      <c r="C236" t="s">
        <v>10139</v>
      </c>
      <c r="D236" t="s">
        <v>244</v>
      </c>
      <c r="E236">
        <v>32764.7547601599</v>
      </c>
      <c r="F236">
        <v>6475.85</v>
      </c>
      <c r="G236">
        <v>149.962631408411</v>
      </c>
      <c r="H236">
        <f>(Table2[[#This Row],[1Y Return vs Nifty]]-AVERAGE(Table2[1Y Return vs Nifty]))/_xlfn.STDEV.P(Table2[1Y Return vs Nifty])</f>
        <v>1.3097565173810657</v>
      </c>
      <c r="I236">
        <v>-12.1687787590681</v>
      </c>
      <c r="J236">
        <f>(Table2[[#This Row],[1M Return vs Nifty]]-AVERAGE(Table2[1M Return vs Nifty]))/_xlfn.STDEV.P(Table2[1M Return vs Nifty])</f>
        <v>-1.1099273341482581</v>
      </c>
      <c r="K236">
        <v>37.418958445171903</v>
      </c>
      <c r="L236">
        <f>(Table2[[#This Row],[6M Return vs Nifty]]-AVERAGE(Table2[6M Return vs Nifty]))/_xlfn.STDEV.P(Table2[6M Return vs Nifty])</f>
        <v>0.82587659772001365</v>
      </c>
      <c r="M236">
        <v>-2.13503226962318</v>
      </c>
      <c r="N236">
        <f>(Table2[[#This Row],[1W Return vs Nifty]]-AVERAGE(Table2[1W Return vs Nifty]))/_xlfn.STDEV.P(Table2[1W Return vs Nifty])</f>
        <v>-0.12775293578300295</v>
      </c>
      <c r="O236">
        <v>6538.98</v>
      </c>
      <c r="P236">
        <v>6560.1987021185996</v>
      </c>
      <c r="Q236">
        <v>5566.7287816958096</v>
      </c>
      <c r="R236">
        <v>43.939279248071003</v>
      </c>
      <c r="S236" s="2">
        <f>(Table2[[#This Row],[Close Price]]-Table2[[#This Row],[20D EMA]])/Table2[[#This Row],[20D EMA]]</f>
        <v>-9.6544109325918115E-3</v>
      </c>
      <c r="T236" s="2">
        <f>(Table2[[#This Row],[Close Price]]-Table2[[#This Row],[50D EMA]])/Table2[[#This Row],[50D EMA]]</f>
        <v>-1.2857644402045176E-2</v>
      </c>
      <c r="U236" s="2">
        <f>(Table2[[#This Row],[Close Price]]-Table2[[#This Row],[200D EMA]])/Table2[[#This Row],[200D EMA]]</f>
        <v>0.1633133666029338</v>
      </c>
      <c r="V236">
        <v>1.0934287190082601</v>
      </c>
      <c r="W236">
        <v>6481.65</v>
      </c>
      <c r="X236">
        <v>6519</v>
      </c>
      <c r="Y236">
        <v>6469.8</v>
      </c>
      <c r="Z236">
        <v>6663.95</v>
      </c>
      <c r="AA236">
        <v>6381</v>
      </c>
      <c r="AB236">
        <v>6801.3</v>
      </c>
      <c r="AC236" s="2">
        <f>(Table2[[#This Row],[Close Price]]/Table2[[#This Row],[Day Low]])-1</f>
        <v>-8.9483387717625984E-4</v>
      </c>
      <c r="AD236" s="2">
        <f>(Table2[[#This Row],[Day High]]/Table2[[#This Row],[Close Price]])-1</f>
        <v>6.6632179559440452E-3</v>
      </c>
      <c r="AE236" s="2">
        <f>(Table2[[#This Row],[Close Price]]/Table2[[#This Row],[Current Week Low]])-1</f>
        <v>9.3511391387690601E-4</v>
      </c>
      <c r="AF236" s="2">
        <f>(Table2[[#This Row],[Current Week High]]/Table2[[#This Row],[Close Price]])-1</f>
        <v>2.9046380011890305E-2</v>
      </c>
      <c r="AG236" s="2">
        <f>(Table2[[#This Row],[Close Price]]/Table2[[#This Row],[Current Month Low]])-1</f>
        <v>1.4864441310139531E-2</v>
      </c>
      <c r="AH236" s="2">
        <f>(Table2[[#This Row],[Current Month High]]/Table2[[#This Row],[Close Price]])-1</f>
        <v>5.0255950956245021E-2</v>
      </c>
      <c r="AI236">
        <v>50.6651636464711</v>
      </c>
      <c r="AJ236">
        <v>178.09460416979701</v>
      </c>
      <c r="AK236" t="str">
        <f>IF(AND(Table2[[#This Row],[20D EMA]]&gt;Table2[[#This Row],[50D EMA]],Table2[[#This Row],[50D EMA]]&gt;Table2[[#This Row],[200D EMA]]),"Uptrend","Downtrend/NoTrend")</f>
        <v>Downtrend/NoTrend</v>
      </c>
      <c r="AL236">
        <v>-0.12</v>
      </c>
      <c r="AM236" t="s">
        <v>10184</v>
      </c>
      <c r="AN236">
        <v>-0.61</v>
      </c>
      <c r="AO236" t="s">
        <v>10184</v>
      </c>
      <c r="AP236">
        <v>0.14787789654861999</v>
      </c>
      <c r="AQ236">
        <f>(Table2[[#This Row],[Sharpe Ratio]]-AVERAGE(Table2[Sharpe Ratio]))/_xlfn.STDEV.P(Table2[Sharpe Ratio])</f>
        <v>1.0663038034836008</v>
      </c>
      <c r="AR2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6">
        <f>_xlfn.RANK.AVG(Table2[[#This Row],[1Y Return vs Nifty Z-Score]],Table2[1Y Return vs Nifty Z-Score])</f>
        <v>68</v>
      </c>
      <c r="AT236">
        <f>_xlfn.RANK.AVG(Table2[[#This Row],[6M Return vs Nifty Z-Score]],Table2[6M Return vs Nifty Z-Score])</f>
        <v>117</v>
      </c>
      <c r="AU236">
        <f>_xlfn.RANK.AVG(Table2[[#This Row],[Sharpe Ratio Z-Score]],Table2[Sharpe Ratio Z-Score])</f>
        <v>109</v>
      </c>
      <c r="AV236">
        <f>(Table2[[#This Row],[Rank 1Y]]+Table2[[#This Row],[Rank 6M]]+Table2[[#This Row],[Rank Sharpe]])/3</f>
        <v>98</v>
      </c>
    </row>
    <row r="237" spans="1:48" x14ac:dyDescent="0.3">
      <c r="A237" t="s">
        <v>583</v>
      </c>
      <c r="B237" t="s">
        <v>584</v>
      </c>
      <c r="C237" t="s">
        <v>10144</v>
      </c>
      <c r="D237" t="s">
        <v>293</v>
      </c>
      <c r="E237">
        <v>32533.172592390001</v>
      </c>
      <c r="F237">
        <v>1211.45</v>
      </c>
      <c r="G237">
        <v>45.705054228625002</v>
      </c>
      <c r="H237">
        <f>(Table2[[#This Row],[1Y Return vs Nifty]]-AVERAGE(Table2[1Y Return vs Nifty]))/_xlfn.STDEV.P(Table2[1Y Return vs Nifty])</f>
        <v>2.7533358524111585E-2</v>
      </c>
      <c r="I237">
        <v>-15.9835498343254</v>
      </c>
      <c r="J237">
        <f>(Table2[[#This Row],[1M Return vs Nifty]]-AVERAGE(Table2[1M Return vs Nifty]))/_xlfn.STDEV.P(Table2[1M Return vs Nifty])</f>
        <v>-1.4726551327329462</v>
      </c>
      <c r="K237">
        <v>9.8801255461603006</v>
      </c>
      <c r="L237">
        <f>(Table2[[#This Row],[6M Return vs Nifty]]-AVERAGE(Table2[6M Return vs Nifty]))/_xlfn.STDEV.P(Table2[6M Return vs Nifty])</f>
        <v>-2.1393410431575773E-2</v>
      </c>
      <c r="M237">
        <v>-5.3451693450652797</v>
      </c>
      <c r="N237">
        <f>(Table2[[#This Row],[1W Return vs Nifty]]-AVERAGE(Table2[1W Return vs Nifty]))/_xlfn.STDEV.P(Table2[1W Return vs Nifty])</f>
        <v>-0.81274561861769734</v>
      </c>
      <c r="O237">
        <v>1260.8399999999999</v>
      </c>
      <c r="P237">
        <v>1277.61956164461</v>
      </c>
      <c r="Q237">
        <v>1133.43899274048</v>
      </c>
      <c r="R237">
        <v>26.237875812152499</v>
      </c>
      <c r="S237" s="2">
        <f>(Table2[[#This Row],[Close Price]]-Table2[[#This Row],[20D EMA]])/Table2[[#This Row],[20D EMA]]</f>
        <v>-3.917229783319047E-2</v>
      </c>
      <c r="T237" s="2">
        <f>(Table2[[#This Row],[Close Price]]-Table2[[#This Row],[50D EMA]])/Table2[[#This Row],[50D EMA]]</f>
        <v>-5.1791287196192831E-2</v>
      </c>
      <c r="U237" s="2">
        <f>(Table2[[#This Row],[Close Price]]-Table2[[#This Row],[200D EMA]])/Table2[[#This Row],[200D EMA]]</f>
        <v>6.8826825051167079E-2</v>
      </c>
      <c r="V237">
        <v>1.1806740620372</v>
      </c>
      <c r="W237">
        <v>1211.45</v>
      </c>
      <c r="X237">
        <v>1222.1500000000001</v>
      </c>
      <c r="Y237">
        <v>1185</v>
      </c>
      <c r="Z237">
        <v>1223.45</v>
      </c>
      <c r="AA237">
        <v>1185</v>
      </c>
      <c r="AB237">
        <v>1292.2</v>
      </c>
      <c r="AC237" s="2">
        <f>(Table2[[#This Row],[Close Price]]/Table2[[#This Row],[Day Low]])-1</f>
        <v>0</v>
      </c>
      <c r="AD237" s="2">
        <f>(Table2[[#This Row],[Day High]]/Table2[[#This Row],[Close Price]])-1</f>
        <v>8.8323909364811382E-3</v>
      </c>
      <c r="AE237" s="2">
        <f>(Table2[[#This Row],[Close Price]]/Table2[[#This Row],[Current Week Low]])-1</f>
        <v>2.2320675105485188E-2</v>
      </c>
      <c r="AF237" s="2">
        <f>(Table2[[#This Row],[Current Week High]]/Table2[[#This Row],[Close Price]])-1</f>
        <v>9.9054851624087448E-3</v>
      </c>
      <c r="AG237" s="2">
        <f>(Table2[[#This Row],[Close Price]]/Table2[[#This Row],[Current Month Low]])-1</f>
        <v>2.2320675105485188E-2</v>
      </c>
      <c r="AH237" s="2">
        <f>(Table2[[#This Row],[Current Month High]]/Table2[[#This Row],[Close Price]])-1</f>
        <v>6.6655660572041864E-2</v>
      </c>
      <c r="AI237">
        <v>24.9659498947542</v>
      </c>
      <c r="AJ237">
        <v>84.770838099595807</v>
      </c>
      <c r="AK237" t="str">
        <f>IF(AND(Table2[[#This Row],[20D EMA]]&gt;Table2[[#This Row],[50D EMA]],Table2[[#This Row],[50D EMA]]&gt;Table2[[#This Row],[200D EMA]]),"Uptrend","Downtrend/NoTrend")</f>
        <v>Downtrend/NoTrend</v>
      </c>
      <c r="AL237">
        <v>-0.24</v>
      </c>
      <c r="AM237" t="s">
        <v>10184</v>
      </c>
      <c r="AN237">
        <v>-5.05</v>
      </c>
      <c r="AO237" t="s">
        <v>10184</v>
      </c>
      <c r="AQ237">
        <f>(Table2[[#This Row],[Sharpe Ratio]]-AVERAGE(Table2[Sharpe Ratio]))/_xlfn.STDEV.P(Table2[Sharpe Ratio])</f>
        <v>-0.60657038812317254</v>
      </c>
      <c r="AR2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7">
        <f>_xlfn.RANK.AVG(Table2[[#This Row],[1Y Return vs Nifty Z-Score]],Table2[1Y Return vs Nifty Z-Score])</f>
        <v>267</v>
      </c>
      <c r="AT237">
        <f>_xlfn.RANK.AVG(Table2[[#This Row],[6M Return vs Nifty Z-Score]],Table2[6M Return vs Nifty Z-Score])</f>
        <v>314</v>
      </c>
      <c r="AU237">
        <f>_xlfn.RANK.AVG(Table2[[#This Row],[Sharpe Ratio Z-Score]],Table2[Sharpe Ratio Z-Score])</f>
        <v>518</v>
      </c>
      <c r="AV237">
        <f>(Table2[[#This Row],[Rank 1Y]]+Table2[[#This Row],[Rank 6M]]+Table2[[#This Row],[Rank Sharpe]])/3</f>
        <v>366.33333333333331</v>
      </c>
    </row>
    <row r="238" spans="1:48" x14ac:dyDescent="0.3">
      <c r="A238" t="s">
        <v>587</v>
      </c>
      <c r="B238" t="s">
        <v>588</v>
      </c>
      <c r="C238" t="s">
        <v>10139</v>
      </c>
      <c r="D238" t="s">
        <v>576</v>
      </c>
      <c r="E238">
        <v>32165.4228984</v>
      </c>
      <c r="F238">
        <v>2371.25</v>
      </c>
      <c r="G238">
        <v>189.991644639501</v>
      </c>
      <c r="H238">
        <f>(Table2[[#This Row],[1Y Return vs Nifty]]-AVERAGE(Table2[1Y Return vs Nifty]))/_xlfn.STDEV.P(Table2[1Y Return vs Nifty])</f>
        <v>1.8020576927919061</v>
      </c>
      <c r="I238">
        <v>-19.0985569441584</v>
      </c>
      <c r="J238">
        <f>(Table2[[#This Row],[1M Return vs Nifty]]-AVERAGE(Table2[1M Return vs Nifty]))/_xlfn.STDEV.P(Table2[1M Return vs Nifty])</f>
        <v>-1.7688458213050426</v>
      </c>
      <c r="K238">
        <v>-5.3274652014886197</v>
      </c>
      <c r="L238">
        <f>(Table2[[#This Row],[6M Return vs Nifty]]-AVERAGE(Table2[6M Return vs Nifty]))/_xlfn.STDEV.P(Table2[6M Return vs Nifty])</f>
        <v>-0.48927582156995741</v>
      </c>
      <c r="M238">
        <v>-3.3286099437588899</v>
      </c>
      <c r="N238">
        <f>(Table2[[#This Row],[1W Return vs Nifty]]-AVERAGE(Table2[1W Return vs Nifty]))/_xlfn.STDEV.P(Table2[1W Return vs Nifty])</f>
        <v>-0.38244360909800956</v>
      </c>
      <c r="O238">
        <v>2464.64</v>
      </c>
      <c r="P238">
        <v>2558.55973817316</v>
      </c>
      <c r="Q238">
        <v>2241.18708051354</v>
      </c>
      <c r="R238">
        <v>40.744995381407797</v>
      </c>
      <c r="S238" s="2">
        <f>(Table2[[#This Row],[Close Price]]-Table2[[#This Row],[20D EMA]])/Table2[[#This Row],[20D EMA]]</f>
        <v>-3.7891943650999689E-2</v>
      </c>
      <c r="T238" s="2">
        <f>(Table2[[#This Row],[Close Price]]-Table2[[#This Row],[50D EMA]])/Table2[[#This Row],[50D EMA]]</f>
        <v>-7.3209054054333408E-2</v>
      </c>
      <c r="U238" s="2">
        <f>(Table2[[#This Row],[Close Price]]-Table2[[#This Row],[200D EMA]])/Table2[[#This Row],[200D EMA]]</f>
        <v>5.8033048921849816E-2</v>
      </c>
      <c r="V238">
        <v>0.91819297106715603</v>
      </c>
      <c r="W238">
        <v>2368.85</v>
      </c>
      <c r="X238">
        <v>2404.5500000000002</v>
      </c>
      <c r="Y238">
        <v>2330</v>
      </c>
      <c r="Z238">
        <v>2389</v>
      </c>
      <c r="AA238">
        <v>2245</v>
      </c>
      <c r="AB238">
        <v>2619.75</v>
      </c>
      <c r="AC238" s="2">
        <f>(Table2[[#This Row],[Close Price]]/Table2[[#This Row],[Day Low]])-1</f>
        <v>1.0131498406400485E-3</v>
      </c>
      <c r="AD238" s="2">
        <f>(Table2[[#This Row],[Day High]]/Table2[[#This Row],[Close Price]])-1</f>
        <v>1.4043226146547294E-2</v>
      </c>
      <c r="AE238" s="2">
        <f>(Table2[[#This Row],[Close Price]]/Table2[[#This Row],[Current Week Low]])-1</f>
        <v>1.7703862660944258E-2</v>
      </c>
      <c r="AF238" s="2">
        <f>(Table2[[#This Row],[Current Week High]]/Table2[[#This Row],[Close Price]])-1</f>
        <v>7.485503426462925E-3</v>
      </c>
      <c r="AG238" s="2">
        <f>(Table2[[#This Row],[Close Price]]/Table2[[#This Row],[Current Month Low]])-1</f>
        <v>5.6236080178173609E-2</v>
      </c>
      <c r="AH238" s="2">
        <f>(Table2[[#This Row],[Current Month High]]/Table2[[#This Row],[Close Price]])-1</f>
        <v>0.10479704797047962</v>
      </c>
      <c r="AI238">
        <v>37.6784396415392</v>
      </c>
      <c r="AJ238">
        <v>226.77599393647</v>
      </c>
      <c r="AK238" t="str">
        <f>IF(AND(Table2[[#This Row],[20D EMA]]&gt;Table2[[#This Row],[50D EMA]],Table2[[#This Row],[50D EMA]]&gt;Table2[[#This Row],[200D EMA]]),"Uptrend","Downtrend/NoTrend")</f>
        <v>Downtrend/NoTrend</v>
      </c>
      <c r="AL238">
        <v>-0.31</v>
      </c>
      <c r="AM238" t="s">
        <v>10184</v>
      </c>
      <c r="AN238">
        <v>-7.15</v>
      </c>
      <c r="AO238" t="s">
        <v>10184</v>
      </c>
      <c r="AP238">
        <v>0.163630267811082</v>
      </c>
      <c r="AQ238">
        <f>(Table2[[#This Row],[Sharpe Ratio]]-AVERAGE(Table2[Sharpe Ratio]))/_xlfn.STDEV.P(Table2[Sharpe Ratio])</f>
        <v>1.2445030878703438</v>
      </c>
      <c r="AR2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8">
        <f>_xlfn.RANK.AVG(Table2[[#This Row],[1Y Return vs Nifty Z-Score]],Table2[1Y Return vs Nifty Z-Score])</f>
        <v>33</v>
      </c>
      <c r="AT238">
        <f>_xlfn.RANK.AVG(Table2[[#This Row],[6M Return vs Nifty Z-Score]],Table2[6M Return vs Nifty Z-Score])</f>
        <v>494</v>
      </c>
      <c r="AU238">
        <f>_xlfn.RANK.AVG(Table2[[#This Row],[Sharpe Ratio Z-Score]],Table2[Sharpe Ratio Z-Score])</f>
        <v>83</v>
      </c>
      <c r="AV238">
        <f>(Table2[[#This Row],[Rank 1Y]]+Table2[[#This Row],[Rank 6M]]+Table2[[#This Row],[Rank Sharpe]])/3</f>
        <v>203.33333333333334</v>
      </c>
    </row>
    <row r="239" spans="1:48" x14ac:dyDescent="0.3">
      <c r="A239" t="s">
        <v>589</v>
      </c>
      <c r="B239" t="s">
        <v>590</v>
      </c>
      <c r="C239" t="s">
        <v>10147</v>
      </c>
      <c r="D239" t="s">
        <v>591</v>
      </c>
      <c r="E239">
        <v>32148.713544900002</v>
      </c>
      <c r="F239">
        <v>331.6</v>
      </c>
      <c r="G239">
        <v>144.80311974317399</v>
      </c>
      <c r="H239">
        <f>(Table2[[#This Row],[1Y Return vs Nifty]]-AVERAGE(Table2[1Y Return vs Nifty]))/_xlfn.STDEV.P(Table2[1Y Return vs Nifty])</f>
        <v>1.2463017016783067</v>
      </c>
      <c r="I239">
        <v>-6.7224062846087103</v>
      </c>
      <c r="J239">
        <f>(Table2[[#This Row],[1M Return vs Nifty]]-AVERAGE(Table2[1M Return vs Nifty]))/_xlfn.STDEV.P(Table2[1M Return vs Nifty])</f>
        <v>-0.59205859210332468</v>
      </c>
      <c r="K239">
        <v>17.787470360326498</v>
      </c>
      <c r="L239">
        <f>(Table2[[#This Row],[6M Return vs Nifty]]-AVERAGE(Table2[6M Return vs Nifty]))/_xlfn.STDEV.P(Table2[6M Return vs Nifty])</f>
        <v>0.22188691047833761</v>
      </c>
      <c r="M239">
        <v>-2.02522777647716</v>
      </c>
      <c r="N239">
        <f>(Table2[[#This Row],[1W Return vs Nifty]]-AVERAGE(Table2[1W Return vs Nifty]))/_xlfn.STDEV.P(Table2[1W Return vs Nifty])</f>
        <v>-0.10432238668813684</v>
      </c>
      <c r="O239">
        <v>333.17</v>
      </c>
      <c r="P239">
        <v>336.74574966440201</v>
      </c>
      <c r="Q239">
        <v>278.42221287225698</v>
      </c>
      <c r="R239">
        <v>50.2347123996405</v>
      </c>
      <c r="S239" s="2">
        <f>(Table2[[#This Row],[Close Price]]-Table2[[#This Row],[20D EMA]])/Table2[[#This Row],[20D EMA]]</f>
        <v>-4.7123090314253775E-3</v>
      </c>
      <c r="T239" s="2">
        <f>(Table2[[#This Row],[Close Price]]-Table2[[#This Row],[50D EMA]])/Table2[[#This Row],[50D EMA]]</f>
        <v>-1.5280815480314749E-2</v>
      </c>
      <c r="U239" s="2">
        <f>(Table2[[#This Row],[Close Price]]-Table2[[#This Row],[200D EMA]])/Table2[[#This Row],[200D EMA]]</f>
        <v>0.19099692721766265</v>
      </c>
      <c r="V239">
        <v>0.70935206201314105</v>
      </c>
      <c r="W239">
        <v>331.65</v>
      </c>
      <c r="X239">
        <v>335</v>
      </c>
      <c r="Y239">
        <v>327.64999999999998</v>
      </c>
      <c r="Z239">
        <v>336.45</v>
      </c>
      <c r="AA239">
        <v>315.60000000000002</v>
      </c>
      <c r="AB239">
        <v>348.8</v>
      </c>
      <c r="AC239" s="2">
        <f>(Table2[[#This Row],[Close Price]]/Table2[[#This Row],[Day Low]])-1</f>
        <v>-1.5076134479108383E-4</v>
      </c>
      <c r="AD239" s="2">
        <f>(Table2[[#This Row],[Day High]]/Table2[[#This Row],[Close Price]])-1</f>
        <v>1.0253317249698357E-2</v>
      </c>
      <c r="AE239" s="2">
        <f>(Table2[[#This Row],[Close Price]]/Table2[[#This Row],[Current Week Low]])-1</f>
        <v>1.2055547077674422E-2</v>
      </c>
      <c r="AF239" s="2">
        <f>(Table2[[#This Row],[Current Week High]]/Table2[[#This Row],[Close Price]])-1</f>
        <v>1.4626055488540235E-2</v>
      </c>
      <c r="AG239" s="2">
        <f>(Table2[[#This Row],[Close Price]]/Table2[[#This Row],[Current Month Low]])-1</f>
        <v>5.0697084917617152E-2</v>
      </c>
      <c r="AH239" s="2">
        <f>(Table2[[#This Row],[Current Month High]]/Table2[[#This Row],[Close Price]])-1</f>
        <v>5.1869722557297937E-2</v>
      </c>
      <c r="AI239">
        <v>25.392038600723701</v>
      </c>
      <c r="AJ239">
        <v>181.37462876537899</v>
      </c>
      <c r="AK239" t="str">
        <f>IF(AND(Table2[[#This Row],[20D EMA]]&gt;Table2[[#This Row],[50D EMA]],Table2[[#This Row],[50D EMA]]&gt;Table2[[#This Row],[200D EMA]]),"Uptrend","Downtrend/NoTrend")</f>
        <v>Downtrend/NoTrend</v>
      </c>
      <c r="AL239">
        <v>-0.17</v>
      </c>
      <c r="AM239" t="s">
        <v>10184</v>
      </c>
      <c r="AN239">
        <v>3.74</v>
      </c>
      <c r="AO239" t="s">
        <v>10183</v>
      </c>
      <c r="AP239">
        <v>7.4882119893764004E-2</v>
      </c>
      <c r="AQ239">
        <f>(Table2[[#This Row],[Sharpe Ratio]]-AVERAGE(Table2[Sharpe Ratio]))/_xlfn.STDEV.P(Table2[Sharpe Ratio])</f>
        <v>0.24053637162097624</v>
      </c>
      <c r="AR2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9">
        <f>_xlfn.RANK.AVG(Table2[[#This Row],[1Y Return vs Nifty Z-Score]],Table2[1Y Return vs Nifty Z-Score])</f>
        <v>71</v>
      </c>
      <c r="AT239">
        <f>_xlfn.RANK.AVG(Table2[[#This Row],[6M Return vs Nifty Z-Score]],Table2[6M Return vs Nifty Z-Score])</f>
        <v>247</v>
      </c>
      <c r="AU239">
        <f>_xlfn.RANK.AVG(Table2[[#This Row],[Sharpe Ratio Z-Score]],Table2[Sharpe Ratio Z-Score])</f>
        <v>264</v>
      </c>
      <c r="AV239">
        <f>(Table2[[#This Row],[Rank 1Y]]+Table2[[#This Row],[Rank 6M]]+Table2[[#This Row],[Rank Sharpe]])/3</f>
        <v>194</v>
      </c>
    </row>
    <row r="240" spans="1:48" x14ac:dyDescent="0.3">
      <c r="A240" t="s">
        <v>592</v>
      </c>
      <c r="B240" t="s">
        <v>593</v>
      </c>
      <c r="C240" t="s">
        <v>10155</v>
      </c>
      <c r="D240" t="s">
        <v>594</v>
      </c>
      <c r="E240">
        <v>32131.689491699999</v>
      </c>
      <c r="F240">
        <v>815.35</v>
      </c>
      <c r="G240">
        <v>36.718007069584402</v>
      </c>
      <c r="H240">
        <f>(Table2[[#This Row],[1Y Return vs Nifty]]-AVERAGE(Table2[1Y Return vs Nifty]))/_xlfn.STDEV.P(Table2[1Y Return vs Nifty])</f>
        <v>-8.2994818983697136E-2</v>
      </c>
      <c r="I240">
        <v>1.64064204019793</v>
      </c>
      <c r="J240">
        <f>(Table2[[#This Row],[1M Return vs Nifty]]-AVERAGE(Table2[1M Return vs Nifty]))/_xlfn.STDEV.P(Table2[1M Return vs Nifty])</f>
        <v>0.20314249558183137</v>
      </c>
      <c r="K240">
        <v>7.3401149999387503</v>
      </c>
      <c r="L240">
        <f>(Table2[[#This Row],[6M Return vs Nifty]]-AVERAGE(Table2[6M Return vs Nifty]))/_xlfn.STDEV.P(Table2[6M Return vs Nifty])</f>
        <v>-9.9540322615334159E-2</v>
      </c>
      <c r="M240">
        <v>1.73412728658133</v>
      </c>
      <c r="N240">
        <f>(Table2[[#This Row],[1W Return vs Nifty]]-AVERAGE(Table2[1W Return vs Nifty]))/_xlfn.STDEV.P(Table2[1W Return vs Nifty])</f>
        <v>0.69786476291137989</v>
      </c>
      <c r="O240">
        <v>776.86</v>
      </c>
      <c r="P240">
        <v>733.95436441681602</v>
      </c>
      <c r="Q240">
        <v>656.44058531881706</v>
      </c>
      <c r="R240">
        <v>70.387647857679795</v>
      </c>
      <c r="S240" s="2">
        <f>(Table2[[#This Row],[Close Price]]-Table2[[#This Row],[20D EMA]])/Table2[[#This Row],[20D EMA]]</f>
        <v>4.954560667301703E-2</v>
      </c>
      <c r="T240" s="2">
        <f>(Table2[[#This Row],[Close Price]]-Table2[[#This Row],[50D EMA]])/Table2[[#This Row],[50D EMA]]</f>
        <v>0.11090013157406481</v>
      </c>
      <c r="U240" s="2">
        <f>(Table2[[#This Row],[Close Price]]-Table2[[#This Row],[200D EMA]])/Table2[[#This Row],[200D EMA]]</f>
        <v>0.24207737643766278</v>
      </c>
      <c r="V240">
        <v>1.09077393021348</v>
      </c>
      <c r="W240">
        <v>808.55</v>
      </c>
      <c r="X240">
        <v>818</v>
      </c>
      <c r="Y240">
        <v>804.05</v>
      </c>
      <c r="Z240">
        <v>823.45</v>
      </c>
      <c r="AA240">
        <v>753.55</v>
      </c>
      <c r="AB240">
        <v>823.45</v>
      </c>
      <c r="AC240" s="2">
        <f>(Table2[[#This Row],[Close Price]]/Table2[[#This Row],[Day Low]])-1</f>
        <v>8.4101168758889955E-3</v>
      </c>
      <c r="AD240" s="2">
        <f>(Table2[[#This Row],[Day High]]/Table2[[#This Row],[Close Price]])-1</f>
        <v>3.2501379775555783E-3</v>
      </c>
      <c r="AE240" s="2">
        <f>(Table2[[#This Row],[Close Price]]/Table2[[#This Row],[Current Week Low]])-1</f>
        <v>1.4053852372365006E-2</v>
      </c>
      <c r="AF240" s="2">
        <f>(Table2[[#This Row],[Current Week High]]/Table2[[#This Row],[Close Price]])-1</f>
        <v>9.934384006868191E-3</v>
      </c>
      <c r="AG240" s="2">
        <f>(Table2[[#This Row],[Close Price]]/Table2[[#This Row],[Current Month Low]])-1</f>
        <v>8.2011810762391502E-2</v>
      </c>
      <c r="AH240" s="2">
        <f>(Table2[[#This Row],[Current Month High]]/Table2[[#This Row],[Close Price]])-1</f>
        <v>9.934384006868191E-3</v>
      </c>
      <c r="AI240">
        <v>0.99343840068681899</v>
      </c>
      <c r="AJ240">
        <v>65.385395537525298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0.15</v>
      </c>
      <c r="AM240" t="s">
        <v>10183</v>
      </c>
      <c r="AN240">
        <v>8.0299999999999994</v>
      </c>
      <c r="AO240" t="s">
        <v>10183</v>
      </c>
      <c r="AP240">
        <v>1.6026248376311E-2</v>
      </c>
      <c r="AQ240">
        <f>(Table2[[#This Row],[Sharpe Ratio]]-AVERAGE(Table2[Sharpe Ratio]))/_xlfn.STDEV.P(Table2[Sharpe Ratio])</f>
        <v>-0.42527285872400417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0.29319925817017578</v>
      </c>
      <c r="AS240">
        <f>_xlfn.RANK.AVG(Table2[[#This Row],[1Y Return vs Nifty Z-Score]],Table2[1Y Return vs Nifty Z-Score])</f>
        <v>306</v>
      </c>
      <c r="AT240">
        <f>_xlfn.RANK.AVG(Table2[[#This Row],[6M Return vs Nifty Z-Score]],Table2[6M Return vs Nifty Z-Score])</f>
        <v>348</v>
      </c>
      <c r="AU240">
        <f>_xlfn.RANK.AVG(Table2[[#This Row],[Sharpe Ratio Z-Score]],Table2[Sharpe Ratio Z-Score])</f>
        <v>445</v>
      </c>
      <c r="AV240">
        <f>(Table2[[#This Row],[Rank 1Y]]+Table2[[#This Row],[Rank 6M]]+Table2[[#This Row],[Rank Sharpe]])/3</f>
        <v>366.33333333333331</v>
      </c>
    </row>
    <row r="241" spans="1:48" x14ac:dyDescent="0.3">
      <c r="A241" t="s">
        <v>595</v>
      </c>
      <c r="B241" t="s">
        <v>596</v>
      </c>
      <c r="C241" t="s">
        <v>10139</v>
      </c>
      <c r="D241" t="s">
        <v>409</v>
      </c>
      <c r="E241">
        <v>31661.222744359999</v>
      </c>
      <c r="F241">
        <v>530.29999999999995</v>
      </c>
      <c r="G241">
        <v>158.140579762268</v>
      </c>
      <c r="H241">
        <f>(Table2[[#This Row],[1Y Return vs Nifty]]-AVERAGE(Table2[1Y Return vs Nifty]))/_xlfn.STDEV.P(Table2[1Y Return vs Nifty])</f>
        <v>1.4103339051825217</v>
      </c>
      <c r="I241">
        <v>-24.424530987158899</v>
      </c>
      <c r="J241">
        <f>(Table2[[#This Row],[1M Return vs Nifty]]-AVERAGE(Table2[1M Return vs Nifty]))/_xlfn.STDEV.P(Table2[1M Return vs Nifty])</f>
        <v>-2.275266469313773</v>
      </c>
      <c r="K241">
        <v>26.327964387661201</v>
      </c>
      <c r="L241">
        <f>(Table2[[#This Row],[6M Return vs Nifty]]-AVERAGE(Table2[6M Return vs Nifty]))/_xlfn.STDEV.P(Table2[6M Return vs Nifty])</f>
        <v>0.48464693631872774</v>
      </c>
      <c r="M241">
        <v>-5.4492787671398197</v>
      </c>
      <c r="N241">
        <f>(Table2[[#This Row],[1W Return vs Nifty]]-AVERAGE(Table2[1W Return vs Nifty]))/_xlfn.STDEV.P(Table2[1W Return vs Nifty])</f>
        <v>-0.83496092925996557</v>
      </c>
      <c r="O241">
        <v>573.22</v>
      </c>
      <c r="P241">
        <v>574.041830214985</v>
      </c>
      <c r="Q241">
        <v>448.70371928414602</v>
      </c>
      <c r="R241">
        <v>17.056918516011699</v>
      </c>
      <c r="S241" s="2">
        <f>(Table2[[#This Row],[Close Price]]-Table2[[#This Row],[20D EMA]])/Table2[[#This Row],[20D EMA]]</f>
        <v>-7.4875266040961702E-2</v>
      </c>
      <c r="T241" s="2">
        <f>(Table2[[#This Row],[Close Price]]-Table2[[#This Row],[50D EMA]])/Table2[[#This Row],[50D EMA]]</f>
        <v>-7.6199726069793985E-2</v>
      </c>
      <c r="U241" s="2">
        <f>(Table2[[#This Row],[Close Price]]-Table2[[#This Row],[200D EMA]])/Table2[[#This Row],[200D EMA]]</f>
        <v>0.18184890654802505</v>
      </c>
      <c r="V241">
        <v>0.74672142134132602</v>
      </c>
      <c r="W241">
        <v>540</v>
      </c>
      <c r="X241">
        <v>564.70000000000005</v>
      </c>
      <c r="Y241">
        <v>517</v>
      </c>
      <c r="Z241">
        <v>535.5</v>
      </c>
      <c r="AA241">
        <v>517</v>
      </c>
      <c r="AB241">
        <v>614.54999999999995</v>
      </c>
      <c r="AC241" s="2">
        <f>(Table2[[#This Row],[Close Price]]/Table2[[#This Row],[Day Low]])-1</f>
        <v>-1.7962962962963069E-2</v>
      </c>
      <c r="AD241" s="2">
        <f>(Table2[[#This Row],[Day High]]/Table2[[#This Row],[Close Price]])-1</f>
        <v>6.4868942108240901E-2</v>
      </c>
      <c r="AE241" s="2">
        <f>(Table2[[#This Row],[Close Price]]/Table2[[#This Row],[Current Week Low]])-1</f>
        <v>2.5725338491295879E-2</v>
      </c>
      <c r="AF241" s="2">
        <f>(Table2[[#This Row],[Current Week High]]/Table2[[#This Row],[Close Price]])-1</f>
        <v>9.8057703186875678E-3</v>
      </c>
      <c r="AG241" s="2">
        <f>(Table2[[#This Row],[Close Price]]/Table2[[#This Row],[Current Month Low]])-1</f>
        <v>2.5725338491295879E-2</v>
      </c>
      <c r="AH241" s="2">
        <f>(Table2[[#This Row],[Current Month High]]/Table2[[#This Row],[Close Price]])-1</f>
        <v>0.15887233641335086</v>
      </c>
      <c r="AI241">
        <v>36.149349424853803</v>
      </c>
      <c r="AJ241">
        <v>192.397822041491</v>
      </c>
      <c r="AK241" t="str">
        <f>IF(AND(Table2[[#This Row],[20D EMA]]&gt;Table2[[#This Row],[50D EMA]],Table2[[#This Row],[50D EMA]]&gt;Table2[[#This Row],[200D EMA]]),"Uptrend","Downtrend/NoTrend")</f>
        <v>Downtrend/NoTrend</v>
      </c>
      <c r="AL241">
        <v>-0.22</v>
      </c>
      <c r="AM241" t="s">
        <v>10184</v>
      </c>
      <c r="AN241">
        <v>-15.7</v>
      </c>
      <c r="AO241" t="s">
        <v>10184</v>
      </c>
      <c r="AP241">
        <v>5.8044754198077003E-2</v>
      </c>
      <c r="AQ241">
        <f>(Table2[[#This Row],[Sharpe Ratio]]-AVERAGE(Table2[Sharpe Ratio]))/_xlfn.STDEV.P(Table2[Sharpe Ratio])</f>
        <v>5.0063047450455624E-2</v>
      </c>
      <c r="AR2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1">
        <f>_xlfn.RANK.AVG(Table2[[#This Row],[1Y Return vs Nifty Z-Score]],Table2[1Y Return vs Nifty Z-Score])</f>
        <v>59</v>
      </c>
      <c r="AT241">
        <f>_xlfn.RANK.AVG(Table2[[#This Row],[6M Return vs Nifty Z-Score]],Table2[6M Return vs Nifty Z-Score])</f>
        <v>175</v>
      </c>
      <c r="AU241">
        <f>_xlfn.RANK.AVG(Table2[[#This Row],[Sharpe Ratio Z-Score]],Table2[Sharpe Ratio Z-Score])</f>
        <v>318</v>
      </c>
      <c r="AV241">
        <f>(Table2[[#This Row],[Rank 1Y]]+Table2[[#This Row],[Rank 6M]]+Table2[[#This Row],[Rank Sharpe]])/3</f>
        <v>184</v>
      </c>
    </row>
    <row r="242" spans="1:48" x14ac:dyDescent="0.3">
      <c r="A242" t="s">
        <v>597</v>
      </c>
      <c r="B242" t="s">
        <v>598</v>
      </c>
      <c r="C242" t="s">
        <v>10142</v>
      </c>
      <c r="D242" t="s">
        <v>46</v>
      </c>
      <c r="E242">
        <v>31549.600498299998</v>
      </c>
      <c r="F242">
        <v>335.45</v>
      </c>
      <c r="G242">
        <v>275.34617521882598</v>
      </c>
      <c r="H242">
        <f>(Table2[[#This Row],[1Y Return vs Nifty]]-AVERAGE(Table2[1Y Return vs Nifty]))/_xlfn.STDEV.P(Table2[1Y Return vs Nifty])</f>
        <v>2.8517996758944451</v>
      </c>
      <c r="I242">
        <v>18.954917658069999</v>
      </c>
      <c r="J242">
        <f>(Table2[[#This Row],[1M Return vs Nifty]]-AVERAGE(Table2[1M Return vs Nifty]))/_xlfn.STDEV.P(Table2[1M Return vs Nifty])</f>
        <v>1.849471713000383</v>
      </c>
      <c r="K242">
        <v>54.430358937120999</v>
      </c>
      <c r="L242">
        <f>(Table2[[#This Row],[6M Return vs Nifty]]-AVERAGE(Table2[6M Return vs Nifty]))/_xlfn.STDEV.P(Table2[6M Return vs Nifty])</f>
        <v>1.3492556924819044</v>
      </c>
      <c r="M242">
        <v>4.8612346526856101</v>
      </c>
      <c r="N242">
        <f>(Table2[[#This Row],[1W Return vs Nifty]]-AVERAGE(Table2[1W Return vs Nifty]))/_xlfn.STDEV.P(Table2[1W Return vs Nifty])</f>
        <v>1.3651402137345829</v>
      </c>
      <c r="O242">
        <v>297.48</v>
      </c>
      <c r="P242">
        <v>275.34048699669898</v>
      </c>
      <c r="Q242">
        <v>216.468176242683</v>
      </c>
      <c r="R242">
        <v>78.7666010626114</v>
      </c>
      <c r="S242" s="2">
        <f>(Table2[[#This Row],[Close Price]]-Table2[[#This Row],[20D EMA]])/Table2[[#This Row],[20D EMA]]</f>
        <v>0.12763883286271335</v>
      </c>
      <c r="T242" s="2">
        <f>(Table2[[#This Row],[Close Price]]-Table2[[#This Row],[50D EMA]])/Table2[[#This Row],[50D EMA]]</f>
        <v>0.2183097504437175</v>
      </c>
      <c r="U242" s="2">
        <f>(Table2[[#This Row],[Close Price]]-Table2[[#This Row],[200D EMA]])/Table2[[#This Row],[200D EMA]]</f>
        <v>0.54965041893237077</v>
      </c>
      <c r="V242">
        <v>2.0273042038004201</v>
      </c>
      <c r="W242">
        <v>323.5</v>
      </c>
      <c r="X242">
        <v>336.3</v>
      </c>
      <c r="Y242">
        <v>333</v>
      </c>
      <c r="Z242">
        <v>351.6</v>
      </c>
      <c r="AA242">
        <v>267.7</v>
      </c>
      <c r="AB242">
        <v>351.6</v>
      </c>
      <c r="AC242" s="2">
        <f>(Table2[[#This Row],[Close Price]]/Table2[[#This Row],[Day Low]])-1</f>
        <v>3.6939721792890179E-2</v>
      </c>
      <c r="AD242" s="2">
        <f>(Table2[[#This Row],[Day High]]/Table2[[#This Row],[Close Price]])-1</f>
        <v>2.5339096735728095E-3</v>
      </c>
      <c r="AE242" s="2">
        <f>(Table2[[#This Row],[Close Price]]/Table2[[#This Row],[Current Week Low]])-1</f>
        <v>7.3573573573573192E-3</v>
      </c>
      <c r="AF242" s="2">
        <f>(Table2[[#This Row],[Current Week High]]/Table2[[#This Row],[Close Price]])-1</f>
        <v>4.8144283797883602E-2</v>
      </c>
      <c r="AG242" s="2">
        <f>(Table2[[#This Row],[Close Price]]/Table2[[#This Row],[Current Month Low]])-1</f>
        <v>0.25308180799402313</v>
      </c>
      <c r="AH242" s="2">
        <f>(Table2[[#This Row],[Current Month High]]/Table2[[#This Row],[Close Price]])-1</f>
        <v>4.8144283797883602E-2</v>
      </c>
      <c r="AI242">
        <v>4.8144283797883602</v>
      </c>
      <c r="AJ242">
        <v>314.64771322620498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0.26</v>
      </c>
      <c r="AM242" t="s">
        <v>10183</v>
      </c>
      <c r="AN242">
        <v>24.47</v>
      </c>
      <c r="AO242" t="s">
        <v>10183</v>
      </c>
      <c r="AP242">
        <v>0.19491274940363801</v>
      </c>
      <c r="AQ242">
        <f>(Table2[[#This Row],[Sharpe Ratio]]-AVERAGE(Table2[Sharpe Ratio]))/_xlfn.STDEV.P(Table2[Sharpe Ratio])</f>
        <v>1.5983873215995883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9.0140546167109026</v>
      </c>
      <c r="AS242">
        <f>_xlfn.RANK.AVG(Table2[[#This Row],[1Y Return vs Nifty Z-Score]],Table2[1Y Return vs Nifty Z-Score])</f>
        <v>11</v>
      </c>
      <c r="AT242">
        <f>_xlfn.RANK.AVG(Table2[[#This Row],[6M Return vs Nifty Z-Score]],Table2[6M Return vs Nifty Z-Score])</f>
        <v>69</v>
      </c>
      <c r="AU242">
        <f>_xlfn.RANK.AVG(Table2[[#This Row],[Sharpe Ratio Z-Score]],Table2[Sharpe Ratio Z-Score])</f>
        <v>39</v>
      </c>
      <c r="AV242">
        <f>(Table2[[#This Row],[Rank 1Y]]+Table2[[#This Row],[Rank 6M]]+Table2[[#This Row],[Rank Sharpe]])/3</f>
        <v>39.666666666666664</v>
      </c>
    </row>
    <row r="243" spans="1:48" x14ac:dyDescent="0.3">
      <c r="A243" t="s">
        <v>599</v>
      </c>
      <c r="B243" t="s">
        <v>600</v>
      </c>
      <c r="C243" t="s">
        <v>10139</v>
      </c>
      <c r="D243" t="s">
        <v>24</v>
      </c>
      <c r="E243">
        <v>31478.357102259899</v>
      </c>
      <c r="F243">
        <v>195.32</v>
      </c>
      <c r="G243">
        <v>-34.971101137057403</v>
      </c>
      <c r="H243">
        <f>(Table2[[#This Row],[1Y Return vs Nifty]]-AVERAGE(Table2[1Y Return vs Nifty]))/_xlfn.STDEV.P(Table2[1Y Return vs Nifty])</f>
        <v>-0.96467111788564841</v>
      </c>
      <c r="I243">
        <v>-5.9729328150533503</v>
      </c>
      <c r="J243">
        <f>(Table2[[#This Row],[1M Return vs Nifty]]-AVERAGE(Table2[1M Return vs Nifty]))/_xlfn.STDEV.P(Table2[1M Return vs Nifty])</f>
        <v>-0.5207948500998526</v>
      </c>
      <c r="K243">
        <v>-26.7107618997271</v>
      </c>
      <c r="L243">
        <f>(Table2[[#This Row],[6M Return vs Nifty]]-AVERAGE(Table2[6M Return vs Nifty]))/_xlfn.STDEV.P(Table2[6M Return vs Nifty])</f>
        <v>-1.147162306239198</v>
      </c>
      <c r="M243">
        <v>-5.5386892455938304</v>
      </c>
      <c r="N243">
        <f>(Table2[[#This Row],[1W Return vs Nifty]]-AVERAGE(Table2[1W Return vs Nifty]))/_xlfn.STDEV.P(Table2[1W Return vs Nifty])</f>
        <v>-0.85403971688504277</v>
      </c>
      <c r="O243">
        <v>199.42</v>
      </c>
      <c r="P243">
        <v>196.54978811380099</v>
      </c>
      <c r="Q243">
        <v>207.05163504710001</v>
      </c>
      <c r="R243">
        <v>42.098424070775202</v>
      </c>
      <c r="S243" s="2">
        <f>(Table2[[#This Row],[Close Price]]-Table2[[#This Row],[20D EMA]])/Table2[[#This Row],[20D EMA]]</f>
        <v>-2.0559622906428616E-2</v>
      </c>
      <c r="T243" s="2">
        <f>(Table2[[#This Row],[Close Price]]-Table2[[#This Row],[50D EMA]])/Table2[[#This Row],[50D EMA]]</f>
        <v>-6.2568783492605636E-3</v>
      </c>
      <c r="U243" s="2">
        <f>(Table2[[#This Row],[Close Price]]-Table2[[#This Row],[200D EMA]])/Table2[[#This Row],[200D EMA]]</f>
        <v>-5.6660431802102437E-2</v>
      </c>
      <c r="V243">
        <v>0.96922418472254401</v>
      </c>
      <c r="W243">
        <v>195.61</v>
      </c>
      <c r="X243">
        <v>201.85</v>
      </c>
      <c r="Y243">
        <v>191.81</v>
      </c>
      <c r="Z243">
        <v>195.8</v>
      </c>
      <c r="AA243">
        <v>190.05</v>
      </c>
      <c r="AB243">
        <v>214.6</v>
      </c>
      <c r="AC243" s="2">
        <f>(Table2[[#This Row],[Close Price]]/Table2[[#This Row],[Day Low]])-1</f>
        <v>-1.4825417923419737E-3</v>
      </c>
      <c r="AD243" s="2">
        <f>(Table2[[#This Row],[Day High]]/Table2[[#This Row],[Close Price]])-1</f>
        <v>3.3432316199057954E-2</v>
      </c>
      <c r="AE243" s="2">
        <f>(Table2[[#This Row],[Close Price]]/Table2[[#This Row],[Current Week Low]])-1</f>
        <v>1.8299358740420102E-2</v>
      </c>
      <c r="AF243" s="2">
        <f>(Table2[[#This Row],[Current Week High]]/Table2[[#This Row],[Close Price]])-1</f>
        <v>2.4575056317839294E-3</v>
      </c>
      <c r="AG243" s="2">
        <f>(Table2[[#This Row],[Close Price]]/Table2[[#This Row],[Current Month Low]])-1</f>
        <v>2.7729544856616606E-2</v>
      </c>
      <c r="AH243" s="2">
        <f>(Table2[[#This Row],[Current Month High]]/Table2[[#This Row],[Close Price]])-1</f>
        <v>9.8709809543313654E-2</v>
      </c>
      <c r="AI243">
        <v>34.702027442146203</v>
      </c>
      <c r="AJ243">
        <v>15.471475022169599</v>
      </c>
      <c r="AK243" t="str">
        <f>IF(AND(Table2[[#This Row],[20D EMA]]&gt;Table2[[#This Row],[50D EMA]],Table2[[#This Row],[50D EMA]]&gt;Table2[[#This Row],[200D EMA]]),"Uptrend","Downtrend/NoTrend")</f>
        <v>Downtrend/NoTrend</v>
      </c>
      <c r="AL243">
        <v>-0.02</v>
      </c>
      <c r="AM243" t="s">
        <v>10184</v>
      </c>
      <c r="AN243">
        <v>-2.4900000000000002</v>
      </c>
      <c r="AO243" t="s">
        <v>10184</v>
      </c>
      <c r="AP243">
        <v>-0.103447588971918</v>
      </c>
      <c r="AQ243">
        <f>(Table2[[#This Row],[Sharpe Ratio]]-AVERAGE(Table2[Sharpe Ratio]))/_xlfn.STDEV.P(Table2[Sharpe Ratio])</f>
        <v>-1.7768250767146436</v>
      </c>
      <c r="AR2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3">
        <f>_xlfn.RANK.AVG(Table2[[#This Row],[1Y Return vs Nifty Z-Score]],Table2[1Y Return vs Nifty Z-Score])</f>
        <v>680</v>
      </c>
      <c r="AT243">
        <f>_xlfn.RANK.AVG(Table2[[#This Row],[6M Return vs Nifty Z-Score]],Table2[6M Return vs Nifty Z-Score])</f>
        <v>670</v>
      </c>
      <c r="AU243">
        <f>_xlfn.RANK.AVG(Table2[[#This Row],[Sharpe Ratio Z-Score]],Table2[Sharpe Ratio Z-Score])</f>
        <v>710</v>
      </c>
      <c r="AV243">
        <f>(Table2[[#This Row],[Rank 1Y]]+Table2[[#This Row],[Rank 6M]]+Table2[[#This Row],[Rank Sharpe]])/3</f>
        <v>686.66666666666663</v>
      </c>
    </row>
    <row r="244" spans="1:48" x14ac:dyDescent="0.3">
      <c r="A244" t="s">
        <v>601</v>
      </c>
      <c r="B244" t="s">
        <v>602</v>
      </c>
      <c r="C244" t="s">
        <v>10144</v>
      </c>
      <c r="D244" t="s">
        <v>62</v>
      </c>
      <c r="E244">
        <v>31143.46128059</v>
      </c>
      <c r="F244">
        <v>1227.55</v>
      </c>
      <c r="G244">
        <v>30.367916296642399</v>
      </c>
      <c r="H244">
        <f>(Table2[[#This Row],[1Y Return vs Nifty]]-AVERAGE(Table2[1Y Return vs Nifty]))/_xlfn.STDEV.P(Table2[1Y Return vs Nifty])</f>
        <v>-0.161092101408257</v>
      </c>
      <c r="I244">
        <v>-1.41543552810047</v>
      </c>
      <c r="J244">
        <f>(Table2[[#This Row],[1M Return vs Nifty]]-AVERAGE(Table2[1M Return vs Nifty]))/_xlfn.STDEV.P(Table2[1M Return vs Nifty])</f>
        <v>-8.7444873039798865E-2</v>
      </c>
      <c r="K244">
        <v>-3.5425279135386898</v>
      </c>
      <c r="L244">
        <f>(Table2[[#This Row],[6M Return vs Nifty]]-AVERAGE(Table2[6M Return vs Nifty]))/_xlfn.STDEV.P(Table2[6M Return vs Nifty])</f>
        <v>-0.43435977498013656</v>
      </c>
      <c r="M244">
        <v>1.5272527739920601</v>
      </c>
      <c r="N244">
        <f>(Table2[[#This Row],[1W Return vs Nifty]]-AVERAGE(Table2[1W Return vs Nifty]))/_xlfn.STDEV.P(Table2[1W Return vs Nifty])</f>
        <v>0.65372100080454587</v>
      </c>
      <c r="O244">
        <v>1186.81</v>
      </c>
      <c r="P244">
        <v>1201.31580902519</v>
      </c>
      <c r="Q244">
        <v>1140.2752506122399</v>
      </c>
      <c r="R244">
        <v>74.403158241560007</v>
      </c>
      <c r="S244" s="2">
        <f>(Table2[[#This Row],[Close Price]]-Table2[[#This Row],[20D EMA]])/Table2[[#This Row],[20D EMA]]</f>
        <v>3.4327314397418297E-2</v>
      </c>
      <c r="T244" s="2">
        <f>(Table2[[#This Row],[Close Price]]-Table2[[#This Row],[50D EMA]])/Table2[[#This Row],[50D EMA]]</f>
        <v>2.1837880412227111E-2</v>
      </c>
      <c r="U244" s="2">
        <f>(Table2[[#This Row],[Close Price]]-Table2[[#This Row],[200D EMA]])/Table2[[#This Row],[200D EMA]]</f>
        <v>7.6538317692066218E-2</v>
      </c>
      <c r="V244">
        <v>1.0676782271346299</v>
      </c>
      <c r="W244">
        <v>1206.05</v>
      </c>
      <c r="X244">
        <v>1237</v>
      </c>
      <c r="Y244">
        <v>1223.55</v>
      </c>
      <c r="Z244">
        <v>1239.8499999999999</v>
      </c>
      <c r="AA244">
        <v>1113.3</v>
      </c>
      <c r="AB244">
        <v>1239.8499999999999</v>
      </c>
      <c r="AC244" s="2">
        <f>(Table2[[#This Row],[Close Price]]/Table2[[#This Row],[Day Low]])-1</f>
        <v>1.7826789934082266E-2</v>
      </c>
      <c r="AD244" s="2">
        <f>(Table2[[#This Row],[Day High]]/Table2[[#This Row],[Close Price]])-1</f>
        <v>7.6982607633091504E-3</v>
      </c>
      <c r="AE244" s="2">
        <f>(Table2[[#This Row],[Close Price]]/Table2[[#This Row],[Current Week Low]])-1</f>
        <v>3.2691757590617154E-3</v>
      </c>
      <c r="AF244" s="2">
        <f>(Table2[[#This Row],[Current Week High]]/Table2[[#This Row],[Close Price]])-1</f>
        <v>1.0019958453830746E-2</v>
      </c>
      <c r="AG244" s="2">
        <f>(Table2[[#This Row],[Close Price]]/Table2[[#This Row],[Current Month Low]])-1</f>
        <v>0.1026228330189527</v>
      </c>
      <c r="AH244" s="2">
        <f>(Table2[[#This Row],[Current Month High]]/Table2[[#This Row],[Close Price]])-1</f>
        <v>1.0019958453830746E-2</v>
      </c>
      <c r="AI244">
        <v>11.979145452323699</v>
      </c>
      <c r="AJ244">
        <v>58.383330107734999</v>
      </c>
      <c r="AK244" t="str">
        <f>IF(AND(Table2[[#This Row],[20D EMA]]&gt;Table2[[#This Row],[50D EMA]],Table2[[#This Row],[50D EMA]]&gt;Table2[[#This Row],[200D EMA]]),"Uptrend","Downtrend/NoTrend")</f>
        <v>Downtrend/NoTrend</v>
      </c>
      <c r="AL244">
        <v>-0.16</v>
      </c>
      <c r="AM244" t="s">
        <v>10184</v>
      </c>
      <c r="AN244">
        <v>12.81</v>
      </c>
      <c r="AO244" t="s">
        <v>10183</v>
      </c>
      <c r="AP244">
        <v>-4.2348278394628E-2</v>
      </c>
      <c r="AQ244">
        <f>(Table2[[#This Row],[Sharpe Ratio]]-AVERAGE(Table2[Sharpe Ratio]))/_xlfn.STDEV.P(Table2[Sharpe Ratio])</f>
        <v>-1.0856368587641023</v>
      </c>
      <c r="AR2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4">
        <f>_xlfn.RANK.AVG(Table2[[#This Row],[1Y Return vs Nifty Z-Score]],Table2[1Y Return vs Nifty Z-Score])</f>
        <v>335</v>
      </c>
      <c r="AT244">
        <f>_xlfn.RANK.AVG(Table2[[#This Row],[6M Return vs Nifty Z-Score]],Table2[6M Return vs Nifty Z-Score])</f>
        <v>472</v>
      </c>
      <c r="AU244">
        <f>_xlfn.RANK.AVG(Table2[[#This Row],[Sharpe Ratio Z-Score]],Table2[Sharpe Ratio Z-Score])</f>
        <v>623</v>
      </c>
      <c r="AV244">
        <f>(Table2[[#This Row],[Rank 1Y]]+Table2[[#This Row],[Rank 6M]]+Table2[[#This Row],[Rank Sharpe]])/3</f>
        <v>476.66666666666669</v>
      </c>
    </row>
    <row r="245" spans="1:48" x14ac:dyDescent="0.3">
      <c r="A245" t="s">
        <v>605</v>
      </c>
      <c r="B245" t="s">
        <v>606</v>
      </c>
      <c r="C245" t="s">
        <v>10139</v>
      </c>
      <c r="D245" t="s">
        <v>49</v>
      </c>
      <c r="E245">
        <v>30842.758325219998</v>
      </c>
      <c r="F245">
        <v>400.6</v>
      </c>
      <c r="G245">
        <v>-16.470017972410901</v>
      </c>
      <c r="H245">
        <f>(Table2[[#This Row],[1Y Return vs Nifty]]-AVERAGE(Table2[1Y Return vs Nifty]))/_xlfn.STDEV.P(Table2[1Y Return vs Nifty])</f>
        <v>-0.73713353319057939</v>
      </c>
      <c r="I245">
        <v>-12.911222759126201</v>
      </c>
      <c r="J245">
        <f>(Table2[[#This Row],[1M Return vs Nifty]]-AVERAGE(Table2[1M Return vs Nifty]))/_xlfn.STDEV.P(Table2[1M Return vs Nifty])</f>
        <v>-1.1805226785085539</v>
      </c>
      <c r="K245">
        <v>-31.392478880118201</v>
      </c>
      <c r="L245">
        <f>(Table2[[#This Row],[6M Return vs Nifty]]-AVERAGE(Table2[6M Return vs Nifty]))/_xlfn.STDEV.P(Table2[6M Return vs Nifty])</f>
        <v>-1.2912017576816655</v>
      </c>
      <c r="M245">
        <v>-8.0325415798929001</v>
      </c>
      <c r="N245">
        <f>(Table2[[#This Row],[1W Return vs Nifty]]-AVERAGE(Table2[1W Return vs Nifty]))/_xlfn.STDEV.P(Table2[1W Return vs Nifty])</f>
        <v>-1.386188519543204</v>
      </c>
      <c r="O245">
        <v>418.27</v>
      </c>
      <c r="P245">
        <v>434.968352551696</v>
      </c>
      <c r="Q245">
        <v>432.57574017767098</v>
      </c>
      <c r="R245">
        <v>29.688242630196601</v>
      </c>
      <c r="S245" s="2">
        <f>(Table2[[#This Row],[Close Price]]-Table2[[#This Row],[20D EMA]])/Table2[[#This Row],[20D EMA]]</f>
        <v>-4.2245439548616828E-2</v>
      </c>
      <c r="T245" s="2">
        <f>(Table2[[#This Row],[Close Price]]-Table2[[#This Row],[50D EMA]])/Table2[[#This Row],[50D EMA]]</f>
        <v>-7.9013455461937998E-2</v>
      </c>
      <c r="U245" s="2">
        <f>(Table2[[#This Row],[Close Price]]-Table2[[#This Row],[200D EMA]])/Table2[[#This Row],[200D EMA]]</f>
        <v>-7.3919402332959364E-2</v>
      </c>
      <c r="V245">
        <v>1.89394443380194</v>
      </c>
      <c r="W245">
        <v>402</v>
      </c>
      <c r="X245">
        <v>415.9</v>
      </c>
      <c r="Y245">
        <v>399.35</v>
      </c>
      <c r="Z245">
        <v>408.65</v>
      </c>
      <c r="AA245">
        <v>399.35</v>
      </c>
      <c r="AB245">
        <v>436.95</v>
      </c>
      <c r="AC245" s="2">
        <f>(Table2[[#This Row],[Close Price]]/Table2[[#This Row],[Day Low]])-1</f>
        <v>-3.4825870646765233E-3</v>
      </c>
      <c r="AD245" s="2">
        <f>(Table2[[#This Row],[Day High]]/Table2[[#This Row],[Close Price]])-1</f>
        <v>3.819271093359955E-2</v>
      </c>
      <c r="AE245" s="2">
        <f>(Table2[[#This Row],[Close Price]]/Table2[[#This Row],[Current Week Low]])-1</f>
        <v>3.1300863903844789E-3</v>
      </c>
      <c r="AF245" s="2">
        <f>(Table2[[#This Row],[Current Week High]]/Table2[[#This Row],[Close Price]])-1</f>
        <v>2.009485771342967E-2</v>
      </c>
      <c r="AG245" s="2">
        <f>(Table2[[#This Row],[Close Price]]/Table2[[#This Row],[Current Month Low]])-1</f>
        <v>3.1300863903844789E-3</v>
      </c>
      <c r="AH245" s="2">
        <f>(Table2[[#This Row],[Current Month High]]/Table2[[#This Row],[Close Price]])-1</f>
        <v>9.073889166250626E-2</v>
      </c>
      <c r="AI245">
        <v>29.730404393409799</v>
      </c>
      <c r="AJ245">
        <v>19.119833482010101</v>
      </c>
      <c r="AK245" t="str">
        <f>IF(AND(Table2[[#This Row],[20D EMA]]&gt;Table2[[#This Row],[50D EMA]],Table2[[#This Row],[50D EMA]]&gt;Table2[[#This Row],[200D EMA]]),"Uptrend","Downtrend/NoTrend")</f>
        <v>Downtrend/NoTrend</v>
      </c>
      <c r="AL245">
        <v>-0.26</v>
      </c>
      <c r="AM245" t="s">
        <v>10184</v>
      </c>
      <c r="AN245">
        <v>-1.42</v>
      </c>
      <c r="AO245" t="s">
        <v>10184</v>
      </c>
      <c r="AP245">
        <v>9.4867438998120002E-2</v>
      </c>
      <c r="AQ245">
        <f>(Table2[[#This Row],[Sharpe Ratio]]-AVERAGE(Table2[Sharpe Ratio]))/_xlfn.STDEV.P(Table2[Sharpe Ratio])</f>
        <v>0.46662103552955914</v>
      </c>
      <c r="AR2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5">
        <f>_xlfn.RANK.AVG(Table2[[#This Row],[1Y Return vs Nifty Z-Score]],Table2[1Y Return vs Nifty Z-Score])</f>
        <v>597</v>
      </c>
      <c r="AT245">
        <f>_xlfn.RANK.AVG(Table2[[#This Row],[6M Return vs Nifty Z-Score]],Table2[6M Return vs Nifty Z-Score])</f>
        <v>700</v>
      </c>
      <c r="AU245">
        <f>_xlfn.RANK.AVG(Table2[[#This Row],[Sharpe Ratio Z-Score]],Table2[Sharpe Ratio Z-Score])</f>
        <v>222</v>
      </c>
      <c r="AV245">
        <f>(Table2[[#This Row],[Rank 1Y]]+Table2[[#This Row],[Rank 6M]]+Table2[[#This Row],[Rank Sharpe]])/3</f>
        <v>506.33333333333331</v>
      </c>
    </row>
    <row r="246" spans="1:48" x14ac:dyDescent="0.3">
      <c r="A246" t="s">
        <v>607</v>
      </c>
      <c r="B246" t="s">
        <v>608</v>
      </c>
      <c r="C246" t="s">
        <v>10140</v>
      </c>
      <c r="D246" t="s">
        <v>609</v>
      </c>
      <c r="E246">
        <v>30647.488887509899</v>
      </c>
      <c r="F246">
        <v>318.95</v>
      </c>
      <c r="G246">
        <v>168.42869952411499</v>
      </c>
      <c r="H246">
        <f>(Table2[[#This Row],[1Y Return vs Nifty]]-AVERAGE(Table2[1Y Return vs Nifty]))/_xlfn.STDEV.P(Table2[1Y Return vs Nifty])</f>
        <v>1.5368634656861757</v>
      </c>
      <c r="I246">
        <v>-1.4923106884222399</v>
      </c>
      <c r="J246">
        <f>(Table2[[#This Row],[1M Return vs Nifty]]-AVERAGE(Table2[1M Return vs Nifty]))/_xlfn.STDEV.P(Table2[1M Return vs Nifty])</f>
        <v>-9.475455352107906E-2</v>
      </c>
      <c r="K246">
        <v>-10.107246797639201</v>
      </c>
      <c r="L246">
        <f>(Table2[[#This Row],[6M Return vs Nifty]]-AVERAGE(Table2[6M Return vs Nifty]))/_xlfn.STDEV.P(Table2[6M Return vs Nifty])</f>
        <v>-0.6363323655703631</v>
      </c>
      <c r="M246">
        <v>1.3890923507786299</v>
      </c>
      <c r="N246">
        <f>(Table2[[#This Row],[1W Return vs Nifty]]-AVERAGE(Table2[1W Return vs Nifty]))/_xlfn.STDEV.P(Table2[1W Return vs Nifty])</f>
        <v>0.62423974292227602</v>
      </c>
      <c r="O246">
        <v>309.25</v>
      </c>
      <c r="P246">
        <v>302.85480688839999</v>
      </c>
      <c r="Q246">
        <v>270.743062029795</v>
      </c>
      <c r="R246">
        <v>69.5209121334629</v>
      </c>
      <c r="S246" s="2">
        <f>(Table2[[#This Row],[Close Price]]-Table2[[#This Row],[20D EMA]])/Table2[[#This Row],[20D EMA]]</f>
        <v>3.13662085691188E-2</v>
      </c>
      <c r="T246" s="2">
        <f>(Table2[[#This Row],[Close Price]]-Table2[[#This Row],[50D EMA]])/Table2[[#This Row],[50D EMA]]</f>
        <v>5.314491546944794E-2</v>
      </c>
      <c r="U246" s="2">
        <f>(Table2[[#This Row],[Close Price]]-Table2[[#This Row],[200D EMA]])/Table2[[#This Row],[200D EMA]]</f>
        <v>0.17805419503196676</v>
      </c>
      <c r="V246">
        <v>0.74865183100074195</v>
      </c>
      <c r="W246">
        <v>318</v>
      </c>
      <c r="X246">
        <v>322.95</v>
      </c>
      <c r="Y246">
        <v>314</v>
      </c>
      <c r="Z246">
        <v>328.95</v>
      </c>
      <c r="AA246">
        <v>300.05</v>
      </c>
      <c r="AB246">
        <v>341.5</v>
      </c>
      <c r="AC246" s="2">
        <f>(Table2[[#This Row],[Close Price]]/Table2[[#This Row],[Day Low]])-1</f>
        <v>2.9874213836478258E-3</v>
      </c>
      <c r="AD246" s="2">
        <f>(Table2[[#This Row],[Day High]]/Table2[[#This Row],[Close Price]])-1</f>
        <v>1.2541150650572153E-2</v>
      </c>
      <c r="AE246" s="2">
        <f>(Table2[[#This Row],[Close Price]]/Table2[[#This Row],[Current Week Low]])-1</f>
        <v>1.5764331210190941E-2</v>
      </c>
      <c r="AF246" s="2">
        <f>(Table2[[#This Row],[Current Week High]]/Table2[[#This Row],[Close Price]])-1</f>
        <v>3.1352876626430382E-2</v>
      </c>
      <c r="AG246" s="2">
        <f>(Table2[[#This Row],[Close Price]]/Table2[[#This Row],[Current Month Low]])-1</f>
        <v>6.298950174970841E-2</v>
      </c>
      <c r="AH246" s="2">
        <f>(Table2[[#This Row],[Current Month High]]/Table2[[#This Row],[Close Price]])-1</f>
        <v>7.0700736792600694E-2</v>
      </c>
      <c r="AI246">
        <v>20.489104875372298</v>
      </c>
      <c r="AJ246">
        <v>194.91447064262499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-0.01</v>
      </c>
      <c r="AM246" t="s">
        <v>10184</v>
      </c>
      <c r="AN246">
        <v>3.96</v>
      </c>
      <c r="AO246" t="s">
        <v>10183</v>
      </c>
      <c r="AP246">
        <v>7.4874232643829003E-2</v>
      </c>
      <c r="AQ246">
        <f>(Table2[[#This Row],[Sharpe Ratio]]-AVERAGE(Table2[Sharpe Ratio]))/_xlfn.STDEV.P(Table2[Sharpe Ratio])</f>
        <v>0.24044714681343593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1.6704634363304454</v>
      </c>
      <c r="AS246">
        <f>_xlfn.RANK.AVG(Table2[[#This Row],[1Y Return vs Nifty Z-Score]],Table2[1Y Return vs Nifty Z-Score])</f>
        <v>49</v>
      </c>
      <c r="AT246">
        <f>_xlfn.RANK.AVG(Table2[[#This Row],[6M Return vs Nifty Z-Score]],Table2[6M Return vs Nifty Z-Score])</f>
        <v>537</v>
      </c>
      <c r="AU246">
        <f>_xlfn.RANK.AVG(Table2[[#This Row],[Sharpe Ratio Z-Score]],Table2[Sharpe Ratio Z-Score])</f>
        <v>265</v>
      </c>
      <c r="AV246">
        <f>(Table2[[#This Row],[Rank 1Y]]+Table2[[#This Row],[Rank 6M]]+Table2[[#This Row],[Rank Sharpe]])/3</f>
        <v>283.66666666666669</v>
      </c>
    </row>
    <row r="247" spans="1:48" x14ac:dyDescent="0.3">
      <c r="A247" t="s">
        <v>612</v>
      </c>
      <c r="B247" t="s">
        <v>613</v>
      </c>
      <c r="C247" t="s">
        <v>10154</v>
      </c>
      <c r="D247" t="s">
        <v>170</v>
      </c>
      <c r="E247">
        <v>30361.087569675001</v>
      </c>
      <c r="F247">
        <v>901.75</v>
      </c>
      <c r="G247">
        <v>58.567445882795298</v>
      </c>
      <c r="H247">
        <f>(Table2[[#This Row],[1Y Return vs Nifty]]-AVERAGE(Table2[1Y Return vs Nifty]))/_xlfn.STDEV.P(Table2[1Y Return vs Nifty])</f>
        <v>0.18572288204263054</v>
      </c>
      <c r="I247">
        <v>3.84171049170918</v>
      </c>
      <c r="J247">
        <f>(Table2[[#This Row],[1M Return vs Nifty]]-AVERAGE(Table2[1M Return vs Nifty]))/_xlfn.STDEV.P(Table2[1M Return vs Nifty])</f>
        <v>0.41243125713537604</v>
      </c>
      <c r="K247">
        <v>-2.8814609923012302</v>
      </c>
      <c r="L247">
        <f>(Table2[[#This Row],[6M Return vs Nifty]]-AVERAGE(Table2[6M Return vs Nifty]))/_xlfn.STDEV.P(Table2[6M Return vs Nifty])</f>
        <v>-0.41402114342666535</v>
      </c>
      <c r="M247">
        <v>-1.7595062416401901</v>
      </c>
      <c r="N247">
        <f>(Table2[[#This Row],[1W Return vs Nifty]]-AVERAGE(Table2[1W Return vs Nifty]))/_xlfn.STDEV.P(Table2[1W Return vs Nifty])</f>
        <v>-4.7621597046666048E-2</v>
      </c>
      <c r="O247">
        <v>877.41</v>
      </c>
      <c r="P247">
        <v>851.20017920328496</v>
      </c>
      <c r="Q247">
        <v>764.71781603394004</v>
      </c>
      <c r="R247">
        <v>63.715539510783202</v>
      </c>
      <c r="S247" s="2">
        <f>(Table2[[#This Row],[Close Price]]-Table2[[#This Row],[20D EMA]])/Table2[[#This Row],[20D EMA]]</f>
        <v>2.7740736941680666E-2</v>
      </c>
      <c r="T247" s="2">
        <f>(Table2[[#This Row],[Close Price]]-Table2[[#This Row],[50D EMA]])/Table2[[#This Row],[50D EMA]]</f>
        <v>5.9386525087470235E-2</v>
      </c>
      <c r="U247" s="2">
        <f>(Table2[[#This Row],[Close Price]]-Table2[[#This Row],[200D EMA]])/Table2[[#This Row],[200D EMA]]</f>
        <v>0.17919313646535748</v>
      </c>
      <c r="V247">
        <v>1.11783381061674</v>
      </c>
      <c r="W247">
        <v>903.55</v>
      </c>
      <c r="X247">
        <v>913.4</v>
      </c>
      <c r="Y247">
        <v>898.45</v>
      </c>
      <c r="Z247">
        <v>908.65</v>
      </c>
      <c r="AA247">
        <v>858.05</v>
      </c>
      <c r="AB247">
        <v>928.15</v>
      </c>
      <c r="AC247" s="2">
        <f>(Table2[[#This Row],[Close Price]]/Table2[[#This Row],[Day Low]])-1</f>
        <v>-1.9921421061368516E-3</v>
      </c>
      <c r="AD247" s="2">
        <f>(Table2[[#This Row],[Day High]]/Table2[[#This Row],[Close Price]])-1</f>
        <v>1.2919323537565752E-2</v>
      </c>
      <c r="AE247" s="2">
        <f>(Table2[[#This Row],[Close Price]]/Table2[[#This Row],[Current Week Low]])-1</f>
        <v>3.6729923757581329E-3</v>
      </c>
      <c r="AF247" s="2">
        <f>(Table2[[#This Row],[Current Week High]]/Table2[[#This Row],[Close Price]])-1</f>
        <v>7.6517881896311923E-3</v>
      </c>
      <c r="AG247" s="2">
        <f>(Table2[[#This Row],[Close Price]]/Table2[[#This Row],[Current Month Low]])-1</f>
        <v>5.0929433016724035E-2</v>
      </c>
      <c r="AH247" s="2">
        <f>(Table2[[#This Row],[Current Month High]]/Table2[[#This Row],[Close Price]])-1</f>
        <v>2.9276406986415315E-2</v>
      </c>
      <c r="AI247">
        <v>9.7865261990573895</v>
      </c>
      <c r="AJ247">
        <v>92.475987193169701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-0.03</v>
      </c>
      <c r="AM247" t="s">
        <v>10184</v>
      </c>
      <c r="AN247">
        <v>6.7</v>
      </c>
      <c r="AO247" t="s">
        <v>10183</v>
      </c>
      <c r="AP247">
        <v>3.1200811600553002E-2</v>
      </c>
      <c r="AQ247">
        <f>(Table2[[#This Row],[Sharpe Ratio]]-AVERAGE(Table2[Sharpe Ratio]))/_xlfn.STDEV.P(Table2[Sharpe Ratio])</f>
        <v>-0.2536100492087669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-0.11709865050409171</v>
      </c>
      <c r="AS247">
        <f>_xlfn.RANK.AVG(Table2[[#This Row],[1Y Return vs Nifty Z-Score]],Table2[1Y Return vs Nifty Z-Score])</f>
        <v>226</v>
      </c>
      <c r="AT247">
        <f>_xlfn.RANK.AVG(Table2[[#This Row],[6M Return vs Nifty Z-Score]],Table2[6M Return vs Nifty Z-Score])</f>
        <v>464</v>
      </c>
      <c r="AU247">
        <f>_xlfn.RANK.AVG(Table2[[#This Row],[Sharpe Ratio Z-Score]],Table2[Sharpe Ratio Z-Score])</f>
        <v>409</v>
      </c>
      <c r="AV247">
        <f>(Table2[[#This Row],[Rank 1Y]]+Table2[[#This Row],[Rank 6M]]+Table2[[#This Row],[Rank Sharpe]])/3</f>
        <v>366.33333333333331</v>
      </c>
    </row>
    <row r="248" spans="1:48" x14ac:dyDescent="0.3">
      <c r="A248" t="s">
        <v>614</v>
      </c>
      <c r="B248" t="s">
        <v>615</v>
      </c>
      <c r="C248" t="s">
        <v>10143</v>
      </c>
      <c r="D248" t="s">
        <v>193</v>
      </c>
      <c r="E248">
        <v>30024.83193072</v>
      </c>
      <c r="F248">
        <v>15829.55</v>
      </c>
      <c r="G248">
        <v>-0.96204667922401599</v>
      </c>
      <c r="H248">
        <f>(Table2[[#This Row],[1Y Return vs Nifty]]-AVERAGE(Table2[1Y Return vs Nifty]))/_xlfn.STDEV.P(Table2[1Y Return vs Nifty])</f>
        <v>-0.5464070605743675</v>
      </c>
      <c r="I248">
        <v>-13.020032730148399</v>
      </c>
      <c r="J248">
        <f>(Table2[[#This Row],[1M Return vs Nifty]]-AVERAGE(Table2[1M Return vs Nifty]))/_xlfn.STDEV.P(Table2[1M Return vs Nifty])</f>
        <v>-1.1908688829004606</v>
      </c>
      <c r="K248">
        <v>-14.295038259722901</v>
      </c>
      <c r="L248">
        <f>(Table2[[#This Row],[6M Return vs Nifty]]-AVERAGE(Table2[6M Return vs Nifty]))/_xlfn.STDEV.P(Table2[6M Return vs Nifty])</f>
        <v>-0.76517552022504576</v>
      </c>
      <c r="M248">
        <v>0.14475022414102601</v>
      </c>
      <c r="N248">
        <f>(Table2[[#This Row],[1W Return vs Nifty]]-AVERAGE(Table2[1W Return vs Nifty]))/_xlfn.STDEV.P(Table2[1W Return vs Nifty])</f>
        <v>0.35871673513223212</v>
      </c>
      <c r="O248">
        <v>15953.81</v>
      </c>
      <c r="P248">
        <v>15629.963978592201</v>
      </c>
      <c r="Q248">
        <v>14810.269840756</v>
      </c>
      <c r="R248">
        <v>43.635461260405101</v>
      </c>
      <c r="S248" s="2">
        <f>(Table2[[#This Row],[Close Price]]-Table2[[#This Row],[20D EMA]])/Table2[[#This Row],[20D EMA]]</f>
        <v>-7.788735104655266E-3</v>
      </c>
      <c r="T248" s="2">
        <f>(Table2[[#This Row],[Close Price]]-Table2[[#This Row],[50D EMA]])/Table2[[#This Row],[50D EMA]]</f>
        <v>1.2769448584856893E-2</v>
      </c>
      <c r="U248" s="2">
        <f>(Table2[[#This Row],[Close Price]]-Table2[[#This Row],[200D EMA]])/Table2[[#This Row],[200D EMA]]</f>
        <v>6.8822524518700412E-2</v>
      </c>
      <c r="V248">
        <v>0.27007418811329598</v>
      </c>
      <c r="W248">
        <v>15800</v>
      </c>
      <c r="X248">
        <v>15938.8</v>
      </c>
      <c r="Y248">
        <v>15750</v>
      </c>
      <c r="Z248">
        <v>15950</v>
      </c>
      <c r="AA248">
        <v>15441.3</v>
      </c>
      <c r="AB248">
        <v>16398</v>
      </c>
      <c r="AC248" s="2">
        <f>(Table2[[#This Row],[Close Price]]/Table2[[#This Row],[Day Low]])-1</f>
        <v>1.870253164556912E-3</v>
      </c>
      <c r="AD248" s="2">
        <f>(Table2[[#This Row],[Day High]]/Table2[[#This Row],[Close Price]])-1</f>
        <v>6.9016491308975247E-3</v>
      </c>
      <c r="AE248" s="2">
        <f>(Table2[[#This Row],[Close Price]]/Table2[[#This Row],[Current Week Low]])-1</f>
        <v>5.050793650793528E-3</v>
      </c>
      <c r="AF248" s="2">
        <f>(Table2[[#This Row],[Current Week High]]/Table2[[#This Row],[Close Price]])-1</f>
        <v>7.6091866161704935E-3</v>
      </c>
      <c r="AG248" s="2">
        <f>(Table2[[#This Row],[Close Price]]/Table2[[#This Row],[Current Month Low]])-1</f>
        <v>2.5143608374942561E-2</v>
      </c>
      <c r="AH248" s="2">
        <f>(Table2[[#This Row],[Current Month High]]/Table2[[#This Row],[Close Price]])-1</f>
        <v>3.5910686027082361E-2</v>
      </c>
      <c r="AI248">
        <v>15.2907063056119</v>
      </c>
      <c r="AJ248">
        <v>35.479991954844401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-0.01</v>
      </c>
      <c r="AM248" t="s">
        <v>10184</v>
      </c>
      <c r="AN248">
        <v>2.08</v>
      </c>
      <c r="AO248" t="s">
        <v>10183</v>
      </c>
      <c r="AP248">
        <v>6.9846848960505997E-2</v>
      </c>
      <c r="AQ248">
        <f>(Table2[[#This Row],[Sharpe Ratio]]-AVERAGE(Table2[Sharpe Ratio]))/_xlfn.STDEV.P(Table2[Sharpe Ratio])</f>
        <v>0.18357468235847313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-1.9601600462091686</v>
      </c>
      <c r="AS248">
        <f>_xlfn.RANK.AVG(Table2[[#This Row],[1Y Return vs Nifty Z-Score]],Table2[1Y Return vs Nifty Z-Score])</f>
        <v>505</v>
      </c>
      <c r="AT248">
        <f>_xlfn.RANK.AVG(Table2[[#This Row],[6M Return vs Nifty Z-Score]],Table2[6M Return vs Nifty Z-Score])</f>
        <v>575</v>
      </c>
      <c r="AU248">
        <f>_xlfn.RANK.AVG(Table2[[#This Row],[Sharpe Ratio Z-Score]],Table2[Sharpe Ratio Z-Score])</f>
        <v>284</v>
      </c>
      <c r="AV248">
        <f>(Table2[[#This Row],[Rank 1Y]]+Table2[[#This Row],[Rank 6M]]+Table2[[#This Row],[Rank Sharpe]])/3</f>
        <v>454.66666666666669</v>
      </c>
    </row>
    <row r="249" spans="1:48" x14ac:dyDescent="0.3">
      <c r="A249" t="s">
        <v>616</v>
      </c>
      <c r="B249" t="s">
        <v>617</v>
      </c>
      <c r="C249" t="s">
        <v>10146</v>
      </c>
      <c r="D249" t="s">
        <v>618</v>
      </c>
      <c r="E249">
        <v>29927.112454499998</v>
      </c>
      <c r="F249">
        <v>702.2</v>
      </c>
      <c r="G249">
        <v>262.39303737474199</v>
      </c>
      <c r="H249">
        <f>(Table2[[#This Row],[1Y Return vs Nifty]]-AVERAGE(Table2[1Y Return vs Nifty]))/_xlfn.STDEV.P(Table2[1Y Return vs Nifty])</f>
        <v>2.6924941004837484</v>
      </c>
      <c r="I249">
        <v>-4.3737081063093104</v>
      </c>
      <c r="J249">
        <f>(Table2[[#This Row],[1M Return vs Nifty]]-AVERAGE(Table2[1M Return vs Nifty]))/_xlfn.STDEV.P(Table2[1M Return vs Nifty])</f>
        <v>-0.36873244672068278</v>
      </c>
      <c r="K249">
        <v>77.549322911043305</v>
      </c>
      <c r="L249">
        <f>(Table2[[#This Row],[6M Return vs Nifty]]-AVERAGE(Table2[6M Return vs Nifty]))/_xlfn.STDEV.P(Table2[6M Return vs Nifty])</f>
        <v>2.0605423641601543</v>
      </c>
      <c r="M249">
        <v>-6.4919214726288796</v>
      </c>
      <c r="N249">
        <f>(Table2[[#This Row],[1W Return vs Nifty]]-AVERAGE(Table2[1W Return vs Nifty]))/_xlfn.STDEV.P(Table2[1W Return vs Nifty])</f>
        <v>-1.0574444579337732</v>
      </c>
      <c r="O249">
        <v>682.89</v>
      </c>
      <c r="P249">
        <v>613.48130810301495</v>
      </c>
      <c r="Q249">
        <v>437.13097666551897</v>
      </c>
      <c r="R249">
        <v>57.548886204753501</v>
      </c>
      <c r="S249" s="2">
        <f>(Table2[[#This Row],[Close Price]]-Table2[[#This Row],[20D EMA]])/Table2[[#This Row],[20D EMA]]</f>
        <v>2.8276882074711972E-2</v>
      </c>
      <c r="T249" s="2">
        <f>(Table2[[#This Row],[Close Price]]-Table2[[#This Row],[50D EMA]])/Table2[[#This Row],[50D EMA]]</f>
        <v>0.14461515082067924</v>
      </c>
      <c r="U249" s="2">
        <f>(Table2[[#This Row],[Close Price]]-Table2[[#This Row],[200D EMA]])/Table2[[#This Row],[200D EMA]]</f>
        <v>0.6063835268698079</v>
      </c>
      <c r="V249">
        <v>0.58031258101264804</v>
      </c>
      <c r="W249">
        <v>657.1</v>
      </c>
      <c r="X249">
        <v>671.15</v>
      </c>
      <c r="Y249">
        <v>698</v>
      </c>
      <c r="Z249">
        <v>727.7</v>
      </c>
      <c r="AA249">
        <v>664.85</v>
      </c>
      <c r="AB249">
        <v>748.1</v>
      </c>
      <c r="AC249" s="2">
        <f>(Table2[[#This Row],[Close Price]]/Table2[[#This Row],[Day Low]])-1</f>
        <v>6.8634910972454666E-2</v>
      </c>
      <c r="AD249" s="2">
        <f>(Table2[[#This Row],[Day High]]/Table2[[#This Row],[Close Price]])-1</f>
        <v>-4.421817146112228E-2</v>
      </c>
      <c r="AE249" s="2">
        <f>(Table2[[#This Row],[Close Price]]/Table2[[#This Row],[Current Week Low]])-1</f>
        <v>6.0171919770775073E-3</v>
      </c>
      <c r="AF249" s="2">
        <f>(Table2[[#This Row],[Current Week High]]/Table2[[#This Row],[Close Price]])-1</f>
        <v>3.6314440330390108E-2</v>
      </c>
      <c r="AG249" s="2">
        <f>(Table2[[#This Row],[Close Price]]/Table2[[#This Row],[Current Month Low]])-1</f>
        <v>5.6178085282394541E-2</v>
      </c>
      <c r="AH249" s="2">
        <f>(Table2[[#This Row],[Current Month High]]/Table2[[#This Row],[Close Price]])-1</f>
        <v>6.5365992594702327E-2</v>
      </c>
      <c r="AI249">
        <v>6.53659925947023</v>
      </c>
      <c r="AJ249">
        <v>298.63752483678599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0.46</v>
      </c>
      <c r="AM249" t="s">
        <v>10183</v>
      </c>
      <c r="AN249">
        <v>3.01</v>
      </c>
      <c r="AO249" t="s">
        <v>10183</v>
      </c>
      <c r="AP249">
        <v>0.25710580793128401</v>
      </c>
      <c r="AQ249">
        <f>(Table2[[#This Row],[Sharpe Ratio]]-AVERAGE(Table2[Sharpe Ratio]))/_xlfn.STDEV.P(Table2[Sharpe Ratio])</f>
        <v>2.3019486038212449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5.6288081638106915</v>
      </c>
      <c r="AS249">
        <f>_xlfn.RANK.AVG(Table2[[#This Row],[1Y Return vs Nifty Z-Score]],Table2[1Y Return vs Nifty Z-Score])</f>
        <v>13</v>
      </c>
      <c r="AT249">
        <f>_xlfn.RANK.AVG(Table2[[#This Row],[6M Return vs Nifty Z-Score]],Table2[6M Return vs Nifty Z-Score])</f>
        <v>26</v>
      </c>
      <c r="AU249">
        <f>_xlfn.RANK.AVG(Table2[[#This Row],[Sharpe Ratio Z-Score]],Table2[Sharpe Ratio Z-Score])</f>
        <v>8</v>
      </c>
      <c r="AV249">
        <f>(Table2[[#This Row],[Rank 1Y]]+Table2[[#This Row],[Rank 6M]]+Table2[[#This Row],[Rank Sharpe]])/3</f>
        <v>15.666666666666666</v>
      </c>
    </row>
    <row r="250" spans="1:48" x14ac:dyDescent="0.3">
      <c r="A250" t="s">
        <v>619</v>
      </c>
      <c r="B250" t="s">
        <v>620</v>
      </c>
      <c r="C250" t="s">
        <v>10144</v>
      </c>
      <c r="D250" t="s">
        <v>213</v>
      </c>
      <c r="E250">
        <v>29918.420788619998</v>
      </c>
      <c r="F250">
        <v>744.55</v>
      </c>
      <c r="G250">
        <v>-30.653373357227199</v>
      </c>
      <c r="H250">
        <f>(Table2[[#This Row],[1Y Return vs Nifty]]-AVERAGE(Table2[1Y Return vs Nifty]))/_xlfn.STDEV.P(Table2[1Y Return vs Nifty])</f>
        <v>-0.9115690729053465</v>
      </c>
      <c r="I250">
        <v>-0.26450090915943603</v>
      </c>
      <c r="J250">
        <f>(Table2[[#This Row],[1M Return vs Nifty]]-AVERAGE(Table2[1M Return vs Nifty]))/_xlfn.STDEV.P(Table2[1M Return vs Nifty])</f>
        <v>2.199183296626997E-2</v>
      </c>
      <c r="K250">
        <v>-9.8413626707038908</v>
      </c>
      <c r="L250">
        <f>(Table2[[#This Row],[6M Return vs Nifty]]-AVERAGE(Table2[6M Return vs Nifty]))/_xlfn.STDEV.P(Table2[6M Return vs Nifty])</f>
        <v>-0.62815207531543571</v>
      </c>
      <c r="M250">
        <v>0.35658104585030598</v>
      </c>
      <c r="N250">
        <f>(Table2[[#This Row],[1W Return vs Nifty]]-AVERAGE(Table2[1W Return vs Nifty]))/_xlfn.STDEV.P(Table2[1W Return vs Nifty])</f>
        <v>0.40391809552888558</v>
      </c>
      <c r="O250">
        <v>722.46</v>
      </c>
      <c r="P250">
        <v>709.35234926853605</v>
      </c>
      <c r="Q250">
        <v>709.03953950813104</v>
      </c>
      <c r="R250">
        <v>70.704140230065306</v>
      </c>
      <c r="S250" s="2">
        <f>(Table2[[#This Row],[Close Price]]-Table2[[#This Row],[20D EMA]])/Table2[[#This Row],[20D EMA]]</f>
        <v>3.0576087257425902E-2</v>
      </c>
      <c r="T250" s="2">
        <f>(Table2[[#This Row],[Close Price]]-Table2[[#This Row],[50D EMA]])/Table2[[#This Row],[50D EMA]]</f>
        <v>4.9619418005394253E-2</v>
      </c>
      <c r="U250" s="2">
        <f>(Table2[[#This Row],[Close Price]]-Table2[[#This Row],[200D EMA]])/Table2[[#This Row],[200D EMA]]</f>
        <v>5.0082482729387603E-2</v>
      </c>
      <c r="V250">
        <v>1.2182994990150999</v>
      </c>
      <c r="W250">
        <v>742.5</v>
      </c>
      <c r="X250">
        <v>749.25</v>
      </c>
      <c r="Y250">
        <v>742</v>
      </c>
      <c r="Z250">
        <v>755.8</v>
      </c>
      <c r="AA250">
        <v>706</v>
      </c>
      <c r="AB250">
        <v>755.8</v>
      </c>
      <c r="AC250" s="2">
        <f>(Table2[[#This Row],[Close Price]]/Table2[[#This Row],[Day Low]])-1</f>
        <v>2.7609427609427417E-3</v>
      </c>
      <c r="AD250" s="2">
        <f>(Table2[[#This Row],[Day High]]/Table2[[#This Row],[Close Price]])-1</f>
        <v>6.3125377744948086E-3</v>
      </c>
      <c r="AE250" s="2">
        <f>(Table2[[#This Row],[Close Price]]/Table2[[#This Row],[Current Week Low]])-1</f>
        <v>3.4366576819406802E-3</v>
      </c>
      <c r="AF250" s="2">
        <f>(Table2[[#This Row],[Current Week High]]/Table2[[#This Row],[Close Price]])-1</f>
        <v>1.5109797864481855E-2</v>
      </c>
      <c r="AG250" s="2">
        <f>(Table2[[#This Row],[Close Price]]/Table2[[#This Row],[Current Month Low]])-1</f>
        <v>5.4603399433427624E-2</v>
      </c>
      <c r="AH250" s="2">
        <f>(Table2[[#This Row],[Current Month High]]/Table2[[#This Row],[Close Price]])-1</f>
        <v>1.5109797864481855E-2</v>
      </c>
      <c r="AI250">
        <v>15.539587670404901</v>
      </c>
      <c r="AJ250">
        <v>22.5294166049535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-0.04</v>
      </c>
      <c r="AM250" t="s">
        <v>10184</v>
      </c>
      <c r="AN250">
        <v>4.42</v>
      </c>
      <c r="AO250" t="s">
        <v>10183</v>
      </c>
      <c r="AP250">
        <v>-3.6859397636378001E-2</v>
      </c>
      <c r="AQ250">
        <f>(Table2[[#This Row],[Sharpe Ratio]]-AVERAGE(Table2[Sharpe Ratio]))/_xlfn.STDEV.P(Table2[Sharpe Ratio])</f>
        <v>-1.0235436915255185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-2.137354911251145</v>
      </c>
      <c r="AS250">
        <f>_xlfn.RANK.AVG(Table2[[#This Row],[1Y Return vs Nifty Z-Score]],Table2[1Y Return vs Nifty Z-Score])</f>
        <v>665</v>
      </c>
      <c r="AT250">
        <f>_xlfn.RANK.AVG(Table2[[#This Row],[6M Return vs Nifty Z-Score]],Table2[6M Return vs Nifty Z-Score])</f>
        <v>533</v>
      </c>
      <c r="AU250">
        <f>_xlfn.RANK.AVG(Table2[[#This Row],[Sharpe Ratio Z-Score]],Table2[Sharpe Ratio Z-Score])</f>
        <v>613</v>
      </c>
      <c r="AV250">
        <f>(Table2[[#This Row],[Rank 1Y]]+Table2[[#This Row],[Rank 6M]]+Table2[[#This Row],[Rank Sharpe]])/3</f>
        <v>603.66666666666663</v>
      </c>
    </row>
    <row r="251" spans="1:48" x14ac:dyDescent="0.3">
      <c r="A251" t="s">
        <v>621</v>
      </c>
      <c r="B251" t="s">
        <v>622</v>
      </c>
      <c r="C251" t="s">
        <v>10139</v>
      </c>
      <c r="D251" t="s">
        <v>623</v>
      </c>
      <c r="E251">
        <v>29866.705784599999</v>
      </c>
      <c r="F251">
        <v>469.65</v>
      </c>
      <c r="G251">
        <v>-71.224102104806704</v>
      </c>
      <c r="H251">
        <f>(Table2[[#This Row],[1Y Return vs Nifty]]-AVERAGE(Table2[1Y Return vs Nifty]))/_xlfn.STDEV.P(Table2[1Y Return vs Nifty])</f>
        <v>-1.4105325955483421</v>
      </c>
      <c r="I251">
        <v>2.3865814936473702</v>
      </c>
      <c r="J251">
        <f>(Table2[[#This Row],[1M Return vs Nifty]]-AVERAGE(Table2[1M Return vs Nifty]))/_xlfn.STDEV.P(Table2[1M Return vs Nifty])</f>
        <v>0.27407020539438709</v>
      </c>
      <c r="K251">
        <v>-45.505983386911602</v>
      </c>
      <c r="L251">
        <f>(Table2[[#This Row],[6M Return vs Nifty]]-AVERAGE(Table2[6M Return vs Nifty]))/_xlfn.STDEV.P(Table2[6M Return vs Nifty])</f>
        <v>-1.7254231033127476</v>
      </c>
      <c r="M251">
        <v>4.1061344367966903</v>
      </c>
      <c r="N251">
        <f>(Table2[[#This Row],[1W Return vs Nifty]]-AVERAGE(Table2[1W Return vs Nifty]))/_xlfn.STDEV.P(Table2[1W Return vs Nifty])</f>
        <v>1.2040137227047336</v>
      </c>
      <c r="O251">
        <v>434.65</v>
      </c>
      <c r="P251">
        <v>412.01391174459798</v>
      </c>
      <c r="Q251">
        <v>519.71406658243598</v>
      </c>
      <c r="R251">
        <v>67.401090257880298</v>
      </c>
      <c r="S251" s="2">
        <f>(Table2[[#This Row],[Close Price]]-Table2[[#This Row],[20D EMA]])/Table2[[#This Row],[20D EMA]]</f>
        <v>8.0524559990797204E-2</v>
      </c>
      <c r="T251" s="2">
        <f>(Table2[[#This Row],[Close Price]]-Table2[[#This Row],[50D EMA]])/Table2[[#This Row],[50D EMA]]</f>
        <v>0.13988869456216288</v>
      </c>
      <c r="U251" s="2">
        <f>(Table2[[#This Row],[Close Price]]-Table2[[#This Row],[200D EMA]])/Table2[[#This Row],[200D EMA]]</f>
        <v>-9.6330020296833629E-2</v>
      </c>
      <c r="V251">
        <v>1.1949451573569001</v>
      </c>
      <c r="W251">
        <v>461.2</v>
      </c>
      <c r="X251">
        <v>471.4</v>
      </c>
      <c r="Y251">
        <v>462.05</v>
      </c>
      <c r="Z251">
        <v>476.7</v>
      </c>
      <c r="AA251">
        <v>403</v>
      </c>
      <c r="AB251">
        <v>491.8</v>
      </c>
      <c r="AC251" s="2">
        <f>(Table2[[#This Row],[Close Price]]/Table2[[#This Row],[Day Low]])-1</f>
        <v>1.8321769297484858E-2</v>
      </c>
      <c r="AD251" s="2">
        <f>(Table2[[#This Row],[Day High]]/Table2[[#This Row],[Close Price]])-1</f>
        <v>3.726179069519775E-3</v>
      </c>
      <c r="AE251" s="2">
        <f>(Table2[[#This Row],[Close Price]]/Table2[[#This Row],[Current Week Low]])-1</f>
        <v>1.6448436316415904E-2</v>
      </c>
      <c r="AF251" s="2">
        <f>(Table2[[#This Row],[Current Week High]]/Table2[[#This Row],[Close Price]])-1</f>
        <v>1.501117853720868E-2</v>
      </c>
      <c r="AG251" s="2">
        <f>(Table2[[#This Row],[Close Price]]/Table2[[#This Row],[Current Month Low]])-1</f>
        <v>0.16538461538461524</v>
      </c>
      <c r="AH251" s="2">
        <f>(Table2[[#This Row],[Current Month High]]/Table2[[#This Row],[Close Price]])-1</f>
        <v>4.7162780794208548E-2</v>
      </c>
      <c r="AI251">
        <v>112.562546577238</v>
      </c>
      <c r="AJ251">
        <v>51.499999999999901</v>
      </c>
      <c r="AK251" t="str">
        <f>IF(AND(Table2[[#This Row],[20D EMA]]&gt;Table2[[#This Row],[50D EMA]],Table2[[#This Row],[50D EMA]]&gt;Table2[[#This Row],[200D EMA]]),"Uptrend","Downtrend/NoTrend")</f>
        <v>Downtrend/NoTrend</v>
      </c>
      <c r="AL251">
        <v>7.0000000000000007E-2</v>
      </c>
      <c r="AM251" t="s">
        <v>10183</v>
      </c>
      <c r="AN251">
        <v>16.16</v>
      </c>
      <c r="AO251" t="s">
        <v>10183</v>
      </c>
      <c r="AP251">
        <v>-9.2741557662410004E-2</v>
      </c>
      <c r="AQ251">
        <f>(Table2[[#This Row],[Sharpe Ratio]]-AVERAGE(Table2[Sharpe Ratio]))/_xlfn.STDEV.P(Table2[Sharpe Ratio])</f>
        <v>-1.6557127002864227</v>
      </c>
      <c r="AR2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1">
        <f>_xlfn.RANK.AVG(Table2[[#This Row],[1Y Return vs Nifty Z-Score]],Table2[1Y Return vs Nifty Z-Score])</f>
        <v>728</v>
      </c>
      <c r="AT251">
        <f>_xlfn.RANK.AVG(Table2[[#This Row],[6M Return vs Nifty Z-Score]],Table2[6M Return vs Nifty Z-Score])</f>
        <v>721</v>
      </c>
      <c r="AU251">
        <f>_xlfn.RANK.AVG(Table2[[#This Row],[Sharpe Ratio Z-Score]],Table2[Sharpe Ratio Z-Score])</f>
        <v>698</v>
      </c>
      <c r="AV251">
        <f>(Table2[[#This Row],[Rank 1Y]]+Table2[[#This Row],[Rank 6M]]+Table2[[#This Row],[Rank Sharpe]])/3</f>
        <v>715.66666666666663</v>
      </c>
    </row>
    <row r="252" spans="1:48" x14ac:dyDescent="0.3">
      <c r="A252" t="s">
        <v>624</v>
      </c>
      <c r="B252" t="s">
        <v>625</v>
      </c>
      <c r="C252" t="s">
        <v>10146</v>
      </c>
      <c r="D252" t="s">
        <v>258</v>
      </c>
      <c r="E252">
        <v>29610.982920109898</v>
      </c>
      <c r="F252">
        <v>3936.65</v>
      </c>
      <c r="G252">
        <v>-5.3947028019545797</v>
      </c>
      <c r="H252">
        <f>(Table2[[#This Row],[1Y Return vs Nifty]]-AVERAGE(Table2[1Y Return vs Nifty]))/_xlfn.STDEV.P(Table2[1Y Return vs Nifty])</f>
        <v>-0.60092256428699531</v>
      </c>
      <c r="I252">
        <v>-17.112647990307501</v>
      </c>
      <c r="J252">
        <f>(Table2[[#This Row],[1M Return vs Nifty]]-AVERAGE(Table2[1M Return vs Nifty]))/_xlfn.STDEV.P(Table2[1M Return vs Nifty])</f>
        <v>-1.580015516993434</v>
      </c>
      <c r="K252">
        <v>5.9199976196269004</v>
      </c>
      <c r="L252">
        <f>(Table2[[#This Row],[6M Return vs Nifty]]-AVERAGE(Table2[6M Return vs Nifty]))/_xlfn.STDEV.P(Table2[6M Return vs Nifty])</f>
        <v>-0.14323218380659836</v>
      </c>
      <c r="M252">
        <v>-7.4915728909724404</v>
      </c>
      <c r="N252">
        <f>(Table2[[#This Row],[1W Return vs Nifty]]-AVERAGE(Table2[1W Return vs Nifty]))/_xlfn.STDEV.P(Table2[1W Return vs Nifty])</f>
        <v>-1.2707543231694685</v>
      </c>
      <c r="O252">
        <v>4228.13</v>
      </c>
      <c r="P252">
        <v>4038.6574796805698</v>
      </c>
      <c r="Q252">
        <v>3466.2096783356601</v>
      </c>
      <c r="R252">
        <v>20.495622553164399</v>
      </c>
      <c r="S252" s="2">
        <f>(Table2[[#This Row],[Close Price]]-Table2[[#This Row],[20D EMA]])/Table2[[#This Row],[20D EMA]]</f>
        <v>-6.8938277678311691E-2</v>
      </c>
      <c r="T252" s="2">
        <f>(Table2[[#This Row],[Close Price]]-Table2[[#This Row],[50D EMA]])/Table2[[#This Row],[50D EMA]]</f>
        <v>-2.5257769492410098E-2</v>
      </c>
      <c r="U252" s="2">
        <f>(Table2[[#This Row],[Close Price]]-Table2[[#This Row],[200D EMA]])/Table2[[#This Row],[200D EMA]]</f>
        <v>0.13572183027606893</v>
      </c>
      <c r="V252">
        <v>0.558855058965956</v>
      </c>
      <c r="W252">
        <v>3949</v>
      </c>
      <c r="X252">
        <v>4032.6</v>
      </c>
      <c r="Y252">
        <v>3922.2</v>
      </c>
      <c r="Z252">
        <v>4090.5</v>
      </c>
      <c r="AA252">
        <v>3922.2</v>
      </c>
      <c r="AB252">
        <v>4534.95</v>
      </c>
      <c r="AC252" s="2">
        <f>(Table2[[#This Row],[Close Price]]/Table2[[#This Row],[Day Low]])-1</f>
        <v>-3.1273740187388599E-3</v>
      </c>
      <c r="AD252" s="2">
        <f>(Table2[[#This Row],[Day High]]/Table2[[#This Row],[Close Price]])-1</f>
        <v>2.4373515552563729E-2</v>
      </c>
      <c r="AE252" s="2">
        <f>(Table2[[#This Row],[Close Price]]/Table2[[#This Row],[Current Week Low]])-1</f>
        <v>3.6841568507470779E-3</v>
      </c>
      <c r="AF252" s="2">
        <f>(Table2[[#This Row],[Current Week High]]/Table2[[#This Row],[Close Price]])-1</f>
        <v>3.908145250403261E-2</v>
      </c>
      <c r="AG252" s="2">
        <f>(Table2[[#This Row],[Close Price]]/Table2[[#This Row],[Current Month Low]])-1</f>
        <v>3.6841568507470779E-3</v>
      </c>
      <c r="AH252" s="2">
        <f>(Table2[[#This Row],[Current Month High]]/Table2[[#This Row],[Close Price]])-1</f>
        <v>0.15198201516517851</v>
      </c>
      <c r="AI252">
        <v>22.3857848678444</v>
      </c>
      <c r="AJ252">
        <v>55.9378094672212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0.08</v>
      </c>
      <c r="AM252" t="s">
        <v>10183</v>
      </c>
      <c r="AN252">
        <v>-10.199999999999999</v>
      </c>
      <c r="AO252" t="s">
        <v>10184</v>
      </c>
      <c r="AP252">
        <v>9.3433308272554E-2</v>
      </c>
      <c r="AQ252">
        <f>(Table2[[#This Row],[Sharpe Ratio]]-AVERAGE(Table2[Sharpe Ratio]))/_xlfn.STDEV.P(Table2[Sharpe Ratio])</f>
        <v>0.45039737848422873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-3.1445272097722672</v>
      </c>
      <c r="AS252">
        <f>_xlfn.RANK.AVG(Table2[[#This Row],[1Y Return vs Nifty Z-Score]],Table2[1Y Return vs Nifty Z-Score])</f>
        <v>540</v>
      </c>
      <c r="AT252">
        <f>_xlfn.RANK.AVG(Table2[[#This Row],[6M Return vs Nifty Z-Score]],Table2[6M Return vs Nifty Z-Score])</f>
        <v>367</v>
      </c>
      <c r="AU252">
        <f>_xlfn.RANK.AVG(Table2[[#This Row],[Sharpe Ratio Z-Score]],Table2[Sharpe Ratio Z-Score])</f>
        <v>227</v>
      </c>
      <c r="AV252">
        <f>(Table2[[#This Row],[Rank 1Y]]+Table2[[#This Row],[Rank 6M]]+Table2[[#This Row],[Rank Sharpe]])/3</f>
        <v>378</v>
      </c>
    </row>
    <row r="253" spans="1:48" x14ac:dyDescent="0.3">
      <c r="A253" t="s">
        <v>626</v>
      </c>
      <c r="B253" t="s">
        <v>627</v>
      </c>
      <c r="C253" t="s">
        <v>10146</v>
      </c>
      <c r="D253" t="s">
        <v>258</v>
      </c>
      <c r="E253">
        <v>29496.915199999999</v>
      </c>
      <c r="F253">
        <v>2664.1</v>
      </c>
      <c r="G253">
        <v>-4.33183264714686</v>
      </c>
      <c r="H253">
        <f>(Table2[[#This Row],[1Y Return vs Nifty]]-AVERAGE(Table2[1Y Return vs Nifty]))/_xlfn.STDEV.P(Table2[1Y Return vs Nifty])</f>
        <v>-0.58785074002042714</v>
      </c>
      <c r="I253">
        <v>-6.5890204247839801</v>
      </c>
      <c r="J253">
        <f>(Table2[[#This Row],[1M Return vs Nifty]]-AVERAGE(Table2[1M Return vs Nifty]))/_xlfn.STDEV.P(Table2[1M Return vs Nifty])</f>
        <v>-0.57937558745060458</v>
      </c>
      <c r="K253">
        <v>4.5252854905274598</v>
      </c>
      <c r="L253">
        <f>(Table2[[#This Row],[6M Return vs Nifty]]-AVERAGE(Table2[6M Return vs Nifty]))/_xlfn.STDEV.P(Table2[6M Return vs Nifty])</f>
        <v>-0.18614241755995456</v>
      </c>
      <c r="M253">
        <v>-8.1793421441525709</v>
      </c>
      <c r="N253">
        <f>(Table2[[#This Row],[1W Return vs Nifty]]-AVERAGE(Table2[1W Return vs Nifty]))/_xlfn.STDEV.P(Table2[1W Return vs Nifty])</f>
        <v>-1.4175134474172046</v>
      </c>
      <c r="O253">
        <v>2745.24</v>
      </c>
      <c r="P253">
        <v>2590.20032130447</v>
      </c>
      <c r="Q253">
        <v>2301.83336442051</v>
      </c>
      <c r="R253">
        <v>34.227237825381501</v>
      </c>
      <c r="S253" s="2">
        <f>(Table2[[#This Row],[Close Price]]-Table2[[#This Row],[20D EMA]])/Table2[[#This Row],[20D EMA]]</f>
        <v>-2.955661435794316E-2</v>
      </c>
      <c r="T253" s="2">
        <f>(Table2[[#This Row],[Close Price]]-Table2[[#This Row],[50D EMA]])/Table2[[#This Row],[50D EMA]]</f>
        <v>2.8530487811194757E-2</v>
      </c>
      <c r="U253" s="2">
        <f>(Table2[[#This Row],[Close Price]]-Table2[[#This Row],[200D EMA]])/Table2[[#This Row],[200D EMA]]</f>
        <v>0.15738178148733678</v>
      </c>
      <c r="V253">
        <v>0.69711953696571405</v>
      </c>
      <c r="W253">
        <v>2668.7</v>
      </c>
      <c r="X253">
        <v>2704.95</v>
      </c>
      <c r="Y253">
        <v>2653.35</v>
      </c>
      <c r="Z253">
        <v>2693.95</v>
      </c>
      <c r="AA253">
        <v>2653.35</v>
      </c>
      <c r="AB253">
        <v>2960</v>
      </c>
      <c r="AC253" s="2">
        <f>(Table2[[#This Row],[Close Price]]/Table2[[#This Row],[Day Low]])-1</f>
        <v>-1.7236856896616359E-3</v>
      </c>
      <c r="AD253" s="2">
        <f>(Table2[[#This Row],[Day High]]/Table2[[#This Row],[Close Price]])-1</f>
        <v>1.5333508501933046E-2</v>
      </c>
      <c r="AE253" s="2">
        <f>(Table2[[#This Row],[Close Price]]/Table2[[#This Row],[Current Week Low]])-1</f>
        <v>4.051482088680336E-3</v>
      </c>
      <c r="AF253" s="2">
        <f>(Table2[[#This Row],[Current Week High]]/Table2[[#This Row],[Close Price]])-1</f>
        <v>1.1204534364325669E-2</v>
      </c>
      <c r="AG253" s="2">
        <f>(Table2[[#This Row],[Close Price]]/Table2[[#This Row],[Current Month Low]])-1</f>
        <v>4.051482088680336E-3</v>
      </c>
      <c r="AH253" s="2">
        <f>(Table2[[#This Row],[Current Month High]]/Table2[[#This Row],[Close Price]])-1</f>
        <v>0.11106940430164047</v>
      </c>
      <c r="AI253">
        <v>11.106940430164</v>
      </c>
      <c r="AJ253">
        <v>42.070179180887301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0.16</v>
      </c>
      <c r="AM253" t="s">
        <v>10183</v>
      </c>
      <c r="AN253">
        <v>-1.36</v>
      </c>
      <c r="AO253" t="s">
        <v>10184</v>
      </c>
      <c r="AP253">
        <v>7.1026077825322997E-2</v>
      </c>
      <c r="AQ253">
        <f>(Table2[[#This Row],[Sharpe Ratio]]-AVERAGE(Table2[Sharpe Ratio]))/_xlfn.STDEV.P(Table2[Sharpe Ratio])</f>
        <v>0.19691475264613453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-2.5739674398020567</v>
      </c>
      <c r="AS253">
        <f>_xlfn.RANK.AVG(Table2[[#This Row],[1Y Return vs Nifty Z-Score]],Table2[1Y Return vs Nifty Z-Score])</f>
        <v>530</v>
      </c>
      <c r="AT253">
        <f>_xlfn.RANK.AVG(Table2[[#This Row],[6M Return vs Nifty Z-Score]],Table2[6M Return vs Nifty Z-Score])</f>
        <v>382</v>
      </c>
      <c r="AU253">
        <f>_xlfn.RANK.AVG(Table2[[#This Row],[Sharpe Ratio Z-Score]],Table2[Sharpe Ratio Z-Score])</f>
        <v>281</v>
      </c>
      <c r="AV253">
        <f>(Table2[[#This Row],[Rank 1Y]]+Table2[[#This Row],[Rank 6M]]+Table2[[#This Row],[Rank Sharpe]])/3</f>
        <v>397.66666666666669</v>
      </c>
    </row>
    <row r="254" spans="1:48" x14ac:dyDescent="0.3">
      <c r="A254" t="s">
        <v>628</v>
      </c>
      <c r="B254" t="s">
        <v>629</v>
      </c>
      <c r="C254" t="s">
        <v>10153</v>
      </c>
      <c r="D254" t="s">
        <v>369</v>
      </c>
      <c r="E254">
        <v>29441.11504828</v>
      </c>
      <c r="F254">
        <v>6582.9</v>
      </c>
      <c r="G254">
        <v>14.7158207497446</v>
      </c>
      <c r="H254">
        <f>(Table2[[#This Row],[1Y Return vs Nifty]]-AVERAGE(Table2[1Y Return vs Nifty]))/_xlfn.STDEV.P(Table2[1Y Return vs Nifty])</f>
        <v>-0.35359110184316578</v>
      </c>
      <c r="I254">
        <v>2.05809561031323</v>
      </c>
      <c r="J254">
        <f>(Table2[[#This Row],[1M Return vs Nifty]]-AVERAGE(Table2[1M Return vs Nifty]))/_xlfn.STDEV.P(Table2[1M Return vs Nifty])</f>
        <v>0.24283610012900025</v>
      </c>
      <c r="K254">
        <v>2.5611418344386099</v>
      </c>
      <c r="L254">
        <f>(Table2[[#This Row],[6M Return vs Nifty]]-AVERAGE(Table2[6M Return vs Nifty]))/_xlfn.STDEV.P(Table2[6M Return vs Nifty])</f>
        <v>-0.24657199413670997</v>
      </c>
      <c r="M254">
        <v>-1.1801303799866101</v>
      </c>
      <c r="N254">
        <f>(Table2[[#This Row],[1W Return vs Nifty]]-AVERAGE(Table2[1W Return vs Nifty]))/_xlfn.STDEV.P(Table2[1W Return vs Nifty])</f>
        <v>7.6008084962813832E-2</v>
      </c>
      <c r="O254">
        <v>6433.56</v>
      </c>
      <c r="P254">
        <v>6077.3745471676002</v>
      </c>
      <c r="Q254">
        <v>5566.81402186178</v>
      </c>
      <c r="R254">
        <v>54.858596565091801</v>
      </c>
      <c r="S254" s="2">
        <f>(Table2[[#This Row],[Close Price]]-Table2[[#This Row],[20D EMA]])/Table2[[#This Row],[20D EMA]]</f>
        <v>2.3212653647436136E-2</v>
      </c>
      <c r="T254" s="2">
        <f>(Table2[[#This Row],[Close Price]]-Table2[[#This Row],[50D EMA]])/Table2[[#This Row],[50D EMA]]</f>
        <v>8.3181552973068423E-2</v>
      </c>
      <c r="U254" s="2">
        <f>(Table2[[#This Row],[Close Price]]-Table2[[#This Row],[200D EMA]])/Table2[[#This Row],[200D EMA]]</f>
        <v>0.1825255836009404</v>
      </c>
      <c r="V254">
        <v>1.2342876274682399</v>
      </c>
      <c r="W254">
        <v>6553.35</v>
      </c>
      <c r="X254">
        <v>6630</v>
      </c>
      <c r="Y254">
        <v>6500</v>
      </c>
      <c r="Z254">
        <v>6655</v>
      </c>
      <c r="AA254">
        <v>6402</v>
      </c>
      <c r="AB254">
        <v>6976.9</v>
      </c>
      <c r="AC254" s="2">
        <f>(Table2[[#This Row],[Close Price]]/Table2[[#This Row],[Day Low]])-1</f>
        <v>4.5091441781683894E-3</v>
      </c>
      <c r="AD254" s="2">
        <f>(Table2[[#This Row],[Day High]]/Table2[[#This Row],[Close Price]])-1</f>
        <v>7.1549013352778523E-3</v>
      </c>
      <c r="AE254" s="2">
        <f>(Table2[[#This Row],[Close Price]]/Table2[[#This Row],[Current Week Low]])-1</f>
        <v>1.2753846153846116E-2</v>
      </c>
      <c r="AF254" s="2">
        <f>(Table2[[#This Row],[Current Week High]]/Table2[[#This Row],[Close Price]])-1</f>
        <v>1.0952619666104724E-2</v>
      </c>
      <c r="AG254" s="2">
        <f>(Table2[[#This Row],[Close Price]]/Table2[[#This Row],[Current Month Low]])-1</f>
        <v>2.8256794751640113E-2</v>
      </c>
      <c r="AH254" s="2">
        <f>(Table2[[#This Row],[Current Month High]]/Table2[[#This Row],[Close Price]])-1</f>
        <v>5.9852040893831004E-2</v>
      </c>
      <c r="AI254">
        <v>5.9852040893830996</v>
      </c>
      <c r="AJ254">
        <v>51.301469827734699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0.09</v>
      </c>
      <c r="AM254" t="s">
        <v>10183</v>
      </c>
      <c r="AN254">
        <v>-1.07</v>
      </c>
      <c r="AO254" t="s">
        <v>10184</v>
      </c>
      <c r="AP254">
        <v>-4.4669802688898003E-2</v>
      </c>
      <c r="AQ254">
        <f>(Table2[[#This Row],[Sharpe Ratio]]-AVERAGE(Table2[Sharpe Ratio]))/_xlfn.STDEV.P(Table2[Sharpe Ratio])</f>
        <v>-1.1118991884814817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-1.3932180993695433</v>
      </c>
      <c r="AS254">
        <f>_xlfn.RANK.AVG(Table2[[#This Row],[1Y Return vs Nifty Z-Score]],Table2[1Y Return vs Nifty Z-Score])</f>
        <v>412</v>
      </c>
      <c r="AT254">
        <f>_xlfn.RANK.AVG(Table2[[#This Row],[6M Return vs Nifty Z-Score]],Table2[6M Return vs Nifty Z-Score])</f>
        <v>402</v>
      </c>
      <c r="AU254">
        <f>_xlfn.RANK.AVG(Table2[[#This Row],[Sharpe Ratio Z-Score]],Table2[Sharpe Ratio Z-Score])</f>
        <v>626</v>
      </c>
      <c r="AV254">
        <f>(Table2[[#This Row],[Rank 1Y]]+Table2[[#This Row],[Rank 6M]]+Table2[[#This Row],[Rank Sharpe]])/3</f>
        <v>480</v>
      </c>
    </row>
    <row r="255" spans="1:48" x14ac:dyDescent="0.3">
      <c r="A255" t="s">
        <v>633</v>
      </c>
      <c r="B255" t="s">
        <v>634</v>
      </c>
      <c r="C255" t="s">
        <v>10143</v>
      </c>
      <c r="D255" t="s">
        <v>461</v>
      </c>
      <c r="E255">
        <v>29283.143113179998</v>
      </c>
      <c r="F255">
        <v>1597.9</v>
      </c>
      <c r="G255">
        <v>107.600109538485</v>
      </c>
      <c r="H255">
        <f>(Table2[[#This Row],[1Y Return vs Nifty]]-AVERAGE(Table2[1Y Return vs Nifty]))/_xlfn.STDEV.P(Table2[1Y Return vs Nifty])</f>
        <v>0.78875643202962142</v>
      </c>
      <c r="I255">
        <v>15.3569455557717</v>
      </c>
      <c r="J255">
        <f>(Table2[[#This Row],[1M Return vs Nifty]]-AVERAGE(Table2[1M Return vs Nifty]))/_xlfn.STDEV.P(Table2[1M Return vs Nifty])</f>
        <v>1.5073582612914207</v>
      </c>
      <c r="K255">
        <v>84.7243319732423</v>
      </c>
      <c r="L255">
        <f>(Table2[[#This Row],[6M Return vs Nifty]]-AVERAGE(Table2[6M Return vs Nifty]))/_xlfn.STDEV.P(Table2[6M Return vs Nifty])</f>
        <v>2.2812913700788204</v>
      </c>
      <c r="M255">
        <v>-6.6148752946918101</v>
      </c>
      <c r="N255">
        <f>(Table2[[#This Row],[1W Return vs Nifty]]-AVERAGE(Table2[1W Return vs Nifty]))/_xlfn.STDEV.P(Table2[1W Return vs Nifty])</f>
        <v>-1.0836808666790498</v>
      </c>
      <c r="O255">
        <v>1581.25</v>
      </c>
      <c r="P255">
        <v>1398.6991009400001</v>
      </c>
      <c r="Q255">
        <v>1019.97666654275</v>
      </c>
      <c r="R255">
        <v>44.768427528940002</v>
      </c>
      <c r="S255" s="2">
        <f>(Table2[[#This Row],[Close Price]]-Table2[[#This Row],[20D EMA]])/Table2[[#This Row],[20D EMA]]</f>
        <v>1.0529644268774761E-2</v>
      </c>
      <c r="T255" s="2">
        <f>(Table2[[#This Row],[Close Price]]-Table2[[#This Row],[50D EMA]])/Table2[[#This Row],[50D EMA]]</f>
        <v>0.1424186938606927</v>
      </c>
      <c r="U255" s="2">
        <f>(Table2[[#This Row],[Close Price]]-Table2[[#This Row],[200D EMA]])/Table2[[#This Row],[200D EMA]]</f>
        <v>0.56660446499834494</v>
      </c>
      <c r="V255">
        <v>0.36127174713356203</v>
      </c>
      <c r="W255">
        <v>1581.25</v>
      </c>
      <c r="X255">
        <v>1606.8</v>
      </c>
      <c r="Y255">
        <v>1591.5</v>
      </c>
      <c r="Z255">
        <v>1639.8</v>
      </c>
      <c r="AA255">
        <v>1585.05</v>
      </c>
      <c r="AB255">
        <v>1745</v>
      </c>
      <c r="AC255" s="2">
        <f>(Table2[[#This Row],[Close Price]]/Table2[[#This Row],[Day Low]])-1</f>
        <v>1.0529644268774785E-2</v>
      </c>
      <c r="AD255" s="2">
        <f>(Table2[[#This Row],[Day High]]/Table2[[#This Row],[Close Price]])-1</f>
        <v>5.5698103761185891E-3</v>
      </c>
      <c r="AE255" s="2">
        <f>(Table2[[#This Row],[Close Price]]/Table2[[#This Row],[Current Week Low]])-1</f>
        <v>4.0213634935595266E-3</v>
      </c>
      <c r="AF255" s="2">
        <f>(Table2[[#This Row],[Current Week High]]/Table2[[#This Row],[Close Price]])-1</f>
        <v>2.6221916265097844E-2</v>
      </c>
      <c r="AG255" s="2">
        <f>(Table2[[#This Row],[Close Price]]/Table2[[#This Row],[Current Month Low]])-1</f>
        <v>8.1069997791869408E-3</v>
      </c>
      <c r="AH255" s="2">
        <f>(Table2[[#This Row],[Current Month High]]/Table2[[#This Row],[Close Price]])-1</f>
        <v>9.2058326553601466E-2</v>
      </c>
      <c r="AI255">
        <v>11.142749859190101</v>
      </c>
      <c r="AJ255">
        <v>166.76126878130199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0.26</v>
      </c>
      <c r="AM255" t="s">
        <v>10183</v>
      </c>
      <c r="AN255">
        <v>-0.72</v>
      </c>
      <c r="AO255" t="s">
        <v>10184</v>
      </c>
      <c r="AP255">
        <v>8.2494681668986006E-2</v>
      </c>
      <c r="AQ255">
        <f>(Table2[[#This Row],[Sharpe Ratio]]-AVERAGE(Table2[Sharpe Ratio]))/_xlfn.STDEV.P(Table2[Sharpe Ratio])</f>
        <v>0.32665375916167677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3.8203789558824894</v>
      </c>
      <c r="AS255">
        <f>_xlfn.RANK.AVG(Table2[[#This Row],[1Y Return vs Nifty Z-Score]],Table2[1Y Return vs Nifty Z-Score])</f>
        <v>110</v>
      </c>
      <c r="AT255">
        <f>_xlfn.RANK.AVG(Table2[[#This Row],[6M Return vs Nifty Z-Score]],Table2[6M Return vs Nifty Z-Score])</f>
        <v>19</v>
      </c>
      <c r="AU255">
        <f>_xlfn.RANK.AVG(Table2[[#This Row],[Sharpe Ratio Z-Score]],Table2[Sharpe Ratio Z-Score])</f>
        <v>243</v>
      </c>
      <c r="AV255">
        <f>(Table2[[#This Row],[Rank 1Y]]+Table2[[#This Row],[Rank 6M]]+Table2[[#This Row],[Rank Sharpe]])/3</f>
        <v>124</v>
      </c>
    </row>
    <row r="256" spans="1:48" x14ac:dyDescent="0.3">
      <c r="A256" t="s">
        <v>635</v>
      </c>
      <c r="B256" t="s">
        <v>636</v>
      </c>
      <c r="C256" t="s">
        <v>10152</v>
      </c>
      <c r="D256" t="s">
        <v>140</v>
      </c>
      <c r="E256">
        <v>29123.110926000001</v>
      </c>
      <c r="F256">
        <v>1259.8</v>
      </c>
      <c r="G256">
        <v>88.745830946260995</v>
      </c>
      <c r="H256">
        <f>(Table2[[#This Row],[1Y Return vs Nifty]]-AVERAGE(Table2[1Y Return vs Nifty]))/_xlfn.STDEV.P(Table2[1Y Return vs Nifty])</f>
        <v>0.55687503493172519</v>
      </c>
      <c r="I256">
        <v>-8.9205517098451601</v>
      </c>
      <c r="J256">
        <f>(Table2[[#This Row],[1M Return vs Nifty]]-AVERAGE(Table2[1M Return vs Nifty]))/_xlfn.STDEV.P(Table2[1M Return vs Nifty])</f>
        <v>-0.80106941748063587</v>
      </c>
      <c r="K256">
        <v>18.3908657818418</v>
      </c>
      <c r="L256">
        <f>(Table2[[#This Row],[6M Return vs Nifty]]-AVERAGE(Table2[6M Return vs Nifty]))/_xlfn.STDEV.P(Table2[6M Return vs Nifty])</f>
        <v>0.24045119915319466</v>
      </c>
      <c r="M256">
        <v>-3.86213852434802</v>
      </c>
      <c r="N256">
        <f>(Table2[[#This Row],[1W Return vs Nifty]]-AVERAGE(Table2[1W Return vs Nifty]))/_xlfn.STDEV.P(Table2[1W Return vs Nifty])</f>
        <v>-0.49629020355734521</v>
      </c>
      <c r="O256">
        <v>1323.7</v>
      </c>
      <c r="P256">
        <v>1262.3546864631401</v>
      </c>
      <c r="Q256">
        <v>1004.9039424523399</v>
      </c>
      <c r="R256">
        <v>33.918583209264902</v>
      </c>
      <c r="S256" s="2">
        <f>(Table2[[#This Row],[Close Price]]-Table2[[#This Row],[20D EMA]])/Table2[[#This Row],[20D EMA]]</f>
        <v>-4.8273778046385198E-2</v>
      </c>
      <c r="T256" s="2">
        <f>(Table2[[#This Row],[Close Price]]-Table2[[#This Row],[50D EMA]])/Table2[[#This Row],[50D EMA]]</f>
        <v>-2.0237469631437933E-3</v>
      </c>
      <c r="U256" s="2">
        <f>(Table2[[#This Row],[Close Price]]-Table2[[#This Row],[200D EMA]])/Table2[[#This Row],[200D EMA]]</f>
        <v>0.253652161942582</v>
      </c>
      <c r="V256">
        <v>0.66195200605680005</v>
      </c>
      <c r="W256">
        <v>1263</v>
      </c>
      <c r="X256">
        <v>1316.8</v>
      </c>
      <c r="Y256">
        <v>1257</v>
      </c>
      <c r="Z256">
        <v>1321.8</v>
      </c>
      <c r="AA256">
        <v>1257</v>
      </c>
      <c r="AB256">
        <v>1429</v>
      </c>
      <c r="AC256" s="2">
        <f>(Table2[[#This Row],[Close Price]]/Table2[[#This Row],[Day Low]])-1</f>
        <v>-2.5336500395882755E-3</v>
      </c>
      <c r="AD256" s="2">
        <f>(Table2[[#This Row],[Day High]]/Table2[[#This Row],[Close Price]])-1</f>
        <v>4.5245277028099773E-2</v>
      </c>
      <c r="AE256" s="2">
        <f>(Table2[[#This Row],[Close Price]]/Table2[[#This Row],[Current Week Low]])-1</f>
        <v>2.227525855210688E-3</v>
      </c>
      <c r="AF256" s="2">
        <f>(Table2[[#This Row],[Current Week High]]/Table2[[#This Row],[Close Price]])-1</f>
        <v>4.9214160977933075E-2</v>
      </c>
      <c r="AG256" s="2">
        <f>(Table2[[#This Row],[Close Price]]/Table2[[#This Row],[Current Month Low]])-1</f>
        <v>2.227525855210688E-3</v>
      </c>
      <c r="AH256" s="2">
        <f>(Table2[[#This Row],[Current Month High]]/Table2[[#This Row],[Close Price]])-1</f>
        <v>0.13430703286235923</v>
      </c>
      <c r="AI256">
        <v>15.343705350055499</v>
      </c>
      <c r="AJ256">
        <v>127.93558892708501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0.05</v>
      </c>
      <c r="AM256" t="s">
        <v>10183</v>
      </c>
      <c r="AN256">
        <v>-6.62</v>
      </c>
      <c r="AO256" t="s">
        <v>10184</v>
      </c>
      <c r="AP256">
        <v>0.17122698275405601</v>
      </c>
      <c r="AQ256">
        <f>(Table2[[#This Row],[Sharpe Ratio]]-AVERAGE(Table2[Sharpe Ratio]))/_xlfn.STDEV.P(Table2[Sharpe Ratio])</f>
        <v>1.3304412075332539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0.83040782058019247</v>
      </c>
      <c r="AS256">
        <f>_xlfn.RANK.AVG(Table2[[#This Row],[1Y Return vs Nifty Z-Score]],Table2[1Y Return vs Nifty Z-Score])</f>
        <v>137</v>
      </c>
      <c r="AT256">
        <f>_xlfn.RANK.AVG(Table2[[#This Row],[6M Return vs Nifty Z-Score]],Table2[6M Return vs Nifty Z-Score])</f>
        <v>238</v>
      </c>
      <c r="AU256">
        <f>_xlfn.RANK.AVG(Table2[[#This Row],[Sharpe Ratio Z-Score]],Table2[Sharpe Ratio Z-Score])</f>
        <v>72</v>
      </c>
      <c r="AV256">
        <f>(Table2[[#This Row],[Rank 1Y]]+Table2[[#This Row],[Rank 6M]]+Table2[[#This Row],[Rank Sharpe]])/3</f>
        <v>149</v>
      </c>
    </row>
    <row r="257" spans="1:48" x14ac:dyDescent="0.3">
      <c r="A257" t="s">
        <v>637</v>
      </c>
      <c r="B257" t="s">
        <v>638</v>
      </c>
      <c r="C257" t="s">
        <v>10143</v>
      </c>
      <c r="D257" t="s">
        <v>193</v>
      </c>
      <c r="E257">
        <v>29033.436882900001</v>
      </c>
      <c r="F257">
        <v>1381.7</v>
      </c>
      <c r="G257">
        <v>-14.260513365520101</v>
      </c>
      <c r="H257">
        <f>(Table2[[#This Row],[1Y Return vs Nifty]]-AVERAGE(Table2[1Y Return vs Nifty]))/_xlfn.STDEV.P(Table2[1Y Return vs Nifty])</f>
        <v>-0.70995970033168765</v>
      </c>
      <c r="I257">
        <v>1.1586834526319401</v>
      </c>
      <c r="J257">
        <f>(Table2[[#This Row],[1M Return vs Nifty]]-AVERAGE(Table2[1M Return vs Nifty]))/_xlfn.STDEV.P(Table2[1M Return vs Nifty])</f>
        <v>0.15731542653155922</v>
      </c>
      <c r="K257">
        <v>-1.89692416294642</v>
      </c>
      <c r="L257">
        <f>(Table2[[#This Row],[6M Return vs Nifty]]-AVERAGE(Table2[6M Return vs Nifty]))/_xlfn.STDEV.P(Table2[6M Return vs Nifty])</f>
        <v>-0.38373051598824076</v>
      </c>
      <c r="M257">
        <v>-2.8567586027716798</v>
      </c>
      <c r="N257">
        <f>(Table2[[#This Row],[1W Return vs Nifty]]-AVERAGE(Table2[1W Return vs Nifty]))/_xlfn.STDEV.P(Table2[1W Return vs Nifty])</f>
        <v>-0.28175796597248537</v>
      </c>
      <c r="O257">
        <v>1357.63</v>
      </c>
      <c r="P257">
        <v>1282.28470149347</v>
      </c>
      <c r="Q257">
        <v>1196.41438348166</v>
      </c>
      <c r="R257">
        <v>54.206728192315403</v>
      </c>
      <c r="S257" s="2">
        <f>(Table2[[#This Row],[Close Price]]-Table2[[#This Row],[20D EMA]])/Table2[[#This Row],[20D EMA]]</f>
        <v>1.7729425543041872E-2</v>
      </c>
      <c r="T257" s="2">
        <f>(Table2[[#This Row],[Close Price]]-Table2[[#This Row],[50D EMA]])/Table2[[#This Row],[50D EMA]]</f>
        <v>7.7529817201079876E-2</v>
      </c>
      <c r="U257" s="2">
        <f>(Table2[[#This Row],[Close Price]]-Table2[[#This Row],[200D EMA]])/Table2[[#This Row],[200D EMA]]</f>
        <v>0.15486742643392859</v>
      </c>
      <c r="V257">
        <v>0.56377149180456898</v>
      </c>
      <c r="W257">
        <v>1386.8</v>
      </c>
      <c r="X257">
        <v>1399.45</v>
      </c>
      <c r="Y257">
        <v>1375.15</v>
      </c>
      <c r="Z257">
        <v>1409.15</v>
      </c>
      <c r="AA257">
        <v>1322.35</v>
      </c>
      <c r="AB257">
        <v>1436.35</v>
      </c>
      <c r="AC257" s="2">
        <f>(Table2[[#This Row],[Close Price]]/Table2[[#This Row],[Day Low]])-1</f>
        <v>-3.6775310066339273E-3</v>
      </c>
      <c r="AD257" s="2">
        <f>(Table2[[#This Row],[Day High]]/Table2[[#This Row],[Close Price]])-1</f>
        <v>1.2846493450097807E-2</v>
      </c>
      <c r="AE257" s="2">
        <f>(Table2[[#This Row],[Close Price]]/Table2[[#This Row],[Current Week Low]])-1</f>
        <v>4.7631167508999095E-3</v>
      </c>
      <c r="AF257" s="2">
        <f>(Table2[[#This Row],[Current Week High]]/Table2[[#This Row],[Close Price]])-1</f>
        <v>1.9866830715784989E-2</v>
      </c>
      <c r="AG257" s="2">
        <f>(Table2[[#This Row],[Close Price]]/Table2[[#This Row],[Current Month Low]])-1</f>
        <v>4.4882217264718305E-2</v>
      </c>
      <c r="AH257" s="2">
        <f>(Table2[[#This Row],[Current Month High]]/Table2[[#This Row],[Close Price]])-1</f>
        <v>3.9552724904103442E-2</v>
      </c>
      <c r="AI257">
        <v>3.9552724904103398</v>
      </c>
      <c r="AJ257">
        <v>37.749862918099801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0.14000000000000001</v>
      </c>
      <c r="AM257" t="s">
        <v>10183</v>
      </c>
      <c r="AN257">
        <v>3.65</v>
      </c>
      <c r="AO257" t="s">
        <v>10183</v>
      </c>
      <c r="AP257">
        <v>5.1561655029323E-2</v>
      </c>
      <c r="AQ257">
        <f>(Table2[[#This Row],[Sharpe Ratio]]-AVERAGE(Table2[Sharpe Ratio]))/_xlfn.STDEV.P(Table2[Sharpe Ratio])</f>
        <v>-2.3277252446696969E-2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-1.2414100082075514</v>
      </c>
      <c r="AS257">
        <f>_xlfn.RANK.AVG(Table2[[#This Row],[1Y Return vs Nifty Z-Score]],Table2[1Y Return vs Nifty Z-Score])</f>
        <v>584</v>
      </c>
      <c r="AT257">
        <f>_xlfn.RANK.AVG(Table2[[#This Row],[6M Return vs Nifty Z-Score]],Table2[6M Return vs Nifty Z-Score])</f>
        <v>448</v>
      </c>
      <c r="AU257">
        <f>_xlfn.RANK.AVG(Table2[[#This Row],[Sharpe Ratio Z-Score]],Table2[Sharpe Ratio Z-Score])</f>
        <v>344</v>
      </c>
      <c r="AV257">
        <f>(Table2[[#This Row],[Rank 1Y]]+Table2[[#This Row],[Rank 6M]]+Table2[[#This Row],[Rank Sharpe]])/3</f>
        <v>458.66666666666669</v>
      </c>
    </row>
    <row r="258" spans="1:48" x14ac:dyDescent="0.3">
      <c r="A258" t="s">
        <v>639</v>
      </c>
      <c r="B258" t="s">
        <v>640</v>
      </c>
      <c r="C258" t="s">
        <v>10146</v>
      </c>
      <c r="D258" t="s">
        <v>258</v>
      </c>
      <c r="E258">
        <v>28938.511642050002</v>
      </c>
      <c r="F258">
        <v>5853.5</v>
      </c>
      <c r="G258">
        <v>-15.5972837058209</v>
      </c>
      <c r="H258">
        <f>(Table2[[#This Row],[1Y Return vs Nifty]]-AVERAGE(Table2[1Y Return vs Nifty]))/_xlfn.STDEV.P(Table2[1Y Return vs Nifty])</f>
        <v>-0.72640011583694175</v>
      </c>
      <c r="I258">
        <v>-19.779677867133898</v>
      </c>
      <c r="J258">
        <f>(Table2[[#This Row],[1M Return vs Nifty]]-AVERAGE(Table2[1M Return vs Nifty]))/_xlfn.STDEV.P(Table2[1M Return vs Nifty])</f>
        <v>-1.8336102562047722</v>
      </c>
      <c r="K258">
        <v>17.322716025384398</v>
      </c>
      <c r="L258">
        <f>(Table2[[#This Row],[6M Return vs Nifty]]-AVERAGE(Table2[6M Return vs Nifty]))/_xlfn.STDEV.P(Table2[6M Return vs Nifty])</f>
        <v>0.20758810520220652</v>
      </c>
      <c r="M258">
        <v>-8.3891091477339401</v>
      </c>
      <c r="N258">
        <f>(Table2[[#This Row],[1W Return vs Nifty]]-AVERAGE(Table2[1W Return vs Nifty]))/_xlfn.STDEV.P(Table2[1W Return vs Nifty])</f>
        <v>-1.4622744215365444</v>
      </c>
      <c r="O258">
        <v>6221.94</v>
      </c>
      <c r="P258">
        <v>5974.2767217597302</v>
      </c>
      <c r="Q258">
        <v>5197.4635690374398</v>
      </c>
      <c r="R258">
        <v>16.550918144240701</v>
      </c>
      <c r="S258" s="2">
        <f>(Table2[[#This Row],[Close Price]]-Table2[[#This Row],[20D EMA]])/Table2[[#This Row],[20D EMA]]</f>
        <v>-5.9216257308813587E-2</v>
      </c>
      <c r="T258" s="2">
        <f>(Table2[[#This Row],[Close Price]]-Table2[[#This Row],[50D EMA]])/Table2[[#This Row],[50D EMA]]</f>
        <v>-2.021612445902159E-2</v>
      </c>
      <c r="U258" s="2">
        <f>(Table2[[#This Row],[Close Price]]-Table2[[#This Row],[200D EMA]])/Table2[[#This Row],[200D EMA]]</f>
        <v>0.12622242027259786</v>
      </c>
      <c r="V258">
        <v>0.74618467237986696</v>
      </c>
      <c r="W258">
        <v>5861.4</v>
      </c>
      <c r="X258">
        <v>5970</v>
      </c>
      <c r="Y258">
        <v>5831.35</v>
      </c>
      <c r="Z258">
        <v>5949.1</v>
      </c>
      <c r="AA258">
        <v>5023.5</v>
      </c>
      <c r="AB258">
        <v>6750</v>
      </c>
      <c r="AC258" s="2">
        <f>(Table2[[#This Row],[Close Price]]/Table2[[#This Row],[Day Low]])-1</f>
        <v>-1.3478008666870656E-3</v>
      </c>
      <c r="AD258" s="2">
        <f>(Table2[[#This Row],[Day High]]/Table2[[#This Row],[Close Price]])-1</f>
        <v>1.9902622362689026E-2</v>
      </c>
      <c r="AE258" s="2">
        <f>(Table2[[#This Row],[Close Price]]/Table2[[#This Row],[Current Week Low]])-1</f>
        <v>3.7984343248131935E-3</v>
      </c>
      <c r="AF258" s="2">
        <f>(Table2[[#This Row],[Current Week High]]/Table2[[#This Row],[Close Price]])-1</f>
        <v>1.6332108994618677E-2</v>
      </c>
      <c r="AG258" s="2">
        <f>(Table2[[#This Row],[Close Price]]/Table2[[#This Row],[Current Month Low]])-1</f>
        <v>0.16522344978600567</v>
      </c>
      <c r="AH258" s="2">
        <f>(Table2[[#This Row],[Current Month High]]/Table2[[#This Row],[Close Price]])-1</f>
        <v>0.15315623131459821</v>
      </c>
      <c r="AI258">
        <v>25.5659007431451</v>
      </c>
      <c r="AJ258">
        <v>45.446639334078696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0.09</v>
      </c>
      <c r="AM258" t="s">
        <v>10183</v>
      </c>
      <c r="AN258">
        <v>-10.25</v>
      </c>
      <c r="AO258" t="s">
        <v>10184</v>
      </c>
      <c r="AP258">
        <v>7.3038238051683996E-2</v>
      </c>
      <c r="AQ258">
        <f>(Table2[[#This Row],[Sharpe Ratio]]-AVERAGE(Table2[Sharpe Ratio]))/_xlfn.STDEV.P(Table2[Sharpe Ratio])</f>
        <v>0.21967738986656751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-3.5950192985094844</v>
      </c>
      <c r="AS258">
        <f>_xlfn.RANK.AVG(Table2[[#This Row],[1Y Return vs Nifty Z-Score]],Table2[1Y Return vs Nifty Z-Score])</f>
        <v>593</v>
      </c>
      <c r="AT258">
        <f>_xlfn.RANK.AVG(Table2[[#This Row],[6M Return vs Nifty Z-Score]],Table2[6M Return vs Nifty Z-Score])</f>
        <v>251</v>
      </c>
      <c r="AU258">
        <f>_xlfn.RANK.AVG(Table2[[#This Row],[Sharpe Ratio Z-Score]],Table2[Sharpe Ratio Z-Score])</f>
        <v>273</v>
      </c>
      <c r="AV258">
        <f>(Table2[[#This Row],[Rank 1Y]]+Table2[[#This Row],[Rank 6M]]+Table2[[#This Row],[Rank Sharpe]])/3</f>
        <v>372.33333333333331</v>
      </c>
    </row>
    <row r="259" spans="1:48" x14ac:dyDescent="0.3">
      <c r="A259" t="s">
        <v>641</v>
      </c>
      <c r="B259" t="s">
        <v>642</v>
      </c>
      <c r="C259" t="s">
        <v>10139</v>
      </c>
      <c r="D259" t="s">
        <v>193</v>
      </c>
      <c r="E259">
        <v>28810.210201059999</v>
      </c>
      <c r="F259">
        <v>12969.65</v>
      </c>
      <c r="G259">
        <v>207.710624287885</v>
      </c>
      <c r="H259">
        <f>(Table2[[#This Row],[1Y Return vs Nifty]]-AVERAGE(Table2[1Y Return vs Nifty]))/_xlfn.STDEV.P(Table2[1Y Return vs Nifty])</f>
        <v>2.0199764922792016</v>
      </c>
      <c r="I259">
        <v>8.4742089433043901</v>
      </c>
      <c r="J259">
        <f>(Table2[[#This Row],[1M Return vs Nifty]]-AVERAGE(Table2[1M Return vs Nifty]))/_xlfn.STDEV.P(Table2[1M Return vs Nifty])</f>
        <v>0.8529127256546295</v>
      </c>
      <c r="K259">
        <v>50.907442972339901</v>
      </c>
      <c r="L259">
        <f>(Table2[[#This Row],[6M Return vs Nifty]]-AVERAGE(Table2[6M Return vs Nifty]))/_xlfn.STDEV.P(Table2[6M Return vs Nifty])</f>
        <v>1.2408683454529539</v>
      </c>
      <c r="M259">
        <v>-5.5808550061204096</v>
      </c>
      <c r="N259">
        <f>(Table2[[#This Row],[1W Return vs Nifty]]-AVERAGE(Table2[1W Return vs Nifty]))/_xlfn.STDEV.P(Table2[1W Return vs Nifty])</f>
        <v>-0.86303722594714072</v>
      </c>
      <c r="O259">
        <v>13192.34</v>
      </c>
      <c r="P259">
        <v>11979.952800378</v>
      </c>
      <c r="Q259">
        <v>8982.4326557240092</v>
      </c>
      <c r="R259">
        <v>35.348873098225702</v>
      </c>
      <c r="S259" s="2">
        <f>(Table2[[#This Row],[Close Price]]-Table2[[#This Row],[20D EMA]])/Table2[[#This Row],[20D EMA]]</f>
        <v>-1.6880250205801285E-2</v>
      </c>
      <c r="T259" s="2">
        <f>(Table2[[#This Row],[Close Price]]-Table2[[#This Row],[50D EMA]])/Table2[[#This Row],[50D EMA]]</f>
        <v>8.2612779542067347E-2</v>
      </c>
      <c r="U259" s="2">
        <f>(Table2[[#This Row],[Close Price]]-Table2[[#This Row],[200D EMA]])/Table2[[#This Row],[200D EMA]]</f>
        <v>0.44389059145744403</v>
      </c>
      <c r="V259">
        <v>0.67868373353986799</v>
      </c>
      <c r="W259">
        <v>12855.45</v>
      </c>
      <c r="X259">
        <v>13081.45</v>
      </c>
      <c r="Y259">
        <v>12900</v>
      </c>
      <c r="Z259">
        <v>13653.3</v>
      </c>
      <c r="AA259">
        <v>12900</v>
      </c>
      <c r="AB259">
        <v>14605.8</v>
      </c>
      <c r="AC259" s="2">
        <f>(Table2[[#This Row],[Close Price]]/Table2[[#This Row],[Day Low]])-1</f>
        <v>8.8833918688182578E-3</v>
      </c>
      <c r="AD259" s="2">
        <f>(Table2[[#This Row],[Day High]]/Table2[[#This Row],[Close Price]])-1</f>
        <v>8.6201246756851813E-3</v>
      </c>
      <c r="AE259" s="2">
        <f>(Table2[[#This Row],[Close Price]]/Table2[[#This Row],[Current Week Low]])-1</f>
        <v>5.3992248062015857E-3</v>
      </c>
      <c r="AF259" s="2">
        <f>(Table2[[#This Row],[Current Week High]]/Table2[[#This Row],[Close Price]])-1</f>
        <v>5.2711522670233935E-2</v>
      </c>
      <c r="AG259" s="2">
        <f>(Table2[[#This Row],[Close Price]]/Table2[[#This Row],[Current Month Low]])-1</f>
        <v>5.3992248062015857E-3</v>
      </c>
      <c r="AH259" s="2">
        <f>(Table2[[#This Row],[Current Month High]]/Table2[[#This Row],[Close Price]])-1</f>
        <v>0.12615220919608472</v>
      </c>
      <c r="AI259">
        <v>12.615220919608401</v>
      </c>
      <c r="AJ259">
        <v>230.132205782933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0.34</v>
      </c>
      <c r="AM259" t="s">
        <v>10183</v>
      </c>
      <c r="AN259">
        <v>2.5499999999999998</v>
      </c>
      <c r="AO259" t="s">
        <v>10183</v>
      </c>
      <c r="AP259">
        <v>0.17545017539737001</v>
      </c>
      <c r="AQ259">
        <f>(Table2[[#This Row],[Sharpe Ratio]]-AVERAGE(Table2[Sharpe Ratio]))/_xlfn.STDEV.P(Table2[Sharpe Ratio])</f>
        <v>1.3782162310091981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4.628936568448843</v>
      </c>
      <c r="AS259">
        <f>_xlfn.RANK.AVG(Table2[[#This Row],[1Y Return vs Nifty Z-Score]],Table2[1Y Return vs Nifty Z-Score])</f>
        <v>27</v>
      </c>
      <c r="AT259">
        <f>_xlfn.RANK.AVG(Table2[[#This Row],[6M Return vs Nifty Z-Score]],Table2[6M Return vs Nifty Z-Score])</f>
        <v>73</v>
      </c>
      <c r="AU259">
        <f>_xlfn.RANK.AVG(Table2[[#This Row],[Sharpe Ratio Z-Score]],Table2[Sharpe Ratio Z-Score])</f>
        <v>66</v>
      </c>
      <c r="AV259">
        <f>(Table2[[#This Row],[Rank 1Y]]+Table2[[#This Row],[Rank 6M]]+Table2[[#This Row],[Rank Sharpe]])/3</f>
        <v>55.333333333333336</v>
      </c>
    </row>
    <row r="260" spans="1:48" x14ac:dyDescent="0.3">
      <c r="A260" t="s">
        <v>643</v>
      </c>
      <c r="B260" t="s">
        <v>644</v>
      </c>
      <c r="C260" t="s">
        <v>10146</v>
      </c>
      <c r="D260" t="s">
        <v>250</v>
      </c>
      <c r="E260">
        <v>28593.324720000001</v>
      </c>
      <c r="F260">
        <v>2496.1</v>
      </c>
      <c r="G260">
        <v>284.97410991914899</v>
      </c>
      <c r="H260">
        <f>(Table2[[#This Row],[1Y Return vs Nifty]]-AVERAGE(Table2[1Y Return vs Nifty]))/_xlfn.STDEV.P(Table2[1Y Return vs Nifty])</f>
        <v>2.9702098785737969</v>
      </c>
      <c r="I260">
        <v>52.440287576231697</v>
      </c>
      <c r="J260">
        <f>(Table2[[#This Row],[1M Return vs Nifty]]-AVERAGE(Table2[1M Return vs Nifty]))/_xlfn.STDEV.P(Table2[1M Return vs Nifty])</f>
        <v>5.0334306650823244</v>
      </c>
      <c r="K260">
        <v>168.175371837792</v>
      </c>
      <c r="L260">
        <f>(Table2[[#This Row],[6M Return vs Nifty]]-AVERAGE(Table2[6M Return vs Nifty]))/_xlfn.STDEV.P(Table2[6M Return vs Nifty])</f>
        <v>4.8487771994740578</v>
      </c>
      <c r="M260">
        <v>-5.1914557735897198</v>
      </c>
      <c r="N260">
        <f>(Table2[[#This Row],[1W Return vs Nifty]]-AVERAGE(Table2[1W Return vs Nifty]))/_xlfn.STDEV.P(Table2[1W Return vs Nifty])</f>
        <v>-0.77994556390394476</v>
      </c>
      <c r="O260">
        <v>2257.02</v>
      </c>
      <c r="P260">
        <v>1796.2048783171799</v>
      </c>
      <c r="Q260">
        <v>1149.5461371729</v>
      </c>
      <c r="R260">
        <v>59.646755972707503</v>
      </c>
      <c r="S260" s="2">
        <f>(Table2[[#This Row],[Close Price]]-Table2[[#This Row],[20D EMA]])/Table2[[#This Row],[20D EMA]]</f>
        <v>0.10592728464967077</v>
      </c>
      <c r="T260" s="2">
        <f>(Table2[[#This Row],[Close Price]]-Table2[[#This Row],[50D EMA]])/Table2[[#This Row],[50D EMA]]</f>
        <v>0.38965216614851556</v>
      </c>
      <c r="U260" s="2">
        <f>(Table2[[#This Row],[Close Price]]-Table2[[#This Row],[200D EMA]])/Table2[[#This Row],[200D EMA]]</f>
        <v>1.1713787026753921</v>
      </c>
      <c r="V260">
        <v>1.22182707044481</v>
      </c>
      <c r="W260">
        <v>2500.0500000000002</v>
      </c>
      <c r="X260">
        <v>2559</v>
      </c>
      <c r="Y260">
        <v>2488</v>
      </c>
      <c r="Z260">
        <v>2598.6999999999998</v>
      </c>
      <c r="AA260">
        <v>2127.6999999999998</v>
      </c>
      <c r="AB260">
        <v>2833.8</v>
      </c>
      <c r="AC260" s="2">
        <f>(Table2[[#This Row],[Close Price]]/Table2[[#This Row],[Day Low]])-1</f>
        <v>-1.5799684006321257E-3</v>
      </c>
      <c r="AD260" s="2">
        <f>(Table2[[#This Row],[Day High]]/Table2[[#This Row],[Close Price]])-1</f>
        <v>2.5199310925043017E-2</v>
      </c>
      <c r="AE260" s="2">
        <f>(Table2[[#This Row],[Close Price]]/Table2[[#This Row],[Current Week Low]])-1</f>
        <v>3.2556270096462114E-3</v>
      </c>
      <c r="AF260" s="2">
        <f>(Table2[[#This Row],[Current Week High]]/Table2[[#This Row],[Close Price]])-1</f>
        <v>4.1104122430992263E-2</v>
      </c>
      <c r="AG260" s="2">
        <f>(Table2[[#This Row],[Close Price]]/Table2[[#This Row],[Current Month Low]])-1</f>
        <v>0.17314471025050526</v>
      </c>
      <c r="AH260" s="2">
        <f>(Table2[[#This Row],[Current Month High]]/Table2[[#This Row],[Close Price]])-1</f>
        <v>0.1352910540443093</v>
      </c>
      <c r="AI260">
        <v>13.529105404430901</v>
      </c>
      <c r="AJ260">
        <v>332.56216965600902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1.23</v>
      </c>
      <c r="AM260" t="s">
        <v>10183</v>
      </c>
      <c r="AN260">
        <v>17.62</v>
      </c>
      <c r="AO260" t="s">
        <v>10183</v>
      </c>
      <c r="AP260">
        <v>0.21615831577232</v>
      </c>
      <c r="AQ260">
        <f>(Table2[[#This Row],[Sharpe Ratio]]-AVERAGE(Table2[Sharpe Ratio]))/_xlfn.STDEV.P(Table2[Sharpe Ratio])</f>
        <v>1.8387285794464063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13.91120075867264</v>
      </c>
      <c r="AS260">
        <f>_xlfn.RANK.AVG(Table2[[#This Row],[1Y Return vs Nifty Z-Score]],Table2[1Y Return vs Nifty Z-Score])</f>
        <v>9</v>
      </c>
      <c r="AT260">
        <f>_xlfn.RANK.AVG(Table2[[#This Row],[6M Return vs Nifty Z-Score]],Table2[6M Return vs Nifty Z-Score])</f>
        <v>3</v>
      </c>
      <c r="AU260">
        <f>_xlfn.RANK.AVG(Table2[[#This Row],[Sharpe Ratio Z-Score]],Table2[Sharpe Ratio Z-Score])</f>
        <v>21</v>
      </c>
      <c r="AV260">
        <f>(Table2[[#This Row],[Rank 1Y]]+Table2[[#This Row],[Rank 6M]]+Table2[[#This Row],[Rank Sharpe]])/3</f>
        <v>11</v>
      </c>
    </row>
    <row r="261" spans="1:48" x14ac:dyDescent="0.3">
      <c r="A261" t="s">
        <v>645</v>
      </c>
      <c r="B261" t="s">
        <v>646</v>
      </c>
      <c r="C261" t="s">
        <v>647</v>
      </c>
      <c r="D261" t="s">
        <v>647</v>
      </c>
      <c r="E261">
        <v>28508.99667</v>
      </c>
      <c r="F261">
        <v>834.05</v>
      </c>
      <c r="G261">
        <v>0.60558537243092603</v>
      </c>
      <c r="H261">
        <f>(Table2[[#This Row],[1Y Return vs Nifty]]-AVERAGE(Table2[1Y Return vs Nifty]))/_xlfn.STDEV.P(Table2[1Y Return vs Nifty])</f>
        <v>-0.52712736718832054</v>
      </c>
      <c r="I261">
        <v>-4.4259732811514301</v>
      </c>
      <c r="J261">
        <f>(Table2[[#This Row],[1M Return vs Nifty]]-AVERAGE(Table2[1M Return vs Nifty]))/_xlfn.STDEV.P(Table2[1M Return vs Nifty])</f>
        <v>-0.37370208485600581</v>
      </c>
      <c r="K261">
        <v>-4.3970417931951999</v>
      </c>
      <c r="L261">
        <f>(Table2[[#This Row],[6M Return vs Nifty]]-AVERAGE(Table2[6M Return vs Nifty]))/_xlfn.STDEV.P(Table2[6M Return vs Nifty])</f>
        <v>-0.46065006783449358</v>
      </c>
      <c r="M261">
        <v>-4.9622701145033901</v>
      </c>
      <c r="N261">
        <f>(Table2[[#This Row],[1W Return vs Nifty]]-AVERAGE(Table2[1W Return vs Nifty]))/_xlfn.STDEV.P(Table2[1W Return vs Nifty])</f>
        <v>-0.73104095460056728</v>
      </c>
      <c r="O261">
        <v>866.97</v>
      </c>
      <c r="P261">
        <v>851.46028172239301</v>
      </c>
      <c r="Q261">
        <v>795.89647059698302</v>
      </c>
      <c r="R261">
        <v>28.652483875673799</v>
      </c>
      <c r="S261" s="2">
        <f>(Table2[[#This Row],[Close Price]]-Table2[[#This Row],[20D EMA]])/Table2[[#This Row],[20D EMA]]</f>
        <v>-3.7971325420718217E-2</v>
      </c>
      <c r="T261" s="2">
        <f>(Table2[[#This Row],[Close Price]]-Table2[[#This Row],[50D EMA]])/Table2[[#This Row],[50D EMA]]</f>
        <v>-2.0447555917904151E-2</v>
      </c>
      <c r="U261" s="2">
        <f>(Table2[[#This Row],[Close Price]]-Table2[[#This Row],[200D EMA]])/Table2[[#This Row],[200D EMA]]</f>
        <v>4.7937804491580263E-2</v>
      </c>
      <c r="V261">
        <v>1.1865544016562399</v>
      </c>
      <c r="W261">
        <v>837.85</v>
      </c>
      <c r="X261">
        <v>861</v>
      </c>
      <c r="Y261">
        <v>827.5</v>
      </c>
      <c r="Z261">
        <v>861.5</v>
      </c>
      <c r="AA261">
        <v>827.5</v>
      </c>
      <c r="AB261">
        <v>934</v>
      </c>
      <c r="AC261" s="2">
        <f>(Table2[[#This Row],[Close Price]]/Table2[[#This Row],[Day Low]])-1</f>
        <v>-4.5354180342543904E-3</v>
      </c>
      <c r="AD261" s="2">
        <f>(Table2[[#This Row],[Day High]]/Table2[[#This Row],[Close Price]])-1</f>
        <v>3.2312211498111587E-2</v>
      </c>
      <c r="AE261" s="2">
        <f>(Table2[[#This Row],[Close Price]]/Table2[[#This Row],[Current Week Low]])-1</f>
        <v>7.9154078549847906E-3</v>
      </c>
      <c r="AF261" s="2">
        <f>(Table2[[#This Row],[Current Week High]]/Table2[[#This Row],[Close Price]])-1</f>
        <v>3.2911695941490349E-2</v>
      </c>
      <c r="AG261" s="2">
        <f>(Table2[[#This Row],[Close Price]]/Table2[[#This Row],[Current Month Low]])-1</f>
        <v>7.9154078549847906E-3</v>
      </c>
      <c r="AH261" s="2">
        <f>(Table2[[#This Row],[Current Month High]]/Table2[[#This Row],[Close Price]])-1</f>
        <v>0.11983694023140101</v>
      </c>
      <c r="AI261">
        <v>11.983694023140099</v>
      </c>
      <c r="AJ261">
        <v>35.617886178861703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-0.13</v>
      </c>
      <c r="AM261" t="s">
        <v>10184</v>
      </c>
      <c r="AN261">
        <v>-5.87</v>
      </c>
      <c r="AO261" t="s">
        <v>10184</v>
      </c>
      <c r="AP261">
        <v>7.8659501463628004E-2</v>
      </c>
      <c r="AQ261">
        <f>(Table2[[#This Row],[Sharpe Ratio]]-AVERAGE(Table2[Sharpe Ratio]))/_xlfn.STDEV.P(Table2[Sharpe Ratio])</f>
        <v>0.28326814078702561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-1.8092523336923616</v>
      </c>
      <c r="AS261">
        <f>_xlfn.RANK.AVG(Table2[[#This Row],[1Y Return vs Nifty Z-Score]],Table2[1Y Return vs Nifty Z-Score])</f>
        <v>496</v>
      </c>
      <c r="AT261">
        <f>_xlfn.RANK.AVG(Table2[[#This Row],[6M Return vs Nifty Z-Score]],Table2[6M Return vs Nifty Z-Score])</f>
        <v>485</v>
      </c>
      <c r="AU261">
        <f>_xlfn.RANK.AVG(Table2[[#This Row],[Sharpe Ratio Z-Score]],Table2[Sharpe Ratio Z-Score])</f>
        <v>251</v>
      </c>
      <c r="AV261">
        <f>(Table2[[#This Row],[Rank 1Y]]+Table2[[#This Row],[Rank 6M]]+Table2[[#This Row],[Rank Sharpe]])/3</f>
        <v>410.66666666666669</v>
      </c>
    </row>
    <row r="262" spans="1:48" x14ac:dyDescent="0.3">
      <c r="A262" t="s">
        <v>650</v>
      </c>
      <c r="B262" t="s">
        <v>651</v>
      </c>
      <c r="C262" t="s">
        <v>10144</v>
      </c>
      <c r="D262" t="s">
        <v>62</v>
      </c>
      <c r="E262">
        <v>28031.060874300001</v>
      </c>
      <c r="F262">
        <v>2261.15</v>
      </c>
      <c r="G262">
        <v>32.066346277210997</v>
      </c>
      <c r="H262">
        <f>(Table2[[#This Row],[1Y Return vs Nifty]]-AVERAGE(Table2[1Y Return vs Nifty]))/_xlfn.STDEV.P(Table2[1Y Return vs Nifty])</f>
        <v>-0.14020377545927976</v>
      </c>
      <c r="I262">
        <v>-11.970466500512901</v>
      </c>
      <c r="J262">
        <f>(Table2[[#This Row],[1M Return vs Nifty]]-AVERAGE(Table2[1M Return vs Nifty]))/_xlfn.STDEV.P(Table2[1M Return vs Nifty])</f>
        <v>-1.0910707979213146</v>
      </c>
      <c r="K262">
        <v>-10.863027288971301</v>
      </c>
      <c r="L262">
        <f>(Table2[[#This Row],[6M Return vs Nifty]]-AVERAGE(Table2[6M Return vs Nifty]))/_xlfn.STDEV.P(Table2[6M Return vs Nifty])</f>
        <v>-0.65958499016051941</v>
      </c>
      <c r="M262">
        <v>-2.56918716810259</v>
      </c>
      <c r="N262">
        <f>(Table2[[#This Row],[1W Return vs Nifty]]-AVERAGE(Table2[1W Return vs Nifty]))/_xlfn.STDEV.P(Table2[1W Return vs Nifty])</f>
        <v>-0.22039475190678279</v>
      </c>
      <c r="O262">
        <v>2277.27</v>
      </c>
      <c r="P262">
        <v>2293.14986002968</v>
      </c>
      <c r="Q262">
        <v>2098.4997747104098</v>
      </c>
      <c r="R262">
        <v>45.248084917147303</v>
      </c>
      <c r="S262" s="2">
        <f>(Table2[[#This Row],[Close Price]]-Table2[[#This Row],[20D EMA]])/Table2[[#This Row],[20D EMA]]</f>
        <v>-7.0786511919973876E-3</v>
      </c>
      <c r="T262" s="2">
        <f>(Table2[[#This Row],[Close Price]]-Table2[[#This Row],[50D EMA]])/Table2[[#This Row],[50D EMA]]</f>
        <v>-1.3954543742407538E-2</v>
      </c>
      <c r="U262" s="2">
        <f>(Table2[[#This Row],[Close Price]]-Table2[[#This Row],[200D EMA]])/Table2[[#This Row],[200D EMA]]</f>
        <v>7.7507859304886406E-2</v>
      </c>
      <c r="V262">
        <v>1.40861048433974</v>
      </c>
      <c r="W262">
        <v>2240.6</v>
      </c>
      <c r="X262">
        <v>2261.15</v>
      </c>
      <c r="Y262">
        <v>2203</v>
      </c>
      <c r="Z262">
        <v>2275</v>
      </c>
      <c r="AA262">
        <v>2160.15</v>
      </c>
      <c r="AB262">
        <v>2306.85</v>
      </c>
      <c r="AC262" s="2">
        <f>(Table2[[#This Row],[Close Price]]/Table2[[#This Row],[Day Low]])-1</f>
        <v>9.171650450772173E-3</v>
      </c>
      <c r="AD262" s="2">
        <f>(Table2[[#This Row],[Day High]]/Table2[[#This Row],[Close Price]])-1</f>
        <v>0</v>
      </c>
      <c r="AE262" s="2">
        <f>(Table2[[#This Row],[Close Price]]/Table2[[#This Row],[Current Week Low]])-1</f>
        <v>2.6395823876532054E-2</v>
      </c>
      <c r="AF262" s="2">
        <f>(Table2[[#This Row],[Current Week High]]/Table2[[#This Row],[Close Price]])-1</f>
        <v>6.1252017778563594E-3</v>
      </c>
      <c r="AG262" s="2">
        <f>(Table2[[#This Row],[Close Price]]/Table2[[#This Row],[Current Month Low]])-1</f>
        <v>4.675601231395965E-2</v>
      </c>
      <c r="AH262" s="2">
        <f>(Table2[[#This Row],[Current Month High]]/Table2[[#This Row],[Close Price]])-1</f>
        <v>2.0210954602746245E-2</v>
      </c>
      <c r="AI262">
        <v>12.3322203303628</v>
      </c>
      <c r="AJ262">
        <v>62.555715312724601</v>
      </c>
      <c r="AK262" t="str">
        <f>IF(AND(Table2[[#This Row],[20D EMA]]&gt;Table2[[#This Row],[50D EMA]],Table2[[#This Row],[50D EMA]]&gt;Table2[[#This Row],[200D EMA]]),"Uptrend","Downtrend/NoTrend")</f>
        <v>Downtrend/NoTrend</v>
      </c>
      <c r="AL262">
        <v>-0.04</v>
      </c>
      <c r="AM262" t="s">
        <v>10184</v>
      </c>
      <c r="AN262">
        <v>-0.99</v>
      </c>
      <c r="AO262" t="s">
        <v>10184</v>
      </c>
      <c r="AP262">
        <v>1.327280754356E-2</v>
      </c>
      <c r="AQ262">
        <f>(Table2[[#This Row],[Sharpe Ratio]]-AVERAGE(Table2[Sharpe Ratio]))/_xlfn.STDEV.P(Table2[Sharpe Ratio])</f>
        <v>-0.45642126030889529</v>
      </c>
      <c r="AR2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2">
        <f>_xlfn.RANK.AVG(Table2[[#This Row],[1Y Return vs Nifty Z-Score]],Table2[1Y Return vs Nifty Z-Score])</f>
        <v>329</v>
      </c>
      <c r="AT262">
        <f>_xlfn.RANK.AVG(Table2[[#This Row],[6M Return vs Nifty Z-Score]],Table2[6M Return vs Nifty Z-Score])</f>
        <v>546</v>
      </c>
      <c r="AU262">
        <f>_xlfn.RANK.AVG(Table2[[#This Row],[Sharpe Ratio Z-Score]],Table2[Sharpe Ratio Z-Score])</f>
        <v>458</v>
      </c>
      <c r="AV262">
        <f>(Table2[[#This Row],[Rank 1Y]]+Table2[[#This Row],[Rank 6M]]+Table2[[#This Row],[Rank Sharpe]])/3</f>
        <v>444.33333333333331</v>
      </c>
    </row>
    <row r="263" spans="1:48" x14ac:dyDescent="0.3">
      <c r="A263" t="s">
        <v>652</v>
      </c>
      <c r="B263" t="s">
        <v>653</v>
      </c>
      <c r="C263" t="s">
        <v>10150</v>
      </c>
      <c r="D263" t="s">
        <v>384</v>
      </c>
      <c r="E263">
        <v>27967.614860745001</v>
      </c>
      <c r="F263">
        <v>378.35</v>
      </c>
      <c r="G263">
        <v>-33.770522113433401</v>
      </c>
      <c r="H263">
        <f>(Table2[[#This Row],[1Y Return vs Nifty]]-AVERAGE(Table2[1Y Return vs Nifty]))/_xlfn.STDEV.P(Table2[1Y Return vs Nifty])</f>
        <v>-0.94990566610966931</v>
      </c>
      <c r="I263">
        <v>-11.8617326130762</v>
      </c>
      <c r="J263">
        <f>(Table2[[#This Row],[1M Return vs Nifty]]-AVERAGE(Table2[1M Return vs Nifty]))/_xlfn.STDEV.P(Table2[1M Return vs Nifty])</f>
        <v>-1.0807318279429368</v>
      </c>
      <c r="K263">
        <v>-19.119233927780201</v>
      </c>
      <c r="L263">
        <f>(Table2[[#This Row],[6M Return vs Nifty]]-AVERAGE(Table2[6M Return vs Nifty]))/_xlfn.STDEV.P(Table2[6M Return vs Nifty])</f>
        <v>-0.91359852413333675</v>
      </c>
      <c r="M263">
        <v>-5.9275375567303303</v>
      </c>
      <c r="N263">
        <f>(Table2[[#This Row],[1W Return vs Nifty]]-AVERAGE(Table2[1W Return vs Nifty]))/_xlfn.STDEV.P(Table2[1W Return vs Nifty])</f>
        <v>-0.93701382098134467</v>
      </c>
      <c r="O263">
        <v>391.89</v>
      </c>
      <c r="P263">
        <v>404.65089010930802</v>
      </c>
      <c r="Q263">
        <v>418.45787115698698</v>
      </c>
      <c r="R263">
        <v>22.194895375534699</v>
      </c>
      <c r="S263" s="2">
        <f>(Table2[[#This Row],[Close Price]]-Table2[[#This Row],[20D EMA]])/Table2[[#This Row],[20D EMA]]</f>
        <v>-3.4550511623159468E-2</v>
      </c>
      <c r="T263" s="2">
        <f>(Table2[[#This Row],[Close Price]]-Table2[[#This Row],[50D EMA]])/Table2[[#This Row],[50D EMA]]</f>
        <v>-6.499649636802568E-2</v>
      </c>
      <c r="U263" s="2">
        <f>(Table2[[#This Row],[Close Price]]-Table2[[#This Row],[200D EMA]])/Table2[[#This Row],[200D EMA]]</f>
        <v>-9.5846855613190868E-2</v>
      </c>
      <c r="V263">
        <v>1.1413273186364199</v>
      </c>
      <c r="W263">
        <v>378</v>
      </c>
      <c r="X263">
        <v>385</v>
      </c>
      <c r="Y263">
        <v>372.6</v>
      </c>
      <c r="Z263">
        <v>379.95</v>
      </c>
      <c r="AA263">
        <v>372.6</v>
      </c>
      <c r="AB263">
        <v>403.65</v>
      </c>
      <c r="AC263" s="2">
        <f>(Table2[[#This Row],[Close Price]]/Table2[[#This Row],[Day Low]])-1</f>
        <v>9.2592592592599665E-4</v>
      </c>
      <c r="AD263" s="2">
        <f>(Table2[[#This Row],[Day High]]/Table2[[#This Row],[Close Price]])-1</f>
        <v>1.7576318223866627E-2</v>
      </c>
      <c r="AE263" s="2">
        <f>(Table2[[#This Row],[Close Price]]/Table2[[#This Row],[Current Week Low]])-1</f>
        <v>1.5432098765432167E-2</v>
      </c>
      <c r="AF263" s="2">
        <f>(Table2[[#This Row],[Current Week High]]/Table2[[#This Row],[Close Price]])-1</f>
        <v>4.2288885952159738E-3</v>
      </c>
      <c r="AG263" s="2">
        <f>(Table2[[#This Row],[Close Price]]/Table2[[#This Row],[Current Month Low]])-1</f>
        <v>1.5432098765432167E-2</v>
      </c>
      <c r="AH263" s="2">
        <f>(Table2[[#This Row],[Current Month High]]/Table2[[#This Row],[Close Price]])-1</f>
        <v>6.6869300911853946E-2</v>
      </c>
      <c r="AI263">
        <v>28.981102154090099</v>
      </c>
      <c r="AJ263">
        <v>6.8181818181818299</v>
      </c>
      <c r="AK263" t="str">
        <f>IF(AND(Table2[[#This Row],[20D EMA]]&gt;Table2[[#This Row],[50D EMA]],Table2[[#This Row],[50D EMA]]&gt;Table2[[#This Row],[200D EMA]]),"Uptrend","Downtrend/NoTrend")</f>
        <v>Downtrend/NoTrend</v>
      </c>
      <c r="AL263">
        <v>-0.25</v>
      </c>
      <c r="AM263" t="s">
        <v>10184</v>
      </c>
      <c r="AN263">
        <v>-5.44</v>
      </c>
      <c r="AO263" t="s">
        <v>10184</v>
      </c>
      <c r="AP263">
        <v>-8.6690839783055001E-2</v>
      </c>
      <c r="AQ263">
        <f>(Table2[[#This Row],[Sharpe Ratio]]-AVERAGE(Table2[Sharpe Ratio]))/_xlfn.STDEV.P(Table2[Sharpe Ratio])</f>
        <v>-1.5872637297687857</v>
      </c>
      <c r="AR2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3">
        <f>_xlfn.RANK.AVG(Table2[[#This Row],[1Y Return vs Nifty Z-Score]],Table2[1Y Return vs Nifty Z-Score])</f>
        <v>677</v>
      </c>
      <c r="AT263">
        <f>_xlfn.RANK.AVG(Table2[[#This Row],[6M Return vs Nifty Z-Score]],Table2[6M Return vs Nifty Z-Score])</f>
        <v>617</v>
      </c>
      <c r="AU263">
        <f>_xlfn.RANK.AVG(Table2[[#This Row],[Sharpe Ratio Z-Score]],Table2[Sharpe Ratio Z-Score])</f>
        <v>695</v>
      </c>
      <c r="AV263">
        <f>(Table2[[#This Row],[Rank 1Y]]+Table2[[#This Row],[Rank 6M]]+Table2[[#This Row],[Rank Sharpe]])/3</f>
        <v>663</v>
      </c>
    </row>
    <row r="264" spans="1:48" x14ac:dyDescent="0.3">
      <c r="A264" t="s">
        <v>654</v>
      </c>
      <c r="B264" t="s">
        <v>655</v>
      </c>
      <c r="C264" t="s">
        <v>10139</v>
      </c>
      <c r="D264" t="s">
        <v>409</v>
      </c>
      <c r="E264">
        <v>27798.57547448</v>
      </c>
      <c r="F264">
        <v>1480.4</v>
      </c>
      <c r="G264">
        <v>36.210845731131599</v>
      </c>
      <c r="H264">
        <f>(Table2[[#This Row],[1Y Return vs Nifty]]-AVERAGE(Table2[1Y Return vs Nifty]))/_xlfn.STDEV.P(Table2[1Y Return vs Nifty])</f>
        <v>-8.9232197896883289E-2</v>
      </c>
      <c r="I264">
        <v>7.9872617201208698</v>
      </c>
      <c r="J264">
        <f>(Table2[[#This Row],[1M Return vs Nifty]]-AVERAGE(Table2[1M Return vs Nifty]))/_xlfn.STDEV.P(Table2[1M Return vs Nifty])</f>
        <v>0.806611311806258</v>
      </c>
      <c r="K264">
        <v>34.400775452683902</v>
      </c>
      <c r="L264">
        <f>(Table2[[#This Row],[6M Return vs Nifty]]-AVERAGE(Table2[6M Return vs Nifty]))/_xlfn.STDEV.P(Table2[6M Return vs Nifty])</f>
        <v>0.73301805364060657</v>
      </c>
      <c r="M264">
        <v>5.273324301309E-2</v>
      </c>
      <c r="N264">
        <f>(Table2[[#This Row],[1W Return vs Nifty]]-AVERAGE(Table2[1W Return vs Nifty]))/_xlfn.STDEV.P(Table2[1W Return vs Nifty])</f>
        <v>0.33908176089659336</v>
      </c>
      <c r="O264">
        <v>1404.67</v>
      </c>
      <c r="P264">
        <v>1291.94094000104</v>
      </c>
      <c r="Q264">
        <v>1117.5600000480999</v>
      </c>
      <c r="R264">
        <v>63.267628884124797</v>
      </c>
      <c r="S264" s="2">
        <f>(Table2[[#This Row],[Close Price]]-Table2[[#This Row],[20D EMA]])/Table2[[#This Row],[20D EMA]]</f>
        <v>5.3913018716139745E-2</v>
      </c>
      <c r="T264" s="2">
        <f>(Table2[[#This Row],[Close Price]]-Table2[[#This Row],[50D EMA]])/Table2[[#This Row],[50D EMA]]</f>
        <v>0.14587281365881047</v>
      </c>
      <c r="U264" s="2">
        <f>(Table2[[#This Row],[Close Price]]-Table2[[#This Row],[200D EMA]])/Table2[[#This Row],[200D EMA]]</f>
        <v>0.32467160594176908</v>
      </c>
      <c r="V264">
        <v>2.6745571233120198</v>
      </c>
      <c r="W264">
        <v>1467.85</v>
      </c>
      <c r="X264">
        <v>1519.3</v>
      </c>
      <c r="Y264">
        <v>1463.75</v>
      </c>
      <c r="Z264">
        <v>1505</v>
      </c>
      <c r="AA264">
        <v>1430</v>
      </c>
      <c r="AB264">
        <v>1649.8</v>
      </c>
      <c r="AC264" s="2">
        <f>(Table2[[#This Row],[Close Price]]/Table2[[#This Row],[Day Low]])-1</f>
        <v>8.5499199509488921E-3</v>
      </c>
      <c r="AD264" s="2">
        <f>(Table2[[#This Row],[Day High]]/Table2[[#This Row],[Close Price]])-1</f>
        <v>2.6276681977843719E-2</v>
      </c>
      <c r="AE264" s="2">
        <f>(Table2[[#This Row],[Close Price]]/Table2[[#This Row],[Current Week Low]])-1</f>
        <v>1.1374893253629503E-2</v>
      </c>
      <c r="AF264" s="2">
        <f>(Table2[[#This Row],[Current Week High]]/Table2[[#This Row],[Close Price]])-1</f>
        <v>1.6617130505268696E-2</v>
      </c>
      <c r="AG264" s="2">
        <f>(Table2[[#This Row],[Close Price]]/Table2[[#This Row],[Current Month Low]])-1</f>
        <v>3.5244755244755233E-2</v>
      </c>
      <c r="AH264" s="2">
        <f>(Table2[[#This Row],[Current Month High]]/Table2[[#This Row],[Close Price]])-1</f>
        <v>0.11442853282896515</v>
      </c>
      <c r="AI264">
        <v>11.4428532828965</v>
      </c>
      <c r="AJ264">
        <v>67.257936956276097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0.23</v>
      </c>
      <c r="AM264" t="s">
        <v>10183</v>
      </c>
      <c r="AN264">
        <v>15.09</v>
      </c>
      <c r="AO264" t="s">
        <v>10183</v>
      </c>
      <c r="AP264">
        <v>7.8511061840700003E-2</v>
      </c>
      <c r="AQ264">
        <f>(Table2[[#This Row],[Sharpe Ratio]]-AVERAGE(Table2[Sharpe Ratio]))/_xlfn.STDEV.P(Table2[Sharpe Ratio])</f>
        <v>0.28158891204490966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2.0710678404914842</v>
      </c>
      <c r="AS264">
        <f>_xlfn.RANK.AVG(Table2[[#This Row],[1Y Return vs Nifty Z-Score]],Table2[1Y Return vs Nifty Z-Score])</f>
        <v>310</v>
      </c>
      <c r="AT264">
        <f>_xlfn.RANK.AVG(Table2[[#This Row],[6M Return vs Nifty Z-Score]],Table2[6M Return vs Nifty Z-Score])</f>
        <v>135</v>
      </c>
      <c r="AU264">
        <f>_xlfn.RANK.AVG(Table2[[#This Row],[Sharpe Ratio Z-Score]],Table2[Sharpe Ratio Z-Score])</f>
        <v>253</v>
      </c>
      <c r="AV264">
        <f>(Table2[[#This Row],[Rank 1Y]]+Table2[[#This Row],[Rank 6M]]+Table2[[#This Row],[Rank Sharpe]])/3</f>
        <v>232.66666666666666</v>
      </c>
    </row>
    <row r="265" spans="1:48" x14ac:dyDescent="0.3">
      <c r="A265" t="s">
        <v>656</v>
      </c>
      <c r="B265" t="s">
        <v>657</v>
      </c>
      <c r="C265" t="s">
        <v>10151</v>
      </c>
      <c r="D265" t="s">
        <v>332</v>
      </c>
      <c r="E265">
        <v>27760.708524779999</v>
      </c>
      <c r="F265">
        <v>431.55</v>
      </c>
      <c r="G265">
        <v>21.466074731941902</v>
      </c>
      <c r="H265">
        <f>(Table2[[#This Row],[1Y Return vs Nifty]]-AVERAGE(Table2[1Y Return vs Nifty]))/_xlfn.STDEV.P(Table2[1Y Return vs Nifty])</f>
        <v>-0.27057236864150935</v>
      </c>
      <c r="I265">
        <v>-4.1131413805759003</v>
      </c>
      <c r="J265">
        <f>(Table2[[#This Row],[1M Return vs Nifty]]-AVERAGE(Table2[1M Return vs Nifty]))/_xlfn.STDEV.P(Table2[1M Return vs Nifty])</f>
        <v>-0.34395643973490969</v>
      </c>
      <c r="K265">
        <v>21.888473278341699</v>
      </c>
      <c r="L265">
        <f>(Table2[[#This Row],[6M Return vs Nifty]]-AVERAGE(Table2[6M Return vs Nifty]))/_xlfn.STDEV.P(Table2[6M Return vs Nifty])</f>
        <v>0.34805989640400986</v>
      </c>
      <c r="M265">
        <v>4.0107279650826397</v>
      </c>
      <c r="N265">
        <f>(Table2[[#This Row],[1W Return vs Nifty]]-AVERAGE(Table2[1W Return vs Nifty]))/_xlfn.STDEV.P(Table2[1W Return vs Nifty])</f>
        <v>1.1836554845724261</v>
      </c>
      <c r="O265">
        <v>418.54</v>
      </c>
      <c r="P265">
        <v>394.35278395480901</v>
      </c>
      <c r="Q265">
        <v>337.774725686642</v>
      </c>
      <c r="R265">
        <v>66.287456946625397</v>
      </c>
      <c r="S265" s="2">
        <f>(Table2[[#This Row],[Close Price]]-Table2[[#This Row],[20D EMA]])/Table2[[#This Row],[20D EMA]]</f>
        <v>3.1084245233430473E-2</v>
      </c>
      <c r="T265" s="2">
        <f>(Table2[[#This Row],[Close Price]]-Table2[[#This Row],[50D EMA]])/Table2[[#This Row],[50D EMA]]</f>
        <v>9.4324720297787032E-2</v>
      </c>
      <c r="U265" s="2">
        <f>(Table2[[#This Row],[Close Price]]-Table2[[#This Row],[200D EMA]])/Table2[[#This Row],[200D EMA]]</f>
        <v>0.27762667595311602</v>
      </c>
      <c r="V265">
        <v>0.699879742605795</v>
      </c>
      <c r="W265">
        <v>430.2</v>
      </c>
      <c r="X265">
        <v>436.05</v>
      </c>
      <c r="Y265">
        <v>428.5</v>
      </c>
      <c r="Z265">
        <v>434.25</v>
      </c>
      <c r="AA265">
        <v>403.95</v>
      </c>
      <c r="AB265">
        <v>441.95</v>
      </c>
      <c r="AC265" s="2">
        <f>(Table2[[#This Row],[Close Price]]/Table2[[#This Row],[Day Low]])-1</f>
        <v>3.1380753138074979E-3</v>
      </c>
      <c r="AD265" s="2">
        <f>(Table2[[#This Row],[Day High]]/Table2[[#This Row],[Close Price]])-1</f>
        <v>1.0427528675703845E-2</v>
      </c>
      <c r="AE265" s="2">
        <f>(Table2[[#This Row],[Close Price]]/Table2[[#This Row],[Current Week Low]])-1</f>
        <v>7.1178529754960529E-3</v>
      </c>
      <c r="AF265" s="2">
        <f>(Table2[[#This Row],[Current Week High]]/Table2[[#This Row],[Close Price]])-1</f>
        <v>6.2565172054223073E-3</v>
      </c>
      <c r="AG265" s="2">
        <f>(Table2[[#This Row],[Close Price]]/Table2[[#This Row],[Current Month Low]])-1</f>
        <v>6.8325287783141508E-2</v>
      </c>
      <c r="AH265" s="2">
        <f>(Table2[[#This Row],[Current Month High]]/Table2[[#This Row],[Close Price]])-1</f>
        <v>2.4099177383848813E-2</v>
      </c>
      <c r="AI265">
        <v>2.40991773838488</v>
      </c>
      <c r="AJ265">
        <v>65.186602870813303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0.26</v>
      </c>
      <c r="AM265" t="s">
        <v>10183</v>
      </c>
      <c r="AN265">
        <v>3.35</v>
      </c>
      <c r="AO265" t="s">
        <v>10183</v>
      </c>
      <c r="AP265">
        <v>-6.0003799326426001E-2</v>
      </c>
      <c r="AQ265">
        <f>(Table2[[#This Row],[Sharpe Ratio]]-AVERAGE(Table2[Sharpe Ratio]))/_xlfn.STDEV.P(Table2[Sharpe Ratio])</f>
        <v>-1.2853655944001765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-0.36817902180015971</v>
      </c>
      <c r="AS265">
        <f>_xlfn.RANK.AVG(Table2[[#This Row],[1Y Return vs Nifty Z-Score]],Table2[1Y Return vs Nifty Z-Score])</f>
        <v>375</v>
      </c>
      <c r="AT265">
        <f>_xlfn.RANK.AVG(Table2[[#This Row],[6M Return vs Nifty Z-Score]],Table2[6M Return vs Nifty Z-Score])</f>
        <v>208</v>
      </c>
      <c r="AU265">
        <f>_xlfn.RANK.AVG(Table2[[#This Row],[Sharpe Ratio Z-Score]],Table2[Sharpe Ratio Z-Score])</f>
        <v>652</v>
      </c>
      <c r="AV265">
        <f>(Table2[[#This Row],[Rank 1Y]]+Table2[[#This Row],[Rank 6M]]+Table2[[#This Row],[Rank Sharpe]])/3</f>
        <v>411.66666666666669</v>
      </c>
    </row>
    <row r="266" spans="1:48" x14ac:dyDescent="0.3">
      <c r="A266" t="s">
        <v>658</v>
      </c>
      <c r="B266" t="s">
        <v>659</v>
      </c>
      <c r="C266" t="s">
        <v>10144</v>
      </c>
      <c r="D266" t="s">
        <v>62</v>
      </c>
      <c r="E266">
        <v>27727.260681119998</v>
      </c>
      <c r="F266">
        <v>1784.55</v>
      </c>
      <c r="G266">
        <v>12.973551287656001</v>
      </c>
      <c r="H266">
        <f>(Table2[[#This Row],[1Y Return vs Nifty]]-AVERAGE(Table2[1Y Return vs Nifty]))/_xlfn.STDEV.P(Table2[1Y Return vs Nifty])</f>
        <v>-0.37501859242648222</v>
      </c>
      <c r="I266">
        <v>-11.313597107825199</v>
      </c>
      <c r="J266">
        <f>(Table2[[#This Row],[1M Return vs Nifty]]-AVERAGE(Table2[1M Return vs Nifty]))/_xlfn.STDEV.P(Table2[1M Return vs Nifty])</f>
        <v>-1.0286123216282907</v>
      </c>
      <c r="K266">
        <v>-3.6289385088473902</v>
      </c>
      <c r="L266">
        <f>(Table2[[#This Row],[6M Return vs Nifty]]-AVERAGE(Table2[6M Return vs Nifty]))/_xlfn.STDEV.P(Table2[6M Return vs Nifty])</f>
        <v>-0.43701831559658416</v>
      </c>
      <c r="M266">
        <v>-1.08499682921511</v>
      </c>
      <c r="N266">
        <f>(Table2[[#This Row],[1W Return vs Nifty]]-AVERAGE(Table2[1W Return vs Nifty]))/_xlfn.STDEV.P(Table2[1W Return vs Nifty])</f>
        <v>9.6308086065285708E-2</v>
      </c>
      <c r="O266">
        <v>1762.67</v>
      </c>
      <c r="P266">
        <v>1766.77844351777</v>
      </c>
      <c r="Q266">
        <v>1624.03078014883</v>
      </c>
      <c r="R266">
        <v>60.080759089346799</v>
      </c>
      <c r="S266" s="2">
        <f>(Table2[[#This Row],[Close Price]]-Table2[[#This Row],[20D EMA]])/Table2[[#This Row],[20D EMA]]</f>
        <v>1.2412987116136249E-2</v>
      </c>
      <c r="T266" s="2">
        <f>(Table2[[#This Row],[Close Price]]-Table2[[#This Row],[50D EMA]])/Table2[[#This Row],[50D EMA]]</f>
        <v>1.0058735178388078E-2</v>
      </c>
      <c r="U266" s="2">
        <f>(Table2[[#This Row],[Close Price]]-Table2[[#This Row],[200D EMA]])/Table2[[#This Row],[200D EMA]]</f>
        <v>9.8840010801063513E-2</v>
      </c>
      <c r="V266">
        <v>1.5074368294971201</v>
      </c>
      <c r="W266">
        <v>1787.75</v>
      </c>
      <c r="X266">
        <v>1804.95</v>
      </c>
      <c r="Y266">
        <v>1727.1</v>
      </c>
      <c r="Z266">
        <v>1793</v>
      </c>
      <c r="AA266">
        <v>1690.1</v>
      </c>
      <c r="AB266">
        <v>1906</v>
      </c>
      <c r="AC266" s="2">
        <f>(Table2[[#This Row],[Close Price]]/Table2[[#This Row],[Day Low]])-1</f>
        <v>-1.7899594462312818E-3</v>
      </c>
      <c r="AD266" s="2">
        <f>(Table2[[#This Row],[Day High]]/Table2[[#This Row],[Close Price]])-1</f>
        <v>1.1431453307556572E-2</v>
      </c>
      <c r="AE266" s="2">
        <f>(Table2[[#This Row],[Close Price]]/Table2[[#This Row],[Current Week Low]])-1</f>
        <v>3.3263852701059582E-2</v>
      </c>
      <c r="AF266" s="2">
        <f>(Table2[[#This Row],[Current Week High]]/Table2[[#This Row],[Close Price]])-1</f>
        <v>4.735087276904526E-3</v>
      </c>
      <c r="AG266" s="2">
        <f>(Table2[[#This Row],[Close Price]]/Table2[[#This Row],[Current Month Low]])-1</f>
        <v>5.5884267203124116E-2</v>
      </c>
      <c r="AH266" s="2">
        <f>(Table2[[#This Row],[Current Month High]]/Table2[[#This Row],[Close Price]])-1</f>
        <v>6.8056372755036287E-2</v>
      </c>
      <c r="AI266">
        <v>8.7108794934297205</v>
      </c>
      <c r="AJ266">
        <v>50.7475924987328</v>
      </c>
      <c r="AK266" t="str">
        <f>IF(AND(Table2[[#This Row],[20D EMA]]&gt;Table2[[#This Row],[50D EMA]],Table2[[#This Row],[50D EMA]]&gt;Table2[[#This Row],[200D EMA]]),"Uptrend","Downtrend/NoTrend")</f>
        <v>Downtrend/NoTrend</v>
      </c>
      <c r="AL266">
        <v>-0.13</v>
      </c>
      <c r="AM266" t="s">
        <v>10184</v>
      </c>
      <c r="AN266">
        <v>6.12</v>
      </c>
      <c r="AO266" t="s">
        <v>10183</v>
      </c>
      <c r="AP266">
        <v>5.2916193056843003E-2</v>
      </c>
      <c r="AQ266">
        <f>(Table2[[#This Row],[Sharpe Ratio]]-AVERAGE(Table2[Sharpe Ratio]))/_xlfn.STDEV.P(Table2[Sharpe Ratio])</f>
        <v>-7.9539907512404025E-3</v>
      </c>
      <c r="AR2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6">
        <f>_xlfn.RANK.AVG(Table2[[#This Row],[1Y Return vs Nifty Z-Score]],Table2[1Y Return vs Nifty Z-Score])</f>
        <v>419</v>
      </c>
      <c r="AT266">
        <f>_xlfn.RANK.AVG(Table2[[#This Row],[6M Return vs Nifty Z-Score]],Table2[6M Return vs Nifty Z-Score])</f>
        <v>474</v>
      </c>
      <c r="AU266">
        <f>_xlfn.RANK.AVG(Table2[[#This Row],[Sharpe Ratio Z-Score]],Table2[Sharpe Ratio Z-Score])</f>
        <v>340</v>
      </c>
      <c r="AV266">
        <f>(Table2[[#This Row],[Rank 1Y]]+Table2[[#This Row],[Rank 6M]]+Table2[[#This Row],[Rank Sharpe]])/3</f>
        <v>411</v>
      </c>
    </row>
    <row r="267" spans="1:48" x14ac:dyDescent="0.3">
      <c r="A267" t="s">
        <v>660</v>
      </c>
      <c r="B267" t="s">
        <v>661</v>
      </c>
      <c r="C267" t="s">
        <v>10153</v>
      </c>
      <c r="D267" t="s">
        <v>170</v>
      </c>
      <c r="E267">
        <v>27168.483267309999</v>
      </c>
      <c r="F267">
        <v>1066.45</v>
      </c>
      <c r="G267">
        <v>-18.343440030474699</v>
      </c>
      <c r="H267">
        <f>(Table2[[#This Row],[1Y Return vs Nifty]]-AVERAGE(Table2[1Y Return vs Nifty]))/_xlfn.STDEV.P(Table2[1Y Return vs Nifty])</f>
        <v>-0.76017401824827946</v>
      </c>
      <c r="I267">
        <v>-8.5953214685012806</v>
      </c>
      <c r="J267">
        <f>(Table2[[#This Row],[1M Return vs Nifty]]-AVERAGE(Table2[1M Return vs Nifty]))/_xlfn.STDEV.P(Table2[1M Return vs Nifty])</f>
        <v>-0.77014487518215058</v>
      </c>
      <c r="K267">
        <v>-15.3783432544151</v>
      </c>
      <c r="L267">
        <f>(Table2[[#This Row],[6M Return vs Nifty]]-AVERAGE(Table2[6M Return vs Nifty]))/_xlfn.STDEV.P(Table2[6M Return vs Nifty])</f>
        <v>-0.79850488589022828</v>
      </c>
      <c r="M267">
        <v>-4.3622737336292303</v>
      </c>
      <c r="N267">
        <f>(Table2[[#This Row],[1W Return vs Nifty]]-AVERAGE(Table2[1W Return vs Nifty]))/_xlfn.STDEV.P(Table2[1W Return vs Nifty])</f>
        <v>-0.60301117862301157</v>
      </c>
      <c r="O267">
        <v>1085.42</v>
      </c>
      <c r="P267">
        <v>1086.3881481809699</v>
      </c>
      <c r="Q267">
        <v>1057.96519178006</v>
      </c>
      <c r="R267">
        <v>36.237170527139902</v>
      </c>
      <c r="S267" s="2">
        <f>(Table2[[#This Row],[Close Price]]-Table2[[#This Row],[20D EMA]])/Table2[[#This Row],[20D EMA]]</f>
        <v>-1.747710563652782E-2</v>
      </c>
      <c r="T267" s="2">
        <f>(Table2[[#This Row],[Close Price]]-Table2[[#This Row],[50D EMA]])/Table2[[#This Row],[50D EMA]]</f>
        <v>-1.8352693017089656E-2</v>
      </c>
      <c r="U267" s="2">
        <f>(Table2[[#This Row],[Close Price]]-Table2[[#This Row],[200D EMA]])/Table2[[#This Row],[200D EMA]]</f>
        <v>8.0199313605621748E-3</v>
      </c>
      <c r="V267">
        <v>0.763451786038985</v>
      </c>
      <c r="W267">
        <v>1065.05</v>
      </c>
      <c r="X267">
        <v>1073.6500000000001</v>
      </c>
      <c r="Y267">
        <v>1058.0999999999999</v>
      </c>
      <c r="Z267">
        <v>1070.45</v>
      </c>
      <c r="AA267">
        <v>1043.25</v>
      </c>
      <c r="AB267">
        <v>1120</v>
      </c>
      <c r="AC267" s="2">
        <f>(Table2[[#This Row],[Close Price]]/Table2[[#This Row],[Day Low]])-1</f>
        <v>1.3144922773580259E-3</v>
      </c>
      <c r="AD267" s="2">
        <f>(Table2[[#This Row],[Day High]]/Table2[[#This Row],[Close Price]])-1</f>
        <v>6.7513713723099666E-3</v>
      </c>
      <c r="AE267" s="2">
        <f>(Table2[[#This Row],[Close Price]]/Table2[[#This Row],[Current Week Low]])-1</f>
        <v>7.8915036385975856E-3</v>
      </c>
      <c r="AF267" s="2">
        <f>(Table2[[#This Row],[Current Week High]]/Table2[[#This Row],[Close Price]])-1</f>
        <v>3.750761873505537E-3</v>
      </c>
      <c r="AG267" s="2">
        <f>(Table2[[#This Row],[Close Price]]/Table2[[#This Row],[Current Month Low]])-1</f>
        <v>2.223819793913262E-2</v>
      </c>
      <c r="AH267" s="2">
        <f>(Table2[[#This Row],[Current Month High]]/Table2[[#This Row],[Close Price]])-1</f>
        <v>5.0213324581555474E-2</v>
      </c>
      <c r="AI267">
        <v>26.4944441839748</v>
      </c>
      <c r="AJ267">
        <v>14.303322615219701</v>
      </c>
      <c r="AK267" t="str">
        <f>IF(AND(Table2[[#This Row],[20D EMA]]&gt;Table2[[#This Row],[50D EMA]],Table2[[#This Row],[50D EMA]]&gt;Table2[[#This Row],[200D EMA]]),"Uptrend","Downtrend/NoTrend")</f>
        <v>Downtrend/NoTrend</v>
      </c>
      <c r="AL267">
        <v>-0.11</v>
      </c>
      <c r="AM267" t="s">
        <v>10184</v>
      </c>
      <c r="AN267">
        <v>-2.31</v>
      </c>
      <c r="AO267" t="s">
        <v>10184</v>
      </c>
      <c r="AP267">
        <v>1.4174110887854001E-2</v>
      </c>
      <c r="AQ267">
        <f>(Table2[[#This Row],[Sharpe Ratio]]-AVERAGE(Table2[Sharpe Ratio]))/_xlfn.STDEV.P(Table2[Sharpe Ratio])</f>
        <v>-0.44622523278437221</v>
      </c>
      <c r="AR2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7">
        <f>_xlfn.RANK.AVG(Table2[[#This Row],[1Y Return vs Nifty Z-Score]],Table2[1Y Return vs Nifty Z-Score])</f>
        <v>612</v>
      </c>
      <c r="AT267">
        <f>_xlfn.RANK.AVG(Table2[[#This Row],[6M Return vs Nifty Z-Score]],Table2[6M Return vs Nifty Z-Score])</f>
        <v>587</v>
      </c>
      <c r="AU267">
        <f>_xlfn.RANK.AVG(Table2[[#This Row],[Sharpe Ratio Z-Score]],Table2[Sharpe Ratio Z-Score])</f>
        <v>453</v>
      </c>
      <c r="AV267">
        <f>(Table2[[#This Row],[Rank 1Y]]+Table2[[#This Row],[Rank 6M]]+Table2[[#This Row],[Rank Sharpe]])/3</f>
        <v>550.66666666666663</v>
      </c>
    </row>
    <row r="268" spans="1:48" x14ac:dyDescent="0.3">
      <c r="A268" t="s">
        <v>664</v>
      </c>
      <c r="B268" t="s">
        <v>665</v>
      </c>
      <c r="C268" t="s">
        <v>10137</v>
      </c>
      <c r="D268" t="s">
        <v>253</v>
      </c>
      <c r="E268">
        <v>26441.219569088</v>
      </c>
      <c r="F268">
        <v>267.32</v>
      </c>
      <c r="G268">
        <v>77.7699147801832</v>
      </c>
      <c r="H268">
        <f>(Table2[[#This Row],[1Y Return vs Nifty]]-AVERAGE(Table2[1Y Return vs Nifty]))/_xlfn.STDEV.P(Table2[1Y Return vs Nifty])</f>
        <v>0.42188653550066374</v>
      </c>
      <c r="I268">
        <v>17.645725726418199</v>
      </c>
      <c r="J268">
        <f>(Table2[[#This Row],[1M Return vs Nifty]]-AVERAGE(Table2[1M Return vs Nifty]))/_xlfn.STDEV.P(Table2[1M Return vs Nifty])</f>
        <v>1.7249870983473627</v>
      </c>
      <c r="K268">
        <v>39.253143564178302</v>
      </c>
      <c r="L268">
        <f>(Table2[[#This Row],[6M Return vs Nifty]]-AVERAGE(Table2[6M Return vs Nifty]))/_xlfn.STDEV.P(Table2[6M Return vs Nifty])</f>
        <v>0.8823078214552742</v>
      </c>
      <c r="M268">
        <v>-2.3880223782350698</v>
      </c>
      <c r="N268">
        <f>(Table2[[#This Row],[1W Return vs Nifty]]-AVERAGE(Table2[1W Return vs Nifty]))/_xlfn.STDEV.P(Table2[1W Return vs Nifty])</f>
        <v>-0.18173703962530779</v>
      </c>
      <c r="O268">
        <v>233.44</v>
      </c>
      <c r="P268">
        <v>216.42473156753499</v>
      </c>
      <c r="Q268">
        <v>187.14665696255</v>
      </c>
      <c r="R268">
        <v>84.892183784537707</v>
      </c>
      <c r="S268" s="2">
        <f>(Table2[[#This Row],[Close Price]]-Table2[[#This Row],[20D EMA]])/Table2[[#This Row],[20D EMA]]</f>
        <v>0.14513365318711444</v>
      </c>
      <c r="T268" s="2">
        <f>(Table2[[#This Row],[Close Price]]-Table2[[#This Row],[50D EMA]])/Table2[[#This Row],[50D EMA]]</f>
        <v>0.23516382838429542</v>
      </c>
      <c r="U268" s="2">
        <f>(Table2[[#This Row],[Close Price]]-Table2[[#This Row],[200D EMA]])/Table2[[#This Row],[200D EMA]]</f>
        <v>0.42839847817048382</v>
      </c>
      <c r="V268">
        <v>3.5902370667013201</v>
      </c>
      <c r="W268">
        <v>266.51</v>
      </c>
      <c r="X268">
        <v>276</v>
      </c>
      <c r="Y268">
        <v>249.34</v>
      </c>
      <c r="Z268">
        <v>269.95</v>
      </c>
      <c r="AA268">
        <v>202.01</v>
      </c>
      <c r="AB268">
        <v>269.95</v>
      </c>
      <c r="AC268" s="2">
        <f>(Table2[[#This Row],[Close Price]]/Table2[[#This Row],[Day Low]])-1</f>
        <v>3.0392855802783281E-3</v>
      </c>
      <c r="AD268" s="2">
        <f>(Table2[[#This Row],[Day High]]/Table2[[#This Row],[Close Price]])-1</f>
        <v>3.2470447403860625E-2</v>
      </c>
      <c r="AE268" s="2">
        <f>(Table2[[#This Row],[Close Price]]/Table2[[#This Row],[Current Week Low]])-1</f>
        <v>7.2110371380444294E-2</v>
      </c>
      <c r="AF268" s="2">
        <f>(Table2[[#This Row],[Current Week High]]/Table2[[#This Row],[Close Price]])-1</f>
        <v>9.8383959299714885E-3</v>
      </c>
      <c r="AG268" s="2">
        <f>(Table2[[#This Row],[Close Price]]/Table2[[#This Row],[Current Month Low]])-1</f>
        <v>0.32330082669174787</v>
      </c>
      <c r="AH268" s="2">
        <f>(Table2[[#This Row],[Current Month High]]/Table2[[#This Row],[Close Price]])-1</f>
        <v>9.8383959299714885E-3</v>
      </c>
      <c r="AI268">
        <v>0.98383959299714796</v>
      </c>
      <c r="AJ268">
        <v>107.305157037611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0.1</v>
      </c>
      <c r="AM268" t="s">
        <v>10183</v>
      </c>
      <c r="AN268">
        <v>32.08</v>
      </c>
      <c r="AO268" t="s">
        <v>10183</v>
      </c>
      <c r="AP268">
        <v>3.8363205890780003E-2</v>
      </c>
      <c r="AQ268">
        <f>(Table2[[#This Row],[Sharpe Ratio]]-AVERAGE(Table2[Sharpe Ratio]))/_xlfn.STDEV.P(Table2[Sharpe Ratio])</f>
        <v>-0.17258519804520553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2.6748592176327874</v>
      </c>
      <c r="AS268">
        <f>_xlfn.RANK.AVG(Table2[[#This Row],[1Y Return vs Nifty Z-Score]],Table2[1Y Return vs Nifty Z-Score])</f>
        <v>172</v>
      </c>
      <c r="AT268">
        <f>_xlfn.RANK.AVG(Table2[[#This Row],[6M Return vs Nifty Z-Score]],Table2[6M Return vs Nifty Z-Score])</f>
        <v>109</v>
      </c>
      <c r="AU268">
        <f>_xlfn.RANK.AVG(Table2[[#This Row],[Sharpe Ratio Z-Score]],Table2[Sharpe Ratio Z-Score])</f>
        <v>389</v>
      </c>
      <c r="AV268">
        <f>(Table2[[#This Row],[Rank 1Y]]+Table2[[#This Row],[Rank 6M]]+Table2[[#This Row],[Rank Sharpe]])/3</f>
        <v>223.33333333333334</v>
      </c>
    </row>
    <row r="269" spans="1:48" x14ac:dyDescent="0.3">
      <c r="A269" t="s">
        <v>666</v>
      </c>
      <c r="B269" t="s">
        <v>667</v>
      </c>
      <c r="C269" t="s">
        <v>10149</v>
      </c>
      <c r="D269" t="s">
        <v>308</v>
      </c>
      <c r="E269">
        <v>26280.929748549999</v>
      </c>
      <c r="F269">
        <v>420.25</v>
      </c>
      <c r="G269">
        <v>69.025426863134399</v>
      </c>
      <c r="H269">
        <f>(Table2[[#This Row],[1Y Return vs Nifty]]-AVERAGE(Table2[1Y Return vs Nifty]))/_xlfn.STDEV.P(Table2[1Y Return vs Nifty])</f>
        <v>0.31434149922718801</v>
      </c>
      <c r="I269">
        <v>-9.7888427001471996</v>
      </c>
      <c r="J269">
        <f>(Table2[[#This Row],[1M Return vs Nifty]]-AVERAGE(Table2[1M Return vs Nifty]))/_xlfn.STDEV.P(Table2[1M Return vs Nifty])</f>
        <v>-0.8836309325046886</v>
      </c>
      <c r="K269">
        <v>34.1755131564735</v>
      </c>
      <c r="L269">
        <f>(Table2[[#This Row],[6M Return vs Nifty]]-AVERAGE(Table2[6M Return vs Nifty]))/_xlfn.STDEV.P(Table2[6M Return vs Nifty])</f>
        <v>0.72608754978641876</v>
      </c>
      <c r="M269">
        <v>-3.3003689322490701</v>
      </c>
      <c r="N269">
        <f>(Table2[[#This Row],[1W Return vs Nifty]]-AVERAGE(Table2[1W Return vs Nifty]))/_xlfn.STDEV.P(Table2[1W Return vs Nifty])</f>
        <v>-0.37641742212049156</v>
      </c>
      <c r="O269">
        <v>430.62</v>
      </c>
      <c r="P269">
        <v>436.77843042132599</v>
      </c>
      <c r="Q269">
        <v>371.41803838852201</v>
      </c>
      <c r="R269">
        <v>35.011667852677398</v>
      </c>
      <c r="S269" s="2">
        <f>(Table2[[#This Row],[Close Price]]-Table2[[#This Row],[20D EMA]])/Table2[[#This Row],[20D EMA]]</f>
        <v>-2.4081556825042972E-2</v>
      </c>
      <c r="T269" s="2">
        <f>(Table2[[#This Row],[Close Price]]-Table2[[#This Row],[50D EMA]])/Table2[[#This Row],[50D EMA]]</f>
        <v>-3.7841681892080405E-2</v>
      </c>
      <c r="U269" s="2">
        <f>(Table2[[#This Row],[Close Price]]-Table2[[#This Row],[200D EMA]])/Table2[[#This Row],[200D EMA]]</f>
        <v>0.13147439425221802</v>
      </c>
      <c r="V269">
        <v>0.70349032389459698</v>
      </c>
      <c r="W269">
        <v>417.85</v>
      </c>
      <c r="X269">
        <v>422.65</v>
      </c>
      <c r="Y269">
        <v>417.5</v>
      </c>
      <c r="Z269">
        <v>424.7</v>
      </c>
      <c r="AA269">
        <v>415.25</v>
      </c>
      <c r="AB269">
        <v>437.5</v>
      </c>
      <c r="AC269" s="2">
        <f>(Table2[[#This Row],[Close Price]]/Table2[[#This Row],[Day Low]])-1</f>
        <v>5.7436879262893203E-3</v>
      </c>
      <c r="AD269" s="2">
        <f>(Table2[[#This Row],[Day High]]/Table2[[#This Row],[Close Price]])-1</f>
        <v>5.7108863771564433E-3</v>
      </c>
      <c r="AE269" s="2">
        <f>(Table2[[#This Row],[Close Price]]/Table2[[#This Row],[Current Week Low]])-1</f>
        <v>6.5868263473054522E-3</v>
      </c>
      <c r="AF269" s="2">
        <f>(Table2[[#This Row],[Current Week High]]/Table2[[#This Row],[Close Price]])-1</f>
        <v>1.0588935157644253E-2</v>
      </c>
      <c r="AG269" s="2">
        <f>(Table2[[#This Row],[Close Price]]/Table2[[#This Row],[Current Month Low]])-1</f>
        <v>1.2040939193256994E-2</v>
      </c>
      <c r="AH269" s="2">
        <f>(Table2[[#This Row],[Current Month High]]/Table2[[#This Row],[Close Price]])-1</f>
        <v>4.104699583581195E-2</v>
      </c>
      <c r="AI269">
        <v>19.5002974419988</v>
      </c>
      <c r="AJ269">
        <v>104.95001219214799</v>
      </c>
      <c r="AK269" t="str">
        <f>IF(AND(Table2[[#This Row],[20D EMA]]&gt;Table2[[#This Row],[50D EMA]],Table2[[#This Row],[50D EMA]]&gt;Table2[[#This Row],[200D EMA]]),"Uptrend","Downtrend/NoTrend")</f>
        <v>Downtrend/NoTrend</v>
      </c>
      <c r="AL269">
        <v>-0.16</v>
      </c>
      <c r="AM269" t="s">
        <v>10184</v>
      </c>
      <c r="AN269">
        <v>-3.03</v>
      </c>
      <c r="AO269" t="s">
        <v>10184</v>
      </c>
      <c r="AP269">
        <v>0.14333701442654601</v>
      </c>
      <c r="AQ269">
        <f>(Table2[[#This Row],[Sharpe Ratio]]-AVERAGE(Table2[Sharpe Ratio]))/_xlfn.STDEV.P(Table2[Sharpe Ratio])</f>
        <v>1.0149349059915498</v>
      </c>
      <c r="AR2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9">
        <f>_xlfn.RANK.AVG(Table2[[#This Row],[1Y Return vs Nifty Z-Score]],Table2[1Y Return vs Nifty Z-Score])</f>
        <v>191</v>
      </c>
      <c r="AT269">
        <f>_xlfn.RANK.AVG(Table2[[#This Row],[6M Return vs Nifty Z-Score]],Table2[6M Return vs Nifty Z-Score])</f>
        <v>137</v>
      </c>
      <c r="AU269">
        <f>_xlfn.RANK.AVG(Table2[[#This Row],[Sharpe Ratio Z-Score]],Table2[Sharpe Ratio Z-Score])</f>
        <v>116</v>
      </c>
      <c r="AV269">
        <f>(Table2[[#This Row],[Rank 1Y]]+Table2[[#This Row],[Rank 6M]]+Table2[[#This Row],[Rank Sharpe]])/3</f>
        <v>148</v>
      </c>
    </row>
    <row r="270" spans="1:48" x14ac:dyDescent="0.3">
      <c r="A270" t="s">
        <v>668</v>
      </c>
      <c r="B270" t="s">
        <v>669</v>
      </c>
      <c r="C270" t="s">
        <v>10146</v>
      </c>
      <c r="D270" t="s">
        <v>220</v>
      </c>
      <c r="E270">
        <v>26045.975566770001</v>
      </c>
      <c r="F270">
        <v>4047.5</v>
      </c>
      <c r="G270">
        <v>93.712675641694901</v>
      </c>
      <c r="H270">
        <f>(Table2[[#This Row],[1Y Return vs Nifty]]-AVERAGE(Table2[1Y Return vs Nifty]))/_xlfn.STDEV.P(Table2[1Y Return vs Nifty])</f>
        <v>0.61796031493922898</v>
      </c>
      <c r="I270">
        <v>3.52781614333071</v>
      </c>
      <c r="J270">
        <f>(Table2[[#This Row],[1M Return vs Nifty]]-AVERAGE(Table2[1M Return vs Nifty]))/_xlfn.STDEV.P(Table2[1M Return vs Nifty])</f>
        <v>0.38258458908392073</v>
      </c>
      <c r="K270">
        <v>35.203244530020697</v>
      </c>
      <c r="L270">
        <f>(Table2[[#This Row],[6M Return vs Nifty]]-AVERAGE(Table2[6M Return vs Nifty]))/_xlfn.STDEV.P(Table2[6M Return vs Nifty])</f>
        <v>0.75770711668804402</v>
      </c>
      <c r="M270">
        <v>-6.4617974776536498</v>
      </c>
      <c r="N270">
        <f>(Table2[[#This Row],[1W Return vs Nifty]]-AVERAGE(Table2[1W Return vs Nifty]))/_xlfn.STDEV.P(Table2[1W Return vs Nifty])</f>
        <v>-1.0510164719472432</v>
      </c>
      <c r="O270">
        <v>3961.12</v>
      </c>
      <c r="P270">
        <v>3594.2699539079599</v>
      </c>
      <c r="Q270">
        <v>2824.59378441236</v>
      </c>
      <c r="R270">
        <v>53.103206070939798</v>
      </c>
      <c r="S270" s="2">
        <f>(Table2[[#This Row],[Close Price]]-Table2[[#This Row],[20D EMA]])/Table2[[#This Row],[20D EMA]]</f>
        <v>2.1806963687038036E-2</v>
      </c>
      <c r="T270" s="2">
        <f>(Table2[[#This Row],[Close Price]]-Table2[[#This Row],[50D EMA]])/Table2[[#This Row],[50D EMA]]</f>
        <v>0.12609794253190537</v>
      </c>
      <c r="U270" s="2">
        <f>(Table2[[#This Row],[Close Price]]-Table2[[#This Row],[200D EMA]])/Table2[[#This Row],[200D EMA]]</f>
        <v>0.43294941111047525</v>
      </c>
      <c r="V270">
        <v>1.05449680959973</v>
      </c>
      <c r="W270">
        <v>4068.95</v>
      </c>
      <c r="X270">
        <v>4168.1499999999996</v>
      </c>
      <c r="Y270">
        <v>4025.1</v>
      </c>
      <c r="Z270">
        <v>4175</v>
      </c>
      <c r="AA270">
        <v>3870</v>
      </c>
      <c r="AB270">
        <v>4574.1499999999996</v>
      </c>
      <c r="AC270" s="2">
        <f>(Table2[[#This Row],[Close Price]]/Table2[[#This Row],[Day Low]])-1</f>
        <v>-5.271630273166239E-3</v>
      </c>
      <c r="AD270" s="2">
        <f>(Table2[[#This Row],[Day High]]/Table2[[#This Row],[Close Price]])-1</f>
        <v>2.9808523780111118E-2</v>
      </c>
      <c r="AE270" s="2">
        <f>(Table2[[#This Row],[Close Price]]/Table2[[#This Row],[Current Week Low]])-1</f>
        <v>5.5650791284689305E-3</v>
      </c>
      <c r="AF270" s="2">
        <f>(Table2[[#This Row],[Current Week High]]/Table2[[#This Row],[Close Price]])-1</f>
        <v>3.1500926497838089E-2</v>
      </c>
      <c r="AG270" s="2">
        <f>(Table2[[#This Row],[Close Price]]/Table2[[#This Row],[Current Month Low]])-1</f>
        <v>4.5865633074935408E-2</v>
      </c>
      <c r="AH270" s="2">
        <f>(Table2[[#This Row],[Current Month High]]/Table2[[#This Row],[Close Price]])-1</f>
        <v>0.13011735639283506</v>
      </c>
      <c r="AI270">
        <v>13.011735639283501</v>
      </c>
      <c r="AJ270">
        <v>140.207715133531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0.39</v>
      </c>
      <c r="AM270" t="s">
        <v>10183</v>
      </c>
      <c r="AN270">
        <v>4.12</v>
      </c>
      <c r="AO270" t="s">
        <v>10183</v>
      </c>
      <c r="AQ270">
        <f>(Table2[[#This Row],[Sharpe Ratio]]-AVERAGE(Table2[Sharpe Ratio]))/_xlfn.STDEV.P(Table2[Sharpe Ratio])</f>
        <v>-0.60657038812317254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0.10066516064077802</v>
      </c>
      <c r="AS270">
        <f>_xlfn.RANK.AVG(Table2[[#This Row],[1Y Return vs Nifty Z-Score]],Table2[1Y Return vs Nifty Z-Score])</f>
        <v>124</v>
      </c>
      <c r="AT270">
        <f>_xlfn.RANK.AVG(Table2[[#This Row],[6M Return vs Nifty Z-Score]],Table2[6M Return vs Nifty Z-Score])</f>
        <v>127</v>
      </c>
      <c r="AU270">
        <f>_xlfn.RANK.AVG(Table2[[#This Row],[Sharpe Ratio Z-Score]],Table2[Sharpe Ratio Z-Score])</f>
        <v>518</v>
      </c>
      <c r="AV270">
        <f>(Table2[[#This Row],[Rank 1Y]]+Table2[[#This Row],[Rank 6M]]+Table2[[#This Row],[Rank Sharpe]])/3</f>
        <v>256.33333333333331</v>
      </c>
    </row>
    <row r="271" spans="1:48" x14ac:dyDescent="0.3">
      <c r="A271" t="s">
        <v>672</v>
      </c>
      <c r="B271" t="s">
        <v>673</v>
      </c>
      <c r="C271" t="s">
        <v>10153</v>
      </c>
      <c r="D271" t="s">
        <v>550</v>
      </c>
      <c r="E271">
        <v>25720.596262350002</v>
      </c>
      <c r="F271">
        <v>709.5</v>
      </c>
      <c r="G271">
        <v>27.190103334538101</v>
      </c>
      <c r="H271">
        <f>(Table2[[#This Row],[1Y Return vs Nifty]]-AVERAGE(Table2[1Y Return vs Nifty]))/_xlfn.STDEV.P(Table2[1Y Return vs Nifty])</f>
        <v>-0.20017477995064659</v>
      </c>
      <c r="I271">
        <v>-0.93939664369771403</v>
      </c>
      <c r="J271">
        <f>(Table2[[#This Row],[1M Return vs Nifty]]-AVERAGE(Table2[1M Return vs Nifty]))/_xlfn.STDEV.P(Table2[1M Return vs Nifty])</f>
        <v>-4.2180679416207428E-2</v>
      </c>
      <c r="K271">
        <v>4.63809050572904</v>
      </c>
      <c r="L271">
        <f>(Table2[[#This Row],[6M Return vs Nifty]]-AVERAGE(Table2[6M Return vs Nifty]))/_xlfn.STDEV.P(Table2[6M Return vs Nifty])</f>
        <v>-0.18267181637290086</v>
      </c>
      <c r="M271">
        <v>-3.6576115845731101</v>
      </c>
      <c r="N271">
        <f>(Table2[[#This Row],[1W Return vs Nifty]]-AVERAGE(Table2[1W Return vs Nifty]))/_xlfn.STDEV.P(Table2[1W Return vs Nifty])</f>
        <v>-0.45264737650794545</v>
      </c>
      <c r="O271">
        <v>697.97</v>
      </c>
      <c r="P271">
        <v>684.32525598151801</v>
      </c>
      <c r="Q271">
        <v>639.59739371338503</v>
      </c>
      <c r="R271">
        <v>59.231609697733802</v>
      </c>
      <c r="S271" s="2">
        <f>(Table2[[#This Row],[Close Price]]-Table2[[#This Row],[20D EMA]])/Table2[[#This Row],[20D EMA]]</f>
        <v>1.6519334641890013E-2</v>
      </c>
      <c r="T271" s="2">
        <f>(Table2[[#This Row],[Close Price]]-Table2[[#This Row],[50D EMA]])/Table2[[#This Row],[50D EMA]]</f>
        <v>3.6787688015948221E-2</v>
      </c>
      <c r="U271" s="2">
        <f>(Table2[[#This Row],[Close Price]]-Table2[[#This Row],[200D EMA]])/Table2[[#This Row],[200D EMA]]</f>
        <v>0.10929157462755323</v>
      </c>
      <c r="V271">
        <v>0.63102437521317301</v>
      </c>
      <c r="W271">
        <v>706</v>
      </c>
      <c r="X271">
        <v>712.15</v>
      </c>
      <c r="Y271">
        <v>700.35</v>
      </c>
      <c r="Z271">
        <v>714.8</v>
      </c>
      <c r="AA271">
        <v>680</v>
      </c>
      <c r="AB271">
        <v>728.9</v>
      </c>
      <c r="AC271" s="2">
        <f>(Table2[[#This Row],[Close Price]]/Table2[[#This Row],[Day Low]])-1</f>
        <v>4.9575070821530343E-3</v>
      </c>
      <c r="AD271" s="2">
        <f>(Table2[[#This Row],[Day High]]/Table2[[#This Row],[Close Price]])-1</f>
        <v>3.7350246652572139E-3</v>
      </c>
      <c r="AE271" s="2">
        <f>(Table2[[#This Row],[Close Price]]/Table2[[#This Row],[Current Week Low]])-1</f>
        <v>1.3064896123366809E-2</v>
      </c>
      <c r="AF271" s="2">
        <f>(Table2[[#This Row],[Current Week High]]/Table2[[#This Row],[Close Price]])-1</f>
        <v>7.4700493305144278E-3</v>
      </c>
      <c r="AG271" s="2">
        <f>(Table2[[#This Row],[Close Price]]/Table2[[#This Row],[Current Month Low]])-1</f>
        <v>4.3382352941176539E-2</v>
      </c>
      <c r="AH271" s="2">
        <f>(Table2[[#This Row],[Current Month High]]/Table2[[#This Row],[Close Price]])-1</f>
        <v>2.7343199436222765E-2</v>
      </c>
      <c r="AI271">
        <v>8.4214235377026103</v>
      </c>
      <c r="AJ271">
        <v>61.986301369863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-0.13</v>
      </c>
      <c r="AM271" t="s">
        <v>10184</v>
      </c>
      <c r="AN271">
        <v>3.25</v>
      </c>
      <c r="AO271" t="s">
        <v>10183</v>
      </c>
      <c r="AP271">
        <v>-6.9074405365657995E-2</v>
      </c>
      <c r="AQ271">
        <f>(Table2[[#This Row],[Sharpe Ratio]]-AVERAGE(Table2[Sharpe Ratio]))/_xlfn.STDEV.P(Table2[Sharpe Ratio])</f>
        <v>-1.3879771617771492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-2.2656518140248494</v>
      </c>
      <c r="AS271">
        <f>_xlfn.RANK.AVG(Table2[[#This Row],[1Y Return vs Nifty Z-Score]],Table2[1Y Return vs Nifty Z-Score])</f>
        <v>342</v>
      </c>
      <c r="AT271">
        <f>_xlfn.RANK.AVG(Table2[[#This Row],[6M Return vs Nifty Z-Score]],Table2[6M Return vs Nifty Z-Score])</f>
        <v>380</v>
      </c>
      <c r="AU271">
        <f>_xlfn.RANK.AVG(Table2[[#This Row],[Sharpe Ratio Z-Score]],Table2[Sharpe Ratio Z-Score])</f>
        <v>669</v>
      </c>
      <c r="AV271">
        <f>(Table2[[#This Row],[Rank 1Y]]+Table2[[#This Row],[Rank 6M]]+Table2[[#This Row],[Rank Sharpe]])/3</f>
        <v>463.66666666666669</v>
      </c>
    </row>
    <row r="272" spans="1:48" x14ac:dyDescent="0.3">
      <c r="A272" t="s">
        <v>674</v>
      </c>
      <c r="B272" t="s">
        <v>675</v>
      </c>
      <c r="C272" t="s">
        <v>10151</v>
      </c>
      <c r="D272" t="s">
        <v>332</v>
      </c>
      <c r="E272">
        <v>25587.5106744</v>
      </c>
      <c r="F272">
        <v>2016.8</v>
      </c>
      <c r="G272">
        <v>14.526762415583899</v>
      </c>
      <c r="H272">
        <f>(Table2[[#This Row],[1Y Return vs Nifty]]-AVERAGE(Table2[1Y Return vs Nifty]))/_xlfn.STDEV.P(Table2[1Y Return vs Nifty])</f>
        <v>-0.35591625634026042</v>
      </c>
      <c r="I272">
        <v>6.6565472294354402</v>
      </c>
      <c r="J272">
        <f>(Table2[[#This Row],[1M Return vs Nifty]]-AVERAGE(Table2[1M Return vs Nifty]))/_xlfn.STDEV.P(Table2[1M Return vs Nifty])</f>
        <v>0.68008022298633097</v>
      </c>
      <c r="K272">
        <v>37.072871942159097</v>
      </c>
      <c r="L272">
        <f>(Table2[[#This Row],[6M Return vs Nifty]]-AVERAGE(Table2[6M Return vs Nifty]))/_xlfn.STDEV.P(Table2[6M Return vs Nifty])</f>
        <v>0.81522877123789217</v>
      </c>
      <c r="M272">
        <v>-2.5916539650922501</v>
      </c>
      <c r="N272">
        <f>(Table2[[#This Row],[1W Return vs Nifty]]-AVERAGE(Table2[1W Return vs Nifty]))/_xlfn.STDEV.P(Table2[1W Return vs Nifty])</f>
        <v>-0.22518881246649591</v>
      </c>
      <c r="O272">
        <v>1924.89</v>
      </c>
      <c r="P272">
        <v>1747.1757379988801</v>
      </c>
      <c r="Q272">
        <v>1536.4480061998099</v>
      </c>
      <c r="R272">
        <v>64.934904147731999</v>
      </c>
      <c r="S272" s="2">
        <f>(Table2[[#This Row],[Close Price]]-Table2[[#This Row],[20D EMA]])/Table2[[#This Row],[20D EMA]]</f>
        <v>4.7748183013055216E-2</v>
      </c>
      <c r="T272" s="2">
        <f>(Table2[[#This Row],[Close Price]]-Table2[[#This Row],[50D EMA]])/Table2[[#This Row],[50D EMA]]</f>
        <v>0.1543200584446833</v>
      </c>
      <c r="U272" s="2">
        <f>(Table2[[#This Row],[Close Price]]-Table2[[#This Row],[200D EMA]])/Table2[[#This Row],[200D EMA]]</f>
        <v>0.31263797529229365</v>
      </c>
      <c r="V272">
        <v>0.58148926342033902</v>
      </c>
      <c r="W272">
        <v>2002.6</v>
      </c>
      <c r="X272">
        <v>2044</v>
      </c>
      <c r="Y272">
        <v>1941.1</v>
      </c>
      <c r="Z272">
        <v>2025</v>
      </c>
      <c r="AA272">
        <v>1921</v>
      </c>
      <c r="AB272">
        <v>2080</v>
      </c>
      <c r="AC272" s="2">
        <f>(Table2[[#This Row],[Close Price]]/Table2[[#This Row],[Day Low]])-1</f>
        <v>7.0907819834216124E-3</v>
      </c>
      <c r="AD272" s="2">
        <f>(Table2[[#This Row],[Day High]]/Table2[[#This Row],[Close Price]])-1</f>
        <v>1.3486711622372027E-2</v>
      </c>
      <c r="AE272" s="2">
        <f>(Table2[[#This Row],[Close Price]]/Table2[[#This Row],[Current Week Low]])-1</f>
        <v>3.8998506001751698E-2</v>
      </c>
      <c r="AF272" s="2">
        <f>(Table2[[#This Row],[Current Week High]]/Table2[[#This Row],[Close Price]])-1</f>
        <v>4.0658468861562991E-3</v>
      </c>
      <c r="AG272" s="2">
        <f>(Table2[[#This Row],[Close Price]]/Table2[[#This Row],[Current Month Low]])-1</f>
        <v>4.9869859448204101E-2</v>
      </c>
      <c r="AH272" s="2">
        <f>(Table2[[#This Row],[Current Month High]]/Table2[[#This Row],[Close Price]])-1</f>
        <v>3.1336771122570495E-2</v>
      </c>
      <c r="AI272">
        <v>9.0341134470448292</v>
      </c>
      <c r="AJ272">
        <v>70.036253267009499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0.2</v>
      </c>
      <c r="AM272" t="s">
        <v>10183</v>
      </c>
      <c r="AN272">
        <v>1.64</v>
      </c>
      <c r="AO272" t="s">
        <v>10183</v>
      </c>
      <c r="AP272">
        <v>-8.1054611033072002E-2</v>
      </c>
      <c r="AQ272">
        <f>(Table2[[#This Row],[Sharpe Ratio]]-AVERAGE(Table2[Sharpe Ratio]))/_xlfn.STDEV.P(Table2[Sharpe Ratio])</f>
        <v>-1.5235036829064839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-0.6092997574890171</v>
      </c>
      <c r="AS272">
        <f>_xlfn.RANK.AVG(Table2[[#This Row],[1Y Return vs Nifty Z-Score]],Table2[1Y Return vs Nifty Z-Score])</f>
        <v>413</v>
      </c>
      <c r="AT272">
        <f>_xlfn.RANK.AVG(Table2[[#This Row],[6M Return vs Nifty Z-Score]],Table2[6M Return vs Nifty Z-Score])</f>
        <v>120</v>
      </c>
      <c r="AU272">
        <f>_xlfn.RANK.AVG(Table2[[#This Row],[Sharpe Ratio Z-Score]],Table2[Sharpe Ratio Z-Score])</f>
        <v>688</v>
      </c>
      <c r="AV272">
        <f>(Table2[[#This Row],[Rank 1Y]]+Table2[[#This Row],[Rank 6M]]+Table2[[#This Row],[Rank Sharpe]])/3</f>
        <v>407</v>
      </c>
    </row>
    <row r="273" spans="1:48" x14ac:dyDescent="0.3">
      <c r="A273" t="s">
        <v>676</v>
      </c>
      <c r="B273" t="s">
        <v>677</v>
      </c>
      <c r="C273" t="s">
        <v>10146</v>
      </c>
      <c r="D273" t="s">
        <v>396</v>
      </c>
      <c r="E273">
        <v>25507.880639999999</v>
      </c>
      <c r="F273">
        <v>3639.2</v>
      </c>
      <c r="G273">
        <v>12.805331916877</v>
      </c>
      <c r="H273">
        <f>(Table2[[#This Row],[1Y Return vs Nifty]]-AVERAGE(Table2[1Y Return vs Nifty]))/_xlfn.STDEV.P(Table2[1Y Return vs Nifty])</f>
        <v>-0.37708745666461069</v>
      </c>
      <c r="I273">
        <v>3.2205499603416001</v>
      </c>
      <c r="J273">
        <f>(Table2[[#This Row],[1M Return vs Nifty]]-AVERAGE(Table2[1M Return vs Nifty]))/_xlfn.STDEV.P(Table2[1M Return vs Nifty])</f>
        <v>0.35336816064394094</v>
      </c>
      <c r="K273">
        <v>-2.45827286622964</v>
      </c>
      <c r="L273">
        <f>(Table2[[#This Row],[6M Return vs Nifty]]-AVERAGE(Table2[6M Return vs Nifty]))/_xlfn.STDEV.P(Table2[6M Return vs Nifty])</f>
        <v>-0.4010011796416641</v>
      </c>
      <c r="M273">
        <v>1.1682999409918999</v>
      </c>
      <c r="N273">
        <f>(Table2[[#This Row],[1W Return vs Nifty]]-AVERAGE(Table2[1W Return vs Nifty]))/_xlfn.STDEV.P(Table2[1W Return vs Nifty])</f>
        <v>0.57712612080116443</v>
      </c>
      <c r="O273">
        <v>3591.32</v>
      </c>
      <c r="P273">
        <v>3438.20324683641</v>
      </c>
      <c r="Q273">
        <v>3118.4784267610698</v>
      </c>
      <c r="R273">
        <v>54.657047097966903</v>
      </c>
      <c r="S273" s="2">
        <f>(Table2[[#This Row],[Close Price]]-Table2[[#This Row],[20D EMA]])/Table2[[#This Row],[20D EMA]]</f>
        <v>1.3332145283628206E-2</v>
      </c>
      <c r="T273" s="2">
        <f>(Table2[[#This Row],[Close Price]]-Table2[[#This Row],[50D EMA]])/Table2[[#This Row],[50D EMA]]</f>
        <v>5.8459822975425527E-2</v>
      </c>
      <c r="U273" s="2">
        <f>(Table2[[#This Row],[Close Price]]-Table2[[#This Row],[200D EMA]])/Table2[[#This Row],[200D EMA]]</f>
        <v>0.16697937326434048</v>
      </c>
      <c r="V273">
        <v>0.89883241430481997</v>
      </c>
      <c r="W273">
        <v>3626.6</v>
      </c>
      <c r="X273">
        <v>3667.5</v>
      </c>
      <c r="Y273">
        <v>3461.95</v>
      </c>
      <c r="Z273">
        <v>3699</v>
      </c>
      <c r="AA273">
        <v>3461.95</v>
      </c>
      <c r="AB273">
        <v>3728.65</v>
      </c>
      <c r="AC273" s="2">
        <f>(Table2[[#This Row],[Close Price]]/Table2[[#This Row],[Day Low]])-1</f>
        <v>3.4743285722163009E-3</v>
      </c>
      <c r="AD273" s="2">
        <f>(Table2[[#This Row],[Day High]]/Table2[[#This Row],[Close Price]])-1</f>
        <v>7.7764343811828063E-3</v>
      </c>
      <c r="AE273" s="2">
        <f>(Table2[[#This Row],[Close Price]]/Table2[[#This Row],[Current Week Low]])-1</f>
        <v>5.1199468507632906E-2</v>
      </c>
      <c r="AF273" s="2">
        <f>(Table2[[#This Row],[Current Week High]]/Table2[[#This Row],[Close Price]])-1</f>
        <v>1.6432182897340164E-2</v>
      </c>
      <c r="AG273" s="2">
        <f>(Table2[[#This Row],[Close Price]]/Table2[[#This Row],[Current Month Low]])-1</f>
        <v>5.1199468507632906E-2</v>
      </c>
      <c r="AH273" s="2">
        <f>(Table2[[#This Row],[Current Month High]]/Table2[[#This Row],[Close Price]])-1</f>
        <v>2.4579577929215279E-2</v>
      </c>
      <c r="AI273">
        <v>8.2325785887008305</v>
      </c>
      <c r="AJ273">
        <v>48.490288885261897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0.15</v>
      </c>
      <c r="AM273" t="s">
        <v>10183</v>
      </c>
      <c r="AN273">
        <v>1.17</v>
      </c>
      <c r="AO273" t="s">
        <v>10183</v>
      </c>
      <c r="AP273">
        <v>0.105293437509723</v>
      </c>
      <c r="AQ273">
        <f>(Table2[[#This Row],[Sharpe Ratio]]-AVERAGE(Table2[Sharpe Ratio]))/_xlfn.STDEV.P(Table2[Sharpe Ratio])</f>
        <v>0.58456553054106908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0.73697117567989956</v>
      </c>
      <c r="AS273">
        <f>_xlfn.RANK.AVG(Table2[[#This Row],[1Y Return vs Nifty Z-Score]],Table2[1Y Return vs Nifty Z-Score])</f>
        <v>420</v>
      </c>
      <c r="AT273">
        <f>_xlfn.RANK.AVG(Table2[[#This Row],[6M Return vs Nifty Z-Score]],Table2[6M Return vs Nifty Z-Score])</f>
        <v>459</v>
      </c>
      <c r="AU273">
        <f>_xlfn.RANK.AVG(Table2[[#This Row],[Sharpe Ratio Z-Score]],Table2[Sharpe Ratio Z-Score])</f>
        <v>197</v>
      </c>
      <c r="AV273">
        <f>(Table2[[#This Row],[Rank 1Y]]+Table2[[#This Row],[Rank 6M]]+Table2[[#This Row],[Rank Sharpe]])/3</f>
        <v>358.66666666666669</v>
      </c>
    </row>
    <row r="274" spans="1:48" x14ac:dyDescent="0.3">
      <c r="A274" t="s">
        <v>678</v>
      </c>
      <c r="B274" t="s">
        <v>679</v>
      </c>
      <c r="C274" t="s">
        <v>10141</v>
      </c>
      <c r="D274" t="s">
        <v>180</v>
      </c>
      <c r="E274">
        <v>25383.884042999998</v>
      </c>
      <c r="F274">
        <v>7675.9</v>
      </c>
      <c r="G274">
        <v>5.0225832618275197</v>
      </c>
      <c r="H274">
        <f>(Table2[[#This Row],[1Y Return vs Nifty]]-AVERAGE(Table2[1Y Return vs Nifty]))/_xlfn.STDEV.P(Table2[1Y Return vs Nifty])</f>
        <v>-0.47280443796236987</v>
      </c>
      <c r="I274">
        <v>-10.3757088608922</v>
      </c>
      <c r="J274">
        <f>(Table2[[#This Row],[1M Return vs Nifty]]-AVERAGE(Table2[1M Return vs Nifty]))/_xlfn.STDEV.P(Table2[1M Return vs Nifty])</f>
        <v>-0.9394331461503721</v>
      </c>
      <c r="K274">
        <v>2.2553941176733798</v>
      </c>
      <c r="L274">
        <f>(Table2[[#This Row],[6M Return vs Nifty]]-AVERAGE(Table2[6M Return vs Nifty]))/_xlfn.STDEV.P(Table2[6M Return vs Nifty])</f>
        <v>-0.25597874247008995</v>
      </c>
      <c r="M274">
        <v>1.8936070810233101</v>
      </c>
      <c r="N274">
        <f>(Table2[[#This Row],[1W Return vs Nifty]]-AVERAGE(Table2[1W Return vs Nifty]))/_xlfn.STDEV.P(Table2[1W Return vs Nifty])</f>
        <v>0.73189523877125973</v>
      </c>
      <c r="O274">
        <v>7393.8</v>
      </c>
      <c r="P274">
        <v>7230.3216972359196</v>
      </c>
      <c r="Q274">
        <v>6614.2712418076899</v>
      </c>
      <c r="R274">
        <v>77.468462496611807</v>
      </c>
      <c r="S274" s="2">
        <f>(Table2[[#This Row],[Close Price]]-Table2[[#This Row],[20D EMA]])/Table2[[#This Row],[20D EMA]]</f>
        <v>3.8153588141415708E-2</v>
      </c>
      <c r="T274" s="2">
        <f>(Table2[[#This Row],[Close Price]]-Table2[[#This Row],[50D EMA]])/Table2[[#This Row],[50D EMA]]</f>
        <v>6.162634546875282E-2</v>
      </c>
      <c r="U274" s="2">
        <f>(Table2[[#This Row],[Close Price]]-Table2[[#This Row],[200D EMA]])/Table2[[#This Row],[200D EMA]]</f>
        <v>0.16050577900131066</v>
      </c>
      <c r="V274">
        <v>0.66587797770455603</v>
      </c>
      <c r="W274">
        <v>7682.35</v>
      </c>
      <c r="X274">
        <v>7826.6</v>
      </c>
      <c r="Y274">
        <v>7363.3</v>
      </c>
      <c r="Z274">
        <v>7790</v>
      </c>
      <c r="AA274">
        <v>7152.75</v>
      </c>
      <c r="AB274">
        <v>7790</v>
      </c>
      <c r="AC274" s="2">
        <f>(Table2[[#This Row],[Close Price]]/Table2[[#This Row],[Day Low]])-1</f>
        <v>-8.3958684517115856E-4</v>
      </c>
      <c r="AD274" s="2">
        <f>(Table2[[#This Row],[Day High]]/Table2[[#This Row],[Close Price]])-1</f>
        <v>1.9632876926484188E-2</v>
      </c>
      <c r="AE274" s="2">
        <f>(Table2[[#This Row],[Close Price]]/Table2[[#This Row],[Current Week Low]])-1</f>
        <v>4.2453791099099414E-2</v>
      </c>
      <c r="AF274" s="2">
        <f>(Table2[[#This Row],[Current Week High]]/Table2[[#This Row],[Close Price]])-1</f>
        <v>1.4864706418791229E-2</v>
      </c>
      <c r="AG274" s="2">
        <f>(Table2[[#This Row],[Close Price]]/Table2[[#This Row],[Current Month Low]])-1</f>
        <v>7.3139701513403876E-2</v>
      </c>
      <c r="AH274" s="2">
        <f>(Table2[[#This Row],[Current Month High]]/Table2[[#This Row],[Close Price]])-1</f>
        <v>1.4864706418791229E-2</v>
      </c>
      <c r="AI274">
        <v>4.2092783908075999</v>
      </c>
      <c r="AJ274">
        <v>42.080518278574701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0.12</v>
      </c>
      <c r="AM274" t="s">
        <v>10183</v>
      </c>
      <c r="AN274">
        <v>4.3499999999999996</v>
      </c>
      <c r="AO274" t="s">
        <v>10183</v>
      </c>
      <c r="AP274">
        <v>-4.1591921755265999E-2</v>
      </c>
      <c r="AQ274">
        <f>(Table2[[#This Row],[Sharpe Ratio]]-AVERAGE(Table2[Sharpe Ratio]))/_xlfn.STDEV.P(Table2[Sharpe Ratio])</f>
        <v>-1.0770805462172632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-2.0134016340288357</v>
      </c>
      <c r="AS274">
        <f>_xlfn.RANK.AVG(Table2[[#This Row],[1Y Return vs Nifty Z-Score]],Table2[1Y Return vs Nifty Z-Score])</f>
        <v>461</v>
      </c>
      <c r="AT274">
        <f>_xlfn.RANK.AVG(Table2[[#This Row],[6M Return vs Nifty Z-Score]],Table2[6M Return vs Nifty Z-Score])</f>
        <v>406</v>
      </c>
      <c r="AU274">
        <f>_xlfn.RANK.AVG(Table2[[#This Row],[Sharpe Ratio Z-Score]],Table2[Sharpe Ratio Z-Score])</f>
        <v>622</v>
      </c>
      <c r="AV274">
        <f>(Table2[[#This Row],[Rank 1Y]]+Table2[[#This Row],[Rank 6M]]+Table2[[#This Row],[Rank Sharpe]])/3</f>
        <v>496.33333333333331</v>
      </c>
    </row>
    <row r="275" spans="1:48" x14ac:dyDescent="0.3">
      <c r="A275" t="s">
        <v>680</v>
      </c>
      <c r="B275" t="s">
        <v>681</v>
      </c>
      <c r="C275" t="s">
        <v>10144</v>
      </c>
      <c r="D275" t="s">
        <v>293</v>
      </c>
      <c r="E275">
        <v>25327.564923675</v>
      </c>
      <c r="F275">
        <v>1247.05</v>
      </c>
      <c r="G275">
        <v>-5.2867218285760202</v>
      </c>
      <c r="H275">
        <f>(Table2[[#This Row],[1Y Return vs Nifty]]-AVERAGE(Table2[1Y Return vs Nifty]))/_xlfn.STDEV.P(Table2[1Y Return vs Nifty])</f>
        <v>-0.59959454853478633</v>
      </c>
      <c r="I275">
        <v>-7.5256319378153496</v>
      </c>
      <c r="J275">
        <f>(Table2[[#This Row],[1M Return vs Nifty]]-AVERAGE(Table2[1M Return vs Nifty]))/_xlfn.STDEV.P(Table2[1M Return vs Nifty])</f>
        <v>-0.66843336458812996</v>
      </c>
      <c r="K275">
        <v>-14.4705250922531</v>
      </c>
      <c r="L275">
        <f>(Table2[[#This Row],[6M Return vs Nifty]]-AVERAGE(Table2[6M Return vs Nifty]))/_xlfn.STDEV.P(Table2[6M Return vs Nifty])</f>
        <v>-0.77057461359162382</v>
      </c>
      <c r="M275">
        <v>-4.4133288092311798</v>
      </c>
      <c r="N275">
        <f>(Table2[[#This Row],[1W Return vs Nifty]]-AVERAGE(Table2[1W Return vs Nifty]))/_xlfn.STDEV.P(Table2[1W Return vs Nifty])</f>
        <v>-0.61390552748943539</v>
      </c>
      <c r="O275">
        <v>1227.67</v>
      </c>
      <c r="P275">
        <v>1234.27107710114</v>
      </c>
      <c r="Q275">
        <v>1191.1126388167099</v>
      </c>
      <c r="R275">
        <v>60.456825202656802</v>
      </c>
      <c r="S275" s="2">
        <f>(Table2[[#This Row],[Close Price]]-Table2[[#This Row],[20D EMA]])/Table2[[#This Row],[20D EMA]]</f>
        <v>1.5786001124080479E-2</v>
      </c>
      <c r="T275" s="2">
        <f>(Table2[[#This Row],[Close Price]]-Table2[[#This Row],[50D EMA]])/Table2[[#This Row],[50D EMA]]</f>
        <v>1.0353416794690718E-2</v>
      </c>
      <c r="U275" s="2">
        <f>(Table2[[#This Row],[Close Price]]-Table2[[#This Row],[200D EMA]])/Table2[[#This Row],[200D EMA]]</f>
        <v>4.6962276581046118E-2</v>
      </c>
      <c r="V275">
        <v>1.4114302217166901</v>
      </c>
      <c r="W275">
        <v>1237</v>
      </c>
      <c r="X275">
        <v>1251.1500000000001</v>
      </c>
      <c r="Y275">
        <v>1204.5</v>
      </c>
      <c r="Z275">
        <v>1258.3499999999999</v>
      </c>
      <c r="AA275">
        <v>1202.4000000000001</v>
      </c>
      <c r="AB275">
        <v>1258.3499999999999</v>
      </c>
      <c r="AC275" s="2">
        <f>(Table2[[#This Row],[Close Price]]/Table2[[#This Row],[Day Low]])-1</f>
        <v>8.1244947453515959E-3</v>
      </c>
      <c r="AD275" s="2">
        <f>(Table2[[#This Row],[Day High]]/Table2[[#This Row],[Close Price]])-1</f>
        <v>3.2877591115032523E-3</v>
      </c>
      <c r="AE275" s="2">
        <f>(Table2[[#This Row],[Close Price]]/Table2[[#This Row],[Current Week Low]])-1</f>
        <v>3.5325861353258547E-2</v>
      </c>
      <c r="AF275" s="2">
        <f>(Table2[[#This Row],[Current Week High]]/Table2[[#This Row],[Close Price]])-1</f>
        <v>9.061384868289224E-3</v>
      </c>
      <c r="AG275" s="2">
        <f>(Table2[[#This Row],[Close Price]]/Table2[[#This Row],[Current Month Low]])-1</f>
        <v>3.713406520292728E-2</v>
      </c>
      <c r="AH275" s="2">
        <f>(Table2[[#This Row],[Current Month High]]/Table2[[#This Row],[Close Price]])-1</f>
        <v>9.061384868289224E-3</v>
      </c>
      <c r="AI275">
        <v>15.865442444168201</v>
      </c>
      <c r="AJ275">
        <v>28.1128004931169</v>
      </c>
      <c r="AK275" t="str">
        <f>IF(AND(Table2[[#This Row],[20D EMA]]&gt;Table2[[#This Row],[50D EMA]],Table2[[#This Row],[50D EMA]]&gt;Table2[[#This Row],[200D EMA]]),"Uptrend","Downtrend/NoTrend")</f>
        <v>Downtrend/NoTrend</v>
      </c>
      <c r="AL275">
        <v>-0.11</v>
      </c>
      <c r="AM275" t="s">
        <v>10184</v>
      </c>
      <c r="AN275">
        <v>3.81</v>
      </c>
      <c r="AO275" t="s">
        <v>10183</v>
      </c>
      <c r="AP275">
        <v>9.3442150742345007E-2</v>
      </c>
      <c r="AQ275">
        <f>(Table2[[#This Row],[Sharpe Ratio]]-AVERAGE(Table2[Sharpe Ratio]))/_xlfn.STDEV.P(Table2[Sharpe Ratio])</f>
        <v>0.45049740925183279</v>
      </c>
      <c r="AR2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5">
        <f>_xlfn.RANK.AVG(Table2[[#This Row],[1Y Return vs Nifty Z-Score]],Table2[1Y Return vs Nifty Z-Score])</f>
        <v>538</v>
      </c>
      <c r="AT275">
        <f>_xlfn.RANK.AVG(Table2[[#This Row],[6M Return vs Nifty Z-Score]],Table2[6M Return vs Nifty Z-Score])</f>
        <v>577</v>
      </c>
      <c r="AU275">
        <f>_xlfn.RANK.AVG(Table2[[#This Row],[Sharpe Ratio Z-Score]],Table2[Sharpe Ratio Z-Score])</f>
        <v>226</v>
      </c>
      <c r="AV275">
        <f>(Table2[[#This Row],[Rank 1Y]]+Table2[[#This Row],[Rank 6M]]+Table2[[#This Row],[Rank Sharpe]])/3</f>
        <v>447</v>
      </c>
    </row>
    <row r="276" spans="1:48" x14ac:dyDescent="0.3">
      <c r="A276" t="s">
        <v>682</v>
      </c>
      <c r="B276" t="s">
        <v>683</v>
      </c>
      <c r="C276" t="s">
        <v>10139</v>
      </c>
      <c r="D276" t="s">
        <v>576</v>
      </c>
      <c r="E276">
        <v>25152.627499999999</v>
      </c>
      <c r="F276">
        <v>2406.9499999999998</v>
      </c>
      <c r="G276">
        <v>70.056810280283301</v>
      </c>
      <c r="H276">
        <f>(Table2[[#This Row],[1Y Return vs Nifty]]-AVERAGE(Table2[1Y Return vs Nifty]))/_xlfn.STDEV.P(Table2[1Y Return vs Nifty])</f>
        <v>0.3270260804240907</v>
      </c>
      <c r="I276">
        <v>9.6317330852424607</v>
      </c>
      <c r="J276">
        <f>(Table2[[#This Row],[1M Return vs Nifty]]-AVERAGE(Table2[1M Return vs Nifty]))/_xlfn.STDEV.P(Table2[1M Return vs Nifty])</f>
        <v>0.96297599695735303</v>
      </c>
      <c r="K276">
        <v>19.140109969836299</v>
      </c>
      <c r="L276">
        <f>(Table2[[#This Row],[6M Return vs Nifty]]-AVERAGE(Table2[6M Return vs Nifty]))/_xlfn.STDEV.P(Table2[6M Return vs Nifty])</f>
        <v>0.26350272539606656</v>
      </c>
      <c r="M276">
        <v>2.3122453978834399</v>
      </c>
      <c r="N276">
        <f>(Table2[[#This Row],[1W Return vs Nifty]]-AVERAGE(Table2[1W Return vs Nifty]))/_xlfn.STDEV.P(Table2[1W Return vs Nifty])</f>
        <v>0.82122606080910932</v>
      </c>
      <c r="O276">
        <v>2271.65</v>
      </c>
      <c r="P276">
        <v>2161.3251560120202</v>
      </c>
      <c r="Q276">
        <v>1865.79418434428</v>
      </c>
      <c r="R276">
        <v>68.102286402167195</v>
      </c>
      <c r="S276" s="2">
        <f>(Table2[[#This Row],[Close Price]]-Table2[[#This Row],[20D EMA]])/Table2[[#This Row],[20D EMA]]</f>
        <v>5.9560231549754462E-2</v>
      </c>
      <c r="T276" s="2">
        <f>(Table2[[#This Row],[Close Price]]-Table2[[#This Row],[50D EMA]])/Table2[[#This Row],[50D EMA]]</f>
        <v>0.11364548425522215</v>
      </c>
      <c r="U276" s="2">
        <f>(Table2[[#This Row],[Close Price]]-Table2[[#This Row],[200D EMA]])/Table2[[#This Row],[200D EMA]]</f>
        <v>0.29004046651903631</v>
      </c>
      <c r="V276">
        <v>1.36834746605547</v>
      </c>
      <c r="W276">
        <v>2388.6</v>
      </c>
      <c r="X276">
        <v>2415.9499999999998</v>
      </c>
      <c r="Y276">
        <v>2387</v>
      </c>
      <c r="Z276">
        <v>2474.6999999999998</v>
      </c>
      <c r="AA276">
        <v>2260</v>
      </c>
      <c r="AB276">
        <v>2538.65</v>
      </c>
      <c r="AC276" s="2">
        <f>(Table2[[#This Row],[Close Price]]/Table2[[#This Row],[Day Low]])-1</f>
        <v>7.6823243741104275E-3</v>
      </c>
      <c r="AD276" s="2">
        <f>(Table2[[#This Row],[Day High]]/Table2[[#This Row],[Close Price]])-1</f>
        <v>3.7391719811379343E-3</v>
      </c>
      <c r="AE276" s="2">
        <f>(Table2[[#This Row],[Close Price]]/Table2[[#This Row],[Current Week Low]])-1</f>
        <v>8.3577712609970156E-3</v>
      </c>
      <c r="AF276" s="2">
        <f>(Table2[[#This Row],[Current Week High]]/Table2[[#This Row],[Close Price]])-1</f>
        <v>2.8147655746899591E-2</v>
      </c>
      <c r="AG276" s="2">
        <f>(Table2[[#This Row],[Close Price]]/Table2[[#This Row],[Current Month Low]])-1</f>
        <v>6.5022123893805128E-2</v>
      </c>
      <c r="AH276" s="2">
        <f>(Table2[[#This Row],[Current Month High]]/Table2[[#This Row],[Close Price]])-1</f>
        <v>5.4716549990652119E-2</v>
      </c>
      <c r="AI276">
        <v>5.4716549990652101</v>
      </c>
      <c r="AJ276">
        <v>117.361267891813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0.02</v>
      </c>
      <c r="AM276" t="s">
        <v>10183</v>
      </c>
      <c r="AN276">
        <v>19.98</v>
      </c>
      <c r="AO276" t="s">
        <v>10183</v>
      </c>
      <c r="AP276">
        <v>4.6507118875356003E-2</v>
      </c>
      <c r="AQ276">
        <f>(Table2[[#This Row],[Sharpe Ratio]]-AVERAGE(Table2[Sharpe Ratio]))/_xlfn.STDEV.P(Table2[Sharpe Ratio])</f>
        <v>-8.0456880233292352E-2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2.2942739833533272</v>
      </c>
      <c r="AS276">
        <f>_xlfn.RANK.AVG(Table2[[#This Row],[1Y Return vs Nifty Z-Score]],Table2[1Y Return vs Nifty Z-Score])</f>
        <v>187</v>
      </c>
      <c r="AT276">
        <f>_xlfn.RANK.AVG(Table2[[#This Row],[6M Return vs Nifty Z-Score]],Table2[6M Return vs Nifty Z-Score])</f>
        <v>230</v>
      </c>
      <c r="AU276">
        <f>_xlfn.RANK.AVG(Table2[[#This Row],[Sharpe Ratio Z-Score]],Table2[Sharpe Ratio Z-Score])</f>
        <v>361</v>
      </c>
      <c r="AV276">
        <f>(Table2[[#This Row],[Rank 1Y]]+Table2[[#This Row],[Rank 6M]]+Table2[[#This Row],[Rank Sharpe]])/3</f>
        <v>259.33333333333331</v>
      </c>
    </row>
    <row r="277" spans="1:48" x14ac:dyDescent="0.3">
      <c r="A277" t="s">
        <v>684</v>
      </c>
      <c r="B277" t="s">
        <v>685</v>
      </c>
      <c r="C277" t="s">
        <v>10149</v>
      </c>
      <c r="D277" t="s">
        <v>647</v>
      </c>
      <c r="E277">
        <v>25140.077784360001</v>
      </c>
      <c r="F277">
        <v>1035.0999999999999</v>
      </c>
      <c r="G277">
        <v>-42.143637047114403</v>
      </c>
      <c r="H277">
        <f>(Table2[[#This Row],[1Y Return vs Nifty]]-AVERAGE(Table2[1Y Return vs Nifty]))/_xlfn.STDEV.P(Table2[1Y Return vs Nifty])</f>
        <v>-1.0528833313322443</v>
      </c>
      <c r="I277">
        <v>-15.450566559561601</v>
      </c>
      <c r="J277">
        <f>(Table2[[#This Row],[1M Return vs Nifty]]-AVERAGE(Table2[1M Return vs Nifty]))/_xlfn.STDEV.P(Table2[1M Return vs Nifty])</f>
        <v>-1.4219763774096033</v>
      </c>
      <c r="K277">
        <v>-26.6218128788949</v>
      </c>
      <c r="L277">
        <f>(Table2[[#This Row],[6M Return vs Nifty]]-AVERAGE(Table2[6M Return vs Nifty]))/_xlfn.STDEV.P(Table2[6M Return vs Nifty])</f>
        <v>-1.144425667475967</v>
      </c>
      <c r="M277">
        <v>-6.8309822382114502</v>
      </c>
      <c r="N277">
        <f>(Table2[[#This Row],[1W Return vs Nifty]]-AVERAGE(Table2[1W Return vs Nifty]))/_xlfn.STDEV.P(Table2[1W Return vs Nifty])</f>
        <v>-1.1297946841085866</v>
      </c>
      <c r="O277">
        <v>1073.57</v>
      </c>
      <c r="P277">
        <v>1059.0742580292299</v>
      </c>
      <c r="Q277">
        <v>1096.41621819946</v>
      </c>
      <c r="R277">
        <v>33.633031019285902</v>
      </c>
      <c r="S277" s="2">
        <f>(Table2[[#This Row],[Close Price]]-Table2[[#This Row],[20D EMA]])/Table2[[#This Row],[20D EMA]]</f>
        <v>-3.5833713684249771E-2</v>
      </c>
      <c r="T277" s="2">
        <f>(Table2[[#This Row],[Close Price]]-Table2[[#This Row],[50D EMA]])/Table2[[#This Row],[50D EMA]]</f>
        <v>-2.2636994382095831E-2</v>
      </c>
      <c r="U277" s="2">
        <f>(Table2[[#This Row],[Close Price]]-Table2[[#This Row],[200D EMA]])/Table2[[#This Row],[200D EMA]]</f>
        <v>-5.5924216717766061E-2</v>
      </c>
      <c r="V277">
        <v>0.51094456478080497</v>
      </c>
      <c r="W277">
        <v>1033.8</v>
      </c>
      <c r="X277">
        <v>1044.8499999999999</v>
      </c>
      <c r="Y277">
        <v>1022</v>
      </c>
      <c r="Z277">
        <v>1041.2</v>
      </c>
      <c r="AA277">
        <v>1016.1</v>
      </c>
      <c r="AB277">
        <v>1145</v>
      </c>
      <c r="AC277" s="2">
        <f>(Table2[[#This Row],[Close Price]]/Table2[[#This Row],[Day Low]])-1</f>
        <v>1.2574966144320854E-3</v>
      </c>
      <c r="AD277" s="2">
        <f>(Table2[[#This Row],[Day High]]/Table2[[#This Row],[Close Price]])-1</f>
        <v>9.4193797700705684E-3</v>
      </c>
      <c r="AE277" s="2">
        <f>(Table2[[#This Row],[Close Price]]/Table2[[#This Row],[Current Week Low]])-1</f>
        <v>1.2818003913894316E-2</v>
      </c>
      <c r="AF277" s="2">
        <f>(Table2[[#This Row],[Current Week High]]/Table2[[#This Row],[Close Price]])-1</f>
        <v>5.8931504202492935E-3</v>
      </c>
      <c r="AG277" s="2">
        <f>(Table2[[#This Row],[Close Price]]/Table2[[#This Row],[Current Month Low]])-1</f>
        <v>1.8698946954039952E-2</v>
      </c>
      <c r="AH277" s="2">
        <f>(Table2[[#This Row],[Current Month High]]/Table2[[#This Row],[Close Price]])-1</f>
        <v>0.10617331658776941</v>
      </c>
      <c r="AI277">
        <v>43.744565742440301</v>
      </c>
      <c r="AJ277">
        <v>16.821849782743602</v>
      </c>
      <c r="AK277" t="str">
        <f>IF(AND(Table2[[#This Row],[20D EMA]]&gt;Table2[[#This Row],[50D EMA]],Table2[[#This Row],[50D EMA]]&gt;Table2[[#This Row],[200D EMA]]),"Uptrend","Downtrend/NoTrend")</f>
        <v>Downtrend/NoTrend</v>
      </c>
      <c r="AL277">
        <v>0.01</v>
      </c>
      <c r="AM277" t="s">
        <v>10183</v>
      </c>
      <c r="AN277">
        <v>-2.13</v>
      </c>
      <c r="AO277" t="s">
        <v>10184</v>
      </c>
      <c r="AP277">
        <v>-2.1659509211733E-2</v>
      </c>
      <c r="AQ277">
        <f>(Table2[[#This Row],[Sharpe Ratio]]-AVERAGE(Table2[Sharpe Ratio]))/_xlfn.STDEV.P(Table2[Sharpe Ratio])</f>
        <v>-0.85159438974104962</v>
      </c>
      <c r="AR2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7">
        <f>_xlfn.RANK.AVG(Table2[[#This Row],[1Y Return vs Nifty Z-Score]],Table2[1Y Return vs Nifty Z-Score])</f>
        <v>697</v>
      </c>
      <c r="AT277">
        <f>_xlfn.RANK.AVG(Table2[[#This Row],[6M Return vs Nifty Z-Score]],Table2[6M Return vs Nifty Z-Score])</f>
        <v>668</v>
      </c>
      <c r="AU277">
        <f>_xlfn.RANK.AVG(Table2[[#This Row],[Sharpe Ratio Z-Score]],Table2[Sharpe Ratio Z-Score])</f>
        <v>586</v>
      </c>
      <c r="AV277">
        <f>(Table2[[#This Row],[Rank 1Y]]+Table2[[#This Row],[Rank 6M]]+Table2[[#This Row],[Rank Sharpe]])/3</f>
        <v>650.33333333333337</v>
      </c>
    </row>
    <row r="278" spans="1:48" x14ac:dyDescent="0.3">
      <c r="A278" t="s">
        <v>686</v>
      </c>
      <c r="B278" t="s">
        <v>687</v>
      </c>
      <c r="C278" t="s">
        <v>10144</v>
      </c>
      <c r="D278" t="s">
        <v>62</v>
      </c>
      <c r="E278">
        <v>25135.607218679899</v>
      </c>
      <c r="F278">
        <v>466.2</v>
      </c>
      <c r="G278">
        <v>7.0182391927176901</v>
      </c>
      <c r="H278">
        <f>(Table2[[#This Row],[1Y Return vs Nifty]]-AVERAGE(Table2[1Y Return vs Nifty]))/_xlfn.STDEV.P(Table2[1Y Return vs Nifty])</f>
        <v>-0.44826064631751911</v>
      </c>
      <c r="I278">
        <v>1.56774958828904</v>
      </c>
      <c r="J278">
        <f>(Table2[[#This Row],[1M Return vs Nifty]]-AVERAGE(Table2[1M Return vs Nifty]))/_xlfn.STDEV.P(Table2[1M Return vs Nifty])</f>
        <v>0.19621151123368966</v>
      </c>
      <c r="K278">
        <v>-0.50222299268502302</v>
      </c>
      <c r="L278">
        <f>(Table2[[#This Row],[6M Return vs Nifty]]-AVERAGE(Table2[6M Return vs Nifty]))/_xlfn.STDEV.P(Table2[6M Return vs Nifty])</f>
        <v>-0.34082061939858477</v>
      </c>
      <c r="M278">
        <v>-4.4889313279104499</v>
      </c>
      <c r="N278">
        <f>(Table2[[#This Row],[1W Return vs Nifty]]-AVERAGE(Table2[1W Return vs Nifty]))/_xlfn.STDEV.P(Table2[1W Return vs Nifty])</f>
        <v>-0.63003791401440679</v>
      </c>
      <c r="O278">
        <v>452.87</v>
      </c>
      <c r="P278">
        <v>441.890120360369</v>
      </c>
      <c r="Q278">
        <v>416.77069010174603</v>
      </c>
      <c r="R278">
        <v>61.099595187033998</v>
      </c>
      <c r="S278" s="2">
        <f>(Table2[[#This Row],[Close Price]]-Table2[[#This Row],[20D EMA]])/Table2[[#This Row],[20D EMA]]</f>
        <v>2.9434495550599474E-2</v>
      </c>
      <c r="T278" s="2">
        <f>(Table2[[#This Row],[Close Price]]-Table2[[#This Row],[50D EMA]])/Table2[[#This Row],[50D EMA]]</f>
        <v>5.5013403829453952E-2</v>
      </c>
      <c r="U278" s="2">
        <f>(Table2[[#This Row],[Close Price]]-Table2[[#This Row],[200D EMA]])/Table2[[#This Row],[200D EMA]]</f>
        <v>0.11860073434191548</v>
      </c>
      <c r="V278">
        <v>1.6731155447150801</v>
      </c>
      <c r="W278">
        <v>463</v>
      </c>
      <c r="X278">
        <v>469.4</v>
      </c>
      <c r="Y278">
        <v>462.35</v>
      </c>
      <c r="Z278">
        <v>470.75</v>
      </c>
      <c r="AA278">
        <v>425.1</v>
      </c>
      <c r="AB278">
        <v>484.3</v>
      </c>
      <c r="AC278" s="2">
        <f>(Table2[[#This Row],[Close Price]]/Table2[[#This Row],[Day Low]])-1</f>
        <v>6.911447084233302E-3</v>
      </c>
      <c r="AD278" s="2">
        <f>(Table2[[#This Row],[Day High]]/Table2[[#This Row],[Close Price]])-1</f>
        <v>6.8640068640068996E-3</v>
      </c>
      <c r="AE278" s="2">
        <f>(Table2[[#This Row],[Close Price]]/Table2[[#This Row],[Current Week Low]])-1</f>
        <v>8.3270249810749597E-3</v>
      </c>
      <c r="AF278" s="2">
        <f>(Table2[[#This Row],[Current Week High]]/Table2[[#This Row],[Close Price]])-1</f>
        <v>9.7597597597598451E-3</v>
      </c>
      <c r="AG278" s="2">
        <f>(Table2[[#This Row],[Close Price]]/Table2[[#This Row],[Current Month Low]])-1</f>
        <v>9.6683133380381037E-2</v>
      </c>
      <c r="AH278" s="2">
        <f>(Table2[[#This Row],[Current Month High]]/Table2[[#This Row],[Close Price]])-1</f>
        <v>3.8824538824538957E-2</v>
      </c>
      <c r="AI278">
        <v>3.8824538824538899</v>
      </c>
      <c r="AJ278">
        <v>42.069175681852798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-0.01</v>
      </c>
      <c r="AM278" t="s">
        <v>10184</v>
      </c>
      <c r="AN278">
        <v>10.08</v>
      </c>
      <c r="AO278" t="s">
        <v>10183</v>
      </c>
      <c r="AP278">
        <v>-9.4826544240135993E-2</v>
      </c>
      <c r="AQ278">
        <f>(Table2[[#This Row],[Sharpe Ratio]]-AVERAGE(Table2[Sharpe Ratio]))/_xlfn.STDEV.P(Table2[Sharpe Ratio])</f>
        <v>-1.6792991883088404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-2.9022068568056616</v>
      </c>
      <c r="AS278">
        <f>_xlfn.RANK.AVG(Table2[[#This Row],[1Y Return vs Nifty Z-Score]],Table2[1Y Return vs Nifty Z-Score])</f>
        <v>450</v>
      </c>
      <c r="AT278">
        <f>_xlfn.RANK.AVG(Table2[[#This Row],[6M Return vs Nifty Z-Score]],Table2[6M Return vs Nifty Z-Score])</f>
        <v>435</v>
      </c>
      <c r="AU278">
        <f>_xlfn.RANK.AVG(Table2[[#This Row],[Sharpe Ratio Z-Score]],Table2[Sharpe Ratio Z-Score])</f>
        <v>702</v>
      </c>
      <c r="AV278">
        <f>(Table2[[#This Row],[Rank 1Y]]+Table2[[#This Row],[Rank 6M]]+Table2[[#This Row],[Rank Sharpe]])/3</f>
        <v>529</v>
      </c>
    </row>
    <row r="279" spans="1:48" x14ac:dyDescent="0.3">
      <c r="A279" t="s">
        <v>688</v>
      </c>
      <c r="B279" t="s">
        <v>689</v>
      </c>
      <c r="C279" t="s">
        <v>10153</v>
      </c>
      <c r="D279" t="s">
        <v>253</v>
      </c>
      <c r="E279">
        <v>25082.073234</v>
      </c>
      <c r="F279">
        <v>502.5</v>
      </c>
      <c r="G279">
        <v>-7.1278544662466796</v>
      </c>
      <c r="H279">
        <f>(Table2[[#This Row],[1Y Return vs Nifty]]-AVERAGE(Table2[1Y Return vs Nifty]))/_xlfn.STDEV.P(Table2[1Y Return vs Nifty])</f>
        <v>-0.62223791864186018</v>
      </c>
      <c r="I279">
        <v>-5.8698291236856601</v>
      </c>
      <c r="J279">
        <f>(Table2[[#This Row],[1M Return vs Nifty]]-AVERAGE(Table2[1M Return vs Nifty]))/_xlfn.STDEV.P(Table2[1M Return vs Nifty])</f>
        <v>-0.51099122774402483</v>
      </c>
      <c r="K279">
        <v>13.285875329280801</v>
      </c>
      <c r="L279">
        <f>(Table2[[#This Row],[6M Return vs Nifty]]-AVERAGE(Table2[6M Return vs Nifty]))/_xlfn.STDEV.P(Table2[6M Return vs Nifty])</f>
        <v>8.3389158135821539E-2</v>
      </c>
      <c r="M279">
        <v>1.5625965228880501</v>
      </c>
      <c r="N279">
        <f>(Table2[[#This Row],[1W Return vs Nifty]]-AVERAGE(Table2[1W Return vs Nifty]))/_xlfn.STDEV.P(Table2[1W Return vs Nifty])</f>
        <v>0.66126280005134774</v>
      </c>
      <c r="O279">
        <v>489.91</v>
      </c>
      <c r="P279">
        <v>465.24470646213098</v>
      </c>
      <c r="Q279">
        <v>424.46434225821901</v>
      </c>
      <c r="R279">
        <v>60.377433308339903</v>
      </c>
      <c r="S279" s="2">
        <f>(Table2[[#This Row],[Close Price]]-Table2[[#This Row],[20D EMA]])/Table2[[#This Row],[20D EMA]]</f>
        <v>2.5698597701618614E-2</v>
      </c>
      <c r="T279" s="2">
        <f>(Table2[[#This Row],[Close Price]]-Table2[[#This Row],[50D EMA]])/Table2[[#This Row],[50D EMA]]</f>
        <v>8.0076770397174743E-2</v>
      </c>
      <c r="U279" s="2">
        <f>(Table2[[#This Row],[Close Price]]-Table2[[#This Row],[200D EMA]])/Table2[[#This Row],[200D EMA]]</f>
        <v>0.18384502530087371</v>
      </c>
      <c r="V279">
        <v>1.1832861822007701</v>
      </c>
      <c r="W279">
        <v>502.55</v>
      </c>
      <c r="X279">
        <v>509</v>
      </c>
      <c r="Y279">
        <v>493.75</v>
      </c>
      <c r="Z279">
        <v>509.45</v>
      </c>
      <c r="AA279">
        <v>477</v>
      </c>
      <c r="AB279">
        <v>517.70000000000005</v>
      </c>
      <c r="AC279" s="2">
        <f>(Table2[[#This Row],[Close Price]]/Table2[[#This Row],[Day Low]])-1</f>
        <v>-9.9492587802285648E-5</v>
      </c>
      <c r="AD279" s="2">
        <f>(Table2[[#This Row],[Day High]]/Table2[[#This Row],[Close Price]])-1</f>
        <v>1.2935323383084674E-2</v>
      </c>
      <c r="AE279" s="2">
        <f>(Table2[[#This Row],[Close Price]]/Table2[[#This Row],[Current Week Low]])-1</f>
        <v>1.7721518987341867E-2</v>
      </c>
      <c r="AF279" s="2">
        <f>(Table2[[#This Row],[Current Week High]]/Table2[[#This Row],[Close Price]])-1</f>
        <v>1.383084577114424E-2</v>
      </c>
      <c r="AG279" s="2">
        <f>(Table2[[#This Row],[Close Price]]/Table2[[#This Row],[Current Month Low]])-1</f>
        <v>5.3459119496855445E-2</v>
      </c>
      <c r="AH279" s="2">
        <f>(Table2[[#This Row],[Current Month High]]/Table2[[#This Row],[Close Price]])-1</f>
        <v>3.0248756218905548E-2</v>
      </c>
      <c r="AI279">
        <v>3.0248756218905499</v>
      </c>
      <c r="AJ279">
        <v>49.509074680154697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0.14000000000000001</v>
      </c>
      <c r="AM279" t="s">
        <v>10183</v>
      </c>
      <c r="AN279">
        <v>5.13</v>
      </c>
      <c r="AO279" t="s">
        <v>10183</v>
      </c>
      <c r="AP279">
        <v>-3.1266816745219E-2</v>
      </c>
      <c r="AQ279">
        <f>(Table2[[#This Row],[Sharpe Ratio]]-AVERAGE(Table2[Sharpe Ratio]))/_xlfn.STDEV.P(Table2[Sharpe Ratio])</f>
        <v>-0.96027741268568456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-1.3488546008844002</v>
      </c>
      <c r="AS279">
        <f>_xlfn.RANK.AVG(Table2[[#This Row],[1Y Return vs Nifty Z-Score]],Table2[1Y Return vs Nifty Z-Score])</f>
        <v>550</v>
      </c>
      <c r="AT279">
        <f>_xlfn.RANK.AVG(Table2[[#This Row],[6M Return vs Nifty Z-Score]],Table2[6M Return vs Nifty Z-Score])</f>
        <v>282</v>
      </c>
      <c r="AU279">
        <f>_xlfn.RANK.AVG(Table2[[#This Row],[Sharpe Ratio Z-Score]],Table2[Sharpe Ratio Z-Score])</f>
        <v>601</v>
      </c>
      <c r="AV279">
        <f>(Table2[[#This Row],[Rank 1Y]]+Table2[[#This Row],[Rank 6M]]+Table2[[#This Row],[Rank Sharpe]])/3</f>
        <v>477.66666666666669</v>
      </c>
    </row>
    <row r="280" spans="1:48" x14ac:dyDescent="0.3">
      <c r="A280" t="s">
        <v>690</v>
      </c>
      <c r="B280" t="s">
        <v>691</v>
      </c>
      <c r="C280" t="s">
        <v>10143</v>
      </c>
      <c r="D280" t="s">
        <v>193</v>
      </c>
      <c r="E280">
        <v>25056.567270799998</v>
      </c>
      <c r="F280">
        <v>2118.4499999999998</v>
      </c>
      <c r="G280">
        <v>17.6428494263148</v>
      </c>
      <c r="H280">
        <f>(Table2[[#This Row],[1Y Return vs Nifty]]-AVERAGE(Table2[1Y Return vs Nifty]))/_xlfn.STDEV.P(Table2[1Y Return vs Nifty])</f>
        <v>-0.31759272112821091</v>
      </c>
      <c r="I280">
        <v>-1.9714044856955699</v>
      </c>
      <c r="J280">
        <f>(Table2[[#This Row],[1M Return vs Nifty]]-AVERAGE(Table2[1M Return vs Nifty]))/_xlfn.STDEV.P(Table2[1M Return vs Nifty])</f>
        <v>-0.14030922376792021</v>
      </c>
      <c r="K280">
        <v>4.8814014857419599</v>
      </c>
      <c r="L280">
        <f>(Table2[[#This Row],[6M Return vs Nifty]]-AVERAGE(Table2[6M Return vs Nifty]))/_xlfn.STDEV.P(Table2[6M Return vs Nifty])</f>
        <v>-0.17518601997859118</v>
      </c>
      <c r="M280">
        <v>-2.7886984167095701</v>
      </c>
      <c r="N280">
        <f>(Table2[[#This Row],[1W Return vs Nifty]]-AVERAGE(Table2[1W Return vs Nifty]))/_xlfn.STDEV.P(Table2[1W Return vs Nifty])</f>
        <v>-0.26723499441417814</v>
      </c>
      <c r="O280">
        <v>2136.67</v>
      </c>
      <c r="P280">
        <v>2054.7463837441501</v>
      </c>
      <c r="Q280">
        <v>1758.9773395161401</v>
      </c>
      <c r="R280">
        <v>43.371445794948997</v>
      </c>
      <c r="S280" s="2">
        <f>(Table2[[#This Row],[Close Price]]-Table2[[#This Row],[20D EMA]])/Table2[[#This Row],[20D EMA]]</f>
        <v>-8.5272877889427251E-3</v>
      </c>
      <c r="T280" s="2">
        <f>(Table2[[#This Row],[Close Price]]-Table2[[#This Row],[50D EMA]])/Table2[[#This Row],[50D EMA]]</f>
        <v>3.1003152875621214E-2</v>
      </c>
      <c r="U280" s="2">
        <f>(Table2[[#This Row],[Close Price]]-Table2[[#This Row],[200D EMA]])/Table2[[#This Row],[200D EMA]]</f>
        <v>0.20436457730759827</v>
      </c>
      <c r="V280">
        <v>1.2964995518920199</v>
      </c>
      <c r="W280">
        <v>2094.4499999999998</v>
      </c>
      <c r="X280">
        <v>2141</v>
      </c>
      <c r="Y280">
        <v>2100</v>
      </c>
      <c r="Z280">
        <v>2159.4</v>
      </c>
      <c r="AA280">
        <v>2029.95</v>
      </c>
      <c r="AB280">
        <v>2338.75</v>
      </c>
      <c r="AC280" s="2">
        <f>(Table2[[#This Row],[Close Price]]/Table2[[#This Row],[Day Low]])-1</f>
        <v>1.145885554680226E-2</v>
      </c>
      <c r="AD280" s="2">
        <f>(Table2[[#This Row],[Day High]]/Table2[[#This Row],[Close Price]])-1</f>
        <v>1.0644575043073923E-2</v>
      </c>
      <c r="AE280" s="2">
        <f>(Table2[[#This Row],[Close Price]]/Table2[[#This Row],[Current Week Low]])-1</f>
        <v>8.7857142857141746E-3</v>
      </c>
      <c r="AF280" s="2">
        <f>(Table2[[#This Row],[Current Week High]]/Table2[[#This Row],[Close Price]])-1</f>
        <v>1.9330170643631073E-2</v>
      </c>
      <c r="AG280" s="2">
        <f>(Table2[[#This Row],[Close Price]]/Table2[[#This Row],[Current Month Low]])-1</f>
        <v>4.3597132934308558E-2</v>
      </c>
      <c r="AH280" s="2">
        <f>(Table2[[#This Row],[Current Month High]]/Table2[[#This Row],[Close Price]])-1</f>
        <v>0.10399112558710377</v>
      </c>
      <c r="AI280">
        <v>14.628619981590299</v>
      </c>
      <c r="AJ280">
        <v>90.277091660304393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0.01</v>
      </c>
      <c r="AM280" t="s">
        <v>10183</v>
      </c>
      <c r="AN280">
        <v>2.4</v>
      </c>
      <c r="AO280" t="s">
        <v>10183</v>
      </c>
      <c r="AP280">
        <v>0.21821922076175601</v>
      </c>
      <c r="AQ280">
        <f>(Table2[[#This Row],[Sharpe Ratio]]-AVERAGE(Table2[Sharpe Ratio]))/_xlfn.STDEV.P(Table2[Sharpe Ratio])</f>
        <v>1.8620426436077639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0.96171968431886357</v>
      </c>
      <c r="AS280">
        <f>_xlfn.RANK.AVG(Table2[[#This Row],[1Y Return vs Nifty Z-Score]],Table2[1Y Return vs Nifty Z-Score])</f>
        <v>396</v>
      </c>
      <c r="AT280">
        <f>_xlfn.RANK.AVG(Table2[[#This Row],[6M Return vs Nifty Z-Score]],Table2[6M Return vs Nifty Z-Score])</f>
        <v>377</v>
      </c>
      <c r="AU280">
        <f>_xlfn.RANK.AVG(Table2[[#This Row],[Sharpe Ratio Z-Score]],Table2[Sharpe Ratio Z-Score])</f>
        <v>20</v>
      </c>
      <c r="AV280">
        <f>(Table2[[#This Row],[Rank 1Y]]+Table2[[#This Row],[Rank 6M]]+Table2[[#This Row],[Rank Sharpe]])/3</f>
        <v>264.33333333333331</v>
      </c>
    </row>
    <row r="281" spans="1:48" x14ac:dyDescent="0.3">
      <c r="A281" t="s">
        <v>692</v>
      </c>
      <c r="B281" t="s">
        <v>693</v>
      </c>
      <c r="C281" t="s">
        <v>10139</v>
      </c>
      <c r="D281" t="s">
        <v>557</v>
      </c>
      <c r="E281">
        <v>24976.594263585001</v>
      </c>
      <c r="F281">
        <v>771.45</v>
      </c>
      <c r="G281">
        <v>-0.39389979718402601</v>
      </c>
      <c r="H281">
        <f>(Table2[[#This Row],[1Y Return vs Nifty]]-AVERAGE(Table2[1Y Return vs Nifty]))/_xlfn.STDEV.P(Table2[1Y Return vs Nifty])</f>
        <v>-0.53941964431657552</v>
      </c>
      <c r="I281">
        <v>3.65930059466123</v>
      </c>
      <c r="J281">
        <f>(Table2[[#This Row],[1M Return vs Nifty]]-AVERAGE(Table2[1M Return vs Nifty]))/_xlfn.STDEV.P(Table2[1M Return vs Nifty])</f>
        <v>0.39508679816497766</v>
      </c>
      <c r="K281">
        <v>-9.60446725874184</v>
      </c>
      <c r="L281">
        <f>(Table2[[#This Row],[6M Return vs Nifty]]-AVERAGE(Table2[6M Return vs Nifty]))/_xlfn.STDEV.P(Table2[6M Return vs Nifty])</f>
        <v>-0.62086366268153059</v>
      </c>
      <c r="M281">
        <v>-1.1857893237089601</v>
      </c>
      <c r="N281">
        <f>(Table2[[#This Row],[1W Return vs Nifty]]-AVERAGE(Table2[1W Return vs Nifty]))/_xlfn.STDEV.P(Table2[1W Return vs Nifty])</f>
        <v>7.480055551740869E-2</v>
      </c>
      <c r="O281">
        <v>764.19</v>
      </c>
      <c r="P281">
        <v>749.85075605789098</v>
      </c>
      <c r="Q281">
        <v>715.45518494355599</v>
      </c>
      <c r="R281">
        <v>51.752712505910097</v>
      </c>
      <c r="S281" s="2">
        <f>(Table2[[#This Row],[Close Price]]-Table2[[#This Row],[20D EMA]])/Table2[[#This Row],[20D EMA]]</f>
        <v>9.5002551721430403E-3</v>
      </c>
      <c r="T281" s="2">
        <f>(Table2[[#This Row],[Close Price]]-Table2[[#This Row],[50D EMA]])/Table2[[#This Row],[50D EMA]]</f>
        <v>2.8804723830193134E-2</v>
      </c>
      <c r="U281" s="2">
        <f>(Table2[[#This Row],[Close Price]]-Table2[[#This Row],[200D EMA]])/Table2[[#This Row],[200D EMA]]</f>
        <v>7.8264601661754155E-2</v>
      </c>
      <c r="V281">
        <v>0.60376496024868798</v>
      </c>
      <c r="W281">
        <v>770</v>
      </c>
      <c r="X281">
        <v>779.45</v>
      </c>
      <c r="Y281">
        <v>770</v>
      </c>
      <c r="Z281">
        <v>780</v>
      </c>
      <c r="AA281">
        <v>749.1</v>
      </c>
      <c r="AB281">
        <v>790.85</v>
      </c>
      <c r="AC281" s="2">
        <f>(Table2[[#This Row],[Close Price]]/Table2[[#This Row],[Day Low]])-1</f>
        <v>1.883116883117042E-3</v>
      </c>
      <c r="AD281" s="2">
        <f>(Table2[[#This Row],[Day High]]/Table2[[#This Row],[Close Price]])-1</f>
        <v>1.0370082312528339E-2</v>
      </c>
      <c r="AE281" s="2">
        <f>(Table2[[#This Row],[Close Price]]/Table2[[#This Row],[Current Week Low]])-1</f>
        <v>1.883116883117042E-3</v>
      </c>
      <c r="AF281" s="2">
        <f>(Table2[[#This Row],[Current Week High]]/Table2[[#This Row],[Close Price]])-1</f>
        <v>1.1083025471514629E-2</v>
      </c>
      <c r="AG281" s="2">
        <f>(Table2[[#This Row],[Close Price]]/Table2[[#This Row],[Current Month Low]])-1</f>
        <v>2.9835802963556368E-2</v>
      </c>
      <c r="AH281" s="2">
        <f>(Table2[[#This Row],[Current Month High]]/Table2[[#This Row],[Close Price]])-1</f>
        <v>2.5147449607881178E-2</v>
      </c>
      <c r="AI281">
        <v>12.3144727461274</v>
      </c>
      <c r="AJ281">
        <v>26.914534835897001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-0.05</v>
      </c>
      <c r="AM281" t="s">
        <v>10184</v>
      </c>
      <c r="AN281">
        <v>0.8</v>
      </c>
      <c r="AO281" t="s">
        <v>10183</v>
      </c>
      <c r="AP281">
        <v>-4.7489709626979001E-2</v>
      </c>
      <c r="AQ281">
        <f>(Table2[[#This Row],[Sharpe Ratio]]-AVERAGE(Table2[Sharpe Ratio]))/_xlfn.STDEV.P(Table2[Sharpe Ratio])</f>
        <v>-1.1437994903490947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-1.8341954436648145</v>
      </c>
      <c r="AS281">
        <f>_xlfn.RANK.AVG(Table2[[#This Row],[1Y Return vs Nifty Z-Score]],Table2[1Y Return vs Nifty Z-Score])</f>
        <v>502</v>
      </c>
      <c r="AT281">
        <f>_xlfn.RANK.AVG(Table2[[#This Row],[6M Return vs Nifty Z-Score]],Table2[6M Return vs Nifty Z-Score])</f>
        <v>528</v>
      </c>
      <c r="AU281">
        <f>_xlfn.RANK.AVG(Table2[[#This Row],[Sharpe Ratio Z-Score]],Table2[Sharpe Ratio Z-Score])</f>
        <v>634</v>
      </c>
      <c r="AV281">
        <f>(Table2[[#This Row],[Rank 1Y]]+Table2[[#This Row],[Rank 6M]]+Table2[[#This Row],[Rank Sharpe]])/3</f>
        <v>554.66666666666663</v>
      </c>
    </row>
    <row r="282" spans="1:48" x14ac:dyDescent="0.3">
      <c r="A282" t="s">
        <v>694</v>
      </c>
      <c r="B282" t="s">
        <v>695</v>
      </c>
      <c r="C282" t="s">
        <v>10144</v>
      </c>
      <c r="D282" t="s">
        <v>293</v>
      </c>
      <c r="E282">
        <v>24942.40794375</v>
      </c>
      <c r="F282">
        <v>2996.85</v>
      </c>
      <c r="G282">
        <v>2.4717392011057902</v>
      </c>
      <c r="H282">
        <f>(Table2[[#This Row],[1Y Return vs Nifty]]-AVERAGE(Table2[1Y Return vs Nifty]))/_xlfn.STDEV.P(Table2[1Y Return vs Nifty])</f>
        <v>-0.50417627124073106</v>
      </c>
      <c r="I282">
        <v>3.2725328369923901</v>
      </c>
      <c r="J282">
        <f>(Table2[[#This Row],[1M Return vs Nifty]]-AVERAGE(Table2[1M Return vs Nifty]))/_xlfn.STDEV.P(Table2[1M Return vs Nifty])</f>
        <v>0.35831095643421484</v>
      </c>
      <c r="K282">
        <v>9.3472718817340201</v>
      </c>
      <c r="L282">
        <f>(Table2[[#This Row],[6M Return vs Nifty]]-AVERAGE(Table2[6M Return vs Nifty]))/_xlfn.STDEV.P(Table2[6M Return vs Nifty])</f>
        <v>-3.7787385087570097E-2</v>
      </c>
      <c r="M282">
        <v>1.0689555097866701</v>
      </c>
      <c r="N282">
        <f>(Table2[[#This Row],[1W Return vs Nifty]]-AVERAGE(Table2[1W Return vs Nifty]))/_xlfn.STDEV.P(Table2[1W Return vs Nifty])</f>
        <v>0.55592758414783927</v>
      </c>
      <c r="O282">
        <v>2846.42</v>
      </c>
      <c r="P282">
        <v>2704.6586218725902</v>
      </c>
      <c r="Q282">
        <v>2493.89860634251</v>
      </c>
      <c r="R282">
        <v>82.140288534432599</v>
      </c>
      <c r="S282" s="2">
        <f>(Table2[[#This Row],[Close Price]]-Table2[[#This Row],[20D EMA]])/Table2[[#This Row],[20D EMA]]</f>
        <v>5.2848841702910966E-2</v>
      </c>
      <c r="T282" s="2">
        <f>(Table2[[#This Row],[Close Price]]-Table2[[#This Row],[50D EMA]])/Table2[[#This Row],[50D EMA]]</f>
        <v>0.10803262776472282</v>
      </c>
      <c r="U282" s="2">
        <f>(Table2[[#This Row],[Close Price]]-Table2[[#This Row],[200D EMA]])/Table2[[#This Row],[200D EMA]]</f>
        <v>0.20167275140151186</v>
      </c>
      <c r="V282">
        <v>1.10524869132623</v>
      </c>
      <c r="W282">
        <v>2980.6</v>
      </c>
      <c r="X282">
        <v>3020.5</v>
      </c>
      <c r="Y282">
        <v>2955</v>
      </c>
      <c r="Z282">
        <v>3055</v>
      </c>
      <c r="AA282">
        <v>2775</v>
      </c>
      <c r="AB282">
        <v>3055</v>
      </c>
      <c r="AC282" s="2">
        <f>(Table2[[#This Row],[Close Price]]/Table2[[#This Row],[Day Low]])-1</f>
        <v>5.4519224317250981E-3</v>
      </c>
      <c r="AD282" s="2">
        <f>(Table2[[#This Row],[Day High]]/Table2[[#This Row],[Close Price]])-1</f>
        <v>7.8916195338438744E-3</v>
      </c>
      <c r="AE282" s="2">
        <f>(Table2[[#This Row],[Close Price]]/Table2[[#This Row],[Current Week Low]])-1</f>
        <v>1.4162436548223356E-2</v>
      </c>
      <c r="AF282" s="2">
        <f>(Table2[[#This Row],[Current Week High]]/Table2[[#This Row],[Close Price]])-1</f>
        <v>1.9403707225920552E-2</v>
      </c>
      <c r="AG282" s="2">
        <f>(Table2[[#This Row],[Close Price]]/Table2[[#This Row],[Current Month Low]])-1</f>
        <v>7.9945945945945951E-2</v>
      </c>
      <c r="AH282" s="2">
        <f>(Table2[[#This Row],[Current Month High]]/Table2[[#This Row],[Close Price]])-1</f>
        <v>1.9403707225920552E-2</v>
      </c>
      <c r="AI282">
        <v>1.9403707225920499</v>
      </c>
      <c r="AJ282">
        <v>54.182744250655901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0.16</v>
      </c>
      <c r="AM282" t="s">
        <v>10183</v>
      </c>
      <c r="AN282">
        <v>9.06</v>
      </c>
      <c r="AO282" t="s">
        <v>10183</v>
      </c>
      <c r="AP282">
        <v>-5.5144418455061003E-2</v>
      </c>
      <c r="AQ282">
        <f>(Table2[[#This Row],[Sharpe Ratio]]-AVERAGE(Table2[Sharpe Ratio]))/_xlfn.STDEV.P(Table2[Sharpe Ratio])</f>
        <v>-1.2303936679891094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-0.85811878373535655</v>
      </c>
      <c r="AS282">
        <f>_xlfn.RANK.AVG(Table2[[#This Row],[1Y Return vs Nifty Z-Score]],Table2[1Y Return vs Nifty Z-Score])</f>
        <v>486</v>
      </c>
      <c r="AT282">
        <f>_xlfn.RANK.AVG(Table2[[#This Row],[6M Return vs Nifty Z-Score]],Table2[6M Return vs Nifty Z-Score])</f>
        <v>323</v>
      </c>
      <c r="AU282">
        <f>_xlfn.RANK.AVG(Table2[[#This Row],[Sharpe Ratio Z-Score]],Table2[Sharpe Ratio Z-Score])</f>
        <v>641</v>
      </c>
      <c r="AV282">
        <f>(Table2[[#This Row],[Rank 1Y]]+Table2[[#This Row],[Rank 6M]]+Table2[[#This Row],[Rank Sharpe]])/3</f>
        <v>483.33333333333331</v>
      </c>
    </row>
    <row r="283" spans="1:48" x14ac:dyDescent="0.3">
      <c r="A283" t="s">
        <v>696</v>
      </c>
      <c r="B283" t="s">
        <v>697</v>
      </c>
      <c r="C283" t="s">
        <v>10141</v>
      </c>
      <c r="D283" t="s">
        <v>43</v>
      </c>
      <c r="E283">
        <v>24518.975869999998</v>
      </c>
      <c r="F283">
        <v>4734.25</v>
      </c>
      <c r="G283">
        <v>163.71846528749401</v>
      </c>
      <c r="H283">
        <f>(Table2[[#This Row],[1Y Return vs Nifty]]-AVERAGE(Table2[1Y Return vs Nifty]))/_xlfn.STDEV.P(Table2[1Y Return vs Nifty])</f>
        <v>1.478934137332214</v>
      </c>
      <c r="I283">
        <v>-6.4892181530658002</v>
      </c>
      <c r="J283">
        <f>(Table2[[#This Row],[1M Return vs Nifty]]-AVERAGE(Table2[1M Return vs Nifty]))/_xlfn.STDEV.P(Table2[1M Return vs Nifty])</f>
        <v>-0.56988588083389902</v>
      </c>
      <c r="K283">
        <v>107.75619838740801</v>
      </c>
      <c r="L283">
        <f>(Table2[[#This Row],[6M Return vs Nifty]]-AVERAGE(Table2[6M Return vs Nifty]))/_xlfn.STDEV.P(Table2[6M Return vs Nifty])</f>
        <v>2.9898983657361011</v>
      </c>
      <c r="M283">
        <v>-7.7829763232086302</v>
      </c>
      <c r="N283">
        <f>(Table2[[#This Row],[1W Return vs Nifty]]-AVERAGE(Table2[1W Return vs Nifty]))/_xlfn.STDEV.P(Table2[1W Return vs Nifty])</f>
        <v>-1.3329352251508007</v>
      </c>
      <c r="O283">
        <v>4195.9399999999996</v>
      </c>
      <c r="P283">
        <v>3943.96898147609</v>
      </c>
      <c r="Q283">
        <v>3065.4346213836102</v>
      </c>
      <c r="R283">
        <v>73.5475064554753</v>
      </c>
      <c r="S283" s="2">
        <f>(Table2[[#This Row],[Close Price]]-Table2[[#This Row],[20D EMA]])/Table2[[#This Row],[20D EMA]]</f>
        <v>0.12829306424782061</v>
      </c>
      <c r="T283" s="2">
        <f>(Table2[[#This Row],[Close Price]]-Table2[[#This Row],[50D EMA]])/Table2[[#This Row],[50D EMA]]</f>
        <v>0.20037708770927895</v>
      </c>
      <c r="U283" s="2">
        <f>(Table2[[#This Row],[Close Price]]-Table2[[#This Row],[200D EMA]])/Table2[[#This Row],[200D EMA]]</f>
        <v>0.54439764168356519</v>
      </c>
      <c r="V283">
        <v>1.8994612671912801</v>
      </c>
      <c r="W283">
        <v>4522.75</v>
      </c>
      <c r="X283">
        <v>4748.8</v>
      </c>
      <c r="Y283">
        <v>4100</v>
      </c>
      <c r="Z283">
        <v>4821.3</v>
      </c>
      <c r="AA283">
        <v>3950.05</v>
      </c>
      <c r="AB283">
        <v>4821.3</v>
      </c>
      <c r="AC283" s="2">
        <f>(Table2[[#This Row],[Close Price]]/Table2[[#This Row],[Day Low]])-1</f>
        <v>4.6763584102592404E-2</v>
      </c>
      <c r="AD283" s="2">
        <f>(Table2[[#This Row],[Day High]]/Table2[[#This Row],[Close Price]])-1</f>
        <v>3.0733484712468506E-3</v>
      </c>
      <c r="AE283" s="2">
        <f>(Table2[[#This Row],[Close Price]]/Table2[[#This Row],[Current Week Low]])-1</f>
        <v>0.15469512195121959</v>
      </c>
      <c r="AF283" s="2">
        <f>(Table2[[#This Row],[Current Week High]]/Table2[[#This Row],[Close Price]])-1</f>
        <v>1.8387284152716843E-2</v>
      </c>
      <c r="AG283" s="2">
        <f>(Table2[[#This Row],[Close Price]]/Table2[[#This Row],[Current Month Low]])-1</f>
        <v>0.19852913254262594</v>
      </c>
      <c r="AH283" s="2">
        <f>(Table2[[#This Row],[Current Month High]]/Table2[[#This Row],[Close Price]])-1</f>
        <v>1.8387284152716843E-2</v>
      </c>
      <c r="AI283">
        <v>1.8387284152716801</v>
      </c>
      <c r="AJ283">
        <v>192.23765432098699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0.24</v>
      </c>
      <c r="AM283" t="s">
        <v>10183</v>
      </c>
      <c r="AN283">
        <v>10.07</v>
      </c>
      <c r="AO283" t="s">
        <v>10183</v>
      </c>
      <c r="AP283">
        <v>0.129116386518034</v>
      </c>
      <c r="AQ283">
        <f>(Table2[[#This Row],[Sharpe Ratio]]-AVERAGE(Table2[Sharpe Ratio]))/_xlfn.STDEV.P(Table2[Sharpe Ratio])</f>
        <v>0.85406352513057593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3.4200749222141922</v>
      </c>
      <c r="AS283">
        <f>_xlfn.RANK.AVG(Table2[[#This Row],[1Y Return vs Nifty Z-Score]],Table2[1Y Return vs Nifty Z-Score])</f>
        <v>54</v>
      </c>
      <c r="AT283">
        <f>_xlfn.RANK.AVG(Table2[[#This Row],[6M Return vs Nifty Z-Score]],Table2[6M Return vs Nifty Z-Score])</f>
        <v>9</v>
      </c>
      <c r="AU283">
        <f>_xlfn.RANK.AVG(Table2[[#This Row],[Sharpe Ratio Z-Score]],Table2[Sharpe Ratio Z-Score])</f>
        <v>148</v>
      </c>
      <c r="AV283">
        <f>(Table2[[#This Row],[Rank 1Y]]+Table2[[#This Row],[Rank 6M]]+Table2[[#This Row],[Rank Sharpe]])/3</f>
        <v>70.333333333333329</v>
      </c>
    </row>
    <row r="284" spans="1:48" x14ac:dyDescent="0.3">
      <c r="A284" t="s">
        <v>698</v>
      </c>
      <c r="B284" t="s">
        <v>699</v>
      </c>
      <c r="C284" t="s">
        <v>10146</v>
      </c>
      <c r="D284" t="s">
        <v>513</v>
      </c>
      <c r="E284">
        <v>24513.882913325</v>
      </c>
      <c r="F284">
        <v>1602.85</v>
      </c>
      <c r="G284">
        <v>59.641326215707501</v>
      </c>
      <c r="H284">
        <f>(Table2[[#This Row],[1Y Return vs Nifty]]-AVERAGE(Table2[1Y Return vs Nifty]))/_xlfn.STDEV.P(Table2[1Y Return vs Nifty])</f>
        <v>0.19893011618280787</v>
      </c>
      <c r="I284">
        <v>-7.0184418393555301</v>
      </c>
      <c r="J284">
        <f>(Table2[[#This Row],[1M Return vs Nifty]]-AVERAGE(Table2[1M Return vs Nifty]))/_xlfn.STDEV.P(Table2[1M Return vs Nifty])</f>
        <v>-0.6202071554004992</v>
      </c>
      <c r="K284">
        <v>38.807687692127203</v>
      </c>
      <c r="L284">
        <f>(Table2[[#This Row],[6M Return vs Nifty]]-AVERAGE(Table2[6M Return vs Nifty]))/_xlfn.STDEV.P(Table2[6M Return vs Nifty])</f>
        <v>0.86860275988901392</v>
      </c>
      <c r="M284">
        <v>-6.1474969588991897</v>
      </c>
      <c r="N284">
        <f>(Table2[[#This Row],[1W Return vs Nifty]]-AVERAGE(Table2[1W Return vs Nifty]))/_xlfn.STDEV.P(Table2[1W Return vs Nifty])</f>
        <v>-0.98394969239911345</v>
      </c>
      <c r="O284">
        <v>1585.39</v>
      </c>
      <c r="P284">
        <v>1444.86081176481</v>
      </c>
      <c r="Q284">
        <v>1151.37234133019</v>
      </c>
      <c r="R284">
        <v>49.629983809225998</v>
      </c>
      <c r="S284" s="2">
        <f>(Table2[[#This Row],[Close Price]]-Table2[[#This Row],[20D EMA]])/Table2[[#This Row],[20D EMA]]</f>
        <v>1.1013063031809087E-2</v>
      </c>
      <c r="T284" s="2">
        <f>(Table2[[#This Row],[Close Price]]-Table2[[#This Row],[50D EMA]])/Table2[[#This Row],[50D EMA]]</f>
        <v>0.10934561097426101</v>
      </c>
      <c r="U284" s="2">
        <f>(Table2[[#This Row],[Close Price]]-Table2[[#This Row],[200D EMA]])/Table2[[#This Row],[200D EMA]]</f>
        <v>0.39212133422296214</v>
      </c>
      <c r="V284">
        <v>0.26765380108924203</v>
      </c>
      <c r="W284">
        <v>1591.95</v>
      </c>
      <c r="X284">
        <v>1674.9</v>
      </c>
      <c r="Y284">
        <v>1555.05</v>
      </c>
      <c r="Z284">
        <v>1625.5</v>
      </c>
      <c r="AA284">
        <v>1555.05</v>
      </c>
      <c r="AB284">
        <v>1697.95</v>
      </c>
      <c r="AC284" s="2">
        <f>(Table2[[#This Row],[Close Price]]/Table2[[#This Row],[Day Low]])-1</f>
        <v>6.8469487107005733E-3</v>
      </c>
      <c r="AD284" s="2">
        <f>(Table2[[#This Row],[Day High]]/Table2[[#This Row],[Close Price]])-1</f>
        <v>4.495118070936166E-2</v>
      </c>
      <c r="AE284" s="2">
        <f>(Table2[[#This Row],[Close Price]]/Table2[[#This Row],[Current Week Low]])-1</f>
        <v>3.0738561461046254E-2</v>
      </c>
      <c r="AF284" s="2">
        <f>(Table2[[#This Row],[Current Week High]]/Table2[[#This Row],[Close Price]])-1</f>
        <v>1.4131079015503589E-2</v>
      </c>
      <c r="AG284" s="2">
        <f>(Table2[[#This Row],[Close Price]]/Table2[[#This Row],[Current Month Low]])-1</f>
        <v>3.0738561461046254E-2</v>
      </c>
      <c r="AH284" s="2">
        <f>(Table2[[#This Row],[Current Month High]]/Table2[[#This Row],[Close Price]])-1</f>
        <v>5.9331815204167748E-2</v>
      </c>
      <c r="AI284">
        <v>6.0610787035592901</v>
      </c>
      <c r="AJ284">
        <v>92.8240601503759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0.43</v>
      </c>
      <c r="AM284" t="s">
        <v>10183</v>
      </c>
      <c r="AN284">
        <v>1.87</v>
      </c>
      <c r="AO284" t="s">
        <v>10183</v>
      </c>
      <c r="AP284">
        <v>0.113921003882136</v>
      </c>
      <c r="AQ284">
        <f>(Table2[[#This Row],[Sharpe Ratio]]-AVERAGE(Table2[Sharpe Ratio]))/_xlfn.STDEV.P(Table2[Sharpe Ratio])</f>
        <v>0.68216519524849117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0.14554122352070042</v>
      </c>
      <c r="AS284">
        <f>_xlfn.RANK.AVG(Table2[[#This Row],[1Y Return vs Nifty Z-Score]],Table2[1Y Return vs Nifty Z-Score])</f>
        <v>221</v>
      </c>
      <c r="AT284">
        <f>_xlfn.RANK.AVG(Table2[[#This Row],[6M Return vs Nifty Z-Score]],Table2[6M Return vs Nifty Z-Score])</f>
        <v>111</v>
      </c>
      <c r="AU284">
        <f>_xlfn.RANK.AVG(Table2[[#This Row],[Sharpe Ratio Z-Score]],Table2[Sharpe Ratio Z-Score])</f>
        <v>177</v>
      </c>
      <c r="AV284">
        <f>(Table2[[#This Row],[Rank 1Y]]+Table2[[#This Row],[Rank 6M]]+Table2[[#This Row],[Rank Sharpe]])/3</f>
        <v>169.66666666666666</v>
      </c>
    </row>
    <row r="285" spans="1:48" x14ac:dyDescent="0.3">
      <c r="A285" t="s">
        <v>700</v>
      </c>
      <c r="B285" t="s">
        <v>701</v>
      </c>
      <c r="C285" t="s">
        <v>10140</v>
      </c>
      <c r="D285" t="s">
        <v>609</v>
      </c>
      <c r="E285">
        <v>24417.359540500001</v>
      </c>
      <c r="F285">
        <v>1424.75</v>
      </c>
      <c r="G285">
        <v>44.897497338313997</v>
      </c>
      <c r="H285">
        <f>(Table2[[#This Row],[1Y Return vs Nifty]]-AVERAGE(Table2[1Y Return vs Nifty]))/_xlfn.STDEV.P(Table2[1Y Return vs Nifty])</f>
        <v>1.7601532225619412E-2</v>
      </c>
      <c r="I285">
        <v>-1.5810513657187699</v>
      </c>
      <c r="J285">
        <f>(Table2[[#This Row],[1M Return vs Nifty]]-AVERAGE(Table2[1M Return vs Nifty]))/_xlfn.STDEV.P(Table2[1M Return vs Nifty])</f>
        <v>-0.1031924675887046</v>
      </c>
      <c r="K285">
        <v>54.925490645891998</v>
      </c>
      <c r="L285">
        <f>(Table2[[#This Row],[6M Return vs Nifty]]-AVERAGE(Table2[6M Return vs Nifty]))/_xlfn.STDEV.P(Table2[6M Return vs Nifty])</f>
        <v>1.364489099375541</v>
      </c>
      <c r="M285">
        <v>-3.49580413355348</v>
      </c>
      <c r="N285">
        <f>(Table2[[#This Row],[1W Return vs Nifty]]-AVERAGE(Table2[1W Return vs Nifty]))/_xlfn.STDEV.P(Table2[1W Return vs Nifty])</f>
        <v>-0.41812021540180633</v>
      </c>
      <c r="O285">
        <v>1385.13</v>
      </c>
      <c r="P285">
        <v>1272.1611782280199</v>
      </c>
      <c r="Q285">
        <v>990.10509748096194</v>
      </c>
      <c r="R285">
        <v>59.3245365199055</v>
      </c>
      <c r="S285" s="2">
        <f>(Table2[[#This Row],[Close Price]]-Table2[[#This Row],[20D EMA]])/Table2[[#This Row],[20D EMA]]</f>
        <v>2.8603813360478719E-2</v>
      </c>
      <c r="T285" s="2">
        <f>(Table2[[#This Row],[Close Price]]-Table2[[#This Row],[50D EMA]])/Table2[[#This Row],[50D EMA]]</f>
        <v>0.11994456707484145</v>
      </c>
      <c r="U285" s="2">
        <f>(Table2[[#This Row],[Close Price]]-Table2[[#This Row],[200D EMA]])/Table2[[#This Row],[200D EMA]]</f>
        <v>0.43898865244191465</v>
      </c>
      <c r="V285">
        <v>0.44255789695446002</v>
      </c>
      <c r="W285">
        <v>1426.4</v>
      </c>
      <c r="X285">
        <v>1439</v>
      </c>
      <c r="Y285">
        <v>1411</v>
      </c>
      <c r="Z285">
        <v>1461.6</v>
      </c>
      <c r="AA285">
        <v>1290.8</v>
      </c>
      <c r="AB285">
        <v>1475</v>
      </c>
      <c r="AC285" s="2">
        <f>(Table2[[#This Row],[Close Price]]/Table2[[#This Row],[Day Low]])-1</f>
        <v>-1.1567582725743319E-3</v>
      </c>
      <c r="AD285" s="2">
        <f>(Table2[[#This Row],[Day High]]/Table2[[#This Row],[Close Price]])-1</f>
        <v>1.000175469380582E-2</v>
      </c>
      <c r="AE285" s="2">
        <f>(Table2[[#This Row],[Close Price]]/Table2[[#This Row],[Current Week Low]])-1</f>
        <v>9.7448618001416687E-3</v>
      </c>
      <c r="AF285" s="2">
        <f>(Table2[[#This Row],[Current Week High]]/Table2[[#This Row],[Close Price]])-1</f>
        <v>2.5864186699420921E-2</v>
      </c>
      <c r="AG285" s="2">
        <f>(Table2[[#This Row],[Close Price]]/Table2[[#This Row],[Current Month Low]])-1</f>
        <v>0.10377285404400372</v>
      </c>
      <c r="AH285" s="2">
        <f>(Table2[[#This Row],[Current Month High]]/Table2[[#This Row],[Close Price]])-1</f>
        <v>3.5269345499210347E-2</v>
      </c>
      <c r="AI285">
        <v>4.9306895946657301</v>
      </c>
      <c r="AJ285">
        <v>118.771593090211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0.24</v>
      </c>
      <c r="AM285" t="s">
        <v>10183</v>
      </c>
      <c r="AN285">
        <v>-0.52</v>
      </c>
      <c r="AO285" t="s">
        <v>10184</v>
      </c>
      <c r="AP285">
        <v>0.16551783681950999</v>
      </c>
      <c r="AQ285">
        <f>(Table2[[#This Row],[Sharpe Ratio]]-AVERAGE(Table2[Sharpe Ratio]))/_xlfn.STDEV.P(Table2[Sharpe Ratio])</f>
        <v>1.2658562823150441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2.1266342309256934</v>
      </c>
      <c r="AS285">
        <f>_xlfn.RANK.AVG(Table2[[#This Row],[1Y Return vs Nifty Z-Score]],Table2[1Y Return vs Nifty Z-Score])</f>
        <v>271</v>
      </c>
      <c r="AT285">
        <f>_xlfn.RANK.AVG(Table2[[#This Row],[6M Return vs Nifty Z-Score]],Table2[6M Return vs Nifty Z-Score])</f>
        <v>67</v>
      </c>
      <c r="AU285">
        <f>_xlfn.RANK.AVG(Table2[[#This Row],[Sharpe Ratio Z-Score]],Table2[Sharpe Ratio Z-Score])</f>
        <v>78</v>
      </c>
      <c r="AV285">
        <f>(Table2[[#This Row],[Rank 1Y]]+Table2[[#This Row],[Rank 6M]]+Table2[[#This Row],[Rank Sharpe]])/3</f>
        <v>138.66666666666666</v>
      </c>
    </row>
    <row r="286" spans="1:48" x14ac:dyDescent="0.3">
      <c r="A286" t="s">
        <v>702</v>
      </c>
      <c r="B286" t="s">
        <v>703</v>
      </c>
      <c r="C286" t="s">
        <v>10145</v>
      </c>
      <c r="D286" t="s">
        <v>67</v>
      </c>
      <c r="E286">
        <v>24322.891820069999</v>
      </c>
      <c r="F286">
        <v>183.49</v>
      </c>
      <c r="G286">
        <v>116.082342211133</v>
      </c>
      <c r="H286">
        <f>(Table2[[#This Row],[1Y Return vs Nifty]]-AVERAGE(Table2[1Y Return vs Nifty]))/_xlfn.STDEV.P(Table2[1Y Return vs Nifty])</f>
        <v>0.8930760936397043</v>
      </c>
      <c r="I286">
        <v>18.601906015979999</v>
      </c>
      <c r="J286">
        <f>(Table2[[#This Row],[1M Return vs Nifty]]-AVERAGE(Table2[1M Return vs Nifty]))/_xlfn.STDEV.P(Table2[1M Return vs Nifty])</f>
        <v>1.8159055740934933</v>
      </c>
      <c r="K286">
        <v>19.565785082702199</v>
      </c>
      <c r="L286">
        <f>(Table2[[#This Row],[6M Return vs Nifty]]-AVERAGE(Table2[6M Return vs Nifty]))/_xlfn.STDEV.P(Table2[6M Return vs Nifty])</f>
        <v>0.27659920474471622</v>
      </c>
      <c r="M286">
        <v>8.6827591951655698</v>
      </c>
      <c r="N286">
        <f>(Table2[[#This Row],[1W Return vs Nifty]]-AVERAGE(Table2[1W Return vs Nifty]))/_xlfn.STDEV.P(Table2[1W Return vs Nifty])</f>
        <v>2.1805933508911837</v>
      </c>
      <c r="O286">
        <v>168.78</v>
      </c>
      <c r="P286">
        <v>156.46474456582899</v>
      </c>
      <c r="Q286">
        <v>130.14183685296601</v>
      </c>
      <c r="R286">
        <v>67.752881985605995</v>
      </c>
      <c r="S286" s="2">
        <f>(Table2[[#This Row],[Close Price]]-Table2[[#This Row],[20D EMA]])/Table2[[#This Row],[20D EMA]]</f>
        <v>8.715487617016239E-2</v>
      </c>
      <c r="T286" s="2">
        <f>(Table2[[#This Row],[Close Price]]-Table2[[#This Row],[50D EMA]])/Table2[[#This Row],[50D EMA]]</f>
        <v>0.17272424857857197</v>
      </c>
      <c r="U286" s="2">
        <f>(Table2[[#This Row],[Close Price]]-Table2[[#This Row],[200D EMA]])/Table2[[#This Row],[200D EMA]]</f>
        <v>0.40992323788472917</v>
      </c>
      <c r="V286">
        <v>1.52706769788306</v>
      </c>
      <c r="W286">
        <v>183.4</v>
      </c>
      <c r="X286">
        <v>185.55</v>
      </c>
      <c r="Y286">
        <v>182.51</v>
      </c>
      <c r="Z286">
        <v>190.4</v>
      </c>
      <c r="AA286">
        <v>156.87</v>
      </c>
      <c r="AB286">
        <v>192.7</v>
      </c>
      <c r="AC286" s="2">
        <f>(Table2[[#This Row],[Close Price]]/Table2[[#This Row],[Day Low]])-1</f>
        <v>4.9073064340232619E-4</v>
      </c>
      <c r="AD286" s="2">
        <f>(Table2[[#This Row],[Day High]]/Table2[[#This Row],[Close Price]])-1</f>
        <v>1.1226769851218066E-2</v>
      </c>
      <c r="AE286" s="2">
        <f>(Table2[[#This Row],[Close Price]]/Table2[[#This Row],[Current Week Low]])-1</f>
        <v>5.3695687907513445E-3</v>
      </c>
      <c r="AF286" s="2">
        <f>(Table2[[#This Row],[Current Week High]]/Table2[[#This Row],[Close Price]])-1</f>
        <v>3.7658727996076058E-2</v>
      </c>
      <c r="AG286" s="2">
        <f>(Table2[[#This Row],[Close Price]]/Table2[[#This Row],[Current Month Low]])-1</f>
        <v>0.16969465162236252</v>
      </c>
      <c r="AH286" s="2">
        <f>(Table2[[#This Row],[Current Month High]]/Table2[[#This Row],[Close Price]])-1</f>
        <v>5.019347103384364E-2</v>
      </c>
      <c r="AI286">
        <v>5.0193471033843604</v>
      </c>
      <c r="AJ286">
        <v>145.635876840696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0.2</v>
      </c>
      <c r="AM286" t="s">
        <v>10183</v>
      </c>
      <c r="AN286">
        <v>11.03</v>
      </c>
      <c r="AO286" t="s">
        <v>10183</v>
      </c>
      <c r="AP286">
        <v>8.5181996141912006E-2</v>
      </c>
      <c r="AQ286">
        <f>(Table2[[#This Row],[Sharpe Ratio]]-AVERAGE(Table2[Sharpe Ratio]))/_xlfn.STDEV.P(Table2[Sharpe Ratio])</f>
        <v>0.35705410384747771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5.5232283272165752</v>
      </c>
      <c r="AS286">
        <f>_xlfn.RANK.AVG(Table2[[#This Row],[1Y Return vs Nifty Z-Score]],Table2[1Y Return vs Nifty Z-Score])</f>
        <v>100</v>
      </c>
      <c r="AT286">
        <f>_xlfn.RANK.AVG(Table2[[#This Row],[6M Return vs Nifty Z-Score]],Table2[6M Return vs Nifty Z-Score])</f>
        <v>226</v>
      </c>
      <c r="AU286">
        <f>_xlfn.RANK.AVG(Table2[[#This Row],[Sharpe Ratio Z-Score]],Table2[Sharpe Ratio Z-Score])</f>
        <v>235</v>
      </c>
      <c r="AV286">
        <f>(Table2[[#This Row],[Rank 1Y]]+Table2[[#This Row],[Rank 6M]]+Table2[[#This Row],[Rank Sharpe]])/3</f>
        <v>187</v>
      </c>
    </row>
    <row r="287" spans="1:48" x14ac:dyDescent="0.3">
      <c r="A287" t="s">
        <v>704</v>
      </c>
      <c r="B287" t="s">
        <v>705</v>
      </c>
      <c r="C287" t="s">
        <v>10153</v>
      </c>
      <c r="D287" t="s">
        <v>170</v>
      </c>
      <c r="E287">
        <v>24158.364968599999</v>
      </c>
      <c r="F287">
        <v>5581.15</v>
      </c>
      <c r="G287">
        <v>88.8947483078896</v>
      </c>
      <c r="H287">
        <f>(Table2[[#This Row],[1Y Return vs Nifty]]-AVERAGE(Table2[1Y Return vs Nifty]))/_xlfn.STDEV.P(Table2[1Y Return vs Nifty])</f>
        <v>0.55870651130976146</v>
      </c>
      <c r="I287">
        <v>7.8637267035432696</v>
      </c>
      <c r="J287">
        <f>(Table2[[#This Row],[1M Return vs Nifty]]-AVERAGE(Table2[1M Return vs Nifty]))/_xlfn.STDEV.P(Table2[1M Return vs Nifty])</f>
        <v>0.79486497533486344</v>
      </c>
      <c r="K287">
        <v>74.717664117921998</v>
      </c>
      <c r="L287">
        <f>(Table2[[#This Row],[6M Return vs Nifty]]-AVERAGE(Table2[6M Return vs Nifty]))/_xlfn.STDEV.P(Table2[6M Return vs Nifty])</f>
        <v>1.9734224931936357</v>
      </c>
      <c r="M287">
        <v>2.0150984954873898</v>
      </c>
      <c r="N287">
        <f>(Table2[[#This Row],[1W Return vs Nifty]]-AVERAGE(Table2[1W Return vs Nifty]))/_xlfn.STDEV.P(Table2[1W Return vs Nifty])</f>
        <v>0.75781959277214628</v>
      </c>
      <c r="O287">
        <v>5278.23</v>
      </c>
      <c r="P287">
        <v>4809.98534747757</v>
      </c>
      <c r="Q287">
        <v>3765.8768610770098</v>
      </c>
      <c r="R287">
        <v>62.821502922856702</v>
      </c>
      <c r="S287" s="2">
        <f>(Table2[[#This Row],[Close Price]]-Table2[[#This Row],[20D EMA]])/Table2[[#This Row],[20D EMA]]</f>
        <v>5.7390450965569918E-2</v>
      </c>
      <c r="T287" s="2">
        <f>(Table2[[#This Row],[Close Price]]-Table2[[#This Row],[50D EMA]])/Table2[[#This Row],[50D EMA]]</f>
        <v>0.16032577997910955</v>
      </c>
      <c r="U287" s="2">
        <f>(Table2[[#This Row],[Close Price]]-Table2[[#This Row],[200D EMA]])/Table2[[#This Row],[200D EMA]]</f>
        <v>0.48203199570467015</v>
      </c>
      <c r="V287">
        <v>1.00098446980342</v>
      </c>
      <c r="W287">
        <v>5581.15</v>
      </c>
      <c r="X287">
        <v>5697.95</v>
      </c>
      <c r="Y287">
        <v>5514.1</v>
      </c>
      <c r="Z287">
        <v>5711.2</v>
      </c>
      <c r="AA287">
        <v>4991.05</v>
      </c>
      <c r="AB287">
        <v>5885</v>
      </c>
      <c r="AC287" s="2">
        <f>(Table2[[#This Row],[Close Price]]/Table2[[#This Row],[Day Low]])-1</f>
        <v>0</v>
      </c>
      <c r="AD287" s="2">
        <f>(Table2[[#This Row],[Day High]]/Table2[[#This Row],[Close Price]])-1</f>
        <v>2.0927586608494808E-2</v>
      </c>
      <c r="AE287" s="2">
        <f>(Table2[[#This Row],[Close Price]]/Table2[[#This Row],[Current Week Low]])-1</f>
        <v>1.2159735949656136E-2</v>
      </c>
      <c r="AF287" s="2">
        <f>(Table2[[#This Row],[Current Week High]]/Table2[[#This Row],[Close Price]])-1</f>
        <v>2.3301649301667338E-2</v>
      </c>
      <c r="AG287" s="2">
        <f>(Table2[[#This Row],[Close Price]]/Table2[[#This Row],[Current Month Low]])-1</f>
        <v>0.11823163462598041</v>
      </c>
      <c r="AH287" s="2">
        <f>(Table2[[#This Row],[Current Month High]]/Table2[[#This Row],[Close Price]])-1</f>
        <v>5.4442184854375908E-2</v>
      </c>
      <c r="AI287">
        <v>5.4442184854375899</v>
      </c>
      <c r="AJ287">
        <v>129.67695473251001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0.43</v>
      </c>
      <c r="AM287" t="s">
        <v>10183</v>
      </c>
      <c r="AN287">
        <v>10.26</v>
      </c>
      <c r="AO287" t="s">
        <v>10183</v>
      </c>
      <c r="AP287">
        <v>6.5767659402788003E-2</v>
      </c>
      <c r="AQ287">
        <f>(Table2[[#This Row],[Sharpe Ratio]]-AVERAGE(Table2[Sharpe Ratio]))/_xlfn.STDEV.P(Table2[Sharpe Ratio])</f>
        <v>0.13742869913146219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4.2222422717418695</v>
      </c>
      <c r="AS287">
        <f>_xlfn.RANK.AVG(Table2[[#This Row],[1Y Return vs Nifty Z-Score]],Table2[1Y Return vs Nifty Z-Score])</f>
        <v>136</v>
      </c>
      <c r="AT287">
        <f>_xlfn.RANK.AVG(Table2[[#This Row],[6M Return vs Nifty Z-Score]],Table2[6M Return vs Nifty Z-Score])</f>
        <v>31</v>
      </c>
      <c r="AU287">
        <f>_xlfn.RANK.AVG(Table2[[#This Row],[Sharpe Ratio Z-Score]],Table2[Sharpe Ratio Z-Score])</f>
        <v>294</v>
      </c>
      <c r="AV287">
        <f>(Table2[[#This Row],[Rank 1Y]]+Table2[[#This Row],[Rank 6M]]+Table2[[#This Row],[Rank Sharpe]])/3</f>
        <v>153.66666666666666</v>
      </c>
    </row>
    <row r="288" spans="1:48" x14ac:dyDescent="0.3">
      <c r="A288" t="s">
        <v>706</v>
      </c>
      <c r="B288" t="s">
        <v>707</v>
      </c>
      <c r="C288" t="s">
        <v>10139</v>
      </c>
      <c r="D288" t="s">
        <v>49</v>
      </c>
      <c r="E288">
        <v>23521.175925</v>
      </c>
      <c r="F288">
        <v>805.55</v>
      </c>
      <c r="G288">
        <v>2.4493208400190301</v>
      </c>
      <c r="H288">
        <f>(Table2[[#This Row],[1Y Return vs Nifty]]-AVERAGE(Table2[1Y Return vs Nifty]))/_xlfn.STDEV.P(Table2[1Y Return vs Nifty])</f>
        <v>-0.504451985894252</v>
      </c>
      <c r="I288">
        <v>-8.0106917980402201</v>
      </c>
      <c r="J288">
        <f>(Table2[[#This Row],[1M Return vs Nifty]]-AVERAGE(Table2[1M Return vs Nifty]))/_xlfn.STDEV.P(Table2[1M Return vs Nifty])</f>
        <v>-0.71455531838565811</v>
      </c>
      <c r="K288">
        <v>-1.5019639755729</v>
      </c>
      <c r="L288">
        <f>(Table2[[#This Row],[6M Return vs Nifty]]-AVERAGE(Table2[6M Return vs Nifty]))/_xlfn.STDEV.P(Table2[6M Return vs Nifty])</f>
        <v>-0.37157902349752137</v>
      </c>
      <c r="M288">
        <v>-1.7615711780132901</v>
      </c>
      <c r="N288">
        <f>(Table2[[#This Row],[1W Return vs Nifty]]-AVERAGE(Table2[1W Return vs Nifty]))/_xlfn.STDEV.P(Table2[1W Return vs Nifty])</f>
        <v>-4.8062221939887448E-2</v>
      </c>
      <c r="O288">
        <v>801.63</v>
      </c>
      <c r="P288">
        <v>779.11482313392105</v>
      </c>
      <c r="Q288">
        <v>731.06832455680797</v>
      </c>
      <c r="R288">
        <v>49.4894900048427</v>
      </c>
      <c r="S288" s="2">
        <f>(Table2[[#This Row],[Close Price]]-Table2[[#This Row],[20D EMA]])/Table2[[#This Row],[20D EMA]]</f>
        <v>4.8900365505282475E-3</v>
      </c>
      <c r="T288" s="2">
        <f>(Table2[[#This Row],[Close Price]]-Table2[[#This Row],[50D EMA]])/Table2[[#This Row],[50D EMA]]</f>
        <v>3.392975731066921E-2</v>
      </c>
      <c r="U288" s="2">
        <f>(Table2[[#This Row],[Close Price]]-Table2[[#This Row],[200D EMA]])/Table2[[#This Row],[200D EMA]]</f>
        <v>0.10188059438677589</v>
      </c>
      <c r="V288">
        <v>0.94518831726765395</v>
      </c>
      <c r="W288">
        <v>780</v>
      </c>
      <c r="X288">
        <v>807.1</v>
      </c>
      <c r="Y288">
        <v>787.35</v>
      </c>
      <c r="Z288">
        <v>823</v>
      </c>
      <c r="AA288">
        <v>768.4</v>
      </c>
      <c r="AB288">
        <v>839.95</v>
      </c>
      <c r="AC288" s="2">
        <f>(Table2[[#This Row],[Close Price]]/Table2[[#This Row],[Day Low]])-1</f>
        <v>3.2756410256410184E-2</v>
      </c>
      <c r="AD288" s="2">
        <f>(Table2[[#This Row],[Day High]]/Table2[[#This Row],[Close Price]])-1</f>
        <v>1.9241512010428341E-3</v>
      </c>
      <c r="AE288" s="2">
        <f>(Table2[[#This Row],[Close Price]]/Table2[[#This Row],[Current Week Low]])-1</f>
        <v>2.3115514066171183E-2</v>
      </c>
      <c r="AF288" s="2">
        <f>(Table2[[#This Row],[Current Week High]]/Table2[[#This Row],[Close Price]])-1</f>
        <v>2.1662218360126717E-2</v>
      </c>
      <c r="AG288" s="2">
        <f>(Table2[[#This Row],[Close Price]]/Table2[[#This Row],[Current Month Low]])-1</f>
        <v>4.8347214992191523E-2</v>
      </c>
      <c r="AH288" s="2">
        <f>(Table2[[#This Row],[Current Month High]]/Table2[[#This Row],[Close Price]])-1</f>
        <v>4.2703742784433008E-2</v>
      </c>
      <c r="AI288">
        <v>8.8138538886475004</v>
      </c>
      <c r="AJ288">
        <v>34.247146071160699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0.05</v>
      </c>
      <c r="AM288" t="s">
        <v>10183</v>
      </c>
      <c r="AN288">
        <v>1.6</v>
      </c>
      <c r="AO288" t="s">
        <v>10183</v>
      </c>
      <c r="AQ288">
        <f>(Table2[[#This Row],[Sharpe Ratio]]-AVERAGE(Table2[Sharpe Ratio]))/_xlfn.STDEV.P(Table2[Sharpe Ratio])</f>
        <v>-0.60657038812317254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-2.2452189378404919</v>
      </c>
      <c r="AS288">
        <f>_xlfn.RANK.AVG(Table2[[#This Row],[1Y Return vs Nifty Z-Score]],Table2[1Y Return vs Nifty Z-Score])</f>
        <v>487</v>
      </c>
      <c r="AT288">
        <f>_xlfn.RANK.AVG(Table2[[#This Row],[6M Return vs Nifty Z-Score]],Table2[6M Return vs Nifty Z-Score])</f>
        <v>444</v>
      </c>
      <c r="AU288">
        <f>_xlfn.RANK.AVG(Table2[[#This Row],[Sharpe Ratio Z-Score]],Table2[Sharpe Ratio Z-Score])</f>
        <v>518</v>
      </c>
      <c r="AV288">
        <f>(Table2[[#This Row],[Rank 1Y]]+Table2[[#This Row],[Rank 6M]]+Table2[[#This Row],[Rank Sharpe]])/3</f>
        <v>483</v>
      </c>
    </row>
    <row r="289" spans="1:48" x14ac:dyDescent="0.3">
      <c r="A289" t="s">
        <v>708</v>
      </c>
      <c r="B289" t="s">
        <v>709</v>
      </c>
      <c r="C289" t="s">
        <v>10156</v>
      </c>
      <c r="D289" t="s">
        <v>710</v>
      </c>
      <c r="E289">
        <v>23209.086264000001</v>
      </c>
      <c r="F289">
        <v>2101.4499999999998</v>
      </c>
      <c r="G289">
        <v>94.377156964632604</v>
      </c>
      <c r="H289">
        <f>(Table2[[#This Row],[1Y Return vs Nifty]]-AVERAGE(Table2[1Y Return vs Nifty]))/_xlfn.STDEV.P(Table2[1Y Return vs Nifty])</f>
        <v>0.62613251080207144</v>
      </c>
      <c r="I289">
        <v>-10.221941464253099</v>
      </c>
      <c r="J289">
        <f>(Table2[[#This Row],[1M Return vs Nifty]]-AVERAGE(Table2[1M Return vs Nifty]))/_xlfn.STDEV.P(Table2[1M Return vs Nifty])</f>
        <v>-0.92481216151547174</v>
      </c>
      <c r="K289">
        <v>33.697702719960802</v>
      </c>
      <c r="L289">
        <f>(Table2[[#This Row],[6M Return vs Nifty]]-AVERAGE(Table2[6M Return vs Nifty]))/_xlfn.STDEV.P(Table2[6M Return vs Nifty])</f>
        <v>0.71138705561792559</v>
      </c>
      <c r="M289">
        <v>-6.7926050808264504</v>
      </c>
      <c r="N289">
        <f>(Table2[[#This Row],[1W Return vs Nifty]]-AVERAGE(Table2[1W Return vs Nifty]))/_xlfn.STDEV.P(Table2[1W Return vs Nifty])</f>
        <v>-1.1216056032753017</v>
      </c>
      <c r="O289">
        <v>2217.7600000000002</v>
      </c>
      <c r="P289">
        <v>2125.6052231221602</v>
      </c>
      <c r="Q289">
        <v>1663.85284574256</v>
      </c>
      <c r="R289">
        <v>26.971801036786701</v>
      </c>
      <c r="S289" s="2">
        <f>(Table2[[#This Row],[Close Price]]-Table2[[#This Row],[20D EMA]])/Table2[[#This Row],[20D EMA]]</f>
        <v>-5.2444809176827242E-2</v>
      </c>
      <c r="T289" s="2">
        <f>(Table2[[#This Row],[Close Price]]-Table2[[#This Row],[50D EMA]])/Table2[[#This Row],[50D EMA]]</f>
        <v>-1.1363927252060639E-2</v>
      </c>
      <c r="U289" s="2">
        <f>(Table2[[#This Row],[Close Price]]-Table2[[#This Row],[200D EMA]])/Table2[[#This Row],[200D EMA]]</f>
        <v>0.26300231740875185</v>
      </c>
      <c r="V289">
        <v>0.54314963921735604</v>
      </c>
      <c r="W289">
        <v>2145</v>
      </c>
      <c r="X289">
        <v>2275</v>
      </c>
      <c r="Y289">
        <v>2095.1999999999998</v>
      </c>
      <c r="Z289">
        <v>2173.1999999999998</v>
      </c>
      <c r="AA289">
        <v>2095.1999999999998</v>
      </c>
      <c r="AB289">
        <v>2420</v>
      </c>
      <c r="AC289" s="2">
        <f>(Table2[[#This Row],[Close Price]]/Table2[[#This Row],[Day Low]])-1</f>
        <v>-2.0303030303030378E-2</v>
      </c>
      <c r="AD289" s="2">
        <f>(Table2[[#This Row],[Day High]]/Table2[[#This Row],[Close Price]])-1</f>
        <v>8.2585833591092062E-2</v>
      </c>
      <c r="AE289" s="2">
        <f>(Table2[[#This Row],[Close Price]]/Table2[[#This Row],[Current Week Low]])-1</f>
        <v>2.9830087819777695E-3</v>
      </c>
      <c r="AF289" s="2">
        <f>(Table2[[#This Row],[Current Week High]]/Table2[[#This Row],[Close Price]])-1</f>
        <v>3.4143091674796011E-2</v>
      </c>
      <c r="AG289" s="2">
        <f>(Table2[[#This Row],[Close Price]]/Table2[[#This Row],[Current Month Low]])-1</f>
        <v>2.9830087819777695E-3</v>
      </c>
      <c r="AH289" s="2">
        <f>(Table2[[#This Row],[Current Month High]]/Table2[[#This Row],[Close Price]])-1</f>
        <v>0.15158580979799674</v>
      </c>
      <c r="AI289">
        <v>15.1585809797996</v>
      </c>
      <c r="AJ289">
        <v>132.17876477737201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-0.01</v>
      </c>
      <c r="AM289" t="s">
        <v>10184</v>
      </c>
      <c r="AN289">
        <v>-7.64</v>
      </c>
      <c r="AO289" t="s">
        <v>10184</v>
      </c>
      <c r="AP289">
        <v>0.12040213078617901</v>
      </c>
      <c r="AQ289">
        <f>(Table2[[#This Row],[Sharpe Ratio]]-AVERAGE(Table2[Sharpe Ratio]))/_xlfn.STDEV.P(Table2[Sharpe Ratio])</f>
        <v>0.75548318382792135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4.6584985457144734E-2</v>
      </c>
      <c r="AS289">
        <f>_xlfn.RANK.AVG(Table2[[#This Row],[1Y Return vs Nifty Z-Score]],Table2[1Y Return vs Nifty Z-Score])</f>
        <v>121</v>
      </c>
      <c r="AT289">
        <f>_xlfn.RANK.AVG(Table2[[#This Row],[6M Return vs Nifty Z-Score]],Table2[6M Return vs Nifty Z-Score])</f>
        <v>139</v>
      </c>
      <c r="AU289">
        <f>_xlfn.RANK.AVG(Table2[[#This Row],[Sharpe Ratio Z-Score]],Table2[Sharpe Ratio Z-Score])</f>
        <v>165</v>
      </c>
      <c r="AV289">
        <f>(Table2[[#This Row],[Rank 1Y]]+Table2[[#This Row],[Rank 6M]]+Table2[[#This Row],[Rank Sharpe]])/3</f>
        <v>141.66666666666666</v>
      </c>
    </row>
    <row r="290" spans="1:48" x14ac:dyDescent="0.3">
      <c r="A290" t="s">
        <v>714</v>
      </c>
      <c r="B290" t="s">
        <v>715</v>
      </c>
      <c r="C290" t="s">
        <v>10146</v>
      </c>
      <c r="D290" t="s">
        <v>618</v>
      </c>
      <c r="E290">
        <v>23004.973049759999</v>
      </c>
      <c r="F290">
        <v>1708.2</v>
      </c>
      <c r="G290">
        <v>185.09756829619801</v>
      </c>
      <c r="H290">
        <f>(Table2[[#This Row],[1Y Return vs Nifty]]-AVERAGE(Table2[1Y Return vs Nifty]))/_xlfn.STDEV.P(Table2[1Y Return vs Nifty])</f>
        <v>1.7418673622821563</v>
      </c>
      <c r="I290">
        <v>7.4195970218816196</v>
      </c>
      <c r="J290">
        <f>(Table2[[#This Row],[1M Return vs Nifty]]-AVERAGE(Table2[1M Return vs Nifty]))/_xlfn.STDEV.P(Table2[1M Return vs Nifty])</f>
        <v>0.75263487068713375</v>
      </c>
      <c r="K290">
        <v>48.484494292068803</v>
      </c>
      <c r="L290">
        <f>(Table2[[#This Row],[6M Return vs Nifty]]-AVERAGE(Table2[6M Return vs Nifty]))/_xlfn.STDEV.P(Table2[6M Return vs Nifty])</f>
        <v>1.1663230023146884</v>
      </c>
      <c r="M290">
        <v>-10.134770818751701</v>
      </c>
      <c r="N290">
        <f>(Table2[[#This Row],[1W Return vs Nifty]]-AVERAGE(Table2[1W Return vs Nifty]))/_xlfn.STDEV.P(Table2[1W Return vs Nifty])</f>
        <v>-1.834771122845622</v>
      </c>
      <c r="O290">
        <v>1679.01</v>
      </c>
      <c r="P290">
        <v>1482.2132043618301</v>
      </c>
      <c r="Q290">
        <v>1089.6757457458</v>
      </c>
      <c r="R290">
        <v>47.532461982306202</v>
      </c>
      <c r="S290" s="2">
        <f>(Table2[[#This Row],[Close Price]]-Table2[[#This Row],[20D EMA]])/Table2[[#This Row],[20D EMA]]</f>
        <v>1.7385244876445081E-2</v>
      </c>
      <c r="T290" s="2">
        <f>(Table2[[#This Row],[Close Price]]-Table2[[#This Row],[50D EMA]])/Table2[[#This Row],[50D EMA]]</f>
        <v>0.15246578223236718</v>
      </c>
      <c r="U290" s="2">
        <f>(Table2[[#This Row],[Close Price]]-Table2[[#This Row],[200D EMA]])/Table2[[#This Row],[200D EMA]]</f>
        <v>0.56762230110101919</v>
      </c>
      <c r="V290">
        <v>0.44877078435668999</v>
      </c>
      <c r="W290">
        <v>1683</v>
      </c>
      <c r="X290">
        <v>1721.85</v>
      </c>
      <c r="Y290">
        <v>1641.1</v>
      </c>
      <c r="Z290">
        <v>1750</v>
      </c>
      <c r="AA290">
        <v>1641.1</v>
      </c>
      <c r="AB290">
        <v>1866</v>
      </c>
      <c r="AC290" s="2">
        <f>(Table2[[#This Row],[Close Price]]/Table2[[#This Row],[Day Low]])-1</f>
        <v>1.4973262032085488E-2</v>
      </c>
      <c r="AD290" s="2">
        <f>(Table2[[#This Row],[Day High]]/Table2[[#This Row],[Close Price]])-1</f>
        <v>7.9908675799085227E-3</v>
      </c>
      <c r="AE290" s="2">
        <f>(Table2[[#This Row],[Close Price]]/Table2[[#This Row],[Current Week Low]])-1</f>
        <v>4.0887209798306179E-2</v>
      </c>
      <c r="AF290" s="2">
        <f>(Table2[[#This Row],[Current Week High]]/Table2[[#This Row],[Close Price]])-1</f>
        <v>2.4470202552394404E-2</v>
      </c>
      <c r="AG290" s="2">
        <f>(Table2[[#This Row],[Close Price]]/Table2[[#This Row],[Current Month Low]])-1</f>
        <v>4.0887209798306179E-2</v>
      </c>
      <c r="AH290" s="2">
        <f>(Table2[[#This Row],[Current Month High]]/Table2[[#This Row],[Close Price]])-1</f>
        <v>9.2377941693010168E-2</v>
      </c>
      <c r="AI290">
        <v>11.049642898957901</v>
      </c>
      <c r="AJ290">
        <v>217.420793459072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0.43</v>
      </c>
      <c r="AM290" t="s">
        <v>10183</v>
      </c>
      <c r="AN290">
        <v>-6.03</v>
      </c>
      <c r="AO290" t="s">
        <v>10184</v>
      </c>
      <c r="AP290">
        <v>0.27430760583774699</v>
      </c>
      <c r="AQ290">
        <f>(Table2[[#This Row],[Sharpe Ratio]]-AVERAGE(Table2[Sharpe Ratio]))/_xlfn.STDEV.P(Table2[Sharpe Ratio])</f>
        <v>2.4965445808981577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4.3225986933365128</v>
      </c>
      <c r="AS290">
        <f>_xlfn.RANK.AVG(Table2[[#This Row],[1Y Return vs Nifty Z-Score]],Table2[1Y Return vs Nifty Z-Score])</f>
        <v>38</v>
      </c>
      <c r="AT290">
        <f>_xlfn.RANK.AVG(Table2[[#This Row],[6M Return vs Nifty Z-Score]],Table2[6M Return vs Nifty Z-Score])</f>
        <v>78</v>
      </c>
      <c r="AU290">
        <f>_xlfn.RANK.AVG(Table2[[#This Row],[Sharpe Ratio Z-Score]],Table2[Sharpe Ratio Z-Score])</f>
        <v>5</v>
      </c>
      <c r="AV290">
        <f>(Table2[[#This Row],[Rank 1Y]]+Table2[[#This Row],[Rank 6M]]+Table2[[#This Row],[Rank Sharpe]])/3</f>
        <v>40.333333333333336</v>
      </c>
    </row>
    <row r="291" spans="1:48" x14ac:dyDescent="0.3">
      <c r="A291" t="s">
        <v>716</v>
      </c>
      <c r="B291" t="s">
        <v>717</v>
      </c>
      <c r="C291" t="s">
        <v>10142</v>
      </c>
      <c r="D291" t="s">
        <v>46</v>
      </c>
      <c r="E291">
        <v>22781.88590755</v>
      </c>
      <c r="F291">
        <v>886.15</v>
      </c>
      <c r="G291">
        <v>21.935599967121899</v>
      </c>
      <c r="H291">
        <f>(Table2[[#This Row],[1Y Return vs Nifty]]-AVERAGE(Table2[1Y Return vs Nifty]))/_xlfn.STDEV.P(Table2[1Y Return vs Nifty])</f>
        <v>-0.26479786144020184</v>
      </c>
      <c r="I291">
        <v>-12.0819890160725</v>
      </c>
      <c r="J291">
        <f>(Table2[[#This Row],[1M Return vs Nifty]]-AVERAGE(Table2[1M Return vs Nifty]))/_xlfn.STDEV.P(Table2[1M Return vs Nifty])</f>
        <v>-1.101674924817404</v>
      </c>
      <c r="K291">
        <v>31.5358668240589</v>
      </c>
      <c r="L291">
        <f>(Table2[[#This Row],[6M Return vs Nifty]]-AVERAGE(Table2[6M Return vs Nifty]))/_xlfn.STDEV.P(Table2[6M Return vs Nifty])</f>
        <v>0.64487520582893387</v>
      </c>
      <c r="M291">
        <v>-5.11414417060913</v>
      </c>
      <c r="N291">
        <f>(Table2[[#This Row],[1W Return vs Nifty]]-AVERAGE(Table2[1W Return vs Nifty]))/_xlfn.STDEV.P(Table2[1W Return vs Nifty])</f>
        <v>-0.76344848571215707</v>
      </c>
      <c r="O291">
        <v>875.92</v>
      </c>
      <c r="P291">
        <v>831.20390017826901</v>
      </c>
      <c r="Q291">
        <v>715.74678336822001</v>
      </c>
      <c r="R291">
        <v>51.667162161624198</v>
      </c>
      <c r="S291" s="2">
        <f>(Table2[[#This Row],[Close Price]]-Table2[[#This Row],[20D EMA]])/Table2[[#This Row],[20D EMA]]</f>
        <v>1.1679148780710588E-2</v>
      </c>
      <c r="T291" s="2">
        <f>(Table2[[#This Row],[Close Price]]-Table2[[#This Row],[50D EMA]])/Table2[[#This Row],[50D EMA]]</f>
        <v>6.6104237251469383E-2</v>
      </c>
      <c r="U291" s="2">
        <f>(Table2[[#This Row],[Close Price]]-Table2[[#This Row],[200D EMA]])/Table2[[#This Row],[200D EMA]]</f>
        <v>0.23807751650644174</v>
      </c>
      <c r="V291">
        <v>1.29450876581207</v>
      </c>
      <c r="W291">
        <v>882</v>
      </c>
      <c r="X291">
        <v>897.4</v>
      </c>
      <c r="Y291">
        <v>869.6</v>
      </c>
      <c r="Z291">
        <v>888</v>
      </c>
      <c r="AA291">
        <v>855</v>
      </c>
      <c r="AB291">
        <v>968.8</v>
      </c>
      <c r="AC291" s="2">
        <f>(Table2[[#This Row],[Close Price]]/Table2[[#This Row],[Day Low]])-1</f>
        <v>4.7052154195010853E-3</v>
      </c>
      <c r="AD291" s="2">
        <f>(Table2[[#This Row],[Day High]]/Table2[[#This Row],[Close Price]])-1</f>
        <v>1.269536760142187E-2</v>
      </c>
      <c r="AE291" s="2">
        <f>(Table2[[#This Row],[Close Price]]/Table2[[#This Row],[Current Week Low]])-1</f>
        <v>1.9031738730450831E-2</v>
      </c>
      <c r="AF291" s="2">
        <f>(Table2[[#This Row],[Current Week High]]/Table2[[#This Row],[Close Price]])-1</f>
        <v>2.0876826722338038E-3</v>
      </c>
      <c r="AG291" s="2">
        <f>(Table2[[#This Row],[Close Price]]/Table2[[#This Row],[Current Month Low]])-1</f>
        <v>3.6432748538011595E-2</v>
      </c>
      <c r="AH291" s="2">
        <f>(Table2[[#This Row],[Current Month High]]/Table2[[#This Row],[Close Price]])-1</f>
        <v>9.3268633978446092E-2</v>
      </c>
      <c r="AI291">
        <v>9.3268633978445994</v>
      </c>
      <c r="AJ291">
        <v>61.103536042178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0.1</v>
      </c>
      <c r="AM291" t="s">
        <v>10183</v>
      </c>
      <c r="AN291">
        <v>-0.83</v>
      </c>
      <c r="AO291" t="s">
        <v>10184</v>
      </c>
      <c r="AP291">
        <v>5.8715568275134002E-2</v>
      </c>
      <c r="AQ291">
        <f>(Table2[[#This Row],[Sharpe Ratio]]-AVERAGE(Table2[Sharpe Ratio]))/_xlfn.STDEV.P(Table2[Sharpe Ratio])</f>
        <v>5.7651656587225507E-2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-1.4273944095536035</v>
      </c>
      <c r="AS291">
        <f>_xlfn.RANK.AVG(Table2[[#This Row],[1Y Return vs Nifty Z-Score]],Table2[1Y Return vs Nifty Z-Score])</f>
        <v>371</v>
      </c>
      <c r="AT291">
        <f>_xlfn.RANK.AVG(Table2[[#This Row],[6M Return vs Nifty Z-Score]],Table2[6M Return vs Nifty Z-Score])</f>
        <v>148</v>
      </c>
      <c r="AU291">
        <f>_xlfn.RANK.AVG(Table2[[#This Row],[Sharpe Ratio Z-Score]],Table2[Sharpe Ratio Z-Score])</f>
        <v>315</v>
      </c>
      <c r="AV291">
        <f>(Table2[[#This Row],[Rank 1Y]]+Table2[[#This Row],[Rank 6M]]+Table2[[#This Row],[Rank Sharpe]])/3</f>
        <v>278</v>
      </c>
    </row>
    <row r="292" spans="1:48" x14ac:dyDescent="0.3">
      <c r="A292" t="s">
        <v>718</v>
      </c>
      <c r="B292" t="s">
        <v>719</v>
      </c>
      <c r="C292" t="s">
        <v>10151</v>
      </c>
      <c r="D292" t="s">
        <v>103</v>
      </c>
      <c r="E292">
        <v>22630.586342099999</v>
      </c>
      <c r="F292">
        <v>279.95</v>
      </c>
      <c r="G292">
        <v>-35.913631296472602</v>
      </c>
      <c r="H292">
        <f>(Table2[[#This Row],[1Y Return vs Nifty]]-AVERAGE(Table2[1Y Return vs Nifty]))/_xlfn.STDEV.P(Table2[1Y Return vs Nifty])</f>
        <v>-0.97626292762278888</v>
      </c>
      <c r="I292">
        <v>-6.7342686379739902</v>
      </c>
      <c r="J292">
        <f>(Table2[[#This Row],[1M Return vs Nifty]]-AVERAGE(Table2[1M Return vs Nifty]))/_xlfn.STDEV.P(Table2[1M Return vs Nifty])</f>
        <v>-0.59318652487762136</v>
      </c>
      <c r="K292">
        <v>-28.586197548937101</v>
      </c>
      <c r="L292">
        <f>(Table2[[#This Row],[6M Return vs Nifty]]-AVERAGE(Table2[6M Return vs Nifty]))/_xlfn.STDEV.P(Table2[6M Return vs Nifty])</f>
        <v>-1.2048626591779374</v>
      </c>
      <c r="M292">
        <v>2.2361930451454501</v>
      </c>
      <c r="N292">
        <f>(Table2[[#This Row],[1W Return vs Nifty]]-AVERAGE(Table2[1W Return vs Nifty]))/_xlfn.STDEV.P(Table2[1W Return vs Nifty])</f>
        <v>0.80499768678221162</v>
      </c>
      <c r="O292">
        <v>275.16000000000003</v>
      </c>
      <c r="P292">
        <v>276.505141510621</v>
      </c>
      <c r="Q292">
        <v>292.19086464765797</v>
      </c>
      <c r="R292">
        <v>62.358621404913102</v>
      </c>
      <c r="S292" s="2">
        <f>(Table2[[#This Row],[Close Price]]-Table2[[#This Row],[20D EMA]])/Table2[[#This Row],[20D EMA]]</f>
        <v>1.7408053496147564E-2</v>
      </c>
      <c r="T292" s="2">
        <f>(Table2[[#This Row],[Close Price]]-Table2[[#This Row],[50D EMA]])/Table2[[#This Row],[50D EMA]]</f>
        <v>1.2458569379790953E-2</v>
      </c>
      <c r="U292" s="2">
        <f>(Table2[[#This Row],[Close Price]]-Table2[[#This Row],[200D EMA]])/Table2[[#This Row],[200D EMA]]</f>
        <v>-4.1893385894931336E-2</v>
      </c>
      <c r="V292">
        <v>1.8236848891278501</v>
      </c>
      <c r="W292">
        <v>278.5</v>
      </c>
      <c r="X292">
        <v>281.7</v>
      </c>
      <c r="Y292">
        <v>275.5</v>
      </c>
      <c r="Z292">
        <v>280.95</v>
      </c>
      <c r="AA292">
        <v>265.60000000000002</v>
      </c>
      <c r="AB292">
        <v>286.60000000000002</v>
      </c>
      <c r="AC292" s="2">
        <f>(Table2[[#This Row],[Close Price]]/Table2[[#This Row],[Day Low]])-1</f>
        <v>5.20646319569118E-3</v>
      </c>
      <c r="AD292" s="2">
        <f>(Table2[[#This Row],[Day High]]/Table2[[#This Row],[Close Price]])-1</f>
        <v>6.25111627076258E-3</v>
      </c>
      <c r="AE292" s="2">
        <f>(Table2[[#This Row],[Close Price]]/Table2[[#This Row],[Current Week Low]])-1</f>
        <v>1.6152450090743953E-2</v>
      </c>
      <c r="AF292" s="2">
        <f>(Table2[[#This Row],[Current Week High]]/Table2[[#This Row],[Close Price]])-1</f>
        <v>3.5720664404357283E-3</v>
      </c>
      <c r="AG292" s="2">
        <f>(Table2[[#This Row],[Close Price]]/Table2[[#This Row],[Current Month Low]])-1</f>
        <v>5.4028614457831248E-2</v>
      </c>
      <c r="AH292" s="2">
        <f>(Table2[[#This Row],[Current Month High]]/Table2[[#This Row],[Close Price]])-1</f>
        <v>2.3754241828898071E-2</v>
      </c>
      <c r="AI292">
        <v>27.629933916770799</v>
      </c>
      <c r="AJ292">
        <v>11.157434981139501</v>
      </c>
      <c r="AK292" t="str">
        <f>IF(AND(Table2[[#This Row],[20D EMA]]&gt;Table2[[#This Row],[50D EMA]],Table2[[#This Row],[50D EMA]]&gt;Table2[[#This Row],[200D EMA]]),"Uptrend","Downtrend/NoTrend")</f>
        <v>Downtrend/NoTrend</v>
      </c>
      <c r="AL292">
        <v>-7.0000000000000007E-2</v>
      </c>
      <c r="AM292" t="s">
        <v>10184</v>
      </c>
      <c r="AN292">
        <v>2.3199999999999998</v>
      </c>
      <c r="AO292" t="s">
        <v>10183</v>
      </c>
      <c r="AP292">
        <v>-0.13899543833035499</v>
      </c>
      <c r="AQ292">
        <f>(Table2[[#This Row],[Sharpe Ratio]]-AVERAGE(Table2[Sharpe Ratio]))/_xlfn.STDEV.P(Table2[Sharpe Ratio])</f>
        <v>-2.1789614415587484</v>
      </c>
      <c r="AR2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2">
        <f>_xlfn.RANK.AVG(Table2[[#This Row],[1Y Return vs Nifty Z-Score]],Table2[1Y Return vs Nifty Z-Score])</f>
        <v>684</v>
      </c>
      <c r="AT292">
        <f>_xlfn.RANK.AVG(Table2[[#This Row],[6M Return vs Nifty Z-Score]],Table2[6M Return vs Nifty Z-Score])</f>
        <v>685</v>
      </c>
      <c r="AU292">
        <f>_xlfn.RANK.AVG(Table2[[#This Row],[Sharpe Ratio Z-Score]],Table2[Sharpe Ratio Z-Score])</f>
        <v>724</v>
      </c>
      <c r="AV292">
        <f>(Table2[[#This Row],[Rank 1Y]]+Table2[[#This Row],[Rank 6M]]+Table2[[#This Row],[Rank Sharpe]])/3</f>
        <v>697.66666666666663</v>
      </c>
    </row>
    <row r="293" spans="1:48" x14ac:dyDescent="0.3">
      <c r="A293" t="s">
        <v>722</v>
      </c>
      <c r="B293" t="s">
        <v>723</v>
      </c>
      <c r="C293" t="s">
        <v>10143</v>
      </c>
      <c r="D293" t="s">
        <v>193</v>
      </c>
      <c r="E293">
        <v>22496.188956099999</v>
      </c>
      <c r="F293">
        <v>591.85</v>
      </c>
      <c r="G293">
        <v>-16.280812728774201</v>
      </c>
      <c r="H293">
        <f>(Table2[[#This Row],[1Y Return vs Nifty]]-AVERAGE(Table2[1Y Return vs Nifty]))/_xlfn.STDEV.P(Table2[1Y Return vs Nifty])</f>
        <v>-0.73480657191130672</v>
      </c>
      <c r="I293">
        <v>-1.0536736044820201</v>
      </c>
      <c r="J293">
        <f>(Table2[[#This Row],[1M Return vs Nifty]]-AVERAGE(Table2[1M Return vs Nifty]))/_xlfn.STDEV.P(Table2[1M Return vs Nifty])</f>
        <v>-5.3046712946527262E-2</v>
      </c>
      <c r="K293">
        <v>9.5085160165204705</v>
      </c>
      <c r="L293">
        <f>(Table2[[#This Row],[6M Return vs Nifty]]-AVERAGE(Table2[6M Return vs Nifty]))/_xlfn.STDEV.P(Table2[6M Return vs Nifty])</f>
        <v>-3.2826487873955243E-2</v>
      </c>
      <c r="M293">
        <v>-4.2192725693157396</v>
      </c>
      <c r="N293">
        <f>(Table2[[#This Row],[1W Return vs Nifty]]-AVERAGE(Table2[1W Return vs Nifty]))/_xlfn.STDEV.P(Table2[1W Return vs Nifty])</f>
        <v>-0.57249698284584449</v>
      </c>
      <c r="O293">
        <v>588.48</v>
      </c>
      <c r="P293">
        <v>557.891649738095</v>
      </c>
      <c r="Q293">
        <v>500.53395337738601</v>
      </c>
      <c r="R293">
        <v>48.085332856173999</v>
      </c>
      <c r="S293" s="2">
        <f>(Table2[[#This Row],[Close Price]]-Table2[[#This Row],[20D EMA]])/Table2[[#This Row],[20D EMA]]</f>
        <v>5.7266177270255646E-3</v>
      </c>
      <c r="T293" s="2">
        <f>(Table2[[#This Row],[Close Price]]-Table2[[#This Row],[50D EMA]])/Table2[[#This Row],[50D EMA]]</f>
        <v>6.0869077853821507E-2</v>
      </c>
      <c r="U293" s="2">
        <f>(Table2[[#This Row],[Close Price]]-Table2[[#This Row],[200D EMA]])/Table2[[#This Row],[200D EMA]]</f>
        <v>0.18243726725520404</v>
      </c>
      <c r="V293">
        <v>0.68913037496990903</v>
      </c>
      <c r="W293">
        <v>594.20000000000005</v>
      </c>
      <c r="X293">
        <v>603.1</v>
      </c>
      <c r="Y293">
        <v>588.1</v>
      </c>
      <c r="Z293">
        <v>603</v>
      </c>
      <c r="AA293">
        <v>572.45000000000005</v>
      </c>
      <c r="AB293">
        <v>622.4</v>
      </c>
      <c r="AC293" s="2">
        <f>(Table2[[#This Row],[Close Price]]/Table2[[#This Row],[Day Low]])-1</f>
        <v>-3.9548973409626598E-3</v>
      </c>
      <c r="AD293" s="2">
        <f>(Table2[[#This Row],[Day High]]/Table2[[#This Row],[Close Price]])-1</f>
        <v>1.9008194643913123E-2</v>
      </c>
      <c r="AE293" s="2">
        <f>(Table2[[#This Row],[Close Price]]/Table2[[#This Row],[Current Week Low]])-1</f>
        <v>6.376466587315166E-3</v>
      </c>
      <c r="AF293" s="2">
        <f>(Table2[[#This Row],[Current Week High]]/Table2[[#This Row],[Close Price]])-1</f>
        <v>1.8839232913745008E-2</v>
      </c>
      <c r="AG293" s="2">
        <f>(Table2[[#This Row],[Close Price]]/Table2[[#This Row],[Current Month Low]])-1</f>
        <v>3.3889422657000567E-2</v>
      </c>
      <c r="AH293" s="2">
        <f>(Table2[[#This Row],[Current Month High]]/Table2[[#This Row],[Close Price]])-1</f>
        <v>5.1617808566359669E-2</v>
      </c>
      <c r="AI293">
        <v>5.1617808566359598</v>
      </c>
      <c r="AJ293">
        <v>45.489183874139599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0.06</v>
      </c>
      <c r="AM293" t="s">
        <v>10183</v>
      </c>
      <c r="AN293">
        <v>1.55</v>
      </c>
      <c r="AO293" t="s">
        <v>10183</v>
      </c>
      <c r="AP293">
        <v>8.3216878642313002E-2</v>
      </c>
      <c r="AQ293">
        <f>(Table2[[#This Row],[Sharpe Ratio]]-AVERAGE(Table2[Sharpe Ratio]))/_xlfn.STDEV.P(Table2[Sharpe Ratio])</f>
        <v>0.33482363921902553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-1.0583531163586082</v>
      </c>
      <c r="AS293">
        <f>_xlfn.RANK.AVG(Table2[[#This Row],[1Y Return vs Nifty Z-Score]],Table2[1Y Return vs Nifty Z-Score])</f>
        <v>596</v>
      </c>
      <c r="AT293">
        <f>_xlfn.RANK.AVG(Table2[[#This Row],[6M Return vs Nifty Z-Score]],Table2[6M Return vs Nifty Z-Score])</f>
        <v>320</v>
      </c>
      <c r="AU293">
        <f>_xlfn.RANK.AVG(Table2[[#This Row],[Sharpe Ratio Z-Score]],Table2[Sharpe Ratio Z-Score])</f>
        <v>240</v>
      </c>
      <c r="AV293">
        <f>(Table2[[#This Row],[Rank 1Y]]+Table2[[#This Row],[Rank 6M]]+Table2[[#This Row],[Rank Sharpe]])/3</f>
        <v>385.33333333333331</v>
      </c>
    </row>
    <row r="294" spans="1:48" x14ac:dyDescent="0.3">
      <c r="A294" t="s">
        <v>724</v>
      </c>
      <c r="B294" t="s">
        <v>725</v>
      </c>
      <c r="C294" t="s">
        <v>10141</v>
      </c>
      <c r="D294" t="s">
        <v>285</v>
      </c>
      <c r="E294">
        <v>22350.516573749999</v>
      </c>
      <c r="F294">
        <v>1679.4</v>
      </c>
      <c r="G294">
        <v>-3.7711465855213402</v>
      </c>
      <c r="H294">
        <f>(Table2[[#This Row],[1Y Return vs Nifty]]-AVERAGE(Table2[1Y Return vs Nifty]))/_xlfn.STDEV.P(Table2[1Y Return vs Nifty])</f>
        <v>-0.58095508147443198</v>
      </c>
      <c r="I294">
        <v>-7.8757736335180297</v>
      </c>
      <c r="J294">
        <f>(Table2[[#This Row],[1M Return vs Nifty]]-AVERAGE(Table2[1M Return vs Nifty]))/_xlfn.STDEV.P(Table2[1M Return vs Nifty])</f>
        <v>-0.7017266144239348</v>
      </c>
      <c r="K294">
        <v>-9.4182447804111398</v>
      </c>
      <c r="L294">
        <f>(Table2[[#This Row],[6M Return vs Nifty]]-AVERAGE(Table2[6M Return vs Nifty]))/_xlfn.STDEV.P(Table2[6M Return vs Nifty])</f>
        <v>-0.61513427243061236</v>
      </c>
      <c r="M294">
        <v>-3.8128723126485098</v>
      </c>
      <c r="N294">
        <f>(Table2[[#This Row],[1W Return vs Nifty]]-AVERAGE(Table2[1W Return vs Nifty]))/_xlfn.STDEV.P(Table2[1W Return vs Nifty])</f>
        <v>-0.48577757006785427</v>
      </c>
      <c r="O294">
        <v>1709.7</v>
      </c>
      <c r="P294">
        <v>1706.16271106371</v>
      </c>
      <c r="Q294">
        <v>1588.41899319447</v>
      </c>
      <c r="R294">
        <v>35.649473335963599</v>
      </c>
      <c r="S294" s="2">
        <f>(Table2[[#This Row],[Close Price]]-Table2[[#This Row],[20D EMA]])/Table2[[#This Row],[20D EMA]]</f>
        <v>-1.7722407439901711E-2</v>
      </c>
      <c r="T294" s="2">
        <f>(Table2[[#This Row],[Close Price]]-Table2[[#This Row],[50D EMA]])/Table2[[#This Row],[50D EMA]]</f>
        <v>-1.5685907850503132E-2</v>
      </c>
      <c r="U294" s="2">
        <f>(Table2[[#This Row],[Close Price]]-Table2[[#This Row],[200D EMA]])/Table2[[#This Row],[200D EMA]]</f>
        <v>5.7277712741622522E-2</v>
      </c>
      <c r="V294">
        <v>0.77632168328751705</v>
      </c>
      <c r="W294">
        <v>1675.4</v>
      </c>
      <c r="X294">
        <v>1695.5</v>
      </c>
      <c r="Y294">
        <v>1647</v>
      </c>
      <c r="Z294">
        <v>1684</v>
      </c>
      <c r="AA294">
        <v>1636</v>
      </c>
      <c r="AB294">
        <v>1807.9</v>
      </c>
      <c r="AC294" s="2">
        <f>(Table2[[#This Row],[Close Price]]/Table2[[#This Row],[Day Low]])-1</f>
        <v>2.3874895547331132E-3</v>
      </c>
      <c r="AD294" s="2">
        <f>(Table2[[#This Row],[Day High]]/Table2[[#This Row],[Close Price]])-1</f>
        <v>9.5867571751815372E-3</v>
      </c>
      <c r="AE294" s="2">
        <f>(Table2[[#This Row],[Close Price]]/Table2[[#This Row],[Current Week Low]])-1</f>
        <v>1.9672131147540961E-2</v>
      </c>
      <c r="AF294" s="2">
        <f>(Table2[[#This Row],[Current Week High]]/Table2[[#This Row],[Close Price]])-1</f>
        <v>2.7390734786232329E-3</v>
      </c>
      <c r="AG294" s="2">
        <f>(Table2[[#This Row],[Close Price]]/Table2[[#This Row],[Current Month Low]])-1</f>
        <v>2.6528117359413184E-2</v>
      </c>
      <c r="AH294" s="2">
        <f>(Table2[[#This Row],[Current Month High]]/Table2[[#This Row],[Close Price]])-1</f>
        <v>7.6515422174586067E-2</v>
      </c>
      <c r="AI294">
        <v>12.248422055495899</v>
      </c>
      <c r="AJ294">
        <v>47.154435925520197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-0.12</v>
      </c>
      <c r="AM294" t="s">
        <v>10184</v>
      </c>
      <c r="AN294">
        <v>-7.47</v>
      </c>
      <c r="AO294" t="s">
        <v>10184</v>
      </c>
      <c r="AP294">
        <v>5.7424558533709001E-2</v>
      </c>
      <c r="AQ294">
        <f>(Table2[[#This Row],[Sharpe Ratio]]-AVERAGE(Table2[Sharpe Ratio]))/_xlfn.STDEV.P(Table2[Sharpe Ratio])</f>
        <v>4.3047060985388949E-2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-2.3405464774114444</v>
      </c>
      <c r="AS294">
        <f>_xlfn.RANK.AVG(Table2[[#This Row],[1Y Return vs Nifty Z-Score]],Table2[1Y Return vs Nifty Z-Score])</f>
        <v>525</v>
      </c>
      <c r="AT294">
        <f>_xlfn.RANK.AVG(Table2[[#This Row],[6M Return vs Nifty Z-Score]],Table2[6M Return vs Nifty Z-Score])</f>
        <v>526</v>
      </c>
      <c r="AU294">
        <f>_xlfn.RANK.AVG(Table2[[#This Row],[Sharpe Ratio Z-Score]],Table2[Sharpe Ratio Z-Score])</f>
        <v>321</v>
      </c>
      <c r="AV294">
        <f>(Table2[[#This Row],[Rank 1Y]]+Table2[[#This Row],[Rank 6M]]+Table2[[#This Row],[Rank Sharpe]])/3</f>
        <v>457.33333333333331</v>
      </c>
    </row>
    <row r="295" spans="1:48" x14ac:dyDescent="0.3">
      <c r="A295" t="s">
        <v>726</v>
      </c>
      <c r="B295" t="s">
        <v>727</v>
      </c>
      <c r="C295" t="s">
        <v>10146</v>
      </c>
      <c r="D295" t="s">
        <v>153</v>
      </c>
      <c r="E295">
        <v>22161.890140031999</v>
      </c>
      <c r="F295">
        <v>169.98</v>
      </c>
      <c r="G295">
        <v>229.00922277426599</v>
      </c>
      <c r="H295">
        <f>(Table2[[#This Row],[1Y Return vs Nifty]]-AVERAGE(Table2[1Y Return vs Nifty]))/_xlfn.STDEV.P(Table2[1Y Return vs Nifty])</f>
        <v>2.2819196236003876</v>
      </c>
      <c r="I295">
        <v>12.859354363554401</v>
      </c>
      <c r="J295">
        <f>(Table2[[#This Row],[1M Return vs Nifty]]-AVERAGE(Table2[1M Return vs Nifty]))/_xlfn.STDEV.P(Table2[1M Return vs Nifty])</f>
        <v>1.2698746123266178</v>
      </c>
      <c r="K295">
        <v>39.2764739353997</v>
      </c>
      <c r="L295">
        <f>(Table2[[#This Row],[6M Return vs Nifty]]-AVERAGE(Table2[6M Return vs Nifty]))/_xlfn.STDEV.P(Table2[6M Return vs Nifty])</f>
        <v>0.88302561236120769</v>
      </c>
      <c r="M295">
        <v>6.40720901144807</v>
      </c>
      <c r="N295">
        <f>(Table2[[#This Row],[1W Return vs Nifty]]-AVERAGE(Table2[1W Return vs Nifty]))/_xlfn.STDEV.P(Table2[1W Return vs Nifty])</f>
        <v>1.6950267882686318</v>
      </c>
      <c r="O295">
        <v>154.13999999999999</v>
      </c>
      <c r="P295">
        <v>148.67440559674</v>
      </c>
      <c r="Q295">
        <v>119.30481094222201</v>
      </c>
      <c r="R295">
        <v>78.805933790829101</v>
      </c>
      <c r="S295" s="2">
        <f>(Table2[[#This Row],[Close Price]]-Table2[[#This Row],[20D EMA]])/Table2[[#This Row],[20D EMA]]</f>
        <v>0.10276372129233168</v>
      </c>
      <c r="T295" s="2">
        <f>(Table2[[#This Row],[Close Price]]-Table2[[#This Row],[50D EMA]])/Table2[[#This Row],[50D EMA]]</f>
        <v>0.14330371335768877</v>
      </c>
      <c r="U295" s="2">
        <f>(Table2[[#This Row],[Close Price]]-Table2[[#This Row],[200D EMA]])/Table2[[#This Row],[200D EMA]]</f>
        <v>0.42475394460261467</v>
      </c>
      <c r="V295">
        <v>2.3530674151544799</v>
      </c>
      <c r="W295">
        <v>168.1</v>
      </c>
      <c r="X295">
        <v>171.6</v>
      </c>
      <c r="Y295">
        <v>167.21</v>
      </c>
      <c r="Z295">
        <v>175.8</v>
      </c>
      <c r="AA295">
        <v>140.30000000000001</v>
      </c>
      <c r="AB295">
        <v>175.8</v>
      </c>
      <c r="AC295" s="2">
        <f>(Table2[[#This Row],[Close Price]]/Table2[[#This Row],[Day Low]])-1</f>
        <v>1.1183819155264674E-2</v>
      </c>
      <c r="AD295" s="2">
        <f>(Table2[[#This Row],[Day High]]/Table2[[#This Row],[Close Price]])-1</f>
        <v>9.5305330038828462E-3</v>
      </c>
      <c r="AE295" s="2">
        <f>(Table2[[#This Row],[Close Price]]/Table2[[#This Row],[Current Week Low]])-1</f>
        <v>1.6565994856766908E-2</v>
      </c>
      <c r="AF295" s="2">
        <f>(Table2[[#This Row],[Current Week High]]/Table2[[#This Row],[Close Price]])-1</f>
        <v>3.4239322273208694E-2</v>
      </c>
      <c r="AG295" s="2">
        <f>(Table2[[#This Row],[Close Price]]/Table2[[#This Row],[Current Month Low]])-1</f>
        <v>0.21154668567355639</v>
      </c>
      <c r="AH295" s="2">
        <f>(Table2[[#This Row],[Current Month High]]/Table2[[#This Row],[Close Price]])-1</f>
        <v>3.4239322273208694E-2</v>
      </c>
      <c r="AI295">
        <v>4.1298976350159</v>
      </c>
      <c r="AJ295">
        <v>269.52173913043401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-0.04</v>
      </c>
      <c r="AM295" t="s">
        <v>10184</v>
      </c>
      <c r="AN295">
        <v>21.31</v>
      </c>
      <c r="AO295" t="s">
        <v>10183</v>
      </c>
      <c r="AP295">
        <v>0.16026567331038899</v>
      </c>
      <c r="AQ295">
        <f>(Table2[[#This Row],[Sharpe Ratio]]-AVERAGE(Table2[Sharpe Ratio]))/_xlfn.STDEV.P(Table2[Sharpe Ratio])</f>
        <v>1.2064409877404516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7.336287624297297</v>
      </c>
      <c r="AS295">
        <f>_xlfn.RANK.AVG(Table2[[#This Row],[1Y Return vs Nifty Z-Score]],Table2[1Y Return vs Nifty Z-Score])</f>
        <v>17</v>
      </c>
      <c r="AT295">
        <f>_xlfn.RANK.AVG(Table2[[#This Row],[6M Return vs Nifty Z-Score]],Table2[6M Return vs Nifty Z-Score])</f>
        <v>108</v>
      </c>
      <c r="AU295">
        <f>_xlfn.RANK.AVG(Table2[[#This Row],[Sharpe Ratio Z-Score]],Table2[Sharpe Ratio Z-Score])</f>
        <v>87</v>
      </c>
      <c r="AV295">
        <f>(Table2[[#This Row],[Rank 1Y]]+Table2[[#This Row],[Rank 6M]]+Table2[[#This Row],[Rank Sharpe]])/3</f>
        <v>70.666666666666671</v>
      </c>
    </row>
    <row r="296" spans="1:48" x14ac:dyDescent="0.3">
      <c r="A296" t="s">
        <v>728</v>
      </c>
      <c r="B296" t="s">
        <v>729</v>
      </c>
      <c r="C296" t="s">
        <v>10146</v>
      </c>
      <c r="D296" t="s">
        <v>258</v>
      </c>
      <c r="E296">
        <v>22094.785302079999</v>
      </c>
      <c r="F296">
        <v>696.75</v>
      </c>
      <c r="G296">
        <v>-4.7484084385959804</v>
      </c>
      <c r="H296">
        <f>(Table2[[#This Row],[1Y Return vs Nifty]]-AVERAGE(Table2[1Y Return vs Nifty]))/_xlfn.STDEV.P(Table2[1Y Return vs Nifty])</f>
        <v>-0.59297404272574639</v>
      </c>
      <c r="I296">
        <v>-3.9979466731515498</v>
      </c>
      <c r="J296">
        <f>(Table2[[#This Row],[1M Return vs Nifty]]-AVERAGE(Table2[1M Return vs Nifty]))/_xlfn.STDEV.P(Table2[1M Return vs Nifty])</f>
        <v>-0.33300314219533883</v>
      </c>
      <c r="K296">
        <v>18.170384695333599</v>
      </c>
      <c r="L296">
        <f>(Table2[[#This Row],[6M Return vs Nifty]]-AVERAGE(Table2[6M Return vs Nifty]))/_xlfn.STDEV.P(Table2[6M Return vs Nifty])</f>
        <v>0.23366779578065086</v>
      </c>
      <c r="M296">
        <v>-5.5773803442266203</v>
      </c>
      <c r="N296">
        <f>(Table2[[#This Row],[1W Return vs Nifty]]-AVERAGE(Table2[1W Return vs Nifty]))/_xlfn.STDEV.P(Table2[1W Return vs Nifty])</f>
        <v>-0.86229578783511163</v>
      </c>
      <c r="O296">
        <v>708.12</v>
      </c>
      <c r="P296">
        <v>679.20420995607606</v>
      </c>
      <c r="Q296">
        <v>608.71118462447305</v>
      </c>
      <c r="R296">
        <v>37.718849350176001</v>
      </c>
      <c r="S296" s="2">
        <f>(Table2[[#This Row],[Close Price]]-Table2[[#This Row],[20D EMA]])/Table2[[#This Row],[20D EMA]]</f>
        <v>-1.6056600576173537E-2</v>
      </c>
      <c r="T296" s="2">
        <f>(Table2[[#This Row],[Close Price]]-Table2[[#This Row],[50D EMA]])/Table2[[#This Row],[50D EMA]]</f>
        <v>2.5832864088193189E-2</v>
      </c>
      <c r="U296" s="2">
        <f>(Table2[[#This Row],[Close Price]]-Table2[[#This Row],[200D EMA]])/Table2[[#This Row],[200D EMA]]</f>
        <v>0.14463150603983066</v>
      </c>
      <c r="V296">
        <v>0.62672370474778605</v>
      </c>
      <c r="W296">
        <v>695.15</v>
      </c>
      <c r="X296">
        <v>708</v>
      </c>
      <c r="Y296">
        <v>692.5</v>
      </c>
      <c r="Z296">
        <v>722</v>
      </c>
      <c r="AA296">
        <v>684.5</v>
      </c>
      <c r="AB296">
        <v>762.2</v>
      </c>
      <c r="AC296" s="2">
        <f>(Table2[[#This Row],[Close Price]]/Table2[[#This Row],[Day Low]])-1</f>
        <v>2.3016615119040296E-3</v>
      </c>
      <c r="AD296" s="2">
        <f>(Table2[[#This Row],[Day High]]/Table2[[#This Row],[Close Price]])-1</f>
        <v>1.6146393972013007E-2</v>
      </c>
      <c r="AE296" s="2">
        <f>(Table2[[#This Row],[Close Price]]/Table2[[#This Row],[Current Week Low]])-1</f>
        <v>6.1371841155235529E-3</v>
      </c>
      <c r="AF296" s="2">
        <f>(Table2[[#This Row],[Current Week High]]/Table2[[#This Row],[Close Price]])-1</f>
        <v>3.6239684248295712E-2</v>
      </c>
      <c r="AG296" s="2">
        <f>(Table2[[#This Row],[Close Price]]/Table2[[#This Row],[Current Month Low]])-1</f>
        <v>1.7896274653031341E-2</v>
      </c>
      <c r="AH296" s="2">
        <f>(Table2[[#This Row],[Current Month High]]/Table2[[#This Row],[Close Price]])-1</f>
        <v>9.3936132041621878E-2</v>
      </c>
      <c r="AI296">
        <v>14.6681019016864</v>
      </c>
      <c r="AJ296">
        <v>50.485961123110101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0.02</v>
      </c>
      <c r="AM296" t="s">
        <v>10183</v>
      </c>
      <c r="AN296">
        <v>-2.71</v>
      </c>
      <c r="AO296" t="s">
        <v>10184</v>
      </c>
      <c r="AP296">
        <v>0.10780413366676</v>
      </c>
      <c r="AQ296">
        <f>(Table2[[#This Row],[Sharpe Ratio]]-AVERAGE(Table2[Sharpe Ratio]))/_xlfn.STDEV.P(Table2[Sharpe Ratio])</f>
        <v>0.61296787397508312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-0.94163730300046289</v>
      </c>
      <c r="AS296">
        <f>_xlfn.RANK.AVG(Table2[[#This Row],[1Y Return vs Nifty Z-Score]],Table2[1Y Return vs Nifty Z-Score])</f>
        <v>532</v>
      </c>
      <c r="AT296">
        <f>_xlfn.RANK.AVG(Table2[[#This Row],[6M Return vs Nifty Z-Score]],Table2[6M Return vs Nifty Z-Score])</f>
        <v>243</v>
      </c>
      <c r="AU296">
        <f>_xlfn.RANK.AVG(Table2[[#This Row],[Sharpe Ratio Z-Score]],Table2[Sharpe Ratio Z-Score])</f>
        <v>188</v>
      </c>
      <c r="AV296">
        <f>(Table2[[#This Row],[Rank 1Y]]+Table2[[#This Row],[Rank 6M]]+Table2[[#This Row],[Rank Sharpe]])/3</f>
        <v>321</v>
      </c>
    </row>
    <row r="297" spans="1:48" x14ac:dyDescent="0.3">
      <c r="A297" t="s">
        <v>730</v>
      </c>
      <c r="B297" t="s">
        <v>731</v>
      </c>
      <c r="C297" t="s">
        <v>10154</v>
      </c>
      <c r="D297" t="s">
        <v>647</v>
      </c>
      <c r="E297">
        <v>22057.961067820001</v>
      </c>
      <c r="F297">
        <v>703.7</v>
      </c>
      <c r="G297">
        <v>186.046537099494</v>
      </c>
      <c r="H297">
        <f>(Table2[[#This Row],[1Y Return vs Nifty]]-AVERAGE(Table2[1Y Return vs Nifty]))/_xlfn.STDEV.P(Table2[1Y Return vs Nifty])</f>
        <v>1.753538358381755</v>
      </c>
      <c r="I297">
        <v>6.69752334168773</v>
      </c>
      <c r="J297">
        <f>(Table2[[#This Row],[1M Return vs Nifty]]-AVERAGE(Table2[1M Return vs Nifty]))/_xlfn.STDEV.P(Table2[1M Return vs Nifty])</f>
        <v>0.68397643974445699</v>
      </c>
      <c r="K297">
        <v>17.7951897368985</v>
      </c>
      <c r="L297">
        <f>(Table2[[#This Row],[6M Return vs Nifty]]-AVERAGE(Table2[6M Return vs Nifty]))/_xlfn.STDEV.P(Table2[6M Return vs Nifty])</f>
        <v>0.22212440769817512</v>
      </c>
      <c r="M297">
        <v>2.6021870751498501</v>
      </c>
      <c r="N297">
        <f>(Table2[[#This Row],[1W Return vs Nifty]]-AVERAGE(Table2[1W Return vs Nifty]))/_xlfn.STDEV.P(Table2[1W Return vs Nifty])</f>
        <v>0.88309504730681421</v>
      </c>
      <c r="O297">
        <v>663.7</v>
      </c>
      <c r="P297">
        <v>636.56463118697297</v>
      </c>
      <c r="Q297">
        <v>551.59615056660402</v>
      </c>
      <c r="R297">
        <v>62.889689613472697</v>
      </c>
      <c r="S297" s="2">
        <f>(Table2[[#This Row],[Close Price]]-Table2[[#This Row],[20D EMA]])/Table2[[#This Row],[20D EMA]]</f>
        <v>6.0268193460901003E-2</v>
      </c>
      <c r="T297" s="2">
        <f>(Table2[[#This Row],[Close Price]]-Table2[[#This Row],[50D EMA]])/Table2[[#This Row],[50D EMA]]</f>
        <v>0.10546512565085939</v>
      </c>
      <c r="U297" s="2">
        <f>(Table2[[#This Row],[Close Price]]-Table2[[#This Row],[200D EMA]])/Table2[[#This Row],[200D EMA]]</f>
        <v>0.27575219529206962</v>
      </c>
      <c r="V297">
        <v>1.2733773564744799</v>
      </c>
      <c r="W297">
        <v>701.2</v>
      </c>
      <c r="X297">
        <v>726</v>
      </c>
      <c r="Y297">
        <v>702</v>
      </c>
      <c r="Z297">
        <v>730</v>
      </c>
      <c r="AA297">
        <v>587.5</v>
      </c>
      <c r="AB297">
        <v>747.7</v>
      </c>
      <c r="AC297" s="2">
        <f>(Table2[[#This Row],[Close Price]]/Table2[[#This Row],[Day Low]])-1</f>
        <v>3.5653166001141656E-3</v>
      </c>
      <c r="AD297" s="2">
        <f>(Table2[[#This Row],[Day High]]/Table2[[#This Row],[Close Price]])-1</f>
        <v>3.1689640471791902E-2</v>
      </c>
      <c r="AE297" s="2">
        <f>(Table2[[#This Row],[Close Price]]/Table2[[#This Row],[Current Week Low]])-1</f>
        <v>2.4216524216524871E-3</v>
      </c>
      <c r="AF297" s="2">
        <f>(Table2[[#This Row],[Current Week High]]/Table2[[#This Row],[Close Price]])-1</f>
        <v>3.7373880915162694E-2</v>
      </c>
      <c r="AG297" s="2">
        <f>(Table2[[#This Row],[Close Price]]/Table2[[#This Row],[Current Month Low]])-1</f>
        <v>0.19778723404255327</v>
      </c>
      <c r="AH297" s="2">
        <f>(Table2[[#This Row],[Current Month High]]/Table2[[#This Row],[Close Price]])-1</f>
        <v>6.2526644877078263E-2</v>
      </c>
      <c r="AI297">
        <v>11.1624271706693</v>
      </c>
      <c r="AJ297">
        <v>228.44807467911301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0.04</v>
      </c>
      <c r="AM297" t="s">
        <v>10183</v>
      </c>
      <c r="AN297">
        <v>18.649999999999999</v>
      </c>
      <c r="AO297" t="s">
        <v>10183</v>
      </c>
      <c r="AP297">
        <v>0.13789043112591801</v>
      </c>
      <c r="AQ297">
        <f>(Table2[[#This Row],[Sharpe Ratio]]-AVERAGE(Table2[Sharpe Ratio]))/_xlfn.STDEV.P(Table2[Sharpe Ratio])</f>
        <v>0.95332023031173097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4.4960544834429319</v>
      </c>
      <c r="AS297">
        <f>_xlfn.RANK.AVG(Table2[[#This Row],[1Y Return vs Nifty Z-Score]],Table2[1Y Return vs Nifty Z-Score])</f>
        <v>37</v>
      </c>
      <c r="AT297">
        <f>_xlfn.RANK.AVG(Table2[[#This Row],[6M Return vs Nifty Z-Score]],Table2[6M Return vs Nifty Z-Score])</f>
        <v>246</v>
      </c>
      <c r="AU297">
        <f>_xlfn.RANK.AVG(Table2[[#This Row],[Sharpe Ratio Z-Score]],Table2[Sharpe Ratio Z-Score])</f>
        <v>131</v>
      </c>
      <c r="AV297">
        <f>(Table2[[#This Row],[Rank 1Y]]+Table2[[#This Row],[Rank 6M]]+Table2[[#This Row],[Rank Sharpe]])/3</f>
        <v>138</v>
      </c>
    </row>
    <row r="298" spans="1:48" x14ac:dyDescent="0.3">
      <c r="A298" t="s">
        <v>732</v>
      </c>
      <c r="B298" t="s">
        <v>733</v>
      </c>
      <c r="C298" t="s">
        <v>10151</v>
      </c>
      <c r="D298" t="s">
        <v>734</v>
      </c>
      <c r="E298">
        <v>21818.3871</v>
      </c>
      <c r="F298">
        <v>1369.7</v>
      </c>
      <c r="G298">
        <v>-22.893644702808601</v>
      </c>
      <c r="H298">
        <f>(Table2[[#This Row],[1Y Return vs Nifty]]-AVERAGE(Table2[1Y Return vs Nifty]))/_xlfn.STDEV.P(Table2[1Y Return vs Nifty])</f>
        <v>-0.81613520559051544</v>
      </c>
      <c r="I298">
        <v>2.8878597924398899</v>
      </c>
      <c r="J298">
        <f>(Table2[[#This Row],[1M Return vs Nifty]]-AVERAGE(Table2[1M Return vs Nifty]))/_xlfn.STDEV.P(Table2[1M Return vs Nifty])</f>
        <v>0.32173429065985071</v>
      </c>
      <c r="K298">
        <v>-13.877836165951701</v>
      </c>
      <c r="L298">
        <f>(Table2[[#This Row],[6M Return vs Nifty]]-AVERAGE(Table2[6M Return vs Nifty]))/_xlfn.STDEV.P(Table2[6M Return vs Nifty])</f>
        <v>-0.75233972494328294</v>
      </c>
      <c r="M298">
        <v>-7.1516541585837201</v>
      </c>
      <c r="N298">
        <f>(Table2[[#This Row],[1W Return vs Nifty]]-AVERAGE(Table2[1W Return vs Nifty]))/_xlfn.STDEV.P(Table2[1W Return vs Nifty])</f>
        <v>-1.1982210203937136</v>
      </c>
      <c r="O298">
        <v>1401.99</v>
      </c>
      <c r="P298">
        <v>1341.65217567441</v>
      </c>
      <c r="Q298">
        <v>1290.26433841365</v>
      </c>
      <c r="R298">
        <v>34.926652635566803</v>
      </c>
      <c r="S298" s="2">
        <f>(Table2[[#This Row],[Close Price]]-Table2[[#This Row],[20D EMA]])/Table2[[#This Row],[20D EMA]]</f>
        <v>-2.3031548013894509E-2</v>
      </c>
      <c r="T298" s="2">
        <f>(Table2[[#This Row],[Close Price]]-Table2[[#This Row],[50D EMA]])/Table2[[#This Row],[50D EMA]]</f>
        <v>2.0905436471633315E-2</v>
      </c>
      <c r="U298" s="2">
        <f>(Table2[[#This Row],[Close Price]]-Table2[[#This Row],[200D EMA]])/Table2[[#This Row],[200D EMA]]</f>
        <v>6.1565416652539881E-2</v>
      </c>
      <c r="V298">
        <v>0.76552752215992703</v>
      </c>
      <c r="W298">
        <v>1369.25</v>
      </c>
      <c r="X298">
        <v>1390</v>
      </c>
      <c r="Y298">
        <v>1350</v>
      </c>
      <c r="Z298">
        <v>1393.8</v>
      </c>
      <c r="AA298">
        <v>1350</v>
      </c>
      <c r="AB298">
        <v>1520</v>
      </c>
      <c r="AC298" s="2">
        <f>(Table2[[#This Row],[Close Price]]/Table2[[#This Row],[Day Low]])-1</f>
        <v>3.2864706956359235E-4</v>
      </c>
      <c r="AD298" s="2">
        <f>(Table2[[#This Row],[Day High]]/Table2[[#This Row],[Close Price]])-1</f>
        <v>1.4820763670876813E-2</v>
      </c>
      <c r="AE298" s="2">
        <f>(Table2[[#This Row],[Close Price]]/Table2[[#This Row],[Current Week Low]])-1</f>
        <v>1.4592592592592712E-2</v>
      </c>
      <c r="AF298" s="2">
        <f>(Table2[[#This Row],[Current Week High]]/Table2[[#This Row],[Close Price]])-1</f>
        <v>1.7595093816163976E-2</v>
      </c>
      <c r="AG298" s="2">
        <f>(Table2[[#This Row],[Close Price]]/Table2[[#This Row],[Current Month Low]])-1</f>
        <v>1.4592592592592712E-2</v>
      </c>
      <c r="AH298" s="2">
        <f>(Table2[[#This Row],[Current Month High]]/Table2[[#This Row],[Close Price]])-1</f>
        <v>0.10973205811491571</v>
      </c>
      <c r="AI298">
        <v>11.2506388260202</v>
      </c>
      <c r="AJ298">
        <v>23.3574998874229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0.03</v>
      </c>
      <c r="AM298" t="s">
        <v>10183</v>
      </c>
      <c r="AN298">
        <v>-3.89</v>
      </c>
      <c r="AO298" t="s">
        <v>10184</v>
      </c>
      <c r="AP298">
        <v>5.6058245978849999E-3</v>
      </c>
      <c r="AQ298">
        <f>(Table2[[#This Row],[Sharpe Ratio]]-AVERAGE(Table2[Sharpe Ratio]))/_xlfn.STDEV.P(Table2[Sharpe Ratio])</f>
        <v>-0.54315428935960286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-2.988115949627264</v>
      </c>
      <c r="AS298">
        <f>_xlfn.RANK.AVG(Table2[[#This Row],[1Y Return vs Nifty Z-Score]],Table2[1Y Return vs Nifty Z-Score])</f>
        <v>636</v>
      </c>
      <c r="AT298">
        <f>_xlfn.RANK.AVG(Table2[[#This Row],[6M Return vs Nifty Z-Score]],Table2[6M Return vs Nifty Z-Score])</f>
        <v>574</v>
      </c>
      <c r="AU298">
        <f>_xlfn.RANK.AVG(Table2[[#This Row],[Sharpe Ratio Z-Score]],Table2[Sharpe Ratio Z-Score])</f>
        <v>483</v>
      </c>
      <c r="AV298">
        <f>(Table2[[#This Row],[Rank 1Y]]+Table2[[#This Row],[Rank 6M]]+Table2[[#This Row],[Rank Sharpe]])/3</f>
        <v>564.33333333333337</v>
      </c>
    </row>
    <row r="299" spans="1:48" x14ac:dyDescent="0.3">
      <c r="A299" t="s">
        <v>735</v>
      </c>
      <c r="B299" t="s">
        <v>736</v>
      </c>
      <c r="C299" t="s">
        <v>10144</v>
      </c>
      <c r="D299" t="s">
        <v>62</v>
      </c>
      <c r="E299">
        <v>21636.472296</v>
      </c>
      <c r="F299">
        <v>1208.0999999999999</v>
      </c>
      <c r="G299">
        <v>42.331705298391803</v>
      </c>
      <c r="H299">
        <f>(Table2[[#This Row],[1Y Return vs Nifty]]-AVERAGE(Table2[1Y Return vs Nifty]))/_xlfn.STDEV.P(Table2[1Y Return vs Nifty])</f>
        <v>-1.395414040166403E-2</v>
      </c>
      <c r="I299">
        <v>-9.4191520054454791</v>
      </c>
      <c r="J299">
        <f>(Table2[[#This Row],[1M Return vs Nifty]]-AVERAGE(Table2[1M Return vs Nifty]))/_xlfn.STDEV.P(Table2[1M Return vs Nifty])</f>
        <v>-0.84847886460835897</v>
      </c>
      <c r="K299">
        <v>31.115797319878599</v>
      </c>
      <c r="L299">
        <f>(Table2[[#This Row],[6M Return vs Nifty]]-AVERAGE(Table2[6M Return vs Nifty]))/_xlfn.STDEV.P(Table2[6M Return vs Nifty])</f>
        <v>0.63195119072864792</v>
      </c>
      <c r="M299">
        <v>-4.7306239500205303</v>
      </c>
      <c r="N299">
        <f>(Table2[[#This Row],[1W Return vs Nifty]]-AVERAGE(Table2[1W Return vs Nifty]))/_xlfn.STDEV.P(Table2[1W Return vs Nifty])</f>
        <v>-0.68161131220573956</v>
      </c>
      <c r="O299">
        <v>1178.55</v>
      </c>
      <c r="P299">
        <v>1119.0394256490899</v>
      </c>
      <c r="Q299">
        <v>960.59192361104397</v>
      </c>
      <c r="R299">
        <v>60.377168732490503</v>
      </c>
      <c r="S299" s="2">
        <f>(Table2[[#This Row],[Close Price]]-Table2[[#This Row],[20D EMA]])/Table2[[#This Row],[20D EMA]]</f>
        <v>2.5073183148784487E-2</v>
      </c>
      <c r="T299" s="2">
        <f>(Table2[[#This Row],[Close Price]]-Table2[[#This Row],[50D EMA]])/Table2[[#This Row],[50D EMA]]</f>
        <v>7.9586627878862351E-2</v>
      </c>
      <c r="U299" s="2">
        <f>(Table2[[#This Row],[Close Price]]-Table2[[#This Row],[200D EMA]])/Table2[[#This Row],[200D EMA]]</f>
        <v>0.25766204181534963</v>
      </c>
      <c r="V299">
        <v>0.93747472637509499</v>
      </c>
      <c r="W299">
        <v>1208.4000000000001</v>
      </c>
      <c r="X299">
        <v>1226</v>
      </c>
      <c r="Y299">
        <v>1184.8</v>
      </c>
      <c r="Z299">
        <v>1252</v>
      </c>
      <c r="AA299">
        <v>1162.6500000000001</v>
      </c>
      <c r="AB299">
        <v>1252</v>
      </c>
      <c r="AC299" s="2">
        <f>(Table2[[#This Row],[Close Price]]/Table2[[#This Row],[Day Low]])-1</f>
        <v>-2.4826216484619135E-4</v>
      </c>
      <c r="AD299" s="2">
        <f>(Table2[[#This Row],[Day High]]/Table2[[#This Row],[Close Price]])-1</f>
        <v>1.4816654250475958E-2</v>
      </c>
      <c r="AE299" s="2">
        <f>(Table2[[#This Row],[Close Price]]/Table2[[#This Row],[Current Week Low]])-1</f>
        <v>1.966576637407158E-2</v>
      </c>
      <c r="AF299" s="2">
        <f>(Table2[[#This Row],[Current Week High]]/Table2[[#This Row],[Close Price]])-1</f>
        <v>3.6338051485804268E-2</v>
      </c>
      <c r="AG299" s="2">
        <f>(Table2[[#This Row],[Close Price]]/Table2[[#This Row],[Current Month Low]])-1</f>
        <v>3.9091730099341859E-2</v>
      </c>
      <c r="AH299" s="2">
        <f>(Table2[[#This Row],[Current Month High]]/Table2[[#This Row],[Close Price]])-1</f>
        <v>3.6338051485804268E-2</v>
      </c>
      <c r="AI299">
        <v>4.2504759539773396</v>
      </c>
      <c r="AJ299">
        <v>70.623543535061003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7.0000000000000007E-2</v>
      </c>
      <c r="AM299" t="s">
        <v>10183</v>
      </c>
      <c r="AN299">
        <v>4.9400000000000004</v>
      </c>
      <c r="AO299" t="s">
        <v>10183</v>
      </c>
      <c r="AP299">
        <v>-3.5924047467500997E-2</v>
      </c>
      <c r="AQ299">
        <f>(Table2[[#This Row],[Sharpe Ratio]]-AVERAGE(Table2[Sharpe Ratio]))/_xlfn.STDEV.P(Table2[Sharpe Ratio])</f>
        <v>-1.0129625080346178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-1.9250556345217325</v>
      </c>
      <c r="AS299">
        <f>_xlfn.RANK.AVG(Table2[[#This Row],[1Y Return vs Nifty Z-Score]],Table2[1Y Return vs Nifty Z-Score])</f>
        <v>284</v>
      </c>
      <c r="AT299">
        <f>_xlfn.RANK.AVG(Table2[[#This Row],[6M Return vs Nifty Z-Score]],Table2[6M Return vs Nifty Z-Score])</f>
        <v>151</v>
      </c>
      <c r="AU299">
        <f>_xlfn.RANK.AVG(Table2[[#This Row],[Sharpe Ratio Z-Score]],Table2[Sharpe Ratio Z-Score])</f>
        <v>611</v>
      </c>
      <c r="AV299">
        <f>(Table2[[#This Row],[Rank 1Y]]+Table2[[#This Row],[Rank 6M]]+Table2[[#This Row],[Rank Sharpe]])/3</f>
        <v>348.66666666666669</v>
      </c>
    </row>
    <row r="300" spans="1:48" x14ac:dyDescent="0.3">
      <c r="A300" t="s">
        <v>737</v>
      </c>
      <c r="B300" t="s">
        <v>738</v>
      </c>
      <c r="C300" t="s">
        <v>10142</v>
      </c>
      <c r="D300" t="s">
        <v>233</v>
      </c>
      <c r="E300">
        <v>21615.897215879999</v>
      </c>
      <c r="F300">
        <v>1330.65</v>
      </c>
      <c r="G300">
        <v>110.847988909808</v>
      </c>
      <c r="H300">
        <f>(Table2[[#This Row],[1Y Return vs Nifty]]-AVERAGE(Table2[1Y Return vs Nifty]))/_xlfn.STDEV.P(Table2[1Y Return vs Nifty])</f>
        <v>0.82870082993081817</v>
      </c>
      <c r="I300">
        <v>5.30020169279919</v>
      </c>
      <c r="J300">
        <f>(Table2[[#This Row],[1M Return vs Nifty]]-AVERAGE(Table2[1M Return vs Nifty]))/_xlfn.STDEV.P(Table2[1M Return vs Nifty])</f>
        <v>0.5511120042076848</v>
      </c>
      <c r="K300">
        <v>70.791494406469496</v>
      </c>
      <c r="L300">
        <f>(Table2[[#This Row],[6M Return vs Nifty]]-AVERAGE(Table2[6M Return vs Nifty]))/_xlfn.STDEV.P(Table2[6M Return vs Nifty])</f>
        <v>1.8526284909341471</v>
      </c>
      <c r="M300">
        <v>8.4368056316403592</v>
      </c>
      <c r="N300">
        <f>(Table2[[#This Row],[1W Return vs Nifty]]-AVERAGE(Table2[1W Return vs Nifty]))/_xlfn.STDEV.P(Table2[1W Return vs Nifty])</f>
        <v>2.1281107349241739</v>
      </c>
      <c r="O300">
        <v>1262.32</v>
      </c>
      <c r="P300">
        <v>1212.1342000540501</v>
      </c>
      <c r="Q300">
        <v>984.12680367164796</v>
      </c>
      <c r="R300">
        <v>63.042971911467099</v>
      </c>
      <c r="S300" s="2">
        <f>(Table2[[#This Row],[Close Price]]-Table2[[#This Row],[20D EMA]])/Table2[[#This Row],[20D EMA]]</f>
        <v>5.413048989162824E-2</v>
      </c>
      <c r="T300" s="2">
        <f>(Table2[[#This Row],[Close Price]]-Table2[[#This Row],[50D EMA]])/Table2[[#This Row],[50D EMA]]</f>
        <v>9.7774487297417459E-2</v>
      </c>
      <c r="U300" s="2">
        <f>(Table2[[#This Row],[Close Price]]-Table2[[#This Row],[200D EMA]])/Table2[[#This Row],[200D EMA]]</f>
        <v>0.3521123447054989</v>
      </c>
      <c r="V300">
        <v>1.68237313035222</v>
      </c>
      <c r="W300">
        <v>1313.85</v>
      </c>
      <c r="X300">
        <v>1341.25</v>
      </c>
      <c r="Y300">
        <v>1326</v>
      </c>
      <c r="Z300">
        <v>1375.45</v>
      </c>
      <c r="AA300">
        <v>1145</v>
      </c>
      <c r="AB300">
        <v>1410</v>
      </c>
      <c r="AC300" s="2">
        <f>(Table2[[#This Row],[Close Price]]/Table2[[#This Row],[Day Low]])-1</f>
        <v>1.2786847813677449E-2</v>
      </c>
      <c r="AD300" s="2">
        <f>(Table2[[#This Row],[Day High]]/Table2[[#This Row],[Close Price]])-1</f>
        <v>7.9660316386727104E-3</v>
      </c>
      <c r="AE300" s="2">
        <f>(Table2[[#This Row],[Close Price]]/Table2[[#This Row],[Current Week Low]])-1</f>
        <v>3.5067873303167296E-3</v>
      </c>
      <c r="AF300" s="2">
        <f>(Table2[[#This Row],[Current Week High]]/Table2[[#This Row],[Close Price]])-1</f>
        <v>3.3667756359673895E-2</v>
      </c>
      <c r="AG300" s="2">
        <f>(Table2[[#This Row],[Close Price]]/Table2[[#This Row],[Current Month Low]])-1</f>
        <v>0.16213973799126635</v>
      </c>
      <c r="AH300" s="2">
        <f>(Table2[[#This Row],[Current Month High]]/Table2[[#This Row],[Close Price]])-1</f>
        <v>5.9632510427234831E-2</v>
      </c>
      <c r="AI300">
        <v>5.9632510427234804</v>
      </c>
      <c r="AJ300">
        <v>140.51513782196099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0.03</v>
      </c>
      <c r="AM300" t="s">
        <v>10183</v>
      </c>
      <c r="AN300">
        <v>12.51</v>
      </c>
      <c r="AO300" t="s">
        <v>10183</v>
      </c>
      <c r="AP300">
        <v>0.121271293401626</v>
      </c>
      <c r="AQ300">
        <f>(Table2[[#This Row],[Sharpe Ratio]]-AVERAGE(Table2[Sharpe Ratio]))/_xlfn.STDEV.P(Table2[Sharpe Ratio])</f>
        <v>0.76531561816480431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6.1258676781616277</v>
      </c>
      <c r="AS300">
        <f>_xlfn.RANK.AVG(Table2[[#This Row],[1Y Return vs Nifty Z-Score]],Table2[1Y Return vs Nifty Z-Score])</f>
        <v>105</v>
      </c>
      <c r="AT300">
        <f>_xlfn.RANK.AVG(Table2[[#This Row],[6M Return vs Nifty Z-Score]],Table2[6M Return vs Nifty Z-Score])</f>
        <v>39</v>
      </c>
      <c r="AU300">
        <f>_xlfn.RANK.AVG(Table2[[#This Row],[Sharpe Ratio Z-Score]],Table2[Sharpe Ratio Z-Score])</f>
        <v>163</v>
      </c>
      <c r="AV300">
        <f>(Table2[[#This Row],[Rank 1Y]]+Table2[[#This Row],[Rank 6M]]+Table2[[#This Row],[Rank Sharpe]])/3</f>
        <v>102.33333333333333</v>
      </c>
    </row>
    <row r="301" spans="1:48" x14ac:dyDescent="0.3">
      <c r="A301" t="s">
        <v>741</v>
      </c>
      <c r="B301" t="s">
        <v>742</v>
      </c>
      <c r="C301" t="s">
        <v>10144</v>
      </c>
      <c r="D301" t="s">
        <v>62</v>
      </c>
      <c r="E301">
        <v>21412.73127394</v>
      </c>
      <c r="F301">
        <v>841.15</v>
      </c>
      <c r="G301">
        <v>46.661525994667798</v>
      </c>
      <c r="H301">
        <f>(Table2[[#This Row],[1Y Return vs Nifty]]-AVERAGE(Table2[1Y Return vs Nifty]))/_xlfn.STDEV.P(Table2[1Y Return vs Nifty])</f>
        <v>3.9296630627567546E-2</v>
      </c>
      <c r="I301">
        <v>10.6179732053916</v>
      </c>
      <c r="J301">
        <f>(Table2[[#This Row],[1M Return vs Nifty]]-AVERAGE(Table2[1M Return vs Nifty]))/_xlfn.STDEV.P(Table2[1M Return vs Nifty])</f>
        <v>1.0567527139870811</v>
      </c>
      <c r="K301">
        <v>8.3781096866908502</v>
      </c>
      <c r="L301">
        <f>(Table2[[#This Row],[6M Return vs Nifty]]-AVERAGE(Table2[6M Return vs Nifty]))/_xlfn.STDEV.P(Table2[6M Return vs Nifty])</f>
        <v>-6.7604990790239891E-2</v>
      </c>
      <c r="M301">
        <v>2.64800722673407</v>
      </c>
      <c r="N301">
        <f>(Table2[[#This Row],[1W Return vs Nifty]]-AVERAGE(Table2[1W Return vs Nifty]))/_xlfn.STDEV.P(Table2[1W Return vs Nifty])</f>
        <v>0.89287234585324615</v>
      </c>
      <c r="O301">
        <v>788.52</v>
      </c>
      <c r="P301">
        <v>730.94538647824504</v>
      </c>
      <c r="Q301">
        <v>653.39324217794001</v>
      </c>
      <c r="R301">
        <v>68.148378232498004</v>
      </c>
      <c r="S301" s="2">
        <f>(Table2[[#This Row],[Close Price]]-Table2[[#This Row],[20D EMA]])/Table2[[#This Row],[20D EMA]]</f>
        <v>6.6745294983006132E-2</v>
      </c>
      <c r="T301" s="2">
        <f>(Table2[[#This Row],[Close Price]]-Table2[[#This Row],[50D EMA]])/Table2[[#This Row],[50D EMA]]</f>
        <v>0.15076996935807999</v>
      </c>
      <c r="U301" s="2">
        <f>(Table2[[#This Row],[Close Price]]-Table2[[#This Row],[200D EMA]])/Table2[[#This Row],[200D EMA]]</f>
        <v>0.28735644280037986</v>
      </c>
      <c r="V301">
        <v>1.1279835708798001</v>
      </c>
      <c r="W301">
        <v>838.8</v>
      </c>
      <c r="X301">
        <v>873.3</v>
      </c>
      <c r="Y301">
        <v>836.55</v>
      </c>
      <c r="Z301">
        <v>866.6</v>
      </c>
      <c r="AA301">
        <v>789.1</v>
      </c>
      <c r="AB301">
        <v>889.7</v>
      </c>
      <c r="AC301" s="2">
        <f>(Table2[[#This Row],[Close Price]]/Table2[[#This Row],[Day Low]])-1</f>
        <v>2.8016213638530907E-3</v>
      </c>
      <c r="AD301" s="2">
        <f>(Table2[[#This Row],[Day High]]/Table2[[#This Row],[Close Price]])-1</f>
        <v>3.8221482494204428E-2</v>
      </c>
      <c r="AE301" s="2">
        <f>(Table2[[#This Row],[Close Price]]/Table2[[#This Row],[Current Week Low]])-1</f>
        <v>5.4987747295440759E-3</v>
      </c>
      <c r="AF301" s="2">
        <f>(Table2[[#This Row],[Current Week High]]/Table2[[#This Row],[Close Price]])-1</f>
        <v>3.0256196873328145E-2</v>
      </c>
      <c r="AG301" s="2">
        <f>(Table2[[#This Row],[Close Price]]/Table2[[#This Row],[Current Month Low]])-1</f>
        <v>6.5961221644911916E-2</v>
      </c>
      <c r="AH301" s="2">
        <f>(Table2[[#This Row],[Current Month High]]/Table2[[#This Row],[Close Price]])-1</f>
        <v>5.7718599536349169E-2</v>
      </c>
      <c r="AI301">
        <v>5.7718599536349098</v>
      </c>
      <c r="AJ301">
        <v>76.101748141944896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0.18</v>
      </c>
      <c r="AM301" t="s">
        <v>10183</v>
      </c>
      <c r="AN301">
        <v>6.83</v>
      </c>
      <c r="AO301" t="s">
        <v>10183</v>
      </c>
      <c r="AP301">
        <v>3.7653096287038001E-2</v>
      </c>
      <c r="AQ301">
        <f>(Table2[[#This Row],[Sharpe Ratio]]-AVERAGE(Table2[Sharpe Ratio]))/_xlfn.STDEV.P(Table2[Sharpe Ratio])</f>
        <v>-0.18061833928563109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1.7406983603920239</v>
      </c>
      <c r="AS301">
        <f>_xlfn.RANK.AVG(Table2[[#This Row],[1Y Return vs Nifty Z-Score]],Table2[1Y Return vs Nifty Z-Score])</f>
        <v>263</v>
      </c>
      <c r="AT301">
        <f>_xlfn.RANK.AVG(Table2[[#This Row],[6M Return vs Nifty Z-Score]],Table2[6M Return vs Nifty Z-Score])</f>
        <v>332</v>
      </c>
      <c r="AU301">
        <f>_xlfn.RANK.AVG(Table2[[#This Row],[Sharpe Ratio Z-Score]],Table2[Sharpe Ratio Z-Score])</f>
        <v>392</v>
      </c>
      <c r="AV301">
        <f>(Table2[[#This Row],[Rank 1Y]]+Table2[[#This Row],[Rank 6M]]+Table2[[#This Row],[Rank Sharpe]])/3</f>
        <v>329</v>
      </c>
    </row>
    <row r="302" spans="1:48" x14ac:dyDescent="0.3">
      <c r="A302" t="s">
        <v>743</v>
      </c>
      <c r="B302" t="s">
        <v>744</v>
      </c>
      <c r="C302" t="s">
        <v>10139</v>
      </c>
      <c r="D302" t="s">
        <v>409</v>
      </c>
      <c r="E302">
        <v>21180.5319648</v>
      </c>
      <c r="F302">
        <v>946.1</v>
      </c>
      <c r="G302">
        <v>-29.774970549289499</v>
      </c>
      <c r="H302">
        <f>(Table2[[#This Row],[1Y Return vs Nifty]]-AVERAGE(Table2[1Y Return vs Nifty]))/_xlfn.STDEV.P(Table2[1Y Return vs Nifty])</f>
        <v>-0.90076594037906066</v>
      </c>
      <c r="I302">
        <v>0.82921336729609096</v>
      </c>
      <c r="J302">
        <f>(Table2[[#This Row],[1M Return vs Nifty]]-AVERAGE(Table2[1M Return vs Nifty]))/_xlfn.STDEV.P(Table2[1M Return vs Nifty])</f>
        <v>0.12598773834378996</v>
      </c>
      <c r="K302">
        <v>-9.8336227786855694</v>
      </c>
      <c r="L302">
        <f>(Table2[[#This Row],[6M Return vs Nifty]]-AVERAGE(Table2[6M Return vs Nifty]))/_xlfn.STDEV.P(Table2[6M Return vs Nifty])</f>
        <v>-0.62791394690972213</v>
      </c>
      <c r="M302">
        <v>-0.92261938810089505</v>
      </c>
      <c r="N302">
        <f>(Table2[[#This Row],[1W Return vs Nifty]]-AVERAGE(Table2[1W Return vs Nifty]))/_xlfn.STDEV.P(Table2[1W Return vs Nifty])</f>
        <v>0.13095687407859521</v>
      </c>
      <c r="O302">
        <v>912.58</v>
      </c>
      <c r="P302">
        <v>887.13667866307105</v>
      </c>
      <c r="Q302">
        <v>903.60207715630304</v>
      </c>
      <c r="R302">
        <v>64.128503543974801</v>
      </c>
      <c r="S302" s="2">
        <f>(Table2[[#This Row],[Close Price]]-Table2[[#This Row],[20D EMA]])/Table2[[#This Row],[20D EMA]]</f>
        <v>3.6731026320980055E-2</v>
      </c>
      <c r="T302" s="2">
        <f>(Table2[[#This Row],[Close Price]]-Table2[[#This Row],[50D EMA]])/Table2[[#This Row],[50D EMA]]</f>
        <v>6.6464754253862696E-2</v>
      </c>
      <c r="U302" s="2">
        <f>(Table2[[#This Row],[Close Price]]-Table2[[#This Row],[200D EMA]])/Table2[[#This Row],[200D EMA]]</f>
        <v>4.7031679007911123E-2</v>
      </c>
      <c r="V302">
        <v>0.83101582398526797</v>
      </c>
      <c r="W302">
        <v>943.75</v>
      </c>
      <c r="X302">
        <v>969.95</v>
      </c>
      <c r="Y302">
        <v>932.1</v>
      </c>
      <c r="Z302">
        <v>949.95</v>
      </c>
      <c r="AA302">
        <v>902.55</v>
      </c>
      <c r="AB302">
        <v>950.8</v>
      </c>
      <c r="AC302" s="2">
        <f>(Table2[[#This Row],[Close Price]]/Table2[[#This Row],[Day Low]])-1</f>
        <v>2.4900662251656769E-3</v>
      </c>
      <c r="AD302" s="2">
        <f>(Table2[[#This Row],[Day High]]/Table2[[#This Row],[Close Price]])-1</f>
        <v>2.5208751717577416E-2</v>
      </c>
      <c r="AE302" s="2">
        <f>(Table2[[#This Row],[Close Price]]/Table2[[#This Row],[Current Week Low]])-1</f>
        <v>1.5019847655830976E-2</v>
      </c>
      <c r="AF302" s="2">
        <f>(Table2[[#This Row],[Current Week High]]/Table2[[#This Row],[Close Price]])-1</f>
        <v>4.0693372793574323E-3</v>
      </c>
      <c r="AG302" s="2">
        <f>(Table2[[#This Row],[Close Price]]/Table2[[#This Row],[Current Month Low]])-1</f>
        <v>4.8252174394770364E-2</v>
      </c>
      <c r="AH302" s="2">
        <f>(Table2[[#This Row],[Current Month High]]/Table2[[#This Row],[Close Price]])-1</f>
        <v>4.9677623929815784E-3</v>
      </c>
      <c r="AI302">
        <v>20.489377444244699</v>
      </c>
      <c r="AJ302">
        <v>28.441487917458499</v>
      </c>
      <c r="AK302" t="str">
        <f>IF(AND(Table2[[#This Row],[20D EMA]]&gt;Table2[[#This Row],[50D EMA]],Table2[[#This Row],[50D EMA]]&gt;Table2[[#This Row],[200D EMA]]),"Uptrend","Downtrend/NoTrend")</f>
        <v>Downtrend/NoTrend</v>
      </c>
      <c r="AL302">
        <v>-0.05</v>
      </c>
      <c r="AM302" t="s">
        <v>10184</v>
      </c>
      <c r="AN302">
        <v>3.3</v>
      </c>
      <c r="AO302" t="s">
        <v>10183</v>
      </c>
      <c r="AP302">
        <v>-7.9194132404988002E-2</v>
      </c>
      <c r="AQ302">
        <f>(Table2[[#This Row],[Sharpe Ratio]]-AVERAGE(Table2[Sharpe Ratio]))/_xlfn.STDEV.P(Table2[Sharpe Ratio])</f>
        <v>-1.5024569493945934</v>
      </c>
      <c r="AR3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2">
        <f>_xlfn.RANK.AVG(Table2[[#This Row],[1Y Return vs Nifty Z-Score]],Table2[1Y Return vs Nifty Z-Score])</f>
        <v>658</v>
      </c>
      <c r="AT302">
        <f>_xlfn.RANK.AVG(Table2[[#This Row],[6M Return vs Nifty Z-Score]],Table2[6M Return vs Nifty Z-Score])</f>
        <v>532</v>
      </c>
      <c r="AU302">
        <f>_xlfn.RANK.AVG(Table2[[#This Row],[Sharpe Ratio Z-Score]],Table2[Sharpe Ratio Z-Score])</f>
        <v>685</v>
      </c>
      <c r="AV302">
        <f>(Table2[[#This Row],[Rank 1Y]]+Table2[[#This Row],[Rank 6M]]+Table2[[#This Row],[Rank Sharpe]])/3</f>
        <v>625</v>
      </c>
    </row>
    <row r="303" spans="1:48" x14ac:dyDescent="0.3">
      <c r="A303" t="s">
        <v>747</v>
      </c>
      <c r="B303" t="s">
        <v>748</v>
      </c>
      <c r="C303" t="s">
        <v>10142</v>
      </c>
      <c r="D303" t="s">
        <v>46</v>
      </c>
      <c r="E303">
        <v>20966.936806260001</v>
      </c>
      <c r="F303">
        <v>333.95</v>
      </c>
      <c r="G303">
        <v>117.02625747601699</v>
      </c>
      <c r="H303">
        <f>(Table2[[#This Row],[1Y Return vs Nifty]]-AVERAGE(Table2[1Y Return vs Nifty]))/_xlfn.STDEV.P(Table2[1Y Return vs Nifty])</f>
        <v>0.90468493824718788</v>
      </c>
      <c r="I303">
        <v>-5.2649910605689501</v>
      </c>
      <c r="J303">
        <f>(Table2[[#This Row],[1M Return vs Nifty]]-AVERAGE(Table2[1M Return vs Nifty]))/_xlfn.STDEV.P(Table2[1M Return vs Nifty])</f>
        <v>-0.45348015439088707</v>
      </c>
      <c r="K303">
        <v>60.079404663656398</v>
      </c>
      <c r="L303">
        <f>(Table2[[#This Row],[6M Return vs Nifty]]-AVERAGE(Table2[6M Return vs Nifty]))/_xlfn.STDEV.P(Table2[6M Return vs Nifty])</f>
        <v>1.5230563410541293</v>
      </c>
      <c r="M303">
        <v>-4.6221436042775501</v>
      </c>
      <c r="N303">
        <f>(Table2[[#This Row],[1W Return vs Nifty]]-AVERAGE(Table2[1W Return vs Nifty]))/_xlfn.STDEV.P(Table2[1W Return vs Nifty])</f>
        <v>-0.65846331530748081</v>
      </c>
      <c r="O303">
        <v>326.57</v>
      </c>
      <c r="P303">
        <v>305.68424673351598</v>
      </c>
      <c r="Q303">
        <v>237.25505326034201</v>
      </c>
      <c r="R303">
        <v>56.025970644554803</v>
      </c>
      <c r="S303" s="2">
        <f>(Table2[[#This Row],[Close Price]]-Table2[[#This Row],[20D EMA]])/Table2[[#This Row],[20D EMA]]</f>
        <v>2.2598524053036088E-2</v>
      </c>
      <c r="T303" s="2">
        <f>(Table2[[#This Row],[Close Price]]-Table2[[#This Row],[50D EMA]])/Table2[[#This Row],[50D EMA]]</f>
        <v>9.2467157102554362E-2</v>
      </c>
      <c r="U303" s="2">
        <f>(Table2[[#This Row],[Close Price]]-Table2[[#This Row],[200D EMA]])/Table2[[#This Row],[200D EMA]]</f>
        <v>0.40755695362810157</v>
      </c>
      <c r="V303">
        <v>0.85419164371740197</v>
      </c>
      <c r="W303">
        <v>330.85</v>
      </c>
      <c r="X303">
        <v>336</v>
      </c>
      <c r="Y303">
        <v>320.75</v>
      </c>
      <c r="Z303">
        <v>335</v>
      </c>
      <c r="AA303">
        <v>315.55</v>
      </c>
      <c r="AB303">
        <v>348.45</v>
      </c>
      <c r="AC303" s="2">
        <f>(Table2[[#This Row],[Close Price]]/Table2[[#This Row],[Day Low]])-1</f>
        <v>9.3698050476045402E-3</v>
      </c>
      <c r="AD303" s="2">
        <f>(Table2[[#This Row],[Day High]]/Table2[[#This Row],[Close Price]])-1</f>
        <v>6.1386435095074354E-3</v>
      </c>
      <c r="AE303" s="2">
        <f>(Table2[[#This Row],[Close Price]]/Table2[[#This Row],[Current Week Low]])-1</f>
        <v>4.1153546375682026E-2</v>
      </c>
      <c r="AF303" s="2">
        <f>(Table2[[#This Row],[Current Week High]]/Table2[[#This Row],[Close Price]])-1</f>
        <v>3.1441832609673259E-3</v>
      </c>
      <c r="AG303" s="2">
        <f>(Table2[[#This Row],[Close Price]]/Table2[[#This Row],[Current Month Low]])-1</f>
        <v>5.8310885755030739E-2</v>
      </c>
      <c r="AH303" s="2">
        <f>(Table2[[#This Row],[Current Month High]]/Table2[[#This Row],[Close Price]])-1</f>
        <v>4.3419673603832809E-2</v>
      </c>
      <c r="AI303">
        <v>4.34196736038328</v>
      </c>
      <c r="AJ303">
        <v>146.09432571849601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0.24</v>
      </c>
      <c r="AM303" t="s">
        <v>10183</v>
      </c>
      <c r="AN303">
        <v>5.51</v>
      </c>
      <c r="AO303" t="s">
        <v>10183</v>
      </c>
      <c r="AP303">
        <v>0.14226553933663899</v>
      </c>
      <c r="AQ303">
        <f>(Table2[[#This Row],[Sharpe Ratio]]-AVERAGE(Table2[Sharpe Ratio]))/_xlfn.STDEV.P(Table2[Sharpe Ratio])</f>
        <v>1.002813804280682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2.3186116138836312</v>
      </c>
      <c r="AS303">
        <f>_xlfn.RANK.AVG(Table2[[#This Row],[1Y Return vs Nifty Z-Score]],Table2[1Y Return vs Nifty Z-Score])</f>
        <v>99</v>
      </c>
      <c r="AT303">
        <f>_xlfn.RANK.AVG(Table2[[#This Row],[6M Return vs Nifty Z-Score]],Table2[6M Return vs Nifty Z-Score])</f>
        <v>53</v>
      </c>
      <c r="AU303">
        <f>_xlfn.RANK.AVG(Table2[[#This Row],[Sharpe Ratio Z-Score]],Table2[Sharpe Ratio Z-Score])</f>
        <v>122</v>
      </c>
      <c r="AV303">
        <f>(Table2[[#This Row],[Rank 1Y]]+Table2[[#This Row],[Rank 6M]]+Table2[[#This Row],[Rank Sharpe]])/3</f>
        <v>91.333333333333329</v>
      </c>
    </row>
    <row r="304" spans="1:48" x14ac:dyDescent="0.3">
      <c r="A304" t="s">
        <v>749</v>
      </c>
      <c r="B304" t="s">
        <v>750</v>
      </c>
      <c r="C304" t="s">
        <v>10146</v>
      </c>
      <c r="D304" t="s">
        <v>618</v>
      </c>
      <c r="E304">
        <v>20863.894499999999</v>
      </c>
      <c r="F304">
        <v>5005.05</v>
      </c>
      <c r="G304">
        <v>184.04847713984299</v>
      </c>
      <c r="H304">
        <f>(Table2[[#This Row],[1Y Return vs Nifty]]-AVERAGE(Table2[1Y Return vs Nifty]))/_xlfn.STDEV.P(Table2[1Y Return vs Nifty])</f>
        <v>1.7289650005275687</v>
      </c>
      <c r="I304">
        <v>2.0178082141795599</v>
      </c>
      <c r="J304">
        <f>(Table2[[#This Row],[1M Return vs Nifty]]-AVERAGE(Table2[1M Return vs Nifty]))/_xlfn.STDEV.P(Table2[1M Return vs Nifty])</f>
        <v>0.2390053699955309</v>
      </c>
      <c r="K304">
        <v>48.334934219629702</v>
      </c>
      <c r="L304">
        <f>(Table2[[#This Row],[6M Return vs Nifty]]-AVERAGE(Table2[6M Return vs Nifty]))/_xlfn.STDEV.P(Table2[6M Return vs Nifty])</f>
        <v>1.1617215813227633</v>
      </c>
      <c r="M304">
        <v>-4.9615948383496704</v>
      </c>
      <c r="N304">
        <f>(Table2[[#This Row],[1W Return vs Nifty]]-AVERAGE(Table2[1W Return vs Nifty]))/_xlfn.STDEV.P(Table2[1W Return vs Nifty])</f>
        <v>-0.73089686130694154</v>
      </c>
      <c r="O304">
        <v>4725.28</v>
      </c>
      <c r="P304">
        <v>4343.7085452022402</v>
      </c>
      <c r="Q304">
        <v>3365.84794395677</v>
      </c>
      <c r="R304">
        <v>60.858000196897997</v>
      </c>
      <c r="S304" s="2">
        <f>(Table2[[#This Row],[Close Price]]-Table2[[#This Row],[20D EMA]])/Table2[[#This Row],[20D EMA]]</f>
        <v>5.920707344326695E-2</v>
      </c>
      <c r="T304" s="2">
        <f>(Table2[[#This Row],[Close Price]]-Table2[[#This Row],[50D EMA]])/Table2[[#This Row],[50D EMA]]</f>
        <v>0.15225272320083078</v>
      </c>
      <c r="U304" s="2">
        <f>(Table2[[#This Row],[Close Price]]-Table2[[#This Row],[200D EMA]])/Table2[[#This Row],[200D EMA]]</f>
        <v>0.48701013335624516</v>
      </c>
      <c r="V304">
        <v>1.54606660172364</v>
      </c>
      <c r="W304">
        <v>5001.05</v>
      </c>
      <c r="X304">
        <v>5159</v>
      </c>
      <c r="Y304">
        <v>4963</v>
      </c>
      <c r="Z304">
        <v>5099.95</v>
      </c>
      <c r="AA304">
        <v>4430</v>
      </c>
      <c r="AB304">
        <v>5488</v>
      </c>
      <c r="AC304" s="2">
        <f>(Table2[[#This Row],[Close Price]]/Table2[[#This Row],[Day Low]])-1</f>
        <v>7.9983203527267399E-4</v>
      </c>
      <c r="AD304" s="2">
        <f>(Table2[[#This Row],[Day High]]/Table2[[#This Row],[Close Price]])-1</f>
        <v>3.0758933477188055E-2</v>
      </c>
      <c r="AE304" s="2">
        <f>(Table2[[#This Row],[Close Price]]/Table2[[#This Row],[Current Week Low]])-1</f>
        <v>8.4726979649405454E-3</v>
      </c>
      <c r="AF304" s="2">
        <f>(Table2[[#This Row],[Current Week High]]/Table2[[#This Row],[Close Price]])-1</f>
        <v>1.8960849541962643E-2</v>
      </c>
      <c r="AG304" s="2">
        <f>(Table2[[#This Row],[Close Price]]/Table2[[#This Row],[Current Month Low]])-1</f>
        <v>0.12980812641083528</v>
      </c>
      <c r="AH304" s="2">
        <f>(Table2[[#This Row],[Current Month High]]/Table2[[#This Row],[Close Price]])-1</f>
        <v>9.6492542532042647E-2</v>
      </c>
      <c r="AI304">
        <v>9.6492542532042602</v>
      </c>
      <c r="AJ304">
        <v>215.776025236593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0.27</v>
      </c>
      <c r="AM304" t="s">
        <v>10183</v>
      </c>
      <c r="AN304">
        <v>11.21</v>
      </c>
      <c r="AO304" t="s">
        <v>10183</v>
      </c>
      <c r="AP304">
        <v>0.15371041771838301</v>
      </c>
      <c r="AQ304">
        <f>(Table2[[#This Row],[Sharpe Ratio]]-AVERAGE(Table2[Sharpe Ratio]))/_xlfn.STDEV.P(Table2[Sharpe Ratio])</f>
        <v>1.1322844156279499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3.5310795061668712</v>
      </c>
      <c r="AS304">
        <f>_xlfn.RANK.AVG(Table2[[#This Row],[1Y Return vs Nifty Z-Score]],Table2[1Y Return vs Nifty Z-Score])</f>
        <v>40</v>
      </c>
      <c r="AT304">
        <f>_xlfn.RANK.AVG(Table2[[#This Row],[6M Return vs Nifty Z-Score]],Table2[6M Return vs Nifty Z-Score])</f>
        <v>79</v>
      </c>
      <c r="AU304">
        <f>_xlfn.RANK.AVG(Table2[[#This Row],[Sharpe Ratio Z-Score]],Table2[Sharpe Ratio Z-Score])</f>
        <v>98</v>
      </c>
      <c r="AV304">
        <f>(Table2[[#This Row],[Rank 1Y]]+Table2[[#This Row],[Rank 6M]]+Table2[[#This Row],[Rank Sharpe]])/3</f>
        <v>72.333333333333329</v>
      </c>
    </row>
    <row r="305" spans="1:48" x14ac:dyDescent="0.3">
      <c r="A305" t="s">
        <v>751</v>
      </c>
      <c r="B305" t="s">
        <v>752</v>
      </c>
      <c r="C305" t="s">
        <v>10139</v>
      </c>
      <c r="D305" t="s">
        <v>481</v>
      </c>
      <c r="E305">
        <v>20793.846176859999</v>
      </c>
      <c r="F305">
        <v>800.6</v>
      </c>
      <c r="G305">
        <v>-1.23726217973621</v>
      </c>
      <c r="H305">
        <f>(Table2[[#This Row],[1Y Return vs Nifty]]-AVERAGE(Table2[1Y Return vs Nifty]))/_xlfn.STDEV.P(Table2[1Y Return vs Nifty])</f>
        <v>-0.54979182835795615</v>
      </c>
      <c r="I305">
        <v>-8.0502506299622691</v>
      </c>
      <c r="J305">
        <f>(Table2[[#This Row],[1M Return vs Nifty]]-AVERAGE(Table2[1M Return vs Nifty]))/_xlfn.STDEV.P(Table2[1M Return vs Nifty])</f>
        <v>-0.71831677293550911</v>
      </c>
      <c r="K305">
        <v>-10.8383817293038</v>
      </c>
      <c r="L305">
        <f>(Table2[[#This Row],[6M Return vs Nifty]]-AVERAGE(Table2[6M Return vs Nifty]))/_xlfn.STDEV.P(Table2[6M Return vs Nifty])</f>
        <v>-0.65882673567613503</v>
      </c>
      <c r="M305">
        <v>-5.3022197530652598E-2</v>
      </c>
      <c r="N305">
        <f>(Table2[[#This Row],[1W Return vs Nifty]]-AVERAGE(Table2[1W Return vs Nifty]))/_xlfn.STDEV.P(Table2[1W Return vs Nifty])</f>
        <v>0.31651521584261105</v>
      </c>
      <c r="O305">
        <v>795.45</v>
      </c>
      <c r="P305">
        <v>780.40090285615304</v>
      </c>
      <c r="Q305">
        <v>732.55801151821095</v>
      </c>
      <c r="R305">
        <v>51.735900713894402</v>
      </c>
      <c r="S305" s="2">
        <f>(Table2[[#This Row],[Close Price]]-Table2[[#This Row],[20D EMA]])/Table2[[#This Row],[20D EMA]]</f>
        <v>6.4743227104154593E-3</v>
      </c>
      <c r="T305" s="2">
        <f>(Table2[[#This Row],[Close Price]]-Table2[[#This Row],[50D EMA]])/Table2[[#This Row],[50D EMA]]</f>
        <v>2.5882975109230714E-2</v>
      </c>
      <c r="U305" s="2">
        <f>(Table2[[#This Row],[Close Price]]-Table2[[#This Row],[200D EMA]])/Table2[[#This Row],[200D EMA]]</f>
        <v>9.2882730666986352E-2</v>
      </c>
      <c r="V305">
        <v>0.65219867375405605</v>
      </c>
      <c r="W305">
        <v>797.75</v>
      </c>
      <c r="X305">
        <v>807.7</v>
      </c>
      <c r="Y305">
        <v>797</v>
      </c>
      <c r="Z305">
        <v>815.45</v>
      </c>
      <c r="AA305">
        <v>770.45</v>
      </c>
      <c r="AB305">
        <v>822.5</v>
      </c>
      <c r="AC305" s="2">
        <f>(Table2[[#This Row],[Close Price]]/Table2[[#This Row],[Day Low]])-1</f>
        <v>3.5725477906611847E-3</v>
      </c>
      <c r="AD305" s="2">
        <f>(Table2[[#This Row],[Day High]]/Table2[[#This Row],[Close Price]])-1</f>
        <v>8.868348738446219E-3</v>
      </c>
      <c r="AE305" s="2">
        <f>(Table2[[#This Row],[Close Price]]/Table2[[#This Row],[Current Week Low]])-1</f>
        <v>4.5169385194478995E-3</v>
      </c>
      <c r="AF305" s="2">
        <f>(Table2[[#This Row],[Current Week High]]/Table2[[#This Row],[Close Price]])-1</f>
        <v>1.8548588558580992E-2</v>
      </c>
      <c r="AG305" s="2">
        <f>(Table2[[#This Row],[Close Price]]/Table2[[#This Row],[Current Month Low]])-1</f>
        <v>3.9132974235836171E-2</v>
      </c>
      <c r="AH305" s="2">
        <f>(Table2[[#This Row],[Current Month High]]/Table2[[#This Row],[Close Price]])-1</f>
        <v>2.7354484136897339E-2</v>
      </c>
      <c r="AI305">
        <v>14.126904821383899</v>
      </c>
      <c r="AJ305">
        <v>33.857214512623301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-7.0000000000000007E-2</v>
      </c>
      <c r="AM305" t="s">
        <v>10184</v>
      </c>
      <c r="AN305">
        <v>1.94</v>
      </c>
      <c r="AO305" t="s">
        <v>10183</v>
      </c>
      <c r="AP305">
        <v>1.9628638325657002E-2</v>
      </c>
      <c r="AQ305">
        <f>(Table2[[#This Row],[Sharpe Ratio]]-AVERAGE(Table2[Sharpe Ratio]))/_xlfn.STDEV.P(Table2[Sharpe Ratio])</f>
        <v>-0.38452068875799988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-1.9949408098849892</v>
      </c>
      <c r="AS305">
        <f>_xlfn.RANK.AVG(Table2[[#This Row],[1Y Return vs Nifty Z-Score]],Table2[1Y Return vs Nifty Z-Score])</f>
        <v>508</v>
      </c>
      <c r="AT305">
        <f>_xlfn.RANK.AVG(Table2[[#This Row],[6M Return vs Nifty Z-Score]],Table2[6M Return vs Nifty Z-Score])</f>
        <v>545</v>
      </c>
      <c r="AU305">
        <f>_xlfn.RANK.AVG(Table2[[#This Row],[Sharpe Ratio Z-Score]],Table2[Sharpe Ratio Z-Score])</f>
        <v>438</v>
      </c>
      <c r="AV305">
        <f>(Table2[[#This Row],[Rank 1Y]]+Table2[[#This Row],[Rank 6M]]+Table2[[#This Row],[Rank Sharpe]])/3</f>
        <v>497</v>
      </c>
    </row>
    <row r="306" spans="1:48" x14ac:dyDescent="0.3">
      <c r="A306" t="s">
        <v>753</v>
      </c>
      <c r="B306" t="s">
        <v>754</v>
      </c>
      <c r="C306" t="s">
        <v>10153</v>
      </c>
      <c r="D306" t="s">
        <v>170</v>
      </c>
      <c r="E306">
        <v>20734.503167524999</v>
      </c>
      <c r="F306">
        <v>7049.75</v>
      </c>
      <c r="G306">
        <v>-18.8846927704626</v>
      </c>
      <c r="H306">
        <f>(Table2[[#This Row],[1Y Return vs Nifty]]-AVERAGE(Table2[1Y Return vs Nifty]))/_xlfn.STDEV.P(Table2[1Y Return vs Nifty])</f>
        <v>-0.7668306739732681</v>
      </c>
      <c r="I306">
        <v>6.2447144308997196</v>
      </c>
      <c r="J306">
        <f>(Table2[[#This Row],[1M Return vs Nifty]]-AVERAGE(Table2[1M Return vs Nifty]))/_xlfn.STDEV.P(Table2[1M Return vs Nifty])</f>
        <v>0.64092106993341602</v>
      </c>
      <c r="K306">
        <v>-8.6417040860572296</v>
      </c>
      <c r="L306">
        <f>(Table2[[#This Row],[6M Return vs Nifty]]-AVERAGE(Table2[6M Return vs Nifty]))/_xlfn.STDEV.P(Table2[6M Return vs Nifty])</f>
        <v>-0.5912429316883222</v>
      </c>
      <c r="M306">
        <v>2.1006778828197401</v>
      </c>
      <c r="N306">
        <f>(Table2[[#This Row],[1W Return vs Nifty]]-AVERAGE(Table2[1W Return vs Nifty]))/_xlfn.STDEV.P(Table2[1W Return vs Nifty])</f>
        <v>0.77608088590277158</v>
      </c>
      <c r="O306">
        <v>6619.34</v>
      </c>
      <c r="P306">
        <v>6346.6922451922101</v>
      </c>
      <c r="Q306">
        <v>6423.1291917395602</v>
      </c>
      <c r="R306">
        <v>86.666944096646802</v>
      </c>
      <c r="S306" s="2">
        <f>(Table2[[#This Row],[Close Price]]-Table2[[#This Row],[20D EMA]])/Table2[[#This Row],[20D EMA]]</f>
        <v>6.5023098979656552E-2</v>
      </c>
      <c r="T306" s="2">
        <f>(Table2[[#This Row],[Close Price]]-Table2[[#This Row],[50D EMA]])/Table2[[#This Row],[50D EMA]]</f>
        <v>0.11077546029435649</v>
      </c>
      <c r="U306" s="2">
        <f>(Table2[[#This Row],[Close Price]]-Table2[[#This Row],[200D EMA]])/Table2[[#This Row],[200D EMA]]</f>
        <v>9.755693674452369E-2</v>
      </c>
      <c r="V306">
        <v>1.23841426973333</v>
      </c>
      <c r="W306">
        <v>7024.05</v>
      </c>
      <c r="X306">
        <v>7100</v>
      </c>
      <c r="Y306">
        <v>6973.1</v>
      </c>
      <c r="Z306">
        <v>7100</v>
      </c>
      <c r="AA306">
        <v>6500</v>
      </c>
      <c r="AB306">
        <v>7100</v>
      </c>
      <c r="AC306" s="2">
        <f>(Table2[[#This Row],[Close Price]]/Table2[[#This Row],[Day Low]])-1</f>
        <v>3.658857781479341E-3</v>
      </c>
      <c r="AD306" s="2">
        <f>(Table2[[#This Row],[Day High]]/Table2[[#This Row],[Close Price]])-1</f>
        <v>7.1279123373169107E-3</v>
      </c>
      <c r="AE306" s="2">
        <f>(Table2[[#This Row],[Close Price]]/Table2[[#This Row],[Current Week Low]])-1</f>
        <v>1.0992241614203202E-2</v>
      </c>
      <c r="AF306" s="2">
        <f>(Table2[[#This Row],[Current Week High]]/Table2[[#This Row],[Close Price]])-1</f>
        <v>7.1279123373169107E-3</v>
      </c>
      <c r="AG306" s="2">
        <f>(Table2[[#This Row],[Close Price]]/Table2[[#This Row],[Current Month Low]])-1</f>
        <v>8.4576923076923105E-2</v>
      </c>
      <c r="AH306" s="2">
        <f>(Table2[[#This Row],[Current Month High]]/Table2[[#This Row],[Close Price]])-1</f>
        <v>7.1279123373169107E-3</v>
      </c>
      <c r="AI306">
        <v>7.6619738288591801</v>
      </c>
      <c r="AJ306">
        <v>36.231001864788297</v>
      </c>
      <c r="AK306" t="str">
        <f>IF(AND(Table2[[#This Row],[20D EMA]]&gt;Table2[[#This Row],[50D EMA]],Table2[[#This Row],[50D EMA]]&gt;Table2[[#This Row],[200D EMA]]),"Uptrend","Downtrend/NoTrend")</f>
        <v>Downtrend/NoTrend</v>
      </c>
      <c r="AL306">
        <v>0.11</v>
      </c>
      <c r="AM306" t="s">
        <v>10183</v>
      </c>
      <c r="AN306">
        <v>11.25</v>
      </c>
      <c r="AO306" t="s">
        <v>10183</v>
      </c>
      <c r="AP306">
        <v>-0.127520285918586</v>
      </c>
      <c r="AQ306">
        <f>(Table2[[#This Row],[Sharpe Ratio]]-AVERAGE(Table2[Sharpe Ratio]))/_xlfn.STDEV.P(Table2[Sharpe Ratio])</f>
        <v>-2.0491483541235276</v>
      </c>
      <c r="AR3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6">
        <f>_xlfn.RANK.AVG(Table2[[#This Row],[1Y Return vs Nifty Z-Score]],Table2[1Y Return vs Nifty Z-Score])</f>
        <v>616</v>
      </c>
      <c r="AT306">
        <f>_xlfn.RANK.AVG(Table2[[#This Row],[6M Return vs Nifty Z-Score]],Table2[6M Return vs Nifty Z-Score])</f>
        <v>519</v>
      </c>
      <c r="AU306">
        <f>_xlfn.RANK.AVG(Table2[[#This Row],[Sharpe Ratio Z-Score]],Table2[Sharpe Ratio Z-Score])</f>
        <v>721</v>
      </c>
      <c r="AV306">
        <f>(Table2[[#This Row],[Rank 1Y]]+Table2[[#This Row],[Rank 6M]]+Table2[[#This Row],[Rank Sharpe]])/3</f>
        <v>618.66666666666663</v>
      </c>
    </row>
    <row r="307" spans="1:48" x14ac:dyDescent="0.3">
      <c r="A307" t="s">
        <v>755</v>
      </c>
      <c r="B307" t="s">
        <v>756</v>
      </c>
      <c r="C307" t="s">
        <v>10153</v>
      </c>
      <c r="D307" t="s">
        <v>253</v>
      </c>
      <c r="E307">
        <v>20712.830173979899</v>
      </c>
      <c r="F307">
        <v>418.1</v>
      </c>
      <c r="G307">
        <v>169.078009756923</v>
      </c>
      <c r="H307">
        <f>(Table2[[#This Row],[1Y Return vs Nifty]]-AVERAGE(Table2[1Y Return vs Nifty]))/_xlfn.STDEV.P(Table2[1Y Return vs Nifty])</f>
        <v>1.5448490782460524</v>
      </c>
      <c r="I307">
        <v>11.0103928385094</v>
      </c>
      <c r="J307">
        <f>(Table2[[#This Row],[1M Return vs Nifty]]-AVERAGE(Table2[1M Return vs Nifty]))/_xlfn.STDEV.P(Table2[1M Return vs Nifty])</f>
        <v>1.0940659647258899</v>
      </c>
      <c r="K307">
        <v>0.28795372118698698</v>
      </c>
      <c r="L307">
        <f>(Table2[[#This Row],[6M Return vs Nifty]]-AVERAGE(Table2[6M Return vs Nifty]))/_xlfn.STDEV.P(Table2[6M Return vs Nifty])</f>
        <v>-0.31650974779198288</v>
      </c>
      <c r="M307">
        <v>2.80113681900287</v>
      </c>
      <c r="N307">
        <f>(Table2[[#This Row],[1W Return vs Nifty]]-AVERAGE(Table2[1W Return vs Nifty]))/_xlfn.STDEV.P(Table2[1W Return vs Nifty])</f>
        <v>0.9255477886036596</v>
      </c>
      <c r="O307">
        <v>401.86</v>
      </c>
      <c r="P307">
        <v>379.06996495415802</v>
      </c>
      <c r="Q307">
        <v>320.17209828634702</v>
      </c>
      <c r="R307">
        <v>63.724644626244</v>
      </c>
      <c r="S307" s="2">
        <f>(Table2[[#This Row],[Close Price]]-Table2[[#This Row],[20D EMA]])/Table2[[#This Row],[20D EMA]]</f>
        <v>4.0412083810282211E-2</v>
      </c>
      <c r="T307" s="2">
        <f>(Table2[[#This Row],[Close Price]]-Table2[[#This Row],[50D EMA]])/Table2[[#This Row],[50D EMA]]</f>
        <v>0.10296261549121152</v>
      </c>
      <c r="U307" s="2">
        <f>(Table2[[#This Row],[Close Price]]-Table2[[#This Row],[200D EMA]])/Table2[[#This Row],[200D EMA]]</f>
        <v>0.30586019905479345</v>
      </c>
      <c r="V307">
        <v>1.35904473220455</v>
      </c>
      <c r="W307">
        <v>419</v>
      </c>
      <c r="X307">
        <v>428</v>
      </c>
      <c r="Y307">
        <v>412.5</v>
      </c>
      <c r="Z307">
        <v>424.4</v>
      </c>
      <c r="AA307">
        <v>393</v>
      </c>
      <c r="AB307">
        <v>442.9</v>
      </c>
      <c r="AC307" s="2">
        <f>(Table2[[#This Row],[Close Price]]/Table2[[#This Row],[Day Low]])-1</f>
        <v>-2.1479713603818062E-3</v>
      </c>
      <c r="AD307" s="2">
        <f>(Table2[[#This Row],[Day High]]/Table2[[#This Row],[Close Price]])-1</f>
        <v>2.3678545802439555E-2</v>
      </c>
      <c r="AE307" s="2">
        <f>(Table2[[#This Row],[Close Price]]/Table2[[#This Row],[Current Week Low]])-1</f>
        <v>1.3575757575757574E-2</v>
      </c>
      <c r="AF307" s="2">
        <f>(Table2[[#This Row],[Current Week High]]/Table2[[#This Row],[Close Price]])-1</f>
        <v>1.5068165510643272E-2</v>
      </c>
      <c r="AG307" s="2">
        <f>(Table2[[#This Row],[Close Price]]/Table2[[#This Row],[Current Month Low]])-1</f>
        <v>6.3867684478371656E-2</v>
      </c>
      <c r="AH307" s="2">
        <f>(Table2[[#This Row],[Current Month High]]/Table2[[#This Row],[Close Price]])-1</f>
        <v>5.931595312126281E-2</v>
      </c>
      <c r="AI307">
        <v>5.9315953121262801</v>
      </c>
      <c r="AJ307">
        <v>213.18352059924999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0.05</v>
      </c>
      <c r="AM307" t="s">
        <v>10183</v>
      </c>
      <c r="AN307">
        <v>7.32</v>
      </c>
      <c r="AO307" t="s">
        <v>10183</v>
      </c>
      <c r="AP307">
        <v>0.191423892253995</v>
      </c>
      <c r="AQ307">
        <f>(Table2[[#This Row],[Sharpe Ratio]]-AVERAGE(Table2[Sharpe Ratio]))/_xlfn.STDEV.P(Table2[Sharpe Ratio])</f>
        <v>1.5589194956427752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4.8068725794263942</v>
      </c>
      <c r="AS307">
        <f>_xlfn.RANK.AVG(Table2[[#This Row],[1Y Return vs Nifty Z-Score]],Table2[1Y Return vs Nifty Z-Score])</f>
        <v>48</v>
      </c>
      <c r="AT307">
        <f>_xlfn.RANK.AVG(Table2[[#This Row],[6M Return vs Nifty Z-Score]],Table2[6M Return vs Nifty Z-Score])</f>
        <v>430</v>
      </c>
      <c r="AU307">
        <f>_xlfn.RANK.AVG(Table2[[#This Row],[Sharpe Ratio Z-Score]],Table2[Sharpe Ratio Z-Score])</f>
        <v>44</v>
      </c>
      <c r="AV307">
        <f>(Table2[[#This Row],[Rank 1Y]]+Table2[[#This Row],[Rank 6M]]+Table2[[#This Row],[Rank Sharpe]])/3</f>
        <v>174</v>
      </c>
    </row>
    <row r="308" spans="1:48" x14ac:dyDescent="0.3">
      <c r="A308" t="s">
        <v>757</v>
      </c>
      <c r="B308" t="s">
        <v>758</v>
      </c>
      <c r="C308" t="s">
        <v>10139</v>
      </c>
      <c r="D308" t="s">
        <v>557</v>
      </c>
      <c r="E308">
        <v>20679.309836249999</v>
      </c>
      <c r="F308">
        <v>487.5</v>
      </c>
      <c r="G308">
        <v>-34.779650895045002</v>
      </c>
      <c r="H308">
        <f>(Table2[[#This Row],[1Y Return vs Nifty]]-AVERAGE(Table2[1Y Return vs Nifty]))/_xlfn.STDEV.P(Table2[1Y Return vs Nifty])</f>
        <v>-0.96231654624953855</v>
      </c>
      <c r="I308">
        <v>3.8685875085107499E-2</v>
      </c>
      <c r="J308">
        <f>(Table2[[#This Row],[1M Return vs Nifty]]-AVERAGE(Table2[1M Return vs Nifty]))/_xlfn.STDEV.P(Table2[1M Return vs Nifty])</f>
        <v>5.0820371465549775E-2</v>
      </c>
      <c r="K308">
        <v>-35.557312986865803</v>
      </c>
      <c r="L308">
        <f>(Table2[[#This Row],[6M Return vs Nifty]]-AVERAGE(Table2[6M Return vs Nifty]))/_xlfn.STDEV.P(Table2[6M Return vs Nifty])</f>
        <v>-1.4193385977763198</v>
      </c>
      <c r="M308">
        <v>-7.1991181692039099</v>
      </c>
      <c r="N308">
        <f>(Table2[[#This Row],[1W Return vs Nifty]]-AVERAGE(Table2[1W Return vs Nifty]))/_xlfn.STDEV.P(Table2[1W Return vs Nifty])</f>
        <v>-1.2083490925628251</v>
      </c>
      <c r="O308">
        <v>489.5</v>
      </c>
      <c r="P308">
        <v>464.57082071883298</v>
      </c>
      <c r="Q308">
        <v>484.45312819521899</v>
      </c>
      <c r="R308">
        <v>44.095296185379297</v>
      </c>
      <c r="S308" s="2">
        <f>(Table2[[#This Row],[Close Price]]-Table2[[#This Row],[20D EMA]])/Table2[[#This Row],[20D EMA]]</f>
        <v>-4.0858018386108275E-3</v>
      </c>
      <c r="T308" s="2">
        <f>(Table2[[#This Row],[Close Price]]-Table2[[#This Row],[50D EMA]])/Table2[[#This Row],[50D EMA]]</f>
        <v>4.9355616535899906E-2</v>
      </c>
      <c r="U308" s="2">
        <f>(Table2[[#This Row],[Close Price]]-Table2[[#This Row],[200D EMA]])/Table2[[#This Row],[200D EMA]]</f>
        <v>6.2893015391020752E-3</v>
      </c>
      <c r="V308">
        <v>1.0460656967390201</v>
      </c>
      <c r="W308">
        <v>485.35</v>
      </c>
      <c r="X308">
        <v>491.95</v>
      </c>
      <c r="Y308">
        <v>480.9</v>
      </c>
      <c r="Z308">
        <v>498.55</v>
      </c>
      <c r="AA308">
        <v>475</v>
      </c>
      <c r="AB308">
        <v>535.6</v>
      </c>
      <c r="AC308" s="2">
        <f>(Table2[[#This Row],[Close Price]]/Table2[[#This Row],[Day Low]])-1</f>
        <v>4.429792932934884E-3</v>
      </c>
      <c r="AD308" s="2">
        <f>(Table2[[#This Row],[Day High]]/Table2[[#This Row],[Close Price]])-1</f>
        <v>9.1282051282051135E-3</v>
      </c>
      <c r="AE308" s="2">
        <f>(Table2[[#This Row],[Close Price]]/Table2[[#This Row],[Current Week Low]])-1</f>
        <v>1.3724266999376233E-2</v>
      </c>
      <c r="AF308" s="2">
        <f>(Table2[[#This Row],[Current Week High]]/Table2[[#This Row],[Close Price]])-1</f>
        <v>2.2666666666666613E-2</v>
      </c>
      <c r="AG308" s="2">
        <f>(Table2[[#This Row],[Close Price]]/Table2[[#This Row],[Current Month Low]])-1</f>
        <v>2.6315789473684292E-2</v>
      </c>
      <c r="AH308" s="2">
        <f>(Table2[[#This Row],[Current Month High]]/Table2[[#This Row],[Close Price]])-1</f>
        <v>9.866666666666668E-2</v>
      </c>
      <c r="AI308">
        <v>40.517450419563197</v>
      </c>
      <c r="AJ308">
        <v>60.214276324438003</v>
      </c>
      <c r="AK308" t="str">
        <f>IF(AND(Table2[[#This Row],[20D EMA]]&gt;Table2[[#This Row],[50D EMA]],Table2[[#This Row],[50D EMA]]&gt;Table2[[#This Row],[200D EMA]]),"Uptrend","Downtrend/NoTrend")</f>
        <v>Downtrend/NoTrend</v>
      </c>
      <c r="AL308">
        <v>0.06</v>
      </c>
      <c r="AM308" t="s">
        <v>10183</v>
      </c>
      <c r="AN308">
        <v>1.59</v>
      </c>
      <c r="AO308" t="s">
        <v>10183</v>
      </c>
      <c r="AP308">
        <v>4.8352912146862E-2</v>
      </c>
      <c r="AQ308">
        <f>(Table2[[#This Row],[Sharpe Ratio]]-AVERAGE(Table2[Sharpe Ratio]))/_xlfn.STDEV.P(Table2[Sharpe Ratio])</f>
        <v>-5.9576275362579978E-2</v>
      </c>
      <c r="AR3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8">
        <f>_xlfn.RANK.AVG(Table2[[#This Row],[1Y Return vs Nifty Z-Score]],Table2[1Y Return vs Nifty Z-Score])</f>
        <v>679</v>
      </c>
      <c r="AT308">
        <f>_xlfn.RANK.AVG(Table2[[#This Row],[6M Return vs Nifty Z-Score]],Table2[6M Return vs Nifty Z-Score])</f>
        <v>709</v>
      </c>
      <c r="AU308">
        <f>_xlfn.RANK.AVG(Table2[[#This Row],[Sharpe Ratio Z-Score]],Table2[Sharpe Ratio Z-Score])</f>
        <v>356</v>
      </c>
      <c r="AV308">
        <f>(Table2[[#This Row],[Rank 1Y]]+Table2[[#This Row],[Rank 6M]]+Table2[[#This Row],[Rank Sharpe]])/3</f>
        <v>581.33333333333337</v>
      </c>
    </row>
    <row r="309" spans="1:48" x14ac:dyDescent="0.3">
      <c r="A309" t="s">
        <v>759</v>
      </c>
      <c r="B309" t="s">
        <v>760</v>
      </c>
      <c r="C309" t="s">
        <v>10139</v>
      </c>
      <c r="D309" t="s">
        <v>557</v>
      </c>
      <c r="E309">
        <v>20518.003827749999</v>
      </c>
      <c r="F309">
        <v>2277.5500000000002</v>
      </c>
      <c r="G309">
        <v>17.766129375711699</v>
      </c>
      <c r="H309">
        <f>(Table2[[#This Row],[1Y Return vs Nifty]]-AVERAGE(Table2[1Y Return vs Nifty]))/_xlfn.STDEV.P(Table2[1Y Return vs Nifty])</f>
        <v>-0.31607654925451739</v>
      </c>
      <c r="I309">
        <v>-19.460141443518701</v>
      </c>
      <c r="J309">
        <f>(Table2[[#This Row],[1M Return vs Nifty]]-AVERAGE(Table2[1M Return vs Nifty]))/_xlfn.STDEV.P(Table2[1M Return vs Nifty])</f>
        <v>-1.8032271109991986</v>
      </c>
      <c r="K309">
        <v>-52.5000061719809</v>
      </c>
      <c r="L309">
        <f>(Table2[[#This Row],[6M Return vs Nifty]]-AVERAGE(Table2[6M Return vs Nifty]))/_xlfn.STDEV.P(Table2[6M Return vs Nifty])</f>
        <v>-1.9406038179003564</v>
      </c>
      <c r="M309">
        <v>-7.0871471936530002</v>
      </c>
      <c r="N309">
        <f>(Table2[[#This Row],[1W Return vs Nifty]]-AVERAGE(Table2[1W Return vs Nifty]))/_xlfn.STDEV.P(Table2[1W Return vs Nifty])</f>
        <v>-1.184456250251201</v>
      </c>
      <c r="O309">
        <v>2393.83</v>
      </c>
      <c r="P309">
        <v>2523.5333940069099</v>
      </c>
      <c r="Q309">
        <v>2575.6221173711401</v>
      </c>
      <c r="R309">
        <v>35.1433857279264</v>
      </c>
      <c r="S309" s="2">
        <f>(Table2[[#This Row],[Close Price]]-Table2[[#This Row],[20D EMA]])/Table2[[#This Row],[20D EMA]]</f>
        <v>-4.8574877915307166E-2</v>
      </c>
      <c r="T309" s="2">
        <f>(Table2[[#This Row],[Close Price]]-Table2[[#This Row],[50D EMA]])/Table2[[#This Row],[50D EMA]]</f>
        <v>-9.7475783197912461E-2</v>
      </c>
      <c r="U309" s="2">
        <f>(Table2[[#This Row],[Close Price]]-Table2[[#This Row],[200D EMA]])/Table2[[#This Row],[200D EMA]]</f>
        <v>-0.11572820227035989</v>
      </c>
      <c r="V309">
        <v>2.0342446775479601</v>
      </c>
      <c r="W309">
        <v>2256.0500000000002</v>
      </c>
      <c r="X309">
        <v>2320.1999999999998</v>
      </c>
      <c r="Y309">
        <v>2246</v>
      </c>
      <c r="Z309">
        <v>2294</v>
      </c>
      <c r="AA309">
        <v>2201.1</v>
      </c>
      <c r="AB309">
        <v>2599</v>
      </c>
      <c r="AC309" s="2">
        <f>(Table2[[#This Row],[Close Price]]/Table2[[#This Row],[Day Low]])-1</f>
        <v>9.5299306309699627E-3</v>
      </c>
      <c r="AD309" s="2">
        <f>(Table2[[#This Row],[Day High]]/Table2[[#This Row],[Close Price]])-1</f>
        <v>1.8726262870189192E-2</v>
      </c>
      <c r="AE309" s="2">
        <f>(Table2[[#This Row],[Close Price]]/Table2[[#This Row],[Current Week Low]])-1</f>
        <v>1.4047195013357161E-2</v>
      </c>
      <c r="AF309" s="2">
        <f>(Table2[[#This Row],[Current Week High]]/Table2[[#This Row],[Close Price]])-1</f>
        <v>7.2226734868607867E-3</v>
      </c>
      <c r="AG309" s="2">
        <f>(Table2[[#This Row],[Close Price]]/Table2[[#This Row],[Current Month Low]])-1</f>
        <v>3.4732633683158598E-2</v>
      </c>
      <c r="AH309" s="2">
        <f>(Table2[[#This Row],[Current Month High]]/Table2[[#This Row],[Close Price]])-1</f>
        <v>0.14113850409431183</v>
      </c>
      <c r="AI309">
        <v>71.061008539878301</v>
      </c>
      <c r="AJ309">
        <v>56.856060606060602</v>
      </c>
      <c r="AK309" t="str">
        <f>IF(AND(Table2[[#This Row],[20D EMA]]&gt;Table2[[#This Row],[50D EMA]],Table2[[#This Row],[50D EMA]]&gt;Table2[[#This Row],[200D EMA]]),"Uptrend","Downtrend/NoTrend")</f>
        <v>Downtrend/NoTrend</v>
      </c>
      <c r="AL309">
        <v>-0.27</v>
      </c>
      <c r="AM309" t="s">
        <v>10184</v>
      </c>
      <c r="AN309">
        <v>-12.09</v>
      </c>
      <c r="AO309" t="s">
        <v>10184</v>
      </c>
      <c r="AP309">
        <v>4.9319704139750002E-2</v>
      </c>
      <c r="AQ309">
        <f>(Table2[[#This Row],[Sharpe Ratio]]-AVERAGE(Table2[Sharpe Ratio]))/_xlfn.STDEV.P(Table2[Sharpe Ratio])</f>
        <v>-4.8639405070929134E-2</v>
      </c>
      <c r="AR3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9">
        <f>_xlfn.RANK.AVG(Table2[[#This Row],[1Y Return vs Nifty Z-Score]],Table2[1Y Return vs Nifty Z-Score])</f>
        <v>393</v>
      </c>
      <c r="AT309">
        <f>_xlfn.RANK.AVG(Table2[[#This Row],[6M Return vs Nifty Z-Score]],Table2[6M Return vs Nifty Z-Score])</f>
        <v>726</v>
      </c>
      <c r="AU309">
        <f>_xlfn.RANK.AVG(Table2[[#This Row],[Sharpe Ratio Z-Score]],Table2[Sharpe Ratio Z-Score])</f>
        <v>350</v>
      </c>
      <c r="AV309">
        <f>(Table2[[#This Row],[Rank 1Y]]+Table2[[#This Row],[Rank 6M]]+Table2[[#This Row],[Rank Sharpe]])/3</f>
        <v>489.66666666666669</v>
      </c>
    </row>
    <row r="310" spans="1:48" x14ac:dyDescent="0.3">
      <c r="A310" t="s">
        <v>761</v>
      </c>
      <c r="B310" t="s">
        <v>762</v>
      </c>
      <c r="C310" t="s">
        <v>10149</v>
      </c>
      <c r="D310" t="s">
        <v>532</v>
      </c>
      <c r="E310">
        <v>20514.589633145999</v>
      </c>
      <c r="F310">
        <v>170.07</v>
      </c>
      <c r="G310">
        <v>-38.027603237776397</v>
      </c>
      <c r="H310">
        <f>(Table2[[#This Row],[1Y Return vs Nifty]]-AVERAGE(Table2[1Y Return vs Nifty]))/_xlfn.STDEV.P(Table2[1Y Return vs Nifty])</f>
        <v>-1.0022618415975426</v>
      </c>
      <c r="I310">
        <v>-13.187744297365899</v>
      </c>
      <c r="J310">
        <f>(Table2[[#This Row],[1M Return vs Nifty]]-AVERAGE(Table2[1M Return vs Nifty]))/_xlfn.STDEV.P(Table2[1M Return vs Nifty])</f>
        <v>-1.2068157500581151</v>
      </c>
      <c r="K310">
        <v>-19.829390582871898</v>
      </c>
      <c r="L310">
        <f>(Table2[[#This Row],[6M Return vs Nifty]]-AVERAGE(Table2[6M Return vs Nifty]))/_xlfn.STDEV.P(Table2[6M Return vs Nifty])</f>
        <v>-0.93544746875473506</v>
      </c>
      <c r="M310">
        <v>-2.08270677691501</v>
      </c>
      <c r="N310">
        <f>(Table2[[#This Row],[1W Return vs Nifty]]-AVERAGE(Table2[1W Return vs Nifty]))/_xlfn.STDEV.P(Table2[1W Return vs Nifty])</f>
        <v>-0.11658749991890349</v>
      </c>
      <c r="O310">
        <v>166.26</v>
      </c>
      <c r="P310">
        <v>164.75593749239201</v>
      </c>
      <c r="Q310">
        <v>169.739405440279</v>
      </c>
      <c r="R310">
        <v>63.524062257803301</v>
      </c>
      <c r="S310" s="2">
        <f>(Table2[[#This Row],[Close Price]]-Table2[[#This Row],[20D EMA]])/Table2[[#This Row],[20D EMA]]</f>
        <v>2.2915914832190559E-2</v>
      </c>
      <c r="T310" s="2">
        <f>(Table2[[#This Row],[Close Price]]-Table2[[#This Row],[50D EMA]])/Table2[[#This Row],[50D EMA]]</f>
        <v>3.2254148703159027E-2</v>
      </c>
      <c r="U310" s="2">
        <f>(Table2[[#This Row],[Close Price]]-Table2[[#This Row],[200D EMA]])/Table2[[#This Row],[200D EMA]]</f>
        <v>1.9476594657762537E-3</v>
      </c>
      <c r="V310">
        <v>0.881979308373666</v>
      </c>
      <c r="W310">
        <v>170</v>
      </c>
      <c r="X310">
        <v>174.7</v>
      </c>
      <c r="Y310">
        <v>162.21</v>
      </c>
      <c r="Z310">
        <v>172</v>
      </c>
      <c r="AA310">
        <v>161.5</v>
      </c>
      <c r="AB310">
        <v>172</v>
      </c>
      <c r="AC310" s="2">
        <f>(Table2[[#This Row],[Close Price]]/Table2[[#This Row],[Day Low]])-1</f>
        <v>4.1176470588233371E-4</v>
      </c>
      <c r="AD310" s="2">
        <f>(Table2[[#This Row],[Day High]]/Table2[[#This Row],[Close Price]])-1</f>
        <v>2.7224084200623277E-2</v>
      </c>
      <c r="AE310" s="2">
        <f>(Table2[[#This Row],[Close Price]]/Table2[[#This Row],[Current Week Low]])-1</f>
        <v>4.8455705566857743E-2</v>
      </c>
      <c r="AF310" s="2">
        <f>(Table2[[#This Row],[Current Week High]]/Table2[[#This Row],[Close Price]])-1</f>
        <v>1.1348268360086955E-2</v>
      </c>
      <c r="AG310" s="2">
        <f>(Table2[[#This Row],[Close Price]]/Table2[[#This Row],[Current Month Low]])-1</f>
        <v>5.3065015479876187E-2</v>
      </c>
      <c r="AH310" s="2">
        <f>(Table2[[#This Row],[Current Month High]]/Table2[[#This Row],[Close Price]])-1</f>
        <v>1.1348268360086955E-2</v>
      </c>
      <c r="AI310">
        <v>33.768448285999803</v>
      </c>
      <c r="AJ310">
        <v>19.5571177504393</v>
      </c>
      <c r="AK310" t="str">
        <f>IF(AND(Table2[[#This Row],[20D EMA]]&gt;Table2[[#This Row],[50D EMA]],Table2[[#This Row],[50D EMA]]&gt;Table2[[#This Row],[200D EMA]]),"Uptrend","Downtrend/NoTrend")</f>
        <v>Downtrend/NoTrend</v>
      </c>
      <c r="AL310">
        <v>-0.09</v>
      </c>
      <c r="AM310" t="s">
        <v>10184</v>
      </c>
      <c r="AN310">
        <v>4.07</v>
      </c>
      <c r="AO310" t="s">
        <v>10183</v>
      </c>
      <c r="AP310">
        <v>1.5571038711385E-2</v>
      </c>
      <c r="AQ310">
        <f>(Table2[[#This Row],[Sharpe Ratio]]-AVERAGE(Table2[Sharpe Ratio]))/_xlfn.STDEV.P(Table2[Sharpe Ratio])</f>
        <v>-0.43042243494869903</v>
      </c>
      <c r="AR3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0">
        <f>_xlfn.RANK.AVG(Table2[[#This Row],[1Y Return vs Nifty Z-Score]],Table2[1Y Return vs Nifty Z-Score])</f>
        <v>690</v>
      </c>
      <c r="AT310">
        <f>_xlfn.RANK.AVG(Table2[[#This Row],[6M Return vs Nifty Z-Score]],Table2[6M Return vs Nifty Z-Score])</f>
        <v>624</v>
      </c>
      <c r="AU310">
        <f>_xlfn.RANK.AVG(Table2[[#This Row],[Sharpe Ratio Z-Score]],Table2[Sharpe Ratio Z-Score])</f>
        <v>447</v>
      </c>
      <c r="AV310">
        <f>(Table2[[#This Row],[Rank 1Y]]+Table2[[#This Row],[Rank 6M]]+Table2[[#This Row],[Rank Sharpe]])/3</f>
        <v>587</v>
      </c>
    </row>
    <row r="311" spans="1:48" x14ac:dyDescent="0.3">
      <c r="A311" t="s">
        <v>765</v>
      </c>
      <c r="B311" t="s">
        <v>766</v>
      </c>
      <c r="C311" t="s">
        <v>10139</v>
      </c>
      <c r="D311" t="s">
        <v>49</v>
      </c>
      <c r="E311">
        <v>20454.97210499</v>
      </c>
      <c r="F311">
        <v>1282.9000000000001</v>
      </c>
      <c r="G311">
        <v>-26.3973487362707</v>
      </c>
      <c r="H311">
        <f>(Table2[[#This Row],[1Y Return vs Nifty]]-AVERAGE(Table2[1Y Return vs Nifty]))/_xlfn.STDEV.P(Table2[1Y Return vs Nifty])</f>
        <v>-0.85922589093934654</v>
      </c>
      <c r="I311">
        <v>-18.373888622307302</v>
      </c>
      <c r="J311">
        <f>(Table2[[#This Row],[1M Return vs Nifty]]-AVERAGE(Table2[1M Return vs Nifty]))/_xlfn.STDEV.P(Table2[1M Return vs Nifty])</f>
        <v>-1.6999406786625368</v>
      </c>
      <c r="K311">
        <v>-34.527226409815199</v>
      </c>
      <c r="L311">
        <f>(Table2[[#This Row],[6M Return vs Nifty]]-AVERAGE(Table2[6M Return vs Nifty]))/_xlfn.STDEV.P(Table2[6M Return vs Nifty])</f>
        <v>-1.3876465698049443</v>
      </c>
      <c r="M311">
        <v>-3.7932755083766101</v>
      </c>
      <c r="N311">
        <f>(Table2[[#This Row],[1W Return vs Nifty]]-AVERAGE(Table2[1W Return vs Nifty]))/_xlfn.STDEV.P(Table2[1W Return vs Nifty])</f>
        <v>-0.48159592074331681</v>
      </c>
      <c r="O311">
        <v>1336.85</v>
      </c>
      <c r="P311">
        <v>1382.22890789658</v>
      </c>
      <c r="Q311">
        <v>1423.9572573196001</v>
      </c>
      <c r="R311">
        <v>35.883147790565999</v>
      </c>
      <c r="S311" s="2">
        <f>(Table2[[#This Row],[Close Price]]-Table2[[#This Row],[20D EMA]])/Table2[[#This Row],[20D EMA]]</f>
        <v>-4.0356060889404063E-2</v>
      </c>
      <c r="T311" s="2">
        <f>(Table2[[#This Row],[Close Price]]-Table2[[#This Row],[50D EMA]])/Table2[[#This Row],[50D EMA]]</f>
        <v>-7.1861402499340477E-2</v>
      </c>
      <c r="U311" s="2">
        <f>(Table2[[#This Row],[Close Price]]-Table2[[#This Row],[200D EMA]])/Table2[[#This Row],[200D EMA]]</f>
        <v>-9.906003610327499E-2</v>
      </c>
      <c r="V311">
        <v>1.54717653347949</v>
      </c>
      <c r="W311">
        <v>1290.05</v>
      </c>
      <c r="X311">
        <v>1328</v>
      </c>
      <c r="Y311">
        <v>1272.0999999999999</v>
      </c>
      <c r="Z311">
        <v>1313.7</v>
      </c>
      <c r="AA311">
        <v>1249</v>
      </c>
      <c r="AB311">
        <v>1407.95</v>
      </c>
      <c r="AC311" s="2">
        <f>(Table2[[#This Row],[Close Price]]/Table2[[#This Row],[Day Low]])-1</f>
        <v>-5.5424208364015515E-3</v>
      </c>
      <c r="AD311" s="2">
        <f>(Table2[[#This Row],[Day High]]/Table2[[#This Row],[Close Price]])-1</f>
        <v>3.5154727570348321E-2</v>
      </c>
      <c r="AE311" s="2">
        <f>(Table2[[#This Row],[Close Price]]/Table2[[#This Row],[Current Week Low]])-1</f>
        <v>8.4898985928780757E-3</v>
      </c>
      <c r="AF311" s="2">
        <f>(Table2[[#This Row],[Current Week High]]/Table2[[#This Row],[Close Price]])-1</f>
        <v>2.4008106633408577E-2</v>
      </c>
      <c r="AG311" s="2">
        <f>(Table2[[#This Row],[Close Price]]/Table2[[#This Row],[Current Month Low]])-1</f>
        <v>2.7141713370696596E-2</v>
      </c>
      <c r="AH311" s="2">
        <f>(Table2[[#This Row],[Current Month High]]/Table2[[#This Row],[Close Price]])-1</f>
        <v>9.7474471899602344E-2</v>
      </c>
      <c r="AI311">
        <v>39.995323096110297</v>
      </c>
      <c r="AJ311">
        <v>7.7976640618435598</v>
      </c>
      <c r="AK311" t="str">
        <f>IF(AND(Table2[[#This Row],[20D EMA]]&gt;Table2[[#This Row],[50D EMA]],Table2[[#This Row],[50D EMA]]&gt;Table2[[#This Row],[200D EMA]]),"Uptrend","Downtrend/NoTrend")</f>
        <v>Downtrend/NoTrend</v>
      </c>
      <c r="AL311">
        <v>-0.21</v>
      </c>
      <c r="AM311" t="s">
        <v>10184</v>
      </c>
      <c r="AN311">
        <v>-3.52</v>
      </c>
      <c r="AO311" t="s">
        <v>10184</v>
      </c>
      <c r="AP311">
        <v>4.5884132261414003E-2</v>
      </c>
      <c r="AQ311">
        <f>(Table2[[#This Row],[Sharpe Ratio]]-AVERAGE(Table2[Sharpe Ratio]))/_xlfn.STDEV.P(Table2[Sharpe Ratio])</f>
        <v>-8.7504439418971E-2</v>
      </c>
      <c r="AR3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1">
        <f>_xlfn.RANK.AVG(Table2[[#This Row],[1Y Return vs Nifty Z-Score]],Table2[1Y Return vs Nifty Z-Score])</f>
        <v>646</v>
      </c>
      <c r="AT311">
        <f>_xlfn.RANK.AVG(Table2[[#This Row],[6M Return vs Nifty Z-Score]],Table2[6M Return vs Nifty Z-Score])</f>
        <v>708</v>
      </c>
      <c r="AU311">
        <f>_xlfn.RANK.AVG(Table2[[#This Row],[Sharpe Ratio Z-Score]],Table2[Sharpe Ratio Z-Score])</f>
        <v>363</v>
      </c>
      <c r="AV311">
        <f>(Table2[[#This Row],[Rank 1Y]]+Table2[[#This Row],[Rank 6M]]+Table2[[#This Row],[Rank Sharpe]])/3</f>
        <v>572.33333333333337</v>
      </c>
    </row>
    <row r="312" spans="1:48" x14ac:dyDescent="0.3">
      <c r="A312" t="s">
        <v>767</v>
      </c>
      <c r="B312" t="s">
        <v>768</v>
      </c>
      <c r="C312" t="s">
        <v>10138</v>
      </c>
      <c r="D312" t="s">
        <v>288</v>
      </c>
      <c r="E312">
        <v>20441.43693783</v>
      </c>
      <c r="F312">
        <v>1859.35</v>
      </c>
      <c r="G312">
        <v>2.04141782197099</v>
      </c>
      <c r="H312">
        <f>(Table2[[#This Row],[1Y Return vs Nifty]]-AVERAGE(Table2[1Y Return vs Nifty]))/_xlfn.STDEV.P(Table2[1Y Return vs Nifty])</f>
        <v>-0.50946862555207684</v>
      </c>
      <c r="I312">
        <v>-7.7881065954761102</v>
      </c>
      <c r="J312">
        <f>(Table2[[#This Row],[1M Return vs Nifty]]-AVERAGE(Table2[1M Return vs Nifty]))/_xlfn.STDEV.P(Table2[1M Return vs Nifty])</f>
        <v>-0.69339078742670379</v>
      </c>
      <c r="K312">
        <v>-30.295074553998599</v>
      </c>
      <c r="L312">
        <f>(Table2[[#This Row],[6M Return vs Nifty]]-AVERAGE(Table2[6M Return vs Nifty]))/_xlfn.STDEV.P(Table2[6M Return vs Nifty])</f>
        <v>-1.2574386067251004</v>
      </c>
      <c r="M312">
        <v>1.39904946646821</v>
      </c>
      <c r="N312">
        <f>(Table2[[#This Row],[1W Return vs Nifty]]-AVERAGE(Table2[1W Return vs Nifty]))/_xlfn.STDEV.P(Table2[1W Return vs Nifty])</f>
        <v>0.62636443455668589</v>
      </c>
      <c r="O312">
        <v>1827.08</v>
      </c>
      <c r="P312">
        <v>1843.7731095164399</v>
      </c>
      <c r="Q312">
        <v>1832.25214853798</v>
      </c>
      <c r="R312">
        <v>63.411312837380997</v>
      </c>
      <c r="S312" s="2">
        <f>(Table2[[#This Row],[Close Price]]-Table2[[#This Row],[20D EMA]])/Table2[[#This Row],[20D EMA]]</f>
        <v>1.7662061869212067E-2</v>
      </c>
      <c r="T312" s="2">
        <f>(Table2[[#This Row],[Close Price]]-Table2[[#This Row],[50D EMA]])/Table2[[#This Row],[50D EMA]]</f>
        <v>8.4483770823869219E-3</v>
      </c>
      <c r="U312" s="2">
        <f>(Table2[[#This Row],[Close Price]]-Table2[[#This Row],[200D EMA]])/Table2[[#This Row],[200D EMA]]</f>
        <v>1.4789368091963894E-2</v>
      </c>
      <c r="V312">
        <v>1.4891293815576701</v>
      </c>
      <c r="W312">
        <v>1828</v>
      </c>
      <c r="X312">
        <v>1878.4</v>
      </c>
      <c r="Y312">
        <v>1845.9</v>
      </c>
      <c r="Z312">
        <v>1929.05</v>
      </c>
      <c r="AA312">
        <v>1763.25</v>
      </c>
      <c r="AB312">
        <v>1929.05</v>
      </c>
      <c r="AC312" s="2">
        <f>(Table2[[#This Row],[Close Price]]/Table2[[#This Row],[Day Low]])-1</f>
        <v>1.7149890590809624E-2</v>
      </c>
      <c r="AD312" s="2">
        <f>(Table2[[#This Row],[Day High]]/Table2[[#This Row],[Close Price]])-1</f>
        <v>1.0245515906096347E-2</v>
      </c>
      <c r="AE312" s="2">
        <f>(Table2[[#This Row],[Close Price]]/Table2[[#This Row],[Current Week Low]])-1</f>
        <v>7.2864185492171885E-3</v>
      </c>
      <c r="AF312" s="2">
        <f>(Table2[[#This Row],[Current Week High]]/Table2[[#This Row],[Close Price]])-1</f>
        <v>3.7486218302094754E-2</v>
      </c>
      <c r="AG312" s="2">
        <f>(Table2[[#This Row],[Close Price]]/Table2[[#This Row],[Current Month Low]])-1</f>
        <v>5.4501630511838872E-2</v>
      </c>
      <c r="AH312" s="2">
        <f>(Table2[[#This Row],[Current Month High]]/Table2[[#This Row],[Close Price]])-1</f>
        <v>3.7486218302094754E-2</v>
      </c>
      <c r="AI312">
        <v>32.247828542232398</v>
      </c>
      <c r="AJ312">
        <v>30.930920357721199</v>
      </c>
      <c r="AK312" t="str">
        <f>IF(AND(Table2[[#This Row],[20D EMA]]&gt;Table2[[#This Row],[50D EMA]],Table2[[#This Row],[50D EMA]]&gt;Table2[[#This Row],[200D EMA]]),"Uptrend","Downtrend/NoTrend")</f>
        <v>Downtrend/NoTrend</v>
      </c>
      <c r="AL312">
        <v>-0.16</v>
      </c>
      <c r="AM312" t="s">
        <v>10184</v>
      </c>
      <c r="AN312">
        <v>0.75</v>
      </c>
      <c r="AO312" t="s">
        <v>10183</v>
      </c>
      <c r="AP312">
        <v>4.8260215835113002E-2</v>
      </c>
      <c r="AQ312">
        <f>(Table2[[#This Row],[Sharpe Ratio]]-AVERAGE(Table2[Sharpe Ratio]))/_xlfn.STDEV.P(Table2[Sharpe Ratio])</f>
        <v>-6.0624905828668932E-2</v>
      </c>
      <c r="AR3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2">
        <f>_xlfn.RANK.AVG(Table2[[#This Row],[1Y Return vs Nifty Z-Score]],Table2[1Y Return vs Nifty Z-Score])</f>
        <v>488</v>
      </c>
      <c r="AT312">
        <f>_xlfn.RANK.AVG(Table2[[#This Row],[6M Return vs Nifty Z-Score]],Table2[6M Return vs Nifty Z-Score])</f>
        <v>695</v>
      </c>
      <c r="AU312">
        <f>_xlfn.RANK.AVG(Table2[[#This Row],[Sharpe Ratio Z-Score]],Table2[Sharpe Ratio Z-Score])</f>
        <v>357</v>
      </c>
      <c r="AV312">
        <f>(Table2[[#This Row],[Rank 1Y]]+Table2[[#This Row],[Rank 6M]]+Table2[[#This Row],[Rank Sharpe]])/3</f>
        <v>513.33333333333337</v>
      </c>
    </row>
    <row r="313" spans="1:48" x14ac:dyDescent="0.3">
      <c r="A313" t="s">
        <v>769</v>
      </c>
      <c r="B313" t="s">
        <v>770</v>
      </c>
      <c r="C313" t="s">
        <v>10153</v>
      </c>
      <c r="D313" t="s">
        <v>369</v>
      </c>
      <c r="E313">
        <v>20393.201917300001</v>
      </c>
      <c r="F313">
        <v>507.7</v>
      </c>
      <c r="G313">
        <v>64.088960111473</v>
      </c>
      <c r="H313">
        <f>(Table2[[#This Row],[1Y Return vs Nifty]]-AVERAGE(Table2[1Y Return vs Nifty]))/_xlfn.STDEV.P(Table2[1Y Return vs Nifty])</f>
        <v>0.25362982566707354</v>
      </c>
      <c r="I313">
        <v>13.5469140492965</v>
      </c>
      <c r="J313">
        <f>(Table2[[#This Row],[1M Return vs Nifty]]-AVERAGE(Table2[1M Return vs Nifty]))/_xlfn.STDEV.P(Table2[1M Return vs Nifty])</f>
        <v>1.3352512774749952</v>
      </c>
      <c r="K313">
        <v>20.382992783292401</v>
      </c>
      <c r="L313">
        <f>(Table2[[#This Row],[6M Return vs Nifty]]-AVERAGE(Table2[6M Return vs Nifty]))/_xlfn.STDEV.P(Table2[6M Return vs Nifty])</f>
        <v>0.30174172177438502</v>
      </c>
      <c r="M313">
        <v>-4.19639451879892</v>
      </c>
      <c r="N313">
        <f>(Table2[[#This Row],[1W Return vs Nifty]]-AVERAGE(Table2[1W Return vs Nifty]))/_xlfn.STDEV.P(Table2[1W Return vs Nifty])</f>
        <v>-0.56761516726188355</v>
      </c>
      <c r="O313">
        <v>496.23</v>
      </c>
      <c r="P313">
        <v>458.58110169894502</v>
      </c>
      <c r="Q313">
        <v>384.14997968441497</v>
      </c>
      <c r="R313">
        <v>53.197968526403301</v>
      </c>
      <c r="S313" s="2">
        <f>(Table2[[#This Row],[Close Price]]-Table2[[#This Row],[20D EMA]])/Table2[[#This Row],[20D EMA]]</f>
        <v>2.311428168389652E-2</v>
      </c>
      <c r="T313" s="2">
        <f>(Table2[[#This Row],[Close Price]]-Table2[[#This Row],[50D EMA]])/Table2[[#This Row],[50D EMA]]</f>
        <v>0.10711060294259825</v>
      </c>
      <c r="U313" s="2">
        <f>(Table2[[#This Row],[Close Price]]-Table2[[#This Row],[200D EMA]])/Table2[[#This Row],[200D EMA]]</f>
        <v>0.32161922907579804</v>
      </c>
      <c r="V313">
        <v>1.01663244340475</v>
      </c>
      <c r="W313">
        <v>504</v>
      </c>
      <c r="X313">
        <v>514</v>
      </c>
      <c r="Y313">
        <v>494.25</v>
      </c>
      <c r="Z313">
        <v>509.6</v>
      </c>
      <c r="AA313">
        <v>485.05</v>
      </c>
      <c r="AB313">
        <v>542.70000000000005</v>
      </c>
      <c r="AC313" s="2">
        <f>(Table2[[#This Row],[Close Price]]/Table2[[#This Row],[Day Low]])-1</f>
        <v>7.3412698412698152E-3</v>
      </c>
      <c r="AD313" s="2">
        <f>(Table2[[#This Row],[Day High]]/Table2[[#This Row],[Close Price]])-1</f>
        <v>1.2408902895410634E-2</v>
      </c>
      <c r="AE313" s="2">
        <f>(Table2[[#This Row],[Close Price]]/Table2[[#This Row],[Current Week Low]])-1</f>
        <v>2.7212948912493706E-2</v>
      </c>
      <c r="AF313" s="2">
        <f>(Table2[[#This Row],[Current Week High]]/Table2[[#This Row],[Close Price]])-1</f>
        <v>3.7423675398857714E-3</v>
      </c>
      <c r="AG313" s="2">
        <f>(Table2[[#This Row],[Close Price]]/Table2[[#This Row],[Current Month Low]])-1</f>
        <v>4.6696216884857256E-2</v>
      </c>
      <c r="AH313" s="2">
        <f>(Table2[[#This Row],[Current Month High]]/Table2[[#This Row],[Close Price]])-1</f>
        <v>6.8938349418948386E-2</v>
      </c>
      <c r="AI313">
        <v>13.127831396494001</v>
      </c>
      <c r="AJ313">
        <v>103.03939212157501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0.15</v>
      </c>
      <c r="AM313" t="s">
        <v>10183</v>
      </c>
      <c r="AN313">
        <v>1.79</v>
      </c>
      <c r="AO313" t="s">
        <v>10183</v>
      </c>
      <c r="AP313">
        <v>3.6171676809070998E-2</v>
      </c>
      <c r="AQ313">
        <f>(Table2[[#This Row],[Sharpe Ratio]]-AVERAGE(Table2[Sharpe Ratio]))/_xlfn.STDEV.P(Table2[Sharpe Ratio])</f>
        <v>-0.1973769520971122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1.1256307055574579</v>
      </c>
      <c r="AS313">
        <f>_xlfn.RANK.AVG(Table2[[#This Row],[1Y Return vs Nifty Z-Score]],Table2[1Y Return vs Nifty Z-Score])</f>
        <v>206</v>
      </c>
      <c r="AT313">
        <f>_xlfn.RANK.AVG(Table2[[#This Row],[6M Return vs Nifty Z-Score]],Table2[6M Return vs Nifty Z-Score])</f>
        <v>218</v>
      </c>
      <c r="AU313">
        <f>_xlfn.RANK.AVG(Table2[[#This Row],[Sharpe Ratio Z-Score]],Table2[Sharpe Ratio Z-Score])</f>
        <v>395</v>
      </c>
      <c r="AV313">
        <f>(Table2[[#This Row],[Rank 1Y]]+Table2[[#This Row],[Rank 6M]]+Table2[[#This Row],[Rank Sharpe]])/3</f>
        <v>273</v>
      </c>
    </row>
    <row r="314" spans="1:48" x14ac:dyDescent="0.3">
      <c r="A314" t="s">
        <v>773</v>
      </c>
      <c r="B314" t="s">
        <v>774</v>
      </c>
      <c r="C314" t="s">
        <v>10144</v>
      </c>
      <c r="D314" t="s">
        <v>775</v>
      </c>
      <c r="E314">
        <v>20310.43097971</v>
      </c>
      <c r="F314">
        <v>2116.3000000000002</v>
      </c>
      <c r="G314">
        <v>69.317828502296194</v>
      </c>
      <c r="H314">
        <f>(Table2[[#This Row],[1Y Return vs Nifty]]-AVERAGE(Table2[1Y Return vs Nifty]))/_xlfn.STDEV.P(Table2[1Y Return vs Nifty])</f>
        <v>0.31793763260725355</v>
      </c>
      <c r="I314">
        <v>0.916746367405324</v>
      </c>
      <c r="J314">
        <f>(Table2[[#This Row],[1M Return vs Nifty]]-AVERAGE(Table2[1M Return vs Nifty]))/_xlfn.STDEV.P(Table2[1M Return vs Nifty])</f>
        <v>0.13431082033397043</v>
      </c>
      <c r="K314">
        <v>34.380492188739701</v>
      </c>
      <c r="L314">
        <f>(Table2[[#This Row],[6M Return vs Nifty]]-AVERAGE(Table2[6M Return vs Nifty]))/_xlfn.STDEV.P(Table2[6M Return vs Nifty])</f>
        <v>0.73239401117408787</v>
      </c>
      <c r="M314">
        <v>-0.355872625972179</v>
      </c>
      <c r="N314">
        <f>(Table2[[#This Row],[1W Return vs Nifty]]-AVERAGE(Table2[1W Return vs Nifty]))/_xlfn.STDEV.P(Table2[1W Return vs Nifty])</f>
        <v>0.25189170519478998</v>
      </c>
      <c r="O314">
        <v>2031.15</v>
      </c>
      <c r="P314">
        <v>1898.10581089316</v>
      </c>
      <c r="Q314">
        <v>1611.3879165251601</v>
      </c>
      <c r="R314">
        <v>64.348925094006404</v>
      </c>
      <c r="S314" s="2">
        <f>(Table2[[#This Row],[Close Price]]-Table2[[#This Row],[20D EMA]])/Table2[[#This Row],[20D EMA]]</f>
        <v>4.1922063855451386E-2</v>
      </c>
      <c r="T314" s="2">
        <f>(Table2[[#This Row],[Close Price]]-Table2[[#This Row],[50D EMA]])/Table2[[#This Row],[50D EMA]]</f>
        <v>0.11495364897711799</v>
      </c>
      <c r="U314" s="2">
        <f>(Table2[[#This Row],[Close Price]]-Table2[[#This Row],[200D EMA]])/Table2[[#This Row],[200D EMA]]</f>
        <v>0.31333987198045143</v>
      </c>
      <c r="V314">
        <v>0.98221631705726797</v>
      </c>
      <c r="W314">
        <v>2104.0500000000002</v>
      </c>
      <c r="X314">
        <v>2150</v>
      </c>
      <c r="Y314">
        <v>2046</v>
      </c>
      <c r="Z314">
        <v>2127.6</v>
      </c>
      <c r="AA314">
        <v>1935.05</v>
      </c>
      <c r="AB314">
        <v>2236.6</v>
      </c>
      <c r="AC314" s="2">
        <f>(Table2[[#This Row],[Close Price]]/Table2[[#This Row],[Day Low]])-1</f>
        <v>5.8221049879993991E-3</v>
      </c>
      <c r="AD314" s="2">
        <f>(Table2[[#This Row],[Day High]]/Table2[[#This Row],[Close Price]])-1</f>
        <v>1.592401833388446E-2</v>
      </c>
      <c r="AE314" s="2">
        <f>(Table2[[#This Row],[Close Price]]/Table2[[#This Row],[Current Week Low]])-1</f>
        <v>3.4359726295210224E-2</v>
      </c>
      <c r="AF314" s="2">
        <f>(Table2[[#This Row],[Current Week High]]/Table2[[#This Row],[Close Price]])-1</f>
        <v>5.3395076312430234E-3</v>
      </c>
      <c r="AG314" s="2">
        <f>(Table2[[#This Row],[Close Price]]/Table2[[#This Row],[Current Month Low]])-1</f>
        <v>9.3666830314462324E-2</v>
      </c>
      <c r="AH314" s="2">
        <f>(Table2[[#This Row],[Current Month High]]/Table2[[#This Row],[Close Price]])-1</f>
        <v>5.6844492746774833E-2</v>
      </c>
      <c r="AI314">
        <v>5.6844492746774797</v>
      </c>
      <c r="AJ314">
        <v>96.819344338525894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0.21</v>
      </c>
      <c r="AM314" t="s">
        <v>10183</v>
      </c>
      <c r="AN314">
        <v>8.65</v>
      </c>
      <c r="AO314" t="s">
        <v>10183</v>
      </c>
      <c r="AP314">
        <v>6.2674672133157999E-2</v>
      </c>
      <c r="AQ314">
        <f>(Table2[[#This Row],[Sharpe Ratio]]-AVERAGE(Table2[Sharpe Ratio]))/_xlfn.STDEV.P(Table2[Sharpe Ratio])</f>
        <v>0.10243916588075663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1.5389733351908583</v>
      </c>
      <c r="AS314">
        <f>_xlfn.RANK.AVG(Table2[[#This Row],[1Y Return vs Nifty Z-Score]],Table2[1Y Return vs Nifty Z-Score])</f>
        <v>189</v>
      </c>
      <c r="AT314">
        <f>_xlfn.RANK.AVG(Table2[[#This Row],[6M Return vs Nifty Z-Score]],Table2[6M Return vs Nifty Z-Score])</f>
        <v>136</v>
      </c>
      <c r="AU314">
        <f>_xlfn.RANK.AVG(Table2[[#This Row],[Sharpe Ratio Z-Score]],Table2[Sharpe Ratio Z-Score])</f>
        <v>304</v>
      </c>
      <c r="AV314">
        <f>(Table2[[#This Row],[Rank 1Y]]+Table2[[#This Row],[Rank 6M]]+Table2[[#This Row],[Rank Sharpe]])/3</f>
        <v>209.66666666666666</v>
      </c>
    </row>
    <row r="315" spans="1:48" x14ac:dyDescent="0.3">
      <c r="A315" t="s">
        <v>778</v>
      </c>
      <c r="B315" t="s">
        <v>779</v>
      </c>
      <c r="C315" t="s">
        <v>10138</v>
      </c>
      <c r="D315" t="s">
        <v>21</v>
      </c>
      <c r="E315">
        <v>20259.950001795001</v>
      </c>
      <c r="F315">
        <v>733.95</v>
      </c>
      <c r="G315">
        <v>65.4877393716732</v>
      </c>
      <c r="H315">
        <f>(Table2[[#This Row],[1Y Return vs Nifty]]-AVERAGE(Table2[1Y Return vs Nifty]))/_xlfn.STDEV.P(Table2[1Y Return vs Nifty])</f>
        <v>0.270832864621879</v>
      </c>
      <c r="I315">
        <v>3.2784359338187201</v>
      </c>
      <c r="J315">
        <f>(Table2[[#This Row],[1M Return vs Nifty]]-AVERAGE(Table2[1M Return vs Nifty]))/_xlfn.STDEV.P(Table2[1M Return vs Nifty])</f>
        <v>0.35887225284608476</v>
      </c>
      <c r="K315">
        <v>-17.916702752726799</v>
      </c>
      <c r="L315">
        <f>(Table2[[#This Row],[6M Return vs Nifty]]-AVERAGE(Table2[6M Return vs Nifty]))/_xlfn.STDEV.P(Table2[6M Return vs Nifty])</f>
        <v>-0.8766010013179597</v>
      </c>
      <c r="M315">
        <v>0.41090868563260402</v>
      </c>
      <c r="N315">
        <f>(Table2[[#This Row],[1W Return vs Nifty]]-AVERAGE(Table2[1W Return vs Nifty]))/_xlfn.STDEV.P(Table2[1W Return vs Nifty])</f>
        <v>0.41551075803892129</v>
      </c>
      <c r="O315">
        <v>699.36</v>
      </c>
      <c r="P315">
        <v>684.01971817589197</v>
      </c>
      <c r="Q315">
        <v>648.15360401642397</v>
      </c>
      <c r="R315">
        <v>71.663529000333</v>
      </c>
      <c r="S315" s="2">
        <f>(Table2[[#This Row],[Close Price]]-Table2[[#This Row],[20D EMA]])/Table2[[#This Row],[20D EMA]]</f>
        <v>4.9459505833905328E-2</v>
      </c>
      <c r="T315" s="2">
        <f>(Table2[[#This Row],[Close Price]]-Table2[[#This Row],[50D EMA]])/Table2[[#This Row],[50D EMA]]</f>
        <v>7.2995383754812723E-2</v>
      </c>
      <c r="U315" s="2">
        <f>(Table2[[#This Row],[Close Price]]-Table2[[#This Row],[200D EMA]])/Table2[[#This Row],[200D EMA]]</f>
        <v>0.13237046812965345</v>
      </c>
      <c r="V315">
        <v>1.1723546599932999</v>
      </c>
      <c r="W315">
        <v>725.6</v>
      </c>
      <c r="X315">
        <v>739.7</v>
      </c>
      <c r="Y315">
        <v>730.25</v>
      </c>
      <c r="Z315">
        <v>748.65</v>
      </c>
      <c r="AA315">
        <v>683.05</v>
      </c>
      <c r="AB315">
        <v>748.65</v>
      </c>
      <c r="AC315" s="2">
        <f>(Table2[[#This Row],[Close Price]]/Table2[[#This Row],[Day Low]])-1</f>
        <v>1.1507717750826929E-2</v>
      </c>
      <c r="AD315" s="2">
        <f>(Table2[[#This Row],[Day High]]/Table2[[#This Row],[Close Price]])-1</f>
        <v>7.8343211390421441E-3</v>
      </c>
      <c r="AE315" s="2">
        <f>(Table2[[#This Row],[Close Price]]/Table2[[#This Row],[Current Week Low]])-1</f>
        <v>5.0667579596028745E-3</v>
      </c>
      <c r="AF315" s="2">
        <f>(Table2[[#This Row],[Current Week High]]/Table2[[#This Row],[Close Price]])-1</f>
        <v>2.0028612303290227E-2</v>
      </c>
      <c r="AG315" s="2">
        <f>(Table2[[#This Row],[Close Price]]/Table2[[#This Row],[Current Month Low]])-1</f>
        <v>7.4518702876802623E-2</v>
      </c>
      <c r="AH315" s="2">
        <f>(Table2[[#This Row],[Current Month High]]/Table2[[#This Row],[Close Price]])-1</f>
        <v>2.0028612303290227E-2</v>
      </c>
      <c r="AI315">
        <v>17.4262551944955</v>
      </c>
      <c r="AJ315">
        <v>95.667821914156207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-0.04</v>
      </c>
      <c r="AM315" t="s">
        <v>10184</v>
      </c>
      <c r="AN315">
        <v>6.85</v>
      </c>
      <c r="AO315" t="s">
        <v>10183</v>
      </c>
      <c r="AP315">
        <v>5.1823942986479E-2</v>
      </c>
      <c r="AQ315">
        <f>(Table2[[#This Row],[Sharpe Ratio]]-AVERAGE(Table2[Sharpe Ratio]))/_xlfn.STDEV.P(Table2[Sharpe Ratio])</f>
        <v>-2.0310110199368115E-2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0.14830476398955722</v>
      </c>
      <c r="AS315">
        <f>_xlfn.RANK.AVG(Table2[[#This Row],[1Y Return vs Nifty Z-Score]],Table2[1Y Return vs Nifty Z-Score])</f>
        <v>200</v>
      </c>
      <c r="AT315">
        <f>_xlfn.RANK.AVG(Table2[[#This Row],[6M Return vs Nifty Z-Score]],Table2[6M Return vs Nifty Z-Score])</f>
        <v>611</v>
      </c>
      <c r="AU315">
        <f>_xlfn.RANK.AVG(Table2[[#This Row],[Sharpe Ratio Z-Score]],Table2[Sharpe Ratio Z-Score])</f>
        <v>343</v>
      </c>
      <c r="AV315">
        <f>(Table2[[#This Row],[Rank 1Y]]+Table2[[#This Row],[Rank 6M]]+Table2[[#This Row],[Rank Sharpe]])/3</f>
        <v>384.66666666666669</v>
      </c>
    </row>
    <row r="316" spans="1:48" x14ac:dyDescent="0.3">
      <c r="A316" t="s">
        <v>780</v>
      </c>
      <c r="B316" t="s">
        <v>781</v>
      </c>
      <c r="C316" t="s">
        <v>10150</v>
      </c>
      <c r="D316" t="s">
        <v>384</v>
      </c>
      <c r="E316">
        <v>20228.182374669999</v>
      </c>
      <c r="F316">
        <v>8525.0499999999993</v>
      </c>
      <c r="G316">
        <v>-10.405058538753901</v>
      </c>
      <c r="H316">
        <f>(Table2[[#This Row],[1Y Return vs Nifty]]-AVERAGE(Table2[1Y Return vs Nifty]))/_xlfn.STDEV.P(Table2[1Y Return vs Nifty])</f>
        <v>-0.66254296957185432</v>
      </c>
      <c r="I316">
        <v>0.32934780801465902</v>
      </c>
      <c r="J316">
        <f>(Table2[[#This Row],[1M Return vs Nifty]]-AVERAGE(Table2[1M Return vs Nifty]))/_xlfn.STDEV.P(Table2[1M Return vs Nifty])</f>
        <v>7.8457983522466024E-2</v>
      </c>
      <c r="K316">
        <v>6.0421033783675702</v>
      </c>
      <c r="L316">
        <f>(Table2[[#This Row],[6M Return vs Nifty]]-AVERAGE(Table2[6M Return vs Nifty]))/_xlfn.STDEV.P(Table2[6M Return vs Nifty])</f>
        <v>-0.13947543247356434</v>
      </c>
      <c r="M316">
        <v>1.62433300647961</v>
      </c>
      <c r="N316">
        <f>(Table2[[#This Row],[1W Return vs Nifty]]-AVERAGE(Table2[1W Return vs Nifty]))/_xlfn.STDEV.P(Table2[1W Return vs Nifty])</f>
        <v>0.67443639311928205</v>
      </c>
      <c r="O316">
        <v>8141.37</v>
      </c>
      <c r="P316">
        <v>7651.6051782505901</v>
      </c>
      <c r="Q316">
        <v>6974.3032112140399</v>
      </c>
      <c r="R316">
        <v>71.951625791416205</v>
      </c>
      <c r="S316" s="2">
        <f>(Table2[[#This Row],[Close Price]]-Table2[[#This Row],[20D EMA]])/Table2[[#This Row],[20D EMA]]</f>
        <v>4.7127203406797553E-2</v>
      </c>
      <c r="T316" s="2">
        <f>(Table2[[#This Row],[Close Price]]-Table2[[#This Row],[50D EMA]])/Table2[[#This Row],[50D EMA]]</f>
        <v>0.11415184152890485</v>
      </c>
      <c r="U316" s="2">
        <f>(Table2[[#This Row],[Close Price]]-Table2[[#This Row],[200D EMA]])/Table2[[#This Row],[200D EMA]]</f>
        <v>0.22235150119262104</v>
      </c>
      <c r="V316">
        <v>0.53478262020571399</v>
      </c>
      <c r="W316">
        <v>8495.0499999999993</v>
      </c>
      <c r="X316">
        <v>8871.4500000000007</v>
      </c>
      <c r="Y316">
        <v>8300</v>
      </c>
      <c r="Z316">
        <v>8610.0499999999993</v>
      </c>
      <c r="AA316">
        <v>7963.25</v>
      </c>
      <c r="AB316">
        <v>8659.7000000000007</v>
      </c>
      <c r="AC316" s="2">
        <f>(Table2[[#This Row],[Close Price]]/Table2[[#This Row],[Day Low]])-1</f>
        <v>3.5314683256719714E-3</v>
      </c>
      <c r="AD316" s="2">
        <f>(Table2[[#This Row],[Day High]]/Table2[[#This Row],[Close Price]])-1</f>
        <v>4.0633192767198123E-2</v>
      </c>
      <c r="AE316" s="2">
        <f>(Table2[[#This Row],[Close Price]]/Table2[[#This Row],[Current Week Low]])-1</f>
        <v>2.7114457831325156E-2</v>
      </c>
      <c r="AF316" s="2">
        <f>(Table2[[#This Row],[Current Week High]]/Table2[[#This Row],[Close Price]])-1</f>
        <v>9.9706160081172168E-3</v>
      </c>
      <c r="AG316" s="2">
        <f>(Table2[[#This Row],[Close Price]]/Table2[[#This Row],[Current Month Low]])-1</f>
        <v>7.0549084858569033E-2</v>
      </c>
      <c r="AH316" s="2">
        <f>(Table2[[#This Row],[Current Month High]]/Table2[[#This Row],[Close Price]])-1</f>
        <v>1.579462877050597E-2</v>
      </c>
      <c r="AI316">
        <v>1.5794628770505901</v>
      </c>
      <c r="AJ316">
        <v>55.379469981409201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0.24</v>
      </c>
      <c r="AM316" t="s">
        <v>10183</v>
      </c>
      <c r="AN316">
        <v>8.7899999999999991</v>
      </c>
      <c r="AO316" t="s">
        <v>10183</v>
      </c>
      <c r="AP316">
        <v>1.2256408916456E-2</v>
      </c>
      <c r="AQ316">
        <f>(Table2[[#This Row],[Sharpe Ratio]]-AVERAGE(Table2[Sharpe Ratio]))/_xlfn.STDEV.P(Table2[Sharpe Ratio])</f>
        <v>-0.46791930749073229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-0.51704333289440307</v>
      </c>
      <c r="AS316">
        <f>_xlfn.RANK.AVG(Table2[[#This Row],[1Y Return vs Nifty Z-Score]],Table2[1Y Return vs Nifty Z-Score])</f>
        <v>561</v>
      </c>
      <c r="AT316">
        <f>_xlfn.RANK.AVG(Table2[[#This Row],[6M Return vs Nifty Z-Score]],Table2[6M Return vs Nifty Z-Score])</f>
        <v>363</v>
      </c>
      <c r="AU316">
        <f>_xlfn.RANK.AVG(Table2[[#This Row],[Sharpe Ratio Z-Score]],Table2[Sharpe Ratio Z-Score])</f>
        <v>462</v>
      </c>
      <c r="AV316">
        <f>(Table2[[#This Row],[Rank 1Y]]+Table2[[#This Row],[Rank 6M]]+Table2[[#This Row],[Rank Sharpe]])/3</f>
        <v>462</v>
      </c>
    </row>
    <row r="317" spans="1:48" x14ac:dyDescent="0.3">
      <c r="A317" t="s">
        <v>782</v>
      </c>
      <c r="B317" t="s">
        <v>783</v>
      </c>
      <c r="C317" t="s">
        <v>10152</v>
      </c>
      <c r="D317" t="s">
        <v>140</v>
      </c>
      <c r="E317">
        <v>20198.766320070001</v>
      </c>
      <c r="F317">
        <v>1887.05</v>
      </c>
      <c r="G317">
        <v>223.622341259054</v>
      </c>
      <c r="H317">
        <f>(Table2[[#This Row],[1Y Return vs Nifty]]-AVERAGE(Table2[1Y Return vs Nifty]))/_xlfn.STDEV.P(Table2[1Y Return vs Nifty])</f>
        <v>2.2156684750540117</v>
      </c>
      <c r="I317">
        <v>-13.626624001173299</v>
      </c>
      <c r="J317">
        <f>(Table2[[#This Row],[1M Return vs Nifty]]-AVERAGE(Table2[1M Return vs Nifty]))/_xlfn.STDEV.P(Table2[1M Return vs Nifty])</f>
        <v>-1.2485466601612387</v>
      </c>
      <c r="K317">
        <v>34.631723153941799</v>
      </c>
      <c r="L317">
        <f>(Table2[[#This Row],[6M Return vs Nifty]]-AVERAGE(Table2[6M Return vs Nifty]))/_xlfn.STDEV.P(Table2[6M Return vs Nifty])</f>
        <v>0.74012347678780144</v>
      </c>
      <c r="M317">
        <v>-4.6797174274968096</v>
      </c>
      <c r="N317">
        <f>(Table2[[#This Row],[1W Return vs Nifty]]-AVERAGE(Table2[1W Return vs Nifty]))/_xlfn.STDEV.P(Table2[1W Return vs Nifty])</f>
        <v>-0.67074866222606366</v>
      </c>
      <c r="O317">
        <v>1980.65</v>
      </c>
      <c r="P317">
        <v>1894.1360491867099</v>
      </c>
      <c r="Q317">
        <v>1439.47040784406</v>
      </c>
      <c r="R317">
        <v>32.014951927805903</v>
      </c>
      <c r="S317" s="2">
        <f>(Table2[[#This Row],[Close Price]]-Table2[[#This Row],[20D EMA]])/Table2[[#This Row],[20D EMA]]</f>
        <v>-4.7257213541009334E-2</v>
      </c>
      <c r="T317" s="2">
        <f>(Table2[[#This Row],[Close Price]]-Table2[[#This Row],[50D EMA]])/Table2[[#This Row],[50D EMA]]</f>
        <v>-3.7410455229720686E-3</v>
      </c>
      <c r="U317" s="2">
        <f>(Table2[[#This Row],[Close Price]]-Table2[[#This Row],[200D EMA]])/Table2[[#This Row],[200D EMA]]</f>
        <v>0.3109335139624676</v>
      </c>
      <c r="V317">
        <v>0.60192733226270101</v>
      </c>
      <c r="W317">
        <v>1889.9</v>
      </c>
      <c r="X317">
        <v>1937</v>
      </c>
      <c r="Y317">
        <v>1880</v>
      </c>
      <c r="Z317">
        <v>1979.4</v>
      </c>
      <c r="AA317">
        <v>1880</v>
      </c>
      <c r="AB317">
        <v>2155.35</v>
      </c>
      <c r="AC317" s="2">
        <f>(Table2[[#This Row],[Close Price]]/Table2[[#This Row],[Day Low]])-1</f>
        <v>-1.5080162971586875E-3</v>
      </c>
      <c r="AD317" s="2">
        <f>(Table2[[#This Row],[Day High]]/Table2[[#This Row],[Close Price]])-1</f>
        <v>2.6469886860443603E-2</v>
      </c>
      <c r="AE317" s="2">
        <f>(Table2[[#This Row],[Close Price]]/Table2[[#This Row],[Current Week Low]])-1</f>
        <v>3.7499999999999201E-3</v>
      </c>
      <c r="AF317" s="2">
        <f>(Table2[[#This Row],[Current Week High]]/Table2[[#This Row],[Close Price]])-1</f>
        <v>4.8938819851090498E-2</v>
      </c>
      <c r="AG317" s="2">
        <f>(Table2[[#This Row],[Close Price]]/Table2[[#This Row],[Current Month Low]])-1</f>
        <v>3.7499999999999201E-3</v>
      </c>
      <c r="AH317" s="2">
        <f>(Table2[[#This Row],[Current Month High]]/Table2[[#This Row],[Close Price]])-1</f>
        <v>0.14217959248562573</v>
      </c>
      <c r="AI317">
        <v>14.5069507152432</v>
      </c>
      <c r="AJ317">
        <v>250.55545381267601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-0.04</v>
      </c>
      <c r="AM317" t="s">
        <v>10184</v>
      </c>
      <c r="AN317">
        <v>-6.28</v>
      </c>
      <c r="AO317" t="s">
        <v>10184</v>
      </c>
      <c r="AP317">
        <v>0.11271491443706499</v>
      </c>
      <c r="AQ317">
        <f>(Table2[[#This Row],[Sharpe Ratio]]-AVERAGE(Table2[Sharpe Ratio]))/_xlfn.STDEV.P(Table2[Sharpe Ratio])</f>
        <v>0.66852126365006437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1.7050178931045747</v>
      </c>
      <c r="AS317">
        <f>_xlfn.RANK.AVG(Table2[[#This Row],[1Y Return vs Nifty Z-Score]],Table2[1Y Return vs Nifty Z-Score])</f>
        <v>21</v>
      </c>
      <c r="AT317">
        <f>_xlfn.RANK.AVG(Table2[[#This Row],[6M Return vs Nifty Z-Score]],Table2[6M Return vs Nifty Z-Score])</f>
        <v>132</v>
      </c>
      <c r="AU317">
        <f>_xlfn.RANK.AVG(Table2[[#This Row],[Sharpe Ratio Z-Score]],Table2[Sharpe Ratio Z-Score])</f>
        <v>181</v>
      </c>
      <c r="AV317">
        <f>(Table2[[#This Row],[Rank 1Y]]+Table2[[#This Row],[Rank 6M]]+Table2[[#This Row],[Rank Sharpe]])/3</f>
        <v>111.33333333333333</v>
      </c>
    </row>
    <row r="318" spans="1:48" x14ac:dyDescent="0.3">
      <c r="A318" t="s">
        <v>784</v>
      </c>
      <c r="B318" t="s">
        <v>785</v>
      </c>
      <c r="C318" t="s">
        <v>10146</v>
      </c>
      <c r="D318" t="s">
        <v>153</v>
      </c>
      <c r="E318">
        <v>20185.1839755</v>
      </c>
      <c r="F318">
        <v>634.79999999999995</v>
      </c>
      <c r="G318">
        <v>36.414065840400902</v>
      </c>
      <c r="H318">
        <f>(Table2[[#This Row],[1Y Return vs Nifty]]-AVERAGE(Table2[1Y Return vs Nifty]))/_xlfn.STDEV.P(Table2[1Y Return vs Nifty])</f>
        <v>-8.6732873267449426E-2</v>
      </c>
      <c r="I318">
        <v>3.4127625733338598</v>
      </c>
      <c r="J318">
        <f>(Table2[[#This Row],[1M Return vs Nifty]]-AVERAGE(Table2[1M Return vs Nifty]))/_xlfn.STDEV.P(Table2[1M Return vs Nifty])</f>
        <v>0.37164471160740614</v>
      </c>
      <c r="K318">
        <v>40.819457122585703</v>
      </c>
      <c r="L318">
        <f>(Table2[[#This Row],[6M Return vs Nifty]]-AVERAGE(Table2[6M Return vs Nifty]))/_xlfn.STDEV.P(Table2[6M Return vs Nifty])</f>
        <v>0.93049760880996679</v>
      </c>
      <c r="M318">
        <v>-2.4112592505360602</v>
      </c>
      <c r="N318">
        <f>(Table2[[#This Row],[1W Return vs Nifty]]-AVERAGE(Table2[1W Return vs Nifty]))/_xlfn.STDEV.P(Table2[1W Return vs Nifty])</f>
        <v>-0.18669542212551629</v>
      </c>
      <c r="O318">
        <v>616.41</v>
      </c>
      <c r="P318">
        <v>589.32982524622105</v>
      </c>
      <c r="Q318">
        <v>497.69336399121198</v>
      </c>
      <c r="R318">
        <v>63.526250479767299</v>
      </c>
      <c r="S318" s="2">
        <f>(Table2[[#This Row],[Close Price]]-Table2[[#This Row],[20D EMA]])/Table2[[#This Row],[20D EMA]]</f>
        <v>2.983403903246214E-2</v>
      </c>
      <c r="T318" s="2">
        <f>(Table2[[#This Row],[Close Price]]-Table2[[#This Row],[50D EMA]])/Table2[[#This Row],[50D EMA]]</f>
        <v>7.7155733183504743E-2</v>
      </c>
      <c r="U318" s="2">
        <f>(Table2[[#This Row],[Close Price]]-Table2[[#This Row],[200D EMA]])/Table2[[#This Row],[200D EMA]]</f>
        <v>0.27548415536279669</v>
      </c>
      <c r="V318">
        <v>0.41396470155048998</v>
      </c>
      <c r="W318">
        <v>631</v>
      </c>
      <c r="X318">
        <v>645</v>
      </c>
      <c r="Y318">
        <v>626.1</v>
      </c>
      <c r="Z318">
        <v>639</v>
      </c>
      <c r="AA318">
        <v>604</v>
      </c>
      <c r="AB318">
        <v>651.95000000000005</v>
      </c>
      <c r="AC318" s="2">
        <f>(Table2[[#This Row],[Close Price]]/Table2[[#This Row],[Day Low]])-1</f>
        <v>6.0221870047543202E-3</v>
      </c>
      <c r="AD318" s="2">
        <f>(Table2[[#This Row],[Day High]]/Table2[[#This Row],[Close Price]])-1</f>
        <v>1.6068052930056753E-2</v>
      </c>
      <c r="AE318" s="2">
        <f>(Table2[[#This Row],[Close Price]]/Table2[[#This Row],[Current Week Low]])-1</f>
        <v>1.3895543842836533E-2</v>
      </c>
      <c r="AF318" s="2">
        <f>(Table2[[#This Row],[Current Week High]]/Table2[[#This Row],[Close Price]])-1</f>
        <v>6.6162570888470551E-3</v>
      </c>
      <c r="AG318" s="2">
        <f>(Table2[[#This Row],[Close Price]]/Table2[[#This Row],[Current Month Low]])-1</f>
        <v>5.099337748344368E-2</v>
      </c>
      <c r="AH318" s="2">
        <f>(Table2[[#This Row],[Current Month High]]/Table2[[#This Row],[Close Price]])-1</f>
        <v>2.7016383112791642E-2</v>
      </c>
      <c r="AI318">
        <v>6.5059861373660999</v>
      </c>
      <c r="AJ318">
        <v>103.461538461538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0.09</v>
      </c>
      <c r="AM318" t="s">
        <v>10183</v>
      </c>
      <c r="AN318">
        <v>4.67</v>
      </c>
      <c r="AO318" t="s">
        <v>10183</v>
      </c>
      <c r="AP318">
        <v>0.154879416838474</v>
      </c>
      <c r="AQ318">
        <f>(Table2[[#This Row],[Sharpe Ratio]]-AVERAGE(Table2[Sharpe Ratio]))/_xlfn.STDEV.P(Table2[Sharpe Ratio])</f>
        <v>1.1455087615488313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2.1742227865732389</v>
      </c>
      <c r="AS318">
        <f>_xlfn.RANK.AVG(Table2[[#This Row],[1Y Return vs Nifty Z-Score]],Table2[1Y Return vs Nifty Z-Score])</f>
        <v>307</v>
      </c>
      <c r="AT318">
        <f>_xlfn.RANK.AVG(Table2[[#This Row],[6M Return vs Nifty Z-Score]],Table2[6M Return vs Nifty Z-Score])</f>
        <v>101</v>
      </c>
      <c r="AU318">
        <f>_xlfn.RANK.AVG(Table2[[#This Row],[Sharpe Ratio Z-Score]],Table2[Sharpe Ratio Z-Score])</f>
        <v>96</v>
      </c>
      <c r="AV318">
        <f>(Table2[[#This Row],[Rank 1Y]]+Table2[[#This Row],[Rank 6M]]+Table2[[#This Row],[Rank Sharpe]])/3</f>
        <v>168</v>
      </c>
    </row>
    <row r="319" spans="1:48" x14ac:dyDescent="0.3">
      <c r="A319" t="s">
        <v>790</v>
      </c>
      <c r="B319" t="s">
        <v>791</v>
      </c>
      <c r="C319" t="s">
        <v>10151</v>
      </c>
      <c r="D319" t="s">
        <v>220</v>
      </c>
      <c r="E319">
        <v>20091.3210741</v>
      </c>
      <c r="F319">
        <v>462.05</v>
      </c>
      <c r="G319">
        <v>35.285868153789899</v>
      </c>
      <c r="H319">
        <f>(Table2[[#This Row],[1Y Return vs Nifty]]-AVERAGE(Table2[1Y Return vs Nifty]))/_xlfn.STDEV.P(Table2[1Y Return vs Nifty])</f>
        <v>-0.10060813529321941</v>
      </c>
      <c r="I319">
        <v>10.6802888542638</v>
      </c>
      <c r="J319">
        <f>(Table2[[#This Row],[1M Return vs Nifty]]-AVERAGE(Table2[1M Return vs Nifty]))/_xlfn.STDEV.P(Table2[1M Return vs Nifty])</f>
        <v>1.0626780022119493</v>
      </c>
      <c r="K319">
        <v>47.706396834651599</v>
      </c>
      <c r="L319">
        <f>(Table2[[#This Row],[6M Return vs Nifty]]-AVERAGE(Table2[6M Return vs Nifty]))/_xlfn.STDEV.P(Table2[6M Return vs Nifty])</f>
        <v>1.1423837656191396</v>
      </c>
      <c r="M319">
        <v>-5.8082443845590301</v>
      </c>
      <c r="N319">
        <f>(Table2[[#This Row],[1W Return vs Nifty]]-AVERAGE(Table2[1W Return vs Nifty]))/_xlfn.STDEV.P(Table2[1W Return vs Nifty])</f>
        <v>-0.91155853725698033</v>
      </c>
      <c r="O319">
        <v>445.82</v>
      </c>
      <c r="P319">
        <v>409.76961755015998</v>
      </c>
      <c r="Q319">
        <v>344.68427705476199</v>
      </c>
      <c r="R319">
        <v>58.716255114805698</v>
      </c>
      <c r="S319" s="2">
        <f>(Table2[[#This Row],[Close Price]]-Table2[[#This Row],[20D EMA]])/Table2[[#This Row],[20D EMA]]</f>
        <v>3.6404827060248571E-2</v>
      </c>
      <c r="T319" s="2">
        <f>(Table2[[#This Row],[Close Price]]-Table2[[#This Row],[50D EMA]])/Table2[[#This Row],[50D EMA]]</f>
        <v>0.12758481890971426</v>
      </c>
      <c r="U319" s="2">
        <f>(Table2[[#This Row],[Close Price]]-Table2[[#This Row],[200D EMA]])/Table2[[#This Row],[200D EMA]]</f>
        <v>0.34050210803955949</v>
      </c>
      <c r="V319">
        <v>0.815691080938446</v>
      </c>
      <c r="W319">
        <v>458.4</v>
      </c>
      <c r="X319">
        <v>465.85</v>
      </c>
      <c r="Y319">
        <v>457.95</v>
      </c>
      <c r="Z319">
        <v>471.3</v>
      </c>
      <c r="AA319">
        <v>431</v>
      </c>
      <c r="AB319">
        <v>527.54999999999995</v>
      </c>
      <c r="AC319" s="2">
        <f>(Table2[[#This Row],[Close Price]]/Table2[[#This Row],[Day Low]])-1</f>
        <v>7.9624781849914061E-3</v>
      </c>
      <c r="AD319" s="2">
        <f>(Table2[[#This Row],[Day High]]/Table2[[#This Row],[Close Price]])-1</f>
        <v>8.2242181582079521E-3</v>
      </c>
      <c r="AE319" s="2">
        <f>(Table2[[#This Row],[Close Price]]/Table2[[#This Row],[Current Week Low]])-1</f>
        <v>8.9529424609673391E-3</v>
      </c>
      <c r="AF319" s="2">
        <f>(Table2[[#This Row],[Current Week High]]/Table2[[#This Row],[Close Price]])-1</f>
        <v>2.0019478411427372E-2</v>
      </c>
      <c r="AG319" s="2">
        <f>(Table2[[#This Row],[Close Price]]/Table2[[#This Row],[Current Month Low]])-1</f>
        <v>7.2041763341067266E-2</v>
      </c>
      <c r="AH319" s="2">
        <f>(Table2[[#This Row],[Current Month High]]/Table2[[#This Row],[Close Price]])-1</f>
        <v>0.14175954983226902</v>
      </c>
      <c r="AI319">
        <v>14.1759549832269</v>
      </c>
      <c r="AJ319">
        <v>67.257918552036202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0.23</v>
      </c>
      <c r="AM319" t="s">
        <v>10183</v>
      </c>
      <c r="AN319">
        <v>7.17</v>
      </c>
      <c r="AO319" t="s">
        <v>10183</v>
      </c>
      <c r="AP319">
        <v>5.4666394008113003E-2</v>
      </c>
      <c r="AQ319">
        <f>(Table2[[#This Row],[Sharpe Ratio]]-AVERAGE(Table2[Sharpe Ratio]))/_xlfn.STDEV.P(Table2[Sharpe Ratio])</f>
        <v>1.1845222449919583E-2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1.2047403177308087</v>
      </c>
      <c r="AS319">
        <f>_xlfn.RANK.AVG(Table2[[#This Row],[1Y Return vs Nifty Z-Score]],Table2[1Y Return vs Nifty Z-Score])</f>
        <v>314</v>
      </c>
      <c r="AT319">
        <f>_xlfn.RANK.AVG(Table2[[#This Row],[6M Return vs Nifty Z-Score]],Table2[6M Return vs Nifty Z-Score])</f>
        <v>80</v>
      </c>
      <c r="AU319">
        <f>_xlfn.RANK.AVG(Table2[[#This Row],[Sharpe Ratio Z-Score]],Table2[Sharpe Ratio Z-Score])</f>
        <v>331</v>
      </c>
      <c r="AV319">
        <f>(Table2[[#This Row],[Rank 1Y]]+Table2[[#This Row],[Rank 6M]]+Table2[[#This Row],[Rank Sharpe]])/3</f>
        <v>241.66666666666666</v>
      </c>
    </row>
    <row r="320" spans="1:48" x14ac:dyDescent="0.3">
      <c r="A320" t="s">
        <v>792</v>
      </c>
      <c r="B320" t="s">
        <v>793</v>
      </c>
      <c r="C320" t="s">
        <v>10144</v>
      </c>
      <c r="D320" t="s">
        <v>62</v>
      </c>
      <c r="E320">
        <v>20089.616288040001</v>
      </c>
      <c r="F320">
        <v>152.1</v>
      </c>
      <c r="G320">
        <v>28.386083962186198</v>
      </c>
      <c r="H320">
        <f>(Table2[[#This Row],[1Y Return vs Nifty]]-AVERAGE(Table2[1Y Return vs Nifty]))/_xlfn.STDEV.P(Table2[1Y Return vs Nifty])</f>
        <v>-0.18546588204800096</v>
      </c>
      <c r="I320">
        <v>-9.5665418306949999</v>
      </c>
      <c r="J320">
        <f>(Table2[[#This Row],[1M Return vs Nifty]]-AVERAGE(Table2[1M Return vs Nifty]))/_xlfn.STDEV.P(Table2[1M Return vs Nifty])</f>
        <v>-0.86249343738136197</v>
      </c>
      <c r="K320">
        <v>-3.5453277116300601</v>
      </c>
      <c r="L320">
        <f>(Table2[[#This Row],[6M Return vs Nifty]]-AVERAGE(Table2[6M Return vs Nifty]))/_xlfn.STDEV.P(Table2[6M Return vs Nifty])</f>
        <v>-0.43444591461286525</v>
      </c>
      <c r="M320">
        <v>-5.4782925154549202</v>
      </c>
      <c r="N320">
        <f>(Table2[[#This Row],[1W Return vs Nifty]]-AVERAGE(Table2[1W Return vs Nifty]))/_xlfn.STDEV.P(Table2[1W Return vs Nifty])</f>
        <v>-0.84115200609886165</v>
      </c>
      <c r="O320">
        <v>154.54</v>
      </c>
      <c r="P320">
        <v>151.430813455872</v>
      </c>
      <c r="Q320">
        <v>135.19021820858501</v>
      </c>
      <c r="R320">
        <v>38.644024083489498</v>
      </c>
      <c r="S320" s="2">
        <f>(Table2[[#This Row],[Close Price]]-Table2[[#This Row],[20D EMA]])/Table2[[#This Row],[20D EMA]]</f>
        <v>-1.5788792545619244E-2</v>
      </c>
      <c r="T320" s="2">
        <f>(Table2[[#This Row],[Close Price]]-Table2[[#This Row],[50D EMA]])/Table2[[#This Row],[50D EMA]]</f>
        <v>4.4190909951296103E-3</v>
      </c>
      <c r="U320" s="2">
        <f>(Table2[[#This Row],[Close Price]]-Table2[[#This Row],[200D EMA]])/Table2[[#This Row],[200D EMA]]</f>
        <v>0.12508140023359443</v>
      </c>
      <c r="V320">
        <v>0.48688306890287603</v>
      </c>
      <c r="W320">
        <v>152.24</v>
      </c>
      <c r="X320">
        <v>155.29</v>
      </c>
      <c r="Y320">
        <v>151.11000000000001</v>
      </c>
      <c r="Z320">
        <v>158.04</v>
      </c>
      <c r="AA320">
        <v>149.82</v>
      </c>
      <c r="AB320">
        <v>162.4</v>
      </c>
      <c r="AC320" s="2">
        <f>(Table2[[#This Row],[Close Price]]/Table2[[#This Row],[Day Low]])-1</f>
        <v>-9.196006305833837E-4</v>
      </c>
      <c r="AD320" s="2">
        <f>(Table2[[#This Row],[Day High]]/Table2[[#This Row],[Close Price]])-1</f>
        <v>2.0973044049967138E-2</v>
      </c>
      <c r="AE320" s="2">
        <f>(Table2[[#This Row],[Close Price]]/Table2[[#This Row],[Current Week Low]])-1</f>
        <v>6.5515187611673298E-3</v>
      </c>
      <c r="AF320" s="2">
        <f>(Table2[[#This Row],[Current Week High]]/Table2[[#This Row],[Close Price]])-1</f>
        <v>3.9053254437869889E-2</v>
      </c>
      <c r="AG320" s="2">
        <f>(Table2[[#This Row],[Close Price]]/Table2[[#This Row],[Current Month Low]])-1</f>
        <v>1.5218261914297093E-2</v>
      </c>
      <c r="AH320" s="2">
        <f>(Table2[[#This Row],[Current Month High]]/Table2[[#This Row],[Close Price]])-1</f>
        <v>6.7718606180144691E-2</v>
      </c>
      <c r="AI320">
        <v>9.5989480604865101</v>
      </c>
      <c r="AJ320">
        <v>73.828571428571394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-0.03</v>
      </c>
      <c r="AM320" t="s">
        <v>10184</v>
      </c>
      <c r="AN320">
        <v>-3.41</v>
      </c>
      <c r="AO320" t="s">
        <v>10184</v>
      </c>
      <c r="AQ320">
        <f>(Table2[[#This Row],[Sharpe Ratio]]-AVERAGE(Table2[Sharpe Ratio]))/_xlfn.STDEV.P(Table2[Sharpe Ratio])</f>
        <v>-0.60657038812317254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-2.9301276282642621</v>
      </c>
      <c r="AS320">
        <f>_xlfn.RANK.AVG(Table2[[#This Row],[1Y Return vs Nifty Z-Score]],Table2[1Y Return vs Nifty Z-Score])</f>
        <v>340</v>
      </c>
      <c r="AT320">
        <f>_xlfn.RANK.AVG(Table2[[#This Row],[6M Return vs Nifty Z-Score]],Table2[6M Return vs Nifty Z-Score])</f>
        <v>473</v>
      </c>
      <c r="AU320">
        <f>_xlfn.RANK.AVG(Table2[[#This Row],[Sharpe Ratio Z-Score]],Table2[Sharpe Ratio Z-Score])</f>
        <v>518</v>
      </c>
      <c r="AV320">
        <f>(Table2[[#This Row],[Rank 1Y]]+Table2[[#This Row],[Rank 6M]]+Table2[[#This Row],[Rank Sharpe]])/3</f>
        <v>443.66666666666669</v>
      </c>
    </row>
    <row r="321" spans="1:48" x14ac:dyDescent="0.3">
      <c r="A321" t="s">
        <v>796</v>
      </c>
      <c r="B321" t="s">
        <v>797</v>
      </c>
      <c r="C321" t="s">
        <v>10146</v>
      </c>
      <c r="D321" t="s">
        <v>513</v>
      </c>
      <c r="E321">
        <v>20008.40726335</v>
      </c>
      <c r="F321">
        <v>1774.35</v>
      </c>
      <c r="G321">
        <v>22.433204193211498</v>
      </c>
      <c r="H321">
        <f>(Table2[[#This Row],[1Y Return vs Nifty]]-AVERAGE(Table2[1Y Return vs Nifty]))/_xlfn.STDEV.P(Table2[1Y Return vs Nifty])</f>
        <v>-0.2586780217134747</v>
      </c>
      <c r="I321">
        <v>-4.5178550071362702</v>
      </c>
      <c r="J321">
        <f>(Table2[[#This Row],[1M Return vs Nifty]]-AVERAGE(Table2[1M Return vs Nifty]))/_xlfn.STDEV.P(Table2[1M Return vs Nifty])</f>
        <v>-0.38243866577767871</v>
      </c>
      <c r="K321">
        <v>5.9235543157263804</v>
      </c>
      <c r="L321">
        <f>(Table2[[#This Row],[6M Return vs Nifty]]-AVERAGE(Table2[6M Return vs Nifty]))/_xlfn.STDEV.P(Table2[6M Return vs Nifty])</f>
        <v>-0.14312275716734135</v>
      </c>
      <c r="M321">
        <v>-3.4530679093504499</v>
      </c>
      <c r="N321">
        <f>(Table2[[#This Row],[1W Return vs Nifty]]-AVERAGE(Table2[1W Return vs Nifty]))/_xlfn.STDEV.P(Table2[1W Return vs Nifty])</f>
        <v>-0.40900097837762817</v>
      </c>
      <c r="O321">
        <v>1778.42</v>
      </c>
      <c r="P321">
        <v>1732.1049809518699</v>
      </c>
      <c r="Q321">
        <v>1571.16493078753</v>
      </c>
      <c r="R321">
        <v>43.644825704601601</v>
      </c>
      <c r="S321" s="2">
        <f>(Table2[[#This Row],[Close Price]]-Table2[[#This Row],[20D EMA]])/Table2[[#This Row],[20D EMA]]</f>
        <v>-2.2885482619404659E-3</v>
      </c>
      <c r="T321" s="2">
        <f>(Table2[[#This Row],[Close Price]]-Table2[[#This Row],[50D EMA]])/Table2[[#This Row],[50D EMA]]</f>
        <v>2.438941029135221E-2</v>
      </c>
      <c r="U321" s="2">
        <f>(Table2[[#This Row],[Close Price]]-Table2[[#This Row],[200D EMA]])/Table2[[#This Row],[200D EMA]]</f>
        <v>0.12932128590129968</v>
      </c>
      <c r="V321">
        <v>0.76574839648492599</v>
      </c>
      <c r="W321">
        <v>1754.05</v>
      </c>
      <c r="X321">
        <v>1785.9</v>
      </c>
      <c r="Y321">
        <v>1763.25</v>
      </c>
      <c r="Z321">
        <v>1801.9</v>
      </c>
      <c r="AA321">
        <v>1736.2</v>
      </c>
      <c r="AB321">
        <v>1850</v>
      </c>
      <c r="AC321" s="2">
        <f>(Table2[[#This Row],[Close Price]]/Table2[[#This Row],[Day Low]])-1</f>
        <v>1.1573216270915898E-2</v>
      </c>
      <c r="AD321" s="2">
        <f>(Table2[[#This Row],[Day High]]/Table2[[#This Row],[Close Price]])-1</f>
        <v>6.5094259869813431E-3</v>
      </c>
      <c r="AE321" s="2">
        <f>(Table2[[#This Row],[Close Price]]/Table2[[#This Row],[Current Week Low]])-1</f>
        <v>6.2951935346660104E-3</v>
      </c>
      <c r="AF321" s="2">
        <f>(Table2[[#This Row],[Current Week High]]/Table2[[#This Row],[Close Price]])-1</f>
        <v>1.5526812635613174E-2</v>
      </c>
      <c r="AG321" s="2">
        <f>(Table2[[#This Row],[Close Price]]/Table2[[#This Row],[Current Month Low]])-1</f>
        <v>2.1973274968321466E-2</v>
      </c>
      <c r="AH321" s="2">
        <f>(Table2[[#This Row],[Current Month High]]/Table2[[#This Row],[Close Price]])-1</f>
        <v>4.2635331248062736E-2</v>
      </c>
      <c r="AI321">
        <v>7.1913658522839397</v>
      </c>
      <c r="AJ321">
        <v>56.0828641801548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-0.03</v>
      </c>
      <c r="AM321" t="s">
        <v>10184</v>
      </c>
      <c r="AN321">
        <v>0.53</v>
      </c>
      <c r="AO321" t="s">
        <v>10183</v>
      </c>
      <c r="AQ321">
        <f>(Table2[[#This Row],[Sharpe Ratio]]-AVERAGE(Table2[Sharpe Ratio]))/_xlfn.STDEV.P(Table2[Sharpe Ratio])</f>
        <v>-0.60657038812317254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-1.7998108111592952</v>
      </c>
      <c r="AS321">
        <f>_xlfn.RANK.AVG(Table2[[#This Row],[1Y Return vs Nifty Z-Score]],Table2[1Y Return vs Nifty Z-Score])</f>
        <v>367</v>
      </c>
      <c r="AT321">
        <f>_xlfn.RANK.AVG(Table2[[#This Row],[6M Return vs Nifty Z-Score]],Table2[6M Return vs Nifty Z-Score])</f>
        <v>366</v>
      </c>
      <c r="AU321">
        <f>_xlfn.RANK.AVG(Table2[[#This Row],[Sharpe Ratio Z-Score]],Table2[Sharpe Ratio Z-Score])</f>
        <v>518</v>
      </c>
      <c r="AV321">
        <f>(Table2[[#This Row],[Rank 1Y]]+Table2[[#This Row],[Rank 6M]]+Table2[[#This Row],[Rank Sharpe]])/3</f>
        <v>417</v>
      </c>
    </row>
    <row r="322" spans="1:48" x14ac:dyDescent="0.3">
      <c r="A322" t="s">
        <v>798</v>
      </c>
      <c r="B322" t="s">
        <v>799</v>
      </c>
      <c r="C322" t="s">
        <v>10138</v>
      </c>
      <c r="D322" t="s">
        <v>800</v>
      </c>
      <c r="E322">
        <v>19986.014509125001</v>
      </c>
      <c r="F322">
        <v>1425.75</v>
      </c>
      <c r="G322">
        <v>5.5481121060439902</v>
      </c>
      <c r="H322">
        <f>(Table2[[#This Row],[1Y Return vs Nifty]]-AVERAGE(Table2[1Y Return vs Nifty]))/_xlfn.STDEV.P(Table2[1Y Return vs Nifty])</f>
        <v>-0.46634116428069128</v>
      </c>
      <c r="I322">
        <v>8.2541140939306707</v>
      </c>
      <c r="J322">
        <f>(Table2[[#This Row],[1M Return vs Nifty]]-AVERAGE(Table2[1M Return vs Nifty]))/_xlfn.STDEV.P(Table2[1M Return vs Nifty])</f>
        <v>0.83198499011868432</v>
      </c>
      <c r="K322">
        <v>-1.94498486635311</v>
      </c>
      <c r="L322">
        <f>(Table2[[#This Row],[6M Return vs Nifty]]-AVERAGE(Table2[6M Return vs Nifty]))/_xlfn.STDEV.P(Table2[6M Return vs Nifty])</f>
        <v>-0.38520916952147088</v>
      </c>
      <c r="M322">
        <v>4.5511831616418004</v>
      </c>
      <c r="N322">
        <f>(Table2[[#This Row],[1W Return vs Nifty]]-AVERAGE(Table2[1W Return vs Nifty]))/_xlfn.STDEV.P(Table2[1W Return vs Nifty])</f>
        <v>1.2989801097652698</v>
      </c>
      <c r="O322">
        <v>1346.22</v>
      </c>
      <c r="P322">
        <v>1263.69732829388</v>
      </c>
      <c r="Q322">
        <v>1164.4973443532399</v>
      </c>
      <c r="R322">
        <v>71.2827865136491</v>
      </c>
      <c r="S322" s="2">
        <f>(Table2[[#This Row],[Close Price]]-Table2[[#This Row],[20D EMA]])/Table2[[#This Row],[20D EMA]]</f>
        <v>5.9076525382181194E-2</v>
      </c>
      <c r="T322" s="2">
        <f>(Table2[[#This Row],[Close Price]]-Table2[[#This Row],[50D EMA]])/Table2[[#This Row],[50D EMA]]</f>
        <v>0.12823693465025174</v>
      </c>
      <c r="U322" s="2">
        <f>(Table2[[#This Row],[Close Price]]-Table2[[#This Row],[200D EMA]])/Table2[[#This Row],[200D EMA]]</f>
        <v>0.22434800466793631</v>
      </c>
      <c r="V322">
        <v>1.29099849192546</v>
      </c>
      <c r="W322">
        <v>1419</v>
      </c>
      <c r="X322">
        <v>1437.15</v>
      </c>
      <c r="Y322">
        <v>1403.2</v>
      </c>
      <c r="Z322">
        <v>1440.05</v>
      </c>
      <c r="AA322">
        <v>1312.35</v>
      </c>
      <c r="AB322">
        <v>1464.95</v>
      </c>
      <c r="AC322" s="2">
        <f>(Table2[[#This Row],[Close Price]]/Table2[[#This Row],[Day Low]])-1</f>
        <v>4.7568710359409128E-3</v>
      </c>
      <c r="AD322" s="2">
        <f>(Table2[[#This Row],[Day High]]/Table2[[#This Row],[Close Price]])-1</f>
        <v>7.9957916885851077E-3</v>
      </c>
      <c r="AE322" s="2">
        <f>(Table2[[#This Row],[Close Price]]/Table2[[#This Row],[Current Week Low]])-1</f>
        <v>1.6070410490307774E-2</v>
      </c>
      <c r="AF322" s="2">
        <f>(Table2[[#This Row],[Current Week High]]/Table2[[#This Row],[Close Price]])-1</f>
        <v>1.0029808872523249E-2</v>
      </c>
      <c r="AG322" s="2">
        <f>(Table2[[#This Row],[Close Price]]/Table2[[#This Row],[Current Month Low]])-1</f>
        <v>8.6409875414333204E-2</v>
      </c>
      <c r="AH322" s="2">
        <f>(Table2[[#This Row],[Current Month High]]/Table2[[#This Row],[Close Price]])-1</f>
        <v>2.7494301244958885E-2</v>
      </c>
      <c r="AI322">
        <v>2.7494301244958801</v>
      </c>
      <c r="AJ322">
        <v>44.284774578758203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0.15</v>
      </c>
      <c r="AM322" t="s">
        <v>10183</v>
      </c>
      <c r="AN322">
        <v>6.88</v>
      </c>
      <c r="AO322" t="s">
        <v>10183</v>
      </c>
      <c r="AP322">
        <v>3.4229449014877997E-2</v>
      </c>
      <c r="AQ322">
        <f>(Table2[[#This Row],[Sharpe Ratio]]-AVERAGE(Table2[Sharpe Ratio]))/_xlfn.STDEV.P(Table2[Sharpe Ratio])</f>
        <v>-0.2193484760838533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1.0600662899979385</v>
      </c>
      <c r="AS322">
        <f>_xlfn.RANK.AVG(Table2[[#This Row],[1Y Return vs Nifty Z-Score]],Table2[1Y Return vs Nifty Z-Score])</f>
        <v>459</v>
      </c>
      <c r="AT322">
        <f>_xlfn.RANK.AVG(Table2[[#This Row],[6M Return vs Nifty Z-Score]],Table2[6M Return vs Nifty Z-Score])</f>
        <v>450</v>
      </c>
      <c r="AU322">
        <f>_xlfn.RANK.AVG(Table2[[#This Row],[Sharpe Ratio Z-Score]],Table2[Sharpe Ratio Z-Score])</f>
        <v>400</v>
      </c>
      <c r="AV322">
        <f>(Table2[[#This Row],[Rank 1Y]]+Table2[[#This Row],[Rank 6M]]+Table2[[#This Row],[Rank Sharpe]])/3</f>
        <v>436.33333333333331</v>
      </c>
    </row>
    <row r="323" spans="1:48" x14ac:dyDescent="0.3">
      <c r="A323" t="s">
        <v>801</v>
      </c>
      <c r="B323" t="s">
        <v>802</v>
      </c>
      <c r="C323" t="s">
        <v>10150</v>
      </c>
      <c r="D323" t="s">
        <v>441</v>
      </c>
      <c r="E323">
        <v>19933.864854625001</v>
      </c>
      <c r="F323">
        <v>1396.25</v>
      </c>
      <c r="G323">
        <v>49.046923237894802</v>
      </c>
      <c r="H323">
        <f>(Table2[[#This Row],[1Y Return vs Nifty]]-AVERAGE(Table2[1Y Return vs Nifty]))/_xlfn.STDEV.P(Table2[1Y Return vs Nifty])</f>
        <v>6.8633698216092123E-2</v>
      </c>
      <c r="I323">
        <v>12.368943627501</v>
      </c>
      <c r="J323">
        <f>(Table2[[#This Row],[1M Return vs Nifty]]-AVERAGE(Table2[1M Return vs Nifty]))/_xlfn.STDEV.P(Table2[1M Return vs Nifty])</f>
        <v>1.2232438700929051</v>
      </c>
      <c r="K323">
        <v>35.161637003346598</v>
      </c>
      <c r="L323">
        <f>(Table2[[#This Row],[6M Return vs Nifty]]-AVERAGE(Table2[6M Return vs Nifty]))/_xlfn.STDEV.P(Table2[6M Return vs Nifty])</f>
        <v>0.75642700399795271</v>
      </c>
      <c r="M323">
        <v>8.8714342573357197</v>
      </c>
      <c r="N323">
        <f>(Table2[[#This Row],[1W Return vs Nifty]]-AVERAGE(Table2[1W Return vs Nifty]))/_xlfn.STDEV.P(Table2[1W Return vs Nifty])</f>
        <v>2.2208536369732457</v>
      </c>
      <c r="O323">
        <v>1285.3900000000001</v>
      </c>
      <c r="P323">
        <v>1182.0792399740101</v>
      </c>
      <c r="Q323">
        <v>999.83227047620903</v>
      </c>
      <c r="R323">
        <v>66.829596821259997</v>
      </c>
      <c r="S323" s="2">
        <f>(Table2[[#This Row],[Close Price]]-Table2[[#This Row],[20D EMA]])/Table2[[#This Row],[20D EMA]]</f>
        <v>8.6246197652074377E-2</v>
      </c>
      <c r="T323" s="2">
        <f>(Table2[[#This Row],[Close Price]]-Table2[[#This Row],[50D EMA]])/Table2[[#This Row],[50D EMA]]</f>
        <v>0.18118139020079466</v>
      </c>
      <c r="U323" s="2">
        <f>(Table2[[#This Row],[Close Price]]-Table2[[#This Row],[200D EMA]])/Table2[[#This Row],[200D EMA]]</f>
        <v>0.39648423163515378</v>
      </c>
      <c r="V323">
        <v>2.2336487595727599</v>
      </c>
      <c r="W323">
        <v>1378.2</v>
      </c>
      <c r="X323">
        <v>1412.5</v>
      </c>
      <c r="Y323">
        <v>1382.9</v>
      </c>
      <c r="Z323">
        <v>1454.6</v>
      </c>
      <c r="AA323">
        <v>1206.05</v>
      </c>
      <c r="AB323">
        <v>1543.7</v>
      </c>
      <c r="AC323" s="2">
        <f>(Table2[[#This Row],[Close Price]]/Table2[[#This Row],[Day Low]])-1</f>
        <v>1.3096792918299238E-2</v>
      </c>
      <c r="AD323" s="2">
        <f>(Table2[[#This Row],[Day High]]/Table2[[#This Row],[Close Price]])-1</f>
        <v>1.1638316920322245E-2</v>
      </c>
      <c r="AE323" s="2">
        <f>(Table2[[#This Row],[Close Price]]/Table2[[#This Row],[Current Week Low]])-1</f>
        <v>9.6536264371971381E-3</v>
      </c>
      <c r="AF323" s="2">
        <f>(Table2[[#This Row],[Current Week High]]/Table2[[#This Row],[Close Price]])-1</f>
        <v>4.1790510295434125E-2</v>
      </c>
      <c r="AG323" s="2">
        <f>(Table2[[#This Row],[Close Price]]/Table2[[#This Row],[Current Month Low]])-1</f>
        <v>0.15770490444011442</v>
      </c>
      <c r="AH323" s="2">
        <f>(Table2[[#This Row],[Current Month High]]/Table2[[#This Row],[Close Price]])-1</f>
        <v>0.1056042972247091</v>
      </c>
      <c r="AI323">
        <v>10.5604297224709</v>
      </c>
      <c r="AJ323">
        <v>92.586206896551701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0.18</v>
      </c>
      <c r="AM323" t="s">
        <v>10183</v>
      </c>
      <c r="AN323">
        <v>17.239999999999998</v>
      </c>
      <c r="AO323" t="s">
        <v>10183</v>
      </c>
      <c r="AP323">
        <v>0.15675758287007899</v>
      </c>
      <c r="AQ323">
        <f>(Table2[[#This Row],[Sharpe Ratio]]-AVERAGE(Table2[Sharpe Ratio]))/_xlfn.STDEV.P(Table2[Sharpe Ratio])</f>
        <v>1.1667555844693309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5.4359137937495268</v>
      </c>
      <c r="AS323">
        <f>_xlfn.RANK.AVG(Table2[[#This Row],[1Y Return vs Nifty Z-Score]],Table2[1Y Return vs Nifty Z-Score])</f>
        <v>255</v>
      </c>
      <c r="AT323">
        <f>_xlfn.RANK.AVG(Table2[[#This Row],[6M Return vs Nifty Z-Score]],Table2[6M Return vs Nifty Z-Score])</f>
        <v>128</v>
      </c>
      <c r="AU323">
        <f>_xlfn.RANK.AVG(Table2[[#This Row],[Sharpe Ratio Z-Score]],Table2[Sharpe Ratio Z-Score])</f>
        <v>91</v>
      </c>
      <c r="AV323">
        <f>(Table2[[#This Row],[Rank 1Y]]+Table2[[#This Row],[Rank 6M]]+Table2[[#This Row],[Rank Sharpe]])/3</f>
        <v>158</v>
      </c>
    </row>
    <row r="324" spans="1:48" x14ac:dyDescent="0.3">
      <c r="A324" t="s">
        <v>803</v>
      </c>
      <c r="B324" t="s">
        <v>804</v>
      </c>
      <c r="C324" t="s">
        <v>10146</v>
      </c>
      <c r="D324" t="s">
        <v>396</v>
      </c>
      <c r="E324">
        <v>19932.219072675001</v>
      </c>
      <c r="F324">
        <v>322.35000000000002</v>
      </c>
      <c r="G324">
        <v>53.712340385517301</v>
      </c>
      <c r="H324">
        <f>(Table2[[#This Row],[1Y Return vs Nifty]]-AVERAGE(Table2[1Y Return vs Nifty]))/_xlfn.STDEV.P(Table2[1Y Return vs Nifty])</f>
        <v>0.12601183872375168</v>
      </c>
      <c r="I324">
        <v>-10.363973109</v>
      </c>
      <c r="J324">
        <f>(Table2[[#This Row],[1M Return vs Nifty]]-AVERAGE(Table2[1M Return vs Nifty]))/_xlfn.STDEV.P(Table2[1M Return vs Nifty])</f>
        <v>-0.93831725128679722</v>
      </c>
      <c r="K324">
        <v>22.7962609173393</v>
      </c>
      <c r="L324">
        <f>(Table2[[#This Row],[6M Return vs Nifty]]-AVERAGE(Table2[6M Return vs Nifty]))/_xlfn.STDEV.P(Table2[6M Return vs Nifty])</f>
        <v>0.37598922961554965</v>
      </c>
      <c r="M324">
        <v>-4.0660996482335898</v>
      </c>
      <c r="N324">
        <f>(Table2[[#This Row],[1W Return vs Nifty]]-AVERAGE(Table2[1W Return vs Nifty]))/_xlfn.STDEV.P(Table2[1W Return vs Nifty])</f>
        <v>-0.53981229440921785</v>
      </c>
      <c r="O324">
        <v>323.45999999999998</v>
      </c>
      <c r="P324">
        <v>312.15781363705702</v>
      </c>
      <c r="Q324">
        <v>258.599387399504</v>
      </c>
      <c r="R324">
        <v>49.138013284533301</v>
      </c>
      <c r="S324" s="2">
        <f>(Table2[[#This Row],[Close Price]]-Table2[[#This Row],[20D EMA]])/Table2[[#This Row],[20D EMA]]</f>
        <v>-3.4316453348171546E-3</v>
      </c>
      <c r="T324" s="2">
        <f>(Table2[[#This Row],[Close Price]]-Table2[[#This Row],[50D EMA]])/Table2[[#This Row],[50D EMA]]</f>
        <v>3.2650748812564932E-2</v>
      </c>
      <c r="U324" s="2">
        <f>(Table2[[#This Row],[Close Price]]-Table2[[#This Row],[200D EMA]])/Table2[[#This Row],[200D EMA]]</f>
        <v>0.24652267447953863</v>
      </c>
      <c r="V324">
        <v>0.401546547663786</v>
      </c>
      <c r="W324">
        <v>318.05</v>
      </c>
      <c r="X324">
        <v>322.39999999999998</v>
      </c>
      <c r="Y324">
        <v>307.5</v>
      </c>
      <c r="Z324">
        <v>325</v>
      </c>
      <c r="AA324">
        <v>307.5</v>
      </c>
      <c r="AB324">
        <v>334.2</v>
      </c>
      <c r="AC324" s="2">
        <f>(Table2[[#This Row],[Close Price]]/Table2[[#This Row],[Day Low]])-1</f>
        <v>1.3519886810249959E-2</v>
      </c>
      <c r="AD324" s="2">
        <f>(Table2[[#This Row],[Day High]]/Table2[[#This Row],[Close Price]])-1</f>
        <v>1.551109042965404E-4</v>
      </c>
      <c r="AE324" s="2">
        <f>(Table2[[#This Row],[Close Price]]/Table2[[#This Row],[Current Week Low]])-1</f>
        <v>4.8292682926829311E-2</v>
      </c>
      <c r="AF324" s="2">
        <f>(Table2[[#This Row],[Current Week High]]/Table2[[#This Row],[Close Price]])-1</f>
        <v>8.2208779277181954E-3</v>
      </c>
      <c r="AG324" s="2">
        <f>(Table2[[#This Row],[Close Price]]/Table2[[#This Row],[Current Month Low]])-1</f>
        <v>4.8292682926829311E-2</v>
      </c>
      <c r="AH324" s="2">
        <f>(Table2[[#This Row],[Current Month High]]/Table2[[#This Row],[Close Price]])-1</f>
        <v>3.6761284318287402E-2</v>
      </c>
      <c r="AI324">
        <v>10.407941678299901</v>
      </c>
      <c r="AJ324">
        <v>82.479479196150507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0.08</v>
      </c>
      <c r="AM324" t="s">
        <v>10183</v>
      </c>
      <c r="AN324">
        <v>-1.63</v>
      </c>
      <c r="AO324" t="s">
        <v>10184</v>
      </c>
      <c r="AP324">
        <v>5.1035211737439003E-2</v>
      </c>
      <c r="AQ324">
        <f>(Table2[[#This Row],[Sharpe Ratio]]-AVERAGE(Table2[Sharpe Ratio]))/_xlfn.STDEV.P(Table2[Sharpe Ratio])</f>
        <v>-2.9232661719425561E-2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-1.0053611390761392</v>
      </c>
      <c r="AS324">
        <f>_xlfn.RANK.AVG(Table2[[#This Row],[1Y Return vs Nifty Z-Score]],Table2[1Y Return vs Nifty Z-Score])</f>
        <v>240</v>
      </c>
      <c r="AT324">
        <f>_xlfn.RANK.AVG(Table2[[#This Row],[6M Return vs Nifty Z-Score]],Table2[6M Return vs Nifty Z-Score])</f>
        <v>199</v>
      </c>
      <c r="AU324">
        <f>_xlfn.RANK.AVG(Table2[[#This Row],[Sharpe Ratio Z-Score]],Table2[Sharpe Ratio Z-Score])</f>
        <v>347</v>
      </c>
      <c r="AV324">
        <f>(Table2[[#This Row],[Rank 1Y]]+Table2[[#This Row],[Rank 6M]]+Table2[[#This Row],[Rank Sharpe]])/3</f>
        <v>262</v>
      </c>
    </row>
    <row r="325" spans="1:48" x14ac:dyDescent="0.3">
      <c r="A325" t="s">
        <v>805</v>
      </c>
      <c r="B325" t="s">
        <v>806</v>
      </c>
      <c r="C325" t="s">
        <v>10139</v>
      </c>
      <c r="D325" t="s">
        <v>576</v>
      </c>
      <c r="E325">
        <v>19876.786886729999</v>
      </c>
      <c r="F325">
        <v>3904.85</v>
      </c>
      <c r="G325">
        <v>118.68096423890999</v>
      </c>
      <c r="H325">
        <f>(Table2[[#This Row],[1Y Return vs Nifty]]-AVERAGE(Table2[1Y Return vs Nifty]))/_xlfn.STDEV.P(Table2[1Y Return vs Nifty])</f>
        <v>0.92503552944536882</v>
      </c>
      <c r="I325">
        <v>-8.7852169510509608</v>
      </c>
      <c r="J325">
        <f>(Table2[[#This Row],[1M Return vs Nifty]]-AVERAGE(Table2[1M Return vs Nifty]))/_xlfn.STDEV.P(Table2[1M Return vs Nifty])</f>
        <v>-0.78820110162079127</v>
      </c>
      <c r="K325">
        <v>12.3474017771864</v>
      </c>
      <c r="L325">
        <f>(Table2[[#This Row],[6M Return vs Nifty]]-AVERAGE(Table2[6M Return vs Nifty]))/_xlfn.STDEV.P(Table2[6M Return vs Nifty])</f>
        <v>5.4515730672538877E-2</v>
      </c>
      <c r="M325">
        <v>-6.74102986942904</v>
      </c>
      <c r="N325">
        <f>(Table2[[#This Row],[1W Return vs Nifty]]-AVERAGE(Table2[1W Return vs Nifty]))/_xlfn.STDEV.P(Table2[1W Return vs Nifty])</f>
        <v>-1.1106002656237894</v>
      </c>
      <c r="O325">
        <v>3844.39</v>
      </c>
      <c r="P325">
        <v>3803.7778814475901</v>
      </c>
      <c r="Q325">
        <v>3291.4851102419002</v>
      </c>
      <c r="R325">
        <v>56.3754713146662</v>
      </c>
      <c r="S325" s="2">
        <f>(Table2[[#This Row],[Close Price]]-Table2[[#This Row],[20D EMA]])/Table2[[#This Row],[20D EMA]]</f>
        <v>1.5726812316128186E-2</v>
      </c>
      <c r="T325" s="2">
        <f>(Table2[[#This Row],[Close Price]]-Table2[[#This Row],[50D EMA]])/Table2[[#This Row],[50D EMA]]</f>
        <v>2.6571509089785547E-2</v>
      </c>
      <c r="U325" s="2">
        <f>(Table2[[#This Row],[Close Price]]-Table2[[#This Row],[200D EMA]])/Table2[[#This Row],[200D EMA]]</f>
        <v>0.18634897902151587</v>
      </c>
      <c r="V325">
        <v>0.72497658907418405</v>
      </c>
      <c r="W325">
        <v>3878</v>
      </c>
      <c r="X325">
        <v>3955</v>
      </c>
      <c r="Y325">
        <v>3767.75</v>
      </c>
      <c r="Z325">
        <v>3936.35</v>
      </c>
      <c r="AA325">
        <v>3680</v>
      </c>
      <c r="AB325">
        <v>4036.6</v>
      </c>
      <c r="AC325" s="2">
        <f>(Table2[[#This Row],[Close Price]]/Table2[[#This Row],[Day Low]])-1</f>
        <v>6.92367199587407E-3</v>
      </c>
      <c r="AD325" s="2">
        <f>(Table2[[#This Row],[Day High]]/Table2[[#This Row],[Close Price]])-1</f>
        <v>1.2843002932251046E-2</v>
      </c>
      <c r="AE325" s="2">
        <f>(Table2[[#This Row],[Close Price]]/Table2[[#This Row],[Current Week Low]])-1</f>
        <v>3.6387764580983362E-2</v>
      </c>
      <c r="AF325" s="2">
        <f>(Table2[[#This Row],[Current Week High]]/Table2[[#This Row],[Close Price]])-1</f>
        <v>8.0668911737966642E-3</v>
      </c>
      <c r="AG325" s="2">
        <f>(Table2[[#This Row],[Close Price]]/Table2[[#This Row],[Current Month Low]])-1</f>
        <v>6.1100543478260771E-2</v>
      </c>
      <c r="AH325" s="2">
        <f>(Table2[[#This Row],[Current Month High]]/Table2[[#This Row],[Close Price]])-1</f>
        <v>3.3740092449133785E-2</v>
      </c>
      <c r="AI325">
        <v>9.3511914670217902</v>
      </c>
      <c r="AJ325">
        <v>153.89141742522699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-0.15</v>
      </c>
      <c r="AM325" t="s">
        <v>10184</v>
      </c>
      <c r="AN325">
        <v>1.0900000000000001</v>
      </c>
      <c r="AO325" t="s">
        <v>10183</v>
      </c>
      <c r="AP325">
        <v>7.9042066907309E-2</v>
      </c>
      <c r="AQ325">
        <f>(Table2[[#This Row],[Sharpe Ratio]]-AVERAGE(Table2[Sharpe Ratio]))/_xlfn.STDEV.P(Table2[Sharpe Ratio])</f>
        <v>0.2875959265634761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-0.63165418056319689</v>
      </c>
      <c r="AS325">
        <f>_xlfn.RANK.AVG(Table2[[#This Row],[1Y Return vs Nifty Z-Score]],Table2[1Y Return vs Nifty Z-Score])</f>
        <v>94</v>
      </c>
      <c r="AT325">
        <f>_xlfn.RANK.AVG(Table2[[#This Row],[6M Return vs Nifty Z-Score]],Table2[6M Return vs Nifty Z-Score])</f>
        <v>292</v>
      </c>
      <c r="AU325">
        <f>_xlfn.RANK.AVG(Table2[[#This Row],[Sharpe Ratio Z-Score]],Table2[Sharpe Ratio Z-Score])</f>
        <v>250</v>
      </c>
      <c r="AV325">
        <f>(Table2[[#This Row],[Rank 1Y]]+Table2[[#This Row],[Rank 6M]]+Table2[[#This Row],[Rank Sharpe]])/3</f>
        <v>212</v>
      </c>
    </row>
    <row r="326" spans="1:48" x14ac:dyDescent="0.3">
      <c r="A326" t="s">
        <v>807</v>
      </c>
      <c r="B326" t="s">
        <v>808</v>
      </c>
      <c r="C326" t="s">
        <v>10139</v>
      </c>
      <c r="D326" t="s">
        <v>409</v>
      </c>
      <c r="E326">
        <v>19864.053043799999</v>
      </c>
      <c r="F326">
        <v>4041.35</v>
      </c>
      <c r="G326">
        <v>52.190700219756799</v>
      </c>
      <c r="H326">
        <f>(Table2[[#This Row],[1Y Return vs Nifty]]-AVERAGE(Table2[1Y Return vs Nifty]))/_xlfn.STDEV.P(Table2[1Y Return vs Nifty])</f>
        <v>0.10729778155147993</v>
      </c>
      <c r="I326">
        <v>8.0857895271006797</v>
      </c>
      <c r="J326">
        <f>(Table2[[#This Row],[1M Return vs Nifty]]-AVERAGE(Table2[1M Return vs Nifty]))/_xlfn.STDEV.P(Table2[1M Return vs Nifty])</f>
        <v>0.81597983584613187</v>
      </c>
      <c r="K326">
        <v>30.539367725847601</v>
      </c>
      <c r="L326">
        <f>(Table2[[#This Row],[6M Return vs Nifty]]-AVERAGE(Table2[6M Return vs Nifty]))/_xlfn.STDEV.P(Table2[6M Return vs Nifty])</f>
        <v>0.61421654276355597</v>
      </c>
      <c r="M326">
        <v>7.4198637967001</v>
      </c>
      <c r="N326">
        <f>(Table2[[#This Row],[1W Return vs Nifty]]-AVERAGE(Table2[1W Return vs Nifty]))/_xlfn.STDEV.P(Table2[1W Return vs Nifty])</f>
        <v>1.9111113671614657</v>
      </c>
      <c r="O326">
        <v>3803.25</v>
      </c>
      <c r="P326">
        <v>3582.1248207980598</v>
      </c>
      <c r="Q326">
        <v>3080.5825291962801</v>
      </c>
      <c r="R326">
        <v>69.671480765230001</v>
      </c>
      <c r="S326" s="2">
        <f>(Table2[[#This Row],[Close Price]]-Table2[[#This Row],[20D EMA]])/Table2[[#This Row],[20D EMA]]</f>
        <v>6.2604351541444794E-2</v>
      </c>
      <c r="T326" s="2">
        <f>(Table2[[#This Row],[Close Price]]-Table2[[#This Row],[50D EMA]])/Table2[[#This Row],[50D EMA]]</f>
        <v>0.12819910030372131</v>
      </c>
      <c r="U326" s="2">
        <f>(Table2[[#This Row],[Close Price]]-Table2[[#This Row],[200D EMA]])/Table2[[#This Row],[200D EMA]]</f>
        <v>0.31187850404851281</v>
      </c>
      <c r="V326">
        <v>1.3781509206187801</v>
      </c>
      <c r="W326">
        <v>4048.15</v>
      </c>
      <c r="X326">
        <v>4152.3500000000004</v>
      </c>
      <c r="Y326">
        <v>4011</v>
      </c>
      <c r="Z326">
        <v>4098.95</v>
      </c>
      <c r="AA326">
        <v>3601.1</v>
      </c>
      <c r="AB326">
        <v>4327.75</v>
      </c>
      <c r="AC326" s="2">
        <f>(Table2[[#This Row],[Close Price]]/Table2[[#This Row],[Day Low]])-1</f>
        <v>-1.6797796524338215E-3</v>
      </c>
      <c r="AD326" s="2">
        <f>(Table2[[#This Row],[Day High]]/Table2[[#This Row],[Close Price]])-1</f>
        <v>2.7466069506477009E-2</v>
      </c>
      <c r="AE326" s="2">
        <f>(Table2[[#This Row],[Close Price]]/Table2[[#This Row],[Current Week Low]])-1</f>
        <v>7.5666915981051908E-3</v>
      </c>
      <c r="AF326" s="2">
        <f>(Table2[[#This Row],[Current Week High]]/Table2[[#This Row],[Close Price]])-1</f>
        <v>1.425266309525286E-2</v>
      </c>
      <c r="AG326" s="2">
        <f>(Table2[[#This Row],[Close Price]]/Table2[[#This Row],[Current Month Low]])-1</f>
        <v>0.12225431118269414</v>
      </c>
      <c r="AH326" s="2">
        <f>(Table2[[#This Row],[Current Month High]]/Table2[[#This Row],[Close Price]])-1</f>
        <v>7.0867408168062695E-2</v>
      </c>
      <c r="AI326">
        <v>7.0867408168062598</v>
      </c>
      <c r="AJ326">
        <v>81.226457399103097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0.13</v>
      </c>
      <c r="AM326" t="s">
        <v>10183</v>
      </c>
      <c r="AN326">
        <v>13.81</v>
      </c>
      <c r="AO326" t="s">
        <v>10183</v>
      </c>
      <c r="AP326">
        <v>-1.5815129125039001E-2</v>
      </c>
      <c r="AQ326">
        <f>(Table2[[#This Row],[Sharpe Ratio]]-AVERAGE(Table2[Sharpe Ratio]))/_xlfn.STDEV.P(Table2[Sharpe Ratio])</f>
        <v>-0.78547962315890207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2.6631259041637314</v>
      </c>
      <c r="AS326">
        <f>_xlfn.RANK.AVG(Table2[[#This Row],[1Y Return vs Nifty Z-Score]],Table2[1Y Return vs Nifty Z-Score])</f>
        <v>244</v>
      </c>
      <c r="AT326">
        <f>_xlfn.RANK.AVG(Table2[[#This Row],[6M Return vs Nifty Z-Score]],Table2[6M Return vs Nifty Z-Score])</f>
        <v>155</v>
      </c>
      <c r="AU326">
        <f>_xlfn.RANK.AVG(Table2[[#This Row],[Sharpe Ratio Z-Score]],Table2[Sharpe Ratio Z-Score])</f>
        <v>573</v>
      </c>
      <c r="AV326">
        <f>(Table2[[#This Row],[Rank 1Y]]+Table2[[#This Row],[Rank 6M]]+Table2[[#This Row],[Rank Sharpe]])/3</f>
        <v>324</v>
      </c>
    </row>
    <row r="327" spans="1:48" x14ac:dyDescent="0.3">
      <c r="A327" t="s">
        <v>811</v>
      </c>
      <c r="B327" t="s">
        <v>812</v>
      </c>
      <c r="C327" t="s">
        <v>10139</v>
      </c>
      <c r="D327" t="s">
        <v>100</v>
      </c>
      <c r="E327">
        <v>19771.816300815</v>
      </c>
      <c r="F327">
        <v>75.650000000000006</v>
      </c>
      <c r="G327">
        <v>465.34566154578403</v>
      </c>
      <c r="H327">
        <f>(Table2[[#This Row],[1Y Return vs Nifty]]-AVERAGE(Table2[1Y Return vs Nifty]))/_xlfn.STDEV.P(Table2[1Y Return vs Nifty])</f>
        <v>5.1885290353273774</v>
      </c>
      <c r="I327">
        <v>2.2037612653216301</v>
      </c>
      <c r="J327">
        <f>(Table2[[#This Row],[1M Return vs Nifty]]-AVERAGE(Table2[1M Return vs Nifty]))/_xlfn.STDEV.P(Table2[1M Return vs Nifty])</f>
        <v>0.25668673004315046</v>
      </c>
      <c r="K327">
        <v>122.58365723085799</v>
      </c>
      <c r="L327">
        <f>(Table2[[#This Row],[6M Return vs Nifty]]-AVERAGE(Table2[6M Return vs Nifty]))/_xlfn.STDEV.P(Table2[6M Return vs Nifty])</f>
        <v>3.4460854968765835</v>
      </c>
      <c r="M327">
        <v>11.9426258799332</v>
      </c>
      <c r="N327">
        <f>(Table2[[#This Row],[1W Return vs Nifty]]-AVERAGE(Table2[1W Return vs Nifty]))/_xlfn.STDEV.P(Table2[1W Return vs Nifty])</f>
        <v>2.8761975489688911</v>
      </c>
      <c r="O327">
        <v>63.49</v>
      </c>
      <c r="P327">
        <v>59.332776231640999</v>
      </c>
      <c r="Q327">
        <v>44.159685151201003</v>
      </c>
      <c r="R327">
        <v>82.840622713107607</v>
      </c>
      <c r="S327" s="2">
        <f>(Table2[[#This Row],[Close Price]]-Table2[[#This Row],[20D EMA]])/Table2[[#This Row],[20D EMA]]</f>
        <v>0.19152622460229962</v>
      </c>
      <c r="T327" s="2">
        <f>(Table2[[#This Row],[Close Price]]-Table2[[#This Row],[50D EMA]])/Table2[[#This Row],[50D EMA]]</f>
        <v>0.27501197153922075</v>
      </c>
      <c r="U327" s="2">
        <f>(Table2[[#This Row],[Close Price]]-Table2[[#This Row],[200D EMA]])/Table2[[#This Row],[200D EMA]]</f>
        <v>0.71310098206038874</v>
      </c>
      <c r="V327">
        <v>1.61945506029387</v>
      </c>
      <c r="W327">
        <v>73.819999999999993</v>
      </c>
      <c r="X327">
        <v>78.400000000000006</v>
      </c>
      <c r="Y327">
        <v>70.2</v>
      </c>
      <c r="Z327">
        <v>78.900000000000006</v>
      </c>
      <c r="AA327">
        <v>59.35</v>
      </c>
      <c r="AB327">
        <v>78.900000000000006</v>
      </c>
      <c r="AC327" s="2">
        <f>(Table2[[#This Row],[Close Price]]/Table2[[#This Row],[Day Low]])-1</f>
        <v>2.4790029802221891E-2</v>
      </c>
      <c r="AD327" s="2">
        <f>(Table2[[#This Row],[Day High]]/Table2[[#This Row],[Close Price]])-1</f>
        <v>3.6351619299405113E-2</v>
      </c>
      <c r="AE327" s="2">
        <f>(Table2[[#This Row],[Close Price]]/Table2[[#This Row],[Current Week Low]])-1</f>
        <v>7.7635327635327656E-2</v>
      </c>
      <c r="AF327" s="2">
        <f>(Table2[[#This Row],[Current Week High]]/Table2[[#This Row],[Close Price]])-1</f>
        <v>4.2961004626569821E-2</v>
      </c>
      <c r="AG327" s="2">
        <f>(Table2[[#This Row],[Close Price]]/Table2[[#This Row],[Current Month Low]])-1</f>
        <v>0.274641954507161</v>
      </c>
      <c r="AH327" s="2">
        <f>(Table2[[#This Row],[Current Month High]]/Table2[[#This Row],[Close Price]])-1</f>
        <v>4.2961004626569821E-2</v>
      </c>
      <c r="AI327">
        <v>4.2961004626569803</v>
      </c>
      <c r="AJ327">
        <v>507.63052208835302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0.5</v>
      </c>
      <c r="AM327" t="s">
        <v>10183</v>
      </c>
      <c r="AN327">
        <v>25.54</v>
      </c>
      <c r="AO327" t="s">
        <v>10183</v>
      </c>
      <c r="AP327">
        <v>0.130847151899778</v>
      </c>
      <c r="AQ327">
        <f>(Table2[[#This Row],[Sharpe Ratio]]-AVERAGE(Table2[Sharpe Ratio]))/_xlfn.STDEV.P(Table2[Sharpe Ratio])</f>
        <v>0.87364287273033048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12.641141683946334</v>
      </c>
      <c r="AS327">
        <f>_xlfn.RANK.AVG(Table2[[#This Row],[1Y Return vs Nifty Z-Score]],Table2[1Y Return vs Nifty Z-Score])</f>
        <v>4</v>
      </c>
      <c r="AT327">
        <f>_xlfn.RANK.AVG(Table2[[#This Row],[6M Return vs Nifty Z-Score]],Table2[6M Return vs Nifty Z-Score])</f>
        <v>7</v>
      </c>
      <c r="AU327">
        <f>_xlfn.RANK.AVG(Table2[[#This Row],[Sharpe Ratio Z-Score]],Table2[Sharpe Ratio Z-Score])</f>
        <v>146</v>
      </c>
      <c r="AV327">
        <f>(Table2[[#This Row],[Rank 1Y]]+Table2[[#This Row],[Rank 6M]]+Table2[[#This Row],[Rank Sharpe]])/3</f>
        <v>52.333333333333336</v>
      </c>
    </row>
    <row r="328" spans="1:48" x14ac:dyDescent="0.3">
      <c r="A328" t="s">
        <v>813</v>
      </c>
      <c r="B328" t="s">
        <v>814</v>
      </c>
      <c r="C328" t="s">
        <v>10151</v>
      </c>
      <c r="D328" t="s">
        <v>541</v>
      </c>
      <c r="E328">
        <v>19638.365474300001</v>
      </c>
      <c r="F328">
        <v>1527.95</v>
      </c>
      <c r="G328">
        <v>-35.416264290034597</v>
      </c>
      <c r="H328">
        <f>(Table2[[#This Row],[1Y Return vs Nifty]]-AVERAGE(Table2[1Y Return vs Nifty]))/_xlfn.STDEV.P(Table2[1Y Return vs Nifty])</f>
        <v>-0.97014600536776241</v>
      </c>
      <c r="I328">
        <v>-0.41334474844385899</v>
      </c>
      <c r="J328">
        <f>(Table2[[#This Row],[1M Return vs Nifty]]-AVERAGE(Table2[1M Return vs Nifty]))/_xlfn.STDEV.P(Table2[1M Return vs Nifty])</f>
        <v>7.8390051578829736E-3</v>
      </c>
      <c r="K328">
        <v>-14.623402014637801</v>
      </c>
      <c r="L328">
        <f>(Table2[[#This Row],[6M Return vs Nifty]]-AVERAGE(Table2[6M Return vs Nifty]))/_xlfn.STDEV.P(Table2[6M Return vs Nifty])</f>
        <v>-0.77527808202654525</v>
      </c>
      <c r="M328">
        <v>-0.456878984678603</v>
      </c>
      <c r="N328">
        <f>(Table2[[#This Row],[1W Return vs Nifty]]-AVERAGE(Table2[1W Return vs Nifty]))/_xlfn.STDEV.P(Table2[1W Return vs Nifty])</f>
        <v>0.23033853939293764</v>
      </c>
      <c r="O328">
        <v>1493.65</v>
      </c>
      <c r="P328">
        <v>1450.0288872369099</v>
      </c>
      <c r="Q328">
        <v>1478.2874289751901</v>
      </c>
      <c r="R328">
        <v>61.031622605110201</v>
      </c>
      <c r="S328" s="2">
        <f>(Table2[[#This Row],[Close Price]]-Table2[[#This Row],[20D EMA]])/Table2[[#This Row],[20D EMA]]</f>
        <v>2.2963880427141533E-2</v>
      </c>
      <c r="T328" s="2">
        <f>(Table2[[#This Row],[Close Price]]-Table2[[#This Row],[50D EMA]])/Table2[[#This Row],[50D EMA]]</f>
        <v>5.3737627883794825E-2</v>
      </c>
      <c r="U328" s="2">
        <f>(Table2[[#This Row],[Close Price]]-Table2[[#This Row],[200D EMA]])/Table2[[#This Row],[200D EMA]]</f>
        <v>3.3594665050515983E-2</v>
      </c>
      <c r="V328">
        <v>0.87060116296513901</v>
      </c>
      <c r="W328">
        <v>1525.5</v>
      </c>
      <c r="X328">
        <v>1541.25</v>
      </c>
      <c r="Y328">
        <v>1513</v>
      </c>
      <c r="Z328">
        <v>1538.95</v>
      </c>
      <c r="AA328">
        <v>1482.75</v>
      </c>
      <c r="AB328">
        <v>1552.2</v>
      </c>
      <c r="AC328" s="2">
        <f>(Table2[[#This Row],[Close Price]]/Table2[[#This Row],[Day Low]])-1</f>
        <v>1.6060308095706688E-3</v>
      </c>
      <c r="AD328" s="2">
        <f>(Table2[[#This Row],[Day High]]/Table2[[#This Row],[Close Price]])-1</f>
        <v>8.7044733139172159E-3</v>
      </c>
      <c r="AE328" s="2">
        <f>(Table2[[#This Row],[Close Price]]/Table2[[#This Row],[Current Week Low]])-1</f>
        <v>9.8810310641110899E-3</v>
      </c>
      <c r="AF328" s="2">
        <f>(Table2[[#This Row],[Current Week High]]/Table2[[#This Row],[Close Price]])-1</f>
        <v>7.1991884551196872E-3</v>
      </c>
      <c r="AG328" s="2">
        <f>(Table2[[#This Row],[Close Price]]/Table2[[#This Row],[Current Month Low]])-1</f>
        <v>3.0483898162198653E-2</v>
      </c>
      <c r="AH328" s="2">
        <f>(Table2[[#This Row],[Current Month High]]/Table2[[#This Row],[Close Price]])-1</f>
        <v>1.5870938185150063E-2</v>
      </c>
      <c r="AI328">
        <v>15.9363853529238</v>
      </c>
      <c r="AJ328">
        <v>20.4058313632781</v>
      </c>
      <c r="AK328" t="str">
        <f>IF(AND(Table2[[#This Row],[20D EMA]]&gt;Table2[[#This Row],[50D EMA]],Table2[[#This Row],[50D EMA]]&gt;Table2[[#This Row],[200D EMA]]),"Uptrend","Downtrend/NoTrend")</f>
        <v>Downtrend/NoTrend</v>
      </c>
      <c r="AL328">
        <v>0.03</v>
      </c>
      <c r="AM328" t="s">
        <v>10183</v>
      </c>
      <c r="AN328">
        <v>6.03</v>
      </c>
      <c r="AO328" t="s">
        <v>10183</v>
      </c>
      <c r="AP328">
        <v>-9.3968102387842006E-2</v>
      </c>
      <c r="AQ328">
        <f>(Table2[[#This Row],[Sharpe Ratio]]-AVERAGE(Table2[Sharpe Ratio]))/_xlfn.STDEV.P(Table2[Sharpe Ratio])</f>
        <v>-1.6695880330029114</v>
      </c>
      <c r="AR3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8">
        <f>_xlfn.RANK.AVG(Table2[[#This Row],[1Y Return vs Nifty Z-Score]],Table2[1Y Return vs Nifty Z-Score])</f>
        <v>681</v>
      </c>
      <c r="AT328">
        <f>_xlfn.RANK.AVG(Table2[[#This Row],[6M Return vs Nifty Z-Score]],Table2[6M Return vs Nifty Z-Score])</f>
        <v>578</v>
      </c>
      <c r="AU328">
        <f>_xlfn.RANK.AVG(Table2[[#This Row],[Sharpe Ratio Z-Score]],Table2[Sharpe Ratio Z-Score])</f>
        <v>701</v>
      </c>
      <c r="AV328">
        <f>(Table2[[#This Row],[Rank 1Y]]+Table2[[#This Row],[Rank 6M]]+Table2[[#This Row],[Rank Sharpe]])/3</f>
        <v>653.33333333333337</v>
      </c>
    </row>
    <row r="329" spans="1:48" x14ac:dyDescent="0.3">
      <c r="A329" t="s">
        <v>815</v>
      </c>
      <c r="B329" t="s">
        <v>816</v>
      </c>
      <c r="C329" t="s">
        <v>10146</v>
      </c>
      <c r="D329" t="s">
        <v>153</v>
      </c>
      <c r="E329">
        <v>19606.530869999999</v>
      </c>
      <c r="F329">
        <v>820.1</v>
      </c>
      <c r="G329">
        <v>167.170600730751</v>
      </c>
      <c r="H329">
        <f>(Table2[[#This Row],[1Y Return vs Nifty]]-AVERAGE(Table2[1Y Return vs Nifty]))/_xlfn.STDEV.P(Table2[1Y Return vs Nifty])</f>
        <v>1.5213906007624158</v>
      </c>
      <c r="I329">
        <v>-6.0811257774677498</v>
      </c>
      <c r="J329">
        <f>(Table2[[#This Row],[1M Return vs Nifty]]-AVERAGE(Table2[1M Return vs Nifty]))/_xlfn.STDEV.P(Table2[1M Return vs Nifty])</f>
        <v>-0.53108238618123693</v>
      </c>
      <c r="K329">
        <v>78.134663652395801</v>
      </c>
      <c r="L329">
        <f>(Table2[[#This Row],[6M Return vs Nifty]]-AVERAGE(Table2[6M Return vs Nifty]))/_xlfn.STDEV.P(Table2[6M Return vs Nifty])</f>
        <v>2.0785511758086312</v>
      </c>
      <c r="M329">
        <v>-11.3212778034117</v>
      </c>
      <c r="N329">
        <f>(Table2[[#This Row],[1W Return vs Nifty]]-AVERAGE(Table2[1W Return vs Nifty]))/_xlfn.STDEV.P(Table2[1W Return vs Nifty])</f>
        <v>-2.0879530224105887</v>
      </c>
      <c r="O329">
        <v>864.01</v>
      </c>
      <c r="P329">
        <v>829.21569351699304</v>
      </c>
      <c r="Q329">
        <v>626.55236380589497</v>
      </c>
      <c r="R329">
        <v>29.2674002537428</v>
      </c>
      <c r="S329" s="2">
        <f>(Table2[[#This Row],[Close Price]]-Table2[[#This Row],[20D EMA]])/Table2[[#This Row],[20D EMA]]</f>
        <v>-5.0821171051260945E-2</v>
      </c>
      <c r="T329" s="2">
        <f>(Table2[[#This Row],[Close Price]]-Table2[[#This Row],[50D EMA]])/Table2[[#This Row],[50D EMA]]</f>
        <v>-1.0993151225021059E-2</v>
      </c>
      <c r="U329" s="2">
        <f>(Table2[[#This Row],[Close Price]]-Table2[[#This Row],[200D EMA]])/Table2[[#This Row],[200D EMA]]</f>
        <v>0.30890895537993029</v>
      </c>
      <c r="V329">
        <v>1.30329925437961</v>
      </c>
      <c r="W329">
        <v>820</v>
      </c>
      <c r="X329">
        <v>830.55</v>
      </c>
      <c r="Y329">
        <v>816.35</v>
      </c>
      <c r="Z329">
        <v>846.7</v>
      </c>
      <c r="AA329">
        <v>816.35</v>
      </c>
      <c r="AB329">
        <v>980</v>
      </c>
      <c r="AC329" s="2">
        <f>(Table2[[#This Row],[Close Price]]/Table2[[#This Row],[Day Low]])-1</f>
        <v>1.2195121951230625E-4</v>
      </c>
      <c r="AD329" s="2">
        <f>(Table2[[#This Row],[Day High]]/Table2[[#This Row],[Close Price]])-1</f>
        <v>1.2742348494086064E-2</v>
      </c>
      <c r="AE329" s="2">
        <f>(Table2[[#This Row],[Close Price]]/Table2[[#This Row],[Current Week Low]])-1</f>
        <v>4.5936179334844507E-3</v>
      </c>
      <c r="AF329" s="2">
        <f>(Table2[[#This Row],[Current Week High]]/Table2[[#This Row],[Close Price]])-1</f>
        <v>3.2435068894037355E-2</v>
      </c>
      <c r="AG329" s="2">
        <f>(Table2[[#This Row],[Close Price]]/Table2[[#This Row],[Current Month Low]])-1</f>
        <v>4.5936179334844507E-3</v>
      </c>
      <c r="AH329" s="2">
        <f>(Table2[[#This Row],[Current Month High]]/Table2[[#This Row],[Close Price]])-1</f>
        <v>0.19497622241190093</v>
      </c>
      <c r="AI329">
        <v>19.497622241190001</v>
      </c>
      <c r="AJ329">
        <v>201.39654538772501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0</v>
      </c>
      <c r="AM329" t="s">
        <v>10185</v>
      </c>
      <c r="AN329">
        <v>-8.15</v>
      </c>
      <c r="AO329" t="s">
        <v>10184</v>
      </c>
      <c r="AP329">
        <v>0.17115263425704899</v>
      </c>
      <c r="AQ329">
        <f>(Table2[[#This Row],[Sharpe Ratio]]-AVERAGE(Table2[Sharpe Ratio]))/_xlfn.STDEV.P(Table2[Sharpe Ratio])</f>
        <v>1.3296001374022157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2.3105065053814373</v>
      </c>
      <c r="AS329">
        <f>_xlfn.RANK.AVG(Table2[[#This Row],[1Y Return vs Nifty Z-Score]],Table2[1Y Return vs Nifty Z-Score])</f>
        <v>50</v>
      </c>
      <c r="AT329">
        <f>_xlfn.RANK.AVG(Table2[[#This Row],[6M Return vs Nifty Z-Score]],Table2[6M Return vs Nifty Z-Score])</f>
        <v>25</v>
      </c>
      <c r="AU329">
        <f>_xlfn.RANK.AVG(Table2[[#This Row],[Sharpe Ratio Z-Score]],Table2[Sharpe Ratio Z-Score])</f>
        <v>73</v>
      </c>
      <c r="AV329">
        <f>(Table2[[#This Row],[Rank 1Y]]+Table2[[#This Row],[Rank 6M]]+Table2[[#This Row],[Rank Sharpe]])/3</f>
        <v>49.333333333333336</v>
      </c>
    </row>
    <row r="330" spans="1:48" x14ac:dyDescent="0.3">
      <c r="A330" t="s">
        <v>820</v>
      </c>
      <c r="B330" t="s">
        <v>821</v>
      </c>
      <c r="C330" t="s">
        <v>10144</v>
      </c>
      <c r="D330" t="s">
        <v>62</v>
      </c>
      <c r="E330">
        <v>19351.639557800001</v>
      </c>
      <c r="F330">
        <v>981.85</v>
      </c>
      <c r="G330">
        <v>22.623345713583799</v>
      </c>
      <c r="H330">
        <f>(Table2[[#This Row],[1Y Return vs Nifty]]-AVERAGE(Table2[1Y Return vs Nifty]))/_xlfn.STDEV.P(Table2[1Y Return vs Nifty])</f>
        <v>-0.25633954553287813</v>
      </c>
      <c r="I330">
        <v>3.63445597427254</v>
      </c>
      <c r="J330">
        <f>(Table2[[#This Row],[1M Return vs Nifty]]-AVERAGE(Table2[1M Return vs Nifty]))/_xlfn.STDEV.P(Table2[1M Return vs Nifty])</f>
        <v>0.39272444554080249</v>
      </c>
      <c r="K330">
        <v>-7.2057360933924404</v>
      </c>
      <c r="L330">
        <f>(Table2[[#This Row],[6M Return vs Nifty]]-AVERAGE(Table2[6M Return vs Nifty]))/_xlfn.STDEV.P(Table2[6M Return vs Nifty])</f>
        <v>-0.5470634046432894</v>
      </c>
      <c r="M330">
        <v>-2.09885946614888</v>
      </c>
      <c r="N330">
        <f>(Table2[[#This Row],[1W Return vs Nifty]]-AVERAGE(Table2[1W Return vs Nifty]))/_xlfn.STDEV.P(Table2[1W Return vs Nifty])</f>
        <v>-0.12003422934922847</v>
      </c>
      <c r="O330">
        <v>950.76</v>
      </c>
      <c r="P330">
        <v>942.18869870743299</v>
      </c>
      <c r="Q330">
        <v>887.20462743898497</v>
      </c>
      <c r="R330">
        <v>62.452948833380802</v>
      </c>
      <c r="S330" s="2">
        <f>(Table2[[#This Row],[Close Price]]-Table2[[#This Row],[20D EMA]])/Table2[[#This Row],[20D EMA]]</f>
        <v>3.2700155664941763E-2</v>
      </c>
      <c r="T330" s="2">
        <f>(Table2[[#This Row],[Close Price]]-Table2[[#This Row],[50D EMA]])/Table2[[#This Row],[50D EMA]]</f>
        <v>4.2094859922409876E-2</v>
      </c>
      <c r="U330" s="2">
        <f>(Table2[[#This Row],[Close Price]]-Table2[[#This Row],[200D EMA]])/Table2[[#This Row],[200D EMA]]</f>
        <v>0.10667817731544015</v>
      </c>
      <c r="V330">
        <v>1.8451042397772801</v>
      </c>
      <c r="W330">
        <v>989.1</v>
      </c>
      <c r="X330">
        <v>1033</v>
      </c>
      <c r="Y330">
        <v>969.55</v>
      </c>
      <c r="Z330">
        <v>997.7</v>
      </c>
      <c r="AA330">
        <v>880.45</v>
      </c>
      <c r="AB330">
        <v>1019.5</v>
      </c>
      <c r="AC330" s="2">
        <f>(Table2[[#This Row],[Close Price]]/Table2[[#This Row],[Day Low]])-1</f>
        <v>-7.3298958649277157E-3</v>
      </c>
      <c r="AD330" s="2">
        <f>(Table2[[#This Row],[Day High]]/Table2[[#This Row],[Close Price]])-1</f>
        <v>5.2095533941029615E-2</v>
      </c>
      <c r="AE330" s="2">
        <f>(Table2[[#This Row],[Close Price]]/Table2[[#This Row],[Current Week Low]])-1</f>
        <v>1.2686297767005472E-2</v>
      </c>
      <c r="AF330" s="2">
        <f>(Table2[[#This Row],[Current Week High]]/Table2[[#This Row],[Close Price]])-1</f>
        <v>1.6142995365890922E-2</v>
      </c>
      <c r="AG330" s="2">
        <f>(Table2[[#This Row],[Close Price]]/Table2[[#This Row],[Current Month Low]])-1</f>
        <v>0.11516837980578121</v>
      </c>
      <c r="AH330" s="2">
        <f>(Table2[[#This Row],[Current Month High]]/Table2[[#This Row],[Close Price]])-1</f>
        <v>3.8345979528441099E-2</v>
      </c>
      <c r="AI330">
        <v>11.422315017568801</v>
      </c>
      <c r="AJ330">
        <v>50.544311560870803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-0.11</v>
      </c>
      <c r="AM330" t="s">
        <v>10184</v>
      </c>
      <c r="AN330">
        <v>11.7</v>
      </c>
      <c r="AO330" t="s">
        <v>10183</v>
      </c>
      <c r="AP330">
        <v>-4.6591550681690998E-2</v>
      </c>
      <c r="AQ330">
        <f>(Table2[[#This Row],[Sharpe Ratio]]-AVERAGE(Table2[Sharpe Ratio]))/_xlfn.STDEV.P(Table2[Sharpe Ratio])</f>
        <v>-1.1336390339549975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-1.6643517679395909</v>
      </c>
      <c r="AS330">
        <f>_xlfn.RANK.AVG(Table2[[#This Row],[1Y Return vs Nifty Z-Score]],Table2[1Y Return vs Nifty Z-Score])</f>
        <v>364</v>
      </c>
      <c r="AT330">
        <f>_xlfn.RANK.AVG(Table2[[#This Row],[6M Return vs Nifty Z-Score]],Table2[6M Return vs Nifty Z-Score])</f>
        <v>503</v>
      </c>
      <c r="AU330">
        <f>_xlfn.RANK.AVG(Table2[[#This Row],[Sharpe Ratio Z-Score]],Table2[Sharpe Ratio Z-Score])</f>
        <v>632</v>
      </c>
      <c r="AV330">
        <f>(Table2[[#This Row],[Rank 1Y]]+Table2[[#This Row],[Rank 6M]]+Table2[[#This Row],[Rank Sharpe]])/3</f>
        <v>499.66666666666669</v>
      </c>
    </row>
    <row r="331" spans="1:48" x14ac:dyDescent="0.3">
      <c r="A331" t="s">
        <v>822</v>
      </c>
      <c r="B331" t="s">
        <v>823</v>
      </c>
      <c r="C331" t="s">
        <v>10146</v>
      </c>
      <c r="D331" t="s">
        <v>258</v>
      </c>
      <c r="E331">
        <v>19291.358640840001</v>
      </c>
      <c r="F331">
        <v>1329</v>
      </c>
      <c r="G331">
        <v>199.98551314465701</v>
      </c>
      <c r="H331">
        <f>(Table2[[#This Row],[1Y Return vs Nifty]]-AVERAGE(Table2[1Y Return vs Nifty]))/_xlfn.STDEV.P(Table2[1Y Return vs Nifty])</f>
        <v>1.9249683721930255</v>
      </c>
      <c r="I331">
        <v>-8.6082550961696196</v>
      </c>
      <c r="J331">
        <f>(Table2[[#This Row],[1M Return vs Nifty]]-AVERAGE(Table2[1M Return vs Nifty]))/_xlfn.STDEV.P(Table2[1M Return vs Nifty])</f>
        <v>-0.7713746701552433</v>
      </c>
      <c r="K331">
        <v>81.945854629536001</v>
      </c>
      <c r="L331">
        <f>(Table2[[#This Row],[6M Return vs Nifty]]-AVERAGE(Table2[6M Return vs Nifty]))/_xlfn.STDEV.P(Table2[6M Return vs Nifty])</f>
        <v>2.1958076994278564</v>
      </c>
      <c r="M331">
        <v>-6.3150045866923703</v>
      </c>
      <c r="N331">
        <f>(Table2[[#This Row],[1W Return vs Nifty]]-AVERAGE(Table2[1W Return vs Nifty]))/_xlfn.STDEV.P(Table2[1W Return vs Nifty])</f>
        <v>-1.0196931814342425</v>
      </c>
      <c r="O331">
        <v>1350.73</v>
      </c>
      <c r="P331">
        <v>1262.59259592639</v>
      </c>
      <c r="Q331">
        <v>925.58438967500001</v>
      </c>
      <c r="R331">
        <v>35.5580808520576</v>
      </c>
      <c r="S331" s="2">
        <f>(Table2[[#This Row],[Close Price]]-Table2[[#This Row],[20D EMA]])/Table2[[#This Row],[20D EMA]]</f>
        <v>-1.6087597077136081E-2</v>
      </c>
      <c r="T331" s="2">
        <f>(Table2[[#This Row],[Close Price]]-Table2[[#This Row],[50D EMA]])/Table2[[#This Row],[50D EMA]]</f>
        <v>5.2596066449198148E-2</v>
      </c>
      <c r="U331" s="2">
        <f>(Table2[[#This Row],[Close Price]]-Table2[[#This Row],[200D EMA]])/Table2[[#This Row],[200D EMA]]</f>
        <v>0.43584962627411111</v>
      </c>
      <c r="V331">
        <v>0.49115856824439103</v>
      </c>
      <c r="W331">
        <v>1323.5</v>
      </c>
      <c r="X331">
        <v>1337.7</v>
      </c>
      <c r="Y331">
        <v>1315.05</v>
      </c>
      <c r="Z331">
        <v>1348.5</v>
      </c>
      <c r="AA331">
        <v>1312.1</v>
      </c>
      <c r="AB331">
        <v>1450</v>
      </c>
      <c r="AC331" s="2">
        <f>(Table2[[#This Row],[Close Price]]/Table2[[#This Row],[Day Low]])-1</f>
        <v>4.1556479032867077E-3</v>
      </c>
      <c r="AD331" s="2">
        <f>(Table2[[#This Row],[Day High]]/Table2[[#This Row],[Close Price]])-1</f>
        <v>6.5462753950338293E-3</v>
      </c>
      <c r="AE331" s="2">
        <f>(Table2[[#This Row],[Close Price]]/Table2[[#This Row],[Current Week Low]])-1</f>
        <v>1.0607961674460986E-2</v>
      </c>
      <c r="AF331" s="2">
        <f>(Table2[[#This Row],[Current Week High]]/Table2[[#This Row],[Close Price]])-1</f>
        <v>1.46726862302482E-2</v>
      </c>
      <c r="AG331" s="2">
        <f>(Table2[[#This Row],[Close Price]]/Table2[[#This Row],[Current Month Low]])-1</f>
        <v>1.2880115844829065E-2</v>
      </c>
      <c r="AH331" s="2">
        <f>(Table2[[#This Row],[Current Month High]]/Table2[[#This Row],[Close Price]])-1</f>
        <v>9.1045899172309985E-2</v>
      </c>
      <c r="AI331">
        <v>9.1045899172309994</v>
      </c>
      <c r="AJ331">
        <v>235.56369145309901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0.27</v>
      </c>
      <c r="AM331" t="s">
        <v>10183</v>
      </c>
      <c r="AN331">
        <v>-3.06</v>
      </c>
      <c r="AO331" t="s">
        <v>10184</v>
      </c>
      <c r="AP331">
        <v>0.15480091944310501</v>
      </c>
      <c r="AQ331">
        <f>(Table2[[#This Row],[Sharpe Ratio]]-AVERAGE(Table2[Sharpe Ratio]))/_xlfn.STDEV.P(Table2[Sharpe Ratio])</f>
        <v>1.1446207568511313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3.4743289768825272</v>
      </c>
      <c r="AS331">
        <f>_xlfn.RANK.AVG(Table2[[#This Row],[1Y Return vs Nifty Z-Score]],Table2[1Y Return vs Nifty Z-Score])</f>
        <v>31</v>
      </c>
      <c r="AT331">
        <f>_xlfn.RANK.AVG(Table2[[#This Row],[6M Return vs Nifty Z-Score]],Table2[6M Return vs Nifty Z-Score])</f>
        <v>22</v>
      </c>
      <c r="AU331">
        <f>_xlfn.RANK.AVG(Table2[[#This Row],[Sharpe Ratio Z-Score]],Table2[Sharpe Ratio Z-Score])</f>
        <v>97</v>
      </c>
      <c r="AV331">
        <f>(Table2[[#This Row],[Rank 1Y]]+Table2[[#This Row],[Rank 6M]]+Table2[[#This Row],[Rank Sharpe]])/3</f>
        <v>50</v>
      </c>
    </row>
    <row r="332" spans="1:48" x14ac:dyDescent="0.3">
      <c r="A332" t="s">
        <v>824</v>
      </c>
      <c r="B332" t="s">
        <v>825</v>
      </c>
      <c r="C332" t="s">
        <v>10146</v>
      </c>
      <c r="D332" t="s">
        <v>130</v>
      </c>
      <c r="E332">
        <v>19254.170764750001</v>
      </c>
      <c r="F332">
        <v>690.85</v>
      </c>
      <c r="G332">
        <v>57.167141216950199</v>
      </c>
      <c r="H332">
        <f>(Table2[[#This Row],[1Y Return vs Nifty]]-AVERAGE(Table2[1Y Return vs Nifty]))/_xlfn.STDEV.P(Table2[1Y Return vs Nifty])</f>
        <v>0.16850108272049785</v>
      </c>
      <c r="I332">
        <v>-0.83267780937500402</v>
      </c>
      <c r="J332">
        <f>(Table2[[#This Row],[1M Return vs Nifty]]-AVERAGE(Table2[1M Return vs Nifty]))/_xlfn.STDEV.P(Table2[1M Return vs Nifty])</f>
        <v>-3.2033310916830371E-2</v>
      </c>
      <c r="K332">
        <v>-9.8557001419130792</v>
      </c>
      <c r="L332">
        <f>(Table2[[#This Row],[6M Return vs Nifty]]-AVERAGE(Table2[6M Return vs Nifty]))/_xlfn.STDEV.P(Table2[6M Return vs Nifty])</f>
        <v>-0.62859318730419833</v>
      </c>
      <c r="M332">
        <v>-7.25932430437215</v>
      </c>
      <c r="N332">
        <f>(Table2[[#This Row],[1W Return vs Nifty]]-AVERAGE(Table2[1W Return vs Nifty]))/_xlfn.STDEV.P(Table2[1W Return vs Nifty])</f>
        <v>-1.2211961333846943</v>
      </c>
      <c r="O332">
        <v>683.05</v>
      </c>
      <c r="P332">
        <v>657.80712950629299</v>
      </c>
      <c r="Q332">
        <v>584.51140660466206</v>
      </c>
      <c r="R332">
        <v>51.608885602400001</v>
      </c>
      <c r="S332" s="2">
        <f>(Table2[[#This Row],[Close Price]]-Table2[[#This Row],[20D EMA]])/Table2[[#This Row],[20D EMA]]</f>
        <v>1.1419369006661399E-2</v>
      </c>
      <c r="T332" s="2">
        <f>(Table2[[#This Row],[Close Price]]-Table2[[#This Row],[50D EMA]])/Table2[[#This Row],[50D EMA]]</f>
        <v>5.0231852182123421E-2</v>
      </c>
      <c r="U332" s="2">
        <f>(Table2[[#This Row],[Close Price]]-Table2[[#This Row],[200D EMA]])/Table2[[#This Row],[200D EMA]]</f>
        <v>0.18192731945650589</v>
      </c>
      <c r="V332">
        <v>1.7208600314234499</v>
      </c>
      <c r="W332">
        <v>687.55</v>
      </c>
      <c r="X332">
        <v>699.25</v>
      </c>
      <c r="Y332">
        <v>668.45</v>
      </c>
      <c r="Z332">
        <v>698</v>
      </c>
      <c r="AA332">
        <v>664.8</v>
      </c>
      <c r="AB332">
        <v>745.3</v>
      </c>
      <c r="AC332" s="2">
        <f>(Table2[[#This Row],[Close Price]]/Table2[[#This Row],[Day Low]])-1</f>
        <v>4.7996509344776506E-3</v>
      </c>
      <c r="AD332" s="2">
        <f>(Table2[[#This Row],[Day High]]/Table2[[#This Row],[Close Price]])-1</f>
        <v>1.215893464572626E-2</v>
      </c>
      <c r="AE332" s="2">
        <f>(Table2[[#This Row],[Close Price]]/Table2[[#This Row],[Current Week Low]])-1</f>
        <v>3.3510359787568111E-2</v>
      </c>
      <c r="AF332" s="2">
        <f>(Table2[[#This Row],[Current Week High]]/Table2[[#This Row],[Close Price]])-1</f>
        <v>1.0349569371064682E-2</v>
      </c>
      <c r="AG332" s="2">
        <f>(Table2[[#This Row],[Close Price]]/Table2[[#This Row],[Current Month Low]])-1</f>
        <v>3.9184717208182951E-2</v>
      </c>
      <c r="AH332" s="2">
        <f>(Table2[[#This Row],[Current Month High]]/Table2[[#This Row],[Close Price]])-1</f>
        <v>7.8815951364261227E-2</v>
      </c>
      <c r="AI332">
        <v>7.8815951364261201</v>
      </c>
      <c r="AJ332">
        <v>90.500482558941101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0.02</v>
      </c>
      <c r="AM332" t="s">
        <v>10183</v>
      </c>
      <c r="AN332">
        <v>5.1100000000000003</v>
      </c>
      <c r="AO332" t="s">
        <v>10183</v>
      </c>
      <c r="AP332">
        <v>2.5951813299666001E-2</v>
      </c>
      <c r="AQ332">
        <f>(Table2[[#This Row],[Sharpe Ratio]]-AVERAGE(Table2[Sharpe Ratio]))/_xlfn.STDEV.P(Table2[Sharpe Ratio])</f>
        <v>-0.31298953724776968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-2.0263110861329947</v>
      </c>
      <c r="AS332">
        <f>_xlfn.RANK.AVG(Table2[[#This Row],[1Y Return vs Nifty Z-Score]],Table2[1Y Return vs Nifty Z-Score])</f>
        <v>229</v>
      </c>
      <c r="AT332">
        <f>_xlfn.RANK.AVG(Table2[[#This Row],[6M Return vs Nifty Z-Score]],Table2[6M Return vs Nifty Z-Score])</f>
        <v>534</v>
      </c>
      <c r="AU332">
        <f>_xlfn.RANK.AVG(Table2[[#This Row],[Sharpe Ratio Z-Score]],Table2[Sharpe Ratio Z-Score])</f>
        <v>421</v>
      </c>
      <c r="AV332">
        <f>(Table2[[#This Row],[Rank 1Y]]+Table2[[#This Row],[Rank 6M]]+Table2[[#This Row],[Rank Sharpe]])/3</f>
        <v>394.66666666666669</v>
      </c>
    </row>
    <row r="333" spans="1:48" x14ac:dyDescent="0.3">
      <c r="A333" t="s">
        <v>828</v>
      </c>
      <c r="B333" t="s">
        <v>829</v>
      </c>
      <c r="C333" t="s">
        <v>10138</v>
      </c>
      <c r="D333" t="s">
        <v>21</v>
      </c>
      <c r="E333">
        <v>19123.365596399999</v>
      </c>
      <c r="F333">
        <v>684.8</v>
      </c>
      <c r="G333">
        <v>2.7501021810399502</v>
      </c>
      <c r="H333">
        <f>(Table2[[#This Row],[1Y Return vs Nifty]]-AVERAGE(Table2[1Y Return vs Nifty]))/_xlfn.STDEV.P(Table2[1Y Return vs Nifty])</f>
        <v>-0.50075279383894444</v>
      </c>
      <c r="I333">
        <v>19.959025365555402</v>
      </c>
      <c r="J333">
        <f>(Table2[[#This Row],[1M Return vs Nifty]]-AVERAGE(Table2[1M Return vs Nifty]))/_xlfn.STDEV.P(Table2[1M Return vs Nifty])</f>
        <v>1.9449473709344656</v>
      </c>
      <c r="K333">
        <v>-21.378413864484799</v>
      </c>
      <c r="L333">
        <f>(Table2[[#This Row],[6M Return vs Nifty]]-AVERAGE(Table2[6M Return vs Nifty]))/_xlfn.STDEV.P(Table2[6M Return vs Nifty])</f>
        <v>-0.98310529700228833</v>
      </c>
      <c r="M333">
        <v>9.9996131947221407</v>
      </c>
      <c r="N333">
        <f>(Table2[[#This Row],[1W Return vs Nifty]]-AVERAGE(Table2[1W Return vs Nifty]))/_xlfn.STDEV.P(Table2[1W Return vs Nifty])</f>
        <v>2.4615892500876764</v>
      </c>
      <c r="O333">
        <v>622.88</v>
      </c>
      <c r="P333">
        <v>612.43900906883198</v>
      </c>
      <c r="Q333">
        <v>628.22311277436995</v>
      </c>
      <c r="R333">
        <v>69.926660087884102</v>
      </c>
      <c r="S333" s="2">
        <f>(Table2[[#This Row],[Close Price]]-Table2[[#This Row],[20D EMA]])/Table2[[#This Row],[20D EMA]]</f>
        <v>9.9409195992807536E-2</v>
      </c>
      <c r="T333" s="2">
        <f>(Table2[[#This Row],[Close Price]]-Table2[[#This Row],[50D EMA]])/Table2[[#This Row],[50D EMA]]</f>
        <v>0.11815215859810675</v>
      </c>
      <c r="U333" s="2">
        <f>(Table2[[#This Row],[Close Price]]-Table2[[#This Row],[200D EMA]])/Table2[[#This Row],[200D EMA]]</f>
        <v>9.0058589178252546E-2</v>
      </c>
      <c r="V333">
        <v>1.44912569658818</v>
      </c>
      <c r="W333">
        <v>674.55</v>
      </c>
      <c r="X333">
        <v>695.1</v>
      </c>
      <c r="Y333">
        <v>678.3</v>
      </c>
      <c r="Z333">
        <v>744.7</v>
      </c>
      <c r="AA333">
        <v>592.35</v>
      </c>
      <c r="AB333">
        <v>744.7</v>
      </c>
      <c r="AC333" s="2">
        <f>(Table2[[#This Row],[Close Price]]/Table2[[#This Row],[Day Low]])-1</f>
        <v>1.5195315395448716E-2</v>
      </c>
      <c r="AD333" s="2">
        <f>(Table2[[#This Row],[Day High]]/Table2[[#This Row],[Close Price]])-1</f>
        <v>1.504088785046731E-2</v>
      </c>
      <c r="AE333" s="2">
        <f>(Table2[[#This Row],[Close Price]]/Table2[[#This Row],[Current Week Low]])-1</f>
        <v>9.5827804806132288E-3</v>
      </c>
      <c r="AF333" s="2">
        <f>(Table2[[#This Row],[Current Week High]]/Table2[[#This Row],[Close Price]])-1</f>
        <v>8.7470794392523477E-2</v>
      </c>
      <c r="AG333" s="2">
        <f>(Table2[[#This Row],[Close Price]]/Table2[[#This Row],[Current Month Low]])-1</f>
        <v>0.15607326749388029</v>
      </c>
      <c r="AH333" s="2">
        <f>(Table2[[#This Row],[Current Month High]]/Table2[[#This Row],[Close Price]])-1</f>
        <v>8.7470794392523477E-2</v>
      </c>
      <c r="AI333">
        <v>27.0443925233645</v>
      </c>
      <c r="AJ333">
        <v>45.826235093696702</v>
      </c>
      <c r="AK333" t="str">
        <f>IF(AND(Table2[[#This Row],[20D EMA]]&gt;Table2[[#This Row],[50D EMA]],Table2[[#This Row],[50D EMA]]&gt;Table2[[#This Row],[200D EMA]]),"Uptrend","Downtrend/NoTrend")</f>
        <v>Downtrend/NoTrend</v>
      </c>
      <c r="AL333">
        <v>-0.12</v>
      </c>
      <c r="AM333" t="s">
        <v>10184</v>
      </c>
      <c r="AN333">
        <v>16.260000000000002</v>
      </c>
      <c r="AO333" t="s">
        <v>10183</v>
      </c>
      <c r="AP333">
        <v>9.3027004277396005E-2</v>
      </c>
      <c r="AQ333">
        <f>(Table2[[#This Row],[Sharpe Ratio]]-AVERAGE(Table2[Sharpe Ratio]))/_xlfn.STDEV.P(Table2[Sharpe Ratio])</f>
        <v>0.44580104946339322</v>
      </c>
      <c r="AR3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3">
        <f>_xlfn.RANK.AVG(Table2[[#This Row],[1Y Return vs Nifty Z-Score]],Table2[1Y Return vs Nifty Z-Score])</f>
        <v>482</v>
      </c>
      <c r="AT333">
        <f>_xlfn.RANK.AVG(Table2[[#This Row],[6M Return vs Nifty Z-Score]],Table2[6M Return vs Nifty Z-Score])</f>
        <v>638</v>
      </c>
      <c r="AU333">
        <f>_xlfn.RANK.AVG(Table2[[#This Row],[Sharpe Ratio Z-Score]],Table2[Sharpe Ratio Z-Score])</f>
        <v>230</v>
      </c>
      <c r="AV333">
        <f>(Table2[[#This Row],[Rank 1Y]]+Table2[[#This Row],[Rank 6M]]+Table2[[#This Row],[Rank Sharpe]])/3</f>
        <v>450</v>
      </c>
    </row>
    <row r="334" spans="1:48" x14ac:dyDescent="0.3">
      <c r="A334" t="s">
        <v>832</v>
      </c>
      <c r="B334" t="s">
        <v>833</v>
      </c>
      <c r="C334" t="s">
        <v>647</v>
      </c>
      <c r="D334" t="s">
        <v>647</v>
      </c>
      <c r="E334">
        <v>18996.409020750001</v>
      </c>
      <c r="F334">
        <v>37.67</v>
      </c>
      <c r="G334">
        <v>-12.256429619628999</v>
      </c>
      <c r="H334">
        <f>(Table2[[#This Row],[1Y Return vs Nifty]]-AVERAGE(Table2[1Y Return vs Nifty]))/_xlfn.STDEV.P(Table2[1Y Return vs Nifty])</f>
        <v>-0.68531225828688447</v>
      </c>
      <c r="I334">
        <v>-9.5503592105426307</v>
      </c>
      <c r="J334">
        <f>(Table2[[#This Row],[1M Return vs Nifty]]-AVERAGE(Table2[1M Return vs Nifty]))/_xlfn.STDEV.P(Table2[1M Return vs Nifty])</f>
        <v>-0.86095471171017479</v>
      </c>
      <c r="K334">
        <v>-30.254121765667598</v>
      </c>
      <c r="L334">
        <f>(Table2[[#This Row],[6M Return vs Nifty]]-AVERAGE(Table2[6M Return vs Nifty]))/_xlfn.STDEV.P(Table2[6M Return vs Nifty])</f>
        <v>-1.2561786379591662</v>
      </c>
      <c r="M334">
        <v>-2.8220096408197999</v>
      </c>
      <c r="N334">
        <f>(Table2[[#This Row],[1W Return vs Nifty]]-AVERAGE(Table2[1W Return vs Nifty]))/_xlfn.STDEV.P(Table2[1W Return vs Nifty])</f>
        <v>-0.27434308488991949</v>
      </c>
      <c r="O334">
        <v>38.119999999999997</v>
      </c>
      <c r="P334">
        <v>38.404076492665503</v>
      </c>
      <c r="Q334">
        <v>38.566701385212802</v>
      </c>
      <c r="R334">
        <v>38.804000533632703</v>
      </c>
      <c r="S334" s="2">
        <f>(Table2[[#This Row],[Close Price]]-Table2[[#This Row],[20D EMA]])/Table2[[#This Row],[20D EMA]]</f>
        <v>-1.1804826862539239E-2</v>
      </c>
      <c r="T334" s="2">
        <f>(Table2[[#This Row],[Close Price]]-Table2[[#This Row],[50D EMA]])/Table2[[#This Row],[50D EMA]]</f>
        <v>-1.911454615516394E-2</v>
      </c>
      <c r="U334" s="2">
        <f>(Table2[[#This Row],[Close Price]]-Table2[[#This Row],[200D EMA]])/Table2[[#This Row],[200D EMA]]</f>
        <v>-2.3250663214785919E-2</v>
      </c>
      <c r="V334">
        <v>0.75573587610013304</v>
      </c>
      <c r="W334">
        <v>37.65</v>
      </c>
      <c r="X334">
        <v>38.57</v>
      </c>
      <c r="Y334">
        <v>37.409999999999997</v>
      </c>
      <c r="Z334">
        <v>37.97</v>
      </c>
      <c r="AA334">
        <v>37.4</v>
      </c>
      <c r="AB334">
        <v>40.19</v>
      </c>
      <c r="AC334" s="2">
        <f>(Table2[[#This Row],[Close Price]]/Table2[[#This Row],[Day Low]])-1</f>
        <v>5.3120849933607772E-4</v>
      </c>
      <c r="AD334" s="2">
        <f>(Table2[[#This Row],[Day High]]/Table2[[#This Row],[Close Price]])-1</f>
        <v>2.3891691000796245E-2</v>
      </c>
      <c r="AE334" s="2">
        <f>(Table2[[#This Row],[Close Price]]/Table2[[#This Row],[Current Week Low]])-1</f>
        <v>6.9500133654103458E-3</v>
      </c>
      <c r="AF334" s="2">
        <f>(Table2[[#This Row],[Current Week High]]/Table2[[#This Row],[Close Price]])-1</f>
        <v>7.9638970002653409E-3</v>
      </c>
      <c r="AG334" s="2">
        <f>(Table2[[#This Row],[Close Price]]/Table2[[#This Row],[Current Month Low]])-1</f>
        <v>7.2192513368984912E-3</v>
      </c>
      <c r="AH334" s="2">
        <f>(Table2[[#This Row],[Current Month High]]/Table2[[#This Row],[Close Price]])-1</f>
        <v>6.6896734802229796E-2</v>
      </c>
      <c r="AI334">
        <v>40.430050438014298</v>
      </c>
      <c r="AJ334">
        <v>19.2088607594936</v>
      </c>
      <c r="AK334" t="str">
        <f>IF(AND(Table2[[#This Row],[20D EMA]]&gt;Table2[[#This Row],[50D EMA]],Table2[[#This Row],[50D EMA]]&gt;Table2[[#This Row],[200D EMA]]),"Uptrend","Downtrend/NoTrend")</f>
        <v>Downtrend/NoTrend</v>
      </c>
      <c r="AL334">
        <v>-0.15</v>
      </c>
      <c r="AM334" t="s">
        <v>10184</v>
      </c>
      <c r="AN334">
        <v>-1.23</v>
      </c>
      <c r="AO334" t="s">
        <v>10184</v>
      </c>
      <c r="AP334">
        <v>6.5301876301633005E-2</v>
      </c>
      <c r="AQ334">
        <f>(Table2[[#This Row],[Sharpe Ratio]]-AVERAGE(Table2[Sharpe Ratio]))/_xlfn.STDEV.P(Table2[Sharpe Ratio])</f>
        <v>0.13215951051710711</v>
      </c>
      <c r="AR3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4">
        <f>_xlfn.RANK.AVG(Table2[[#This Row],[1Y Return vs Nifty Z-Score]],Table2[1Y Return vs Nifty Z-Score])</f>
        <v>570</v>
      </c>
      <c r="AT334">
        <f>_xlfn.RANK.AVG(Table2[[#This Row],[6M Return vs Nifty Z-Score]],Table2[6M Return vs Nifty Z-Score])</f>
        <v>694</v>
      </c>
      <c r="AU334">
        <f>_xlfn.RANK.AVG(Table2[[#This Row],[Sharpe Ratio Z-Score]],Table2[Sharpe Ratio Z-Score])</f>
        <v>296</v>
      </c>
      <c r="AV334">
        <f>(Table2[[#This Row],[Rank 1Y]]+Table2[[#This Row],[Rank 6M]]+Table2[[#This Row],[Rank Sharpe]])/3</f>
        <v>520</v>
      </c>
    </row>
    <row r="335" spans="1:48" x14ac:dyDescent="0.3">
      <c r="A335" t="s">
        <v>834</v>
      </c>
      <c r="B335" t="s">
        <v>835</v>
      </c>
      <c r="C335" t="s">
        <v>10139</v>
      </c>
      <c r="D335" t="s">
        <v>409</v>
      </c>
      <c r="E335">
        <v>18852.616609387998</v>
      </c>
      <c r="F335">
        <v>117.83</v>
      </c>
      <c r="G335">
        <v>-20.885614854838</v>
      </c>
      <c r="H335">
        <f>(Table2[[#This Row],[1Y Return vs Nifty]]-AVERAGE(Table2[1Y Return vs Nifty]))/_xlfn.STDEV.P(Table2[1Y Return vs Nifty])</f>
        <v>-0.79143923197985011</v>
      </c>
      <c r="I335">
        <v>-2.6952024367307601</v>
      </c>
      <c r="J335">
        <f>(Table2[[#This Row],[1M Return vs Nifty]]-AVERAGE(Table2[1M Return vs Nifty]))/_xlfn.STDEV.P(Table2[1M Return vs Nifty])</f>
        <v>-0.20913160713502552</v>
      </c>
      <c r="K335">
        <v>-17.1514559234882</v>
      </c>
      <c r="L335">
        <f>(Table2[[#This Row],[6M Return vs Nifty]]-AVERAGE(Table2[6M Return vs Nifty]))/_xlfn.STDEV.P(Table2[6M Return vs Nifty])</f>
        <v>-0.85305713184372955</v>
      </c>
      <c r="M335">
        <v>-4.1396771415804396</v>
      </c>
      <c r="N335">
        <f>(Table2[[#This Row],[1W Return vs Nifty]]-AVERAGE(Table2[1W Return vs Nifty]))/_xlfn.STDEV.P(Table2[1W Return vs Nifty])</f>
        <v>-0.55551257242833318</v>
      </c>
      <c r="O335">
        <v>118.83</v>
      </c>
      <c r="P335">
        <v>118.088455490165</v>
      </c>
      <c r="Q335">
        <v>115.726178681931</v>
      </c>
      <c r="R335">
        <v>42.053564350610998</v>
      </c>
      <c r="S335" s="2">
        <f>(Table2[[#This Row],[Close Price]]-Table2[[#This Row],[20D EMA]])/Table2[[#This Row],[20D EMA]]</f>
        <v>-8.4153833207102589E-3</v>
      </c>
      <c r="T335" s="2">
        <f>(Table2[[#This Row],[Close Price]]-Table2[[#This Row],[50D EMA]])/Table2[[#This Row],[50D EMA]]</f>
        <v>-2.1886600946062046E-3</v>
      </c>
      <c r="U335" s="2">
        <f>(Table2[[#This Row],[Close Price]]-Table2[[#This Row],[200D EMA]])/Table2[[#This Row],[200D EMA]]</f>
        <v>1.817930343877739E-2</v>
      </c>
      <c r="V335">
        <v>0.90800262980727897</v>
      </c>
      <c r="W335">
        <v>116.41</v>
      </c>
      <c r="X335">
        <v>117.99</v>
      </c>
      <c r="Y335">
        <v>116.75</v>
      </c>
      <c r="Z335">
        <v>118.55</v>
      </c>
      <c r="AA335">
        <v>115.75</v>
      </c>
      <c r="AB335">
        <v>122.9</v>
      </c>
      <c r="AC335" s="2">
        <f>(Table2[[#This Row],[Close Price]]/Table2[[#This Row],[Day Low]])-1</f>
        <v>1.2198264753887189E-2</v>
      </c>
      <c r="AD335" s="2">
        <f>(Table2[[#This Row],[Day High]]/Table2[[#This Row],[Close Price]])-1</f>
        <v>1.3578884834082317E-3</v>
      </c>
      <c r="AE335" s="2">
        <f>(Table2[[#This Row],[Close Price]]/Table2[[#This Row],[Current Week Low]])-1</f>
        <v>9.2505353319056738E-3</v>
      </c>
      <c r="AF335" s="2">
        <f>(Table2[[#This Row],[Current Week High]]/Table2[[#This Row],[Close Price]])-1</f>
        <v>6.1104981753372645E-3</v>
      </c>
      <c r="AG335" s="2">
        <f>(Table2[[#This Row],[Close Price]]/Table2[[#This Row],[Current Month Low]])-1</f>
        <v>1.7969762419006496E-2</v>
      </c>
      <c r="AH335" s="2">
        <f>(Table2[[#This Row],[Current Month High]]/Table2[[#This Row],[Close Price]])-1</f>
        <v>4.3028091318000561E-2</v>
      </c>
      <c r="AI335">
        <v>16.269201391835601</v>
      </c>
      <c r="AJ335">
        <v>12.219047619047601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-0.14000000000000001</v>
      </c>
      <c r="AM335" t="s">
        <v>10184</v>
      </c>
      <c r="AN335">
        <v>-3.51</v>
      </c>
      <c r="AO335" t="s">
        <v>10184</v>
      </c>
      <c r="AP335">
        <v>8.4843019450882004E-2</v>
      </c>
      <c r="AQ335">
        <f>(Table2[[#This Row],[Sharpe Ratio]]-AVERAGE(Table2[Sharpe Ratio]))/_xlfn.STDEV.P(Table2[Sharpe Ratio])</f>
        <v>0.35321941745272017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-2.0559211259342183</v>
      </c>
      <c r="AS335">
        <f>_xlfn.RANK.AVG(Table2[[#This Row],[1Y Return vs Nifty Z-Score]],Table2[1Y Return vs Nifty Z-Score])</f>
        <v>629</v>
      </c>
      <c r="AT335">
        <f>_xlfn.RANK.AVG(Table2[[#This Row],[6M Return vs Nifty Z-Score]],Table2[6M Return vs Nifty Z-Score])</f>
        <v>602</v>
      </c>
      <c r="AU335">
        <f>_xlfn.RANK.AVG(Table2[[#This Row],[Sharpe Ratio Z-Score]],Table2[Sharpe Ratio Z-Score])</f>
        <v>237</v>
      </c>
      <c r="AV335">
        <f>(Table2[[#This Row],[Rank 1Y]]+Table2[[#This Row],[Rank 6M]]+Table2[[#This Row],[Rank Sharpe]])/3</f>
        <v>489.33333333333331</v>
      </c>
    </row>
    <row r="336" spans="1:48" x14ac:dyDescent="0.3">
      <c r="A336" t="s">
        <v>836</v>
      </c>
      <c r="B336" t="s">
        <v>837</v>
      </c>
      <c r="C336" t="s">
        <v>10148</v>
      </c>
      <c r="D336" t="s">
        <v>78</v>
      </c>
      <c r="E336">
        <v>18798.240290900001</v>
      </c>
      <c r="F336">
        <v>795.55</v>
      </c>
      <c r="G336">
        <v>-39.295716670653299</v>
      </c>
      <c r="H336">
        <f>(Table2[[#This Row],[1Y Return vs Nifty]]-AVERAGE(Table2[1Y Return vs Nifty]))/_xlfn.STDEV.P(Table2[1Y Return vs Nifty])</f>
        <v>-1.017857872655203</v>
      </c>
      <c r="I336">
        <v>-13.734053956163899</v>
      </c>
      <c r="J336">
        <f>(Table2[[#This Row],[1M Return vs Nifty]]-AVERAGE(Table2[1M Return vs Nifty]))/_xlfn.STDEV.P(Table2[1M Return vs Nifty])</f>
        <v>-1.2587616456235484</v>
      </c>
      <c r="K336">
        <v>-30.181451939443299</v>
      </c>
      <c r="L336">
        <f>(Table2[[#This Row],[6M Return vs Nifty]]-AVERAGE(Table2[6M Return vs Nifty]))/_xlfn.STDEV.P(Table2[6M Return vs Nifty])</f>
        <v>-1.2539428509712707</v>
      </c>
      <c r="M336">
        <v>-2.9475330742453298</v>
      </c>
      <c r="N336">
        <f>(Table2[[#This Row],[1W Return vs Nifty]]-AVERAGE(Table2[1W Return vs Nifty]))/_xlfn.STDEV.P(Table2[1W Return vs Nifty])</f>
        <v>-0.30112780822106705</v>
      </c>
      <c r="O336">
        <v>817.6</v>
      </c>
      <c r="P336">
        <v>817.57267631472405</v>
      </c>
      <c r="Q336">
        <v>853.57817742202303</v>
      </c>
      <c r="R336">
        <v>34.208466589063498</v>
      </c>
      <c r="S336" s="2">
        <f>(Table2[[#This Row],[Close Price]]-Table2[[#This Row],[20D EMA]])/Table2[[#This Row],[20D EMA]]</f>
        <v>-2.6969178082191864E-2</v>
      </c>
      <c r="T336" s="2">
        <f>(Table2[[#This Row],[Close Price]]-Table2[[#This Row],[50D EMA]])/Table2[[#This Row],[50D EMA]]</f>
        <v>-2.6936658908408139E-2</v>
      </c>
      <c r="U336" s="2">
        <f>(Table2[[#This Row],[Close Price]]-Table2[[#This Row],[200D EMA]])/Table2[[#This Row],[200D EMA]]</f>
        <v>-6.7982264491906044E-2</v>
      </c>
      <c r="V336">
        <v>1.17394303284719</v>
      </c>
      <c r="W336">
        <v>797</v>
      </c>
      <c r="X336">
        <v>809.35</v>
      </c>
      <c r="Y336">
        <v>790.65</v>
      </c>
      <c r="Z336">
        <v>801.95</v>
      </c>
      <c r="AA336">
        <v>781</v>
      </c>
      <c r="AB336">
        <v>869.65</v>
      </c>
      <c r="AC336" s="2">
        <f>(Table2[[#This Row],[Close Price]]/Table2[[#This Row],[Day Low]])-1</f>
        <v>-1.8193224592221169E-3</v>
      </c>
      <c r="AD336" s="2">
        <f>(Table2[[#This Row],[Day High]]/Table2[[#This Row],[Close Price]])-1</f>
        <v>1.7346489849789481E-2</v>
      </c>
      <c r="AE336" s="2">
        <f>(Table2[[#This Row],[Close Price]]/Table2[[#This Row],[Current Week Low]])-1</f>
        <v>6.1974324922531299E-3</v>
      </c>
      <c r="AF336" s="2">
        <f>(Table2[[#This Row],[Current Week High]]/Table2[[#This Row],[Close Price]])-1</f>
        <v>8.0447489158443908E-3</v>
      </c>
      <c r="AG336" s="2">
        <f>(Table2[[#This Row],[Close Price]]/Table2[[#This Row],[Current Month Low]])-1</f>
        <v>1.8629961587707911E-2</v>
      </c>
      <c r="AH336" s="2">
        <f>(Table2[[#This Row],[Current Month High]]/Table2[[#This Row],[Close Price]])-1</f>
        <v>9.3143108541260844E-2</v>
      </c>
      <c r="AI336">
        <v>33.014895355414502</v>
      </c>
      <c r="AJ336">
        <v>13.649999999999901</v>
      </c>
      <c r="AK336" t="str">
        <f>IF(AND(Table2[[#This Row],[20D EMA]]&gt;Table2[[#This Row],[50D EMA]],Table2[[#This Row],[50D EMA]]&gt;Table2[[#This Row],[200D EMA]]),"Uptrend","Downtrend/NoTrend")</f>
        <v>Downtrend/NoTrend</v>
      </c>
      <c r="AL336">
        <v>-0.08</v>
      </c>
      <c r="AM336" t="s">
        <v>10184</v>
      </c>
      <c r="AN336">
        <v>-5.07</v>
      </c>
      <c r="AO336" t="s">
        <v>10184</v>
      </c>
      <c r="AP336">
        <v>-0.118478470852263</v>
      </c>
      <c r="AQ336">
        <f>(Table2[[#This Row],[Sharpe Ratio]]-AVERAGE(Table2[Sharpe Ratio]))/_xlfn.STDEV.P(Table2[Sharpe Ratio])</f>
        <v>-1.9468624856958556</v>
      </c>
      <c r="AR3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6">
        <f>_xlfn.RANK.AVG(Table2[[#This Row],[1Y Return vs Nifty Z-Score]],Table2[1Y Return vs Nifty Z-Score])</f>
        <v>694</v>
      </c>
      <c r="AT336">
        <f>_xlfn.RANK.AVG(Table2[[#This Row],[6M Return vs Nifty Z-Score]],Table2[6M Return vs Nifty Z-Score])</f>
        <v>693</v>
      </c>
      <c r="AU336">
        <f>_xlfn.RANK.AVG(Table2[[#This Row],[Sharpe Ratio Z-Score]],Table2[Sharpe Ratio Z-Score])</f>
        <v>717</v>
      </c>
      <c r="AV336">
        <f>(Table2[[#This Row],[Rank 1Y]]+Table2[[#This Row],[Rank 6M]]+Table2[[#This Row],[Rank Sharpe]])/3</f>
        <v>701.33333333333337</v>
      </c>
    </row>
    <row r="337" spans="1:48" x14ac:dyDescent="0.3">
      <c r="A337" t="s">
        <v>838</v>
      </c>
      <c r="B337" t="s">
        <v>839</v>
      </c>
      <c r="C337" t="s">
        <v>10139</v>
      </c>
      <c r="D337" t="s">
        <v>49</v>
      </c>
      <c r="E337">
        <v>18796.776026903</v>
      </c>
      <c r="F337">
        <v>222.07</v>
      </c>
      <c r="G337">
        <v>46.477323367489802</v>
      </c>
      <c r="H337">
        <f>(Table2[[#This Row],[1Y Return vs Nifty]]-AVERAGE(Table2[1Y Return vs Nifty]))/_xlfn.STDEV.P(Table2[1Y Return vs Nifty])</f>
        <v>3.7031194571225799E-2</v>
      </c>
      <c r="I337">
        <v>15.517432439866999</v>
      </c>
      <c r="J337">
        <f>(Table2[[#This Row],[1M Return vs Nifty]]-AVERAGE(Table2[1M Return vs Nifty]))/_xlfn.STDEV.P(Table2[1M Return vs Nifty])</f>
        <v>1.5226181689034857</v>
      </c>
      <c r="K337">
        <v>18.411037954919401</v>
      </c>
      <c r="L337">
        <f>(Table2[[#This Row],[6M Return vs Nifty]]-AVERAGE(Table2[6M Return vs Nifty]))/_xlfn.STDEV.P(Table2[6M Return vs Nifty])</f>
        <v>0.2410718237566617</v>
      </c>
      <c r="M337">
        <v>6.3494190796138898</v>
      </c>
      <c r="N337">
        <f>(Table2[[#This Row],[1W Return vs Nifty]]-AVERAGE(Table2[1W Return vs Nifty]))/_xlfn.STDEV.P(Table2[1W Return vs Nifty])</f>
        <v>1.6826953271759688</v>
      </c>
      <c r="O337">
        <v>205.53</v>
      </c>
      <c r="P337">
        <v>194.75048802056401</v>
      </c>
      <c r="Q337">
        <v>174.310330404464</v>
      </c>
      <c r="R337">
        <v>75.529703721006896</v>
      </c>
      <c r="S337" s="2">
        <f>(Table2[[#This Row],[Close Price]]-Table2[[#This Row],[20D EMA]])/Table2[[#This Row],[20D EMA]]</f>
        <v>8.047486984868385E-2</v>
      </c>
      <c r="T337" s="2">
        <f>(Table2[[#This Row],[Close Price]]-Table2[[#This Row],[50D EMA]])/Table2[[#This Row],[50D EMA]]</f>
        <v>0.14027955594417446</v>
      </c>
      <c r="U337" s="2">
        <f>(Table2[[#This Row],[Close Price]]-Table2[[#This Row],[200D EMA]])/Table2[[#This Row],[200D EMA]]</f>
        <v>0.27399219245764733</v>
      </c>
      <c r="V337">
        <v>1.09559687217527</v>
      </c>
      <c r="W337">
        <v>219.18</v>
      </c>
      <c r="X337">
        <v>222.84</v>
      </c>
      <c r="Y337">
        <v>221.57</v>
      </c>
      <c r="Z337">
        <v>229.75</v>
      </c>
      <c r="AA337">
        <v>204.66</v>
      </c>
      <c r="AB337">
        <v>229.75</v>
      </c>
      <c r="AC337" s="2">
        <f>(Table2[[#This Row],[Close Price]]/Table2[[#This Row],[Day Low]])-1</f>
        <v>1.318550962679077E-2</v>
      </c>
      <c r="AD337" s="2">
        <f>(Table2[[#This Row],[Day High]]/Table2[[#This Row],[Close Price]])-1</f>
        <v>3.4673751519791463E-3</v>
      </c>
      <c r="AE337" s="2">
        <f>(Table2[[#This Row],[Close Price]]/Table2[[#This Row],[Current Week Low]])-1</f>
        <v>2.2566231890599475E-3</v>
      </c>
      <c r="AF337" s="2">
        <f>(Table2[[#This Row],[Current Week High]]/Table2[[#This Row],[Close Price]])-1</f>
        <v>3.4583689827531794E-2</v>
      </c>
      <c r="AG337" s="2">
        <f>(Table2[[#This Row],[Close Price]]/Table2[[#This Row],[Current Month Low]])-1</f>
        <v>8.5067917521743475E-2</v>
      </c>
      <c r="AH337" s="2">
        <f>(Table2[[#This Row],[Current Month High]]/Table2[[#This Row],[Close Price]])-1</f>
        <v>3.4583689827531794E-2</v>
      </c>
      <c r="AI337">
        <v>3.4583689827531701</v>
      </c>
      <c r="AJ337">
        <v>77.869443331998397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0.04</v>
      </c>
      <c r="AM337" t="s">
        <v>10183</v>
      </c>
      <c r="AN337">
        <v>5.26</v>
      </c>
      <c r="AO337" t="s">
        <v>10183</v>
      </c>
      <c r="AP337">
        <v>-1.0230529952478E-2</v>
      </c>
      <c r="AQ337">
        <f>(Table2[[#This Row],[Sharpe Ratio]]-AVERAGE(Table2[Sharpe Ratio]))/_xlfn.STDEV.P(Table2[Sharpe Ratio])</f>
        <v>-0.7223036378068638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2.7611128766004782</v>
      </c>
      <c r="AS337">
        <f>_xlfn.RANK.AVG(Table2[[#This Row],[1Y Return vs Nifty Z-Score]],Table2[1Y Return vs Nifty Z-Score])</f>
        <v>265</v>
      </c>
      <c r="AT337">
        <f>_xlfn.RANK.AVG(Table2[[#This Row],[6M Return vs Nifty Z-Score]],Table2[6M Return vs Nifty Z-Score])</f>
        <v>237</v>
      </c>
      <c r="AU337">
        <f>_xlfn.RANK.AVG(Table2[[#This Row],[Sharpe Ratio Z-Score]],Table2[Sharpe Ratio Z-Score])</f>
        <v>557</v>
      </c>
      <c r="AV337">
        <f>(Table2[[#This Row],[Rank 1Y]]+Table2[[#This Row],[Rank 6M]]+Table2[[#This Row],[Rank Sharpe]])/3</f>
        <v>353</v>
      </c>
    </row>
    <row r="338" spans="1:48" x14ac:dyDescent="0.3">
      <c r="A338" t="s">
        <v>840</v>
      </c>
      <c r="B338" t="s">
        <v>841</v>
      </c>
      <c r="C338" t="s">
        <v>10146</v>
      </c>
      <c r="D338" t="s">
        <v>70</v>
      </c>
      <c r="E338">
        <v>18682.690214834998</v>
      </c>
      <c r="F338">
        <v>3337.15</v>
      </c>
      <c r="G338">
        <v>33.701081699680202</v>
      </c>
      <c r="H338">
        <f>(Table2[[#This Row],[1Y Return vs Nifty]]-AVERAGE(Table2[1Y Return vs Nifty]))/_xlfn.STDEV.P(Table2[1Y Return vs Nifty])</f>
        <v>-0.12009880396469734</v>
      </c>
      <c r="I338">
        <v>7.8030132234749603</v>
      </c>
      <c r="J338">
        <f>(Table2[[#This Row],[1M Return vs Nifty]]-AVERAGE(Table2[1M Return vs Nifty]))/_xlfn.STDEV.P(Table2[1M Return vs Nifty])</f>
        <v>0.78909202945288615</v>
      </c>
      <c r="K338">
        <v>59.141334855017199</v>
      </c>
      <c r="L338">
        <f>(Table2[[#This Row],[6M Return vs Nifty]]-AVERAGE(Table2[6M Return vs Nifty]))/_xlfn.STDEV.P(Table2[6M Return vs Nifty])</f>
        <v>1.4941953353126327</v>
      </c>
      <c r="M338">
        <v>-3.8714770011462201</v>
      </c>
      <c r="N338">
        <f>(Table2[[#This Row],[1W Return vs Nifty]]-AVERAGE(Table2[1W Return vs Nifty]))/_xlfn.STDEV.P(Table2[1W Return vs Nifty])</f>
        <v>-0.49828288739770987</v>
      </c>
      <c r="O338">
        <v>3157.78</v>
      </c>
      <c r="P338">
        <v>2987.9148000711002</v>
      </c>
      <c r="Q338">
        <v>2485.5663449704298</v>
      </c>
      <c r="R338">
        <v>63.509689023740897</v>
      </c>
      <c r="S338" s="2">
        <f>(Table2[[#This Row],[Close Price]]-Table2[[#This Row],[20D EMA]])/Table2[[#This Row],[20D EMA]]</f>
        <v>5.6802563826485658E-2</v>
      </c>
      <c r="T338" s="2">
        <f>(Table2[[#This Row],[Close Price]]-Table2[[#This Row],[50D EMA]])/Table2[[#This Row],[50D EMA]]</f>
        <v>0.1168825831046419</v>
      </c>
      <c r="U338" s="2">
        <f>(Table2[[#This Row],[Close Price]]-Table2[[#This Row],[200D EMA]])/Table2[[#This Row],[200D EMA]]</f>
        <v>0.34261151658766181</v>
      </c>
      <c r="V338">
        <v>1.7315203121032701</v>
      </c>
      <c r="W338">
        <v>3311.05</v>
      </c>
      <c r="X338">
        <v>3365.05</v>
      </c>
      <c r="Y338">
        <v>3301</v>
      </c>
      <c r="Z338">
        <v>3406.95</v>
      </c>
      <c r="AA338">
        <v>2984</v>
      </c>
      <c r="AB338">
        <v>3655</v>
      </c>
      <c r="AC338" s="2">
        <f>(Table2[[#This Row],[Close Price]]/Table2[[#This Row],[Day Low]])-1</f>
        <v>7.8826958215671983E-3</v>
      </c>
      <c r="AD338" s="2">
        <f>(Table2[[#This Row],[Day High]]/Table2[[#This Row],[Close Price]])-1</f>
        <v>8.3604273107291682E-3</v>
      </c>
      <c r="AE338" s="2">
        <f>(Table2[[#This Row],[Close Price]]/Table2[[#This Row],[Current Week Low]])-1</f>
        <v>1.0951226900939082E-2</v>
      </c>
      <c r="AF338" s="2">
        <f>(Table2[[#This Row],[Current Week High]]/Table2[[#This Row],[Close Price]])-1</f>
        <v>2.0916051121465884E-2</v>
      </c>
      <c r="AG338" s="2">
        <f>(Table2[[#This Row],[Close Price]]/Table2[[#This Row],[Current Month Low]])-1</f>
        <v>0.11834785522788205</v>
      </c>
      <c r="AH338" s="2">
        <f>(Table2[[#This Row],[Current Month High]]/Table2[[#This Row],[Close Price]])-1</f>
        <v>9.524594339481296E-2</v>
      </c>
      <c r="AI338">
        <v>9.5245943394812898</v>
      </c>
      <c r="AJ338">
        <v>92.342939481268004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0</v>
      </c>
      <c r="AM338">
        <v>0</v>
      </c>
      <c r="AN338">
        <v>10.71</v>
      </c>
      <c r="AO338" t="s">
        <v>10183</v>
      </c>
      <c r="AP338">
        <v>0.17050395573538701</v>
      </c>
      <c r="AQ338">
        <f>(Table2[[#This Row],[Sharpe Ratio]]-AVERAGE(Table2[Sharpe Ratio]))/_xlfn.STDEV.P(Table2[Sharpe Ratio])</f>
        <v>1.3222619375571754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2.9871676109602872</v>
      </c>
      <c r="AS338">
        <f>_xlfn.RANK.AVG(Table2[[#This Row],[1Y Return vs Nifty Z-Score]],Table2[1Y Return vs Nifty Z-Score])</f>
        <v>318</v>
      </c>
      <c r="AT338">
        <f>_xlfn.RANK.AVG(Table2[[#This Row],[6M Return vs Nifty Z-Score]],Table2[6M Return vs Nifty Z-Score])</f>
        <v>56</v>
      </c>
      <c r="AU338">
        <f>_xlfn.RANK.AVG(Table2[[#This Row],[Sharpe Ratio Z-Score]],Table2[Sharpe Ratio Z-Score])</f>
        <v>74</v>
      </c>
      <c r="AV338">
        <f>(Table2[[#This Row],[Rank 1Y]]+Table2[[#This Row],[Rank 6M]]+Table2[[#This Row],[Rank Sharpe]])/3</f>
        <v>149.33333333333334</v>
      </c>
    </row>
    <row r="339" spans="1:48" x14ac:dyDescent="0.3">
      <c r="A339" t="s">
        <v>842</v>
      </c>
      <c r="B339" t="s">
        <v>843</v>
      </c>
      <c r="C339" t="s">
        <v>10140</v>
      </c>
      <c r="D339" t="s">
        <v>844</v>
      </c>
      <c r="E339">
        <v>18470.00532285</v>
      </c>
      <c r="F339">
        <v>575.5</v>
      </c>
      <c r="G339">
        <v>282.34138004099799</v>
      </c>
      <c r="H339">
        <f>(Table2[[#This Row],[1Y Return vs Nifty]]-AVERAGE(Table2[1Y Return vs Nifty]))/_xlfn.STDEV.P(Table2[1Y Return vs Nifty])</f>
        <v>2.9378309636584947</v>
      </c>
      <c r="I339">
        <v>33.553770147931999</v>
      </c>
      <c r="J339">
        <f>(Table2[[#This Row],[1M Return vs Nifty]]-AVERAGE(Table2[1M Return vs Nifty]))/_xlfn.STDEV.P(Table2[1M Return vs Nifty])</f>
        <v>3.2376047152285894</v>
      </c>
      <c r="K339">
        <v>46.169129102445297</v>
      </c>
      <c r="L339">
        <f>(Table2[[#This Row],[6M Return vs Nifty]]-AVERAGE(Table2[6M Return vs Nifty]))/_xlfn.STDEV.P(Table2[6M Return vs Nifty])</f>
        <v>1.0950876129908138</v>
      </c>
      <c r="M339">
        <v>12.342142110008099</v>
      </c>
      <c r="N339">
        <f>(Table2[[#This Row],[1W Return vs Nifty]]-AVERAGE(Table2[1W Return vs Nifty]))/_xlfn.STDEV.P(Table2[1W Return vs Nifty])</f>
        <v>2.9614480189156676</v>
      </c>
      <c r="O339">
        <v>498.89</v>
      </c>
      <c r="P339">
        <v>453.94802189334098</v>
      </c>
      <c r="Q339">
        <v>361.67140685440597</v>
      </c>
      <c r="R339">
        <v>71.997230261038595</v>
      </c>
      <c r="S339" s="2">
        <f>(Table2[[#This Row],[Close Price]]-Table2[[#This Row],[20D EMA]])/Table2[[#This Row],[20D EMA]]</f>
        <v>0.15356090520956528</v>
      </c>
      <c r="T339" s="2">
        <f>(Table2[[#This Row],[Close Price]]-Table2[[#This Row],[50D EMA]])/Table2[[#This Row],[50D EMA]]</f>
        <v>0.26776629095041793</v>
      </c>
      <c r="U339" s="2">
        <f>(Table2[[#This Row],[Close Price]]-Table2[[#This Row],[200D EMA]])/Table2[[#This Row],[200D EMA]]</f>
        <v>0.59122338424633225</v>
      </c>
      <c r="V339">
        <v>2.2166916786157498</v>
      </c>
      <c r="W339">
        <v>561.15</v>
      </c>
      <c r="X339">
        <v>578.04999999999995</v>
      </c>
      <c r="Y339">
        <v>568.6</v>
      </c>
      <c r="Z339">
        <v>608</v>
      </c>
      <c r="AA339">
        <v>463.5</v>
      </c>
      <c r="AB339">
        <v>617.79999999999995</v>
      </c>
      <c r="AC339" s="2">
        <f>(Table2[[#This Row],[Close Price]]/Table2[[#This Row],[Day Low]])-1</f>
        <v>2.5572485075291862E-2</v>
      </c>
      <c r="AD339" s="2">
        <f>(Table2[[#This Row],[Day High]]/Table2[[#This Row],[Close Price]])-1</f>
        <v>4.4309296264117837E-3</v>
      </c>
      <c r="AE339" s="2">
        <f>(Table2[[#This Row],[Close Price]]/Table2[[#This Row],[Current Week Low]])-1</f>
        <v>1.2135068589518072E-2</v>
      </c>
      <c r="AF339" s="2">
        <f>(Table2[[#This Row],[Current Week High]]/Table2[[#This Row],[Close Price]])-1</f>
        <v>5.6472632493483887E-2</v>
      </c>
      <c r="AG339" s="2">
        <f>(Table2[[#This Row],[Close Price]]/Table2[[#This Row],[Current Month Low]])-1</f>
        <v>0.24163969795037765</v>
      </c>
      <c r="AH339" s="2">
        <f>(Table2[[#This Row],[Current Month High]]/Table2[[#This Row],[Close Price]])-1</f>
        <v>7.3501303214595914E-2</v>
      </c>
      <c r="AI339">
        <v>7.3501303214595897</v>
      </c>
      <c r="AJ339">
        <v>318.24127906976702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0.33</v>
      </c>
      <c r="AM339" t="s">
        <v>10183</v>
      </c>
      <c r="AN339">
        <v>24.43</v>
      </c>
      <c r="AO339" t="s">
        <v>10183</v>
      </c>
      <c r="AP339">
        <v>0.12655120688136401</v>
      </c>
      <c r="AQ339">
        <f>(Table2[[#This Row],[Sharpe Ratio]]-AVERAGE(Table2[Sharpe Ratio]))/_xlfn.STDEV.P(Table2[Sharpe Ratio])</f>
        <v>0.8250448353116443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11.057016146105211</v>
      </c>
      <c r="AS339">
        <f>_xlfn.RANK.AVG(Table2[[#This Row],[1Y Return vs Nifty Z-Score]],Table2[1Y Return vs Nifty Z-Score])</f>
        <v>10</v>
      </c>
      <c r="AT339">
        <f>_xlfn.RANK.AVG(Table2[[#This Row],[6M Return vs Nifty Z-Score]],Table2[6M Return vs Nifty Z-Score])</f>
        <v>85</v>
      </c>
      <c r="AU339">
        <f>_xlfn.RANK.AVG(Table2[[#This Row],[Sharpe Ratio Z-Score]],Table2[Sharpe Ratio Z-Score])</f>
        <v>153</v>
      </c>
      <c r="AV339">
        <f>(Table2[[#This Row],[Rank 1Y]]+Table2[[#This Row],[Rank 6M]]+Table2[[#This Row],[Rank Sharpe]])/3</f>
        <v>82.666666666666671</v>
      </c>
    </row>
    <row r="340" spans="1:48" x14ac:dyDescent="0.3">
      <c r="A340" t="s">
        <v>845</v>
      </c>
      <c r="B340" t="s">
        <v>846</v>
      </c>
      <c r="C340" t="s">
        <v>10141</v>
      </c>
      <c r="D340" t="s">
        <v>40</v>
      </c>
      <c r="E340">
        <v>18446.726231339999</v>
      </c>
      <c r="F340">
        <v>502.35</v>
      </c>
      <c r="G340">
        <v>87.325584563592301</v>
      </c>
      <c r="H340">
        <f>(Table2[[#This Row],[1Y Return vs Nifty]]-AVERAGE(Table2[1Y Return vs Nifty]))/_xlfn.STDEV.P(Table2[1Y Return vs Nifty])</f>
        <v>0.53940798023506475</v>
      </c>
      <c r="I340">
        <v>2.54104938086595</v>
      </c>
      <c r="J340">
        <f>(Table2[[#This Row],[1M Return vs Nifty]]-AVERAGE(Table2[1M Return vs Nifty]))/_xlfn.STDEV.P(Table2[1M Return vs Nifty])</f>
        <v>0.28875779622945291</v>
      </c>
      <c r="K340">
        <v>-10.5127685573294</v>
      </c>
      <c r="L340">
        <f>(Table2[[#This Row],[6M Return vs Nifty]]-AVERAGE(Table2[6M Return vs Nifty]))/_xlfn.STDEV.P(Table2[6M Return vs Nifty])</f>
        <v>-0.64880879933566971</v>
      </c>
      <c r="M340">
        <v>1.61959615302149</v>
      </c>
      <c r="N340">
        <f>(Table2[[#This Row],[1W Return vs Nifty]]-AVERAGE(Table2[1W Return vs Nifty]))/_xlfn.STDEV.P(Table2[1W Return vs Nifty])</f>
        <v>0.67342562321064015</v>
      </c>
      <c r="O340">
        <v>468.63</v>
      </c>
      <c r="P340">
        <v>452.35476945273803</v>
      </c>
      <c r="Q340">
        <v>419.835060527802</v>
      </c>
      <c r="R340">
        <v>71.088920503625999</v>
      </c>
      <c r="S340" s="2">
        <f>(Table2[[#This Row],[Close Price]]-Table2[[#This Row],[20D EMA]])/Table2[[#This Row],[20D EMA]]</f>
        <v>7.1954420331604943E-2</v>
      </c>
      <c r="T340" s="2">
        <f>(Table2[[#This Row],[Close Price]]-Table2[[#This Row],[50D EMA]])/Table2[[#This Row],[50D EMA]]</f>
        <v>0.11052216959654604</v>
      </c>
      <c r="U340" s="2">
        <f>(Table2[[#This Row],[Close Price]]-Table2[[#This Row],[200D EMA]])/Table2[[#This Row],[200D EMA]]</f>
        <v>0.19654132593991344</v>
      </c>
      <c r="V340">
        <v>1.27662386982461</v>
      </c>
      <c r="W340">
        <v>496</v>
      </c>
      <c r="X340">
        <v>507.65</v>
      </c>
      <c r="Y340">
        <v>483.1</v>
      </c>
      <c r="Z340">
        <v>504.75</v>
      </c>
      <c r="AA340">
        <v>430.2</v>
      </c>
      <c r="AB340">
        <v>511.95</v>
      </c>
      <c r="AC340" s="2">
        <f>(Table2[[#This Row],[Close Price]]/Table2[[#This Row],[Day Low]])-1</f>
        <v>1.2802419354838834E-2</v>
      </c>
      <c r="AD340" s="2">
        <f>(Table2[[#This Row],[Day High]]/Table2[[#This Row],[Close Price]])-1</f>
        <v>1.0550413058624475E-2</v>
      </c>
      <c r="AE340" s="2">
        <f>(Table2[[#This Row],[Close Price]]/Table2[[#This Row],[Current Week Low]])-1</f>
        <v>3.9846822604015619E-2</v>
      </c>
      <c r="AF340" s="2">
        <f>(Table2[[#This Row],[Current Week High]]/Table2[[#This Row],[Close Price]])-1</f>
        <v>4.777545535980865E-3</v>
      </c>
      <c r="AG340" s="2">
        <f>(Table2[[#This Row],[Close Price]]/Table2[[#This Row],[Current Month Low]])-1</f>
        <v>0.16771269177126924</v>
      </c>
      <c r="AH340" s="2">
        <f>(Table2[[#This Row],[Current Month High]]/Table2[[#This Row],[Close Price]])-1</f>
        <v>1.911018214392346E-2</v>
      </c>
      <c r="AI340">
        <v>10.2816761222255</v>
      </c>
      <c r="AJ340">
        <v>115.09312780989001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0.06</v>
      </c>
      <c r="AM340" t="s">
        <v>10183</v>
      </c>
      <c r="AN340">
        <v>21.83</v>
      </c>
      <c r="AO340" t="s">
        <v>10183</v>
      </c>
      <c r="AP340">
        <v>0.106455224514151</v>
      </c>
      <c r="AQ340">
        <f>(Table2[[#This Row],[Sharpe Ratio]]-AVERAGE(Table2[Sharpe Ratio]))/_xlfn.STDEV.P(Table2[Sharpe Ratio])</f>
        <v>0.59770828913591245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1.4504908894754007</v>
      </c>
      <c r="AS340">
        <f>_xlfn.RANK.AVG(Table2[[#This Row],[1Y Return vs Nifty Z-Score]],Table2[1Y Return vs Nifty Z-Score])</f>
        <v>141</v>
      </c>
      <c r="AT340">
        <f>_xlfn.RANK.AVG(Table2[[#This Row],[6M Return vs Nifty Z-Score]],Table2[6M Return vs Nifty Z-Score])</f>
        <v>540</v>
      </c>
      <c r="AU340">
        <f>_xlfn.RANK.AVG(Table2[[#This Row],[Sharpe Ratio Z-Score]],Table2[Sharpe Ratio Z-Score])</f>
        <v>190</v>
      </c>
      <c r="AV340">
        <f>(Table2[[#This Row],[Rank 1Y]]+Table2[[#This Row],[Rank 6M]]+Table2[[#This Row],[Rank Sharpe]])/3</f>
        <v>290.33333333333331</v>
      </c>
    </row>
    <row r="341" spans="1:48" x14ac:dyDescent="0.3">
      <c r="A341" t="s">
        <v>847</v>
      </c>
      <c r="B341" t="s">
        <v>848</v>
      </c>
      <c r="C341" t="s">
        <v>10137</v>
      </c>
      <c r="D341" t="s">
        <v>176</v>
      </c>
      <c r="E341">
        <v>18317.122321840001</v>
      </c>
      <c r="F341">
        <v>324.64999999999998</v>
      </c>
      <c r="G341">
        <v>-16.854813462594901</v>
      </c>
      <c r="H341">
        <f>(Table2[[#This Row],[1Y Return vs Nifty]]-AVERAGE(Table2[1Y Return vs Nifty]))/_xlfn.STDEV.P(Table2[1Y Return vs Nifty])</f>
        <v>-0.74186598240227375</v>
      </c>
      <c r="I341">
        <v>-1.12942346875999</v>
      </c>
      <c r="J341">
        <f>(Table2[[#This Row],[1M Return vs Nifty]]-AVERAGE(Table2[1M Return vs Nifty]))/_xlfn.STDEV.P(Table2[1M Return vs Nifty])</f>
        <v>-6.0249394567673739E-2</v>
      </c>
      <c r="K341">
        <v>-10.6761835165817</v>
      </c>
      <c r="L341">
        <f>(Table2[[#This Row],[6M Return vs Nifty]]-AVERAGE(Table2[6M Return vs Nifty]))/_xlfn.STDEV.P(Table2[6M Return vs Nifty])</f>
        <v>-0.65383648494477031</v>
      </c>
      <c r="M341">
        <v>0.35145195249199501</v>
      </c>
      <c r="N341">
        <f>(Table2[[#This Row],[1W Return vs Nifty]]-AVERAGE(Table2[1W Return vs Nifty]))/_xlfn.STDEV.P(Table2[1W Return vs Nifty])</f>
        <v>0.40282362780447067</v>
      </c>
      <c r="O341">
        <v>308.67</v>
      </c>
      <c r="P341">
        <v>307.97827358863799</v>
      </c>
      <c r="Q341">
        <v>311.79744006117801</v>
      </c>
      <c r="R341">
        <v>86.696015655469395</v>
      </c>
      <c r="S341" s="2">
        <f>(Table2[[#This Row],[Close Price]]-Table2[[#This Row],[20D EMA]])/Table2[[#This Row],[20D EMA]]</f>
        <v>5.1770499238668999E-2</v>
      </c>
      <c r="T341" s="2">
        <f>(Table2[[#This Row],[Close Price]]-Table2[[#This Row],[50D EMA]])/Table2[[#This Row],[50D EMA]]</f>
        <v>5.4132800398868933E-2</v>
      </c>
      <c r="U341" s="2">
        <f>(Table2[[#This Row],[Close Price]]-Table2[[#This Row],[200D EMA]])/Table2[[#This Row],[200D EMA]]</f>
        <v>4.1220864213317977E-2</v>
      </c>
      <c r="V341">
        <v>0.53801865978626895</v>
      </c>
      <c r="W341">
        <v>322.7</v>
      </c>
      <c r="X341">
        <v>328.7</v>
      </c>
      <c r="Y341">
        <v>314.35000000000002</v>
      </c>
      <c r="Z341">
        <v>326.14999999999998</v>
      </c>
      <c r="AA341">
        <v>295.10000000000002</v>
      </c>
      <c r="AB341">
        <v>326.14999999999998</v>
      </c>
      <c r="AC341" s="2">
        <f>(Table2[[#This Row],[Close Price]]/Table2[[#This Row],[Day Low]])-1</f>
        <v>6.0427641772544671E-3</v>
      </c>
      <c r="AD341" s="2">
        <f>(Table2[[#This Row],[Day High]]/Table2[[#This Row],[Close Price]])-1</f>
        <v>1.2474973047897686E-2</v>
      </c>
      <c r="AE341" s="2">
        <f>(Table2[[#This Row],[Close Price]]/Table2[[#This Row],[Current Week Low]])-1</f>
        <v>3.2766025131222953E-2</v>
      </c>
      <c r="AF341" s="2">
        <f>(Table2[[#This Row],[Current Week High]]/Table2[[#This Row],[Close Price]])-1</f>
        <v>4.6203603881103117E-3</v>
      </c>
      <c r="AG341" s="2">
        <f>(Table2[[#This Row],[Close Price]]/Table2[[#This Row],[Current Month Low]])-1</f>
        <v>0.10013554727211105</v>
      </c>
      <c r="AH341" s="2">
        <f>(Table2[[#This Row],[Current Month High]]/Table2[[#This Row],[Close Price]])-1</f>
        <v>4.6203603881103117E-3</v>
      </c>
      <c r="AI341">
        <v>25.288772524256899</v>
      </c>
      <c r="AJ341">
        <v>27.563850687622701</v>
      </c>
      <c r="AK341" t="str">
        <f>IF(AND(Table2[[#This Row],[20D EMA]]&gt;Table2[[#This Row],[50D EMA]],Table2[[#This Row],[50D EMA]]&gt;Table2[[#This Row],[200D EMA]]),"Uptrend","Downtrend/NoTrend")</f>
        <v>Downtrend/NoTrend</v>
      </c>
      <c r="AL341">
        <v>0.02</v>
      </c>
      <c r="AM341" t="s">
        <v>10183</v>
      </c>
      <c r="AN341">
        <v>9.5500000000000007</v>
      </c>
      <c r="AO341" t="s">
        <v>10183</v>
      </c>
      <c r="AP341">
        <v>-5.4648369834214998E-2</v>
      </c>
      <c r="AQ341">
        <f>(Table2[[#This Row],[Sharpe Ratio]]-AVERAGE(Table2[Sharpe Ratio]))/_xlfn.STDEV.P(Table2[Sharpe Ratio])</f>
        <v>-1.2247820995602698</v>
      </c>
      <c r="AR3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1">
        <f>_xlfn.RANK.AVG(Table2[[#This Row],[1Y Return vs Nifty Z-Score]],Table2[1Y Return vs Nifty Z-Score])</f>
        <v>599</v>
      </c>
      <c r="AT341">
        <f>_xlfn.RANK.AVG(Table2[[#This Row],[6M Return vs Nifty Z-Score]],Table2[6M Return vs Nifty Z-Score])</f>
        <v>544</v>
      </c>
      <c r="AU341">
        <f>_xlfn.RANK.AVG(Table2[[#This Row],[Sharpe Ratio Z-Score]],Table2[Sharpe Ratio Z-Score])</f>
        <v>640</v>
      </c>
      <c r="AV341">
        <f>(Table2[[#This Row],[Rank 1Y]]+Table2[[#This Row],[Rank 6M]]+Table2[[#This Row],[Rank Sharpe]])/3</f>
        <v>594.33333333333337</v>
      </c>
    </row>
    <row r="342" spans="1:48" x14ac:dyDescent="0.3">
      <c r="A342" t="s">
        <v>849</v>
      </c>
      <c r="B342" t="s">
        <v>850</v>
      </c>
      <c r="C342" t="s">
        <v>10142</v>
      </c>
      <c r="D342" t="s">
        <v>623</v>
      </c>
      <c r="E342">
        <v>18254.532845955</v>
      </c>
      <c r="F342">
        <v>759.65</v>
      </c>
      <c r="G342">
        <v>60.427537770674199</v>
      </c>
      <c r="H342">
        <f>(Table2[[#This Row],[1Y Return vs Nifty]]-AVERAGE(Table2[1Y Return vs Nifty]))/_xlfn.STDEV.P(Table2[1Y Return vs Nifty])</f>
        <v>0.20859942455164548</v>
      </c>
      <c r="I342">
        <v>2.9436749596992802</v>
      </c>
      <c r="J342">
        <f>(Table2[[#This Row],[1M Return vs Nifty]]-AVERAGE(Table2[1M Return vs Nifty]))/_xlfn.STDEV.P(Table2[1M Return vs Nifty])</f>
        <v>0.32704148009487316</v>
      </c>
      <c r="K342">
        <v>30.805445351658602</v>
      </c>
      <c r="L342">
        <f>(Table2[[#This Row],[6M Return vs Nifty]]-AVERAGE(Table2[6M Return vs Nifty]))/_xlfn.STDEV.P(Table2[6M Return vs Nifty])</f>
        <v>0.62240278627709045</v>
      </c>
      <c r="M342">
        <v>-0.68646369942892504</v>
      </c>
      <c r="N342">
        <f>(Table2[[#This Row],[1W Return vs Nifty]]-AVERAGE(Table2[1W Return vs Nifty]))/_xlfn.STDEV.P(Table2[1W Return vs Nifty])</f>
        <v>0.18134877789716014</v>
      </c>
      <c r="O342">
        <v>725.04</v>
      </c>
      <c r="P342">
        <v>705.20821173354</v>
      </c>
      <c r="Q342">
        <v>624.42173964730705</v>
      </c>
      <c r="R342">
        <v>61.249470796861303</v>
      </c>
      <c r="S342" s="2">
        <f>(Table2[[#This Row],[Close Price]]-Table2[[#This Row],[20D EMA]])/Table2[[#This Row],[20D EMA]]</f>
        <v>4.773529736290414E-2</v>
      </c>
      <c r="T342" s="2">
        <f>(Table2[[#This Row],[Close Price]]-Table2[[#This Row],[50D EMA]])/Table2[[#This Row],[50D EMA]]</f>
        <v>7.719959490067678E-2</v>
      </c>
      <c r="U342" s="2">
        <f>(Table2[[#This Row],[Close Price]]-Table2[[#This Row],[200D EMA]])/Table2[[#This Row],[200D EMA]]</f>
        <v>0.21656558663232015</v>
      </c>
      <c r="V342">
        <v>2.2808595656280399</v>
      </c>
      <c r="W342">
        <v>753.1</v>
      </c>
      <c r="X342">
        <v>769</v>
      </c>
      <c r="Y342">
        <v>756.25</v>
      </c>
      <c r="Z342">
        <v>786.5</v>
      </c>
      <c r="AA342">
        <v>686.05</v>
      </c>
      <c r="AB342">
        <v>796.9</v>
      </c>
      <c r="AC342" s="2">
        <f>(Table2[[#This Row],[Close Price]]/Table2[[#This Row],[Day Low]])-1</f>
        <v>8.6973841455317835E-3</v>
      </c>
      <c r="AD342" s="2">
        <f>(Table2[[#This Row],[Day High]]/Table2[[#This Row],[Close Price]])-1</f>
        <v>1.2308299874942419E-2</v>
      </c>
      <c r="AE342" s="2">
        <f>(Table2[[#This Row],[Close Price]]/Table2[[#This Row],[Current Week Low]])-1</f>
        <v>4.4958677685951187E-3</v>
      </c>
      <c r="AF342" s="2">
        <f>(Table2[[#This Row],[Current Week High]]/Table2[[#This Row],[Close Price]])-1</f>
        <v>3.5345224774567363E-2</v>
      </c>
      <c r="AG342" s="2">
        <f>(Table2[[#This Row],[Close Price]]/Table2[[#This Row],[Current Month Low]])-1</f>
        <v>0.10728081043655724</v>
      </c>
      <c r="AH342" s="2">
        <f>(Table2[[#This Row],[Current Month High]]/Table2[[#This Row],[Close Price]])-1</f>
        <v>4.9035740143487105E-2</v>
      </c>
      <c r="AI342">
        <v>8.7277035476864295</v>
      </c>
      <c r="AJ342">
        <v>95.534105534105507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0.01</v>
      </c>
      <c r="AM342" t="s">
        <v>10183</v>
      </c>
      <c r="AN342">
        <v>9.36</v>
      </c>
      <c r="AO342" t="s">
        <v>10183</v>
      </c>
      <c r="AP342">
        <v>0.10063099768108801</v>
      </c>
      <c r="AQ342">
        <f>(Table2[[#This Row],[Sharpe Ratio]]-AVERAGE(Table2[Sharpe Ratio]))/_xlfn.STDEV.P(Table2[Sharpe Ratio])</f>
        <v>0.53182150698323749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1.8712139758040067</v>
      </c>
      <c r="AS342">
        <f>_xlfn.RANK.AVG(Table2[[#This Row],[1Y Return vs Nifty Z-Score]],Table2[1Y Return vs Nifty Z-Score])</f>
        <v>217</v>
      </c>
      <c r="AT342">
        <f>_xlfn.RANK.AVG(Table2[[#This Row],[6M Return vs Nifty Z-Score]],Table2[6M Return vs Nifty Z-Score])</f>
        <v>154</v>
      </c>
      <c r="AU342">
        <f>_xlfn.RANK.AVG(Table2[[#This Row],[Sharpe Ratio Z-Score]],Table2[Sharpe Ratio Z-Score])</f>
        <v>207</v>
      </c>
      <c r="AV342">
        <f>(Table2[[#This Row],[Rank 1Y]]+Table2[[#This Row],[Rank 6M]]+Table2[[#This Row],[Rank Sharpe]])/3</f>
        <v>192.66666666666666</v>
      </c>
    </row>
    <row r="343" spans="1:48" x14ac:dyDescent="0.3">
      <c r="A343" t="s">
        <v>851</v>
      </c>
      <c r="B343" t="s">
        <v>852</v>
      </c>
      <c r="C343" t="s">
        <v>10153</v>
      </c>
      <c r="D343" t="s">
        <v>550</v>
      </c>
      <c r="E343">
        <v>18148.020234</v>
      </c>
      <c r="F343">
        <v>3660.1</v>
      </c>
      <c r="G343">
        <v>-43.147924358776599</v>
      </c>
      <c r="H343">
        <f>(Table2[[#This Row],[1Y Return vs Nifty]]-AVERAGE(Table2[1Y Return vs Nifty]))/_xlfn.STDEV.P(Table2[1Y Return vs Nifty])</f>
        <v>-1.0652346681270641</v>
      </c>
      <c r="I343">
        <v>-1.34417981948289</v>
      </c>
      <c r="J343">
        <f>(Table2[[#This Row],[1M Return vs Nifty]]-AVERAGE(Table2[1M Return vs Nifty]))/_xlfn.STDEV.P(Table2[1M Return vs Nifty])</f>
        <v>-8.0669518552320615E-2</v>
      </c>
      <c r="K343">
        <v>-7.7611133543543698</v>
      </c>
      <c r="L343">
        <f>(Table2[[#This Row],[6M Return vs Nifty]]-AVERAGE(Table2[6M Return vs Nifty]))/_xlfn.STDEV.P(Table2[6M Return vs Nifty])</f>
        <v>-0.5641503486742151</v>
      </c>
      <c r="M343">
        <v>-1.2635390437630301</v>
      </c>
      <c r="N343">
        <f>(Table2[[#This Row],[1W Return vs Nifty]]-AVERAGE(Table2[1W Return vs Nifty]))/_xlfn.STDEV.P(Table2[1W Return vs Nifty])</f>
        <v>5.8209990043767923E-2</v>
      </c>
      <c r="O343">
        <v>3612.07</v>
      </c>
      <c r="P343">
        <v>3500.6800392806599</v>
      </c>
      <c r="Q343">
        <v>3554.7623374821001</v>
      </c>
      <c r="R343">
        <v>56.918267117413002</v>
      </c>
      <c r="S343" s="2">
        <f>(Table2[[#This Row],[Close Price]]-Table2[[#This Row],[20D EMA]])/Table2[[#This Row],[20D EMA]]</f>
        <v>1.3297084497254965E-2</v>
      </c>
      <c r="T343" s="2">
        <f>(Table2[[#This Row],[Close Price]]-Table2[[#This Row],[50D EMA]])/Table2[[#This Row],[50D EMA]]</f>
        <v>4.5539711978961249E-2</v>
      </c>
      <c r="U343" s="2">
        <f>(Table2[[#This Row],[Close Price]]-Table2[[#This Row],[200D EMA]])/Table2[[#This Row],[200D EMA]]</f>
        <v>2.9632828447403982E-2</v>
      </c>
      <c r="V343">
        <v>0.75990264244620098</v>
      </c>
      <c r="W343">
        <v>3675.05</v>
      </c>
      <c r="X343">
        <v>3742.95</v>
      </c>
      <c r="Y343">
        <v>3631.8</v>
      </c>
      <c r="Z343">
        <v>3690.85</v>
      </c>
      <c r="AA343">
        <v>3569.05</v>
      </c>
      <c r="AB343">
        <v>3728</v>
      </c>
      <c r="AC343" s="2">
        <f>(Table2[[#This Row],[Close Price]]/Table2[[#This Row],[Day Low]])-1</f>
        <v>-4.0679718643285012E-3</v>
      </c>
      <c r="AD343" s="2">
        <f>(Table2[[#This Row],[Day High]]/Table2[[#This Row],[Close Price]])-1</f>
        <v>2.2635993552088784E-2</v>
      </c>
      <c r="AE343" s="2">
        <f>(Table2[[#This Row],[Close Price]]/Table2[[#This Row],[Current Week Low]])-1</f>
        <v>7.7922793105347221E-3</v>
      </c>
      <c r="AF343" s="2">
        <f>(Table2[[#This Row],[Current Week High]]/Table2[[#This Row],[Close Price]])-1</f>
        <v>8.4014097975464441E-3</v>
      </c>
      <c r="AG343" s="2">
        <f>(Table2[[#This Row],[Close Price]]/Table2[[#This Row],[Current Month Low]])-1</f>
        <v>2.5510990319552729E-2</v>
      </c>
      <c r="AH343" s="2">
        <f>(Table2[[#This Row],[Current Month High]]/Table2[[#This Row],[Close Price]])-1</f>
        <v>1.8551405699297918E-2</v>
      </c>
      <c r="AI343">
        <v>29.074342231086501</v>
      </c>
      <c r="AJ343">
        <v>27.265773048905501</v>
      </c>
      <c r="AK343" t="str">
        <f>IF(AND(Table2[[#This Row],[20D EMA]]&gt;Table2[[#This Row],[50D EMA]],Table2[[#This Row],[50D EMA]]&gt;Table2[[#This Row],[200D EMA]]),"Uptrend","Downtrend/NoTrend")</f>
        <v>Downtrend/NoTrend</v>
      </c>
      <c r="AL343">
        <v>0.02</v>
      </c>
      <c r="AM343" t="s">
        <v>10183</v>
      </c>
      <c r="AN343">
        <v>1.29</v>
      </c>
      <c r="AO343" t="s">
        <v>10183</v>
      </c>
      <c r="AP343">
        <v>-6.7220475728574994E-2</v>
      </c>
      <c r="AQ343">
        <f>(Table2[[#This Row],[Sharpe Ratio]]-AVERAGE(Table2[Sharpe Ratio]))/_xlfn.STDEV.P(Table2[Sharpe Ratio])</f>
        <v>-1.3670045139689533</v>
      </c>
      <c r="AR3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3">
        <f>_xlfn.RANK.AVG(Table2[[#This Row],[1Y Return vs Nifty Z-Score]],Table2[1Y Return vs Nifty Z-Score])</f>
        <v>702</v>
      </c>
      <c r="AT343">
        <f>_xlfn.RANK.AVG(Table2[[#This Row],[6M Return vs Nifty Z-Score]],Table2[6M Return vs Nifty Z-Score])</f>
        <v>508</v>
      </c>
      <c r="AU343">
        <f>_xlfn.RANK.AVG(Table2[[#This Row],[Sharpe Ratio Z-Score]],Table2[Sharpe Ratio Z-Score])</f>
        <v>665</v>
      </c>
      <c r="AV343">
        <f>(Table2[[#This Row],[Rank 1Y]]+Table2[[#This Row],[Rank 6M]]+Table2[[#This Row],[Rank Sharpe]])/3</f>
        <v>625</v>
      </c>
    </row>
    <row r="344" spans="1:48" x14ac:dyDescent="0.3">
      <c r="A344" t="s">
        <v>853</v>
      </c>
      <c r="B344" t="s">
        <v>854</v>
      </c>
      <c r="C344" t="s">
        <v>10139</v>
      </c>
      <c r="D344" t="s">
        <v>49</v>
      </c>
      <c r="E344">
        <v>18066.1853868</v>
      </c>
      <c r="F344">
        <v>219.86</v>
      </c>
      <c r="G344">
        <v>-15.3538570819124</v>
      </c>
      <c r="H344">
        <f>(Table2[[#This Row],[1Y Return vs Nifty]]-AVERAGE(Table2[1Y Return vs Nifty]))/_xlfn.STDEV.P(Table2[1Y Return vs Nifty])</f>
        <v>-0.72340630701171271</v>
      </c>
      <c r="I344">
        <v>-6.3934776506118096</v>
      </c>
      <c r="J344">
        <f>(Table2[[#This Row],[1M Return vs Nifty]]-AVERAGE(Table2[1M Return vs Nifty]))/_xlfn.STDEV.P(Table2[1M Return vs Nifty])</f>
        <v>-0.56078238785740742</v>
      </c>
      <c r="K344">
        <v>-3.1192768148824799</v>
      </c>
      <c r="L344">
        <f>(Table2[[#This Row],[6M Return vs Nifty]]-AVERAGE(Table2[6M Return vs Nifty]))/_xlfn.STDEV.P(Table2[6M Return vs Nifty])</f>
        <v>-0.42133787375710074</v>
      </c>
      <c r="M344">
        <v>5.09296555199567</v>
      </c>
      <c r="N344">
        <f>(Table2[[#This Row],[1W Return vs Nifty]]-AVERAGE(Table2[1W Return vs Nifty]))/_xlfn.STDEV.P(Table2[1W Return vs Nifty])</f>
        <v>1.4145879372067134</v>
      </c>
      <c r="O344">
        <v>217.69</v>
      </c>
      <c r="P344">
        <v>218.514665558731</v>
      </c>
      <c r="Q344">
        <v>212.72276394807801</v>
      </c>
      <c r="R344">
        <v>51.856171612164403</v>
      </c>
      <c r="S344" s="2">
        <f>(Table2[[#This Row],[Close Price]]-Table2[[#This Row],[20D EMA]])/Table2[[#This Row],[20D EMA]]</f>
        <v>9.9683035509211069E-3</v>
      </c>
      <c r="T344" s="2">
        <f>(Table2[[#This Row],[Close Price]]-Table2[[#This Row],[50D EMA]])/Table2[[#This Row],[50D EMA]]</f>
        <v>6.1567237962223938E-3</v>
      </c>
      <c r="U344" s="2">
        <f>(Table2[[#This Row],[Close Price]]-Table2[[#This Row],[200D EMA]])/Table2[[#This Row],[200D EMA]]</f>
        <v>3.355182078051637E-2</v>
      </c>
      <c r="V344">
        <v>0.52241533028314102</v>
      </c>
      <c r="W344">
        <v>219.41</v>
      </c>
      <c r="X344">
        <v>223.74</v>
      </c>
      <c r="Y344">
        <v>218.9</v>
      </c>
      <c r="Z344">
        <v>227.3</v>
      </c>
      <c r="AA344">
        <v>207.8</v>
      </c>
      <c r="AB344">
        <v>229.5</v>
      </c>
      <c r="AC344" s="2">
        <f>(Table2[[#This Row],[Close Price]]/Table2[[#This Row],[Day Low]])-1</f>
        <v>2.0509548334168848E-3</v>
      </c>
      <c r="AD344" s="2">
        <f>(Table2[[#This Row],[Day High]]/Table2[[#This Row],[Close Price]])-1</f>
        <v>1.7647593923405758E-2</v>
      </c>
      <c r="AE344" s="2">
        <f>(Table2[[#This Row],[Close Price]]/Table2[[#This Row],[Current Week Low]])-1</f>
        <v>4.3855641845591542E-3</v>
      </c>
      <c r="AF344" s="2">
        <f>(Table2[[#This Row],[Current Week High]]/Table2[[#This Row],[Close Price]])-1</f>
        <v>3.3839716183025503E-2</v>
      </c>
      <c r="AG344" s="2">
        <f>(Table2[[#This Row],[Close Price]]/Table2[[#This Row],[Current Month Low]])-1</f>
        <v>5.8036573628488908E-2</v>
      </c>
      <c r="AH344" s="2">
        <f>(Table2[[#This Row],[Current Month High]]/Table2[[#This Row],[Close Price]])-1</f>
        <v>4.3846083871554642E-2</v>
      </c>
      <c r="AI344">
        <v>31.560993359410499</v>
      </c>
      <c r="AJ344">
        <v>20.125665892637599</v>
      </c>
      <c r="AK344" t="str">
        <f>IF(AND(Table2[[#This Row],[20D EMA]]&gt;Table2[[#This Row],[50D EMA]],Table2[[#This Row],[50D EMA]]&gt;Table2[[#This Row],[200D EMA]]),"Uptrend","Downtrend/NoTrend")</f>
        <v>Downtrend/NoTrend</v>
      </c>
      <c r="AL344">
        <v>-0.12</v>
      </c>
      <c r="AM344" t="s">
        <v>10184</v>
      </c>
      <c r="AN344">
        <v>2.64</v>
      </c>
      <c r="AO344" t="s">
        <v>10183</v>
      </c>
      <c r="AP344">
        <v>4.2170149091997997E-2</v>
      </c>
      <c r="AQ344">
        <f>(Table2[[#This Row],[Sharpe Ratio]]-AVERAGE(Table2[Sharpe Ratio]))/_xlfn.STDEV.P(Table2[Sharpe Ratio])</f>
        <v>-0.12951901182760148</v>
      </c>
      <c r="AR3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4">
        <f>_xlfn.RANK.AVG(Table2[[#This Row],[1Y Return vs Nifty Z-Score]],Table2[1Y Return vs Nifty Z-Score])</f>
        <v>590</v>
      </c>
      <c r="AT344">
        <f>_xlfn.RANK.AVG(Table2[[#This Row],[6M Return vs Nifty Z-Score]],Table2[6M Return vs Nifty Z-Score])</f>
        <v>465</v>
      </c>
      <c r="AU344">
        <f>_xlfn.RANK.AVG(Table2[[#This Row],[Sharpe Ratio Z-Score]],Table2[Sharpe Ratio Z-Score])</f>
        <v>376</v>
      </c>
      <c r="AV344">
        <f>(Table2[[#This Row],[Rank 1Y]]+Table2[[#This Row],[Rank 6M]]+Table2[[#This Row],[Rank Sharpe]])/3</f>
        <v>477</v>
      </c>
    </row>
    <row r="345" spans="1:48" x14ac:dyDescent="0.3">
      <c r="A345" t="s">
        <v>855</v>
      </c>
      <c r="B345" t="s">
        <v>856</v>
      </c>
      <c r="C345" t="s">
        <v>10144</v>
      </c>
      <c r="D345" t="s">
        <v>62</v>
      </c>
      <c r="E345">
        <v>17923.371150300001</v>
      </c>
      <c r="F345">
        <v>1713.25</v>
      </c>
      <c r="G345">
        <v>56.0493831728527</v>
      </c>
      <c r="H345">
        <f>(Table2[[#This Row],[1Y Return vs Nifty]]-AVERAGE(Table2[1Y Return vs Nifty]))/_xlfn.STDEV.P(Table2[1Y Return vs Nifty])</f>
        <v>0.15475421377428236</v>
      </c>
      <c r="I345">
        <v>5.2920612817508497</v>
      </c>
      <c r="J345">
        <f>(Table2[[#This Row],[1M Return vs Nifty]]-AVERAGE(Table2[1M Return vs Nifty]))/_xlfn.STDEV.P(Table2[1M Return vs Nifty])</f>
        <v>0.55033797260240958</v>
      </c>
      <c r="K345">
        <v>11.416829806811901</v>
      </c>
      <c r="L345">
        <f>(Table2[[#This Row],[6M Return vs Nifty]]-AVERAGE(Table2[6M Return vs Nifty]))/_xlfn.STDEV.P(Table2[6M Return vs Nifty])</f>
        <v>2.5885406220657655E-2</v>
      </c>
      <c r="M345">
        <v>-1.3427762772068701</v>
      </c>
      <c r="N345">
        <f>(Table2[[#This Row],[1W Return vs Nifty]]-AVERAGE(Table2[1W Return vs Nifty]))/_xlfn.STDEV.P(Table2[1W Return vs Nifty])</f>
        <v>4.1302012645444537E-2</v>
      </c>
      <c r="O345">
        <v>1620.69</v>
      </c>
      <c r="P345">
        <v>1561.2217020734599</v>
      </c>
      <c r="Q345">
        <v>1396.01719379267</v>
      </c>
      <c r="R345">
        <v>72.379469809842305</v>
      </c>
      <c r="S345" s="2">
        <f>(Table2[[#This Row],[Close Price]]-Table2[[#This Row],[20D EMA]])/Table2[[#This Row],[20D EMA]]</f>
        <v>5.711147721032396E-2</v>
      </c>
      <c r="T345" s="2">
        <f>(Table2[[#This Row],[Close Price]]-Table2[[#This Row],[50D EMA]])/Table2[[#This Row],[50D EMA]]</f>
        <v>9.7377776471228361E-2</v>
      </c>
      <c r="U345" s="2">
        <f>(Table2[[#This Row],[Close Price]]-Table2[[#This Row],[200D EMA]])/Table2[[#This Row],[200D EMA]]</f>
        <v>0.22724133170987573</v>
      </c>
      <c r="V345">
        <v>0.45385828708560499</v>
      </c>
      <c r="W345">
        <v>1695.05</v>
      </c>
      <c r="X345">
        <v>1738.95</v>
      </c>
      <c r="Y345">
        <v>1677.5</v>
      </c>
      <c r="Z345">
        <v>1720.95</v>
      </c>
      <c r="AA345">
        <v>1513.8</v>
      </c>
      <c r="AB345">
        <v>1799</v>
      </c>
      <c r="AC345" s="2">
        <f>(Table2[[#This Row],[Close Price]]/Table2[[#This Row],[Day Low]])-1</f>
        <v>1.0737146396861519E-2</v>
      </c>
      <c r="AD345" s="2">
        <f>(Table2[[#This Row],[Day High]]/Table2[[#This Row],[Close Price]])-1</f>
        <v>1.500072960747123E-2</v>
      </c>
      <c r="AE345" s="2">
        <f>(Table2[[#This Row],[Close Price]]/Table2[[#This Row],[Current Week Low]])-1</f>
        <v>2.1311475409836023E-2</v>
      </c>
      <c r="AF345" s="2">
        <f>(Table2[[#This Row],[Current Week High]]/Table2[[#This Row],[Close Price]])-1</f>
        <v>4.4943820224718767E-3</v>
      </c>
      <c r="AG345" s="2">
        <f>(Table2[[#This Row],[Close Price]]/Table2[[#This Row],[Current Month Low]])-1</f>
        <v>0.13175452503633234</v>
      </c>
      <c r="AH345" s="2">
        <f>(Table2[[#This Row],[Current Month High]]/Table2[[#This Row],[Close Price]])-1</f>
        <v>5.0051072522982576E-2</v>
      </c>
      <c r="AI345">
        <v>5.0051072522982496</v>
      </c>
      <c r="AJ345">
        <v>90.350536081328798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-0.05</v>
      </c>
      <c r="AM345" t="s">
        <v>10184</v>
      </c>
      <c r="AN345">
        <v>9.74</v>
      </c>
      <c r="AO345" t="s">
        <v>10183</v>
      </c>
      <c r="AQ345">
        <f>(Table2[[#This Row],[Sharpe Ratio]]-AVERAGE(Table2[Sharpe Ratio]))/_xlfn.STDEV.P(Table2[Sharpe Ratio])</f>
        <v>-0.60657038812317254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0.16570921711962155</v>
      </c>
      <c r="AS345">
        <f>_xlfn.RANK.AVG(Table2[[#This Row],[1Y Return vs Nifty Z-Score]],Table2[1Y Return vs Nifty Z-Score])</f>
        <v>233</v>
      </c>
      <c r="AT345">
        <f>_xlfn.RANK.AVG(Table2[[#This Row],[6M Return vs Nifty Z-Score]],Table2[6M Return vs Nifty Z-Score])</f>
        <v>302</v>
      </c>
      <c r="AU345">
        <f>_xlfn.RANK.AVG(Table2[[#This Row],[Sharpe Ratio Z-Score]],Table2[Sharpe Ratio Z-Score])</f>
        <v>518</v>
      </c>
      <c r="AV345">
        <f>(Table2[[#This Row],[Rank 1Y]]+Table2[[#This Row],[Rank 6M]]+Table2[[#This Row],[Rank Sharpe]])/3</f>
        <v>351</v>
      </c>
    </row>
    <row r="346" spans="1:48" x14ac:dyDescent="0.3">
      <c r="A346" t="s">
        <v>857</v>
      </c>
      <c r="B346" t="s">
        <v>858</v>
      </c>
      <c r="C346" t="s">
        <v>10141</v>
      </c>
      <c r="D346" t="s">
        <v>122</v>
      </c>
      <c r="E346">
        <v>17872.280008400001</v>
      </c>
      <c r="F346">
        <v>713.8</v>
      </c>
      <c r="G346">
        <v>40.175761452847603</v>
      </c>
      <c r="H346">
        <f>(Table2[[#This Row],[1Y Return vs Nifty]]-AVERAGE(Table2[1Y Return vs Nifty]))/_xlfn.STDEV.P(Table2[1Y Return vs Nifty])</f>
        <v>-4.0469250408343441E-2</v>
      </c>
      <c r="I346">
        <v>-9.1228137191371594</v>
      </c>
      <c r="J346">
        <f>(Table2[[#This Row],[1M Return vs Nifty]]-AVERAGE(Table2[1M Return vs Nifty]))/_xlfn.STDEV.P(Table2[1M Return vs Nifty])</f>
        <v>-0.82030151605757451</v>
      </c>
      <c r="K346">
        <v>11.6663233417342</v>
      </c>
      <c r="L346">
        <f>(Table2[[#This Row],[6M Return vs Nifty]]-AVERAGE(Table2[6M Return vs Nifty]))/_xlfn.STDEV.P(Table2[6M Return vs Nifty])</f>
        <v>3.3561417406119787E-2</v>
      </c>
      <c r="M346">
        <v>-1.8774508277063899</v>
      </c>
      <c r="N346">
        <f>(Table2[[#This Row],[1W Return vs Nifty]]-AVERAGE(Table2[1W Return vs Nifty]))/_xlfn.STDEV.P(Table2[1W Return vs Nifty])</f>
        <v>-7.2789113740384548E-2</v>
      </c>
      <c r="O346">
        <v>699.53</v>
      </c>
      <c r="P346">
        <v>653.07186938856296</v>
      </c>
      <c r="Q346">
        <v>559.36857856264601</v>
      </c>
      <c r="R346">
        <v>58.234131319876902</v>
      </c>
      <c r="S346" s="2">
        <f>(Table2[[#This Row],[Close Price]]-Table2[[#This Row],[20D EMA]])/Table2[[#This Row],[20D EMA]]</f>
        <v>2.0399411033122213E-2</v>
      </c>
      <c r="T346" s="2">
        <f>(Table2[[#This Row],[Close Price]]-Table2[[#This Row],[50D EMA]])/Table2[[#This Row],[50D EMA]]</f>
        <v>9.2988434287168992E-2</v>
      </c>
      <c r="U346" s="2">
        <f>(Table2[[#This Row],[Close Price]]-Table2[[#This Row],[200D EMA]])/Table2[[#This Row],[200D EMA]]</f>
        <v>0.27608168809585454</v>
      </c>
      <c r="V346">
        <v>0.69545544121059799</v>
      </c>
      <c r="W346">
        <v>706.7</v>
      </c>
      <c r="X346">
        <v>716</v>
      </c>
      <c r="Y346">
        <v>700.7</v>
      </c>
      <c r="Z346">
        <v>715</v>
      </c>
      <c r="AA346">
        <v>685.25</v>
      </c>
      <c r="AB346">
        <v>739</v>
      </c>
      <c r="AC346" s="2">
        <f>(Table2[[#This Row],[Close Price]]/Table2[[#This Row],[Day Low]])-1</f>
        <v>1.0046695910570058E-2</v>
      </c>
      <c r="AD346" s="2">
        <f>(Table2[[#This Row],[Day High]]/Table2[[#This Row],[Close Price]])-1</f>
        <v>3.0820958251611685E-3</v>
      </c>
      <c r="AE346" s="2">
        <f>(Table2[[#This Row],[Close Price]]/Table2[[#This Row],[Current Week Low]])-1</f>
        <v>1.8695590124161443E-2</v>
      </c>
      <c r="AF346" s="2">
        <f>(Table2[[#This Row],[Current Week High]]/Table2[[#This Row],[Close Price]])-1</f>
        <v>1.6811431773606778E-3</v>
      </c>
      <c r="AG346" s="2">
        <f>(Table2[[#This Row],[Close Price]]/Table2[[#This Row],[Current Month Low]])-1</f>
        <v>4.1663626413717569E-2</v>
      </c>
      <c r="AH346" s="2">
        <f>(Table2[[#This Row],[Current Month High]]/Table2[[#This Row],[Close Price]])-1</f>
        <v>3.5304006724572679E-2</v>
      </c>
      <c r="AI346">
        <v>4.65116279069768</v>
      </c>
      <c r="AJ346">
        <v>72.269820200313703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0.22</v>
      </c>
      <c r="AM346" t="s">
        <v>10183</v>
      </c>
      <c r="AN346">
        <v>-0.96</v>
      </c>
      <c r="AO346" t="s">
        <v>10184</v>
      </c>
      <c r="AQ346">
        <f>(Table2[[#This Row],[Sharpe Ratio]]-AVERAGE(Table2[Sharpe Ratio]))/_xlfn.STDEV.P(Table2[Sharpe Ratio])</f>
        <v>-0.60657038812317254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-1.5065688509233555</v>
      </c>
      <c r="AS346">
        <f>_xlfn.RANK.AVG(Table2[[#This Row],[1Y Return vs Nifty Z-Score]],Table2[1Y Return vs Nifty Z-Score])</f>
        <v>291</v>
      </c>
      <c r="AT346">
        <f>_xlfn.RANK.AVG(Table2[[#This Row],[6M Return vs Nifty Z-Score]],Table2[6M Return vs Nifty Z-Score])</f>
        <v>301</v>
      </c>
      <c r="AU346">
        <f>_xlfn.RANK.AVG(Table2[[#This Row],[Sharpe Ratio Z-Score]],Table2[Sharpe Ratio Z-Score])</f>
        <v>518</v>
      </c>
      <c r="AV346">
        <f>(Table2[[#This Row],[Rank 1Y]]+Table2[[#This Row],[Rank 6M]]+Table2[[#This Row],[Rank Sharpe]])/3</f>
        <v>370</v>
      </c>
    </row>
    <row r="347" spans="1:48" x14ac:dyDescent="0.3">
      <c r="A347" t="s">
        <v>859</v>
      </c>
      <c r="B347" t="s">
        <v>860</v>
      </c>
      <c r="C347" t="s">
        <v>10138</v>
      </c>
      <c r="D347" t="s">
        <v>21</v>
      </c>
      <c r="E347">
        <v>17836.7834826</v>
      </c>
      <c r="F347">
        <v>786.9</v>
      </c>
      <c r="G347">
        <v>53.639595620639099</v>
      </c>
      <c r="H347">
        <f>(Table2[[#This Row],[1Y Return vs Nifty]]-AVERAGE(Table2[1Y Return vs Nifty]))/_xlfn.STDEV.P(Table2[1Y Return vs Nifty])</f>
        <v>0.12511717931639191</v>
      </c>
      <c r="I347">
        <v>4.3764487542359802</v>
      </c>
      <c r="J347">
        <f>(Table2[[#This Row],[1M Return vs Nifty]]-AVERAGE(Table2[1M Return vs Nifty]))/_xlfn.STDEV.P(Table2[1M Return vs Nifty])</f>
        <v>0.46327688560398989</v>
      </c>
      <c r="K347">
        <v>23.7093965581671</v>
      </c>
      <c r="L347">
        <f>(Table2[[#This Row],[6M Return vs Nifty]]-AVERAGE(Table2[6M Return vs Nifty]))/_xlfn.STDEV.P(Table2[6M Return vs Nifty])</f>
        <v>0.40408310144682269</v>
      </c>
      <c r="M347">
        <v>2.8084132899144798</v>
      </c>
      <c r="N347">
        <f>(Table2[[#This Row],[1W Return vs Nifty]]-AVERAGE(Table2[1W Return vs Nifty]))/_xlfn.STDEV.P(Table2[1W Return vs Nifty])</f>
        <v>0.92710047287046027</v>
      </c>
      <c r="O347">
        <v>733.57</v>
      </c>
      <c r="P347">
        <v>686.39750409068404</v>
      </c>
      <c r="Q347">
        <v>584.40274029767795</v>
      </c>
      <c r="R347">
        <v>72.170033519432707</v>
      </c>
      <c r="S347" s="2">
        <f>(Table2[[#This Row],[Close Price]]-Table2[[#This Row],[20D EMA]])/Table2[[#This Row],[20D EMA]]</f>
        <v>7.2699265237127914E-2</v>
      </c>
      <c r="T347" s="2">
        <f>(Table2[[#This Row],[Close Price]]-Table2[[#This Row],[50D EMA]])/Table2[[#This Row],[50D EMA]]</f>
        <v>0.14642025256554247</v>
      </c>
      <c r="U347" s="2">
        <f>(Table2[[#This Row],[Close Price]]-Table2[[#This Row],[200D EMA]])/Table2[[#This Row],[200D EMA]]</f>
        <v>0.34650292638801755</v>
      </c>
      <c r="V347">
        <v>1.2008178616154399</v>
      </c>
      <c r="W347">
        <v>776</v>
      </c>
      <c r="X347">
        <v>803.75</v>
      </c>
      <c r="Y347">
        <v>770.1</v>
      </c>
      <c r="Z347">
        <v>839.5</v>
      </c>
      <c r="AA347">
        <v>714.45</v>
      </c>
      <c r="AB347">
        <v>839.5</v>
      </c>
      <c r="AC347" s="2">
        <f>(Table2[[#This Row],[Close Price]]/Table2[[#This Row],[Day Low]])-1</f>
        <v>1.404639175257727E-2</v>
      </c>
      <c r="AD347" s="2">
        <f>(Table2[[#This Row],[Day High]]/Table2[[#This Row],[Close Price]])-1</f>
        <v>2.1413140170288614E-2</v>
      </c>
      <c r="AE347" s="2">
        <f>(Table2[[#This Row],[Close Price]]/Table2[[#This Row],[Current Week Low]])-1</f>
        <v>2.181534865601864E-2</v>
      </c>
      <c r="AF347" s="2">
        <f>(Table2[[#This Row],[Current Week High]]/Table2[[#This Row],[Close Price]])-1</f>
        <v>6.6844579997458409E-2</v>
      </c>
      <c r="AG347" s="2">
        <f>(Table2[[#This Row],[Close Price]]/Table2[[#This Row],[Current Month Low]])-1</f>
        <v>0.10140667646441304</v>
      </c>
      <c r="AH347" s="2">
        <f>(Table2[[#This Row],[Current Month High]]/Table2[[#This Row],[Close Price]])-1</f>
        <v>6.6844579997458409E-2</v>
      </c>
      <c r="AI347">
        <v>6.68445799974584</v>
      </c>
      <c r="AJ347">
        <v>83.597760149323307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0.18</v>
      </c>
      <c r="AM347" t="s">
        <v>10183</v>
      </c>
      <c r="AN347">
        <v>5.91</v>
      </c>
      <c r="AO347" t="s">
        <v>10183</v>
      </c>
      <c r="AP347">
        <v>6.4461488973393002E-2</v>
      </c>
      <c r="AQ347">
        <f>(Table2[[#This Row],[Sharpe Ratio]]-AVERAGE(Table2[Sharpe Ratio]))/_xlfn.STDEV.P(Table2[Sharpe Ratio])</f>
        <v>0.12265259768443881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2.0422302369221037</v>
      </c>
      <c r="AS347">
        <f>_xlfn.RANK.AVG(Table2[[#This Row],[1Y Return vs Nifty Z-Score]],Table2[1Y Return vs Nifty Z-Score])</f>
        <v>241</v>
      </c>
      <c r="AT347">
        <f>_xlfn.RANK.AVG(Table2[[#This Row],[6M Return vs Nifty Z-Score]],Table2[6M Return vs Nifty Z-Score])</f>
        <v>196</v>
      </c>
      <c r="AU347">
        <f>_xlfn.RANK.AVG(Table2[[#This Row],[Sharpe Ratio Z-Score]],Table2[Sharpe Ratio Z-Score])</f>
        <v>298</v>
      </c>
      <c r="AV347">
        <f>(Table2[[#This Row],[Rank 1Y]]+Table2[[#This Row],[Rank 6M]]+Table2[[#This Row],[Rank Sharpe]])/3</f>
        <v>245</v>
      </c>
    </row>
    <row r="348" spans="1:48" x14ac:dyDescent="0.3">
      <c r="A348" t="s">
        <v>861</v>
      </c>
      <c r="B348" t="s">
        <v>862</v>
      </c>
      <c r="C348" t="s">
        <v>10146</v>
      </c>
      <c r="D348" t="s">
        <v>396</v>
      </c>
      <c r="E348">
        <v>17713.607313445002</v>
      </c>
      <c r="F348">
        <v>556.70000000000005</v>
      </c>
      <c r="G348">
        <v>35.342328664367201</v>
      </c>
      <c r="H348">
        <f>(Table2[[#This Row],[1Y Return vs Nifty]]-AVERAGE(Table2[1Y Return vs Nifty]))/_xlfn.STDEV.P(Table2[1Y Return vs Nifty])</f>
        <v>-9.9913749559525783E-2</v>
      </c>
      <c r="I348">
        <v>-4.8573838208459401</v>
      </c>
      <c r="J348">
        <f>(Table2[[#This Row],[1M Return vs Nifty]]-AVERAGE(Table2[1M Return vs Nifty]))/_xlfn.STDEV.P(Table2[1M Return vs Nifty])</f>
        <v>-0.41472278891989706</v>
      </c>
      <c r="K348">
        <v>-3.1677870751989099</v>
      </c>
      <c r="L348">
        <f>(Table2[[#This Row],[6M Return vs Nifty]]-AVERAGE(Table2[6M Return vs Nifty]))/_xlfn.STDEV.P(Table2[6M Return vs Nifty])</f>
        <v>-0.42283035852595285</v>
      </c>
      <c r="M348">
        <v>0.65398416440905804</v>
      </c>
      <c r="N348">
        <f>(Table2[[#This Row],[1W Return vs Nifty]]-AVERAGE(Table2[1W Return vs Nifty]))/_xlfn.STDEV.P(Table2[1W Return vs Nifty])</f>
        <v>0.46737923605881393</v>
      </c>
      <c r="O348">
        <v>555.65</v>
      </c>
      <c r="P348">
        <v>544.87492249078002</v>
      </c>
      <c r="Q348">
        <v>471.28569047925498</v>
      </c>
      <c r="R348">
        <v>49.165133389733299</v>
      </c>
      <c r="S348" s="2">
        <f>(Table2[[#This Row],[Close Price]]-Table2[[#This Row],[20D EMA]])/Table2[[#This Row],[20D EMA]]</f>
        <v>1.8896787546118388E-3</v>
      </c>
      <c r="T348" s="2">
        <f>(Table2[[#This Row],[Close Price]]-Table2[[#This Row],[50D EMA]])/Table2[[#This Row],[50D EMA]]</f>
        <v>2.1702370619598701E-2</v>
      </c>
      <c r="U348" s="2">
        <f>(Table2[[#This Row],[Close Price]]-Table2[[#This Row],[200D EMA]])/Table2[[#This Row],[200D EMA]]</f>
        <v>0.18123679807440457</v>
      </c>
      <c r="V348">
        <v>0.71531083076403401</v>
      </c>
      <c r="W348">
        <v>553.6</v>
      </c>
      <c r="X348">
        <v>572.85</v>
      </c>
      <c r="Y348">
        <v>555</v>
      </c>
      <c r="Z348">
        <v>568.70000000000005</v>
      </c>
      <c r="AA348">
        <v>537.95000000000005</v>
      </c>
      <c r="AB348">
        <v>583.25</v>
      </c>
      <c r="AC348" s="2">
        <f>(Table2[[#This Row],[Close Price]]/Table2[[#This Row],[Day Low]])-1</f>
        <v>5.5997109826591007E-3</v>
      </c>
      <c r="AD348" s="2">
        <f>(Table2[[#This Row],[Day High]]/Table2[[#This Row],[Close Price]])-1</f>
        <v>2.9010238907849706E-2</v>
      </c>
      <c r="AE348" s="2">
        <f>(Table2[[#This Row],[Close Price]]/Table2[[#This Row],[Current Week Low]])-1</f>
        <v>3.0630630630632538E-3</v>
      </c>
      <c r="AF348" s="2">
        <f>(Table2[[#This Row],[Current Week High]]/Table2[[#This Row],[Close Price]])-1</f>
        <v>2.1555595473324862E-2</v>
      </c>
      <c r="AG348" s="2">
        <f>(Table2[[#This Row],[Close Price]]/Table2[[#This Row],[Current Month Low]])-1</f>
        <v>3.4854540384794186E-2</v>
      </c>
      <c r="AH348" s="2">
        <f>(Table2[[#This Row],[Current Month High]]/Table2[[#This Row],[Close Price]])-1</f>
        <v>4.7691754984731327E-2</v>
      </c>
      <c r="AI348">
        <v>7.4187174420693198</v>
      </c>
      <c r="AJ348">
        <v>85.381285381285394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-0.03</v>
      </c>
      <c r="AM348" t="s">
        <v>10184</v>
      </c>
      <c r="AN348">
        <v>3.38</v>
      </c>
      <c r="AO348" t="s">
        <v>10183</v>
      </c>
      <c r="AP348">
        <v>0.136551379315108</v>
      </c>
      <c r="AQ348">
        <f>(Table2[[#This Row],[Sharpe Ratio]]-AVERAGE(Table2[Sharpe Ratio]))/_xlfn.STDEV.P(Table2[Sharpe Ratio])</f>
        <v>0.93817215701741086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0.46808449607084907</v>
      </c>
      <c r="AS348">
        <f>_xlfn.RANK.AVG(Table2[[#This Row],[1Y Return vs Nifty Z-Score]],Table2[1Y Return vs Nifty Z-Score])</f>
        <v>312</v>
      </c>
      <c r="AT348">
        <f>_xlfn.RANK.AVG(Table2[[#This Row],[6M Return vs Nifty Z-Score]],Table2[6M Return vs Nifty Z-Score])</f>
        <v>466</v>
      </c>
      <c r="AU348">
        <f>_xlfn.RANK.AVG(Table2[[#This Row],[Sharpe Ratio Z-Score]],Table2[Sharpe Ratio Z-Score])</f>
        <v>136</v>
      </c>
      <c r="AV348">
        <f>(Table2[[#This Row],[Rank 1Y]]+Table2[[#This Row],[Rank 6M]]+Table2[[#This Row],[Rank Sharpe]])/3</f>
        <v>304.66666666666669</v>
      </c>
    </row>
    <row r="349" spans="1:48" x14ac:dyDescent="0.3">
      <c r="A349" t="s">
        <v>863</v>
      </c>
      <c r="B349" t="s">
        <v>864</v>
      </c>
      <c r="C349" t="s">
        <v>10140</v>
      </c>
      <c r="D349" t="s">
        <v>609</v>
      </c>
      <c r="E349">
        <v>17677.345941132</v>
      </c>
      <c r="F349">
        <v>122.61</v>
      </c>
      <c r="G349">
        <v>60.102763818511697</v>
      </c>
      <c r="H349">
        <f>(Table2[[#This Row],[1Y Return vs Nifty]]-AVERAGE(Table2[1Y Return vs Nifty]))/_xlfn.STDEV.P(Table2[1Y Return vs Nifty])</f>
        <v>0.20460515675719879</v>
      </c>
      <c r="I349">
        <v>-8.4656657847060703</v>
      </c>
      <c r="J349">
        <f>(Table2[[#This Row],[1M Return vs Nifty]]-AVERAGE(Table2[1M Return vs Nifty]))/_xlfn.STDEV.P(Table2[1M Return vs Nifty])</f>
        <v>-0.75781655460164044</v>
      </c>
      <c r="K349">
        <v>27.434220568784699</v>
      </c>
      <c r="L349">
        <f>(Table2[[#This Row],[6M Return vs Nifty]]-AVERAGE(Table2[6M Return vs Nifty]))/_xlfn.STDEV.P(Table2[6M Return vs Nifty])</f>
        <v>0.51868242674911169</v>
      </c>
      <c r="M349">
        <v>-9.3713837258580899</v>
      </c>
      <c r="N349">
        <f>(Table2[[#This Row],[1W Return vs Nifty]]-AVERAGE(Table2[1W Return vs Nifty]))/_xlfn.STDEV.P(Table2[1W Return vs Nifty])</f>
        <v>-1.671876342805565</v>
      </c>
      <c r="O349">
        <v>119.34</v>
      </c>
      <c r="P349">
        <v>111.655298113877</v>
      </c>
      <c r="Q349">
        <v>95.226769278858896</v>
      </c>
      <c r="R349">
        <v>53.182872613368701</v>
      </c>
      <c r="S349" s="2">
        <f>(Table2[[#This Row],[Close Price]]-Table2[[#This Row],[20D EMA]])/Table2[[#This Row],[20D EMA]]</f>
        <v>2.7400703871292072E-2</v>
      </c>
      <c r="T349" s="2">
        <f>(Table2[[#This Row],[Close Price]]-Table2[[#This Row],[50D EMA]])/Table2[[#This Row],[50D EMA]]</f>
        <v>9.8111796494872353E-2</v>
      </c>
      <c r="U349" s="2">
        <f>(Table2[[#This Row],[Close Price]]-Table2[[#This Row],[200D EMA]])/Table2[[#This Row],[200D EMA]]</f>
        <v>0.28755811972317324</v>
      </c>
      <c r="V349">
        <v>1.3401591578629299</v>
      </c>
      <c r="W349">
        <v>121.35</v>
      </c>
      <c r="X349">
        <v>123.49</v>
      </c>
      <c r="Y349">
        <v>119.51</v>
      </c>
      <c r="Z349">
        <v>124.18</v>
      </c>
      <c r="AA349">
        <v>111.8</v>
      </c>
      <c r="AB349">
        <v>135.4</v>
      </c>
      <c r="AC349" s="2">
        <f>(Table2[[#This Row],[Close Price]]/Table2[[#This Row],[Day Low]])-1</f>
        <v>1.0383189122373349E-2</v>
      </c>
      <c r="AD349" s="2">
        <f>(Table2[[#This Row],[Day High]]/Table2[[#This Row],[Close Price]])-1</f>
        <v>7.177228611043196E-3</v>
      </c>
      <c r="AE349" s="2">
        <f>(Table2[[#This Row],[Close Price]]/Table2[[#This Row],[Current Week Low]])-1</f>
        <v>2.5939251945443775E-2</v>
      </c>
      <c r="AF349" s="2">
        <f>(Table2[[#This Row],[Current Week High]]/Table2[[#This Row],[Close Price]])-1</f>
        <v>1.2804828317429351E-2</v>
      </c>
      <c r="AG349" s="2">
        <f>(Table2[[#This Row],[Close Price]]/Table2[[#This Row],[Current Month Low]])-1</f>
        <v>9.6690518783542068E-2</v>
      </c>
      <c r="AH349" s="2">
        <f>(Table2[[#This Row],[Current Month High]]/Table2[[#This Row],[Close Price]])-1</f>
        <v>0.10431449310822938</v>
      </c>
      <c r="AI349">
        <v>10.431449310822901</v>
      </c>
      <c r="AJ349">
        <v>99.365853658536494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0.15</v>
      </c>
      <c r="AM349" t="s">
        <v>10183</v>
      </c>
      <c r="AN349">
        <v>10.38</v>
      </c>
      <c r="AO349" t="s">
        <v>10183</v>
      </c>
      <c r="AP349">
        <v>3.9091472809914998E-2</v>
      </c>
      <c r="AQ349">
        <f>(Table2[[#This Row],[Sharpe Ratio]]-AVERAGE(Table2[Sharpe Ratio]))/_xlfn.STDEV.P(Table2[Sharpe Ratio])</f>
        <v>-0.16434665150068287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-1.8707519654015778</v>
      </c>
      <c r="AS349">
        <f>_xlfn.RANK.AVG(Table2[[#This Row],[1Y Return vs Nifty Z-Score]],Table2[1Y Return vs Nifty Z-Score])</f>
        <v>219</v>
      </c>
      <c r="AT349">
        <f>_xlfn.RANK.AVG(Table2[[#This Row],[6M Return vs Nifty Z-Score]],Table2[6M Return vs Nifty Z-Score])</f>
        <v>167</v>
      </c>
      <c r="AU349">
        <f>_xlfn.RANK.AVG(Table2[[#This Row],[Sharpe Ratio Z-Score]],Table2[Sharpe Ratio Z-Score])</f>
        <v>383</v>
      </c>
      <c r="AV349">
        <f>(Table2[[#This Row],[Rank 1Y]]+Table2[[#This Row],[Rank 6M]]+Table2[[#This Row],[Rank Sharpe]])/3</f>
        <v>256.33333333333331</v>
      </c>
    </row>
    <row r="350" spans="1:48" x14ac:dyDescent="0.3">
      <c r="A350" t="s">
        <v>865</v>
      </c>
      <c r="B350" t="s">
        <v>866</v>
      </c>
      <c r="C350" t="s">
        <v>10146</v>
      </c>
      <c r="D350" t="s">
        <v>258</v>
      </c>
      <c r="E350">
        <v>17531.66678748</v>
      </c>
      <c r="F350">
        <v>5036.7</v>
      </c>
      <c r="G350">
        <v>114.355770438273</v>
      </c>
      <c r="H350">
        <f>(Table2[[#This Row],[1Y Return vs Nifty]]-AVERAGE(Table2[1Y Return vs Nifty]))/_xlfn.STDEV.P(Table2[1Y Return vs Nifty])</f>
        <v>0.87184166279567876</v>
      </c>
      <c r="I350">
        <v>-6.3529036173744098</v>
      </c>
      <c r="J350">
        <f>(Table2[[#This Row],[1M Return vs Nifty]]-AVERAGE(Table2[1M Return vs Nifty]))/_xlfn.STDEV.P(Table2[1M Return vs Nifty])</f>
        <v>-0.55692440281307254</v>
      </c>
      <c r="K350">
        <v>35.815678627677002</v>
      </c>
      <c r="L350">
        <f>(Table2[[#This Row],[6M Return vs Nifty]]-AVERAGE(Table2[6M Return vs Nifty]))/_xlfn.STDEV.P(Table2[6M Return vs Nifty])</f>
        <v>0.77654949264553041</v>
      </c>
      <c r="M350">
        <v>-6.7478544607345601</v>
      </c>
      <c r="N350">
        <f>(Table2[[#This Row],[1W Return vs Nifty]]-AVERAGE(Table2[1W Return vs Nifty]))/_xlfn.STDEV.P(Table2[1W Return vs Nifty])</f>
        <v>-1.1120565259010782</v>
      </c>
      <c r="O350">
        <v>4821.7299999999996</v>
      </c>
      <c r="P350">
        <v>4669.9261221481802</v>
      </c>
      <c r="Q350">
        <v>3917.6111534049001</v>
      </c>
      <c r="R350">
        <v>63.071730820756898</v>
      </c>
      <c r="S350" s="2">
        <f>(Table2[[#This Row],[Close Price]]-Table2[[#This Row],[20D EMA]])/Table2[[#This Row],[20D EMA]]</f>
        <v>4.4583583070806593E-2</v>
      </c>
      <c r="T350" s="2">
        <f>(Table2[[#This Row],[Close Price]]-Table2[[#This Row],[50D EMA]])/Table2[[#This Row],[50D EMA]]</f>
        <v>7.8539546078108521E-2</v>
      </c>
      <c r="U350" s="2">
        <f>(Table2[[#This Row],[Close Price]]-Table2[[#This Row],[200D EMA]])/Table2[[#This Row],[200D EMA]]</f>
        <v>0.28565592724088246</v>
      </c>
      <c r="V350">
        <v>1.45305337035959</v>
      </c>
      <c r="W350">
        <v>4950</v>
      </c>
      <c r="X350">
        <v>5075.55</v>
      </c>
      <c r="Y350">
        <v>4730</v>
      </c>
      <c r="Z350">
        <v>5300</v>
      </c>
      <c r="AA350">
        <v>4666</v>
      </c>
      <c r="AB350">
        <v>5300</v>
      </c>
      <c r="AC350" s="2">
        <f>(Table2[[#This Row],[Close Price]]/Table2[[#This Row],[Day Low]])-1</f>
        <v>1.7515151515151484E-2</v>
      </c>
      <c r="AD350" s="2">
        <f>(Table2[[#This Row],[Day High]]/Table2[[#This Row],[Close Price]])-1</f>
        <v>7.7133837631784274E-3</v>
      </c>
      <c r="AE350" s="2">
        <f>(Table2[[#This Row],[Close Price]]/Table2[[#This Row],[Current Week Low]])-1</f>
        <v>6.4841437632135346E-2</v>
      </c>
      <c r="AF350" s="2">
        <f>(Table2[[#This Row],[Current Week High]]/Table2[[#This Row],[Close Price]])-1</f>
        <v>5.2276292016598225E-2</v>
      </c>
      <c r="AG350" s="2">
        <f>(Table2[[#This Row],[Close Price]]/Table2[[#This Row],[Current Month Low]])-1</f>
        <v>7.9447063866266543E-2</v>
      </c>
      <c r="AH350" s="2">
        <f>(Table2[[#This Row],[Current Month High]]/Table2[[#This Row],[Close Price]])-1</f>
        <v>5.2276292016598225E-2</v>
      </c>
      <c r="AI350">
        <v>5.2276292016598198</v>
      </c>
      <c r="AJ350">
        <v>144.51186950822799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-7.0000000000000007E-2</v>
      </c>
      <c r="AM350" t="s">
        <v>10184</v>
      </c>
      <c r="AN350">
        <v>7.39</v>
      </c>
      <c r="AO350" t="s">
        <v>10183</v>
      </c>
      <c r="AP350">
        <v>0.17312066621068001</v>
      </c>
      <c r="AQ350">
        <f>(Table2[[#This Row],[Sharpe Ratio]]-AVERAGE(Table2[Sharpe Ratio]))/_xlfn.STDEV.P(Table2[Sharpe Ratio])</f>
        <v>1.3518635719000436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1.3312737986271017</v>
      </c>
      <c r="AS350">
        <f>_xlfn.RANK.AVG(Table2[[#This Row],[1Y Return vs Nifty Z-Score]],Table2[1Y Return vs Nifty Z-Score])</f>
        <v>101</v>
      </c>
      <c r="AT350">
        <f>_xlfn.RANK.AVG(Table2[[#This Row],[6M Return vs Nifty Z-Score]],Table2[6M Return vs Nifty Z-Score])</f>
        <v>123</v>
      </c>
      <c r="AU350">
        <f>_xlfn.RANK.AVG(Table2[[#This Row],[Sharpe Ratio Z-Score]],Table2[Sharpe Ratio Z-Score])</f>
        <v>68</v>
      </c>
      <c r="AV350">
        <f>(Table2[[#This Row],[Rank 1Y]]+Table2[[#This Row],[Rank 6M]]+Table2[[#This Row],[Rank Sharpe]])/3</f>
        <v>97.333333333333329</v>
      </c>
    </row>
    <row r="351" spans="1:48" x14ac:dyDescent="0.3">
      <c r="A351" t="s">
        <v>867</v>
      </c>
      <c r="B351" t="s">
        <v>868</v>
      </c>
      <c r="C351" t="s">
        <v>10143</v>
      </c>
      <c r="D351" t="s">
        <v>461</v>
      </c>
      <c r="E351">
        <v>17445.263926510001</v>
      </c>
      <c r="F351">
        <v>629.35</v>
      </c>
      <c r="G351">
        <v>249.501422536842</v>
      </c>
      <c r="H351">
        <f>(Table2[[#This Row],[1Y Return vs Nifty]]-AVERAGE(Table2[1Y Return vs Nifty]))/_xlfn.STDEV.P(Table2[1Y Return vs Nifty])</f>
        <v>2.533945172459894</v>
      </c>
      <c r="I351">
        <v>3.13596926950399</v>
      </c>
      <c r="J351">
        <f>(Table2[[#This Row],[1M Return vs Nifty]]-AVERAGE(Table2[1M Return vs Nifty]))/_xlfn.STDEV.P(Table2[1M Return vs Nifty])</f>
        <v>0.34532579920597994</v>
      </c>
      <c r="K351">
        <v>24.2832625265609</v>
      </c>
      <c r="L351">
        <f>(Table2[[#This Row],[6M Return vs Nifty]]-AVERAGE(Table2[6M Return vs Nifty]))/_xlfn.STDEV.P(Table2[6M Return vs Nifty])</f>
        <v>0.42173887594903064</v>
      </c>
      <c r="M351">
        <v>-4.5835986753447697</v>
      </c>
      <c r="N351">
        <f>(Table2[[#This Row],[1W Return vs Nifty]]-AVERAGE(Table2[1W Return vs Nifty]))/_xlfn.STDEV.P(Table2[1W Return vs Nifty])</f>
        <v>-0.65023843466879294</v>
      </c>
      <c r="O351">
        <v>547.69000000000005</v>
      </c>
      <c r="P351">
        <v>521.35004795875705</v>
      </c>
      <c r="Q351">
        <v>438.09720348253501</v>
      </c>
      <c r="R351">
        <v>78.255533478410996</v>
      </c>
      <c r="S351" s="2">
        <f>(Table2[[#This Row],[Close Price]]-Table2[[#This Row],[20D EMA]])/Table2[[#This Row],[20D EMA]]</f>
        <v>0.14909894283262423</v>
      </c>
      <c r="T351" s="2">
        <f>(Table2[[#This Row],[Close Price]]-Table2[[#This Row],[50D EMA]])/Table2[[#This Row],[50D EMA]]</f>
        <v>0.20715439168768743</v>
      </c>
      <c r="U351" s="2">
        <f>(Table2[[#This Row],[Close Price]]-Table2[[#This Row],[200D EMA]])/Table2[[#This Row],[200D EMA]]</f>
        <v>0.43655333792855266</v>
      </c>
      <c r="V351">
        <v>2.0666022137002402</v>
      </c>
      <c r="W351">
        <v>643.29999999999995</v>
      </c>
      <c r="X351">
        <v>684.65</v>
      </c>
      <c r="Y351">
        <v>575</v>
      </c>
      <c r="Z351">
        <v>645.65</v>
      </c>
      <c r="AA351">
        <v>497.3</v>
      </c>
      <c r="AB351">
        <v>645.65</v>
      </c>
      <c r="AC351" s="2">
        <f>(Table2[[#This Row],[Close Price]]/Table2[[#This Row],[Day Low]])-1</f>
        <v>-2.16850614021451E-2</v>
      </c>
      <c r="AD351" s="2">
        <f>(Table2[[#This Row],[Day High]]/Table2[[#This Row],[Close Price]])-1</f>
        <v>8.7868435687614044E-2</v>
      </c>
      <c r="AE351" s="2">
        <f>(Table2[[#This Row],[Close Price]]/Table2[[#This Row],[Current Week Low]])-1</f>
        <v>9.4521739130434712E-2</v>
      </c>
      <c r="AF351" s="2">
        <f>(Table2[[#This Row],[Current Week High]]/Table2[[#This Row],[Close Price]])-1</f>
        <v>2.5899737824739644E-2</v>
      </c>
      <c r="AG351" s="2">
        <f>(Table2[[#This Row],[Close Price]]/Table2[[#This Row],[Current Month Low]])-1</f>
        <v>0.26553388296802738</v>
      </c>
      <c r="AH351" s="2">
        <f>(Table2[[#This Row],[Current Month High]]/Table2[[#This Row],[Close Price]])-1</f>
        <v>2.5899737824739644E-2</v>
      </c>
      <c r="AI351">
        <v>2.5899737824739599</v>
      </c>
      <c r="AJ351">
        <v>282.46733515648702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0.11</v>
      </c>
      <c r="AM351" t="s">
        <v>10183</v>
      </c>
      <c r="AN351">
        <v>25.09</v>
      </c>
      <c r="AO351" t="s">
        <v>10183</v>
      </c>
      <c r="AP351">
        <v>0.21230071263245501</v>
      </c>
      <c r="AQ351">
        <f>(Table2[[#This Row],[Sharpe Ratio]]-AVERAGE(Table2[Sharpe Ratio]))/_xlfn.STDEV.P(Table2[Sharpe Ratio])</f>
        <v>1.7950893007931583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4.4458607137392709</v>
      </c>
      <c r="AS351">
        <f>_xlfn.RANK.AVG(Table2[[#This Row],[1Y Return vs Nifty Z-Score]],Table2[1Y Return vs Nifty Z-Score])</f>
        <v>16</v>
      </c>
      <c r="AT351">
        <f>_xlfn.RANK.AVG(Table2[[#This Row],[6M Return vs Nifty Z-Score]],Table2[6M Return vs Nifty Z-Score])</f>
        <v>192</v>
      </c>
      <c r="AU351">
        <f>_xlfn.RANK.AVG(Table2[[#This Row],[Sharpe Ratio Z-Score]],Table2[Sharpe Ratio Z-Score])</f>
        <v>26</v>
      </c>
      <c r="AV351">
        <f>(Table2[[#This Row],[Rank 1Y]]+Table2[[#This Row],[Rank 6M]]+Table2[[#This Row],[Rank Sharpe]])/3</f>
        <v>78</v>
      </c>
    </row>
    <row r="352" spans="1:48" x14ac:dyDescent="0.3">
      <c r="A352" t="s">
        <v>869</v>
      </c>
      <c r="B352" t="s">
        <v>870</v>
      </c>
      <c r="C352" t="s">
        <v>10150</v>
      </c>
      <c r="D352" t="s">
        <v>871</v>
      </c>
      <c r="E352">
        <v>17429.609557723899</v>
      </c>
      <c r="F352">
        <v>252.98</v>
      </c>
      <c r="G352">
        <v>56.723691917089397</v>
      </c>
      <c r="H352">
        <f>(Table2[[#This Row],[1Y Return vs Nifty]]-AVERAGE(Table2[1Y Return vs Nifty]))/_xlfn.STDEV.P(Table2[1Y Return vs Nifty])</f>
        <v>0.16304727324744725</v>
      </c>
      <c r="I352">
        <v>18.0942892444506</v>
      </c>
      <c r="J352">
        <f>(Table2[[#This Row],[1M Return vs Nifty]]-AVERAGE(Table2[1M Return vs Nifty]))/_xlfn.STDEV.P(Table2[1M Return vs Nifty])</f>
        <v>1.7676387946645058</v>
      </c>
      <c r="K352">
        <v>9.74923700274962</v>
      </c>
      <c r="L352">
        <f>(Table2[[#This Row],[6M Return vs Nifty]]-AVERAGE(Table2[6M Return vs Nifty]))/_xlfn.STDEV.P(Table2[6M Return vs Nifty])</f>
        <v>-2.5420376194765296E-2</v>
      </c>
      <c r="M352">
        <v>2.70120876399807</v>
      </c>
      <c r="N352">
        <f>(Table2[[#This Row],[1W Return vs Nifty]]-AVERAGE(Table2[1W Return vs Nifty]))/_xlfn.STDEV.P(Table2[1W Return vs Nifty])</f>
        <v>0.90422471582529118</v>
      </c>
      <c r="O352">
        <v>228.2</v>
      </c>
      <c r="P352">
        <v>213.60361830603199</v>
      </c>
      <c r="Q352">
        <v>190.44900007715</v>
      </c>
      <c r="R352">
        <v>77.073156981523695</v>
      </c>
      <c r="S352" s="2">
        <f>(Table2[[#This Row],[Close Price]]-Table2[[#This Row],[20D EMA]])/Table2[[#This Row],[20D EMA]]</f>
        <v>0.10858895705521474</v>
      </c>
      <c r="T352" s="2">
        <f>(Table2[[#This Row],[Close Price]]-Table2[[#This Row],[50D EMA]])/Table2[[#This Row],[50D EMA]]</f>
        <v>0.18434323353808116</v>
      </c>
      <c r="U352" s="2">
        <f>(Table2[[#This Row],[Close Price]]-Table2[[#This Row],[200D EMA]])/Table2[[#This Row],[200D EMA]]</f>
        <v>0.32833461922886953</v>
      </c>
      <c r="V352">
        <v>2.3452139458355701</v>
      </c>
      <c r="W352">
        <v>247</v>
      </c>
      <c r="X352">
        <v>252.8</v>
      </c>
      <c r="Y352">
        <v>242.76</v>
      </c>
      <c r="Z352">
        <v>255</v>
      </c>
      <c r="AA352">
        <v>208.45</v>
      </c>
      <c r="AB352">
        <v>258.95</v>
      </c>
      <c r="AC352" s="2">
        <f>(Table2[[#This Row],[Close Price]]/Table2[[#This Row],[Day Low]])-1</f>
        <v>2.421052631578946E-2</v>
      </c>
      <c r="AD352" s="2">
        <f>(Table2[[#This Row],[Day High]]/Table2[[#This Row],[Close Price]])-1</f>
        <v>-7.1151869713015348E-4</v>
      </c>
      <c r="AE352" s="2">
        <f>(Table2[[#This Row],[Close Price]]/Table2[[#This Row],[Current Week Low]])-1</f>
        <v>4.2099192618223702E-2</v>
      </c>
      <c r="AF352" s="2">
        <f>(Table2[[#This Row],[Current Week High]]/Table2[[#This Row],[Close Price]])-1</f>
        <v>7.9848209344612897E-3</v>
      </c>
      <c r="AG352" s="2">
        <f>(Table2[[#This Row],[Close Price]]/Table2[[#This Row],[Current Month Low]])-1</f>
        <v>0.21362437035260262</v>
      </c>
      <c r="AH352" s="2">
        <f>(Table2[[#This Row],[Current Month High]]/Table2[[#This Row],[Close Price]])-1</f>
        <v>2.3598703454818626E-2</v>
      </c>
      <c r="AI352">
        <v>2.3598703454818599</v>
      </c>
      <c r="AJ352">
        <v>88.369322412509206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0.01</v>
      </c>
      <c r="AM352" t="s">
        <v>10183</v>
      </c>
      <c r="AN352">
        <v>19.8</v>
      </c>
      <c r="AO352" t="s">
        <v>10183</v>
      </c>
      <c r="AP352">
        <v>-2.1652656327914001E-2</v>
      </c>
      <c r="AQ352">
        <f>(Table2[[#This Row],[Sharpe Ratio]]-AVERAGE(Table2[Sharpe Ratio]))/_xlfn.STDEV.P(Table2[Sharpe Ratio])</f>
        <v>-0.85151686623857581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1.9579735413039032</v>
      </c>
      <c r="AS352">
        <f>_xlfn.RANK.AVG(Table2[[#This Row],[1Y Return vs Nifty Z-Score]],Table2[1Y Return vs Nifty Z-Score])</f>
        <v>231</v>
      </c>
      <c r="AT352">
        <f>_xlfn.RANK.AVG(Table2[[#This Row],[6M Return vs Nifty Z-Score]],Table2[6M Return vs Nifty Z-Score])</f>
        <v>317</v>
      </c>
      <c r="AU352">
        <f>_xlfn.RANK.AVG(Table2[[#This Row],[Sharpe Ratio Z-Score]],Table2[Sharpe Ratio Z-Score])</f>
        <v>585</v>
      </c>
      <c r="AV352">
        <f>(Table2[[#This Row],[Rank 1Y]]+Table2[[#This Row],[Rank 6M]]+Table2[[#This Row],[Rank Sharpe]])/3</f>
        <v>377.66666666666669</v>
      </c>
    </row>
    <row r="353" spans="1:48" x14ac:dyDescent="0.3">
      <c r="A353" t="s">
        <v>872</v>
      </c>
      <c r="B353" t="s">
        <v>873</v>
      </c>
      <c r="C353" t="s">
        <v>10147</v>
      </c>
      <c r="D353" t="s">
        <v>130</v>
      </c>
      <c r="E353">
        <v>17422.451778250001</v>
      </c>
      <c r="F353">
        <v>59.45</v>
      </c>
      <c r="G353">
        <v>9.5973858063077699</v>
      </c>
      <c r="H353">
        <f>(Table2[[#This Row],[1Y Return vs Nifty]]-AVERAGE(Table2[1Y Return vs Nifty]))/_xlfn.STDEV.P(Table2[1Y Return vs Nifty])</f>
        <v>-0.41654073101265943</v>
      </c>
      <c r="I353">
        <v>-4.6942986044820296</v>
      </c>
      <c r="J353">
        <f>(Table2[[#This Row],[1M Return vs Nifty]]-AVERAGE(Table2[1M Return vs Nifty]))/_xlfn.STDEV.P(Table2[1M Return vs Nifty])</f>
        <v>-0.39921581868593642</v>
      </c>
      <c r="K353">
        <v>7.2794924454623997</v>
      </c>
      <c r="L353">
        <f>(Table2[[#This Row],[6M Return vs Nifty]]-AVERAGE(Table2[6M Return vs Nifty]))/_xlfn.STDEV.P(Table2[6M Return vs Nifty])</f>
        <v>-0.10140545874560172</v>
      </c>
      <c r="M353">
        <v>3.13040918644317</v>
      </c>
      <c r="N353">
        <f>(Table2[[#This Row],[1W Return vs Nifty]]-AVERAGE(Table2[1W Return vs Nifty]))/_xlfn.STDEV.P(Table2[1W Return vs Nifty])</f>
        <v>0.99580932481086337</v>
      </c>
      <c r="O353">
        <v>58.62</v>
      </c>
      <c r="P353">
        <v>59.508193424721298</v>
      </c>
      <c r="Q353">
        <v>55.872500312994397</v>
      </c>
      <c r="R353">
        <v>60.577969934393998</v>
      </c>
      <c r="S353" s="2">
        <f>(Table2[[#This Row],[Close Price]]-Table2[[#This Row],[20D EMA]])/Table2[[#This Row],[20D EMA]]</f>
        <v>1.4158990105766043E-2</v>
      </c>
      <c r="T353" s="2">
        <f>(Table2[[#This Row],[Close Price]]-Table2[[#This Row],[50D EMA]])/Table2[[#This Row],[50D EMA]]</f>
        <v>-9.7790608943474537E-4</v>
      </c>
      <c r="U353" s="2">
        <f>(Table2[[#This Row],[Close Price]]-Table2[[#This Row],[200D EMA]])/Table2[[#This Row],[200D EMA]]</f>
        <v>6.4029704540957841E-2</v>
      </c>
      <c r="V353">
        <v>0.79821264497373901</v>
      </c>
      <c r="W353">
        <v>59.6</v>
      </c>
      <c r="X353">
        <v>60.15</v>
      </c>
      <c r="Y353">
        <v>58.62</v>
      </c>
      <c r="Z353">
        <v>60.15</v>
      </c>
      <c r="AA353">
        <v>55.41</v>
      </c>
      <c r="AB353">
        <v>62.45</v>
      </c>
      <c r="AC353" s="2">
        <f>(Table2[[#This Row],[Close Price]]/Table2[[#This Row],[Day Low]])-1</f>
        <v>-2.5167785234898599E-3</v>
      </c>
      <c r="AD353" s="2">
        <f>(Table2[[#This Row],[Day High]]/Table2[[#This Row],[Close Price]])-1</f>
        <v>1.1774600504625754E-2</v>
      </c>
      <c r="AE353" s="2">
        <f>(Table2[[#This Row],[Close Price]]/Table2[[#This Row],[Current Week Low]])-1</f>
        <v>1.4158990105765934E-2</v>
      </c>
      <c r="AF353" s="2">
        <f>(Table2[[#This Row],[Current Week High]]/Table2[[#This Row],[Close Price]])-1</f>
        <v>1.1774600504625754E-2</v>
      </c>
      <c r="AG353" s="2">
        <f>(Table2[[#This Row],[Close Price]]/Table2[[#This Row],[Current Month Low]])-1</f>
        <v>7.2911026890453146E-2</v>
      </c>
      <c r="AH353" s="2">
        <f>(Table2[[#This Row],[Current Month High]]/Table2[[#This Row],[Close Price]])-1</f>
        <v>5.0462573591253168E-2</v>
      </c>
      <c r="AI353">
        <v>23.969722455845201</v>
      </c>
      <c r="AJ353">
        <v>51.851851851851798</v>
      </c>
      <c r="AK353" t="str">
        <f>IF(AND(Table2[[#This Row],[20D EMA]]&gt;Table2[[#This Row],[50D EMA]],Table2[[#This Row],[50D EMA]]&gt;Table2[[#This Row],[200D EMA]]),"Uptrend","Downtrend/NoTrend")</f>
        <v>Downtrend/NoTrend</v>
      </c>
      <c r="AL353">
        <v>-0.15</v>
      </c>
      <c r="AM353" t="s">
        <v>10184</v>
      </c>
      <c r="AN353">
        <v>5.28</v>
      </c>
      <c r="AO353" t="s">
        <v>10183</v>
      </c>
      <c r="AQ353">
        <f>(Table2[[#This Row],[Sharpe Ratio]]-AVERAGE(Table2[Sharpe Ratio]))/_xlfn.STDEV.P(Table2[Sharpe Ratio])</f>
        <v>-0.60657038812317254</v>
      </c>
      <c r="AR3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3">
        <f>_xlfn.RANK.AVG(Table2[[#This Row],[1Y Return vs Nifty Z-Score]],Table2[1Y Return vs Nifty Z-Score])</f>
        <v>436</v>
      </c>
      <c r="AT353">
        <f>_xlfn.RANK.AVG(Table2[[#This Row],[6M Return vs Nifty Z-Score]],Table2[6M Return vs Nifty Z-Score])</f>
        <v>350</v>
      </c>
      <c r="AU353">
        <f>_xlfn.RANK.AVG(Table2[[#This Row],[Sharpe Ratio Z-Score]],Table2[Sharpe Ratio Z-Score])</f>
        <v>518</v>
      </c>
      <c r="AV353">
        <f>(Table2[[#This Row],[Rank 1Y]]+Table2[[#This Row],[Rank 6M]]+Table2[[#This Row],[Rank Sharpe]])/3</f>
        <v>434.66666666666669</v>
      </c>
    </row>
    <row r="354" spans="1:48" x14ac:dyDescent="0.3">
      <c r="A354" t="s">
        <v>874</v>
      </c>
      <c r="B354" t="s">
        <v>875</v>
      </c>
      <c r="C354" t="s">
        <v>10146</v>
      </c>
      <c r="D354" t="s">
        <v>258</v>
      </c>
      <c r="E354">
        <v>17386.187303070001</v>
      </c>
      <c r="F354">
        <v>2189.4499999999998</v>
      </c>
      <c r="G354">
        <v>179.41608127510901</v>
      </c>
      <c r="H354">
        <f>(Table2[[#This Row],[1Y Return vs Nifty]]-AVERAGE(Table2[1Y Return vs Nifty]))/_xlfn.STDEV.P(Table2[1Y Return vs Nifty])</f>
        <v>1.6719929758610803</v>
      </c>
      <c r="I354">
        <v>-1.4564308459136299</v>
      </c>
      <c r="J354">
        <f>(Table2[[#This Row],[1M Return vs Nifty]]-AVERAGE(Table2[1M Return vs Nifty]))/_xlfn.STDEV.P(Table2[1M Return vs Nifty])</f>
        <v>-9.1342915960144794E-2</v>
      </c>
      <c r="K354">
        <v>123.705076179343</v>
      </c>
      <c r="L354">
        <f>(Table2[[#This Row],[6M Return vs Nifty]]-AVERAGE(Table2[6M Return vs Nifty]))/_xlfn.STDEV.P(Table2[6M Return vs Nifty])</f>
        <v>3.4805874906650831</v>
      </c>
      <c r="M354">
        <v>-14.140782195742901</v>
      </c>
      <c r="N354">
        <f>(Table2[[#This Row],[1W Return vs Nifty]]-AVERAGE(Table2[1W Return vs Nifty]))/_xlfn.STDEV.P(Table2[1W Return vs Nifty])</f>
        <v>-2.6895908442787309</v>
      </c>
      <c r="O354">
        <v>2239.2399999999998</v>
      </c>
      <c r="P354">
        <v>1957.7716369197501</v>
      </c>
      <c r="Q354">
        <v>1331.7348190567</v>
      </c>
      <c r="R354">
        <v>39.766012953101999</v>
      </c>
      <c r="S354" s="2">
        <f>(Table2[[#This Row],[Close Price]]-Table2[[#This Row],[20D EMA]])/Table2[[#This Row],[20D EMA]]</f>
        <v>-2.2235222664832698E-2</v>
      </c>
      <c r="T354" s="2">
        <f>(Table2[[#This Row],[Close Price]]-Table2[[#This Row],[50D EMA]])/Table2[[#This Row],[50D EMA]]</f>
        <v>0.11833778705914837</v>
      </c>
      <c r="U354" s="2">
        <f>(Table2[[#This Row],[Close Price]]-Table2[[#This Row],[200D EMA]])/Table2[[#This Row],[200D EMA]]</f>
        <v>0.64405853828380055</v>
      </c>
      <c r="V354">
        <v>0.77581065566774698</v>
      </c>
      <c r="W354">
        <v>2200</v>
      </c>
      <c r="X354">
        <v>2239</v>
      </c>
      <c r="Y354">
        <v>2175.0500000000002</v>
      </c>
      <c r="Z354">
        <v>2280</v>
      </c>
      <c r="AA354">
        <v>2120.0500000000002</v>
      </c>
      <c r="AB354">
        <v>2684</v>
      </c>
      <c r="AC354" s="2">
        <f>(Table2[[#This Row],[Close Price]]/Table2[[#This Row],[Day Low]])-1</f>
        <v>-4.7954545454546027E-3</v>
      </c>
      <c r="AD354" s="2">
        <f>(Table2[[#This Row],[Day High]]/Table2[[#This Row],[Close Price]])-1</f>
        <v>2.2631254424627212E-2</v>
      </c>
      <c r="AE354" s="2">
        <f>(Table2[[#This Row],[Close Price]]/Table2[[#This Row],[Current Week Low]])-1</f>
        <v>6.6205374589087818E-3</v>
      </c>
      <c r="AF354" s="2">
        <f>(Table2[[#This Row],[Current Week High]]/Table2[[#This Row],[Close Price]])-1</f>
        <v>4.135741852976782E-2</v>
      </c>
      <c r="AG354" s="2">
        <f>(Table2[[#This Row],[Close Price]]/Table2[[#This Row],[Current Month Low]])-1</f>
        <v>3.2735077002900681E-2</v>
      </c>
      <c r="AH354" s="2">
        <f>(Table2[[#This Row],[Current Month High]]/Table2[[#This Row],[Close Price]])-1</f>
        <v>0.22587864532188462</v>
      </c>
      <c r="AI354">
        <v>22.587864532188402</v>
      </c>
      <c r="AJ354">
        <v>221.31640739653599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0.5</v>
      </c>
      <c r="AM354" t="s">
        <v>10183</v>
      </c>
      <c r="AN354">
        <v>0.36</v>
      </c>
      <c r="AO354" t="s">
        <v>10183</v>
      </c>
      <c r="AP354">
        <v>0.142392931994934</v>
      </c>
      <c r="AQ354">
        <f>(Table2[[#This Row],[Sharpe Ratio]]-AVERAGE(Table2[Sharpe Ratio]))/_xlfn.STDEV.P(Table2[Sharpe Ratio])</f>
        <v>1.0042549384544552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3.3759016447417429</v>
      </c>
      <c r="AS354">
        <f>_xlfn.RANK.AVG(Table2[[#This Row],[1Y Return vs Nifty Z-Score]],Table2[1Y Return vs Nifty Z-Score])</f>
        <v>42</v>
      </c>
      <c r="AT354">
        <f>_xlfn.RANK.AVG(Table2[[#This Row],[6M Return vs Nifty Z-Score]],Table2[6M Return vs Nifty Z-Score])</f>
        <v>6</v>
      </c>
      <c r="AU354">
        <f>_xlfn.RANK.AVG(Table2[[#This Row],[Sharpe Ratio Z-Score]],Table2[Sharpe Ratio Z-Score])</f>
        <v>121</v>
      </c>
      <c r="AV354">
        <f>(Table2[[#This Row],[Rank 1Y]]+Table2[[#This Row],[Rank 6M]]+Table2[[#This Row],[Rank Sharpe]])/3</f>
        <v>56.333333333333336</v>
      </c>
    </row>
    <row r="355" spans="1:48" x14ac:dyDescent="0.3">
      <c r="A355" t="s">
        <v>876</v>
      </c>
      <c r="B355" t="s">
        <v>877</v>
      </c>
      <c r="C355" t="s">
        <v>10149</v>
      </c>
      <c r="D355" t="s">
        <v>146</v>
      </c>
      <c r="E355">
        <v>17353.721143350002</v>
      </c>
      <c r="F355">
        <v>2894.75</v>
      </c>
      <c r="G355">
        <v>-25.940410639497699</v>
      </c>
      <c r="H355">
        <f>(Table2[[#This Row],[1Y Return vs Nifty]]-AVERAGE(Table2[1Y Return vs Nifty]))/_xlfn.STDEV.P(Table2[1Y Return vs Nifty])</f>
        <v>-0.85360618802954247</v>
      </c>
      <c r="I355">
        <v>4.32244759816012</v>
      </c>
      <c r="J355">
        <f>(Table2[[#This Row],[1M Return vs Nifty]]-AVERAGE(Table2[1M Return vs Nifty]))/_xlfn.STDEV.P(Table2[1M Return vs Nifty])</f>
        <v>0.4581421815606801</v>
      </c>
      <c r="K355">
        <v>-0.769798493842756</v>
      </c>
      <c r="L355">
        <f>(Table2[[#This Row],[6M Return vs Nifty]]-AVERAGE(Table2[6M Return vs Nifty]))/_xlfn.STDEV.P(Table2[6M Return vs Nifty])</f>
        <v>-0.3490529471039181</v>
      </c>
      <c r="M355">
        <v>2.5601913783521999</v>
      </c>
      <c r="N355">
        <f>(Table2[[#This Row],[1W Return vs Nifty]]-AVERAGE(Table2[1W Return vs Nifty]))/_xlfn.STDEV.P(Table2[1W Return vs Nifty])</f>
        <v>0.87413382716546784</v>
      </c>
      <c r="O355">
        <v>2704.08</v>
      </c>
      <c r="P355">
        <v>2652.1988708144299</v>
      </c>
      <c r="Q355">
        <v>2660.3435318526499</v>
      </c>
      <c r="R355">
        <v>85.260852024053904</v>
      </c>
      <c r="S355" s="2">
        <f>(Table2[[#This Row],[Close Price]]-Table2[[#This Row],[20D EMA]])/Table2[[#This Row],[20D EMA]]</f>
        <v>7.0511967101565071E-2</v>
      </c>
      <c r="T355" s="2">
        <f>(Table2[[#This Row],[Close Price]]-Table2[[#This Row],[50D EMA]])/Table2[[#This Row],[50D EMA]]</f>
        <v>9.1452843847674256E-2</v>
      </c>
      <c r="U355" s="2">
        <f>(Table2[[#This Row],[Close Price]]-Table2[[#This Row],[200D EMA]])/Table2[[#This Row],[200D EMA]]</f>
        <v>8.8111353041729387E-2</v>
      </c>
      <c r="V355">
        <v>1.0988692510131799</v>
      </c>
      <c r="W355">
        <v>2835.35</v>
      </c>
      <c r="X355">
        <v>2919.5</v>
      </c>
      <c r="Y355">
        <v>2816</v>
      </c>
      <c r="Z355">
        <v>2953.95</v>
      </c>
      <c r="AA355">
        <v>2631.45</v>
      </c>
      <c r="AB355">
        <v>2953.95</v>
      </c>
      <c r="AC355" s="2">
        <f>(Table2[[#This Row],[Close Price]]/Table2[[#This Row],[Day Low]])-1</f>
        <v>2.0949794557991064E-2</v>
      </c>
      <c r="AD355" s="2">
        <f>(Table2[[#This Row],[Day High]]/Table2[[#This Row],[Close Price]])-1</f>
        <v>8.5499611365402739E-3</v>
      </c>
      <c r="AE355" s="2">
        <f>(Table2[[#This Row],[Close Price]]/Table2[[#This Row],[Current Week Low]])-1</f>
        <v>2.7965198863636465E-2</v>
      </c>
      <c r="AF355" s="2">
        <f>(Table2[[#This Row],[Current Week High]]/Table2[[#This Row],[Close Price]])-1</f>
        <v>2.0450816132653982E-2</v>
      </c>
      <c r="AG355" s="2">
        <f>(Table2[[#This Row],[Close Price]]/Table2[[#This Row],[Current Month Low]])-1</f>
        <v>0.10005890288624153</v>
      </c>
      <c r="AH355" s="2">
        <f>(Table2[[#This Row],[Current Month High]]/Table2[[#This Row],[Close Price]])-1</f>
        <v>2.0450816132653982E-2</v>
      </c>
      <c r="AI355">
        <v>15.227567147422</v>
      </c>
      <c r="AJ355">
        <v>29.809417040358699</v>
      </c>
      <c r="AK355" t="str">
        <f>IF(AND(Table2[[#This Row],[20D EMA]]&gt;Table2[[#This Row],[50D EMA]],Table2[[#This Row],[50D EMA]]&gt;Table2[[#This Row],[200D EMA]]),"Uptrend","Downtrend/NoTrend")</f>
        <v>Downtrend/NoTrend</v>
      </c>
      <c r="AL355">
        <v>-0.06</v>
      </c>
      <c r="AM355" t="s">
        <v>10184</v>
      </c>
      <c r="AN355">
        <v>7.7</v>
      </c>
      <c r="AO355" t="s">
        <v>10183</v>
      </c>
      <c r="AP355">
        <v>-8.2473871483846994E-2</v>
      </c>
      <c r="AQ355">
        <f>(Table2[[#This Row],[Sharpe Ratio]]-AVERAGE(Table2[Sharpe Ratio]))/_xlfn.STDEV.P(Table2[Sharpe Ratio])</f>
        <v>-1.5395591194164902</v>
      </c>
      <c r="AR3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5">
        <f>_xlfn.RANK.AVG(Table2[[#This Row],[1Y Return vs Nifty Z-Score]],Table2[1Y Return vs Nifty Z-Score])</f>
        <v>642</v>
      </c>
      <c r="AT355">
        <f>_xlfn.RANK.AVG(Table2[[#This Row],[6M Return vs Nifty Z-Score]],Table2[6M Return vs Nifty Z-Score])</f>
        <v>439</v>
      </c>
      <c r="AU355">
        <f>_xlfn.RANK.AVG(Table2[[#This Row],[Sharpe Ratio Z-Score]],Table2[Sharpe Ratio Z-Score])</f>
        <v>692</v>
      </c>
      <c r="AV355">
        <f>(Table2[[#This Row],[Rank 1Y]]+Table2[[#This Row],[Rank 6M]]+Table2[[#This Row],[Rank Sharpe]])/3</f>
        <v>591</v>
      </c>
    </row>
    <row r="356" spans="1:48" x14ac:dyDescent="0.3">
      <c r="A356" t="s">
        <v>878</v>
      </c>
      <c r="B356" t="s">
        <v>879</v>
      </c>
      <c r="C356" t="s">
        <v>10149</v>
      </c>
      <c r="D356" t="s">
        <v>308</v>
      </c>
      <c r="E356">
        <v>17274.631964554999</v>
      </c>
      <c r="F356">
        <v>792.05</v>
      </c>
      <c r="G356">
        <v>46.645929072707098</v>
      </c>
      <c r="H356">
        <f>(Table2[[#This Row],[1Y Return vs Nifty]]-AVERAGE(Table2[1Y Return vs Nifty]))/_xlfn.STDEV.P(Table2[1Y Return vs Nifty])</f>
        <v>3.9104810185486796E-2</v>
      </c>
      <c r="I356">
        <v>-6.3341453477770502</v>
      </c>
      <c r="J356">
        <f>(Table2[[#This Row],[1M Return vs Nifty]]-AVERAGE(Table2[1M Return vs Nifty]))/_xlfn.STDEV.P(Table2[1M Return vs Nifty])</f>
        <v>-0.55514077131800321</v>
      </c>
      <c r="K356">
        <v>-4.2527823103552604</v>
      </c>
      <c r="L356">
        <f>(Table2[[#This Row],[6M Return vs Nifty]]-AVERAGE(Table2[6M Return vs Nifty]))/_xlfn.STDEV.P(Table2[6M Return vs Nifty])</f>
        <v>-0.4562117267599114</v>
      </c>
      <c r="M356">
        <v>-5.5959057218836303</v>
      </c>
      <c r="N356">
        <f>(Table2[[#This Row],[1W Return vs Nifty]]-AVERAGE(Table2[1W Return vs Nifty]))/_xlfn.STDEV.P(Table2[1W Return vs Nifty])</f>
        <v>-0.86624881159814004</v>
      </c>
      <c r="O356">
        <v>828.39</v>
      </c>
      <c r="P356">
        <v>822.13952128082997</v>
      </c>
      <c r="Q356">
        <v>735.86717962342595</v>
      </c>
      <c r="R356">
        <v>26.1028904992984</v>
      </c>
      <c r="S356" s="2">
        <f>(Table2[[#This Row],[Close Price]]-Table2[[#This Row],[20D EMA]])/Table2[[#This Row],[20D EMA]]</f>
        <v>-4.3868226318521511E-2</v>
      </c>
      <c r="T356" s="2">
        <f>(Table2[[#This Row],[Close Price]]-Table2[[#This Row],[50D EMA]])/Table2[[#This Row],[50D EMA]]</f>
        <v>-3.6599044933337911E-2</v>
      </c>
      <c r="U356" s="2">
        <f>(Table2[[#This Row],[Close Price]]-Table2[[#This Row],[200D EMA]])/Table2[[#This Row],[200D EMA]]</f>
        <v>7.6349131925308997E-2</v>
      </c>
      <c r="V356">
        <v>0.91246577209727397</v>
      </c>
      <c r="W356">
        <v>793</v>
      </c>
      <c r="X356">
        <v>803.8</v>
      </c>
      <c r="Y356">
        <v>783</v>
      </c>
      <c r="Z356">
        <v>832.8</v>
      </c>
      <c r="AA356">
        <v>783</v>
      </c>
      <c r="AB356">
        <v>909.9</v>
      </c>
      <c r="AC356" s="2">
        <f>(Table2[[#This Row],[Close Price]]/Table2[[#This Row],[Day Low]])-1</f>
        <v>-1.197982345523374E-3</v>
      </c>
      <c r="AD356" s="2">
        <f>(Table2[[#This Row],[Day High]]/Table2[[#This Row],[Close Price]])-1</f>
        <v>1.4834922037750164E-2</v>
      </c>
      <c r="AE356" s="2">
        <f>(Table2[[#This Row],[Close Price]]/Table2[[#This Row],[Current Week Low]])-1</f>
        <v>1.1558109833971875E-2</v>
      </c>
      <c r="AF356" s="2">
        <f>(Table2[[#This Row],[Current Week High]]/Table2[[#This Row],[Close Price]])-1</f>
        <v>5.1448772173473989E-2</v>
      </c>
      <c r="AG356" s="2">
        <f>(Table2[[#This Row],[Close Price]]/Table2[[#This Row],[Current Month Low]])-1</f>
        <v>1.1558109833971875E-2</v>
      </c>
      <c r="AH356" s="2">
        <f>(Table2[[#This Row],[Current Month High]]/Table2[[#This Row],[Close Price]])-1</f>
        <v>0.1487911116722429</v>
      </c>
      <c r="AI356">
        <v>20.951960103528801</v>
      </c>
      <c r="AJ356">
        <v>77.470311449697405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-0.19</v>
      </c>
      <c r="AM356" t="s">
        <v>10184</v>
      </c>
      <c r="AN356">
        <v>-1.85</v>
      </c>
      <c r="AO356" t="s">
        <v>10184</v>
      </c>
      <c r="AP356">
        <v>0.18554491409595</v>
      </c>
      <c r="AQ356">
        <f>(Table2[[#This Row],[Sharpe Ratio]]-AVERAGE(Table2[Sharpe Ratio]))/_xlfn.STDEV.P(Table2[Sharpe Ratio])</f>
        <v>1.4924133370947337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-0.34608316239583425</v>
      </c>
      <c r="AS356">
        <f>_xlfn.RANK.AVG(Table2[[#This Row],[1Y Return vs Nifty Z-Score]],Table2[1Y Return vs Nifty Z-Score])</f>
        <v>264</v>
      </c>
      <c r="AT356">
        <f>_xlfn.RANK.AVG(Table2[[#This Row],[6M Return vs Nifty Z-Score]],Table2[6M Return vs Nifty Z-Score])</f>
        <v>482</v>
      </c>
      <c r="AU356">
        <f>_xlfn.RANK.AVG(Table2[[#This Row],[Sharpe Ratio Z-Score]],Table2[Sharpe Ratio Z-Score])</f>
        <v>52</v>
      </c>
      <c r="AV356">
        <f>(Table2[[#This Row],[Rank 1Y]]+Table2[[#This Row],[Rank 6M]]+Table2[[#This Row],[Rank Sharpe]])/3</f>
        <v>266</v>
      </c>
    </row>
    <row r="357" spans="1:48" x14ac:dyDescent="0.3">
      <c r="A357" t="s">
        <v>880</v>
      </c>
      <c r="B357" t="s">
        <v>881</v>
      </c>
      <c r="C357" t="s">
        <v>10146</v>
      </c>
      <c r="D357" t="s">
        <v>882</v>
      </c>
      <c r="E357">
        <v>17224.231185649998</v>
      </c>
      <c r="F357">
        <v>1447.25</v>
      </c>
      <c r="G357">
        <v>108.02130087648</v>
      </c>
      <c r="H357">
        <f>(Table2[[#This Row],[1Y Return vs Nifty]]-AVERAGE(Table2[1Y Return vs Nifty]))/_xlfn.STDEV.P(Table2[1Y Return vs Nifty])</f>
        <v>0.79393649953642553</v>
      </c>
      <c r="I357">
        <v>-10.469289096013901</v>
      </c>
      <c r="J357">
        <f>(Table2[[#This Row],[1M Return vs Nifty]]-AVERAGE(Table2[1M Return vs Nifty]))/_xlfn.STDEV.P(Table2[1M Return vs Nifty])</f>
        <v>-0.94833122994284258</v>
      </c>
      <c r="K357">
        <v>48.8734381326056</v>
      </c>
      <c r="L357">
        <f>(Table2[[#This Row],[6M Return vs Nifty]]-AVERAGE(Table2[6M Return vs Nifty]))/_xlfn.STDEV.P(Table2[6M Return vs Nifty])</f>
        <v>1.1782893936338334</v>
      </c>
      <c r="M357">
        <v>-7.2523171690305599</v>
      </c>
      <c r="N357">
        <f>(Table2[[#This Row],[1W Return vs Nifty]]-AVERAGE(Table2[1W Return vs Nifty]))/_xlfn.STDEV.P(Table2[1W Return vs Nifty])</f>
        <v>-1.2197009210857117</v>
      </c>
      <c r="O357">
        <v>1461.53</v>
      </c>
      <c r="P357">
        <v>1447.1797937588501</v>
      </c>
      <c r="Q357">
        <v>1181.1575510080199</v>
      </c>
      <c r="R357">
        <v>46.355180876524798</v>
      </c>
      <c r="S357" s="2">
        <f>(Table2[[#This Row],[Close Price]]-Table2[[#This Row],[20D EMA]])/Table2[[#This Row],[20D EMA]]</f>
        <v>-9.7705828823219324E-3</v>
      </c>
      <c r="T357" s="2">
        <f>(Table2[[#This Row],[Close Price]]-Table2[[#This Row],[50D EMA]])/Table2[[#This Row],[50D EMA]]</f>
        <v>4.851245260102686E-5</v>
      </c>
      <c r="U357" s="2">
        <f>(Table2[[#This Row],[Close Price]]-Table2[[#This Row],[200D EMA]])/Table2[[#This Row],[200D EMA]]</f>
        <v>0.2252810802122818</v>
      </c>
      <c r="V357">
        <v>1.16224869711714</v>
      </c>
      <c r="W357">
        <v>1447.55</v>
      </c>
      <c r="X357">
        <v>1469</v>
      </c>
      <c r="Y357">
        <v>1407.05</v>
      </c>
      <c r="Z357">
        <v>1451.6</v>
      </c>
      <c r="AA357">
        <v>1397</v>
      </c>
      <c r="AB357">
        <v>1603</v>
      </c>
      <c r="AC357" s="2">
        <f>(Table2[[#This Row],[Close Price]]/Table2[[#This Row],[Day Low]])-1</f>
        <v>-2.0724672722871595E-4</v>
      </c>
      <c r="AD357" s="2">
        <f>(Table2[[#This Row],[Day High]]/Table2[[#This Row],[Close Price]])-1</f>
        <v>1.5028502332008919E-2</v>
      </c>
      <c r="AE357" s="2">
        <f>(Table2[[#This Row],[Close Price]]/Table2[[#This Row],[Current Week Low]])-1</f>
        <v>2.8570413276002959E-2</v>
      </c>
      <c r="AF357" s="2">
        <f>(Table2[[#This Row],[Current Week High]]/Table2[[#This Row],[Close Price]])-1</f>
        <v>3.0057004664016951E-3</v>
      </c>
      <c r="AG357" s="2">
        <f>(Table2[[#This Row],[Close Price]]/Table2[[#This Row],[Current Month Low]])-1</f>
        <v>3.5969935576234846E-2</v>
      </c>
      <c r="AH357" s="2">
        <f>(Table2[[#This Row],[Current Month High]]/Table2[[#This Row],[Close Price]])-1</f>
        <v>0.10761789600967342</v>
      </c>
      <c r="AI357">
        <v>17.118673346001</v>
      </c>
      <c r="AJ357">
        <v>141.95435927442901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-0.15</v>
      </c>
      <c r="AM357" t="s">
        <v>10184</v>
      </c>
      <c r="AN357">
        <v>-3.88</v>
      </c>
      <c r="AO357" t="s">
        <v>10184</v>
      </c>
      <c r="AP357">
        <v>0.17684546867047199</v>
      </c>
      <c r="AQ357">
        <f>(Table2[[#This Row],[Sharpe Ratio]]-AVERAGE(Table2[Sharpe Ratio]))/_xlfn.STDEV.P(Table2[Sharpe Ratio])</f>
        <v>1.3940005379324942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1.1981942800741989</v>
      </c>
      <c r="AS357">
        <f>_xlfn.RANK.AVG(Table2[[#This Row],[1Y Return vs Nifty Z-Score]],Table2[1Y Return vs Nifty Z-Score])</f>
        <v>108</v>
      </c>
      <c r="AT357">
        <f>_xlfn.RANK.AVG(Table2[[#This Row],[6M Return vs Nifty Z-Score]],Table2[6M Return vs Nifty Z-Score])</f>
        <v>76</v>
      </c>
      <c r="AU357">
        <f>_xlfn.RANK.AVG(Table2[[#This Row],[Sharpe Ratio Z-Score]],Table2[Sharpe Ratio Z-Score])</f>
        <v>61</v>
      </c>
      <c r="AV357">
        <f>(Table2[[#This Row],[Rank 1Y]]+Table2[[#This Row],[Rank 6M]]+Table2[[#This Row],[Rank Sharpe]])/3</f>
        <v>81.666666666666671</v>
      </c>
    </row>
    <row r="358" spans="1:48" x14ac:dyDescent="0.3">
      <c r="A358" t="s">
        <v>883</v>
      </c>
      <c r="B358" t="s">
        <v>884</v>
      </c>
      <c r="C358" t="s">
        <v>10137</v>
      </c>
      <c r="D358" t="s">
        <v>176</v>
      </c>
      <c r="E358">
        <v>17208.076705379899</v>
      </c>
      <c r="F358">
        <v>1742.1</v>
      </c>
      <c r="G358">
        <v>36.3783133701182</v>
      </c>
      <c r="H358">
        <f>(Table2[[#This Row],[1Y Return vs Nifty]]-AVERAGE(Table2[1Y Return vs Nifty]))/_xlfn.STDEV.P(Table2[1Y Return vs Nifty])</f>
        <v>-8.7172578914011423E-2</v>
      </c>
      <c r="I358">
        <v>10.9572659030278</v>
      </c>
      <c r="J358">
        <f>(Table2[[#This Row],[1M Return vs Nifty]]-AVERAGE(Table2[1M Return vs Nifty]))/_xlfn.STDEV.P(Table2[1M Return vs Nifty])</f>
        <v>1.0890143860144486</v>
      </c>
      <c r="K358">
        <v>26.942186236362598</v>
      </c>
      <c r="L358">
        <f>(Table2[[#This Row],[6M Return vs Nifty]]-AVERAGE(Table2[6M Return vs Nifty]))/_xlfn.STDEV.P(Table2[6M Return vs Nifty])</f>
        <v>0.50354431489190599</v>
      </c>
      <c r="M358">
        <v>-1.25659738579015</v>
      </c>
      <c r="N358">
        <f>(Table2[[#This Row],[1W Return vs Nifty]]-AVERAGE(Table2[1W Return vs Nifty]))/_xlfn.STDEV.P(Table2[1W Return vs Nifty])</f>
        <v>5.9691230503728376E-2</v>
      </c>
      <c r="O358">
        <v>1619.15</v>
      </c>
      <c r="P358">
        <v>1511.6550009436901</v>
      </c>
      <c r="Q358">
        <v>1332.3431426485099</v>
      </c>
      <c r="R358">
        <v>71.594302556610401</v>
      </c>
      <c r="S358" s="2">
        <f>(Table2[[#This Row],[Close Price]]-Table2[[#This Row],[20D EMA]])/Table2[[#This Row],[20D EMA]]</f>
        <v>7.5934904116357227E-2</v>
      </c>
      <c r="T358" s="2">
        <f>(Table2[[#This Row],[Close Price]]-Table2[[#This Row],[50D EMA]])/Table2[[#This Row],[50D EMA]]</f>
        <v>0.15244549775739075</v>
      </c>
      <c r="U358" s="2">
        <f>(Table2[[#This Row],[Close Price]]-Table2[[#This Row],[200D EMA]])/Table2[[#This Row],[200D EMA]]</f>
        <v>0.3075460399315384</v>
      </c>
      <c r="V358">
        <v>2.1997068114715099</v>
      </c>
      <c r="W358">
        <v>1727.1</v>
      </c>
      <c r="X358">
        <v>1753.45</v>
      </c>
      <c r="Y358">
        <v>1683.55</v>
      </c>
      <c r="Z358">
        <v>1752.55</v>
      </c>
      <c r="AA358">
        <v>1596.1</v>
      </c>
      <c r="AB358">
        <v>1858.35</v>
      </c>
      <c r="AC358" s="2">
        <f>(Table2[[#This Row],[Close Price]]/Table2[[#This Row],[Day Low]])-1</f>
        <v>8.685079034219223E-3</v>
      </c>
      <c r="AD358" s="2">
        <f>(Table2[[#This Row],[Day High]]/Table2[[#This Row],[Close Price]])-1</f>
        <v>6.5151254233397626E-3</v>
      </c>
      <c r="AE358" s="2">
        <f>(Table2[[#This Row],[Close Price]]/Table2[[#This Row],[Current Week Low]])-1</f>
        <v>3.4777701879955991E-2</v>
      </c>
      <c r="AF358" s="2">
        <f>(Table2[[#This Row],[Current Week High]]/Table2[[#This Row],[Close Price]])-1</f>
        <v>5.9985075483612871E-3</v>
      </c>
      <c r="AG358" s="2">
        <f>(Table2[[#This Row],[Close Price]]/Table2[[#This Row],[Current Month Low]])-1</f>
        <v>9.1472965353048163E-2</v>
      </c>
      <c r="AH358" s="2">
        <f>(Table2[[#This Row],[Current Month High]]/Table2[[#This Row],[Close Price]])-1</f>
        <v>6.6729808851386352E-2</v>
      </c>
      <c r="AI358">
        <v>6.6729808851386299</v>
      </c>
      <c r="AJ358">
        <v>79.496161970016999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0.11</v>
      </c>
      <c r="AM358" t="s">
        <v>10183</v>
      </c>
      <c r="AN358">
        <v>15.88</v>
      </c>
      <c r="AO358" t="s">
        <v>10183</v>
      </c>
      <c r="AP358">
        <v>1.2867393009158E-2</v>
      </c>
      <c r="AQ358">
        <f>(Table2[[#This Row],[Sharpe Ratio]]-AVERAGE(Table2[Sharpe Ratio]))/_xlfn.STDEV.P(Table2[Sharpe Ratio])</f>
        <v>-0.46100752727192584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1.1040698252241459</v>
      </c>
      <c r="AS358">
        <f>_xlfn.RANK.AVG(Table2[[#This Row],[1Y Return vs Nifty Z-Score]],Table2[1Y Return vs Nifty Z-Score])</f>
        <v>308</v>
      </c>
      <c r="AT358">
        <f>_xlfn.RANK.AVG(Table2[[#This Row],[6M Return vs Nifty Z-Score]],Table2[6M Return vs Nifty Z-Score])</f>
        <v>172</v>
      </c>
      <c r="AU358">
        <f>_xlfn.RANK.AVG(Table2[[#This Row],[Sharpe Ratio Z-Score]],Table2[Sharpe Ratio Z-Score])</f>
        <v>460</v>
      </c>
      <c r="AV358">
        <f>(Table2[[#This Row],[Rank 1Y]]+Table2[[#This Row],[Rank 6M]]+Table2[[#This Row],[Rank Sharpe]])/3</f>
        <v>313.33333333333331</v>
      </c>
    </row>
    <row r="359" spans="1:48" x14ac:dyDescent="0.3">
      <c r="A359" t="s">
        <v>885</v>
      </c>
      <c r="B359" t="s">
        <v>886</v>
      </c>
      <c r="C359" t="s">
        <v>10144</v>
      </c>
      <c r="D359" t="s">
        <v>293</v>
      </c>
      <c r="E359">
        <v>17084.732107694999</v>
      </c>
      <c r="F359">
        <v>2134.85</v>
      </c>
      <c r="G359">
        <v>-15.0588393900721</v>
      </c>
      <c r="H359">
        <f>(Table2[[#This Row],[1Y Return vs Nifty]]-AVERAGE(Table2[1Y Return vs Nifty]))/_xlfn.STDEV.P(Table2[1Y Return vs Nifty])</f>
        <v>-0.71977799982308666</v>
      </c>
      <c r="I359">
        <v>-1.0602948588915699</v>
      </c>
      <c r="J359">
        <f>(Table2[[#This Row],[1M Return vs Nifty]]-AVERAGE(Table2[1M Return vs Nifty]))/_xlfn.STDEV.P(Table2[1M Return vs Nifty])</f>
        <v>-5.3676295426960424E-2</v>
      </c>
      <c r="K359">
        <v>-4.0210093846412001</v>
      </c>
      <c r="L359">
        <f>(Table2[[#This Row],[6M Return vs Nifty]]-AVERAGE(Table2[6M Return vs Nifty]))/_xlfn.STDEV.P(Table2[6M Return vs Nifty])</f>
        <v>-0.44908091444919368</v>
      </c>
      <c r="M359">
        <v>-0.73685360032917402</v>
      </c>
      <c r="N359">
        <f>(Table2[[#This Row],[1W Return vs Nifty]]-AVERAGE(Table2[1W Return vs Nifty]))/_xlfn.STDEV.P(Table2[1W Return vs Nifty])</f>
        <v>0.17059636683362875</v>
      </c>
      <c r="O359">
        <v>2095.23</v>
      </c>
      <c r="P359">
        <v>2041.3241430212099</v>
      </c>
      <c r="Q359">
        <v>1974.0124298124999</v>
      </c>
      <c r="R359">
        <v>56.608046998509501</v>
      </c>
      <c r="S359" s="2">
        <f>(Table2[[#This Row],[Close Price]]-Table2[[#This Row],[20D EMA]])/Table2[[#This Row],[20D EMA]]</f>
        <v>1.8909618514435116E-2</v>
      </c>
      <c r="T359" s="2">
        <f>(Table2[[#This Row],[Close Price]]-Table2[[#This Row],[50D EMA]])/Table2[[#This Row],[50D EMA]]</f>
        <v>4.5816269453595654E-2</v>
      </c>
      <c r="U359" s="2">
        <f>(Table2[[#This Row],[Close Price]]-Table2[[#This Row],[200D EMA]])/Table2[[#This Row],[200D EMA]]</f>
        <v>8.1477486037297653E-2</v>
      </c>
      <c r="V359">
        <v>0.77321640088160803</v>
      </c>
      <c r="W359">
        <v>2124</v>
      </c>
      <c r="X359">
        <v>2146.1</v>
      </c>
      <c r="Y359">
        <v>2117.3000000000002</v>
      </c>
      <c r="Z359">
        <v>2180</v>
      </c>
      <c r="AA359">
        <v>2080</v>
      </c>
      <c r="AB359">
        <v>2193.9</v>
      </c>
      <c r="AC359" s="2">
        <f>(Table2[[#This Row],[Close Price]]/Table2[[#This Row],[Day Low]])-1</f>
        <v>5.108286252353933E-3</v>
      </c>
      <c r="AD359" s="2">
        <f>(Table2[[#This Row],[Day High]]/Table2[[#This Row],[Close Price]])-1</f>
        <v>5.2696910789984397E-3</v>
      </c>
      <c r="AE359" s="2">
        <f>(Table2[[#This Row],[Close Price]]/Table2[[#This Row],[Current Week Low]])-1</f>
        <v>8.2888584518017172E-3</v>
      </c>
      <c r="AF359" s="2">
        <f>(Table2[[#This Row],[Current Week High]]/Table2[[#This Row],[Close Price]])-1</f>
        <v>2.1149026863714226E-2</v>
      </c>
      <c r="AG359" s="2">
        <f>(Table2[[#This Row],[Close Price]]/Table2[[#This Row],[Current Month Low]])-1</f>
        <v>2.637019230769222E-2</v>
      </c>
      <c r="AH359" s="2">
        <f>(Table2[[#This Row],[Current Month High]]/Table2[[#This Row],[Close Price]])-1</f>
        <v>2.7660022952432417E-2</v>
      </c>
      <c r="AI359">
        <v>10.3777782982411</v>
      </c>
      <c r="AJ359">
        <v>21.9914285714285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-0.04</v>
      </c>
      <c r="AM359" t="s">
        <v>10184</v>
      </c>
      <c r="AN359">
        <v>1.52</v>
      </c>
      <c r="AO359" t="s">
        <v>10183</v>
      </c>
      <c r="AP359">
        <v>3.8412965980909E-2</v>
      </c>
      <c r="AQ359">
        <f>(Table2[[#This Row],[Sharpe Ratio]]-AVERAGE(Table2[Sharpe Ratio]))/_xlfn.STDEV.P(Table2[Sharpe Ratio])</f>
        <v>-0.1720222851793097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-1.2239611280449216</v>
      </c>
      <c r="AS359">
        <f>_xlfn.RANK.AVG(Table2[[#This Row],[1Y Return vs Nifty Z-Score]],Table2[1Y Return vs Nifty Z-Score])</f>
        <v>588</v>
      </c>
      <c r="AT359">
        <f>_xlfn.RANK.AVG(Table2[[#This Row],[6M Return vs Nifty Z-Score]],Table2[6M Return vs Nifty Z-Score])</f>
        <v>477</v>
      </c>
      <c r="AU359">
        <f>_xlfn.RANK.AVG(Table2[[#This Row],[Sharpe Ratio Z-Score]],Table2[Sharpe Ratio Z-Score])</f>
        <v>387</v>
      </c>
      <c r="AV359">
        <f>(Table2[[#This Row],[Rank 1Y]]+Table2[[#This Row],[Rank 6M]]+Table2[[#This Row],[Rank Sharpe]])/3</f>
        <v>484</v>
      </c>
    </row>
    <row r="360" spans="1:48" x14ac:dyDescent="0.3">
      <c r="A360" t="s">
        <v>887</v>
      </c>
      <c r="B360" t="s">
        <v>888</v>
      </c>
      <c r="C360" t="s">
        <v>10139</v>
      </c>
      <c r="D360" t="s">
        <v>409</v>
      </c>
      <c r="E360">
        <v>16988.31906876</v>
      </c>
      <c r="F360">
        <v>4799.6000000000004</v>
      </c>
      <c r="G360">
        <v>58.046782957267702</v>
      </c>
      <c r="H360">
        <f>(Table2[[#This Row],[1Y Return vs Nifty]]-AVERAGE(Table2[1Y Return vs Nifty]))/_xlfn.STDEV.P(Table2[1Y Return vs Nifty])</f>
        <v>0.17931945239148442</v>
      </c>
      <c r="I360">
        <v>-11.464694874878299</v>
      </c>
      <c r="J360">
        <f>(Table2[[#This Row],[1M Return vs Nifty]]-AVERAGE(Table2[1M Return vs Nifty]))/_xlfn.STDEV.P(Table2[1M Return vs Nifty])</f>
        <v>-1.0429794643304349</v>
      </c>
      <c r="K360">
        <v>17.276329113475899</v>
      </c>
      <c r="L360">
        <f>(Table2[[#This Row],[6M Return vs Nifty]]-AVERAGE(Table2[6M Return vs Nifty]))/_xlfn.STDEV.P(Table2[6M Return vs Nifty])</f>
        <v>0.20616094816272823</v>
      </c>
      <c r="M360">
        <v>-1.59213410984849</v>
      </c>
      <c r="N360">
        <f>(Table2[[#This Row],[1W Return vs Nifty]]-AVERAGE(Table2[1W Return vs Nifty]))/_xlfn.STDEV.P(Table2[1W Return vs Nifty])</f>
        <v>-1.1907020723793833E-2</v>
      </c>
      <c r="O360">
        <v>4895.4799999999996</v>
      </c>
      <c r="P360">
        <v>4898.4127089704698</v>
      </c>
      <c r="Q360">
        <v>3964.9027500000002</v>
      </c>
      <c r="R360">
        <v>41.979891856699403</v>
      </c>
      <c r="S360" s="2">
        <f>(Table2[[#This Row],[Close Price]]-Table2[[#This Row],[20D EMA]])/Table2[[#This Row],[20D EMA]]</f>
        <v>-1.9585413483458047E-2</v>
      </c>
      <c r="T360" s="2">
        <f>(Table2[[#This Row],[Close Price]]-Table2[[#This Row],[50D EMA]])/Table2[[#This Row],[50D EMA]]</f>
        <v>-2.0172393557103423E-2</v>
      </c>
      <c r="U360" s="2">
        <f>(Table2[[#This Row],[Close Price]]-Table2[[#This Row],[200D EMA]])/Table2[[#This Row],[200D EMA]]</f>
        <v>0.21052149387522812</v>
      </c>
      <c r="V360">
        <v>0.99976849179653204</v>
      </c>
      <c r="W360">
        <v>4773.6499999999996</v>
      </c>
      <c r="X360">
        <v>4885</v>
      </c>
      <c r="Y360">
        <v>4700</v>
      </c>
      <c r="Z360">
        <v>4850</v>
      </c>
      <c r="AA360">
        <v>4675</v>
      </c>
      <c r="AB360">
        <v>5150</v>
      </c>
      <c r="AC360" s="2">
        <f>(Table2[[#This Row],[Close Price]]/Table2[[#This Row],[Day Low]])-1</f>
        <v>5.4360918793796564E-3</v>
      </c>
      <c r="AD360" s="2">
        <f>(Table2[[#This Row],[Day High]]/Table2[[#This Row],[Close Price]])-1</f>
        <v>1.7793149429119026E-2</v>
      </c>
      <c r="AE360" s="2">
        <f>(Table2[[#This Row],[Close Price]]/Table2[[#This Row],[Current Week Low]])-1</f>
        <v>2.1191489361702232E-2</v>
      </c>
      <c r="AF360" s="2">
        <f>(Table2[[#This Row],[Current Week High]]/Table2[[#This Row],[Close Price]])-1</f>
        <v>1.0500875072922744E-2</v>
      </c>
      <c r="AG360" s="2">
        <f>(Table2[[#This Row],[Close Price]]/Table2[[#This Row],[Current Month Low]])-1</f>
        <v>2.6652406417112307E-2</v>
      </c>
      <c r="AH360" s="2">
        <f>(Table2[[#This Row],[Current Month High]]/Table2[[#This Row],[Close Price]])-1</f>
        <v>7.3006083840319924E-2</v>
      </c>
      <c r="AI360">
        <v>14.592882740228299</v>
      </c>
      <c r="AJ360">
        <v>128.55238095238099</v>
      </c>
      <c r="AK360" t="str">
        <f>IF(AND(Table2[[#This Row],[20D EMA]]&gt;Table2[[#This Row],[50D EMA]],Table2[[#This Row],[50D EMA]]&gt;Table2[[#This Row],[200D EMA]]),"Uptrend","Downtrend/NoTrend")</f>
        <v>Downtrend/NoTrend</v>
      </c>
      <c r="AL360">
        <v>-0.2</v>
      </c>
      <c r="AM360" t="s">
        <v>10184</v>
      </c>
      <c r="AN360">
        <v>-2.5299999999999998</v>
      </c>
      <c r="AO360" t="s">
        <v>10184</v>
      </c>
      <c r="AQ360">
        <f>(Table2[[#This Row],[Sharpe Ratio]]-AVERAGE(Table2[Sharpe Ratio]))/_xlfn.STDEV.P(Table2[Sharpe Ratio])</f>
        <v>-0.60657038812317254</v>
      </c>
      <c r="AR3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0">
        <f>_xlfn.RANK.AVG(Table2[[#This Row],[1Y Return vs Nifty Z-Score]],Table2[1Y Return vs Nifty Z-Score])</f>
        <v>227</v>
      </c>
      <c r="AT360">
        <f>_xlfn.RANK.AVG(Table2[[#This Row],[6M Return vs Nifty Z-Score]],Table2[6M Return vs Nifty Z-Score])</f>
        <v>252</v>
      </c>
      <c r="AU360">
        <f>_xlfn.RANK.AVG(Table2[[#This Row],[Sharpe Ratio Z-Score]],Table2[Sharpe Ratio Z-Score])</f>
        <v>518</v>
      </c>
      <c r="AV360">
        <f>(Table2[[#This Row],[Rank 1Y]]+Table2[[#This Row],[Rank 6M]]+Table2[[#This Row],[Rank Sharpe]])/3</f>
        <v>332.33333333333331</v>
      </c>
    </row>
    <row r="361" spans="1:48" x14ac:dyDescent="0.3">
      <c r="A361" t="s">
        <v>891</v>
      </c>
      <c r="B361" t="s">
        <v>892</v>
      </c>
      <c r="C361" t="s">
        <v>10142</v>
      </c>
      <c r="D361" t="s">
        <v>46</v>
      </c>
      <c r="E361">
        <v>16871.265354899999</v>
      </c>
      <c r="F361">
        <v>1744.9</v>
      </c>
      <c r="G361">
        <v>5.9957599941904096</v>
      </c>
      <c r="H361">
        <f>(Table2[[#This Row],[1Y Return vs Nifty]]-AVERAGE(Table2[1Y Return vs Nifty]))/_xlfn.STDEV.P(Table2[1Y Return vs Nifty])</f>
        <v>-0.46083571801269541</v>
      </c>
      <c r="I361">
        <v>-4.1475269203124503</v>
      </c>
      <c r="J361">
        <f>(Table2[[#This Row],[1M Return vs Nifty]]-AVERAGE(Table2[1M Return vs Nifty]))/_xlfn.STDEV.P(Table2[1M Return vs Nifty])</f>
        <v>-0.34722599140281513</v>
      </c>
      <c r="K361">
        <v>45.046153047727998</v>
      </c>
      <c r="L361">
        <f>(Table2[[#This Row],[6M Return vs Nifty]]-AVERAGE(Table2[6M Return vs Nifty]))/_xlfn.STDEV.P(Table2[6M Return vs Nifty])</f>
        <v>1.0605377126909898</v>
      </c>
      <c r="M361">
        <v>-5.30030561768812</v>
      </c>
      <c r="N361">
        <f>(Table2[[#This Row],[1W Return vs Nifty]]-AVERAGE(Table2[1W Return vs Nifty]))/_xlfn.STDEV.P(Table2[1W Return vs Nifty])</f>
        <v>-0.80317240593056849</v>
      </c>
      <c r="O361">
        <v>1734.27</v>
      </c>
      <c r="P361">
        <v>1634.2544937431101</v>
      </c>
      <c r="Q361">
        <v>1393.6720099275001</v>
      </c>
      <c r="R361">
        <v>48.949771600534</v>
      </c>
      <c r="S361" s="2">
        <f>(Table2[[#This Row],[Close Price]]-Table2[[#This Row],[20D EMA]])/Table2[[#This Row],[20D EMA]]</f>
        <v>6.1293800849925957E-3</v>
      </c>
      <c r="T361" s="2">
        <f>(Table2[[#This Row],[Close Price]]-Table2[[#This Row],[50D EMA]])/Table2[[#This Row],[50D EMA]]</f>
        <v>6.7703963293664654E-2</v>
      </c>
      <c r="U361" s="2">
        <f>(Table2[[#This Row],[Close Price]]-Table2[[#This Row],[200D EMA]])/Table2[[#This Row],[200D EMA]]</f>
        <v>0.25201624741733253</v>
      </c>
      <c r="V361">
        <v>0.60173958018422902</v>
      </c>
      <c r="W361">
        <v>1749.5</v>
      </c>
      <c r="X361">
        <v>1780</v>
      </c>
      <c r="Y361">
        <v>1698.35</v>
      </c>
      <c r="Z361">
        <v>1805</v>
      </c>
      <c r="AA361">
        <v>1698.35</v>
      </c>
      <c r="AB361">
        <v>1844.85</v>
      </c>
      <c r="AC361" s="2">
        <f>(Table2[[#This Row],[Close Price]]/Table2[[#This Row],[Day Low]])-1</f>
        <v>-2.6293226636181499E-3</v>
      </c>
      <c r="AD361" s="2">
        <f>(Table2[[#This Row],[Day High]]/Table2[[#This Row],[Close Price]])-1</f>
        <v>2.0115765946472575E-2</v>
      </c>
      <c r="AE361" s="2">
        <f>(Table2[[#This Row],[Close Price]]/Table2[[#This Row],[Current Week Low]])-1</f>
        <v>2.7408955751170305E-2</v>
      </c>
      <c r="AF361" s="2">
        <f>(Table2[[#This Row],[Current Week High]]/Table2[[#This Row],[Close Price]])-1</f>
        <v>3.4443234569316195E-2</v>
      </c>
      <c r="AG361" s="2">
        <f>(Table2[[#This Row],[Close Price]]/Table2[[#This Row],[Current Month Low]])-1</f>
        <v>2.7408955751170305E-2</v>
      </c>
      <c r="AH361" s="2">
        <f>(Table2[[#This Row],[Current Month High]]/Table2[[#This Row],[Close Price]])-1</f>
        <v>5.7281219554129015E-2</v>
      </c>
      <c r="AI361">
        <v>6.59636655395723</v>
      </c>
      <c r="AJ361">
        <v>70.242450851260998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0.18</v>
      </c>
      <c r="AM361" t="s">
        <v>10183</v>
      </c>
      <c r="AN361">
        <v>-0.28000000000000003</v>
      </c>
      <c r="AO361" t="s">
        <v>10184</v>
      </c>
      <c r="AP361">
        <v>-3.7204484629131999E-2</v>
      </c>
      <c r="AQ361">
        <f>(Table2[[#This Row],[Sharpe Ratio]]-AVERAGE(Table2[Sharpe Ratio]))/_xlfn.STDEV.P(Table2[Sharpe Ratio])</f>
        <v>-1.0274475009352471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-1.5781439035903362</v>
      </c>
      <c r="AS361">
        <f>_xlfn.RANK.AVG(Table2[[#This Row],[1Y Return vs Nifty Z-Score]],Table2[1Y Return vs Nifty Z-Score])</f>
        <v>456</v>
      </c>
      <c r="AT361">
        <f>_xlfn.RANK.AVG(Table2[[#This Row],[6M Return vs Nifty Z-Score]],Table2[6M Return vs Nifty Z-Score])</f>
        <v>88</v>
      </c>
      <c r="AU361">
        <f>_xlfn.RANK.AVG(Table2[[#This Row],[Sharpe Ratio Z-Score]],Table2[Sharpe Ratio Z-Score])</f>
        <v>616</v>
      </c>
      <c r="AV361">
        <f>(Table2[[#This Row],[Rank 1Y]]+Table2[[#This Row],[Rank 6M]]+Table2[[#This Row],[Rank Sharpe]])/3</f>
        <v>386.66666666666669</v>
      </c>
    </row>
    <row r="362" spans="1:48" x14ac:dyDescent="0.3">
      <c r="A362" t="s">
        <v>893</v>
      </c>
      <c r="B362" t="s">
        <v>894</v>
      </c>
      <c r="C362" t="s">
        <v>10152</v>
      </c>
      <c r="D362" t="s">
        <v>140</v>
      </c>
      <c r="E362">
        <v>16732.133451819998</v>
      </c>
      <c r="F362">
        <v>487.35</v>
      </c>
      <c r="G362">
        <v>133.97308396187299</v>
      </c>
      <c r="H362">
        <f>(Table2[[#This Row],[1Y Return vs Nifty]]-AVERAGE(Table2[1Y Return vs Nifty]))/_xlfn.STDEV.P(Table2[1Y Return vs Nifty])</f>
        <v>1.1131073280349681</v>
      </c>
      <c r="I362">
        <v>10.3963819832983</v>
      </c>
      <c r="J362">
        <f>(Table2[[#This Row],[1M Return vs Nifty]]-AVERAGE(Table2[1M Return vs Nifty]))/_xlfn.STDEV.P(Table2[1M Return vs Nifty])</f>
        <v>1.0356826957369893</v>
      </c>
      <c r="K362">
        <v>37.340095816018497</v>
      </c>
      <c r="L362">
        <f>(Table2[[#This Row],[6M Return vs Nifty]]-AVERAGE(Table2[6M Return vs Nifty]))/_xlfn.STDEV.P(Table2[6M Return vs Nifty])</f>
        <v>0.82345028064656722</v>
      </c>
      <c r="M362">
        <v>-7.7424443561572502</v>
      </c>
      <c r="N362">
        <f>(Table2[[#This Row],[1W Return vs Nifty]]-AVERAGE(Table2[1W Return vs Nifty]))/_xlfn.STDEV.P(Table2[1W Return vs Nifty])</f>
        <v>-1.3242863418792759</v>
      </c>
      <c r="O362">
        <v>473.83</v>
      </c>
      <c r="P362">
        <v>430.29922341665002</v>
      </c>
      <c r="Q362">
        <v>336.20111573118902</v>
      </c>
      <c r="R362">
        <v>52.002324408074799</v>
      </c>
      <c r="S362" s="2">
        <f>(Table2[[#This Row],[Close Price]]-Table2[[#This Row],[20D EMA]])/Table2[[#This Row],[20D EMA]]</f>
        <v>2.8533440263385685E-2</v>
      </c>
      <c r="T362" s="2">
        <f>(Table2[[#This Row],[Close Price]]-Table2[[#This Row],[50D EMA]])/Table2[[#This Row],[50D EMA]]</f>
        <v>0.13258396362037791</v>
      </c>
      <c r="U362" s="2">
        <f>(Table2[[#This Row],[Close Price]]-Table2[[#This Row],[200D EMA]])/Table2[[#This Row],[200D EMA]]</f>
        <v>0.44957877055251272</v>
      </c>
      <c r="V362">
        <v>1.1348306715956</v>
      </c>
      <c r="W362">
        <v>485.45</v>
      </c>
      <c r="X362">
        <v>493.2</v>
      </c>
      <c r="Y362">
        <v>484.85</v>
      </c>
      <c r="Z362">
        <v>500</v>
      </c>
      <c r="AA362">
        <v>430.6</v>
      </c>
      <c r="AB362">
        <v>552</v>
      </c>
      <c r="AC362" s="2">
        <f>(Table2[[#This Row],[Close Price]]/Table2[[#This Row],[Day Low]])-1</f>
        <v>3.9138943248533398E-3</v>
      </c>
      <c r="AD362" s="2">
        <f>(Table2[[#This Row],[Day High]]/Table2[[#This Row],[Close Price]])-1</f>
        <v>1.2003693444136543E-2</v>
      </c>
      <c r="AE362" s="2">
        <f>(Table2[[#This Row],[Close Price]]/Table2[[#This Row],[Current Week Low]])-1</f>
        <v>5.1562338867690016E-3</v>
      </c>
      <c r="AF362" s="2">
        <f>(Table2[[#This Row],[Current Week High]]/Table2[[#This Row],[Close Price]])-1</f>
        <v>2.5956704627064786E-2</v>
      </c>
      <c r="AG362" s="2">
        <f>(Table2[[#This Row],[Close Price]]/Table2[[#This Row],[Current Month Low]])-1</f>
        <v>0.13179284718996742</v>
      </c>
      <c r="AH362" s="2">
        <f>(Table2[[#This Row],[Current Month High]]/Table2[[#This Row],[Close Price]])-1</f>
        <v>0.13265620190827931</v>
      </c>
      <c r="AI362">
        <v>13.265620190827899</v>
      </c>
      <c r="AJ362">
        <v>168.80860452288999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0.18</v>
      </c>
      <c r="AM362" t="s">
        <v>10183</v>
      </c>
      <c r="AN362">
        <v>11.41</v>
      </c>
      <c r="AO362" t="s">
        <v>10183</v>
      </c>
      <c r="AP362">
        <v>0.19969915853998599</v>
      </c>
      <c r="AQ362">
        <f>(Table2[[#This Row],[Sharpe Ratio]]-AVERAGE(Table2[Sharpe Ratio]))/_xlfn.STDEV.P(Table2[Sharpe Ratio])</f>
        <v>1.6525337525507129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3.3004877150899619</v>
      </c>
      <c r="AS362">
        <f>_xlfn.RANK.AVG(Table2[[#This Row],[1Y Return vs Nifty Z-Score]],Table2[1Y Return vs Nifty Z-Score])</f>
        <v>77</v>
      </c>
      <c r="AT362">
        <f>_xlfn.RANK.AVG(Table2[[#This Row],[6M Return vs Nifty Z-Score]],Table2[6M Return vs Nifty Z-Score])</f>
        <v>118</v>
      </c>
      <c r="AU362">
        <f>_xlfn.RANK.AVG(Table2[[#This Row],[Sharpe Ratio Z-Score]],Table2[Sharpe Ratio Z-Score])</f>
        <v>36</v>
      </c>
      <c r="AV362">
        <f>(Table2[[#This Row],[Rank 1Y]]+Table2[[#This Row],[Rank 6M]]+Table2[[#This Row],[Rank Sharpe]])/3</f>
        <v>77</v>
      </c>
    </row>
    <row r="363" spans="1:48" x14ac:dyDescent="0.3">
      <c r="A363" t="s">
        <v>895</v>
      </c>
      <c r="B363" t="s">
        <v>896</v>
      </c>
      <c r="C363" t="s">
        <v>10146</v>
      </c>
      <c r="D363" t="s">
        <v>130</v>
      </c>
      <c r="E363">
        <v>16727.03713818</v>
      </c>
      <c r="F363">
        <v>638.1</v>
      </c>
      <c r="G363">
        <v>80.135551785261896</v>
      </c>
      <c r="H363">
        <f>(Table2[[#This Row],[1Y Return vs Nifty]]-AVERAGE(Table2[1Y Return vs Nifty]))/_xlfn.STDEV.P(Table2[1Y Return vs Nifty])</f>
        <v>0.45098057964989818</v>
      </c>
      <c r="I363">
        <v>17.112408787841701</v>
      </c>
      <c r="J363">
        <f>(Table2[[#This Row],[1M Return vs Nifty]]-AVERAGE(Table2[1M Return vs Nifty]))/_xlfn.STDEV.P(Table2[1M Return vs Nifty])</f>
        <v>1.6742766165749459</v>
      </c>
      <c r="K363">
        <v>8.2630828375342809</v>
      </c>
      <c r="L363">
        <f>(Table2[[#This Row],[6M Return vs Nifty]]-AVERAGE(Table2[6M Return vs Nifty]))/_xlfn.STDEV.P(Table2[6M Return vs Nifty])</f>
        <v>-7.1143949749754701E-2</v>
      </c>
      <c r="M363">
        <v>5.4945924105167201</v>
      </c>
      <c r="N363">
        <f>(Table2[[#This Row],[1W Return vs Nifty]]-AVERAGE(Table2[1W Return vs Nifty]))/_xlfn.STDEV.P(Table2[1W Return vs Nifty])</f>
        <v>1.5002887820153159</v>
      </c>
      <c r="O363">
        <v>600.76</v>
      </c>
      <c r="P363">
        <v>579.41681445106701</v>
      </c>
      <c r="Q363">
        <v>515.57467336665002</v>
      </c>
      <c r="R363">
        <v>62.975388286921302</v>
      </c>
      <c r="S363" s="2">
        <f>(Table2[[#This Row],[Close Price]]-Table2[[#This Row],[20D EMA]])/Table2[[#This Row],[20D EMA]]</f>
        <v>6.2154604168053851E-2</v>
      </c>
      <c r="T363" s="2">
        <f>(Table2[[#This Row],[Close Price]]-Table2[[#This Row],[50D EMA]])/Table2[[#This Row],[50D EMA]]</f>
        <v>0.10127974212230759</v>
      </c>
      <c r="U363" s="2">
        <f>(Table2[[#This Row],[Close Price]]-Table2[[#This Row],[200D EMA]])/Table2[[#This Row],[200D EMA]]</f>
        <v>0.2376480710995211</v>
      </c>
      <c r="V363">
        <v>1.3673749831309701</v>
      </c>
      <c r="W363">
        <v>630.25</v>
      </c>
      <c r="X363">
        <v>649</v>
      </c>
      <c r="Y363">
        <v>630.6</v>
      </c>
      <c r="Z363">
        <v>657.3</v>
      </c>
      <c r="AA363">
        <v>544.85</v>
      </c>
      <c r="AB363">
        <v>670.95</v>
      </c>
      <c r="AC363" s="2">
        <f>(Table2[[#This Row],[Close Price]]/Table2[[#This Row],[Day Low]])-1</f>
        <v>1.2455374851249479E-2</v>
      </c>
      <c r="AD363" s="2">
        <f>(Table2[[#This Row],[Day High]]/Table2[[#This Row],[Close Price]])-1</f>
        <v>1.7081962074909862E-2</v>
      </c>
      <c r="AE363" s="2">
        <f>(Table2[[#This Row],[Close Price]]/Table2[[#This Row],[Current Week Low]])-1</f>
        <v>1.18934348239772E-2</v>
      </c>
      <c r="AF363" s="2">
        <f>(Table2[[#This Row],[Current Week High]]/Table2[[#This Row],[Close Price]])-1</f>
        <v>3.0089327691584344E-2</v>
      </c>
      <c r="AG363" s="2">
        <f>(Table2[[#This Row],[Close Price]]/Table2[[#This Row],[Current Month Low]])-1</f>
        <v>0.17114802239148386</v>
      </c>
      <c r="AH363" s="2">
        <f>(Table2[[#This Row],[Current Month High]]/Table2[[#This Row],[Close Price]])-1</f>
        <v>5.14809590973202E-2</v>
      </c>
      <c r="AI363">
        <v>5.14809590973202</v>
      </c>
      <c r="AJ363">
        <v>109.591065856462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0.05</v>
      </c>
      <c r="AM363" t="s">
        <v>10183</v>
      </c>
      <c r="AN363">
        <v>15.38</v>
      </c>
      <c r="AO363" t="s">
        <v>10183</v>
      </c>
      <c r="AP363">
        <v>0.13803542836645699</v>
      </c>
      <c r="AQ363">
        <f>(Table2[[#This Row],[Sharpe Ratio]]-AVERAGE(Table2[Sharpe Ratio]))/_xlfn.STDEV.P(Table2[Sharpe Ratio])</f>
        <v>0.95496051697534412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4.5093625454657493</v>
      </c>
      <c r="AS363">
        <f>_xlfn.RANK.AVG(Table2[[#This Row],[1Y Return vs Nifty Z-Score]],Table2[1Y Return vs Nifty Z-Score])</f>
        <v>159</v>
      </c>
      <c r="AT363">
        <f>_xlfn.RANK.AVG(Table2[[#This Row],[6M Return vs Nifty Z-Score]],Table2[6M Return vs Nifty Z-Score])</f>
        <v>335</v>
      </c>
      <c r="AU363">
        <f>_xlfn.RANK.AVG(Table2[[#This Row],[Sharpe Ratio Z-Score]],Table2[Sharpe Ratio Z-Score])</f>
        <v>130</v>
      </c>
      <c r="AV363">
        <f>(Table2[[#This Row],[Rank 1Y]]+Table2[[#This Row],[Rank 6M]]+Table2[[#This Row],[Rank Sharpe]])/3</f>
        <v>208</v>
      </c>
    </row>
    <row r="364" spans="1:48" x14ac:dyDescent="0.3">
      <c r="A364" t="s">
        <v>897</v>
      </c>
      <c r="B364" t="s">
        <v>898</v>
      </c>
      <c r="C364" t="s">
        <v>10144</v>
      </c>
      <c r="D364" t="s">
        <v>293</v>
      </c>
      <c r="E364">
        <v>16687.839590324998</v>
      </c>
      <c r="F364">
        <v>335.25</v>
      </c>
      <c r="G364">
        <v>-17.907186212171101</v>
      </c>
      <c r="H364">
        <f>(Table2[[#This Row],[1Y Return vs Nifty]]-AVERAGE(Table2[1Y Return vs Nifty]))/_xlfn.STDEV.P(Table2[1Y Return vs Nifty])</f>
        <v>-0.75480870318821391</v>
      </c>
      <c r="I364">
        <v>-10.746948534747</v>
      </c>
      <c r="J364">
        <f>(Table2[[#This Row],[1M Return vs Nifty]]-AVERAGE(Table2[1M Return vs Nifty]))/_xlfn.STDEV.P(Table2[1M Return vs Nifty])</f>
        <v>-0.97473249884758917</v>
      </c>
      <c r="K364">
        <v>-27.494259761186001</v>
      </c>
      <c r="L364">
        <f>(Table2[[#This Row],[6M Return vs Nifty]]-AVERAGE(Table2[6M Return vs Nifty]))/_xlfn.STDEV.P(Table2[6M Return vs Nifty])</f>
        <v>-1.1712676937804711</v>
      </c>
      <c r="M364">
        <v>-2.5122759799404699</v>
      </c>
      <c r="N364">
        <f>(Table2[[#This Row],[1W Return vs Nifty]]-AVERAGE(Table2[1W Return vs Nifty]))/_xlfn.STDEV.P(Table2[1W Return vs Nifty])</f>
        <v>-0.20825080087094988</v>
      </c>
      <c r="O364">
        <v>346.2</v>
      </c>
      <c r="P364">
        <v>360.55843489997801</v>
      </c>
      <c r="Q364">
        <v>371.84591037989998</v>
      </c>
      <c r="R364">
        <v>25.365724011710299</v>
      </c>
      <c r="S364" s="2">
        <f>(Table2[[#This Row],[Close Price]]-Table2[[#This Row],[20D EMA]])/Table2[[#This Row],[20D EMA]]</f>
        <v>-3.1629116117850922E-2</v>
      </c>
      <c r="T364" s="2">
        <f>(Table2[[#This Row],[Close Price]]-Table2[[#This Row],[50D EMA]])/Table2[[#This Row],[50D EMA]]</f>
        <v>-7.0192325155279719E-2</v>
      </c>
      <c r="U364" s="2">
        <f>(Table2[[#This Row],[Close Price]]-Table2[[#This Row],[200D EMA]])/Table2[[#This Row],[200D EMA]]</f>
        <v>-9.8416869349218894E-2</v>
      </c>
      <c r="V364">
        <v>0.38177372438092799</v>
      </c>
      <c r="W364">
        <v>332.05</v>
      </c>
      <c r="X364">
        <v>334.75</v>
      </c>
      <c r="Y364">
        <v>332.8</v>
      </c>
      <c r="Z364">
        <v>339.6</v>
      </c>
      <c r="AA364">
        <v>332.8</v>
      </c>
      <c r="AB364">
        <v>353.95</v>
      </c>
      <c r="AC364" s="2">
        <f>(Table2[[#This Row],[Close Price]]/Table2[[#This Row],[Day Low]])-1</f>
        <v>9.6371028459569796E-3</v>
      </c>
      <c r="AD364" s="2">
        <f>(Table2[[#This Row],[Day High]]/Table2[[#This Row],[Close Price]])-1</f>
        <v>-1.491424310216205E-3</v>
      </c>
      <c r="AE364" s="2">
        <f>(Table2[[#This Row],[Close Price]]/Table2[[#This Row],[Current Week Low]])-1</f>
        <v>7.3617788461537437E-3</v>
      </c>
      <c r="AF364" s="2">
        <f>(Table2[[#This Row],[Current Week High]]/Table2[[#This Row],[Close Price]])-1</f>
        <v>1.2975391498881494E-2</v>
      </c>
      <c r="AG364" s="2">
        <f>(Table2[[#This Row],[Close Price]]/Table2[[#This Row],[Current Month Low]])-1</f>
        <v>7.3617788461537437E-3</v>
      </c>
      <c r="AH364" s="2">
        <f>(Table2[[#This Row],[Current Month High]]/Table2[[#This Row],[Close Price]])-1</f>
        <v>5.5779269202087978E-2</v>
      </c>
      <c r="AI364">
        <v>66.442953020134198</v>
      </c>
      <c r="AJ364">
        <v>13.895022931883799</v>
      </c>
      <c r="AK364" t="str">
        <f>IF(AND(Table2[[#This Row],[20D EMA]]&gt;Table2[[#This Row],[50D EMA]],Table2[[#This Row],[50D EMA]]&gt;Table2[[#This Row],[200D EMA]]),"Uptrend","Downtrend/NoTrend")</f>
        <v>Downtrend/NoTrend</v>
      </c>
      <c r="AL364">
        <v>-0.17</v>
      </c>
      <c r="AM364" t="s">
        <v>10184</v>
      </c>
      <c r="AN364">
        <v>-3.34</v>
      </c>
      <c r="AO364" t="s">
        <v>10184</v>
      </c>
      <c r="AP364">
        <v>9.9290950141418005E-2</v>
      </c>
      <c r="AQ364">
        <f>(Table2[[#This Row],[Sharpe Ratio]]-AVERAGE(Table2[Sharpe Ratio]))/_xlfn.STDEV.P(Table2[Sharpe Ratio])</f>
        <v>0.51666216946924293</v>
      </c>
      <c r="AR3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4">
        <f>_xlfn.RANK.AVG(Table2[[#This Row],[1Y Return vs Nifty Z-Score]],Table2[1Y Return vs Nifty Z-Score])</f>
        <v>607</v>
      </c>
      <c r="AT364">
        <f>_xlfn.RANK.AVG(Table2[[#This Row],[6M Return vs Nifty Z-Score]],Table2[6M Return vs Nifty Z-Score])</f>
        <v>677</v>
      </c>
      <c r="AU364">
        <f>_xlfn.RANK.AVG(Table2[[#This Row],[Sharpe Ratio Z-Score]],Table2[Sharpe Ratio Z-Score])</f>
        <v>210</v>
      </c>
      <c r="AV364">
        <f>(Table2[[#This Row],[Rank 1Y]]+Table2[[#This Row],[Rank 6M]]+Table2[[#This Row],[Rank Sharpe]])/3</f>
        <v>498</v>
      </c>
    </row>
    <row r="365" spans="1:48" x14ac:dyDescent="0.3">
      <c r="A365" t="s">
        <v>899</v>
      </c>
      <c r="B365" t="s">
        <v>900</v>
      </c>
      <c r="C365" t="s">
        <v>10141</v>
      </c>
      <c r="D365" t="s">
        <v>901</v>
      </c>
      <c r="E365">
        <v>16628.62690512</v>
      </c>
      <c r="F365">
        <v>865.5</v>
      </c>
      <c r="G365">
        <v>57.465880811548303</v>
      </c>
      <c r="H365">
        <f>(Table2[[#This Row],[1Y Return vs Nifty]]-AVERAGE(Table2[1Y Return vs Nifty]))/_xlfn.STDEV.P(Table2[1Y Return vs Nifty])</f>
        <v>0.17217516413522974</v>
      </c>
      <c r="I365">
        <v>34.516485709243398</v>
      </c>
      <c r="J365">
        <f>(Table2[[#This Row],[1M Return vs Nifty]]-AVERAGE(Table2[1M Return vs Nifty]))/_xlfn.STDEV.P(Table2[1M Return vs Nifty])</f>
        <v>3.329144597787375</v>
      </c>
      <c r="K365">
        <v>43.302497632953703</v>
      </c>
      <c r="L365">
        <f>(Table2[[#This Row],[6M Return vs Nifty]]-AVERAGE(Table2[6M Return vs Nifty]))/_xlfn.STDEV.P(Table2[6M Return vs Nifty])</f>
        <v>1.0068917596142199</v>
      </c>
      <c r="M365">
        <v>3.4703770914968</v>
      </c>
      <c r="N365">
        <f>(Table2[[#This Row],[1W Return vs Nifty]]-AVERAGE(Table2[1W Return vs Nifty]))/_xlfn.STDEV.P(Table2[1W Return vs Nifty])</f>
        <v>1.0683531202586964</v>
      </c>
      <c r="O365">
        <v>747.29</v>
      </c>
      <c r="P365">
        <v>660.53822980167399</v>
      </c>
      <c r="Q365">
        <v>561.03314412904297</v>
      </c>
      <c r="R365">
        <v>84.228515547034405</v>
      </c>
      <c r="S365" s="2">
        <f>(Table2[[#This Row],[Close Price]]-Table2[[#This Row],[20D EMA]])/Table2[[#This Row],[20D EMA]]</f>
        <v>0.15818490813472688</v>
      </c>
      <c r="T365" s="2">
        <f>(Table2[[#This Row],[Close Price]]-Table2[[#This Row],[50D EMA]])/Table2[[#This Row],[50D EMA]]</f>
        <v>0.31029509111057146</v>
      </c>
      <c r="U365" s="2">
        <f>(Table2[[#This Row],[Close Price]]-Table2[[#This Row],[200D EMA]])/Table2[[#This Row],[200D EMA]]</f>
        <v>0.54268960587634507</v>
      </c>
      <c r="V365">
        <v>2.3614845601393402</v>
      </c>
      <c r="W365">
        <v>853.95</v>
      </c>
      <c r="X365">
        <v>870</v>
      </c>
      <c r="Y365">
        <v>837.75</v>
      </c>
      <c r="Z365">
        <v>876.7</v>
      </c>
      <c r="AA365">
        <v>675</v>
      </c>
      <c r="AB365">
        <v>876.7</v>
      </c>
      <c r="AC365" s="2">
        <f>(Table2[[#This Row],[Close Price]]/Table2[[#This Row],[Day Low]])-1</f>
        <v>1.3525382048129142E-2</v>
      </c>
      <c r="AD365" s="2">
        <f>(Table2[[#This Row],[Day High]]/Table2[[#This Row],[Close Price]])-1</f>
        <v>5.199306759098743E-3</v>
      </c>
      <c r="AE365" s="2">
        <f>(Table2[[#This Row],[Close Price]]/Table2[[#This Row],[Current Week Low]])-1</f>
        <v>3.3124440465532645E-2</v>
      </c>
      <c r="AF365" s="2">
        <f>(Table2[[#This Row],[Current Week High]]/Table2[[#This Row],[Close Price]])-1</f>
        <v>1.2940496822645864E-2</v>
      </c>
      <c r="AG365" s="2">
        <f>(Table2[[#This Row],[Close Price]]/Table2[[#This Row],[Current Month Low]])-1</f>
        <v>0.28222222222222215</v>
      </c>
      <c r="AH365" s="2">
        <f>(Table2[[#This Row],[Current Month High]]/Table2[[#This Row],[Close Price]])-1</f>
        <v>1.2940496822645864E-2</v>
      </c>
      <c r="AI365">
        <v>1.2940496822645799</v>
      </c>
      <c r="AJ365">
        <v>93.906127478436105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0.44</v>
      </c>
      <c r="AM365" t="s">
        <v>10183</v>
      </c>
      <c r="AN365">
        <v>29.9</v>
      </c>
      <c r="AO365" t="s">
        <v>10183</v>
      </c>
      <c r="AP365">
        <v>-2.0417386690750002E-2</v>
      </c>
      <c r="AQ365">
        <f>(Table2[[#This Row],[Sharpe Ratio]]-AVERAGE(Table2[Sharpe Ratio]))/_xlfn.STDEV.P(Table2[Sharpe Ratio])</f>
        <v>-0.83754283263438745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4.7390218091611338</v>
      </c>
      <c r="AS365">
        <f>_xlfn.RANK.AVG(Table2[[#This Row],[1Y Return vs Nifty Z-Score]],Table2[1Y Return vs Nifty Z-Score])</f>
        <v>228</v>
      </c>
      <c r="AT365">
        <f>_xlfn.RANK.AVG(Table2[[#This Row],[6M Return vs Nifty Z-Score]],Table2[6M Return vs Nifty Z-Score])</f>
        <v>91</v>
      </c>
      <c r="AU365">
        <f>_xlfn.RANK.AVG(Table2[[#This Row],[Sharpe Ratio Z-Score]],Table2[Sharpe Ratio Z-Score])</f>
        <v>581</v>
      </c>
      <c r="AV365">
        <f>(Table2[[#This Row],[Rank 1Y]]+Table2[[#This Row],[Rank 6M]]+Table2[[#This Row],[Rank Sharpe]])/3</f>
        <v>300</v>
      </c>
    </row>
    <row r="366" spans="1:48" x14ac:dyDescent="0.3">
      <c r="A366" t="s">
        <v>902</v>
      </c>
      <c r="B366" t="s">
        <v>903</v>
      </c>
      <c r="C366" t="s">
        <v>10144</v>
      </c>
      <c r="D366" t="s">
        <v>62</v>
      </c>
      <c r="E366">
        <v>16526.875</v>
      </c>
      <c r="F366">
        <v>6610.75</v>
      </c>
      <c r="G366">
        <v>48.315456063628403</v>
      </c>
      <c r="H366">
        <f>(Table2[[#This Row],[1Y Return vs Nifty]]-AVERAGE(Table2[1Y Return vs Nifty]))/_xlfn.STDEV.P(Table2[1Y Return vs Nifty])</f>
        <v>5.9637669570896654E-2</v>
      </c>
      <c r="I366">
        <v>-1.6377106268409101</v>
      </c>
      <c r="J366">
        <f>(Table2[[#This Row],[1M Return vs Nifty]]-AVERAGE(Table2[1M Return vs Nifty]))/_xlfn.STDEV.P(Table2[1M Return vs Nifty])</f>
        <v>-0.10857991775303266</v>
      </c>
      <c r="K366">
        <v>-4.5452037782403698</v>
      </c>
      <c r="L366">
        <f>(Table2[[#This Row],[6M Return vs Nifty]]-AVERAGE(Table2[6M Return vs Nifty]))/_xlfn.STDEV.P(Table2[6M Return vs Nifty])</f>
        <v>-0.46520847474800819</v>
      </c>
      <c r="M366">
        <v>-2.4133218860673602</v>
      </c>
      <c r="N366">
        <f>(Table2[[#This Row],[1W Return vs Nifty]]-AVERAGE(Table2[1W Return vs Nifty]))/_xlfn.STDEV.P(Table2[1W Return vs Nifty])</f>
        <v>-0.18713555605534257</v>
      </c>
      <c r="O366">
        <v>6574.6</v>
      </c>
      <c r="P366">
        <v>6243.3008817545597</v>
      </c>
      <c r="Q366">
        <v>5458.5916419685</v>
      </c>
      <c r="R366">
        <v>47.985053629107398</v>
      </c>
      <c r="S366" s="2">
        <f>(Table2[[#This Row],[Close Price]]-Table2[[#This Row],[20D EMA]])/Table2[[#This Row],[20D EMA]]</f>
        <v>5.4984333647673826E-3</v>
      </c>
      <c r="T366" s="2">
        <f>(Table2[[#This Row],[Close Price]]-Table2[[#This Row],[50D EMA]])/Table2[[#This Row],[50D EMA]]</f>
        <v>5.8854943114991412E-2</v>
      </c>
      <c r="U366" s="2">
        <f>(Table2[[#This Row],[Close Price]]-Table2[[#This Row],[200D EMA]])/Table2[[#This Row],[200D EMA]]</f>
        <v>0.21107245853914142</v>
      </c>
      <c r="V366">
        <v>2.1957482307738498</v>
      </c>
      <c r="W366">
        <v>6610</v>
      </c>
      <c r="X366">
        <v>6850</v>
      </c>
      <c r="Y366">
        <v>6575.55</v>
      </c>
      <c r="Z366">
        <v>6790</v>
      </c>
      <c r="AA366">
        <v>6150</v>
      </c>
      <c r="AB366">
        <v>7572.2</v>
      </c>
      <c r="AC366" s="2">
        <f>(Table2[[#This Row],[Close Price]]/Table2[[#This Row],[Day Low]])-1</f>
        <v>1.134644478062441E-4</v>
      </c>
      <c r="AD366" s="2">
        <f>(Table2[[#This Row],[Day High]]/Table2[[#This Row],[Close Price]])-1</f>
        <v>3.6191052452444916E-2</v>
      </c>
      <c r="AE366" s="2">
        <f>(Table2[[#This Row],[Close Price]]/Table2[[#This Row],[Current Week Low]])-1</f>
        <v>5.3531643740827306E-3</v>
      </c>
      <c r="AF366" s="2">
        <f>(Table2[[#This Row],[Current Week High]]/Table2[[#This Row],[Close Price]])-1</f>
        <v>2.7114926445562126E-2</v>
      </c>
      <c r="AG366" s="2">
        <f>(Table2[[#This Row],[Close Price]]/Table2[[#This Row],[Current Month Low]])-1</f>
        <v>7.4918699186991899E-2</v>
      </c>
      <c r="AH366" s="2">
        <f>(Table2[[#This Row],[Current Month High]]/Table2[[#This Row],[Close Price]])-1</f>
        <v>0.1454373558219566</v>
      </c>
      <c r="AI366">
        <v>14.5437355821956</v>
      </c>
      <c r="AJ366">
        <v>77.220025467461895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0.12</v>
      </c>
      <c r="AM366" t="s">
        <v>10183</v>
      </c>
      <c r="AN366">
        <v>3.62</v>
      </c>
      <c r="AO366" t="s">
        <v>10183</v>
      </c>
      <c r="AP366">
        <v>5.5183803107400002E-2</v>
      </c>
      <c r="AQ366">
        <f>(Table2[[#This Row],[Sharpe Ratio]]-AVERAGE(Table2[Sharpe Ratio]))/_xlfn.STDEV.P(Table2[Sharpe Ratio])</f>
        <v>1.769843208368756E-2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-0.68358784690179919</v>
      </c>
      <c r="AS366">
        <f>_xlfn.RANK.AVG(Table2[[#This Row],[1Y Return vs Nifty Z-Score]],Table2[1Y Return vs Nifty Z-Score])</f>
        <v>259</v>
      </c>
      <c r="AT366">
        <f>_xlfn.RANK.AVG(Table2[[#This Row],[6M Return vs Nifty Z-Score]],Table2[6M Return vs Nifty Z-Score])</f>
        <v>488</v>
      </c>
      <c r="AU366">
        <f>_xlfn.RANK.AVG(Table2[[#This Row],[Sharpe Ratio Z-Score]],Table2[Sharpe Ratio Z-Score])</f>
        <v>328</v>
      </c>
      <c r="AV366">
        <f>(Table2[[#This Row],[Rank 1Y]]+Table2[[#This Row],[Rank 6M]]+Table2[[#This Row],[Rank Sharpe]])/3</f>
        <v>358.33333333333331</v>
      </c>
    </row>
    <row r="367" spans="1:48" x14ac:dyDescent="0.3">
      <c r="A367" t="s">
        <v>904</v>
      </c>
      <c r="B367" t="s">
        <v>905</v>
      </c>
      <c r="C367" t="s">
        <v>10143</v>
      </c>
      <c r="D367" t="s">
        <v>618</v>
      </c>
      <c r="E367">
        <v>16501.76515264</v>
      </c>
      <c r="F367">
        <v>913.6</v>
      </c>
      <c r="G367">
        <v>63.305111527685298</v>
      </c>
      <c r="H367">
        <f>(Table2[[#This Row],[1Y Return vs Nifty]]-AVERAGE(Table2[1Y Return vs Nifty]))/_xlfn.STDEV.P(Table2[1Y Return vs Nifty])</f>
        <v>0.24398957855643297</v>
      </c>
      <c r="I367">
        <v>19.676427963475899</v>
      </c>
      <c r="J367">
        <f>(Table2[[#This Row],[1M Return vs Nifty]]-AVERAGE(Table2[1M Return vs Nifty]))/_xlfn.STDEV.P(Table2[1M Return vs Nifty])</f>
        <v>1.9180765754083837</v>
      </c>
      <c r="K367">
        <v>5.8783490363513504</v>
      </c>
      <c r="L367">
        <f>(Table2[[#This Row],[6M Return vs Nifty]]-AVERAGE(Table2[6M Return vs Nifty]))/_xlfn.STDEV.P(Table2[6M Return vs Nifty])</f>
        <v>-0.14451355965940887</v>
      </c>
      <c r="M367">
        <v>-8.3758924984886107</v>
      </c>
      <c r="N367">
        <f>(Table2[[#This Row],[1W Return vs Nifty]]-AVERAGE(Table2[1W Return vs Nifty]))/_xlfn.STDEV.P(Table2[1W Return vs Nifty])</f>
        <v>-1.4594541967885415</v>
      </c>
      <c r="O367">
        <v>890.8</v>
      </c>
      <c r="P367">
        <v>823.10422666369504</v>
      </c>
      <c r="Q367">
        <v>713.56460299714797</v>
      </c>
      <c r="R367">
        <v>51.880452526349501</v>
      </c>
      <c r="S367" s="2">
        <f>(Table2[[#This Row],[Close Price]]-Table2[[#This Row],[20D EMA]])/Table2[[#This Row],[20D EMA]]</f>
        <v>2.5594970812752658E-2</v>
      </c>
      <c r="T367" s="2">
        <f>(Table2[[#This Row],[Close Price]]-Table2[[#This Row],[50D EMA]])/Table2[[#This Row],[50D EMA]]</f>
        <v>0.10994448868658264</v>
      </c>
      <c r="U367" s="2">
        <f>(Table2[[#This Row],[Close Price]]-Table2[[#This Row],[200D EMA]])/Table2[[#This Row],[200D EMA]]</f>
        <v>0.28033256717423183</v>
      </c>
      <c r="V367">
        <v>1.12769033619688</v>
      </c>
      <c r="W367">
        <v>911.5</v>
      </c>
      <c r="X367">
        <v>923.95</v>
      </c>
      <c r="Y367">
        <v>901.1</v>
      </c>
      <c r="Z367">
        <v>925.5</v>
      </c>
      <c r="AA367">
        <v>881.65</v>
      </c>
      <c r="AB367">
        <v>998.45</v>
      </c>
      <c r="AC367" s="2">
        <f>(Table2[[#This Row],[Close Price]]/Table2[[#This Row],[Day Low]])-1</f>
        <v>2.3038946791003045E-3</v>
      </c>
      <c r="AD367" s="2">
        <f>(Table2[[#This Row],[Day High]]/Table2[[#This Row],[Close Price]])-1</f>
        <v>1.1328809106830207E-2</v>
      </c>
      <c r="AE367" s="2">
        <f>(Table2[[#This Row],[Close Price]]/Table2[[#This Row],[Current Week Low]])-1</f>
        <v>1.3871934302519096E-2</v>
      </c>
      <c r="AF367" s="2">
        <f>(Table2[[#This Row],[Current Week High]]/Table2[[#This Row],[Close Price]])-1</f>
        <v>1.3025394045534044E-2</v>
      </c>
      <c r="AG367" s="2">
        <f>(Table2[[#This Row],[Close Price]]/Table2[[#This Row],[Current Month Low]])-1</f>
        <v>3.6238870300005832E-2</v>
      </c>
      <c r="AH367" s="2">
        <f>(Table2[[#This Row],[Current Month High]]/Table2[[#This Row],[Close Price]])-1</f>
        <v>9.2874343257443037E-2</v>
      </c>
      <c r="AI367">
        <v>9.2874343257443002</v>
      </c>
      <c r="AJ367">
        <v>93.559322033898297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0.05</v>
      </c>
      <c r="AM367" t="s">
        <v>10183</v>
      </c>
      <c r="AN367">
        <v>3.29</v>
      </c>
      <c r="AO367" t="s">
        <v>10183</v>
      </c>
      <c r="AP367">
        <v>0.194766518885784</v>
      </c>
      <c r="AQ367">
        <f>(Table2[[#This Row],[Sharpe Ratio]]-AVERAGE(Table2[Sharpe Ratio]))/_xlfn.STDEV.P(Table2[Sharpe Ratio])</f>
        <v>1.5967330834405891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2.1548314809574554</v>
      </c>
      <c r="AS367">
        <f>_xlfn.RANK.AVG(Table2[[#This Row],[1Y Return vs Nifty Z-Score]],Table2[1Y Return vs Nifty Z-Score])</f>
        <v>208</v>
      </c>
      <c r="AT367">
        <f>_xlfn.RANK.AVG(Table2[[#This Row],[6M Return vs Nifty Z-Score]],Table2[6M Return vs Nifty Z-Score])</f>
        <v>368</v>
      </c>
      <c r="AU367">
        <f>_xlfn.RANK.AVG(Table2[[#This Row],[Sharpe Ratio Z-Score]],Table2[Sharpe Ratio Z-Score])</f>
        <v>41</v>
      </c>
      <c r="AV367">
        <f>(Table2[[#This Row],[Rank 1Y]]+Table2[[#This Row],[Rank 6M]]+Table2[[#This Row],[Rank Sharpe]])/3</f>
        <v>205.66666666666666</v>
      </c>
    </row>
    <row r="368" spans="1:48" x14ac:dyDescent="0.3">
      <c r="A368" t="s">
        <v>906</v>
      </c>
      <c r="B368" t="s">
        <v>907</v>
      </c>
      <c r="C368" t="s">
        <v>647</v>
      </c>
      <c r="D368" t="s">
        <v>647</v>
      </c>
      <c r="E368">
        <v>16345.05820682</v>
      </c>
      <c r="F368">
        <v>169.43</v>
      </c>
      <c r="G368">
        <v>39.789020920784402</v>
      </c>
      <c r="H368">
        <f>(Table2[[#This Row],[1Y Return vs Nifty]]-AVERAGE(Table2[1Y Return vs Nifty]))/_xlfn.STDEV.P(Table2[1Y Return vs Nifty])</f>
        <v>-4.5225620929259795E-2</v>
      </c>
      <c r="I368">
        <v>11.249625302388999</v>
      </c>
      <c r="J368">
        <f>(Table2[[#This Row],[1M Return vs Nifty]]-AVERAGE(Table2[1M Return vs Nifty]))/_xlfn.STDEV.P(Table2[1M Return vs Nifty])</f>
        <v>1.1168134017964577</v>
      </c>
      <c r="K368">
        <v>-0.63477324587364903</v>
      </c>
      <c r="L368">
        <f>(Table2[[#This Row],[6M Return vs Nifty]]-AVERAGE(Table2[6M Return vs Nifty]))/_xlfn.STDEV.P(Table2[6M Return vs Nifty])</f>
        <v>-0.34489870994481314</v>
      </c>
      <c r="M368">
        <v>10.6383633535072</v>
      </c>
      <c r="N368">
        <f>(Table2[[#This Row],[1W Return vs Nifty]]-AVERAGE(Table2[1W Return vs Nifty]))/_xlfn.STDEV.P(Table2[1W Return vs Nifty])</f>
        <v>2.5978884717858675</v>
      </c>
      <c r="O368">
        <v>156.22</v>
      </c>
      <c r="P368">
        <v>150.188701791098</v>
      </c>
      <c r="Q368">
        <v>141.13288745317899</v>
      </c>
      <c r="R368">
        <v>73.712657616247796</v>
      </c>
      <c r="S368" s="2">
        <f>(Table2[[#This Row],[Close Price]]-Table2[[#This Row],[20D EMA]])/Table2[[#This Row],[20D EMA]]</f>
        <v>8.456023556522857E-2</v>
      </c>
      <c r="T368" s="2">
        <f>(Table2[[#This Row],[Close Price]]-Table2[[#This Row],[50D EMA]])/Table2[[#This Row],[50D EMA]]</f>
        <v>0.12811415225937109</v>
      </c>
      <c r="U368" s="2">
        <f>(Table2[[#This Row],[Close Price]]-Table2[[#This Row],[200D EMA]])/Table2[[#This Row],[200D EMA]]</f>
        <v>0.20049977760292484</v>
      </c>
      <c r="V368">
        <v>2.2517956984890199</v>
      </c>
      <c r="W368">
        <v>169.81</v>
      </c>
      <c r="X368">
        <v>174.9</v>
      </c>
      <c r="Y368">
        <v>167.84</v>
      </c>
      <c r="Z368">
        <v>176.8</v>
      </c>
      <c r="AA368">
        <v>149.32</v>
      </c>
      <c r="AB368">
        <v>178.79</v>
      </c>
      <c r="AC368" s="2">
        <f>(Table2[[#This Row],[Close Price]]/Table2[[#This Row],[Day Low]])-1</f>
        <v>-2.2377951828513876E-3</v>
      </c>
      <c r="AD368" s="2">
        <f>(Table2[[#This Row],[Day High]]/Table2[[#This Row],[Close Price]])-1</f>
        <v>3.2284719353125269E-2</v>
      </c>
      <c r="AE368" s="2">
        <f>(Table2[[#This Row],[Close Price]]/Table2[[#This Row],[Current Week Low]])-1</f>
        <v>9.4733079122975017E-3</v>
      </c>
      <c r="AF368" s="2">
        <f>(Table2[[#This Row],[Current Week High]]/Table2[[#This Row],[Close Price]])-1</f>
        <v>4.3498790060792158E-2</v>
      </c>
      <c r="AG368" s="2">
        <f>(Table2[[#This Row],[Close Price]]/Table2[[#This Row],[Current Month Low]])-1</f>
        <v>0.13467720332172517</v>
      </c>
      <c r="AH368" s="2">
        <f>(Table2[[#This Row],[Current Month High]]/Table2[[#This Row],[Close Price]])-1</f>
        <v>5.5244053591453568E-2</v>
      </c>
      <c r="AI368">
        <v>5.5244053591453497</v>
      </c>
      <c r="AJ368">
        <v>73.3299232736573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-0.01</v>
      </c>
      <c r="AM368" t="s">
        <v>10184</v>
      </c>
      <c r="AN368">
        <v>11.66</v>
      </c>
      <c r="AO368" t="s">
        <v>10183</v>
      </c>
      <c r="AP368">
        <v>1.0117061736819999E-2</v>
      </c>
      <c r="AQ368">
        <f>(Table2[[#This Row],[Sharpe Ratio]]-AVERAGE(Table2[Sharpe Ratio]))/_xlfn.STDEV.P(Table2[Sharpe Ratio])</f>
        <v>-0.49212075183926701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2.8324567908689851</v>
      </c>
      <c r="AS368">
        <f>_xlfn.RANK.AVG(Table2[[#This Row],[1Y Return vs Nifty Z-Score]],Table2[1Y Return vs Nifty Z-Score])</f>
        <v>294</v>
      </c>
      <c r="AT368">
        <f>_xlfn.RANK.AVG(Table2[[#This Row],[6M Return vs Nifty Z-Score]],Table2[6M Return vs Nifty Z-Score])</f>
        <v>436</v>
      </c>
      <c r="AU368">
        <f>_xlfn.RANK.AVG(Table2[[#This Row],[Sharpe Ratio Z-Score]],Table2[Sharpe Ratio Z-Score])</f>
        <v>471</v>
      </c>
      <c r="AV368">
        <f>(Table2[[#This Row],[Rank 1Y]]+Table2[[#This Row],[Rank 6M]]+Table2[[#This Row],[Rank Sharpe]])/3</f>
        <v>400.33333333333331</v>
      </c>
    </row>
    <row r="369" spans="1:48" x14ac:dyDescent="0.3">
      <c r="A369" t="s">
        <v>908</v>
      </c>
      <c r="B369" t="s">
        <v>909</v>
      </c>
      <c r="C369" t="s">
        <v>10153</v>
      </c>
      <c r="D369" t="s">
        <v>550</v>
      </c>
      <c r="E369">
        <v>16266.190367159999</v>
      </c>
      <c r="F369">
        <v>5305.35</v>
      </c>
      <c r="G369">
        <v>-15.3601599403367</v>
      </c>
      <c r="H369">
        <f>(Table2[[#This Row],[1Y Return vs Nifty]]-AVERAGE(Table2[1Y Return vs Nifty]))/_xlfn.STDEV.P(Table2[1Y Return vs Nifty])</f>
        <v>-0.72348382340195738</v>
      </c>
      <c r="I369">
        <v>9.4449178042627508</v>
      </c>
      <c r="J369">
        <f>(Table2[[#This Row],[1M Return vs Nifty]]-AVERAGE(Table2[1M Return vs Nifty]))/_xlfn.STDEV.P(Table2[1M Return vs Nifty])</f>
        <v>0.94521265171987245</v>
      </c>
      <c r="K369">
        <v>1.3465621228286799</v>
      </c>
      <c r="L369">
        <f>(Table2[[#This Row],[6M Return vs Nifty]]-AVERAGE(Table2[6M Return vs Nifty]))/_xlfn.STDEV.P(Table2[6M Return vs Nifty])</f>
        <v>-0.28394020672328751</v>
      </c>
      <c r="M369">
        <v>-1.56141745798781</v>
      </c>
      <c r="N369">
        <f>(Table2[[#This Row],[1W Return vs Nifty]]-AVERAGE(Table2[1W Return vs Nifty]))/_xlfn.STDEV.P(Table2[1W Return vs Nifty])</f>
        <v>-5.3525710939913967E-3</v>
      </c>
      <c r="O369">
        <v>5102.21</v>
      </c>
      <c r="P369">
        <v>4811.3145173661997</v>
      </c>
      <c r="Q369">
        <v>4599.0984310603399</v>
      </c>
      <c r="R369">
        <v>71.586081064509202</v>
      </c>
      <c r="S369" s="2">
        <f>(Table2[[#This Row],[Close Price]]-Table2[[#This Row],[20D EMA]])/Table2[[#This Row],[20D EMA]]</f>
        <v>3.9814119763788694E-2</v>
      </c>
      <c r="T369" s="2">
        <f>(Table2[[#This Row],[Close Price]]-Table2[[#This Row],[50D EMA]])/Table2[[#This Row],[50D EMA]]</f>
        <v>0.1026820177418467</v>
      </c>
      <c r="U369" s="2">
        <f>(Table2[[#This Row],[Close Price]]-Table2[[#This Row],[200D EMA]])/Table2[[#This Row],[200D EMA]]</f>
        <v>0.15356304708982527</v>
      </c>
      <c r="V369">
        <v>1.96800285623677</v>
      </c>
      <c r="W369">
        <v>5305</v>
      </c>
      <c r="X369">
        <v>5358.85</v>
      </c>
      <c r="Y369">
        <v>5226.95</v>
      </c>
      <c r="Z369">
        <v>5351.95</v>
      </c>
      <c r="AA369">
        <v>4914.05</v>
      </c>
      <c r="AB369">
        <v>5500</v>
      </c>
      <c r="AC369" s="2">
        <f>(Table2[[#This Row],[Close Price]]/Table2[[#This Row],[Day Low]])-1</f>
        <v>6.5975494816239433E-5</v>
      </c>
      <c r="AD369" s="2">
        <f>(Table2[[#This Row],[Day High]]/Table2[[#This Row],[Close Price]])-1</f>
        <v>1.0084160328724723E-2</v>
      </c>
      <c r="AE369" s="2">
        <f>(Table2[[#This Row],[Close Price]]/Table2[[#This Row],[Current Week Low]])-1</f>
        <v>1.4999186906322182E-2</v>
      </c>
      <c r="AF369" s="2">
        <f>(Table2[[#This Row],[Current Week High]]/Table2[[#This Row],[Close Price]])-1</f>
        <v>8.7835863797862679E-3</v>
      </c>
      <c r="AG369" s="2">
        <f>(Table2[[#This Row],[Close Price]]/Table2[[#This Row],[Current Month Low]])-1</f>
        <v>7.9628819405582085E-2</v>
      </c>
      <c r="AH369" s="2">
        <f>(Table2[[#This Row],[Current Month High]]/Table2[[#This Row],[Close Price]])-1</f>
        <v>3.6689379588528581E-2</v>
      </c>
      <c r="AI369">
        <v>3.6689379588528501</v>
      </c>
      <c r="AJ369">
        <v>31.941059437950699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0.08</v>
      </c>
      <c r="AM369" t="s">
        <v>10183</v>
      </c>
      <c r="AN369">
        <v>8.41</v>
      </c>
      <c r="AO369" t="s">
        <v>10183</v>
      </c>
      <c r="AP369">
        <v>4.2001856448190003E-2</v>
      </c>
      <c r="AQ369">
        <f>(Table2[[#This Row],[Sharpe Ratio]]-AVERAGE(Table2[Sharpe Ratio]))/_xlfn.STDEV.P(Table2[Sharpe Ratio])</f>
        <v>-0.13142282860505411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-0.19898677810441789</v>
      </c>
      <c r="AS369">
        <f>_xlfn.RANK.AVG(Table2[[#This Row],[1Y Return vs Nifty Z-Score]],Table2[1Y Return vs Nifty Z-Score])</f>
        <v>591</v>
      </c>
      <c r="AT369">
        <f>_xlfn.RANK.AVG(Table2[[#This Row],[6M Return vs Nifty Z-Score]],Table2[6M Return vs Nifty Z-Score])</f>
        <v>418</v>
      </c>
      <c r="AU369">
        <f>_xlfn.RANK.AVG(Table2[[#This Row],[Sharpe Ratio Z-Score]],Table2[Sharpe Ratio Z-Score])</f>
        <v>377</v>
      </c>
      <c r="AV369">
        <f>(Table2[[#This Row],[Rank 1Y]]+Table2[[#This Row],[Rank 6M]]+Table2[[#This Row],[Rank Sharpe]])/3</f>
        <v>462</v>
      </c>
    </row>
    <row r="370" spans="1:48" x14ac:dyDescent="0.3">
      <c r="A370" t="s">
        <v>910</v>
      </c>
      <c r="B370" t="s">
        <v>911</v>
      </c>
      <c r="C370" t="s">
        <v>10142</v>
      </c>
      <c r="D370" t="s">
        <v>335</v>
      </c>
      <c r="E370">
        <v>16234.14037899</v>
      </c>
      <c r="F370">
        <v>695.9</v>
      </c>
      <c r="G370">
        <v>82.995703712201205</v>
      </c>
      <c r="H370">
        <f>(Table2[[#This Row],[1Y Return vs Nifty]]-AVERAGE(Table2[1Y Return vs Nifty]))/_xlfn.STDEV.P(Table2[1Y Return vs Nifty])</f>
        <v>0.48615646938160367</v>
      </c>
      <c r="I370">
        <v>-13.7985050529796</v>
      </c>
      <c r="J370">
        <f>(Table2[[#This Row],[1M Return vs Nifty]]-AVERAGE(Table2[1M Return vs Nifty]))/_xlfn.STDEV.P(Table2[1M Return vs Nifty])</f>
        <v>-1.2648899830789619</v>
      </c>
      <c r="K370">
        <v>39.575051849400701</v>
      </c>
      <c r="L370">
        <f>(Table2[[#This Row],[6M Return vs Nifty]]-AVERAGE(Table2[6M Return vs Nifty]))/_xlfn.STDEV.P(Table2[6M Return vs Nifty])</f>
        <v>0.89221177186757483</v>
      </c>
      <c r="M370">
        <v>-1.6478373350072399</v>
      </c>
      <c r="N370">
        <f>(Table2[[#This Row],[1W Return vs Nifty]]-AVERAGE(Table2[1W Return vs Nifty]))/_xlfn.STDEV.P(Table2[1W Return vs Nifty])</f>
        <v>-2.3793211483664197E-2</v>
      </c>
      <c r="O370">
        <v>708.73</v>
      </c>
      <c r="P370">
        <v>700.54895954537506</v>
      </c>
      <c r="Q370">
        <v>565.69063498113997</v>
      </c>
      <c r="R370">
        <v>45.429531818518498</v>
      </c>
      <c r="S370" s="2">
        <f>(Table2[[#This Row],[Close Price]]-Table2[[#This Row],[20D EMA]])/Table2[[#This Row],[20D EMA]]</f>
        <v>-1.8102803606451032E-2</v>
      </c>
      <c r="T370" s="2">
        <f>(Table2[[#This Row],[Close Price]]-Table2[[#This Row],[50D EMA]])/Table2[[#This Row],[50D EMA]]</f>
        <v>-6.6361665120337129E-3</v>
      </c>
      <c r="U370" s="2">
        <f>(Table2[[#This Row],[Close Price]]-Table2[[#This Row],[200D EMA]])/Table2[[#This Row],[200D EMA]]</f>
        <v>0.23017769248239575</v>
      </c>
      <c r="V370">
        <v>0.55933025766611899</v>
      </c>
      <c r="W370">
        <v>685</v>
      </c>
      <c r="X370">
        <v>707</v>
      </c>
      <c r="Y370">
        <v>690</v>
      </c>
      <c r="Z370">
        <v>709.8</v>
      </c>
      <c r="AA370">
        <v>659</v>
      </c>
      <c r="AB370">
        <v>734</v>
      </c>
      <c r="AC370" s="2">
        <f>(Table2[[#This Row],[Close Price]]/Table2[[#This Row],[Day Low]])-1</f>
        <v>1.591240875912403E-2</v>
      </c>
      <c r="AD370" s="2">
        <f>(Table2[[#This Row],[Day High]]/Table2[[#This Row],[Close Price]])-1</f>
        <v>1.5950567610288902E-2</v>
      </c>
      <c r="AE370" s="2">
        <f>(Table2[[#This Row],[Close Price]]/Table2[[#This Row],[Current Week Low]])-1</f>
        <v>8.5507246376810286E-3</v>
      </c>
      <c r="AF370" s="2">
        <f>(Table2[[#This Row],[Current Week High]]/Table2[[#This Row],[Close Price]])-1</f>
        <v>1.9974134214685968E-2</v>
      </c>
      <c r="AG370" s="2">
        <f>(Table2[[#This Row],[Close Price]]/Table2[[#This Row],[Current Month Low]])-1</f>
        <v>5.5993930197268504E-2</v>
      </c>
      <c r="AH370" s="2">
        <f>(Table2[[#This Row],[Current Month High]]/Table2[[#This Row],[Close Price]])-1</f>
        <v>5.4749245581261707E-2</v>
      </c>
      <c r="AI370">
        <v>18.9826124443167</v>
      </c>
      <c r="AJ370">
        <v>175.05928853754901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-0.04</v>
      </c>
      <c r="AM370" t="s">
        <v>10184</v>
      </c>
      <c r="AN370">
        <v>-2.34</v>
      </c>
      <c r="AO370" t="s">
        <v>10184</v>
      </c>
      <c r="AP370">
        <v>8.0262613743498995E-2</v>
      </c>
      <c r="AQ370">
        <f>(Table2[[#This Row],[Sharpe Ratio]]-AVERAGE(Table2[Sharpe Ratio]))/_xlfn.STDEV.P(Table2[Sharpe Ratio])</f>
        <v>0.30140340793536741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0.39108845462191977</v>
      </c>
      <c r="AS370">
        <f>_xlfn.RANK.AVG(Table2[[#This Row],[1Y Return vs Nifty Z-Score]],Table2[1Y Return vs Nifty Z-Score])</f>
        <v>150</v>
      </c>
      <c r="AT370">
        <f>_xlfn.RANK.AVG(Table2[[#This Row],[6M Return vs Nifty Z-Score]],Table2[6M Return vs Nifty Z-Score])</f>
        <v>105</v>
      </c>
      <c r="AU370">
        <f>_xlfn.RANK.AVG(Table2[[#This Row],[Sharpe Ratio Z-Score]],Table2[Sharpe Ratio Z-Score])</f>
        <v>248</v>
      </c>
      <c r="AV370">
        <f>(Table2[[#This Row],[Rank 1Y]]+Table2[[#This Row],[Rank 6M]]+Table2[[#This Row],[Rank Sharpe]])/3</f>
        <v>167.66666666666666</v>
      </c>
    </row>
    <row r="371" spans="1:48" x14ac:dyDescent="0.3">
      <c r="A371" t="s">
        <v>912</v>
      </c>
      <c r="B371" t="s">
        <v>913</v>
      </c>
      <c r="C371" t="s">
        <v>10139</v>
      </c>
      <c r="D371" t="s">
        <v>481</v>
      </c>
      <c r="E371">
        <v>16234.119122534999</v>
      </c>
      <c r="F371">
        <v>325.35000000000002</v>
      </c>
      <c r="G371">
        <v>-7.76816965099031</v>
      </c>
      <c r="H371">
        <f>(Table2[[#This Row],[1Y Return vs Nifty]]-AVERAGE(Table2[1Y Return vs Nifty]))/_xlfn.STDEV.P(Table2[1Y Return vs Nifty])</f>
        <v>-0.6301129046242242</v>
      </c>
      <c r="I371">
        <v>-10.7922388402928</v>
      </c>
      <c r="J371">
        <f>(Table2[[#This Row],[1M Return vs Nifty]]-AVERAGE(Table2[1M Return vs Nifty]))/_xlfn.STDEV.P(Table2[1M Return vs Nifty])</f>
        <v>-0.97903893100400574</v>
      </c>
      <c r="K371">
        <v>-17.531080158247601</v>
      </c>
      <c r="L371">
        <f>(Table2[[#This Row],[6M Return vs Nifty]]-AVERAGE(Table2[6M Return vs Nifty]))/_xlfn.STDEV.P(Table2[6M Return vs Nifty])</f>
        <v>-0.86473679269423287</v>
      </c>
      <c r="M371">
        <v>-4.36538798511768</v>
      </c>
      <c r="N371">
        <f>(Table2[[#This Row],[1W Return vs Nifty]]-AVERAGE(Table2[1W Return vs Nifty]))/_xlfn.STDEV.P(Table2[1W Return vs Nifty])</f>
        <v>-0.60367571083206106</v>
      </c>
      <c r="O371">
        <v>331.48</v>
      </c>
      <c r="P371">
        <v>328.37093229144102</v>
      </c>
      <c r="Q371">
        <v>318.98358163316601</v>
      </c>
      <c r="R371">
        <v>39.841994836575999</v>
      </c>
      <c r="S371" s="2">
        <f>(Table2[[#This Row],[Close Price]]-Table2[[#This Row],[20D EMA]])/Table2[[#This Row],[20D EMA]]</f>
        <v>-1.8492820079642799E-2</v>
      </c>
      <c r="T371" s="2">
        <f>(Table2[[#This Row],[Close Price]]-Table2[[#This Row],[50D EMA]])/Table2[[#This Row],[50D EMA]]</f>
        <v>-9.1997555032057865E-3</v>
      </c>
      <c r="U371" s="2">
        <f>(Table2[[#This Row],[Close Price]]-Table2[[#This Row],[200D EMA]])/Table2[[#This Row],[200D EMA]]</f>
        <v>1.9958451573709679E-2</v>
      </c>
      <c r="V371">
        <v>0.35093874224563398</v>
      </c>
      <c r="W371">
        <v>324.14999999999998</v>
      </c>
      <c r="X371">
        <v>327.95</v>
      </c>
      <c r="Y371">
        <v>322.55</v>
      </c>
      <c r="Z371">
        <v>328.95</v>
      </c>
      <c r="AA371">
        <v>318.60000000000002</v>
      </c>
      <c r="AB371">
        <v>350</v>
      </c>
      <c r="AC371" s="2">
        <f>(Table2[[#This Row],[Close Price]]/Table2[[#This Row],[Day Low]])-1</f>
        <v>3.7019898195280732E-3</v>
      </c>
      <c r="AD371" s="2">
        <f>(Table2[[#This Row],[Day High]]/Table2[[#This Row],[Close Price]])-1</f>
        <v>7.9913938835098897E-3</v>
      </c>
      <c r="AE371" s="2">
        <f>(Table2[[#This Row],[Close Price]]/Table2[[#This Row],[Current Week Low]])-1</f>
        <v>8.6808246783445231E-3</v>
      </c>
      <c r="AF371" s="2">
        <f>(Table2[[#This Row],[Current Week High]]/Table2[[#This Row],[Close Price]])-1</f>
        <v>1.1065006915629283E-2</v>
      </c>
      <c r="AG371" s="2">
        <f>(Table2[[#This Row],[Close Price]]/Table2[[#This Row],[Current Month Low]])-1</f>
        <v>2.1186440677966045E-2</v>
      </c>
      <c r="AH371" s="2">
        <f>(Table2[[#This Row],[Current Month High]]/Table2[[#This Row],[Close Price]])-1</f>
        <v>7.5764561241739692E-2</v>
      </c>
      <c r="AI371">
        <v>20.485630859074799</v>
      </c>
      <c r="AJ371">
        <v>26.595330739299602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-0.15</v>
      </c>
      <c r="AM371" t="s">
        <v>10184</v>
      </c>
      <c r="AN371">
        <v>0.18</v>
      </c>
      <c r="AO371" t="s">
        <v>10183</v>
      </c>
      <c r="AP371">
        <v>-4.4785660813745999E-2</v>
      </c>
      <c r="AQ371">
        <f>(Table2[[#This Row],[Sharpe Ratio]]-AVERAGE(Table2[Sharpe Ratio]))/_xlfn.STDEV.P(Table2[Sharpe Ratio])</f>
        <v>-1.1132098378176554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-4.1907741769721785</v>
      </c>
      <c r="AS371">
        <f>_xlfn.RANK.AVG(Table2[[#This Row],[1Y Return vs Nifty Z-Score]],Table2[1Y Return vs Nifty Z-Score])</f>
        <v>551</v>
      </c>
      <c r="AT371">
        <f>_xlfn.RANK.AVG(Table2[[#This Row],[6M Return vs Nifty Z-Score]],Table2[6M Return vs Nifty Z-Score])</f>
        <v>607</v>
      </c>
      <c r="AU371">
        <f>_xlfn.RANK.AVG(Table2[[#This Row],[Sharpe Ratio Z-Score]],Table2[Sharpe Ratio Z-Score])</f>
        <v>627</v>
      </c>
      <c r="AV371">
        <f>(Table2[[#This Row],[Rank 1Y]]+Table2[[#This Row],[Rank 6M]]+Table2[[#This Row],[Rank Sharpe]])/3</f>
        <v>595</v>
      </c>
    </row>
    <row r="372" spans="1:48" x14ac:dyDescent="0.3">
      <c r="A372" t="s">
        <v>914</v>
      </c>
      <c r="B372" t="s">
        <v>915</v>
      </c>
      <c r="C372" t="s">
        <v>10150</v>
      </c>
      <c r="D372" t="s">
        <v>916</v>
      </c>
      <c r="E372">
        <v>16225.7283154049</v>
      </c>
      <c r="F372">
        <v>208.16</v>
      </c>
      <c r="G372">
        <v>-10.854740067563499</v>
      </c>
      <c r="H372">
        <f>(Table2[[#This Row],[1Y Return vs Nifty]]-AVERAGE(Table2[1Y Return vs Nifty]))/_xlfn.STDEV.P(Table2[1Y Return vs Nifty])</f>
        <v>-0.6680734267908589</v>
      </c>
      <c r="I372">
        <v>-9.3101578576245192</v>
      </c>
      <c r="J372">
        <f>(Table2[[#This Row],[1M Return vs Nifty]]-AVERAGE(Table2[1M Return vs Nifty]))/_xlfn.STDEV.P(Table2[1M Return vs Nifty])</f>
        <v>-0.83811514775149765</v>
      </c>
      <c r="K372">
        <v>4.3474554545190802</v>
      </c>
      <c r="L372">
        <f>(Table2[[#This Row],[6M Return vs Nifty]]-AVERAGE(Table2[6M Return vs Nifty]))/_xlfn.STDEV.P(Table2[6M Return vs Nifty])</f>
        <v>-0.19161360279902928</v>
      </c>
      <c r="M372">
        <v>-4.3364890719808198</v>
      </c>
      <c r="N372">
        <f>(Table2[[#This Row],[1W Return vs Nifty]]-AVERAGE(Table2[1W Return vs Nifty]))/_xlfn.STDEV.P(Table2[1W Return vs Nifty])</f>
        <v>-0.59750913801121086</v>
      </c>
      <c r="O372">
        <v>212.54</v>
      </c>
      <c r="P372">
        <v>212.005285322372</v>
      </c>
      <c r="Q372">
        <v>196.57436113329001</v>
      </c>
      <c r="R372">
        <v>33.980002524655497</v>
      </c>
      <c r="S372" s="2">
        <f>(Table2[[#This Row],[Close Price]]-Table2[[#This Row],[20D EMA]])/Table2[[#This Row],[20D EMA]]</f>
        <v>-2.0607885574480077E-2</v>
      </c>
      <c r="T372" s="2">
        <f>(Table2[[#This Row],[Close Price]]-Table2[[#This Row],[50D EMA]])/Table2[[#This Row],[50D EMA]]</f>
        <v>-1.813768612666861E-2</v>
      </c>
      <c r="U372" s="2">
        <f>(Table2[[#This Row],[Close Price]]-Table2[[#This Row],[200D EMA]])/Table2[[#This Row],[200D EMA]]</f>
        <v>5.8937690550875957E-2</v>
      </c>
      <c r="V372">
        <v>1.01255992172647</v>
      </c>
      <c r="W372">
        <v>207.58</v>
      </c>
      <c r="X372">
        <v>211.36</v>
      </c>
      <c r="Y372">
        <v>206.25</v>
      </c>
      <c r="Z372">
        <v>210.49</v>
      </c>
      <c r="AA372">
        <v>204.52</v>
      </c>
      <c r="AB372">
        <v>225.9</v>
      </c>
      <c r="AC372" s="2">
        <f>(Table2[[#This Row],[Close Price]]/Table2[[#This Row],[Day Low]])-1</f>
        <v>2.7941034781771013E-3</v>
      </c>
      <c r="AD372" s="2">
        <f>(Table2[[#This Row],[Day High]]/Table2[[#This Row],[Close Price]])-1</f>
        <v>1.5372790161414462E-2</v>
      </c>
      <c r="AE372" s="2">
        <f>(Table2[[#This Row],[Close Price]]/Table2[[#This Row],[Current Week Low]])-1</f>
        <v>9.2606060606059692E-3</v>
      </c>
      <c r="AF372" s="2">
        <f>(Table2[[#This Row],[Current Week High]]/Table2[[#This Row],[Close Price]])-1</f>
        <v>1.1193312836279778E-2</v>
      </c>
      <c r="AG372" s="2">
        <f>(Table2[[#This Row],[Close Price]]/Table2[[#This Row],[Current Month Low]])-1</f>
        <v>1.7797770389203826E-2</v>
      </c>
      <c r="AH372" s="2">
        <f>(Table2[[#This Row],[Current Month High]]/Table2[[#This Row],[Close Price]])-1</f>
        <v>8.522290545734057E-2</v>
      </c>
      <c r="AI372">
        <v>14.118946963873899</v>
      </c>
      <c r="AJ372">
        <v>52.834067547723897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-0.15</v>
      </c>
      <c r="AM372" t="s">
        <v>10184</v>
      </c>
      <c r="AN372">
        <v>-1.63</v>
      </c>
      <c r="AO372" t="s">
        <v>10184</v>
      </c>
      <c r="AP372">
        <v>-4.6800403459240003E-3</v>
      </c>
      <c r="AQ372">
        <f>(Table2[[#This Row],[Sharpe Ratio]]-AVERAGE(Table2[Sharpe Ratio]))/_xlfn.STDEV.P(Table2[Sharpe Ratio])</f>
        <v>-0.65951351818589021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-2.954824833538487</v>
      </c>
      <c r="AS372">
        <f>_xlfn.RANK.AVG(Table2[[#This Row],[1Y Return vs Nifty Z-Score]],Table2[1Y Return vs Nifty Z-Score])</f>
        <v>564</v>
      </c>
      <c r="AT372">
        <f>_xlfn.RANK.AVG(Table2[[#This Row],[6M Return vs Nifty Z-Score]],Table2[6M Return vs Nifty Z-Score])</f>
        <v>386</v>
      </c>
      <c r="AU372">
        <f>_xlfn.RANK.AVG(Table2[[#This Row],[Sharpe Ratio Z-Score]],Table2[Sharpe Ratio Z-Score])</f>
        <v>550</v>
      </c>
      <c r="AV372">
        <f>(Table2[[#This Row],[Rank 1Y]]+Table2[[#This Row],[Rank 6M]]+Table2[[#This Row],[Rank Sharpe]])/3</f>
        <v>500</v>
      </c>
    </row>
    <row r="373" spans="1:48" x14ac:dyDescent="0.3">
      <c r="A373" t="s">
        <v>917</v>
      </c>
      <c r="B373" t="s">
        <v>918</v>
      </c>
      <c r="C373" t="s">
        <v>10139</v>
      </c>
      <c r="D373" t="s">
        <v>244</v>
      </c>
      <c r="E373">
        <v>16214.5524749549</v>
      </c>
      <c r="F373">
        <v>3906.15</v>
      </c>
      <c r="G373">
        <v>259.02079880696198</v>
      </c>
      <c r="H373">
        <f>(Table2[[#This Row],[1Y Return vs Nifty]]-AVERAGE(Table2[1Y Return vs Nifty]))/_xlfn.STDEV.P(Table2[1Y Return vs Nifty])</f>
        <v>2.6510202574714392</v>
      </c>
      <c r="I373">
        <v>-5.7148297658965896</v>
      </c>
      <c r="J373">
        <f>(Table2[[#This Row],[1M Return vs Nifty]]-AVERAGE(Table2[1M Return vs Nifty]))/_xlfn.STDEV.P(Table2[1M Return vs Nifty])</f>
        <v>-0.49625310198923683</v>
      </c>
      <c r="K373">
        <v>34.080241825229997</v>
      </c>
      <c r="L373">
        <f>(Table2[[#This Row],[6M Return vs Nifty]]-AVERAGE(Table2[6M Return vs Nifty]))/_xlfn.STDEV.P(Table2[6M Return vs Nifty])</f>
        <v>0.72315639646211816</v>
      </c>
      <c r="M373">
        <v>-1.7836342875073601</v>
      </c>
      <c r="N373">
        <f>(Table2[[#This Row],[1W Return vs Nifty]]-AVERAGE(Table2[1W Return vs Nifty]))/_xlfn.STDEV.P(Table2[1W Return vs Nifty])</f>
        <v>-5.2770141947302472E-2</v>
      </c>
      <c r="O373">
        <v>3986.84</v>
      </c>
      <c r="P373">
        <v>3947.4387096167002</v>
      </c>
      <c r="Q373">
        <v>3219.7690811684402</v>
      </c>
      <c r="R373">
        <v>37.646582425949298</v>
      </c>
      <c r="S373" s="2">
        <f>(Table2[[#This Row],[Close Price]]-Table2[[#This Row],[20D EMA]])/Table2[[#This Row],[20D EMA]]</f>
        <v>-2.0239086594897225E-2</v>
      </c>
      <c r="T373" s="2">
        <f>(Table2[[#This Row],[Close Price]]-Table2[[#This Row],[50D EMA]])/Table2[[#This Row],[50D EMA]]</f>
        <v>-1.0459620187670819E-2</v>
      </c>
      <c r="U373" s="2">
        <f>(Table2[[#This Row],[Close Price]]-Table2[[#This Row],[200D EMA]])/Table2[[#This Row],[200D EMA]]</f>
        <v>0.21317706379815141</v>
      </c>
      <c r="V373">
        <v>1.1669628494404101</v>
      </c>
      <c r="W373">
        <v>3900.05</v>
      </c>
      <c r="X373">
        <v>3932.05</v>
      </c>
      <c r="Y373">
        <v>3890</v>
      </c>
      <c r="Z373">
        <v>4028.15</v>
      </c>
      <c r="AA373">
        <v>3851.15</v>
      </c>
      <c r="AB373">
        <v>4294.2</v>
      </c>
      <c r="AC373" s="2">
        <f>(Table2[[#This Row],[Close Price]]/Table2[[#This Row],[Day Low]])-1</f>
        <v>1.5640825117626544E-3</v>
      </c>
      <c r="AD373" s="2">
        <f>(Table2[[#This Row],[Day High]]/Table2[[#This Row],[Close Price]])-1</f>
        <v>6.6305697425854682E-3</v>
      </c>
      <c r="AE373" s="2">
        <f>(Table2[[#This Row],[Close Price]]/Table2[[#This Row],[Current Week Low]])-1</f>
        <v>4.1516709511568717E-3</v>
      </c>
      <c r="AF373" s="2">
        <f>(Table2[[#This Row],[Current Week High]]/Table2[[#This Row],[Close Price]])-1</f>
        <v>3.1232799559668623E-2</v>
      </c>
      <c r="AG373" s="2">
        <f>(Table2[[#This Row],[Close Price]]/Table2[[#This Row],[Current Month Low]])-1</f>
        <v>1.4281448398530294E-2</v>
      </c>
      <c r="AH373" s="2">
        <f>(Table2[[#This Row],[Current Month High]]/Table2[[#This Row],[Close Price]])-1</f>
        <v>9.9343343189585598E-2</v>
      </c>
      <c r="AI373">
        <v>10.081538087375</v>
      </c>
      <c r="AJ373">
        <v>289.99101437699602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-0.1</v>
      </c>
      <c r="AM373" t="s">
        <v>10184</v>
      </c>
      <c r="AN373">
        <v>1.04</v>
      </c>
      <c r="AO373" t="s">
        <v>10183</v>
      </c>
      <c r="AP373">
        <v>0.28992099386612602</v>
      </c>
      <c r="AQ373">
        <f>(Table2[[#This Row],[Sharpe Ratio]]-AVERAGE(Table2[Sharpe Ratio]))/_xlfn.STDEV.P(Table2[Sharpe Ratio])</f>
        <v>2.6731716122924665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5.4983250222894853</v>
      </c>
      <c r="AS373">
        <f>_xlfn.RANK.AVG(Table2[[#This Row],[1Y Return vs Nifty Z-Score]],Table2[1Y Return vs Nifty Z-Score])</f>
        <v>14</v>
      </c>
      <c r="AT373">
        <f>_xlfn.RANK.AVG(Table2[[#This Row],[6M Return vs Nifty Z-Score]],Table2[6M Return vs Nifty Z-Score])</f>
        <v>138</v>
      </c>
      <c r="AU373">
        <f>_xlfn.RANK.AVG(Table2[[#This Row],[Sharpe Ratio Z-Score]],Table2[Sharpe Ratio Z-Score])</f>
        <v>3</v>
      </c>
      <c r="AV373">
        <f>(Table2[[#This Row],[Rank 1Y]]+Table2[[#This Row],[Rank 6M]]+Table2[[#This Row],[Rank Sharpe]])/3</f>
        <v>51.666666666666664</v>
      </c>
    </row>
    <row r="374" spans="1:48" x14ac:dyDescent="0.3">
      <c r="A374" t="s">
        <v>919</v>
      </c>
      <c r="B374" t="s">
        <v>920</v>
      </c>
      <c r="C374" t="s">
        <v>10137</v>
      </c>
      <c r="D374" t="s">
        <v>18</v>
      </c>
      <c r="E374">
        <v>16152.419558</v>
      </c>
      <c r="F374">
        <v>1084.7</v>
      </c>
      <c r="G374">
        <v>129.76392327603199</v>
      </c>
      <c r="H374">
        <f>(Table2[[#This Row],[1Y Return vs Nifty]]-AVERAGE(Table2[1Y Return vs Nifty]))/_xlfn.STDEV.P(Table2[1Y Return vs Nifty])</f>
        <v>1.0613405072749902</v>
      </c>
      <c r="I374">
        <v>0.31723805515721798</v>
      </c>
      <c r="J374">
        <f>(Table2[[#This Row],[1M Return vs Nifty]]-AVERAGE(Table2[1M Return vs Nifty]))/_xlfn.STDEV.P(Table2[1M Return vs Nifty])</f>
        <v>7.7306526748591869E-2</v>
      </c>
      <c r="K374">
        <v>18.2824801383017</v>
      </c>
      <c r="L374">
        <f>(Table2[[#This Row],[6M Return vs Nifty]]-AVERAGE(Table2[6M Return vs Nifty]))/_xlfn.STDEV.P(Table2[6M Return vs Nifty])</f>
        <v>0.23711656600361658</v>
      </c>
      <c r="M374">
        <v>7.4648856720333496</v>
      </c>
      <c r="N374">
        <f>(Table2[[#This Row],[1W Return vs Nifty]]-AVERAGE(Table2[1W Return vs Nifty]))/_xlfn.STDEV.P(Table2[1W Return vs Nifty])</f>
        <v>1.9207183261311305</v>
      </c>
      <c r="O374">
        <v>995.96</v>
      </c>
      <c r="P374">
        <v>965.74872643641095</v>
      </c>
      <c r="Q374">
        <v>812.55104976954397</v>
      </c>
      <c r="R374">
        <v>77.939439079092395</v>
      </c>
      <c r="S374" s="2">
        <f>(Table2[[#This Row],[Close Price]]-Table2[[#This Row],[20D EMA]])/Table2[[#This Row],[20D EMA]]</f>
        <v>8.9099963853970052E-2</v>
      </c>
      <c r="T374" s="2">
        <f>(Table2[[#This Row],[Close Price]]-Table2[[#This Row],[50D EMA]])/Table2[[#This Row],[50D EMA]]</f>
        <v>0.12317000303227567</v>
      </c>
      <c r="U374" s="2">
        <f>(Table2[[#This Row],[Close Price]]-Table2[[#This Row],[200D EMA]])/Table2[[#This Row],[200D EMA]]</f>
        <v>0.33493151022036471</v>
      </c>
      <c r="V374">
        <v>1.1714440418811001</v>
      </c>
      <c r="W374">
        <v>1097.3</v>
      </c>
      <c r="X374">
        <v>1234.8</v>
      </c>
      <c r="Y374">
        <v>1050</v>
      </c>
      <c r="Z374">
        <v>1102.05</v>
      </c>
      <c r="AA374">
        <v>945.65</v>
      </c>
      <c r="AB374">
        <v>1102.05</v>
      </c>
      <c r="AC374" s="2">
        <f>(Table2[[#This Row],[Close Price]]/Table2[[#This Row],[Day Low]])-1</f>
        <v>-1.1482730338102543E-2</v>
      </c>
      <c r="AD374" s="2">
        <f>(Table2[[#This Row],[Day High]]/Table2[[#This Row],[Close Price]])-1</f>
        <v>0.13837927537567984</v>
      </c>
      <c r="AE374" s="2">
        <f>(Table2[[#This Row],[Close Price]]/Table2[[#This Row],[Current Week Low]])-1</f>
        <v>3.3047619047618992E-2</v>
      </c>
      <c r="AF374" s="2">
        <f>(Table2[[#This Row],[Current Week High]]/Table2[[#This Row],[Close Price]])-1</f>
        <v>1.5995206047755062E-2</v>
      </c>
      <c r="AG374" s="2">
        <f>(Table2[[#This Row],[Close Price]]/Table2[[#This Row],[Current Month Low]])-1</f>
        <v>0.14704171733728133</v>
      </c>
      <c r="AH374" s="2">
        <f>(Table2[[#This Row],[Current Month High]]/Table2[[#This Row],[Close Price]])-1</f>
        <v>1.5995206047755062E-2</v>
      </c>
      <c r="AI374">
        <v>3.4848345164561501</v>
      </c>
      <c r="AJ374">
        <v>211.78499568841599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-7.0000000000000007E-2</v>
      </c>
      <c r="AM374" t="s">
        <v>10184</v>
      </c>
      <c r="AN374">
        <v>13.46</v>
      </c>
      <c r="AO374" t="s">
        <v>10183</v>
      </c>
      <c r="AP374">
        <v>0.18580635352372499</v>
      </c>
      <c r="AQ374">
        <f>(Table2[[#This Row],[Sharpe Ratio]]-AVERAGE(Table2[Sharpe Ratio]))/_xlfn.STDEV.P(Table2[Sharpe Ratio])</f>
        <v>1.4953708803219556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4.7918528064802848</v>
      </c>
      <c r="AS374">
        <f>_xlfn.RANK.AVG(Table2[[#This Row],[1Y Return vs Nifty Z-Score]],Table2[1Y Return vs Nifty Z-Score])</f>
        <v>81</v>
      </c>
      <c r="AT374">
        <f>_xlfn.RANK.AVG(Table2[[#This Row],[6M Return vs Nifty Z-Score]],Table2[6M Return vs Nifty Z-Score])</f>
        <v>240</v>
      </c>
      <c r="AU374">
        <f>_xlfn.RANK.AVG(Table2[[#This Row],[Sharpe Ratio Z-Score]],Table2[Sharpe Ratio Z-Score])</f>
        <v>51</v>
      </c>
      <c r="AV374">
        <f>(Table2[[#This Row],[Rank 1Y]]+Table2[[#This Row],[Rank 6M]]+Table2[[#This Row],[Rank Sharpe]])/3</f>
        <v>124</v>
      </c>
    </row>
    <row r="375" spans="1:48" x14ac:dyDescent="0.3">
      <c r="A375" t="s">
        <v>921</v>
      </c>
      <c r="B375" t="s">
        <v>922</v>
      </c>
      <c r="C375" t="s">
        <v>10139</v>
      </c>
      <c r="D375" t="s">
        <v>24</v>
      </c>
      <c r="E375">
        <v>16087.940489365999</v>
      </c>
      <c r="F375">
        <v>199.93</v>
      </c>
      <c r="G375">
        <v>32.377467375823898</v>
      </c>
      <c r="H375">
        <f>(Table2[[#This Row],[1Y Return vs Nifty]]-AVERAGE(Table2[1Y Return vs Nifty]))/_xlfn.STDEV.P(Table2[1Y Return vs Nifty])</f>
        <v>-0.13637741876999515</v>
      </c>
      <c r="I375">
        <v>-8.5995028713543302</v>
      </c>
      <c r="J375">
        <f>(Table2[[#This Row],[1M Return vs Nifty]]-AVERAGE(Table2[1M Return vs Nifty]))/_xlfn.STDEV.P(Table2[1M Return vs Nifty])</f>
        <v>-0.77054246419128403</v>
      </c>
      <c r="K375">
        <v>3.3081914487391</v>
      </c>
      <c r="L375">
        <f>(Table2[[#This Row],[6M Return vs Nifty]]-AVERAGE(Table2[6M Return vs Nifty]))/_xlfn.STDEV.P(Table2[6M Return vs Nifty])</f>
        <v>-0.2235879869669386</v>
      </c>
      <c r="M375">
        <v>-2.5074332196051801</v>
      </c>
      <c r="N375">
        <f>(Table2[[#This Row],[1W Return vs Nifty]]-AVERAGE(Table2[1W Return vs Nifty]))/_xlfn.STDEV.P(Table2[1W Return vs Nifty])</f>
        <v>-0.20721743210306362</v>
      </c>
      <c r="O375">
        <v>201.47</v>
      </c>
      <c r="P375">
        <v>199.56913236302401</v>
      </c>
      <c r="Q375">
        <v>176.52411595470599</v>
      </c>
      <c r="R375">
        <v>47.655373785998101</v>
      </c>
      <c r="S375" s="2">
        <f>(Table2[[#This Row],[Close Price]]-Table2[[#This Row],[20D EMA]])/Table2[[#This Row],[20D EMA]]</f>
        <v>-7.6438179381545244E-3</v>
      </c>
      <c r="T375" s="2">
        <f>(Table2[[#This Row],[Close Price]]-Table2[[#This Row],[50D EMA]])/Table2[[#This Row],[50D EMA]]</f>
        <v>1.8082337318557058E-3</v>
      </c>
      <c r="U375" s="2">
        <f>(Table2[[#This Row],[Close Price]]-Table2[[#This Row],[200D EMA]])/Table2[[#This Row],[200D EMA]]</f>
        <v>0.13259312428053563</v>
      </c>
      <c r="V375">
        <v>0.70128549308072696</v>
      </c>
      <c r="W375">
        <v>198.54</v>
      </c>
      <c r="X375">
        <v>202.32</v>
      </c>
      <c r="Y375">
        <v>196.15</v>
      </c>
      <c r="Z375">
        <v>202.3</v>
      </c>
      <c r="AA375">
        <v>191.15</v>
      </c>
      <c r="AB375">
        <v>212.07</v>
      </c>
      <c r="AC375" s="2">
        <f>(Table2[[#This Row],[Close Price]]/Table2[[#This Row],[Day Low]])-1</f>
        <v>7.0011080890501898E-3</v>
      </c>
      <c r="AD375" s="2">
        <f>(Table2[[#This Row],[Day High]]/Table2[[#This Row],[Close Price]])-1</f>
        <v>1.1954183964387521E-2</v>
      </c>
      <c r="AE375" s="2">
        <f>(Table2[[#This Row],[Close Price]]/Table2[[#This Row],[Current Week Low]])-1</f>
        <v>1.9270966097374442E-2</v>
      </c>
      <c r="AF375" s="2">
        <f>(Table2[[#This Row],[Current Week High]]/Table2[[#This Row],[Close Price]])-1</f>
        <v>1.1854148952133325E-2</v>
      </c>
      <c r="AG375" s="2">
        <f>(Table2[[#This Row],[Close Price]]/Table2[[#This Row],[Current Month Low]])-1</f>
        <v>4.593251373267071E-2</v>
      </c>
      <c r="AH375" s="2">
        <f>(Table2[[#This Row],[Current Month High]]/Table2[[#This Row],[Close Price]])-1</f>
        <v>6.0721252438353357E-2</v>
      </c>
      <c r="AI375">
        <v>9.9884959735907497</v>
      </c>
      <c r="AJ375">
        <v>72.949826989619297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-0.03</v>
      </c>
      <c r="AM375" t="s">
        <v>10184</v>
      </c>
      <c r="AN375">
        <v>-0.19</v>
      </c>
      <c r="AO375" t="s">
        <v>10184</v>
      </c>
      <c r="AP375">
        <v>0.152826562656869</v>
      </c>
      <c r="AQ375">
        <f>(Table2[[#This Row],[Sharpe Ratio]]-AVERAGE(Table2[Sharpe Ratio]))/_xlfn.STDEV.P(Table2[Sharpe Ratio])</f>
        <v>1.1222857724497812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-0.21543952958150012</v>
      </c>
      <c r="AS375">
        <f>_xlfn.RANK.AVG(Table2[[#This Row],[1Y Return vs Nifty Z-Score]],Table2[1Y Return vs Nifty Z-Score])</f>
        <v>327</v>
      </c>
      <c r="AT375">
        <f>_xlfn.RANK.AVG(Table2[[#This Row],[6M Return vs Nifty Z-Score]],Table2[6M Return vs Nifty Z-Score])</f>
        <v>394</v>
      </c>
      <c r="AU375">
        <f>_xlfn.RANK.AVG(Table2[[#This Row],[Sharpe Ratio Z-Score]],Table2[Sharpe Ratio Z-Score])</f>
        <v>101</v>
      </c>
      <c r="AV375">
        <f>(Table2[[#This Row],[Rank 1Y]]+Table2[[#This Row],[Rank 6M]]+Table2[[#This Row],[Rank Sharpe]])/3</f>
        <v>274</v>
      </c>
    </row>
    <row r="376" spans="1:48" x14ac:dyDescent="0.3">
      <c r="A376" t="s">
        <v>923</v>
      </c>
      <c r="B376" t="s">
        <v>924</v>
      </c>
      <c r="C376" t="s">
        <v>10141</v>
      </c>
      <c r="D376" t="s">
        <v>247</v>
      </c>
      <c r="E376">
        <v>16066.7242725</v>
      </c>
      <c r="F376">
        <v>2302.75</v>
      </c>
      <c r="G376">
        <v>78.664745272879699</v>
      </c>
      <c r="H376">
        <f>(Table2[[#This Row],[1Y Return vs Nifty]]-AVERAGE(Table2[1Y Return vs Nifty]))/_xlfn.STDEV.P(Table2[1Y Return vs Nifty])</f>
        <v>0.43289170569571112</v>
      </c>
      <c r="I376">
        <v>33.334529980141397</v>
      </c>
      <c r="J376">
        <f>(Table2[[#This Row],[1M Return vs Nifty]]-AVERAGE(Table2[1M Return vs Nifty]))/_xlfn.STDEV.P(Table2[1M Return vs Nifty])</f>
        <v>3.2167582471561484</v>
      </c>
      <c r="K376">
        <v>27.945596180625099</v>
      </c>
      <c r="L376">
        <f>(Table2[[#This Row],[6M Return vs Nifty]]-AVERAGE(Table2[6M Return vs Nifty]))/_xlfn.STDEV.P(Table2[6M Return vs Nifty])</f>
        <v>0.53441559962544261</v>
      </c>
      <c r="M376">
        <v>10.355713382398401</v>
      </c>
      <c r="N376">
        <f>(Table2[[#This Row],[1W Return vs Nifty]]-AVERAGE(Table2[1W Return vs Nifty]))/_xlfn.STDEV.P(Table2[1W Return vs Nifty])</f>
        <v>2.5375754205164598</v>
      </c>
      <c r="O376">
        <v>2050.84</v>
      </c>
      <c r="P376">
        <v>1839.1984576992299</v>
      </c>
      <c r="Q376">
        <v>1567.99569474961</v>
      </c>
      <c r="R376">
        <v>68.150076950926803</v>
      </c>
      <c r="S376" s="2">
        <f>(Table2[[#This Row],[Close Price]]-Table2[[#This Row],[20D EMA]])/Table2[[#This Row],[20D EMA]]</f>
        <v>0.12283259542431386</v>
      </c>
      <c r="T376" s="2">
        <f>(Table2[[#This Row],[Close Price]]-Table2[[#This Row],[50D EMA]])/Table2[[#This Row],[50D EMA]]</f>
        <v>0.25203997989464177</v>
      </c>
      <c r="U376" s="2">
        <f>(Table2[[#This Row],[Close Price]]-Table2[[#This Row],[200D EMA]])/Table2[[#This Row],[200D EMA]]</f>
        <v>0.46859459353791233</v>
      </c>
      <c r="V376">
        <v>2.08374603051351</v>
      </c>
      <c r="W376">
        <v>2278</v>
      </c>
      <c r="X376">
        <v>2324.4</v>
      </c>
      <c r="Y376">
        <v>2244</v>
      </c>
      <c r="Z376">
        <v>2370</v>
      </c>
      <c r="AA376">
        <v>1989.6</v>
      </c>
      <c r="AB376">
        <v>2408</v>
      </c>
      <c r="AC376" s="2">
        <f>(Table2[[#This Row],[Close Price]]/Table2[[#This Row],[Day Low]])-1</f>
        <v>1.0864793678665441E-2</v>
      </c>
      <c r="AD376" s="2">
        <f>(Table2[[#This Row],[Day High]]/Table2[[#This Row],[Close Price]])-1</f>
        <v>9.4018021930302176E-3</v>
      </c>
      <c r="AE376" s="2">
        <f>(Table2[[#This Row],[Close Price]]/Table2[[#This Row],[Current Week Low]])-1</f>
        <v>2.6180926916220981E-2</v>
      </c>
      <c r="AF376" s="2">
        <f>(Table2[[#This Row],[Current Week High]]/Table2[[#This Row],[Close Price]])-1</f>
        <v>2.9204212354793091E-2</v>
      </c>
      <c r="AG376" s="2">
        <f>(Table2[[#This Row],[Close Price]]/Table2[[#This Row],[Current Month Low]])-1</f>
        <v>0.1573934459187778</v>
      </c>
      <c r="AH376" s="2">
        <f>(Table2[[#This Row],[Current Month High]]/Table2[[#This Row],[Close Price]])-1</f>
        <v>4.5706220822929078E-2</v>
      </c>
      <c r="AI376">
        <v>4.5706220822928998</v>
      </c>
      <c r="AJ376">
        <v>137.38467089325201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0.32</v>
      </c>
      <c r="AM376" t="s">
        <v>10183</v>
      </c>
      <c r="AN376">
        <v>22.1</v>
      </c>
      <c r="AO376" t="s">
        <v>10183</v>
      </c>
      <c r="AP376">
        <v>4.5177608074013997E-2</v>
      </c>
      <c r="AQ376">
        <f>(Table2[[#This Row],[Sharpe Ratio]]-AVERAGE(Table2[Sharpe Ratio]))/_xlfn.STDEV.P(Table2[Sharpe Ratio])</f>
        <v>-9.5497020503993515E-2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6.6261439524897678</v>
      </c>
      <c r="AS376">
        <f>_xlfn.RANK.AVG(Table2[[#This Row],[1Y Return vs Nifty Z-Score]],Table2[1Y Return vs Nifty Z-Score])</f>
        <v>167</v>
      </c>
      <c r="AT376">
        <f>_xlfn.RANK.AVG(Table2[[#This Row],[6M Return vs Nifty Z-Score]],Table2[6M Return vs Nifty Z-Score])</f>
        <v>162</v>
      </c>
      <c r="AU376">
        <f>_xlfn.RANK.AVG(Table2[[#This Row],[Sharpe Ratio Z-Score]],Table2[Sharpe Ratio Z-Score])</f>
        <v>366</v>
      </c>
      <c r="AV376">
        <f>(Table2[[#This Row],[Rank 1Y]]+Table2[[#This Row],[Rank 6M]]+Table2[[#This Row],[Rank Sharpe]])/3</f>
        <v>231.66666666666666</v>
      </c>
    </row>
    <row r="377" spans="1:48" x14ac:dyDescent="0.3">
      <c r="A377" t="s">
        <v>925</v>
      </c>
      <c r="B377" t="s">
        <v>926</v>
      </c>
      <c r="C377" t="s">
        <v>10153</v>
      </c>
      <c r="D377" t="s">
        <v>550</v>
      </c>
      <c r="E377">
        <v>16057.79040009</v>
      </c>
      <c r="F377">
        <v>853.95</v>
      </c>
      <c r="G377">
        <v>64.752603164136502</v>
      </c>
      <c r="H377">
        <f>(Table2[[#This Row],[1Y Return vs Nifty]]-AVERAGE(Table2[1Y Return vs Nifty]))/_xlfn.STDEV.P(Table2[1Y Return vs Nifty])</f>
        <v>0.26179171197172335</v>
      </c>
      <c r="I377">
        <v>12.6310825999883</v>
      </c>
      <c r="J377">
        <f>(Table2[[#This Row],[1M Return vs Nifty]]-AVERAGE(Table2[1M Return vs Nifty]))/_xlfn.STDEV.P(Table2[1M Return vs Nifty])</f>
        <v>1.2481693742811628</v>
      </c>
      <c r="K377">
        <v>42.392345519169702</v>
      </c>
      <c r="L377">
        <f>(Table2[[#This Row],[6M Return vs Nifty]]-AVERAGE(Table2[6M Return vs Nifty]))/_xlfn.STDEV.P(Table2[6M Return vs Nifty])</f>
        <v>0.97888968008917832</v>
      </c>
      <c r="M377">
        <v>-0.19367212240121501</v>
      </c>
      <c r="N377">
        <f>(Table2[[#This Row],[1W Return vs Nifty]]-AVERAGE(Table2[1W Return vs Nifty]))/_xlfn.STDEV.P(Table2[1W Return vs Nifty])</f>
        <v>0.28650273752365446</v>
      </c>
      <c r="O377">
        <v>812.24</v>
      </c>
      <c r="P377">
        <v>755.75609021073399</v>
      </c>
      <c r="Q377">
        <v>641.115876888549</v>
      </c>
      <c r="R377">
        <v>64.161952413732706</v>
      </c>
      <c r="S377" s="2">
        <f>(Table2[[#This Row],[Close Price]]-Table2[[#This Row],[20D EMA]])/Table2[[#This Row],[20D EMA]]</f>
        <v>5.1351817196887667E-2</v>
      </c>
      <c r="T377" s="2">
        <f>(Table2[[#This Row],[Close Price]]-Table2[[#This Row],[50D EMA]])/Table2[[#This Row],[50D EMA]]</f>
        <v>0.12992804300377625</v>
      </c>
      <c r="U377" s="2">
        <f>(Table2[[#This Row],[Close Price]]-Table2[[#This Row],[200D EMA]])/Table2[[#This Row],[200D EMA]]</f>
        <v>0.33197450068523249</v>
      </c>
      <c r="V377">
        <v>1.45929276051343</v>
      </c>
      <c r="W377">
        <v>860.7</v>
      </c>
      <c r="X377">
        <v>882.9</v>
      </c>
      <c r="Y377">
        <v>852.1</v>
      </c>
      <c r="Z377">
        <v>869</v>
      </c>
      <c r="AA377">
        <v>749</v>
      </c>
      <c r="AB377">
        <v>909.9</v>
      </c>
      <c r="AC377" s="2">
        <f>(Table2[[#This Row],[Close Price]]/Table2[[#This Row],[Day Low]])-1</f>
        <v>-7.8424538166608215E-3</v>
      </c>
      <c r="AD377" s="2">
        <f>(Table2[[#This Row],[Day High]]/Table2[[#This Row],[Close Price]])-1</f>
        <v>3.3901282276479705E-2</v>
      </c>
      <c r="AE377" s="2">
        <f>(Table2[[#This Row],[Close Price]]/Table2[[#This Row],[Current Week Low]])-1</f>
        <v>2.1711066776199939E-3</v>
      </c>
      <c r="AF377" s="2">
        <f>(Table2[[#This Row],[Current Week High]]/Table2[[#This Row],[Close Price]])-1</f>
        <v>1.7623982668774518E-2</v>
      </c>
      <c r="AG377" s="2">
        <f>(Table2[[#This Row],[Close Price]]/Table2[[#This Row],[Current Month Low]])-1</f>
        <v>0.14012016021361817</v>
      </c>
      <c r="AH377" s="2">
        <f>(Table2[[#This Row],[Current Month High]]/Table2[[#This Row],[Close Price]])-1</f>
        <v>6.5519058492885973E-2</v>
      </c>
      <c r="AI377">
        <v>6.5519058492885902</v>
      </c>
      <c r="AJ377">
        <v>108.78973105134401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0.14000000000000001</v>
      </c>
      <c r="AM377" t="s">
        <v>10183</v>
      </c>
      <c r="AN377">
        <v>10.199999999999999</v>
      </c>
      <c r="AO377" t="s">
        <v>10183</v>
      </c>
      <c r="AP377">
        <v>0.101008557758534</v>
      </c>
      <c r="AQ377">
        <f>(Table2[[#This Row],[Sharpe Ratio]]-AVERAGE(Table2[Sharpe Ratio]))/_xlfn.STDEV.P(Table2[Sharpe Ratio])</f>
        <v>0.53609266936843403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3.3114461732341534</v>
      </c>
      <c r="AS377">
        <f>_xlfn.RANK.AVG(Table2[[#This Row],[1Y Return vs Nifty Z-Score]],Table2[1Y Return vs Nifty Z-Score])</f>
        <v>203</v>
      </c>
      <c r="AT377">
        <f>_xlfn.RANK.AVG(Table2[[#This Row],[6M Return vs Nifty Z-Score]],Table2[6M Return vs Nifty Z-Score])</f>
        <v>94</v>
      </c>
      <c r="AU377">
        <f>_xlfn.RANK.AVG(Table2[[#This Row],[Sharpe Ratio Z-Score]],Table2[Sharpe Ratio Z-Score])</f>
        <v>204</v>
      </c>
      <c r="AV377">
        <f>(Table2[[#This Row],[Rank 1Y]]+Table2[[#This Row],[Rank 6M]]+Table2[[#This Row],[Rank Sharpe]])/3</f>
        <v>167</v>
      </c>
    </row>
    <row r="378" spans="1:48" x14ac:dyDescent="0.3">
      <c r="A378" t="s">
        <v>927</v>
      </c>
      <c r="B378" t="s">
        <v>928</v>
      </c>
      <c r="C378" t="s">
        <v>10142</v>
      </c>
      <c r="D378" t="s">
        <v>46</v>
      </c>
      <c r="E378">
        <v>16035.233831</v>
      </c>
      <c r="F378">
        <v>1494.75</v>
      </c>
      <c r="G378">
        <v>224.18375216895501</v>
      </c>
      <c r="H378">
        <f>(Table2[[#This Row],[1Y Return vs Nifty]]-AVERAGE(Table2[1Y Return vs Nifty]))/_xlfn.STDEV.P(Table2[1Y Return vs Nifty])</f>
        <v>2.2225730482254051</v>
      </c>
      <c r="I378">
        <v>-6.2820567165764203</v>
      </c>
      <c r="J378">
        <f>(Table2[[#This Row],[1M Return vs Nifty]]-AVERAGE(Table2[1M Return vs Nifty]))/_xlfn.STDEV.P(Table2[1M Return vs Nifty])</f>
        <v>-0.55018791984829352</v>
      </c>
      <c r="K378">
        <v>83.098300892366595</v>
      </c>
      <c r="L378">
        <f>(Table2[[#This Row],[6M Return vs Nifty]]-AVERAGE(Table2[6M Return vs Nifty]))/_xlfn.STDEV.P(Table2[6M Return vs Nifty])</f>
        <v>2.2312642911463016</v>
      </c>
      <c r="M378">
        <v>-5.8536625951885997</v>
      </c>
      <c r="N378">
        <f>(Table2[[#This Row],[1W Return vs Nifty]]-AVERAGE(Table2[1W Return vs Nifty]))/_xlfn.STDEV.P(Table2[1W Return vs Nifty])</f>
        <v>-0.92125006793543751</v>
      </c>
      <c r="O378">
        <v>1468.14</v>
      </c>
      <c r="P378">
        <v>1326.5801734700899</v>
      </c>
      <c r="Q378">
        <v>940.44782241871201</v>
      </c>
      <c r="R378">
        <v>50.913931564918201</v>
      </c>
      <c r="S378" s="2">
        <f>(Table2[[#This Row],[Close Price]]-Table2[[#This Row],[20D EMA]])/Table2[[#This Row],[20D EMA]]</f>
        <v>1.8124974457476739E-2</v>
      </c>
      <c r="T378" s="2">
        <f>(Table2[[#This Row],[Close Price]]-Table2[[#This Row],[50D EMA]])/Table2[[#This Row],[50D EMA]]</f>
        <v>0.126769440621149</v>
      </c>
      <c r="U378" s="2">
        <f>(Table2[[#This Row],[Close Price]]-Table2[[#This Row],[200D EMA]])/Table2[[#This Row],[200D EMA]]</f>
        <v>0.5894023723248073</v>
      </c>
      <c r="V378">
        <v>0.290263406085711</v>
      </c>
      <c r="W378">
        <v>1471.1</v>
      </c>
      <c r="X378">
        <v>1530</v>
      </c>
      <c r="Y378">
        <v>1375</v>
      </c>
      <c r="Z378">
        <v>1508.4</v>
      </c>
      <c r="AA378">
        <v>1375</v>
      </c>
      <c r="AB378">
        <v>1599.1</v>
      </c>
      <c r="AC378" s="2">
        <f>(Table2[[#This Row],[Close Price]]/Table2[[#This Row],[Day Low]])-1</f>
        <v>1.6076405410917038E-2</v>
      </c>
      <c r="AD378" s="2">
        <f>(Table2[[#This Row],[Day High]]/Table2[[#This Row],[Close Price]])-1</f>
        <v>2.358253888610129E-2</v>
      </c>
      <c r="AE378" s="2">
        <f>(Table2[[#This Row],[Close Price]]/Table2[[#This Row],[Current Week Low]])-1</f>
        <v>8.7090909090909108E-2</v>
      </c>
      <c r="AF378" s="2">
        <f>(Table2[[#This Row],[Current Week High]]/Table2[[#This Row],[Close Price]])-1</f>
        <v>9.1319618665328672E-3</v>
      </c>
      <c r="AG378" s="2">
        <f>(Table2[[#This Row],[Close Price]]/Table2[[#This Row],[Current Month Low]])-1</f>
        <v>8.7090909090909108E-2</v>
      </c>
      <c r="AH378" s="2">
        <f>(Table2[[#This Row],[Current Month High]]/Table2[[#This Row],[Close Price]])-1</f>
        <v>6.9811005184813535E-2</v>
      </c>
      <c r="AI378">
        <v>6.9811005184813499</v>
      </c>
      <c r="AJ378">
        <v>256.78481919083401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0.41</v>
      </c>
      <c r="AM378" t="s">
        <v>10183</v>
      </c>
      <c r="AN378">
        <v>-0.26</v>
      </c>
      <c r="AO378" t="s">
        <v>10184</v>
      </c>
      <c r="AP378">
        <v>0.156006840507319</v>
      </c>
      <c r="AQ378">
        <f>(Table2[[#This Row],[Sharpe Ratio]]-AVERAGE(Table2[Sharpe Ratio]))/_xlfn.STDEV.P(Table2[Sharpe Ratio])</f>
        <v>1.1582627836348658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4.1406621352228417</v>
      </c>
      <c r="AS378">
        <f>_xlfn.RANK.AVG(Table2[[#This Row],[1Y Return vs Nifty Z-Score]],Table2[1Y Return vs Nifty Z-Score])</f>
        <v>20</v>
      </c>
      <c r="AT378">
        <f>_xlfn.RANK.AVG(Table2[[#This Row],[6M Return vs Nifty Z-Score]],Table2[6M Return vs Nifty Z-Score])</f>
        <v>21</v>
      </c>
      <c r="AU378">
        <f>_xlfn.RANK.AVG(Table2[[#This Row],[Sharpe Ratio Z-Score]],Table2[Sharpe Ratio Z-Score])</f>
        <v>95</v>
      </c>
      <c r="AV378">
        <f>(Table2[[#This Row],[Rank 1Y]]+Table2[[#This Row],[Rank 6M]]+Table2[[#This Row],[Rank Sharpe]])/3</f>
        <v>45.333333333333336</v>
      </c>
    </row>
    <row r="379" spans="1:48" x14ac:dyDescent="0.3">
      <c r="A379" t="s">
        <v>929</v>
      </c>
      <c r="B379" t="s">
        <v>930</v>
      </c>
      <c r="C379" t="s">
        <v>647</v>
      </c>
      <c r="D379" t="s">
        <v>647</v>
      </c>
      <c r="E379">
        <v>15975.461826000001</v>
      </c>
      <c r="F379">
        <v>552.45000000000005</v>
      </c>
      <c r="G379">
        <v>20.2492124570364</v>
      </c>
      <c r="H379">
        <f>(Table2[[#This Row],[1Y Return vs Nifty]]-AVERAGE(Table2[1Y Return vs Nifty]))/_xlfn.STDEV.P(Table2[1Y Return vs Nifty])</f>
        <v>-0.28553808175541157</v>
      </c>
      <c r="I379">
        <v>5.5307753287668202</v>
      </c>
      <c r="J379">
        <f>(Table2[[#This Row],[1M Return vs Nifty]]-AVERAGE(Table2[1M Return vs Nifty]))/_xlfn.STDEV.P(Table2[1M Return vs Nifty])</f>
        <v>0.57303611596596771</v>
      </c>
      <c r="K379">
        <v>23.808475179412099</v>
      </c>
      <c r="L379">
        <f>(Table2[[#This Row],[6M Return vs Nifty]]-AVERAGE(Table2[6M Return vs Nifty]))/_xlfn.STDEV.P(Table2[6M Return vs Nifty])</f>
        <v>0.40713139127587028</v>
      </c>
      <c r="M379">
        <v>-3.9243316979656702</v>
      </c>
      <c r="N379">
        <f>(Table2[[#This Row],[1W Return vs Nifty]]-AVERAGE(Table2[1W Return vs Nifty]))/_xlfn.STDEV.P(Table2[1W Return vs Nifty])</f>
        <v>-0.50956124708264117</v>
      </c>
      <c r="O379">
        <v>502.68</v>
      </c>
      <c r="P379">
        <v>479.32117961672998</v>
      </c>
      <c r="Q379">
        <v>431.430916545218</v>
      </c>
      <c r="R379">
        <v>72.701578100723793</v>
      </c>
      <c r="S379" s="2">
        <f>(Table2[[#This Row],[Close Price]]-Table2[[#This Row],[20D EMA]])/Table2[[#This Row],[20D EMA]]</f>
        <v>9.9009310097875461E-2</v>
      </c>
      <c r="T379" s="2">
        <f>(Table2[[#This Row],[Close Price]]-Table2[[#This Row],[50D EMA]])/Table2[[#This Row],[50D EMA]]</f>
        <v>0.15256747144314509</v>
      </c>
      <c r="U379" s="2">
        <f>(Table2[[#This Row],[Close Price]]-Table2[[#This Row],[200D EMA]])/Table2[[#This Row],[200D EMA]]</f>
        <v>0.28050628458403054</v>
      </c>
      <c r="V379">
        <v>2.5661913281928701</v>
      </c>
      <c r="W379">
        <v>542.20000000000005</v>
      </c>
      <c r="X379">
        <v>550</v>
      </c>
      <c r="Y379">
        <v>525</v>
      </c>
      <c r="Z379">
        <v>585</v>
      </c>
      <c r="AA379">
        <v>477.8</v>
      </c>
      <c r="AB379">
        <v>585</v>
      </c>
      <c r="AC379" s="2">
        <f>(Table2[[#This Row],[Close Price]]/Table2[[#This Row],[Day Low]])-1</f>
        <v>1.8904463297676033E-2</v>
      </c>
      <c r="AD379" s="2">
        <f>(Table2[[#This Row],[Day High]]/Table2[[#This Row],[Close Price]])-1</f>
        <v>-4.4347904787764847E-3</v>
      </c>
      <c r="AE379" s="2">
        <f>(Table2[[#This Row],[Close Price]]/Table2[[#This Row],[Current Week Low]])-1</f>
        <v>5.2285714285714269E-2</v>
      </c>
      <c r="AF379" s="2">
        <f>(Table2[[#This Row],[Current Week High]]/Table2[[#This Row],[Close Price]])-1</f>
        <v>5.89193592180286E-2</v>
      </c>
      <c r="AG379" s="2">
        <f>(Table2[[#This Row],[Close Price]]/Table2[[#This Row],[Current Month Low]])-1</f>
        <v>0.15623691921305993</v>
      </c>
      <c r="AH379" s="2">
        <f>(Table2[[#This Row],[Current Month High]]/Table2[[#This Row],[Close Price]])-1</f>
        <v>5.89193592180286E-2</v>
      </c>
      <c r="AI379">
        <v>5.89193592180286</v>
      </c>
      <c r="AJ379">
        <v>65.206339712918606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0.09</v>
      </c>
      <c r="AM379" t="s">
        <v>10183</v>
      </c>
      <c r="AN379">
        <v>15.61</v>
      </c>
      <c r="AO379" t="s">
        <v>10183</v>
      </c>
      <c r="AP379">
        <v>2.1571484378503002E-2</v>
      </c>
      <c r="AQ379">
        <f>(Table2[[#This Row],[Sharpe Ratio]]-AVERAGE(Table2[Sharpe Ratio]))/_xlfn.STDEV.P(Table2[Sharpe Ratio])</f>
        <v>-0.36254217069730665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-0.17747399229352145</v>
      </c>
      <c r="AS379">
        <f>_xlfn.RANK.AVG(Table2[[#This Row],[1Y Return vs Nifty Z-Score]],Table2[1Y Return vs Nifty Z-Score])</f>
        <v>380</v>
      </c>
      <c r="AT379">
        <f>_xlfn.RANK.AVG(Table2[[#This Row],[6M Return vs Nifty Z-Score]],Table2[6M Return vs Nifty Z-Score])</f>
        <v>195</v>
      </c>
      <c r="AU379">
        <f>_xlfn.RANK.AVG(Table2[[#This Row],[Sharpe Ratio Z-Score]],Table2[Sharpe Ratio Z-Score])</f>
        <v>432</v>
      </c>
      <c r="AV379">
        <f>(Table2[[#This Row],[Rank 1Y]]+Table2[[#This Row],[Rank 6M]]+Table2[[#This Row],[Rank Sharpe]])/3</f>
        <v>335.66666666666669</v>
      </c>
    </row>
    <row r="380" spans="1:48" x14ac:dyDescent="0.3">
      <c r="A380" t="s">
        <v>931</v>
      </c>
      <c r="B380" t="s">
        <v>932</v>
      </c>
      <c r="C380" t="s">
        <v>10142</v>
      </c>
      <c r="D380" t="s">
        <v>46</v>
      </c>
      <c r="E380">
        <v>15872.076613519999</v>
      </c>
      <c r="F380">
        <v>282.39999999999998</v>
      </c>
      <c r="G380">
        <v>93.669842371027102</v>
      </c>
      <c r="H380">
        <f>(Table2[[#This Row],[1Y Return vs Nifty]]-AVERAGE(Table2[1Y Return vs Nifty]))/_xlfn.STDEV.P(Table2[1Y Return vs Nifty])</f>
        <v>0.61743352529855733</v>
      </c>
      <c r="I380">
        <v>3.29142417027245</v>
      </c>
      <c r="J380">
        <f>(Table2[[#This Row],[1M Return vs Nifty]]-AVERAGE(Table2[1M Return vs Nifty]))/_xlfn.STDEV.P(Table2[1M Return vs Nifty])</f>
        <v>0.36010724029970043</v>
      </c>
      <c r="K380">
        <v>12.8669936780284</v>
      </c>
      <c r="L380">
        <f>(Table2[[#This Row],[6M Return vs Nifty]]-AVERAGE(Table2[6M Return vs Nifty]))/_xlfn.STDEV.P(Table2[6M Return vs Nifty])</f>
        <v>7.0501688961922368E-2</v>
      </c>
      <c r="M380">
        <v>6.0735409195319603</v>
      </c>
      <c r="N380">
        <f>(Table2[[#This Row],[1W Return vs Nifty]]-AVERAGE(Table2[1W Return vs Nifty]))/_xlfn.STDEV.P(Table2[1W Return vs Nifty])</f>
        <v>1.6238272737038302</v>
      </c>
      <c r="O380">
        <v>266</v>
      </c>
      <c r="P380">
        <v>253.569114002074</v>
      </c>
      <c r="Q380">
        <v>209.27952314221901</v>
      </c>
      <c r="R380">
        <v>63.991407951079204</v>
      </c>
      <c r="S380" s="2">
        <f>(Table2[[#This Row],[Close Price]]-Table2[[#This Row],[20D EMA]])/Table2[[#This Row],[20D EMA]]</f>
        <v>6.1654135338345781E-2</v>
      </c>
      <c r="T380" s="2">
        <f>(Table2[[#This Row],[Close Price]]-Table2[[#This Row],[50D EMA]])/Table2[[#This Row],[50D EMA]]</f>
        <v>0.11370030656687218</v>
      </c>
      <c r="U380" s="2">
        <f>(Table2[[#This Row],[Close Price]]-Table2[[#This Row],[200D EMA]])/Table2[[#This Row],[200D EMA]]</f>
        <v>0.34939145387908244</v>
      </c>
      <c r="V380">
        <v>1.38916020187968</v>
      </c>
      <c r="W380">
        <v>280.35000000000002</v>
      </c>
      <c r="X380">
        <v>291</v>
      </c>
      <c r="Y380">
        <v>278.2</v>
      </c>
      <c r="Z380">
        <v>290.7</v>
      </c>
      <c r="AA380">
        <v>248.4</v>
      </c>
      <c r="AB380">
        <v>303.89999999999998</v>
      </c>
      <c r="AC380" s="2">
        <f>(Table2[[#This Row],[Close Price]]/Table2[[#This Row],[Day Low]])-1</f>
        <v>7.3122882111644749E-3</v>
      </c>
      <c r="AD380" s="2">
        <f>(Table2[[#This Row],[Day High]]/Table2[[#This Row],[Close Price]])-1</f>
        <v>3.0453257790368449E-2</v>
      </c>
      <c r="AE380" s="2">
        <f>(Table2[[#This Row],[Close Price]]/Table2[[#This Row],[Current Week Low]])-1</f>
        <v>1.5097052480230078E-2</v>
      </c>
      <c r="AF380" s="2">
        <f>(Table2[[#This Row],[Current Week High]]/Table2[[#This Row],[Close Price]])-1</f>
        <v>2.9390934844192751E-2</v>
      </c>
      <c r="AG380" s="2">
        <f>(Table2[[#This Row],[Close Price]]/Table2[[#This Row],[Current Month Low]])-1</f>
        <v>0.13687600644122377</v>
      </c>
      <c r="AH380" s="2">
        <f>(Table2[[#This Row],[Current Month High]]/Table2[[#This Row],[Close Price]])-1</f>
        <v>7.6133144475920789E-2</v>
      </c>
      <c r="AI380">
        <v>7.61331444759207</v>
      </c>
      <c r="AJ380">
        <v>142.507513954486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0.16</v>
      </c>
      <c r="AM380" t="s">
        <v>10183</v>
      </c>
      <c r="AN380">
        <v>12.1</v>
      </c>
      <c r="AO380" t="s">
        <v>10183</v>
      </c>
      <c r="AP380">
        <v>0.13722498466643801</v>
      </c>
      <c r="AQ380">
        <f>(Table2[[#This Row],[Sharpe Ratio]]-AVERAGE(Table2[Sharpe Ratio]))/_xlfn.STDEV.P(Table2[Sharpe Ratio])</f>
        <v>0.94579234254796241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3.6176620708119724</v>
      </c>
      <c r="AS380">
        <f>_xlfn.RANK.AVG(Table2[[#This Row],[1Y Return vs Nifty Z-Score]],Table2[1Y Return vs Nifty Z-Score])</f>
        <v>125</v>
      </c>
      <c r="AT380">
        <f>_xlfn.RANK.AVG(Table2[[#This Row],[6M Return vs Nifty Z-Score]],Table2[6M Return vs Nifty Z-Score])</f>
        <v>287</v>
      </c>
      <c r="AU380">
        <f>_xlfn.RANK.AVG(Table2[[#This Row],[Sharpe Ratio Z-Score]],Table2[Sharpe Ratio Z-Score])</f>
        <v>134</v>
      </c>
      <c r="AV380">
        <f>(Table2[[#This Row],[Rank 1Y]]+Table2[[#This Row],[Rank 6M]]+Table2[[#This Row],[Rank Sharpe]])/3</f>
        <v>182</v>
      </c>
    </row>
    <row r="381" spans="1:48" x14ac:dyDescent="0.3">
      <c r="A381" t="s">
        <v>933</v>
      </c>
      <c r="B381" t="s">
        <v>934</v>
      </c>
      <c r="C381" t="s">
        <v>10151</v>
      </c>
      <c r="D381" t="s">
        <v>332</v>
      </c>
      <c r="E381">
        <v>15848.207253975001</v>
      </c>
      <c r="F381">
        <v>4697.25</v>
      </c>
      <c r="G381">
        <v>86.644717435316096</v>
      </c>
      <c r="H381">
        <f>(Table2[[#This Row],[1Y Return vs Nifty]]-AVERAGE(Table2[1Y Return vs Nifty]))/_xlfn.STDEV.P(Table2[1Y Return vs Nifty])</f>
        <v>0.5310342617620688</v>
      </c>
      <c r="I381">
        <v>7.2121420325144001</v>
      </c>
      <c r="J381">
        <f>(Table2[[#This Row],[1M Return vs Nifty]]-AVERAGE(Table2[1M Return vs Nifty]))/_xlfn.STDEV.P(Table2[1M Return vs Nifty])</f>
        <v>0.73290899720375413</v>
      </c>
      <c r="K381">
        <v>13.991785368565001</v>
      </c>
      <c r="L381">
        <f>(Table2[[#This Row],[6M Return vs Nifty]]-AVERAGE(Table2[6M Return vs Nifty]))/_xlfn.STDEV.P(Table2[6M Return vs Nifty])</f>
        <v>0.10510744979080593</v>
      </c>
      <c r="M381">
        <v>-0.70269741170360001</v>
      </c>
      <c r="N381">
        <f>(Table2[[#This Row],[1W Return vs Nifty]]-AVERAGE(Table2[1W Return vs Nifty]))/_xlfn.STDEV.P(Table2[1W Return vs Nifty])</f>
        <v>0.17788475942627766</v>
      </c>
      <c r="O381">
        <v>4377.0600000000004</v>
      </c>
      <c r="P381">
        <v>4119.20201796939</v>
      </c>
      <c r="Q381">
        <v>3598.3217209835302</v>
      </c>
      <c r="R381">
        <v>84.113085595426597</v>
      </c>
      <c r="S381" s="2">
        <f>(Table2[[#This Row],[Close Price]]-Table2[[#This Row],[20D EMA]])/Table2[[#This Row],[20D EMA]]</f>
        <v>7.3151841647132912E-2</v>
      </c>
      <c r="T381" s="2">
        <f>(Table2[[#This Row],[Close Price]]-Table2[[#This Row],[50D EMA]])/Table2[[#This Row],[50D EMA]]</f>
        <v>0.14033008808719843</v>
      </c>
      <c r="U381" s="2">
        <f>(Table2[[#This Row],[Close Price]]-Table2[[#This Row],[200D EMA]])/Table2[[#This Row],[200D EMA]]</f>
        <v>0.30540022939252343</v>
      </c>
      <c r="V381">
        <v>0.86325318213782998</v>
      </c>
      <c r="W381">
        <v>4620</v>
      </c>
      <c r="X381">
        <v>4706.8</v>
      </c>
      <c r="Y381">
        <v>4545.6499999999996</v>
      </c>
      <c r="Z381">
        <v>4743.5</v>
      </c>
      <c r="AA381">
        <v>4416.1499999999996</v>
      </c>
      <c r="AB381">
        <v>4888</v>
      </c>
      <c r="AC381" s="2">
        <f>(Table2[[#This Row],[Close Price]]/Table2[[#This Row],[Day Low]])-1</f>
        <v>1.6720779220779303E-2</v>
      </c>
      <c r="AD381" s="2">
        <f>(Table2[[#This Row],[Day High]]/Table2[[#This Row],[Close Price]])-1</f>
        <v>2.0331044760233397E-3</v>
      </c>
      <c r="AE381" s="2">
        <f>(Table2[[#This Row],[Close Price]]/Table2[[#This Row],[Current Week Low]])-1</f>
        <v>3.335056592566521E-2</v>
      </c>
      <c r="AF381" s="2">
        <f>(Table2[[#This Row],[Current Week High]]/Table2[[#This Row],[Close Price]])-1</f>
        <v>9.8461865985417507E-3</v>
      </c>
      <c r="AG381" s="2">
        <f>(Table2[[#This Row],[Close Price]]/Table2[[#This Row],[Current Month Low]])-1</f>
        <v>6.3652729187188006E-2</v>
      </c>
      <c r="AH381" s="2">
        <f>(Table2[[#This Row],[Current Month High]]/Table2[[#This Row],[Close Price]])-1</f>
        <v>4.0608866890201822E-2</v>
      </c>
      <c r="AI381">
        <v>4.0608866890201796</v>
      </c>
      <c r="AJ381">
        <v>116.363426992169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0.12</v>
      </c>
      <c r="AM381" t="s">
        <v>10183</v>
      </c>
      <c r="AN381">
        <v>9.77</v>
      </c>
      <c r="AO381" t="s">
        <v>10183</v>
      </c>
      <c r="AP381">
        <v>2.1604479978642999E-2</v>
      </c>
      <c r="AQ381">
        <f>(Table2[[#This Row],[Sharpe Ratio]]-AVERAGE(Table2[Sharpe Ratio]))/_xlfn.STDEV.P(Table2[Sharpe Ratio])</f>
        <v>-0.36216890674644547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1.1847665614364611</v>
      </c>
      <c r="AS381">
        <f>_xlfn.RANK.AVG(Table2[[#This Row],[1Y Return vs Nifty Z-Score]],Table2[1Y Return vs Nifty Z-Score])</f>
        <v>143</v>
      </c>
      <c r="AT381">
        <f>_xlfn.RANK.AVG(Table2[[#This Row],[6M Return vs Nifty Z-Score]],Table2[6M Return vs Nifty Z-Score])</f>
        <v>277</v>
      </c>
      <c r="AU381">
        <f>_xlfn.RANK.AVG(Table2[[#This Row],[Sharpe Ratio Z-Score]],Table2[Sharpe Ratio Z-Score])</f>
        <v>431</v>
      </c>
      <c r="AV381">
        <f>(Table2[[#This Row],[Rank 1Y]]+Table2[[#This Row],[Rank 6M]]+Table2[[#This Row],[Rank Sharpe]])/3</f>
        <v>283.66666666666669</v>
      </c>
    </row>
    <row r="382" spans="1:48" x14ac:dyDescent="0.3">
      <c r="A382" t="s">
        <v>935</v>
      </c>
      <c r="B382" t="s">
        <v>936</v>
      </c>
      <c r="C382" t="s">
        <v>10139</v>
      </c>
      <c r="D382" t="s">
        <v>937</v>
      </c>
      <c r="E382">
        <v>15847.811168349999</v>
      </c>
      <c r="F382">
        <v>178.22</v>
      </c>
      <c r="G382">
        <v>17.421164606804101</v>
      </c>
      <c r="H382">
        <f>(Table2[[#This Row],[1Y Return vs Nifty]]-AVERAGE(Table2[1Y Return vs Nifty]))/_xlfn.STDEV.P(Table2[1Y Return vs Nifty])</f>
        <v>-0.32031913600598488</v>
      </c>
      <c r="I382">
        <v>-7.5549523176386204</v>
      </c>
      <c r="J382">
        <f>(Table2[[#This Row],[1M Return vs Nifty]]-AVERAGE(Table2[1M Return vs Nifty]))/_xlfn.STDEV.P(Table2[1M Return vs Nifty])</f>
        <v>-0.67122129513943951</v>
      </c>
      <c r="K382">
        <v>-2.3617274938641399</v>
      </c>
      <c r="L382">
        <f>(Table2[[#This Row],[6M Return vs Nifty]]-AVERAGE(Table2[6M Return vs Nifty]))/_xlfn.STDEV.P(Table2[6M Return vs Nifty])</f>
        <v>-0.39803082869283901</v>
      </c>
      <c r="M382">
        <v>-5.2270742430193797</v>
      </c>
      <c r="N382">
        <f>(Table2[[#This Row],[1W Return vs Nifty]]-AVERAGE(Table2[1W Return vs Nifty]))/_xlfn.STDEV.P(Table2[1W Return vs Nifty])</f>
        <v>-0.78754598418497845</v>
      </c>
      <c r="O382">
        <v>178.37</v>
      </c>
      <c r="P382">
        <v>169.81955512508</v>
      </c>
      <c r="Q382">
        <v>153.78083160336899</v>
      </c>
      <c r="R382">
        <v>45.302932376266497</v>
      </c>
      <c r="S382" s="2">
        <f>(Table2[[#This Row],[Close Price]]-Table2[[#This Row],[20D EMA]])/Table2[[#This Row],[20D EMA]]</f>
        <v>-8.4094859000956258E-4</v>
      </c>
      <c r="T382" s="2">
        <f>(Table2[[#This Row],[Close Price]]-Table2[[#This Row],[50D EMA]])/Table2[[#This Row],[50D EMA]]</f>
        <v>4.9466887772333872E-2</v>
      </c>
      <c r="U382" s="2">
        <f>(Table2[[#This Row],[Close Price]]-Table2[[#This Row],[200D EMA]])/Table2[[#This Row],[200D EMA]]</f>
        <v>0.15892207202822536</v>
      </c>
      <c r="V382">
        <v>0.99364253849783701</v>
      </c>
      <c r="W382">
        <v>178.22</v>
      </c>
      <c r="X382">
        <v>182.37</v>
      </c>
      <c r="Y382">
        <v>174.16</v>
      </c>
      <c r="Z382">
        <v>179.15</v>
      </c>
      <c r="AA382">
        <v>170.47</v>
      </c>
      <c r="AB382">
        <v>191.2</v>
      </c>
      <c r="AC382" s="2">
        <f>(Table2[[#This Row],[Close Price]]/Table2[[#This Row],[Day Low]])-1</f>
        <v>0</v>
      </c>
      <c r="AD382" s="2">
        <f>(Table2[[#This Row],[Day High]]/Table2[[#This Row],[Close Price]])-1</f>
        <v>2.3285826506564966E-2</v>
      </c>
      <c r="AE382" s="2">
        <f>(Table2[[#This Row],[Close Price]]/Table2[[#This Row],[Current Week Low]])-1</f>
        <v>2.3311897106109258E-2</v>
      </c>
      <c r="AF382" s="2">
        <f>(Table2[[#This Row],[Current Week High]]/Table2[[#This Row],[Close Price]])-1</f>
        <v>5.2182695544833457E-3</v>
      </c>
      <c r="AG382" s="2">
        <f>(Table2[[#This Row],[Close Price]]/Table2[[#This Row],[Current Month Low]])-1</f>
        <v>4.5462544729277798E-2</v>
      </c>
      <c r="AH382" s="2">
        <f>(Table2[[#This Row],[Current Month High]]/Table2[[#This Row],[Close Price]])-1</f>
        <v>7.2831332061497056E-2</v>
      </c>
      <c r="AI382">
        <v>7.2831332061497003</v>
      </c>
      <c r="AJ382">
        <v>49.764705882352899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0.03</v>
      </c>
      <c r="AM382" t="s">
        <v>10183</v>
      </c>
      <c r="AN382">
        <v>-0.9</v>
      </c>
      <c r="AO382" t="s">
        <v>10184</v>
      </c>
      <c r="AP382">
        <v>-3.1387894224300002E-3</v>
      </c>
      <c r="AQ382">
        <f>(Table2[[#This Row],[Sharpe Ratio]]-AVERAGE(Table2[Sharpe Ratio]))/_xlfn.STDEV.P(Table2[Sharpe Ratio])</f>
        <v>-0.64207805992688327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-2.8191953039501252</v>
      </c>
      <c r="AS382">
        <f>_xlfn.RANK.AVG(Table2[[#This Row],[1Y Return vs Nifty Z-Score]],Table2[1Y Return vs Nifty Z-Score])</f>
        <v>398</v>
      </c>
      <c r="AT382">
        <f>_xlfn.RANK.AVG(Table2[[#This Row],[6M Return vs Nifty Z-Score]],Table2[6M Return vs Nifty Z-Score])</f>
        <v>458</v>
      </c>
      <c r="AU382">
        <f>_xlfn.RANK.AVG(Table2[[#This Row],[Sharpe Ratio Z-Score]],Table2[Sharpe Ratio Z-Score])</f>
        <v>546</v>
      </c>
      <c r="AV382">
        <f>(Table2[[#This Row],[Rank 1Y]]+Table2[[#This Row],[Rank 6M]]+Table2[[#This Row],[Rank Sharpe]])/3</f>
        <v>467.33333333333331</v>
      </c>
    </row>
    <row r="383" spans="1:48" x14ac:dyDescent="0.3">
      <c r="A383" t="s">
        <v>938</v>
      </c>
      <c r="B383" t="s">
        <v>939</v>
      </c>
      <c r="C383" t="s">
        <v>10143</v>
      </c>
      <c r="D383" t="s">
        <v>193</v>
      </c>
      <c r="E383">
        <v>15789.9064681049</v>
      </c>
      <c r="F383">
        <v>649.54999999999995</v>
      </c>
      <c r="G383">
        <v>-3.8717260643786799</v>
      </c>
      <c r="H383">
        <f>(Table2[[#This Row],[1Y Return vs Nifty]]-AVERAGE(Table2[1Y Return vs Nifty]))/_xlfn.STDEV.P(Table2[1Y Return vs Nifty])</f>
        <v>-0.58219206914079835</v>
      </c>
      <c r="I383">
        <v>-0.39958608018175001</v>
      </c>
      <c r="J383">
        <f>(Table2[[#This Row],[1M Return vs Nifty]]-AVERAGE(Table2[1M Return vs Nifty]))/_xlfn.STDEV.P(Table2[1M Return vs Nifty])</f>
        <v>9.147249178747369E-3</v>
      </c>
      <c r="K383">
        <v>4.4266385927361096</v>
      </c>
      <c r="L383">
        <f>(Table2[[#This Row],[6M Return vs Nifty]]-AVERAGE(Table2[6M Return vs Nifty]))/_xlfn.STDEV.P(Table2[6M Return vs Nifty])</f>
        <v>-0.18917742482414426</v>
      </c>
      <c r="M383">
        <v>-6.9224729579210198</v>
      </c>
      <c r="N383">
        <f>(Table2[[#This Row],[1W Return vs Nifty]]-AVERAGE(Table2[1W Return vs Nifty]))/_xlfn.STDEV.P(Table2[1W Return vs Nifty])</f>
        <v>-1.1493173624477053</v>
      </c>
      <c r="O383">
        <v>663.94</v>
      </c>
      <c r="P383">
        <v>638.52601010475905</v>
      </c>
      <c r="Q383">
        <v>585.70319279510602</v>
      </c>
      <c r="R383">
        <v>33.952314320100498</v>
      </c>
      <c r="S383" s="2">
        <f>(Table2[[#This Row],[Close Price]]-Table2[[#This Row],[20D EMA]])/Table2[[#This Row],[20D EMA]]</f>
        <v>-2.1673645208904569E-2</v>
      </c>
      <c r="T383" s="2">
        <f>(Table2[[#This Row],[Close Price]]-Table2[[#This Row],[50D EMA]])/Table2[[#This Row],[50D EMA]]</f>
        <v>1.7264746808720078E-2</v>
      </c>
      <c r="U383" s="2">
        <f>(Table2[[#This Row],[Close Price]]-Table2[[#This Row],[200D EMA]])/Table2[[#This Row],[200D EMA]]</f>
        <v>0.10900880854038503</v>
      </c>
      <c r="V383">
        <v>0.61281474934708002</v>
      </c>
      <c r="W383">
        <v>649.9</v>
      </c>
      <c r="X383">
        <v>659.4</v>
      </c>
      <c r="Y383">
        <v>648.04999999999995</v>
      </c>
      <c r="Z383">
        <v>659.8</v>
      </c>
      <c r="AA383">
        <v>645.54999999999995</v>
      </c>
      <c r="AB383">
        <v>706.45</v>
      </c>
      <c r="AC383" s="2">
        <f>(Table2[[#This Row],[Close Price]]/Table2[[#This Row],[Day Low]])-1</f>
        <v>-5.3854439144485067E-4</v>
      </c>
      <c r="AD383" s="2">
        <f>(Table2[[#This Row],[Day High]]/Table2[[#This Row],[Close Price]])-1</f>
        <v>1.5164344546224395E-2</v>
      </c>
      <c r="AE383" s="2">
        <f>(Table2[[#This Row],[Close Price]]/Table2[[#This Row],[Current Week Low]])-1</f>
        <v>2.3146362163413148E-3</v>
      </c>
      <c r="AF383" s="2">
        <f>(Table2[[#This Row],[Current Week High]]/Table2[[#This Row],[Close Price]])-1</f>
        <v>1.5780155492263859E-2</v>
      </c>
      <c r="AG383" s="2">
        <f>(Table2[[#This Row],[Close Price]]/Table2[[#This Row],[Current Month Low]])-1</f>
        <v>6.196266749283641E-3</v>
      </c>
      <c r="AH383" s="2">
        <f>(Table2[[#This Row],[Current Month High]]/Table2[[#This Row],[Close Price]])-1</f>
        <v>8.7599107074128435E-2</v>
      </c>
      <c r="AI383">
        <v>11.153875760141601</v>
      </c>
      <c r="AJ383">
        <v>32.129780309194402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-0.01</v>
      </c>
      <c r="AM383" t="s">
        <v>10184</v>
      </c>
      <c r="AN383">
        <v>-3.98</v>
      </c>
      <c r="AO383" t="s">
        <v>10184</v>
      </c>
      <c r="AP383">
        <v>4.4831359147811001E-2</v>
      </c>
      <c r="AQ383">
        <f>(Table2[[#This Row],[Sharpe Ratio]]-AVERAGE(Table2[Sharpe Ratio]))/_xlfn.STDEV.P(Table2[Sharpe Ratio])</f>
        <v>-9.9413974328976473E-2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-2.0109535815628772</v>
      </c>
      <c r="AS383">
        <f>_xlfn.RANK.AVG(Table2[[#This Row],[1Y Return vs Nifty Z-Score]],Table2[1Y Return vs Nifty Z-Score])</f>
        <v>527</v>
      </c>
      <c r="AT383">
        <f>_xlfn.RANK.AVG(Table2[[#This Row],[6M Return vs Nifty Z-Score]],Table2[6M Return vs Nifty Z-Score])</f>
        <v>384</v>
      </c>
      <c r="AU383">
        <f>_xlfn.RANK.AVG(Table2[[#This Row],[Sharpe Ratio Z-Score]],Table2[Sharpe Ratio Z-Score])</f>
        <v>368</v>
      </c>
      <c r="AV383">
        <f>(Table2[[#This Row],[Rank 1Y]]+Table2[[#This Row],[Rank 6M]]+Table2[[#This Row],[Rank Sharpe]])/3</f>
        <v>426.33333333333331</v>
      </c>
    </row>
    <row r="384" spans="1:48" x14ac:dyDescent="0.3">
      <c r="A384" t="s">
        <v>940</v>
      </c>
      <c r="B384" t="s">
        <v>941</v>
      </c>
      <c r="C384" t="s">
        <v>10153</v>
      </c>
      <c r="D384" t="s">
        <v>550</v>
      </c>
      <c r="E384">
        <v>15702.77276955</v>
      </c>
      <c r="F384">
        <v>1477.75</v>
      </c>
      <c r="G384">
        <v>-13.549326124928699</v>
      </c>
      <c r="H384">
        <f>(Table2[[#This Row],[1Y Return vs Nifty]]-AVERAGE(Table2[1Y Return vs Nifty]))/_xlfn.STDEV.P(Table2[1Y Return vs Nifty])</f>
        <v>-0.7012130866577736</v>
      </c>
      <c r="I384">
        <v>5.3587987406507098</v>
      </c>
      <c r="J384">
        <f>(Table2[[#This Row],[1M Return vs Nifty]]-AVERAGE(Table2[1M Return vs Nifty]))/_xlfn.STDEV.P(Table2[1M Return vs Nifty])</f>
        <v>0.5566837089709411</v>
      </c>
      <c r="K384">
        <v>-13.1830372653752</v>
      </c>
      <c r="L384">
        <f>(Table2[[#This Row],[6M Return vs Nifty]]-AVERAGE(Table2[6M Return vs Nifty]))/_xlfn.STDEV.P(Table2[6M Return vs Nifty])</f>
        <v>-0.73096328272752387</v>
      </c>
      <c r="M384">
        <v>-2.40478881335692</v>
      </c>
      <c r="N384">
        <f>(Table2[[#This Row],[1W Return vs Nifty]]-AVERAGE(Table2[1W Return vs Nifty]))/_xlfn.STDEV.P(Table2[1W Return vs Nifty])</f>
        <v>-0.18531473275983176</v>
      </c>
      <c r="O384">
        <v>1458.4</v>
      </c>
      <c r="P384">
        <v>1410.7695482454501</v>
      </c>
      <c r="Q384">
        <v>1398.79175933995</v>
      </c>
      <c r="R384">
        <v>51.694977101061397</v>
      </c>
      <c r="S384" s="2">
        <f>(Table2[[#This Row],[Close Price]]-Table2[[#This Row],[20D EMA]])/Table2[[#This Row],[20D EMA]]</f>
        <v>1.3267964893033397E-2</v>
      </c>
      <c r="T384" s="2">
        <f>(Table2[[#This Row],[Close Price]]-Table2[[#This Row],[50D EMA]])/Table2[[#This Row],[50D EMA]]</f>
        <v>4.747795402718491E-2</v>
      </c>
      <c r="U384" s="2">
        <f>(Table2[[#This Row],[Close Price]]-Table2[[#This Row],[200D EMA]])/Table2[[#This Row],[200D EMA]]</f>
        <v>5.6447459125229742E-2</v>
      </c>
      <c r="V384">
        <v>1.36472513151938</v>
      </c>
      <c r="W384">
        <v>1475.65</v>
      </c>
      <c r="X384">
        <v>1499.8</v>
      </c>
      <c r="Y384">
        <v>1464.05</v>
      </c>
      <c r="Z384">
        <v>1493.45</v>
      </c>
      <c r="AA384">
        <v>1440.05</v>
      </c>
      <c r="AB384">
        <v>1550</v>
      </c>
      <c r="AC384" s="2">
        <f>(Table2[[#This Row],[Close Price]]/Table2[[#This Row],[Day Low]])-1</f>
        <v>1.4231016840036137E-3</v>
      </c>
      <c r="AD384" s="2">
        <f>(Table2[[#This Row],[Day High]]/Table2[[#This Row],[Close Price]])-1</f>
        <v>1.4921333107765111E-2</v>
      </c>
      <c r="AE384" s="2">
        <f>(Table2[[#This Row],[Close Price]]/Table2[[#This Row],[Current Week Low]])-1</f>
        <v>9.3576039069704908E-3</v>
      </c>
      <c r="AF384" s="2">
        <f>(Table2[[#This Row],[Current Week High]]/Table2[[#This Row],[Close Price]])-1</f>
        <v>1.0624259854508544E-2</v>
      </c>
      <c r="AG384" s="2">
        <f>(Table2[[#This Row],[Close Price]]/Table2[[#This Row],[Current Month Low]])-1</f>
        <v>2.6179646540050783E-2</v>
      </c>
      <c r="AH384" s="2">
        <f>(Table2[[#This Row],[Current Month High]]/Table2[[#This Row],[Close Price]])-1</f>
        <v>4.889189646421932E-2</v>
      </c>
      <c r="AI384">
        <v>9.7614616816105606</v>
      </c>
      <c r="AJ384">
        <v>18.8857602574416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0.04</v>
      </c>
      <c r="AM384" t="s">
        <v>10183</v>
      </c>
      <c r="AN384">
        <v>4.7</v>
      </c>
      <c r="AO384" t="s">
        <v>10183</v>
      </c>
      <c r="AP384">
        <v>-5.8084310769956002E-2</v>
      </c>
      <c r="AQ384">
        <f>(Table2[[#This Row],[Sharpe Ratio]]-AVERAGE(Table2[Sharpe Ratio]))/_xlfn.STDEV.P(Table2[Sharpe Ratio])</f>
        <v>-1.2636513088838994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-2.3244587020580876</v>
      </c>
      <c r="AS384">
        <f>_xlfn.RANK.AVG(Table2[[#This Row],[1Y Return vs Nifty Z-Score]],Table2[1Y Return vs Nifty Z-Score])</f>
        <v>582</v>
      </c>
      <c r="AT384">
        <f>_xlfn.RANK.AVG(Table2[[#This Row],[6M Return vs Nifty Z-Score]],Table2[6M Return vs Nifty Z-Score])</f>
        <v>569</v>
      </c>
      <c r="AU384">
        <f>_xlfn.RANK.AVG(Table2[[#This Row],[Sharpe Ratio Z-Score]],Table2[Sharpe Ratio Z-Score])</f>
        <v>645</v>
      </c>
      <c r="AV384">
        <f>(Table2[[#This Row],[Rank 1Y]]+Table2[[#This Row],[Rank 6M]]+Table2[[#This Row],[Rank Sharpe]])/3</f>
        <v>598.66666666666663</v>
      </c>
    </row>
    <row r="385" spans="1:48" x14ac:dyDescent="0.3">
      <c r="A385" t="s">
        <v>942</v>
      </c>
      <c r="B385" t="s">
        <v>943</v>
      </c>
      <c r="C385" t="s">
        <v>10151</v>
      </c>
      <c r="D385" t="s">
        <v>944</v>
      </c>
      <c r="E385">
        <v>15613.206872250001</v>
      </c>
      <c r="F385">
        <v>702.15</v>
      </c>
      <c r="G385">
        <v>-22.458145138766401</v>
      </c>
      <c r="H385">
        <f>(Table2[[#This Row],[1Y Return vs Nifty]]-AVERAGE(Table2[1Y Return vs Nifty]))/_xlfn.STDEV.P(Table2[1Y Return vs Nifty])</f>
        <v>-0.81077916680856621</v>
      </c>
      <c r="I385">
        <v>-5.3358174815163304</v>
      </c>
      <c r="J385">
        <f>(Table2[[#This Row],[1M Return vs Nifty]]-AVERAGE(Table2[1M Return vs Nifty]))/_xlfn.STDEV.P(Table2[1M Return vs Nifty])</f>
        <v>-0.4602146900275092</v>
      </c>
      <c r="K385">
        <v>-20.0350946838143</v>
      </c>
      <c r="L385">
        <f>(Table2[[#This Row],[6M Return vs Nifty]]-AVERAGE(Table2[6M Return vs Nifty]))/_xlfn.STDEV.P(Table2[6M Return vs Nifty])</f>
        <v>-0.94177623787583098</v>
      </c>
      <c r="M385">
        <v>-6.4673816995156397</v>
      </c>
      <c r="N385">
        <f>(Table2[[#This Row],[1W Return vs Nifty]]-AVERAGE(Table2[1W Return vs Nifty]))/_xlfn.STDEV.P(Table2[1W Return vs Nifty])</f>
        <v>-1.0522080569247358</v>
      </c>
      <c r="O385">
        <v>714.04</v>
      </c>
      <c r="P385">
        <v>697.68844967302005</v>
      </c>
      <c r="Q385">
        <v>679.075304930431</v>
      </c>
      <c r="R385">
        <v>38.156264678425998</v>
      </c>
      <c r="S385" s="2">
        <f>(Table2[[#This Row],[Close Price]]-Table2[[#This Row],[20D EMA]])/Table2[[#This Row],[20D EMA]]</f>
        <v>-1.665172819449889E-2</v>
      </c>
      <c r="T385" s="2">
        <f>(Table2[[#This Row],[Close Price]]-Table2[[#This Row],[50D EMA]])/Table2[[#This Row],[50D EMA]]</f>
        <v>6.3947601957161397E-3</v>
      </c>
      <c r="U385" s="2">
        <f>(Table2[[#This Row],[Close Price]]-Table2[[#This Row],[200D EMA]])/Table2[[#This Row],[200D EMA]]</f>
        <v>3.3979582090579628E-2</v>
      </c>
      <c r="V385">
        <v>0.67362544561720195</v>
      </c>
      <c r="W385">
        <v>702.1</v>
      </c>
      <c r="X385">
        <v>716.55</v>
      </c>
      <c r="Y385">
        <v>698.6</v>
      </c>
      <c r="Z385">
        <v>710</v>
      </c>
      <c r="AA385">
        <v>698.6</v>
      </c>
      <c r="AB385">
        <v>766.05</v>
      </c>
      <c r="AC385" s="2">
        <f>(Table2[[#This Row],[Close Price]]/Table2[[#This Row],[Day Low]])-1</f>
        <v>7.1214926648632826E-5</v>
      </c>
      <c r="AD385" s="2">
        <f>(Table2[[#This Row],[Day High]]/Table2[[#This Row],[Close Price]])-1</f>
        <v>2.0508438367869974E-2</v>
      </c>
      <c r="AE385" s="2">
        <f>(Table2[[#This Row],[Close Price]]/Table2[[#This Row],[Current Week Low]])-1</f>
        <v>5.081591754938275E-3</v>
      </c>
      <c r="AF385" s="2">
        <f>(Table2[[#This Row],[Current Week High]]/Table2[[#This Row],[Close Price]])-1</f>
        <v>1.117994730470695E-2</v>
      </c>
      <c r="AG385" s="2">
        <f>(Table2[[#This Row],[Close Price]]/Table2[[#This Row],[Current Month Low]])-1</f>
        <v>5.081591754938275E-3</v>
      </c>
      <c r="AH385" s="2">
        <f>(Table2[[#This Row],[Current Month High]]/Table2[[#This Row],[Close Price]])-1</f>
        <v>9.1006195257423705E-2</v>
      </c>
      <c r="AI385">
        <v>20.9855443993448</v>
      </c>
      <c r="AJ385">
        <v>18.207070707070699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0.01</v>
      </c>
      <c r="AM385" t="s">
        <v>10183</v>
      </c>
      <c r="AN385">
        <v>-6.09</v>
      </c>
      <c r="AO385" t="s">
        <v>10184</v>
      </c>
      <c r="AP385">
        <v>3.5243942188718999E-2</v>
      </c>
      <c r="AQ385">
        <f>(Table2[[#This Row],[Sharpe Ratio]]-AVERAGE(Table2[Sharpe Ratio]))/_xlfn.STDEV.P(Table2[Sharpe Ratio])</f>
        <v>-0.20787198441275442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-3.4728501360493964</v>
      </c>
      <c r="AS385">
        <f>_xlfn.RANK.AVG(Table2[[#This Row],[1Y Return vs Nifty Z-Score]],Table2[1Y Return vs Nifty Z-Score])</f>
        <v>635</v>
      </c>
      <c r="AT385">
        <f>_xlfn.RANK.AVG(Table2[[#This Row],[6M Return vs Nifty Z-Score]],Table2[6M Return vs Nifty Z-Score])</f>
        <v>627</v>
      </c>
      <c r="AU385">
        <f>_xlfn.RANK.AVG(Table2[[#This Row],[Sharpe Ratio Z-Score]],Table2[Sharpe Ratio Z-Score])</f>
        <v>397</v>
      </c>
      <c r="AV385">
        <f>(Table2[[#This Row],[Rank 1Y]]+Table2[[#This Row],[Rank 6M]]+Table2[[#This Row],[Rank Sharpe]])/3</f>
        <v>553</v>
      </c>
    </row>
    <row r="386" spans="1:48" x14ac:dyDescent="0.3">
      <c r="A386" t="s">
        <v>949</v>
      </c>
      <c r="B386" t="s">
        <v>950</v>
      </c>
      <c r="C386" t="s">
        <v>10154</v>
      </c>
      <c r="D386" t="s">
        <v>170</v>
      </c>
      <c r="E386">
        <v>15413.729215885</v>
      </c>
      <c r="F386">
        <v>997.15</v>
      </c>
      <c r="G386">
        <v>-15.6092570524495</v>
      </c>
      <c r="H386">
        <f>(Table2[[#This Row],[1Y Return vs Nifty]]-AVERAGE(Table2[1Y Return vs Nifty]))/_xlfn.STDEV.P(Table2[1Y Return vs Nifty])</f>
        <v>-0.72654737134346226</v>
      </c>
      <c r="I386">
        <v>-9.4897240683336008</v>
      </c>
      <c r="J386">
        <f>(Table2[[#This Row],[1M Return vs Nifty]]-AVERAGE(Table2[1M Return vs Nifty]))/_xlfn.STDEV.P(Table2[1M Return vs Nifty])</f>
        <v>-0.85518921458952057</v>
      </c>
      <c r="K386">
        <v>-14.646493561441</v>
      </c>
      <c r="L386">
        <f>(Table2[[#This Row],[6M Return vs Nifty]]-AVERAGE(Table2[6M Return vs Nifty]))/_xlfn.STDEV.P(Table2[6M Return vs Nifty])</f>
        <v>-0.77598852517131922</v>
      </c>
      <c r="M386">
        <v>-3.7028058216131399</v>
      </c>
      <c r="N386">
        <f>(Table2[[#This Row],[1W Return vs Nifty]]-AVERAGE(Table2[1W Return vs Nifty]))/_xlfn.STDEV.P(Table2[1W Return vs Nifty])</f>
        <v>-0.46229111475063517</v>
      </c>
      <c r="O386">
        <v>999.73</v>
      </c>
      <c r="P386">
        <v>990.08746349266801</v>
      </c>
      <c r="Q386">
        <v>968.09186190007904</v>
      </c>
      <c r="R386">
        <v>48.319021441943903</v>
      </c>
      <c r="S386" s="2">
        <f>(Table2[[#This Row],[Close Price]]-Table2[[#This Row],[20D EMA]])/Table2[[#This Row],[20D EMA]]</f>
        <v>-2.5806967881328367E-3</v>
      </c>
      <c r="T386" s="2">
        <f>(Table2[[#This Row],[Close Price]]-Table2[[#This Row],[50D EMA]])/Table2[[#This Row],[50D EMA]]</f>
        <v>7.1332450593990081E-3</v>
      </c>
      <c r="U386" s="2">
        <f>(Table2[[#This Row],[Close Price]]-Table2[[#This Row],[200D EMA]])/Table2[[#This Row],[200D EMA]]</f>
        <v>3.0015889238949264E-2</v>
      </c>
      <c r="V386">
        <v>0.51948530874870502</v>
      </c>
      <c r="W386">
        <v>997.2</v>
      </c>
      <c r="X386">
        <v>1025</v>
      </c>
      <c r="Y386">
        <v>986</v>
      </c>
      <c r="Z386">
        <v>1011.7</v>
      </c>
      <c r="AA386">
        <v>965.05</v>
      </c>
      <c r="AB386">
        <v>1039.9000000000001</v>
      </c>
      <c r="AC386" s="2">
        <f>(Table2[[#This Row],[Close Price]]/Table2[[#This Row],[Day Low]])-1</f>
        <v>-5.0140393100694958E-5</v>
      </c>
      <c r="AD386" s="2">
        <f>(Table2[[#This Row],[Day High]]/Table2[[#This Row],[Close Price]])-1</f>
        <v>2.7929599358170742E-2</v>
      </c>
      <c r="AE386" s="2">
        <f>(Table2[[#This Row],[Close Price]]/Table2[[#This Row],[Current Week Low]])-1</f>
        <v>1.1308316430020282E-2</v>
      </c>
      <c r="AF386" s="2">
        <f>(Table2[[#This Row],[Current Week High]]/Table2[[#This Row],[Close Price]])-1</f>
        <v>1.4591586020157532E-2</v>
      </c>
      <c r="AG386" s="2">
        <f>(Table2[[#This Row],[Close Price]]/Table2[[#This Row],[Current Month Low]])-1</f>
        <v>3.3262525257758746E-2</v>
      </c>
      <c r="AH386" s="2">
        <f>(Table2[[#This Row],[Current Month High]]/Table2[[#This Row],[Close Price]])-1</f>
        <v>4.2872185729328605E-2</v>
      </c>
      <c r="AI386">
        <v>17.8358321215464</v>
      </c>
      <c r="AJ386">
        <v>20.676509742224301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0</v>
      </c>
      <c r="AM386">
        <v>0</v>
      </c>
      <c r="AN386">
        <v>1.52</v>
      </c>
      <c r="AO386" t="s">
        <v>10183</v>
      </c>
      <c r="AP386">
        <v>-3.1682523275485E-2</v>
      </c>
      <c r="AQ386">
        <f>(Table2[[#This Row],[Sharpe Ratio]]-AVERAGE(Table2[Sharpe Ratio]))/_xlfn.STDEV.P(Table2[Sharpe Ratio])</f>
        <v>-0.96498010823380376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-3.7849963340887411</v>
      </c>
      <c r="AS386">
        <f>_xlfn.RANK.AVG(Table2[[#This Row],[1Y Return vs Nifty Z-Score]],Table2[1Y Return vs Nifty Z-Score])</f>
        <v>594</v>
      </c>
      <c r="AT386">
        <f>_xlfn.RANK.AVG(Table2[[#This Row],[6M Return vs Nifty Z-Score]],Table2[6M Return vs Nifty Z-Score])</f>
        <v>579</v>
      </c>
      <c r="AU386">
        <f>_xlfn.RANK.AVG(Table2[[#This Row],[Sharpe Ratio Z-Score]],Table2[Sharpe Ratio Z-Score])</f>
        <v>603</v>
      </c>
      <c r="AV386">
        <f>(Table2[[#This Row],[Rank 1Y]]+Table2[[#This Row],[Rank 6M]]+Table2[[#This Row],[Rank Sharpe]])/3</f>
        <v>592</v>
      </c>
    </row>
    <row r="387" spans="1:48" x14ac:dyDescent="0.3">
      <c r="A387" t="s">
        <v>951</v>
      </c>
      <c r="B387" t="s">
        <v>952</v>
      </c>
      <c r="C387" t="s">
        <v>10155</v>
      </c>
      <c r="D387" t="s">
        <v>594</v>
      </c>
      <c r="E387">
        <v>15400.968380279999</v>
      </c>
      <c r="F387">
        <v>160.13999999999999</v>
      </c>
      <c r="G387">
        <v>-57.958228204923103</v>
      </c>
      <c r="H387">
        <f>(Table2[[#This Row],[1Y Return vs Nifty]]-AVERAGE(Table2[1Y Return vs Nifty]))/_xlfn.STDEV.P(Table2[1Y Return vs Nifty])</f>
        <v>-1.2473808017216512</v>
      </c>
      <c r="I387">
        <v>-10.248756557876099</v>
      </c>
      <c r="J387">
        <f>(Table2[[#This Row],[1M Return vs Nifty]]-AVERAGE(Table2[1M Return vs Nifty]))/_xlfn.STDEV.P(Table2[1M Return vs Nifty])</f>
        <v>-0.9273618767373889</v>
      </c>
      <c r="K387">
        <v>-45.3093555082054</v>
      </c>
      <c r="L387">
        <f>(Table2[[#This Row],[6M Return vs Nifty]]-AVERAGE(Table2[6M Return vs Nifty]))/_xlfn.STDEV.P(Table2[6M Return vs Nifty])</f>
        <v>-1.7193735766314548</v>
      </c>
      <c r="M387">
        <v>1.6437771082156101</v>
      </c>
      <c r="N387">
        <f>(Table2[[#This Row],[1W Return vs Nifty]]-AVERAGE(Table2[1W Return vs Nifty]))/_xlfn.STDEV.P(Table2[1W Return vs Nifty])</f>
        <v>0.67858545812817084</v>
      </c>
      <c r="O387">
        <v>152.59</v>
      </c>
      <c r="P387">
        <v>152.150487273132</v>
      </c>
      <c r="Q387">
        <v>182.304503931173</v>
      </c>
      <c r="R387">
        <v>69.477006832290002</v>
      </c>
      <c r="S387" s="2">
        <f>(Table2[[#This Row],[Close Price]]-Table2[[#This Row],[20D EMA]])/Table2[[#This Row],[20D EMA]]</f>
        <v>4.9478996002359152E-2</v>
      </c>
      <c r="T387" s="2">
        <f>(Table2[[#This Row],[Close Price]]-Table2[[#This Row],[50D EMA]])/Table2[[#This Row],[50D EMA]]</f>
        <v>5.2510595727016385E-2</v>
      </c>
      <c r="U387" s="2">
        <f>(Table2[[#This Row],[Close Price]]-Table2[[#This Row],[200D EMA]])/Table2[[#This Row],[200D EMA]]</f>
        <v>-0.12157957402709575</v>
      </c>
      <c r="V387">
        <v>0.84095023220455201</v>
      </c>
      <c r="W387">
        <v>158.5</v>
      </c>
      <c r="X387">
        <v>164.03</v>
      </c>
      <c r="Y387">
        <v>155.05000000000001</v>
      </c>
      <c r="Z387">
        <v>161.54</v>
      </c>
      <c r="AA387">
        <v>145.9</v>
      </c>
      <c r="AB387">
        <v>161.54</v>
      </c>
      <c r="AC387" s="2">
        <f>(Table2[[#This Row],[Close Price]]/Table2[[#This Row],[Day Low]])-1</f>
        <v>1.0347003154574042E-2</v>
      </c>
      <c r="AD387" s="2">
        <f>(Table2[[#This Row],[Day High]]/Table2[[#This Row],[Close Price]])-1</f>
        <v>2.4291245160484642E-2</v>
      </c>
      <c r="AE387" s="2">
        <f>(Table2[[#This Row],[Close Price]]/Table2[[#This Row],[Current Week Low]])-1</f>
        <v>3.2828119961302749E-2</v>
      </c>
      <c r="AF387" s="2">
        <f>(Table2[[#This Row],[Current Week High]]/Table2[[#This Row],[Close Price]])-1</f>
        <v>8.7423504433621346E-3</v>
      </c>
      <c r="AG387" s="2">
        <f>(Table2[[#This Row],[Close Price]]/Table2[[#This Row],[Current Month Low]])-1</f>
        <v>9.7601096641535268E-2</v>
      </c>
      <c r="AH387" s="2">
        <f>(Table2[[#This Row],[Current Month High]]/Table2[[#This Row],[Close Price]])-1</f>
        <v>8.7423504433621346E-3</v>
      </c>
      <c r="AI387">
        <v>87.148744848257707</v>
      </c>
      <c r="AJ387">
        <v>27.601593625497902</v>
      </c>
      <c r="AK387" t="str">
        <f>IF(AND(Table2[[#This Row],[20D EMA]]&gt;Table2[[#This Row],[50D EMA]],Table2[[#This Row],[50D EMA]]&gt;Table2[[#This Row],[200D EMA]]),"Uptrend","Downtrend/NoTrend")</f>
        <v>Downtrend/NoTrend</v>
      </c>
      <c r="AL387">
        <v>0.01</v>
      </c>
      <c r="AM387" t="s">
        <v>10183</v>
      </c>
      <c r="AN387">
        <v>5.91</v>
      </c>
      <c r="AO387" t="s">
        <v>10183</v>
      </c>
      <c r="AP387">
        <v>-3.5410725149106002E-2</v>
      </c>
      <c r="AQ387">
        <f>(Table2[[#This Row],[Sharpe Ratio]]-AVERAGE(Table2[Sharpe Ratio]))/_xlfn.STDEV.P(Table2[Sharpe Ratio])</f>
        <v>-1.0071555302613278</v>
      </c>
      <c r="AR3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7">
        <f>_xlfn.RANK.AVG(Table2[[#This Row],[1Y Return vs Nifty Z-Score]],Table2[1Y Return vs Nifty Z-Score])</f>
        <v>726</v>
      </c>
      <c r="AT387">
        <f>_xlfn.RANK.AVG(Table2[[#This Row],[6M Return vs Nifty Z-Score]],Table2[6M Return vs Nifty Z-Score])</f>
        <v>720</v>
      </c>
      <c r="AU387">
        <f>_xlfn.RANK.AVG(Table2[[#This Row],[Sharpe Ratio Z-Score]],Table2[Sharpe Ratio Z-Score])</f>
        <v>609</v>
      </c>
      <c r="AV387">
        <f>(Table2[[#This Row],[Rank 1Y]]+Table2[[#This Row],[Rank 6M]]+Table2[[#This Row],[Rank Sharpe]])/3</f>
        <v>685</v>
      </c>
    </row>
    <row r="388" spans="1:48" x14ac:dyDescent="0.3">
      <c r="A388" t="s">
        <v>953</v>
      </c>
      <c r="B388" t="s">
        <v>954</v>
      </c>
      <c r="C388" t="s">
        <v>10150</v>
      </c>
      <c r="D388" t="s">
        <v>384</v>
      </c>
      <c r="E388">
        <v>15396.98627555</v>
      </c>
      <c r="F388">
        <v>330.55</v>
      </c>
      <c r="G388">
        <v>205.21091742666499</v>
      </c>
      <c r="H388">
        <f>(Table2[[#This Row],[1Y Return vs Nifty]]-AVERAGE(Table2[1Y Return vs Nifty]))/_xlfn.STDEV.P(Table2[1Y Return vs Nifty])</f>
        <v>1.9892335754139574</v>
      </c>
      <c r="I388">
        <v>21.718250953309902</v>
      </c>
      <c r="J388">
        <f>(Table2[[#This Row],[1M Return vs Nifty]]-AVERAGE(Table2[1M Return vs Nifty]))/_xlfn.STDEV.P(Table2[1M Return vs Nifty])</f>
        <v>2.1122234700951483</v>
      </c>
      <c r="K388">
        <v>78.706389913976395</v>
      </c>
      <c r="L388">
        <f>(Table2[[#This Row],[6M Return vs Nifty]]-AVERAGE(Table2[6M Return vs Nifty]))/_xlfn.STDEV.P(Table2[6M Return vs Nifty])</f>
        <v>2.0961411192926653</v>
      </c>
      <c r="M388">
        <v>26.967803485669499</v>
      </c>
      <c r="N388">
        <f>(Table2[[#This Row],[1W Return vs Nifty]]-AVERAGE(Table2[1W Return vs Nifty]))/_xlfn.STDEV.P(Table2[1W Return vs Nifty])</f>
        <v>6.0823337594619105</v>
      </c>
      <c r="O388">
        <v>280.98</v>
      </c>
      <c r="P388">
        <v>259.04467359719001</v>
      </c>
      <c r="Q388">
        <v>207.90906706877601</v>
      </c>
      <c r="R388">
        <v>75.370472747236605</v>
      </c>
      <c r="S388" s="2">
        <f>(Table2[[#This Row],[Close Price]]-Table2[[#This Row],[20D EMA]])/Table2[[#This Row],[20D EMA]]</f>
        <v>0.17641825040928177</v>
      </c>
      <c r="T388" s="2">
        <f>(Table2[[#This Row],[Close Price]]-Table2[[#This Row],[50D EMA]])/Table2[[#This Row],[50D EMA]]</f>
        <v>0.2760347294922556</v>
      </c>
      <c r="U388" s="2">
        <f>(Table2[[#This Row],[Close Price]]-Table2[[#This Row],[200D EMA]])/Table2[[#This Row],[200D EMA]]</f>
        <v>0.58987775117404839</v>
      </c>
      <c r="V388">
        <v>2.2571625461624398</v>
      </c>
      <c r="W388">
        <v>329.3</v>
      </c>
      <c r="X388">
        <v>341</v>
      </c>
      <c r="Y388">
        <v>325.64999999999998</v>
      </c>
      <c r="Z388">
        <v>351.9</v>
      </c>
      <c r="AA388">
        <v>246.65</v>
      </c>
      <c r="AB388">
        <v>384.2</v>
      </c>
      <c r="AC388" s="2">
        <f>(Table2[[#This Row],[Close Price]]/Table2[[#This Row],[Day Low]])-1</f>
        <v>3.7959307622228433E-3</v>
      </c>
      <c r="AD388" s="2">
        <f>(Table2[[#This Row],[Day High]]/Table2[[#This Row],[Close Price]])-1</f>
        <v>3.1613976705490821E-2</v>
      </c>
      <c r="AE388" s="2">
        <f>(Table2[[#This Row],[Close Price]]/Table2[[#This Row],[Current Week Low]])-1</f>
        <v>1.5046829418086993E-2</v>
      </c>
      <c r="AF388" s="2">
        <f>(Table2[[#This Row],[Current Week High]]/Table2[[#This Row],[Close Price]])-1</f>
        <v>6.4589320828921437E-2</v>
      </c>
      <c r="AG388" s="2">
        <f>(Table2[[#This Row],[Close Price]]/Table2[[#This Row],[Current Month Low]])-1</f>
        <v>0.34015811879181035</v>
      </c>
      <c r="AH388" s="2">
        <f>(Table2[[#This Row],[Current Month High]]/Table2[[#This Row],[Close Price]])-1</f>
        <v>0.16230524882771125</v>
      </c>
      <c r="AI388">
        <v>16.2305248827711</v>
      </c>
      <c r="AJ388">
        <v>241.47727272727201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0.3</v>
      </c>
      <c r="AM388" t="s">
        <v>10183</v>
      </c>
      <c r="AN388">
        <v>30.9</v>
      </c>
      <c r="AO388" t="s">
        <v>10183</v>
      </c>
      <c r="AP388">
        <v>0.12791966015043599</v>
      </c>
      <c r="AQ388">
        <f>(Table2[[#This Row],[Sharpe Ratio]]-AVERAGE(Table2[Sharpe Ratio]))/_xlfn.STDEV.P(Table2[Sharpe Ratio])</f>
        <v>0.84052551369347239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13.120457437957155</v>
      </c>
      <c r="AS388">
        <f>_xlfn.RANK.AVG(Table2[[#This Row],[1Y Return vs Nifty Z-Score]],Table2[1Y Return vs Nifty Z-Score])</f>
        <v>29</v>
      </c>
      <c r="AT388">
        <f>_xlfn.RANK.AVG(Table2[[#This Row],[6M Return vs Nifty Z-Score]],Table2[6M Return vs Nifty Z-Score])</f>
        <v>24</v>
      </c>
      <c r="AU388">
        <f>_xlfn.RANK.AVG(Table2[[#This Row],[Sharpe Ratio Z-Score]],Table2[Sharpe Ratio Z-Score])</f>
        <v>150</v>
      </c>
      <c r="AV388">
        <f>(Table2[[#This Row],[Rank 1Y]]+Table2[[#This Row],[Rank 6M]]+Table2[[#This Row],[Rank Sharpe]])/3</f>
        <v>67.666666666666671</v>
      </c>
    </row>
    <row r="389" spans="1:48" x14ac:dyDescent="0.3">
      <c r="A389" t="s">
        <v>955</v>
      </c>
      <c r="B389" t="s">
        <v>956</v>
      </c>
      <c r="C389" t="s">
        <v>10146</v>
      </c>
      <c r="D389" t="s">
        <v>130</v>
      </c>
      <c r="E389">
        <v>15212.244157200001</v>
      </c>
      <c r="F389">
        <v>1117.0999999999999</v>
      </c>
      <c r="G389">
        <v>83.917278572050805</v>
      </c>
      <c r="H389">
        <f>(Table2[[#This Row],[1Y Return vs Nifty]]-AVERAGE(Table2[1Y Return vs Nifty]))/_xlfn.STDEV.P(Table2[1Y Return vs Nifty])</f>
        <v>0.49749055808655984</v>
      </c>
      <c r="I389">
        <v>-5.3114166012706496</v>
      </c>
      <c r="J389">
        <f>(Table2[[#This Row],[1M Return vs Nifty]]-AVERAGE(Table2[1M Return vs Nifty]))/_xlfn.STDEV.P(Table2[1M Return vs Nifty])</f>
        <v>-0.45789453046866924</v>
      </c>
      <c r="K389">
        <v>32.524545033867803</v>
      </c>
      <c r="L389">
        <f>(Table2[[#This Row],[6M Return vs Nifty]]-AVERAGE(Table2[6M Return vs Nifty]))/_xlfn.STDEV.P(Table2[6M Return vs Nifty])</f>
        <v>0.67529324852362449</v>
      </c>
      <c r="M389">
        <v>1.6650687800039301</v>
      </c>
      <c r="N389">
        <f>(Table2[[#This Row],[1W Return vs Nifty]]-AVERAGE(Table2[1W Return vs Nifty]))/_xlfn.STDEV.P(Table2[1W Return vs Nifty])</f>
        <v>0.68312876548158297</v>
      </c>
      <c r="O389">
        <v>1099.06</v>
      </c>
      <c r="P389">
        <v>1022.59954253246</v>
      </c>
      <c r="Q389">
        <v>815.61715990932805</v>
      </c>
      <c r="R389">
        <v>52.204579847861297</v>
      </c>
      <c r="S389" s="2">
        <f>(Table2[[#This Row],[Close Price]]-Table2[[#This Row],[20D EMA]])/Table2[[#This Row],[20D EMA]]</f>
        <v>1.6414026531763475E-2</v>
      </c>
      <c r="T389" s="2">
        <f>(Table2[[#This Row],[Close Price]]-Table2[[#This Row],[50D EMA]])/Table2[[#This Row],[50D EMA]]</f>
        <v>9.2411988796230318E-2</v>
      </c>
      <c r="U389" s="2">
        <f>(Table2[[#This Row],[Close Price]]-Table2[[#This Row],[200D EMA]])/Table2[[#This Row],[200D EMA]]</f>
        <v>0.36963768653934109</v>
      </c>
      <c r="V389">
        <v>0.68107287544826201</v>
      </c>
      <c r="W389">
        <v>1122</v>
      </c>
      <c r="X389">
        <v>1223.95</v>
      </c>
      <c r="Y389">
        <v>1112</v>
      </c>
      <c r="Z389">
        <v>1148.9000000000001</v>
      </c>
      <c r="AA389">
        <v>1066</v>
      </c>
      <c r="AB389">
        <v>1195.7</v>
      </c>
      <c r="AC389" s="2">
        <f>(Table2[[#This Row],[Close Price]]/Table2[[#This Row],[Day Low]])-1</f>
        <v>-4.3672014260250913E-3</v>
      </c>
      <c r="AD389" s="2">
        <f>(Table2[[#This Row],[Day High]]/Table2[[#This Row],[Close Price]])-1</f>
        <v>9.5649449467370973E-2</v>
      </c>
      <c r="AE389" s="2">
        <f>(Table2[[#This Row],[Close Price]]/Table2[[#This Row],[Current Week Low]])-1</f>
        <v>4.5863309352516257E-3</v>
      </c>
      <c r="AF389" s="2">
        <f>(Table2[[#This Row],[Current Week High]]/Table2[[#This Row],[Close Price]])-1</f>
        <v>2.846656521349944E-2</v>
      </c>
      <c r="AG389" s="2">
        <f>(Table2[[#This Row],[Close Price]]/Table2[[#This Row],[Current Month Low]])-1</f>
        <v>4.7936210131332091E-2</v>
      </c>
      <c r="AH389" s="2">
        <f>(Table2[[#This Row],[Current Month High]]/Table2[[#This Row],[Close Price]])-1</f>
        <v>7.036075552770571E-2</v>
      </c>
      <c r="AI389">
        <v>7.0360755527705701</v>
      </c>
      <c r="AJ389">
        <v>111.57196969696901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0.17</v>
      </c>
      <c r="AM389" t="s">
        <v>10183</v>
      </c>
      <c r="AN389">
        <v>4.9800000000000004</v>
      </c>
      <c r="AO389" t="s">
        <v>10183</v>
      </c>
      <c r="AP389">
        <v>9.2530856582528007E-2</v>
      </c>
      <c r="AQ389">
        <f>(Table2[[#This Row],[Sharpe Ratio]]-AVERAGE(Table2[Sharpe Ratio]))/_xlfn.STDEV.P(Table2[Sharpe Ratio])</f>
        <v>0.44018836025600394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1.838206401879102</v>
      </c>
      <c r="AS389">
        <f>_xlfn.RANK.AVG(Table2[[#This Row],[1Y Return vs Nifty Z-Score]],Table2[1Y Return vs Nifty Z-Score])</f>
        <v>147</v>
      </c>
      <c r="AT389">
        <f>_xlfn.RANK.AVG(Table2[[#This Row],[6M Return vs Nifty Z-Score]],Table2[6M Return vs Nifty Z-Score])</f>
        <v>143</v>
      </c>
      <c r="AU389">
        <f>_xlfn.RANK.AVG(Table2[[#This Row],[Sharpe Ratio Z-Score]],Table2[Sharpe Ratio Z-Score])</f>
        <v>232</v>
      </c>
      <c r="AV389">
        <f>(Table2[[#This Row],[Rank 1Y]]+Table2[[#This Row],[Rank 6M]]+Table2[[#This Row],[Rank Sharpe]])/3</f>
        <v>174</v>
      </c>
    </row>
    <row r="390" spans="1:48" x14ac:dyDescent="0.3">
      <c r="A390" t="s">
        <v>957</v>
      </c>
      <c r="B390" t="s">
        <v>958</v>
      </c>
      <c r="C390" t="s">
        <v>10147</v>
      </c>
      <c r="D390" t="s">
        <v>130</v>
      </c>
      <c r="E390">
        <v>15083.274310000001</v>
      </c>
      <c r="F390">
        <v>852</v>
      </c>
      <c r="G390">
        <v>714.15260924169297</v>
      </c>
      <c r="H390">
        <f>(Table2[[#This Row],[1Y Return vs Nifty]]-AVERAGE(Table2[1Y Return vs Nifty]))/_xlfn.STDEV.P(Table2[1Y Return vs Nifty])</f>
        <v>8.2485083581737548</v>
      </c>
      <c r="I390">
        <v>-11.1195684645678</v>
      </c>
      <c r="J390">
        <f>(Table2[[#This Row],[1M Return vs Nifty]]-AVERAGE(Table2[1M Return vs Nifty]))/_xlfn.STDEV.P(Table2[1M Return vs Nifty])</f>
        <v>-1.0101630932885841</v>
      </c>
      <c r="K390">
        <v>-24.982024689294601</v>
      </c>
      <c r="L390">
        <f>(Table2[[#This Row],[6M Return vs Nifty]]-AVERAGE(Table2[6M Return vs Nifty]))/_xlfn.STDEV.P(Table2[6M Return vs Nifty])</f>
        <v>-1.0939753322034296</v>
      </c>
      <c r="M390">
        <v>-7.09395827609222</v>
      </c>
      <c r="N390">
        <f>(Table2[[#This Row],[1W Return vs Nifty]]-AVERAGE(Table2[1W Return vs Nifty]))/_xlfn.STDEV.P(Table2[1W Return vs Nifty])</f>
        <v>-1.1859096279492258</v>
      </c>
      <c r="O390">
        <v>895.83</v>
      </c>
      <c r="P390">
        <v>917.44175800125004</v>
      </c>
      <c r="Q390">
        <v>807.38359296570104</v>
      </c>
      <c r="R390">
        <v>27.329445440293501</v>
      </c>
      <c r="S390" s="2">
        <f>(Table2[[#This Row],[Close Price]]-Table2[[#This Row],[20D EMA]])/Table2[[#This Row],[20D EMA]]</f>
        <v>-4.8926693680720716E-2</v>
      </c>
      <c r="T390" s="2">
        <f>(Table2[[#This Row],[Close Price]]-Table2[[#This Row],[50D EMA]])/Table2[[#This Row],[50D EMA]]</f>
        <v>-7.1330694761291724E-2</v>
      </c>
      <c r="U390" s="2">
        <f>(Table2[[#This Row],[Close Price]]-Table2[[#This Row],[200D EMA]])/Table2[[#This Row],[200D EMA]]</f>
        <v>5.5260482654115976E-2</v>
      </c>
      <c r="V390">
        <v>0.83223702902032903</v>
      </c>
      <c r="W390">
        <v>837.9</v>
      </c>
      <c r="X390">
        <v>865.9</v>
      </c>
      <c r="Y390">
        <v>845.05</v>
      </c>
      <c r="Z390">
        <v>879.95</v>
      </c>
      <c r="AA390">
        <v>845.05</v>
      </c>
      <c r="AB390">
        <v>962.6</v>
      </c>
      <c r="AC390" s="2">
        <f>(Table2[[#This Row],[Close Price]]/Table2[[#This Row],[Day Low]])-1</f>
        <v>1.6827783745076985E-2</v>
      </c>
      <c r="AD390" s="2">
        <f>(Table2[[#This Row],[Day High]]/Table2[[#This Row],[Close Price]])-1</f>
        <v>1.6314553990610214E-2</v>
      </c>
      <c r="AE390" s="2">
        <f>(Table2[[#This Row],[Close Price]]/Table2[[#This Row],[Current Week Low]])-1</f>
        <v>8.2243654221643148E-3</v>
      </c>
      <c r="AF390" s="2">
        <f>(Table2[[#This Row],[Current Week High]]/Table2[[#This Row],[Close Price]])-1</f>
        <v>3.2805164319248847E-2</v>
      </c>
      <c r="AG390" s="2">
        <f>(Table2[[#This Row],[Close Price]]/Table2[[#This Row],[Current Month Low]])-1</f>
        <v>8.2243654221643148E-3</v>
      </c>
      <c r="AH390" s="2">
        <f>(Table2[[#This Row],[Current Month High]]/Table2[[#This Row],[Close Price]])-1</f>
        <v>0.12981220657277004</v>
      </c>
      <c r="AI390">
        <v>54.225352112675999</v>
      </c>
      <c r="AJ390">
        <v>812.69416175682898</v>
      </c>
      <c r="AK390" t="str">
        <f>IF(AND(Table2[[#This Row],[20D EMA]]&gt;Table2[[#This Row],[50D EMA]],Table2[[#This Row],[50D EMA]]&gt;Table2[[#This Row],[200D EMA]]),"Uptrend","Downtrend/NoTrend")</f>
        <v>Downtrend/NoTrend</v>
      </c>
      <c r="AL390">
        <v>-0.26</v>
      </c>
      <c r="AM390" t="s">
        <v>10184</v>
      </c>
      <c r="AN390">
        <v>-2.31</v>
      </c>
      <c r="AO390" t="s">
        <v>10184</v>
      </c>
      <c r="AP390">
        <v>0.210391089626008</v>
      </c>
      <c r="AQ390">
        <f>(Table2[[#This Row],[Sharpe Ratio]]-AVERAGE(Table2[Sharpe Ratio]))/_xlfn.STDEV.P(Table2[Sharpe Ratio])</f>
        <v>1.7734866196775703</v>
      </c>
      <c r="AR3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0">
        <f>_xlfn.RANK.AVG(Table2[[#This Row],[1Y Return vs Nifty Z-Score]],Table2[1Y Return vs Nifty Z-Score])</f>
        <v>1</v>
      </c>
      <c r="AT390">
        <f>_xlfn.RANK.AVG(Table2[[#This Row],[6M Return vs Nifty Z-Score]],Table2[6M Return vs Nifty Z-Score])</f>
        <v>659</v>
      </c>
      <c r="AU390">
        <f>_xlfn.RANK.AVG(Table2[[#This Row],[Sharpe Ratio Z-Score]],Table2[Sharpe Ratio Z-Score])</f>
        <v>28</v>
      </c>
      <c r="AV390">
        <f>(Table2[[#This Row],[Rank 1Y]]+Table2[[#This Row],[Rank 6M]]+Table2[[#This Row],[Rank Sharpe]])/3</f>
        <v>229.33333333333334</v>
      </c>
    </row>
    <row r="391" spans="1:48" x14ac:dyDescent="0.3">
      <c r="A391" t="s">
        <v>959</v>
      </c>
      <c r="B391" t="s">
        <v>960</v>
      </c>
      <c r="C391" t="s">
        <v>10140</v>
      </c>
      <c r="D391" t="s">
        <v>29</v>
      </c>
      <c r="E391">
        <v>15072.49277517</v>
      </c>
      <c r="F391">
        <v>77.099999999999994</v>
      </c>
      <c r="G391">
        <v>-23.143225486301102</v>
      </c>
      <c r="H391">
        <f>(Table2[[#This Row],[1Y Return vs Nifty]]-AVERAGE(Table2[1Y Return vs Nifty]))/_xlfn.STDEV.P(Table2[1Y Return vs Nifty])</f>
        <v>-0.81920470201711959</v>
      </c>
      <c r="I391">
        <v>-7.7139691103251797</v>
      </c>
      <c r="J391">
        <f>(Table2[[#This Row],[1M Return vs Nifty]]-AVERAGE(Table2[1M Return vs Nifty]))/_xlfn.STDEV.P(Table2[1M Return vs Nifty])</f>
        <v>-0.68634141899780321</v>
      </c>
      <c r="K391">
        <v>-28.272409437693302</v>
      </c>
      <c r="L391">
        <f>(Table2[[#This Row],[6M Return vs Nifty]]-AVERAGE(Table2[6M Return vs Nifty]))/_xlfn.STDEV.P(Table2[6M Return vs Nifty])</f>
        <v>-1.1952085370680294</v>
      </c>
      <c r="M391">
        <v>-0.74990415134230304</v>
      </c>
      <c r="N391">
        <f>(Table2[[#This Row],[1W Return vs Nifty]]-AVERAGE(Table2[1W Return vs Nifty]))/_xlfn.STDEV.P(Table2[1W Return vs Nifty])</f>
        <v>0.16781158483184364</v>
      </c>
      <c r="O391">
        <v>76.66</v>
      </c>
      <c r="P391">
        <v>77.4716526823197</v>
      </c>
      <c r="Q391">
        <v>82.213248583258306</v>
      </c>
      <c r="R391">
        <v>55.834973158851298</v>
      </c>
      <c r="S391" s="2">
        <f>(Table2[[#This Row],[Close Price]]-Table2[[#This Row],[20D EMA]])/Table2[[#This Row],[20D EMA]]</f>
        <v>5.7396295330028402E-3</v>
      </c>
      <c r="T391" s="2">
        <f>(Table2[[#This Row],[Close Price]]-Table2[[#This Row],[50D EMA]])/Table2[[#This Row],[50D EMA]]</f>
        <v>-4.7972731889908806E-3</v>
      </c>
      <c r="U391" s="2">
        <f>(Table2[[#This Row],[Close Price]]-Table2[[#This Row],[200D EMA]])/Table2[[#This Row],[200D EMA]]</f>
        <v>-6.2194946330092593E-2</v>
      </c>
      <c r="V391">
        <v>0.77902426661374302</v>
      </c>
      <c r="W391">
        <v>77.81</v>
      </c>
      <c r="X391">
        <v>83.71</v>
      </c>
      <c r="Y391">
        <v>76.010000000000005</v>
      </c>
      <c r="Z391">
        <v>78.95</v>
      </c>
      <c r="AA391">
        <v>74.349999999999994</v>
      </c>
      <c r="AB391">
        <v>79</v>
      </c>
      <c r="AC391" s="2">
        <f>(Table2[[#This Row],[Close Price]]/Table2[[#This Row],[Day Low]])-1</f>
        <v>-9.1247911579489527E-3</v>
      </c>
      <c r="AD391" s="2">
        <f>(Table2[[#This Row],[Day High]]/Table2[[#This Row],[Close Price]])-1</f>
        <v>8.5732814526588763E-2</v>
      </c>
      <c r="AE391" s="2">
        <f>(Table2[[#This Row],[Close Price]]/Table2[[#This Row],[Current Week Low]])-1</f>
        <v>1.4340218392316695E-2</v>
      </c>
      <c r="AF391" s="2">
        <f>(Table2[[#This Row],[Current Week High]]/Table2[[#This Row],[Close Price]])-1</f>
        <v>2.399481193255526E-2</v>
      </c>
      <c r="AG391" s="2">
        <f>(Table2[[#This Row],[Close Price]]/Table2[[#This Row],[Current Month Low]])-1</f>
        <v>3.6987222595830538E-2</v>
      </c>
      <c r="AH391" s="2">
        <f>(Table2[[#This Row],[Current Month High]]/Table2[[#This Row],[Close Price]])-1</f>
        <v>2.4643320363164856E-2</v>
      </c>
      <c r="AI391">
        <v>41.504539559014198</v>
      </c>
      <c r="AJ391">
        <v>18.524212144504201</v>
      </c>
      <c r="AK391" t="str">
        <f>IF(AND(Table2[[#This Row],[20D EMA]]&gt;Table2[[#This Row],[50D EMA]],Table2[[#This Row],[50D EMA]]&gt;Table2[[#This Row],[200D EMA]]),"Uptrend","Downtrend/NoTrend")</f>
        <v>Downtrend/NoTrend</v>
      </c>
      <c r="AL391">
        <v>-0.16</v>
      </c>
      <c r="AM391" t="s">
        <v>10184</v>
      </c>
      <c r="AN391">
        <v>-1.32</v>
      </c>
      <c r="AO391" t="s">
        <v>10184</v>
      </c>
      <c r="AP391">
        <v>6.6509849169801002E-2</v>
      </c>
      <c r="AQ391">
        <f>(Table2[[#This Row],[Sharpe Ratio]]-AVERAGE(Table2[Sharpe Ratio]))/_xlfn.STDEV.P(Table2[Sharpe Ratio])</f>
        <v>0.14582474840920176</v>
      </c>
      <c r="AR3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1">
        <f>_xlfn.RANK.AVG(Table2[[#This Row],[1Y Return vs Nifty Z-Score]],Table2[1Y Return vs Nifty Z-Score])</f>
        <v>637</v>
      </c>
      <c r="AT391">
        <f>_xlfn.RANK.AVG(Table2[[#This Row],[6M Return vs Nifty Z-Score]],Table2[6M Return vs Nifty Z-Score])</f>
        <v>683</v>
      </c>
      <c r="AU391">
        <f>_xlfn.RANK.AVG(Table2[[#This Row],[Sharpe Ratio Z-Score]],Table2[Sharpe Ratio Z-Score])</f>
        <v>292</v>
      </c>
      <c r="AV391">
        <f>(Table2[[#This Row],[Rank 1Y]]+Table2[[#This Row],[Rank 6M]]+Table2[[#This Row],[Rank Sharpe]])/3</f>
        <v>537.33333333333337</v>
      </c>
    </row>
    <row r="392" spans="1:48" x14ac:dyDescent="0.3">
      <c r="A392" t="s">
        <v>961</v>
      </c>
      <c r="B392" t="s">
        <v>962</v>
      </c>
      <c r="C392" t="s">
        <v>10149</v>
      </c>
      <c r="D392" t="s">
        <v>871</v>
      </c>
      <c r="E392">
        <v>15034.357846999999</v>
      </c>
      <c r="F392">
        <v>365.5</v>
      </c>
      <c r="G392">
        <v>39.639851109330301</v>
      </c>
      <c r="H392">
        <f>(Table2[[#This Row],[1Y Return vs Nifty]]-AVERAGE(Table2[1Y Return vs Nifty]))/_xlfn.STDEV.P(Table2[1Y Return vs Nifty])</f>
        <v>-4.706020208894799E-2</v>
      </c>
      <c r="I392">
        <v>1.0027969785317301</v>
      </c>
      <c r="J392">
        <f>(Table2[[#This Row],[1M Return vs Nifty]]-AVERAGE(Table2[1M Return vs Nifty]))/_xlfn.STDEV.P(Table2[1M Return vs Nifty])</f>
        <v>0.14249294925467981</v>
      </c>
      <c r="K392">
        <v>-17.941754321068</v>
      </c>
      <c r="L392">
        <f>(Table2[[#This Row],[6M Return vs Nifty]]-AVERAGE(Table2[6M Return vs Nifty]))/_xlfn.STDEV.P(Table2[6M Return vs Nifty])</f>
        <v>-0.87737174721668743</v>
      </c>
      <c r="M392">
        <v>-3.3463991467149099</v>
      </c>
      <c r="N392">
        <f>(Table2[[#This Row],[1W Return vs Nifty]]-AVERAGE(Table2[1W Return vs Nifty]))/_xlfn.STDEV.P(Table2[1W Return vs Nifty])</f>
        <v>-0.38623954477675526</v>
      </c>
      <c r="O392">
        <v>363.84</v>
      </c>
      <c r="P392">
        <v>350.303046531208</v>
      </c>
      <c r="Q392">
        <v>319.32652870664202</v>
      </c>
      <c r="R392">
        <v>46.695430748814999</v>
      </c>
      <c r="S392" s="2">
        <f>(Table2[[#This Row],[Close Price]]-Table2[[#This Row],[20D EMA]])/Table2[[#This Row],[20D EMA]]</f>
        <v>4.5624450307828303E-3</v>
      </c>
      <c r="T392" s="2">
        <f>(Table2[[#This Row],[Close Price]]-Table2[[#This Row],[50D EMA]])/Table2[[#This Row],[50D EMA]]</f>
        <v>4.3382304605330144E-2</v>
      </c>
      <c r="U392" s="2">
        <f>(Table2[[#This Row],[Close Price]]-Table2[[#This Row],[200D EMA]])/Table2[[#This Row],[200D EMA]]</f>
        <v>0.14459641508763116</v>
      </c>
      <c r="V392">
        <v>1.8494472551938901</v>
      </c>
      <c r="W392">
        <v>363.2</v>
      </c>
      <c r="X392">
        <v>369.15</v>
      </c>
      <c r="Y392">
        <v>364</v>
      </c>
      <c r="Z392">
        <v>374.3</v>
      </c>
      <c r="AA392">
        <v>348</v>
      </c>
      <c r="AB392">
        <v>400</v>
      </c>
      <c r="AC392" s="2">
        <f>(Table2[[#This Row],[Close Price]]/Table2[[#This Row],[Day Low]])-1</f>
        <v>6.3325991189426833E-3</v>
      </c>
      <c r="AD392" s="2">
        <f>(Table2[[#This Row],[Day High]]/Table2[[#This Row],[Close Price]])-1</f>
        <v>9.9863201094390064E-3</v>
      </c>
      <c r="AE392" s="2">
        <f>(Table2[[#This Row],[Close Price]]/Table2[[#This Row],[Current Week Low]])-1</f>
        <v>4.1208791208791062E-3</v>
      </c>
      <c r="AF392" s="2">
        <f>(Table2[[#This Row],[Current Week High]]/Table2[[#This Row],[Close Price]])-1</f>
        <v>2.4076607387141014E-2</v>
      </c>
      <c r="AG392" s="2">
        <f>(Table2[[#This Row],[Close Price]]/Table2[[#This Row],[Current Month Low]])-1</f>
        <v>5.0287356321839116E-2</v>
      </c>
      <c r="AH392" s="2">
        <f>(Table2[[#This Row],[Current Month High]]/Table2[[#This Row],[Close Price]])-1</f>
        <v>9.4391244870041024E-2</v>
      </c>
      <c r="AI392">
        <v>17.633378932968501</v>
      </c>
      <c r="AJ392">
        <v>72.405660377358402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0</v>
      </c>
      <c r="AM392" t="s">
        <v>10185</v>
      </c>
      <c r="AN392">
        <v>1.6</v>
      </c>
      <c r="AO392" t="s">
        <v>10183</v>
      </c>
      <c r="AP392">
        <v>0.212384118273862</v>
      </c>
      <c r="AQ392">
        <f>(Table2[[#This Row],[Sharpe Ratio]]-AVERAGE(Table2[Sharpe Ratio]))/_xlfn.STDEV.P(Table2[Sharpe Ratio])</f>
        <v>1.7960328302062798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0.62785428537856913</v>
      </c>
      <c r="AS392">
        <f>_xlfn.RANK.AVG(Table2[[#This Row],[1Y Return vs Nifty Z-Score]],Table2[1Y Return vs Nifty Z-Score])</f>
        <v>295</v>
      </c>
      <c r="AT392">
        <f>_xlfn.RANK.AVG(Table2[[#This Row],[6M Return vs Nifty Z-Score]],Table2[6M Return vs Nifty Z-Score])</f>
        <v>612</v>
      </c>
      <c r="AU392">
        <f>_xlfn.RANK.AVG(Table2[[#This Row],[Sharpe Ratio Z-Score]],Table2[Sharpe Ratio Z-Score])</f>
        <v>25</v>
      </c>
      <c r="AV392">
        <f>(Table2[[#This Row],[Rank 1Y]]+Table2[[#This Row],[Rank 6M]]+Table2[[#This Row],[Rank Sharpe]])/3</f>
        <v>310.66666666666669</v>
      </c>
    </row>
    <row r="393" spans="1:48" x14ac:dyDescent="0.3">
      <c r="A393" t="s">
        <v>963</v>
      </c>
      <c r="B393" t="s">
        <v>964</v>
      </c>
      <c r="C393" t="s">
        <v>10139</v>
      </c>
      <c r="D393" t="s">
        <v>24</v>
      </c>
      <c r="E393">
        <v>14942.14006208</v>
      </c>
      <c r="F393">
        <v>246.4</v>
      </c>
      <c r="G393">
        <v>-16.956087433919901</v>
      </c>
      <c r="H393">
        <f>(Table2[[#This Row],[1Y Return vs Nifty]]-AVERAGE(Table2[1Y Return vs Nifty]))/_xlfn.STDEV.P(Table2[1Y Return vs Nifty])</f>
        <v>-0.74311151135983233</v>
      </c>
      <c r="I393">
        <v>-9.4611370125809806</v>
      </c>
      <c r="J393">
        <f>(Table2[[#This Row],[1M Return vs Nifty]]-AVERAGE(Table2[1M Return vs Nifty]))/_xlfn.STDEV.P(Table2[1M Return vs Nifty])</f>
        <v>-0.85247101221338806</v>
      </c>
      <c r="K393">
        <v>-27.0831183896101</v>
      </c>
      <c r="L393">
        <f>(Table2[[#This Row],[6M Return vs Nifty]]-AVERAGE(Table2[6M Return vs Nifty]))/_xlfn.STDEV.P(Table2[6M Return vs Nifty])</f>
        <v>-1.1586183649391215</v>
      </c>
      <c r="M393">
        <v>-7.4599961283225298</v>
      </c>
      <c r="N393">
        <f>(Table2[[#This Row],[1W Return vs Nifty]]-AVERAGE(Table2[1W Return vs Nifty]))/_xlfn.STDEV.P(Table2[1W Return vs Nifty])</f>
        <v>-1.2640163394465092</v>
      </c>
      <c r="O393">
        <v>253.99</v>
      </c>
      <c r="P393">
        <v>254.36038617950999</v>
      </c>
      <c r="Q393">
        <v>245.075621475014</v>
      </c>
      <c r="R393">
        <v>36.061530574717302</v>
      </c>
      <c r="S393" s="2">
        <f>(Table2[[#This Row],[Close Price]]-Table2[[#This Row],[20D EMA]])/Table2[[#This Row],[20D EMA]]</f>
        <v>-2.988306626245129E-2</v>
      </c>
      <c r="T393" s="2">
        <f>(Table2[[#This Row],[Close Price]]-Table2[[#This Row],[50D EMA]])/Table2[[#This Row],[50D EMA]]</f>
        <v>-3.1295699377858671E-2</v>
      </c>
      <c r="U393" s="2">
        <f>(Table2[[#This Row],[Close Price]]-Table2[[#This Row],[200D EMA]])/Table2[[#This Row],[200D EMA]]</f>
        <v>5.4039586516810107E-3</v>
      </c>
      <c r="V393">
        <v>0.96305147834160698</v>
      </c>
      <c r="W393">
        <v>246.25</v>
      </c>
      <c r="X393">
        <v>248</v>
      </c>
      <c r="Y393">
        <v>241</v>
      </c>
      <c r="Z393">
        <v>247.65</v>
      </c>
      <c r="AA393">
        <v>239.1</v>
      </c>
      <c r="AB393">
        <v>270.3</v>
      </c>
      <c r="AC393" s="2">
        <f>(Table2[[#This Row],[Close Price]]/Table2[[#This Row],[Day Low]])-1</f>
        <v>6.0913705583764965E-4</v>
      </c>
      <c r="AD393" s="2">
        <f>(Table2[[#This Row],[Day High]]/Table2[[#This Row],[Close Price]])-1</f>
        <v>6.4935064935065512E-3</v>
      </c>
      <c r="AE393" s="2">
        <f>(Table2[[#This Row],[Close Price]]/Table2[[#This Row],[Current Week Low]])-1</f>
        <v>2.2406639004149298E-2</v>
      </c>
      <c r="AF393" s="2">
        <f>(Table2[[#This Row],[Current Week High]]/Table2[[#This Row],[Close Price]])-1</f>
        <v>5.0730519480519654E-3</v>
      </c>
      <c r="AG393" s="2">
        <f>(Table2[[#This Row],[Close Price]]/Table2[[#This Row],[Current Month Low]])-1</f>
        <v>3.0531158511083234E-2</v>
      </c>
      <c r="AH393" s="2">
        <f>(Table2[[#This Row],[Current Month High]]/Table2[[#This Row],[Close Price]])-1</f>
        <v>9.6996753246753276E-2</v>
      </c>
      <c r="AI393">
        <v>22.037337662337599</v>
      </c>
      <c r="AJ393">
        <v>17.866539105477099</v>
      </c>
      <c r="AK393" t="str">
        <f>IF(AND(Table2[[#This Row],[20D EMA]]&gt;Table2[[#This Row],[50D EMA]],Table2[[#This Row],[50D EMA]]&gt;Table2[[#This Row],[200D EMA]]),"Uptrend","Downtrend/NoTrend")</f>
        <v>Downtrend/NoTrend</v>
      </c>
      <c r="AL393">
        <v>-0.13</v>
      </c>
      <c r="AM393" t="s">
        <v>10184</v>
      </c>
      <c r="AN393">
        <v>-6.3</v>
      </c>
      <c r="AO393" t="s">
        <v>10184</v>
      </c>
      <c r="AP393">
        <v>1.0957528430489E-2</v>
      </c>
      <c r="AQ393">
        <f>(Table2[[#This Row],[Sharpe Ratio]]-AVERAGE(Table2[Sharpe Ratio]))/_xlfn.STDEV.P(Table2[Sharpe Ratio])</f>
        <v>-0.48261294118223835</v>
      </c>
      <c r="AR3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3">
        <f>_xlfn.RANK.AVG(Table2[[#This Row],[1Y Return vs Nifty Z-Score]],Table2[1Y Return vs Nifty Z-Score])</f>
        <v>601</v>
      </c>
      <c r="AT393">
        <f>_xlfn.RANK.AVG(Table2[[#This Row],[6M Return vs Nifty Z-Score]],Table2[6M Return vs Nifty Z-Score])</f>
        <v>673</v>
      </c>
      <c r="AU393">
        <f>_xlfn.RANK.AVG(Table2[[#This Row],[Sharpe Ratio Z-Score]],Table2[Sharpe Ratio Z-Score])</f>
        <v>466</v>
      </c>
      <c r="AV393">
        <f>(Table2[[#This Row],[Rank 1Y]]+Table2[[#This Row],[Rank 6M]]+Table2[[#This Row],[Rank Sharpe]])/3</f>
        <v>580</v>
      </c>
    </row>
    <row r="394" spans="1:48" x14ac:dyDescent="0.3">
      <c r="A394" t="s">
        <v>965</v>
      </c>
      <c r="B394" t="s">
        <v>966</v>
      </c>
      <c r="C394" t="s">
        <v>10144</v>
      </c>
      <c r="D394" t="s">
        <v>62</v>
      </c>
      <c r="E394">
        <v>14867.7634914299</v>
      </c>
      <c r="F394">
        <v>6455.65</v>
      </c>
      <c r="G394">
        <v>22.5189844192296</v>
      </c>
      <c r="H394">
        <f>(Table2[[#This Row],[1Y Return vs Nifty]]-AVERAGE(Table2[1Y Return vs Nifty]))/_xlfn.STDEV.P(Table2[1Y Return vs Nifty])</f>
        <v>-0.2576230442686917</v>
      </c>
      <c r="I394">
        <v>-15.4548775767904</v>
      </c>
      <c r="J394">
        <f>(Table2[[#This Row],[1M Return vs Nifty]]-AVERAGE(Table2[1M Return vs Nifty]))/_xlfn.STDEV.P(Table2[1M Return vs Nifty])</f>
        <v>-1.4223862908115386</v>
      </c>
      <c r="K394">
        <v>12.9768849993517</v>
      </c>
      <c r="L394">
        <f>(Table2[[#This Row],[6M Return vs Nifty]]-AVERAGE(Table2[6M Return vs Nifty]))/_xlfn.STDEV.P(Table2[6M Return vs Nifty])</f>
        <v>7.388264635597093E-2</v>
      </c>
      <c r="M394">
        <v>-4.4204120025459401</v>
      </c>
      <c r="N394">
        <f>(Table2[[#This Row],[1W Return vs Nifty]]-AVERAGE(Table2[1W Return vs Nifty]))/_xlfn.STDEV.P(Table2[1W Return vs Nifty])</f>
        <v>-0.61541696936175672</v>
      </c>
      <c r="O394">
        <v>6833.25</v>
      </c>
      <c r="P394">
        <v>6135.4033390619697</v>
      </c>
      <c r="Q394">
        <v>5383.67525373439</v>
      </c>
      <c r="R394">
        <v>45.705504951068903</v>
      </c>
      <c r="S394" s="2">
        <f>(Table2[[#This Row],[Close Price]]-Table2[[#This Row],[20D EMA]])/Table2[[#This Row],[20D EMA]]</f>
        <v>-5.5259210478176619E-2</v>
      </c>
      <c r="T394" s="2">
        <f>(Table2[[#This Row],[Close Price]]-Table2[[#This Row],[50D EMA]])/Table2[[#This Row],[50D EMA]]</f>
        <v>5.2196513128832341E-2</v>
      </c>
      <c r="U394" s="2">
        <f>(Table2[[#This Row],[Close Price]]-Table2[[#This Row],[200D EMA]])/Table2[[#This Row],[200D EMA]]</f>
        <v>0.19911578907402216</v>
      </c>
      <c r="V394">
        <v>0.44373871005673399</v>
      </c>
      <c r="W394">
        <v>6450</v>
      </c>
      <c r="X394">
        <v>6500</v>
      </c>
      <c r="Y394">
        <v>6377.6</v>
      </c>
      <c r="Z394">
        <v>6471.45</v>
      </c>
      <c r="AA394">
        <v>6363.05</v>
      </c>
      <c r="AB394">
        <v>6680</v>
      </c>
      <c r="AC394" s="2">
        <f>(Table2[[#This Row],[Close Price]]/Table2[[#This Row],[Day Low]])-1</f>
        <v>8.7596899224795521E-4</v>
      </c>
      <c r="AD394" s="2">
        <f>(Table2[[#This Row],[Day High]]/Table2[[#This Row],[Close Price]])-1</f>
        <v>6.8699511280816417E-3</v>
      </c>
      <c r="AE394" s="2">
        <f>(Table2[[#This Row],[Close Price]]/Table2[[#This Row],[Current Week Low]])-1</f>
        <v>1.2238146011038564E-2</v>
      </c>
      <c r="AF394" s="2">
        <f>(Table2[[#This Row],[Current Week High]]/Table2[[#This Row],[Close Price]])-1</f>
        <v>2.4474684965882787E-3</v>
      </c>
      <c r="AG394" s="2">
        <f>(Table2[[#This Row],[Close Price]]/Table2[[#This Row],[Current Month Low]])-1</f>
        <v>1.4552769505190133E-2</v>
      </c>
      <c r="AH394" s="2">
        <f>(Table2[[#This Row],[Current Month High]]/Table2[[#This Row],[Close Price]])-1</f>
        <v>3.4752503620859354E-2</v>
      </c>
      <c r="AI394">
        <v>16.790718208081302</v>
      </c>
      <c r="AJ394">
        <v>50.5459908888256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-0.28000000000000003</v>
      </c>
      <c r="AM394" t="s">
        <v>10184</v>
      </c>
      <c r="AN394">
        <v>-1.79</v>
      </c>
      <c r="AO394" t="s">
        <v>10184</v>
      </c>
      <c r="AP394">
        <v>-2.1311688381330002E-3</v>
      </c>
      <c r="AQ394">
        <f>(Table2[[#This Row],[Sharpe Ratio]]-AVERAGE(Table2[Sharpe Ratio]))/_xlfn.STDEV.P(Table2[Sharpe Ratio])</f>
        <v>-0.63067931468000338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-2.85222297276602</v>
      </c>
      <c r="AS394">
        <f>_xlfn.RANK.AVG(Table2[[#This Row],[1Y Return vs Nifty Z-Score]],Table2[1Y Return vs Nifty Z-Score])</f>
        <v>365</v>
      </c>
      <c r="AT394">
        <f>_xlfn.RANK.AVG(Table2[[#This Row],[6M Return vs Nifty Z-Score]],Table2[6M Return vs Nifty Z-Score])</f>
        <v>286</v>
      </c>
      <c r="AU394">
        <f>_xlfn.RANK.AVG(Table2[[#This Row],[Sharpe Ratio Z-Score]],Table2[Sharpe Ratio Z-Score])</f>
        <v>542</v>
      </c>
      <c r="AV394">
        <f>(Table2[[#This Row],[Rank 1Y]]+Table2[[#This Row],[Rank 6M]]+Table2[[#This Row],[Rank Sharpe]])/3</f>
        <v>397.66666666666669</v>
      </c>
    </row>
    <row r="395" spans="1:48" x14ac:dyDescent="0.3">
      <c r="A395" t="s">
        <v>967</v>
      </c>
      <c r="B395" t="s">
        <v>968</v>
      </c>
      <c r="C395" t="s">
        <v>10143</v>
      </c>
      <c r="D395" t="s">
        <v>220</v>
      </c>
      <c r="E395">
        <v>14859.8966264799</v>
      </c>
      <c r="F395">
        <v>1810.4</v>
      </c>
      <c r="G395">
        <v>9.0875638076847807</v>
      </c>
      <c r="H395">
        <f>(Table2[[#This Row],[1Y Return vs Nifty]]-AVERAGE(Table2[1Y Return vs Nifty]))/_xlfn.STDEV.P(Table2[1Y Return vs Nifty])</f>
        <v>-0.42281083234449701</v>
      </c>
      <c r="I395">
        <v>-2.5427415552180199</v>
      </c>
      <c r="J395">
        <f>(Table2[[#This Row],[1M Return vs Nifty]]-AVERAGE(Table2[1M Return vs Nifty]))/_xlfn.STDEV.P(Table2[1M Return vs Nifty])</f>
        <v>-0.19463485259054286</v>
      </c>
      <c r="K395">
        <v>-2.16191245064566</v>
      </c>
      <c r="L395">
        <f>(Table2[[#This Row],[6M Return vs Nifty]]-AVERAGE(Table2[6M Return vs Nifty]))/_xlfn.STDEV.P(Table2[6M Return vs Nifty])</f>
        <v>-0.39188324451897921</v>
      </c>
      <c r="M395">
        <v>-2.29181092325994</v>
      </c>
      <c r="N395">
        <f>(Table2[[#This Row],[1W Return vs Nifty]]-AVERAGE(Table2[1W Return vs Nifty]))/_xlfn.STDEV.P(Table2[1W Return vs Nifty])</f>
        <v>-0.16120703074593082</v>
      </c>
      <c r="O395">
        <v>1812.61</v>
      </c>
      <c r="P395">
        <v>1785.9002791297701</v>
      </c>
      <c r="Q395">
        <v>1590.9284643793601</v>
      </c>
      <c r="R395">
        <v>46.640014046911098</v>
      </c>
      <c r="S395" s="2">
        <f>(Table2[[#This Row],[Close Price]]-Table2[[#This Row],[20D EMA]])/Table2[[#This Row],[20D EMA]]</f>
        <v>-1.2192363497938383E-3</v>
      </c>
      <c r="T395" s="2">
        <f>(Table2[[#This Row],[Close Price]]-Table2[[#This Row],[50D EMA]])/Table2[[#This Row],[50D EMA]]</f>
        <v>1.3718414827824651E-2</v>
      </c>
      <c r="U395" s="2">
        <f>(Table2[[#This Row],[Close Price]]-Table2[[#This Row],[200D EMA]])/Table2[[#This Row],[200D EMA]]</f>
        <v>0.13795185675193664</v>
      </c>
      <c r="V395">
        <v>1.3087585178002199</v>
      </c>
      <c r="W395">
        <v>1807</v>
      </c>
      <c r="X395">
        <v>1842.55</v>
      </c>
      <c r="Y395">
        <v>1787.95</v>
      </c>
      <c r="Z395">
        <v>1823.4</v>
      </c>
      <c r="AA395">
        <v>1765.35</v>
      </c>
      <c r="AB395">
        <v>1960</v>
      </c>
      <c r="AC395" s="2">
        <f>(Table2[[#This Row],[Close Price]]/Table2[[#This Row],[Day Low]])-1</f>
        <v>1.8815716657443193E-3</v>
      </c>
      <c r="AD395" s="2">
        <f>(Table2[[#This Row],[Day High]]/Table2[[#This Row],[Close Price]])-1</f>
        <v>1.7758506407423713E-2</v>
      </c>
      <c r="AE395" s="2">
        <f>(Table2[[#This Row],[Close Price]]/Table2[[#This Row],[Current Week Low]])-1</f>
        <v>1.2556279538018522E-2</v>
      </c>
      <c r="AF395" s="2">
        <f>(Table2[[#This Row],[Current Week High]]/Table2[[#This Row],[Close Price]])-1</f>
        <v>7.1807335395492888E-3</v>
      </c>
      <c r="AG395" s="2">
        <f>(Table2[[#This Row],[Close Price]]/Table2[[#This Row],[Current Month Low]])-1</f>
        <v>2.5519018891438039E-2</v>
      </c>
      <c r="AH395" s="2">
        <f>(Table2[[#This Row],[Current Month High]]/Table2[[#This Row],[Close Price]])-1</f>
        <v>8.2633672116659174E-2</v>
      </c>
      <c r="AI395">
        <v>22.732545293857601</v>
      </c>
      <c r="AJ395">
        <v>78.716683119447197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-0.13</v>
      </c>
      <c r="AM395" t="s">
        <v>10184</v>
      </c>
      <c r="AN395">
        <v>1.57</v>
      </c>
      <c r="AO395" t="s">
        <v>10183</v>
      </c>
      <c r="AP395">
        <v>0.176944103005268</v>
      </c>
      <c r="AQ395">
        <f>(Table2[[#This Row],[Sharpe Ratio]]-AVERAGE(Table2[Sharpe Ratio]))/_xlfn.STDEV.P(Table2[Sharpe Ratio])</f>
        <v>1.3951163425046285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0.22458038230467861</v>
      </c>
      <c r="AS395">
        <f>_xlfn.RANK.AVG(Table2[[#This Row],[1Y Return vs Nifty Z-Score]],Table2[1Y Return vs Nifty Z-Score])</f>
        <v>440</v>
      </c>
      <c r="AT395">
        <f>_xlfn.RANK.AVG(Table2[[#This Row],[6M Return vs Nifty Z-Score]],Table2[6M Return vs Nifty Z-Score])</f>
        <v>456</v>
      </c>
      <c r="AU395">
        <f>_xlfn.RANK.AVG(Table2[[#This Row],[Sharpe Ratio Z-Score]],Table2[Sharpe Ratio Z-Score])</f>
        <v>60</v>
      </c>
      <c r="AV395">
        <f>(Table2[[#This Row],[Rank 1Y]]+Table2[[#This Row],[Rank 6M]]+Table2[[#This Row],[Rank Sharpe]])/3</f>
        <v>318.66666666666669</v>
      </c>
    </row>
    <row r="396" spans="1:48" x14ac:dyDescent="0.3">
      <c r="A396" t="s">
        <v>969</v>
      </c>
      <c r="B396" t="s">
        <v>970</v>
      </c>
      <c r="C396" t="s">
        <v>10146</v>
      </c>
      <c r="D396" t="s">
        <v>153</v>
      </c>
      <c r="E396">
        <v>14855.275366</v>
      </c>
      <c r="F396">
        <v>1321.6</v>
      </c>
      <c r="G396">
        <v>56.080706971418699</v>
      </c>
      <c r="H396">
        <f>(Table2[[#This Row],[1Y Return vs Nifty]]-AVERAGE(Table2[1Y Return vs Nifty]))/_xlfn.STDEV.P(Table2[1Y Return vs Nifty])</f>
        <v>0.15513945291978287</v>
      </c>
      <c r="I396">
        <v>-8.1691157119665494</v>
      </c>
      <c r="J396">
        <f>(Table2[[#This Row],[1M Return vs Nifty]]-AVERAGE(Table2[1M Return vs Nifty]))/_xlfn.STDEV.P(Table2[1M Return vs Nifty])</f>
        <v>-0.72961906832189549</v>
      </c>
      <c r="K396">
        <v>11.8407098226262</v>
      </c>
      <c r="L396">
        <f>(Table2[[#This Row],[6M Return vs Nifty]]-AVERAGE(Table2[6M Return vs Nifty]))/_xlfn.STDEV.P(Table2[6M Return vs Nifty])</f>
        <v>3.8926656943638276E-2</v>
      </c>
      <c r="M396">
        <v>-9.0828578899918302</v>
      </c>
      <c r="N396">
        <f>(Table2[[#This Row],[1W Return vs Nifty]]-AVERAGE(Table2[1W Return vs Nifty]))/_xlfn.STDEV.P(Table2[1W Return vs Nifty])</f>
        <v>-1.6103094745590016</v>
      </c>
      <c r="O396">
        <v>1292.52</v>
      </c>
      <c r="P396">
        <v>1220.8370471041201</v>
      </c>
      <c r="Q396">
        <v>1016.42375568266</v>
      </c>
      <c r="R396">
        <v>56.604172068016197</v>
      </c>
      <c r="S396" s="2">
        <f>(Table2[[#This Row],[Close Price]]-Table2[[#This Row],[20D EMA]])/Table2[[#This Row],[20D EMA]]</f>
        <v>2.2498684739887916E-2</v>
      </c>
      <c r="T396" s="2">
        <f>(Table2[[#This Row],[Close Price]]-Table2[[#This Row],[50D EMA]])/Table2[[#This Row],[50D EMA]]</f>
        <v>8.2535956076115191E-2</v>
      </c>
      <c r="U396" s="2">
        <f>(Table2[[#This Row],[Close Price]]-Table2[[#This Row],[200D EMA]])/Table2[[#This Row],[200D EMA]]</f>
        <v>0.30024509227686691</v>
      </c>
      <c r="V396">
        <v>0.94221860160437099</v>
      </c>
      <c r="W396">
        <v>1318</v>
      </c>
      <c r="X396">
        <v>1337</v>
      </c>
      <c r="Y396">
        <v>1291.0999999999999</v>
      </c>
      <c r="Z396">
        <v>1326.6</v>
      </c>
      <c r="AA396">
        <v>1216.55</v>
      </c>
      <c r="AB396">
        <v>1409</v>
      </c>
      <c r="AC396" s="2">
        <f>(Table2[[#This Row],[Close Price]]/Table2[[#This Row],[Day Low]])-1</f>
        <v>2.7314112291350057E-3</v>
      </c>
      <c r="AD396" s="2">
        <f>(Table2[[#This Row],[Day High]]/Table2[[#This Row],[Close Price]])-1</f>
        <v>1.1652542372881491E-2</v>
      </c>
      <c r="AE396" s="2">
        <f>(Table2[[#This Row],[Close Price]]/Table2[[#This Row],[Current Week Low]])-1</f>
        <v>2.3623266981643631E-2</v>
      </c>
      <c r="AF396" s="2">
        <f>(Table2[[#This Row],[Current Week High]]/Table2[[#This Row],[Close Price]])-1</f>
        <v>3.7832929782082303E-3</v>
      </c>
      <c r="AG396" s="2">
        <f>(Table2[[#This Row],[Close Price]]/Table2[[#This Row],[Current Month Low]])-1</f>
        <v>8.6350745961941477E-2</v>
      </c>
      <c r="AH396" s="2">
        <f>(Table2[[#This Row],[Current Month High]]/Table2[[#This Row],[Close Price]])-1</f>
        <v>6.6131961259080052E-2</v>
      </c>
      <c r="AI396">
        <v>6.6131961259079999</v>
      </c>
      <c r="AJ396">
        <v>90.941269955934303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0.06</v>
      </c>
      <c r="AM396" t="s">
        <v>10183</v>
      </c>
      <c r="AN396">
        <v>-0.2</v>
      </c>
      <c r="AO396" t="s">
        <v>10184</v>
      </c>
      <c r="AP396">
        <v>0.21343257595167101</v>
      </c>
      <c r="AQ396">
        <f>(Table2[[#This Row],[Sharpe Ratio]]-AVERAGE(Table2[Sharpe Ratio]))/_xlfn.STDEV.P(Table2[Sharpe Ratio])</f>
        <v>1.8078935465887447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-0.33796888642873135</v>
      </c>
      <c r="AS396">
        <f>_xlfn.RANK.AVG(Table2[[#This Row],[1Y Return vs Nifty Z-Score]],Table2[1Y Return vs Nifty Z-Score])</f>
        <v>232</v>
      </c>
      <c r="AT396">
        <f>_xlfn.RANK.AVG(Table2[[#This Row],[6M Return vs Nifty Z-Score]],Table2[6M Return vs Nifty Z-Score])</f>
        <v>298</v>
      </c>
      <c r="AU396">
        <f>_xlfn.RANK.AVG(Table2[[#This Row],[Sharpe Ratio Z-Score]],Table2[Sharpe Ratio Z-Score])</f>
        <v>23</v>
      </c>
      <c r="AV396">
        <f>(Table2[[#This Row],[Rank 1Y]]+Table2[[#This Row],[Rank 6M]]+Table2[[#This Row],[Rank Sharpe]])/3</f>
        <v>184.33333333333334</v>
      </c>
    </row>
    <row r="397" spans="1:48" x14ac:dyDescent="0.3">
      <c r="A397" t="s">
        <v>971</v>
      </c>
      <c r="B397" t="s">
        <v>972</v>
      </c>
      <c r="C397" t="s">
        <v>10138</v>
      </c>
      <c r="D397" t="s">
        <v>288</v>
      </c>
      <c r="E397">
        <v>14848.378727400001</v>
      </c>
      <c r="F397">
        <v>1088.0999999999999</v>
      </c>
      <c r="G397">
        <v>44.731727877708302</v>
      </c>
      <c r="H397">
        <f>(Table2[[#This Row],[1Y Return vs Nifty]]-AVERAGE(Table2[1Y Return vs Nifty]))/_xlfn.STDEV.P(Table2[1Y Return vs Nifty])</f>
        <v>1.5562798474370693E-2</v>
      </c>
      <c r="I397">
        <v>-4.06131955119272</v>
      </c>
      <c r="J397">
        <f>(Table2[[#This Row],[1M Return vs Nifty]]-AVERAGE(Table2[1M Return vs Nifty]))/_xlfn.STDEV.P(Table2[1M Return vs Nifty])</f>
        <v>-0.33902895713635706</v>
      </c>
      <c r="K397">
        <v>19.6186282826731</v>
      </c>
      <c r="L397">
        <f>(Table2[[#This Row],[6M Return vs Nifty]]-AVERAGE(Table2[6M Return vs Nifty]))/_xlfn.STDEV.P(Table2[6M Return vs Nifty])</f>
        <v>0.27822499835166709</v>
      </c>
      <c r="M397">
        <v>-1.30867256198435</v>
      </c>
      <c r="N397">
        <f>(Table2[[#This Row],[1W Return vs Nifty]]-AVERAGE(Table2[1W Return vs Nifty]))/_xlfn.STDEV.P(Table2[1W Return vs Nifty])</f>
        <v>4.8579208240491584E-2</v>
      </c>
      <c r="O397">
        <v>1060.8</v>
      </c>
      <c r="P397">
        <v>1026.8627300486501</v>
      </c>
      <c r="Q397">
        <v>910.98496426491204</v>
      </c>
      <c r="R397">
        <v>58.277933846464002</v>
      </c>
      <c r="S397" s="2">
        <f>(Table2[[#This Row],[Close Price]]-Table2[[#This Row],[20D EMA]])/Table2[[#This Row],[20D EMA]]</f>
        <v>2.5735294117647016E-2</v>
      </c>
      <c r="T397" s="2">
        <f>(Table2[[#This Row],[Close Price]]-Table2[[#This Row],[50D EMA]])/Table2[[#This Row],[50D EMA]]</f>
        <v>5.963530290796374E-2</v>
      </c>
      <c r="U397" s="2">
        <f>(Table2[[#This Row],[Close Price]]-Table2[[#This Row],[200D EMA]])/Table2[[#This Row],[200D EMA]]</f>
        <v>0.19442146981866462</v>
      </c>
      <c r="V397">
        <v>0.72634082273901102</v>
      </c>
      <c r="W397">
        <v>1084.3</v>
      </c>
      <c r="X397">
        <v>1122</v>
      </c>
      <c r="Y397">
        <v>1081</v>
      </c>
      <c r="Z397">
        <v>1109</v>
      </c>
      <c r="AA397">
        <v>1059</v>
      </c>
      <c r="AB397">
        <v>1143.1500000000001</v>
      </c>
      <c r="AC397" s="2">
        <f>(Table2[[#This Row],[Close Price]]/Table2[[#This Row],[Day Low]])-1</f>
        <v>3.5045651572442882E-3</v>
      </c>
      <c r="AD397" s="2">
        <f>(Table2[[#This Row],[Day High]]/Table2[[#This Row],[Close Price]])-1</f>
        <v>3.1155224703611983E-2</v>
      </c>
      <c r="AE397" s="2">
        <f>(Table2[[#This Row],[Close Price]]/Table2[[#This Row],[Current Week Low]])-1</f>
        <v>6.5679925994448496E-3</v>
      </c>
      <c r="AF397" s="2">
        <f>(Table2[[#This Row],[Current Week High]]/Table2[[#This Row],[Close Price]])-1</f>
        <v>1.9207793401341933E-2</v>
      </c>
      <c r="AG397" s="2">
        <f>(Table2[[#This Row],[Close Price]]/Table2[[#This Row],[Current Month Low]])-1</f>
        <v>2.7478753541076317E-2</v>
      </c>
      <c r="AH397" s="2">
        <f>(Table2[[#This Row],[Current Month High]]/Table2[[#This Row],[Close Price]])-1</f>
        <v>5.0592776399228212E-2</v>
      </c>
      <c r="AI397">
        <v>10.192077934013399</v>
      </c>
      <c r="AJ397">
        <v>90.227272727272705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-0.11</v>
      </c>
      <c r="AM397" t="s">
        <v>10184</v>
      </c>
      <c r="AN397">
        <v>5.91</v>
      </c>
      <c r="AO397" t="s">
        <v>10183</v>
      </c>
      <c r="AP397">
        <v>4.506451159528E-3</v>
      </c>
      <c r="AQ397">
        <f>(Table2[[#This Row],[Sharpe Ratio]]-AVERAGE(Table2[Sharpe Ratio]))/_xlfn.STDEV.P(Table2[Sharpe Ratio])</f>
        <v>-0.55559099217245866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-0.55225294424228644</v>
      </c>
      <c r="AS397">
        <f>_xlfn.RANK.AVG(Table2[[#This Row],[1Y Return vs Nifty Z-Score]],Table2[1Y Return vs Nifty Z-Score])</f>
        <v>273</v>
      </c>
      <c r="AT397">
        <f>_xlfn.RANK.AVG(Table2[[#This Row],[6M Return vs Nifty Z-Score]],Table2[6M Return vs Nifty Z-Score])</f>
        <v>224</v>
      </c>
      <c r="AU397">
        <f>_xlfn.RANK.AVG(Table2[[#This Row],[Sharpe Ratio Z-Score]],Table2[Sharpe Ratio Z-Score])</f>
        <v>486</v>
      </c>
      <c r="AV397">
        <f>(Table2[[#This Row],[Rank 1Y]]+Table2[[#This Row],[Rank 6M]]+Table2[[#This Row],[Rank Sharpe]])/3</f>
        <v>327.66666666666669</v>
      </c>
    </row>
    <row r="398" spans="1:48" x14ac:dyDescent="0.3">
      <c r="A398" t="s">
        <v>973</v>
      </c>
      <c r="B398" t="s">
        <v>974</v>
      </c>
      <c r="C398" t="s">
        <v>647</v>
      </c>
      <c r="D398" t="s">
        <v>476</v>
      </c>
      <c r="E398">
        <v>14683.907735839901</v>
      </c>
      <c r="F398">
        <v>2206.4</v>
      </c>
      <c r="G398">
        <v>70.434553580592905</v>
      </c>
      <c r="H398">
        <f>(Table2[[#This Row],[1Y Return vs Nifty]]-AVERAGE(Table2[1Y Return vs Nifty]))/_xlfn.STDEV.P(Table2[1Y Return vs Nifty])</f>
        <v>0.33167179751115478</v>
      </c>
      <c r="I398">
        <v>34.3692063585192</v>
      </c>
      <c r="J398">
        <f>(Table2[[#This Row],[1M Return vs Nifty]]-AVERAGE(Table2[1M Return vs Nifty]))/_xlfn.STDEV.P(Table2[1M Return vs Nifty])</f>
        <v>3.3151405294930365</v>
      </c>
      <c r="K398">
        <v>87.875299672941907</v>
      </c>
      <c r="L398">
        <f>(Table2[[#This Row],[6M Return vs Nifty]]-AVERAGE(Table2[6M Return vs Nifty]))/_xlfn.STDEV.P(Table2[6M Return vs Nifty])</f>
        <v>2.3782352180044057</v>
      </c>
      <c r="M398">
        <v>4.7114555403209897</v>
      </c>
      <c r="N398">
        <f>(Table2[[#This Row],[1W Return vs Nifty]]-AVERAGE(Table2[1W Return vs Nifty]))/_xlfn.STDEV.P(Table2[1W Return vs Nifty])</f>
        <v>1.3331797106158461</v>
      </c>
      <c r="O398">
        <v>2663.21</v>
      </c>
      <c r="P398">
        <v>1599.13336531099</v>
      </c>
      <c r="Q398">
        <v>1265.32578013124</v>
      </c>
      <c r="R398">
        <v>83.512259345806399</v>
      </c>
      <c r="S398" s="2">
        <f>(Table2[[#This Row],[Close Price]]-Table2[[#This Row],[20D EMA]])/Table2[[#This Row],[20D EMA]]</f>
        <v>-0.17152609069506344</v>
      </c>
      <c r="T398" s="2">
        <f>(Table2[[#This Row],[Close Price]]-Table2[[#This Row],[50D EMA]])/Table2[[#This Row],[50D EMA]]</f>
        <v>0.37974733556441831</v>
      </c>
      <c r="U398" s="2">
        <f>(Table2[[#This Row],[Close Price]]-Table2[[#This Row],[200D EMA]])/Table2[[#This Row],[200D EMA]]</f>
        <v>0.74374065133735878</v>
      </c>
      <c r="V398">
        <v>2.01400683114597</v>
      </c>
      <c r="W398">
        <v>2222</v>
      </c>
      <c r="X398">
        <v>2316.6999999999998</v>
      </c>
      <c r="Y398">
        <v>2030.05</v>
      </c>
      <c r="Z398">
        <v>2206.4</v>
      </c>
      <c r="AA398">
        <v>1810.7</v>
      </c>
      <c r="AB398">
        <v>3496</v>
      </c>
      <c r="AC398" s="2">
        <f>(Table2[[#This Row],[Close Price]]/Table2[[#This Row],[Day Low]])-1</f>
        <v>-7.0207020702069967E-3</v>
      </c>
      <c r="AD398" s="2">
        <f>(Table2[[#This Row],[Day High]]/Table2[[#This Row],[Close Price]])-1</f>
        <v>4.9990935460478392E-2</v>
      </c>
      <c r="AE398" s="2">
        <f>(Table2[[#This Row],[Close Price]]/Table2[[#This Row],[Current Week Low]])-1</f>
        <v>8.6869781532474599E-2</v>
      </c>
      <c r="AF398" s="2">
        <f>(Table2[[#This Row],[Current Week High]]/Table2[[#This Row],[Close Price]])-1</f>
        <v>0</v>
      </c>
      <c r="AG398" s="2">
        <f>(Table2[[#This Row],[Close Price]]/Table2[[#This Row],[Current Month Low]])-1</f>
        <v>0.21853426851493896</v>
      </c>
      <c r="AH398" s="2">
        <f>(Table2[[#This Row],[Current Month High]]/Table2[[#This Row],[Close Price]])-1</f>
        <v>0.5844815083393764</v>
      </c>
      <c r="AI398">
        <v>0</v>
      </c>
      <c r="AJ398">
        <v>145.59862897398401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-0.06</v>
      </c>
      <c r="AM398" t="s">
        <v>10184</v>
      </c>
      <c r="AN398">
        <v>-25.65</v>
      </c>
      <c r="AO398" t="s">
        <v>10184</v>
      </c>
      <c r="AP398">
        <v>0.21139538341978101</v>
      </c>
      <c r="AQ398">
        <f>(Table2[[#This Row],[Sharpe Ratio]]-AVERAGE(Table2[Sharpe Ratio]))/_xlfn.STDEV.P(Table2[Sharpe Ratio])</f>
        <v>1.7848477304832095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9.1430749861076528</v>
      </c>
      <c r="AS398">
        <f>_xlfn.RANK.AVG(Table2[[#This Row],[1Y Return vs Nifty Z-Score]],Table2[1Y Return vs Nifty Z-Score])</f>
        <v>185</v>
      </c>
      <c r="AT398">
        <f>_xlfn.RANK.AVG(Table2[[#This Row],[6M Return vs Nifty Z-Score]],Table2[6M Return vs Nifty Z-Score])</f>
        <v>16</v>
      </c>
      <c r="AU398">
        <f>_xlfn.RANK.AVG(Table2[[#This Row],[Sharpe Ratio Z-Score]],Table2[Sharpe Ratio Z-Score])</f>
        <v>27</v>
      </c>
      <c r="AV398">
        <f>(Table2[[#This Row],[Rank 1Y]]+Table2[[#This Row],[Rank 6M]]+Table2[[#This Row],[Rank Sharpe]])/3</f>
        <v>76</v>
      </c>
    </row>
    <row r="399" spans="1:48" x14ac:dyDescent="0.3">
      <c r="A399" t="s">
        <v>975</v>
      </c>
      <c r="B399" t="s">
        <v>976</v>
      </c>
      <c r="C399" t="s">
        <v>10138</v>
      </c>
      <c r="D399" t="s">
        <v>288</v>
      </c>
      <c r="E399">
        <v>14519.576761124999</v>
      </c>
      <c r="F399">
        <v>1038.75</v>
      </c>
      <c r="G399">
        <v>175.985329126008</v>
      </c>
      <c r="H399">
        <f>(Table2[[#This Row],[1Y Return vs Nifty]]-AVERAGE(Table2[1Y Return vs Nifty]))/_xlfn.STDEV.P(Table2[1Y Return vs Nifty])</f>
        <v>1.6297994972011092</v>
      </c>
      <c r="I399">
        <v>5.8309879063518002</v>
      </c>
      <c r="J399">
        <f>(Table2[[#This Row],[1M Return vs Nifty]]-AVERAGE(Table2[1M Return vs Nifty]))/_xlfn.STDEV.P(Table2[1M Return vs Nifty])</f>
        <v>0.60158185179822588</v>
      </c>
      <c r="K399">
        <v>9.7803973517886895</v>
      </c>
      <c r="L399">
        <f>(Table2[[#This Row],[6M Return vs Nifty]]-AVERAGE(Table2[6M Return vs Nifty]))/_xlfn.STDEV.P(Table2[6M Return vs Nifty])</f>
        <v>-2.4461685269802882E-2</v>
      </c>
      <c r="M399">
        <v>7.6158445731678297</v>
      </c>
      <c r="N399">
        <f>(Table2[[#This Row],[1W Return vs Nifty]]-AVERAGE(Table2[1W Return vs Nifty]))/_xlfn.STDEV.P(Table2[1W Return vs Nifty])</f>
        <v>1.9529305775882255</v>
      </c>
      <c r="O399">
        <v>973.01</v>
      </c>
      <c r="P399">
        <v>937.90830717443805</v>
      </c>
      <c r="Q399">
        <v>773.30038559511695</v>
      </c>
      <c r="R399">
        <v>69.9872755071017</v>
      </c>
      <c r="S399" s="2">
        <f>(Table2[[#This Row],[Close Price]]-Table2[[#This Row],[20D EMA]])/Table2[[#This Row],[20D EMA]]</f>
        <v>6.7563539943063286E-2</v>
      </c>
      <c r="T399" s="2">
        <f>(Table2[[#This Row],[Close Price]]-Table2[[#This Row],[50D EMA]])/Table2[[#This Row],[50D EMA]]</f>
        <v>0.10751764543952033</v>
      </c>
      <c r="U399" s="2">
        <f>(Table2[[#This Row],[Close Price]]-Table2[[#This Row],[200D EMA]])/Table2[[#This Row],[200D EMA]]</f>
        <v>0.34326843662517792</v>
      </c>
      <c r="V399">
        <v>0.93162913332152197</v>
      </c>
      <c r="W399">
        <v>1025.05</v>
      </c>
      <c r="X399">
        <v>1049.3499999999999</v>
      </c>
      <c r="Y399">
        <v>1015.1</v>
      </c>
      <c r="Z399">
        <v>1092</v>
      </c>
      <c r="AA399">
        <v>930</v>
      </c>
      <c r="AB399">
        <v>1092</v>
      </c>
      <c r="AC399" s="2">
        <f>(Table2[[#This Row],[Close Price]]/Table2[[#This Row],[Day Low]])-1</f>
        <v>1.3365201697478124E-2</v>
      </c>
      <c r="AD399" s="2">
        <f>(Table2[[#This Row],[Day High]]/Table2[[#This Row],[Close Price]])-1</f>
        <v>1.0204572803850676E-2</v>
      </c>
      <c r="AE399" s="2">
        <f>(Table2[[#This Row],[Close Price]]/Table2[[#This Row],[Current Week Low]])-1</f>
        <v>2.3298197221948591E-2</v>
      </c>
      <c r="AF399" s="2">
        <f>(Table2[[#This Row],[Current Week High]]/Table2[[#This Row],[Close Price]])-1</f>
        <v>5.1263537906137246E-2</v>
      </c>
      <c r="AG399" s="2">
        <f>(Table2[[#This Row],[Close Price]]/Table2[[#This Row],[Current Month Low]])-1</f>
        <v>0.11693548387096775</v>
      </c>
      <c r="AH399" s="2">
        <f>(Table2[[#This Row],[Current Month High]]/Table2[[#This Row],[Close Price]])-1</f>
        <v>5.1263537906137246E-2</v>
      </c>
      <c r="AI399">
        <v>5.1263537906137202</v>
      </c>
      <c r="AJ399">
        <v>209.820296771307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0.11</v>
      </c>
      <c r="AM399" t="s">
        <v>10183</v>
      </c>
      <c r="AN399">
        <v>7.61</v>
      </c>
      <c r="AO399" t="s">
        <v>10183</v>
      </c>
      <c r="AP399">
        <v>0.12015397718078499</v>
      </c>
      <c r="AQ399">
        <f>(Table2[[#This Row],[Sharpe Ratio]]-AVERAGE(Table2[Sharpe Ratio]))/_xlfn.STDEV.P(Table2[Sharpe Ratio])</f>
        <v>0.75267593695934465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4.912526178277103</v>
      </c>
      <c r="AS399">
        <f>_xlfn.RANK.AVG(Table2[[#This Row],[1Y Return vs Nifty Z-Score]],Table2[1Y Return vs Nifty Z-Score])</f>
        <v>45</v>
      </c>
      <c r="AT399">
        <f>_xlfn.RANK.AVG(Table2[[#This Row],[6M Return vs Nifty Z-Score]],Table2[6M Return vs Nifty Z-Score])</f>
        <v>316</v>
      </c>
      <c r="AU399">
        <f>_xlfn.RANK.AVG(Table2[[#This Row],[Sharpe Ratio Z-Score]],Table2[Sharpe Ratio Z-Score])</f>
        <v>166</v>
      </c>
      <c r="AV399">
        <f>(Table2[[#This Row],[Rank 1Y]]+Table2[[#This Row],[Rank 6M]]+Table2[[#This Row],[Rank Sharpe]])/3</f>
        <v>175.66666666666666</v>
      </c>
    </row>
    <row r="400" spans="1:48" x14ac:dyDescent="0.3">
      <c r="A400" t="s">
        <v>977</v>
      </c>
      <c r="B400" t="s">
        <v>978</v>
      </c>
      <c r="C400" t="s">
        <v>10155</v>
      </c>
      <c r="D400" t="s">
        <v>979</v>
      </c>
      <c r="E400">
        <v>14327.13844377</v>
      </c>
      <c r="F400">
        <v>1459.95</v>
      </c>
      <c r="G400">
        <v>-23.546991993667099</v>
      </c>
      <c r="H400">
        <f>(Table2[[#This Row],[1Y Return vs Nifty]]-AVERAGE(Table2[1Y Return vs Nifty]))/_xlfn.STDEV.P(Table2[1Y Return vs Nifty])</f>
        <v>-0.82417046834816232</v>
      </c>
      <c r="I400">
        <v>0.56830244164255606</v>
      </c>
      <c r="J400">
        <f>(Table2[[#This Row],[1M Return vs Nifty]]-AVERAGE(Table2[1M Return vs Nifty]))/_xlfn.STDEV.P(Table2[1M Return vs Nifty])</f>
        <v>0.10117900308236495</v>
      </c>
      <c r="K400">
        <v>-14.790282502475099</v>
      </c>
      <c r="L400">
        <f>(Table2[[#This Row],[6M Return vs Nifty]]-AVERAGE(Table2[6M Return vs Nifty]))/_xlfn.STDEV.P(Table2[6M Return vs Nifty])</f>
        <v>-0.78041238938113644</v>
      </c>
      <c r="M400">
        <v>-0.94226619020146196</v>
      </c>
      <c r="N400">
        <f>(Table2[[#This Row],[1W Return vs Nifty]]-AVERAGE(Table2[1W Return vs Nifty]))/_xlfn.STDEV.P(Table2[1W Return vs Nifty])</f>
        <v>0.1267645560050325</v>
      </c>
      <c r="O400">
        <v>1442.03</v>
      </c>
      <c r="P400">
        <v>1408.1687595947301</v>
      </c>
      <c r="Q400">
        <v>1462.45933608525</v>
      </c>
      <c r="R400">
        <v>53.563562721696798</v>
      </c>
      <c r="S400" s="2">
        <f>(Table2[[#This Row],[Close Price]]-Table2[[#This Row],[20D EMA]])/Table2[[#This Row],[20D EMA]]</f>
        <v>1.2426925930805929E-2</v>
      </c>
      <c r="T400" s="2">
        <f>(Table2[[#This Row],[Close Price]]-Table2[[#This Row],[50D EMA]])/Table2[[#This Row],[50D EMA]]</f>
        <v>3.6772041740346914E-2</v>
      </c>
      <c r="U400" s="2">
        <f>(Table2[[#This Row],[Close Price]]-Table2[[#This Row],[200D EMA]])/Table2[[#This Row],[200D EMA]]</f>
        <v>-1.7158330651209951E-3</v>
      </c>
      <c r="V400">
        <v>1.0878078978616801</v>
      </c>
      <c r="W400">
        <v>1446</v>
      </c>
      <c r="X400">
        <v>1466.3</v>
      </c>
      <c r="Y400">
        <v>1454</v>
      </c>
      <c r="Z400">
        <v>1496</v>
      </c>
      <c r="AA400">
        <v>1421.1</v>
      </c>
      <c r="AB400">
        <v>1513</v>
      </c>
      <c r="AC400" s="2">
        <f>(Table2[[#This Row],[Close Price]]/Table2[[#This Row],[Day Low]])-1</f>
        <v>9.6473029045642811E-3</v>
      </c>
      <c r="AD400" s="2">
        <f>(Table2[[#This Row],[Day High]]/Table2[[#This Row],[Close Price]])-1</f>
        <v>4.3494640227403902E-3</v>
      </c>
      <c r="AE400" s="2">
        <f>(Table2[[#This Row],[Close Price]]/Table2[[#This Row],[Current Week Low]])-1</f>
        <v>4.0921595598348848E-3</v>
      </c>
      <c r="AF400" s="2">
        <f>(Table2[[#This Row],[Current Week High]]/Table2[[#This Row],[Close Price]])-1</f>
        <v>2.4692626459810185E-2</v>
      </c>
      <c r="AG400" s="2">
        <f>(Table2[[#This Row],[Close Price]]/Table2[[#This Row],[Current Month Low]])-1</f>
        <v>2.7337977622968301E-2</v>
      </c>
      <c r="AH400" s="2">
        <f>(Table2[[#This Row],[Current Month High]]/Table2[[#This Row],[Close Price]])-1</f>
        <v>3.6336860851398978E-2</v>
      </c>
      <c r="AI400">
        <v>28.4598787629713</v>
      </c>
      <c r="AJ400">
        <v>21.238166417538601</v>
      </c>
      <c r="AK400" t="str">
        <f>IF(AND(Table2[[#This Row],[20D EMA]]&gt;Table2[[#This Row],[50D EMA]],Table2[[#This Row],[50D EMA]]&gt;Table2[[#This Row],[200D EMA]]),"Uptrend","Downtrend/NoTrend")</f>
        <v>Downtrend/NoTrend</v>
      </c>
      <c r="AL400">
        <v>-7.0000000000000007E-2</v>
      </c>
      <c r="AM400" t="s">
        <v>10184</v>
      </c>
      <c r="AN400">
        <v>-0.63</v>
      </c>
      <c r="AO400" t="s">
        <v>10184</v>
      </c>
      <c r="AP400">
        <v>-2.9165530489477998E-2</v>
      </c>
      <c r="AQ400">
        <f>(Table2[[#This Row],[Sharpe Ratio]]-AVERAGE(Table2[Sharpe Ratio]))/_xlfn.STDEV.P(Table2[Sharpe Ratio])</f>
        <v>-0.93650653395093475</v>
      </c>
      <c r="AR4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0">
        <f>_xlfn.RANK.AVG(Table2[[#This Row],[1Y Return vs Nifty Z-Score]],Table2[1Y Return vs Nifty Z-Score])</f>
        <v>638</v>
      </c>
      <c r="AT400">
        <f>_xlfn.RANK.AVG(Table2[[#This Row],[6M Return vs Nifty Z-Score]],Table2[6M Return vs Nifty Z-Score])</f>
        <v>582</v>
      </c>
      <c r="AU400">
        <f>_xlfn.RANK.AVG(Table2[[#This Row],[Sharpe Ratio Z-Score]],Table2[Sharpe Ratio Z-Score])</f>
        <v>596</v>
      </c>
      <c r="AV400">
        <f>(Table2[[#This Row],[Rank 1Y]]+Table2[[#This Row],[Rank 6M]]+Table2[[#This Row],[Rank Sharpe]])/3</f>
        <v>605.33333333333337</v>
      </c>
    </row>
    <row r="401" spans="1:48" x14ac:dyDescent="0.3">
      <c r="A401" t="s">
        <v>980</v>
      </c>
      <c r="B401" t="s">
        <v>981</v>
      </c>
      <c r="C401" t="s">
        <v>10150</v>
      </c>
      <c r="D401" t="s">
        <v>75</v>
      </c>
      <c r="E401">
        <v>14253</v>
      </c>
      <c r="F401">
        <v>95.02</v>
      </c>
      <c r="G401">
        <v>148.162889571721</v>
      </c>
      <c r="H401">
        <f>(Table2[[#This Row],[1Y Return vs Nifty]]-AVERAGE(Table2[1Y Return vs Nifty]))/_xlfn.STDEV.P(Table2[1Y Return vs Nifty])</f>
        <v>1.2876221965442385</v>
      </c>
      <c r="I401">
        <v>11.188864594052101</v>
      </c>
      <c r="J401">
        <f>(Table2[[#This Row],[1M Return vs Nifty]]-AVERAGE(Table2[1M Return vs Nifty]))/_xlfn.STDEV.P(Table2[1M Return vs Nifty])</f>
        <v>1.11103596521096</v>
      </c>
      <c r="K401">
        <v>25.948121936051901</v>
      </c>
      <c r="L401">
        <f>(Table2[[#This Row],[6M Return vs Nifty]]-AVERAGE(Table2[6M Return vs Nifty]))/_xlfn.STDEV.P(Table2[6M Return vs Nifty])</f>
        <v>0.47296056172720025</v>
      </c>
      <c r="M401">
        <v>2.5867118677358101</v>
      </c>
      <c r="N401">
        <f>(Table2[[#This Row],[1W Return vs Nifty]]-AVERAGE(Table2[1W Return vs Nifty]))/_xlfn.STDEV.P(Table2[1W Return vs Nifty])</f>
        <v>0.87979288182451731</v>
      </c>
      <c r="O401">
        <v>83.33</v>
      </c>
      <c r="P401">
        <v>78.973830138497206</v>
      </c>
      <c r="Q401">
        <v>68.627473898144302</v>
      </c>
      <c r="R401">
        <v>80.545463974860994</v>
      </c>
      <c r="S401" s="2">
        <f>(Table2[[#This Row],[Close Price]]-Table2[[#This Row],[20D EMA]])/Table2[[#This Row],[20D EMA]]</f>
        <v>0.14028561142445695</v>
      </c>
      <c r="T401" s="2">
        <f>(Table2[[#This Row],[Close Price]]-Table2[[#This Row],[50D EMA]])/Table2[[#This Row],[50D EMA]]</f>
        <v>0.20318338155009652</v>
      </c>
      <c r="U401" s="2">
        <f>(Table2[[#This Row],[Close Price]]-Table2[[#This Row],[200D EMA]])/Table2[[#This Row],[200D EMA]]</f>
        <v>0.38457668048553001</v>
      </c>
      <c r="V401">
        <v>2.9450066158606001</v>
      </c>
      <c r="W401">
        <v>92.85</v>
      </c>
      <c r="X401">
        <v>96.05</v>
      </c>
      <c r="Y401">
        <v>86.5</v>
      </c>
      <c r="Z401">
        <v>98.5</v>
      </c>
      <c r="AA401">
        <v>76.959999999999994</v>
      </c>
      <c r="AB401">
        <v>98.5</v>
      </c>
      <c r="AC401" s="2">
        <f>(Table2[[#This Row],[Close Price]]/Table2[[#This Row],[Day Low]])-1</f>
        <v>2.337102854065698E-2</v>
      </c>
      <c r="AD401" s="2">
        <f>(Table2[[#This Row],[Day High]]/Table2[[#This Row],[Close Price]])-1</f>
        <v>1.0839823195116782E-2</v>
      </c>
      <c r="AE401" s="2">
        <f>(Table2[[#This Row],[Close Price]]/Table2[[#This Row],[Current Week Low]])-1</f>
        <v>9.8497109826589657E-2</v>
      </c>
      <c r="AF401" s="2">
        <f>(Table2[[#This Row],[Current Week High]]/Table2[[#This Row],[Close Price]])-1</f>
        <v>3.662386865922973E-2</v>
      </c>
      <c r="AG401" s="2">
        <f>(Table2[[#This Row],[Close Price]]/Table2[[#This Row],[Current Month Low]])-1</f>
        <v>0.23466735966735963</v>
      </c>
      <c r="AH401" s="2">
        <f>(Table2[[#This Row],[Current Month High]]/Table2[[#This Row],[Close Price]])-1</f>
        <v>3.662386865922973E-2</v>
      </c>
      <c r="AI401">
        <v>7.2405809303304602</v>
      </c>
      <c r="AJ401">
        <v>189.69512195121899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0.16</v>
      </c>
      <c r="AM401" t="s">
        <v>10183</v>
      </c>
      <c r="AN401">
        <v>20.48</v>
      </c>
      <c r="AO401" t="s">
        <v>10183</v>
      </c>
      <c r="AP401">
        <v>5.1232587822459999E-2</v>
      </c>
      <c r="AQ401">
        <f>(Table2[[#This Row],[Sharpe Ratio]]-AVERAGE(Table2[Sharpe Ratio]))/_xlfn.STDEV.P(Table2[Sharpe Ratio])</f>
        <v>-2.6999837434131178E-2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3.7244117678727848</v>
      </c>
      <c r="AS401">
        <f>_xlfn.RANK.AVG(Table2[[#This Row],[1Y Return vs Nifty Z-Score]],Table2[1Y Return vs Nifty Z-Score])</f>
        <v>69</v>
      </c>
      <c r="AT401">
        <f>_xlfn.RANK.AVG(Table2[[#This Row],[6M Return vs Nifty Z-Score]],Table2[6M Return vs Nifty Z-Score])</f>
        <v>177</v>
      </c>
      <c r="AU401">
        <f>_xlfn.RANK.AVG(Table2[[#This Row],[Sharpe Ratio Z-Score]],Table2[Sharpe Ratio Z-Score])</f>
        <v>345</v>
      </c>
      <c r="AV401">
        <f>(Table2[[#This Row],[Rank 1Y]]+Table2[[#This Row],[Rank 6M]]+Table2[[#This Row],[Rank Sharpe]])/3</f>
        <v>197</v>
      </c>
    </row>
    <row r="402" spans="1:48" x14ac:dyDescent="0.3">
      <c r="A402" t="s">
        <v>985</v>
      </c>
      <c r="B402" t="s">
        <v>986</v>
      </c>
      <c r="C402" t="s">
        <v>10139</v>
      </c>
      <c r="D402" t="s">
        <v>481</v>
      </c>
      <c r="E402">
        <v>14109.026607399999</v>
      </c>
      <c r="F402">
        <v>1782.8</v>
      </c>
      <c r="G402">
        <v>-9.2269994752468598</v>
      </c>
      <c r="H402">
        <f>(Table2[[#This Row],[1Y Return vs Nifty]]-AVERAGE(Table2[1Y Return vs Nifty]))/_xlfn.STDEV.P(Table2[1Y Return vs Nifty])</f>
        <v>-0.6480544819761257</v>
      </c>
      <c r="I402">
        <v>-9.7482358929195794</v>
      </c>
      <c r="J402">
        <f>(Table2[[#This Row],[1M Return vs Nifty]]-AVERAGE(Table2[1M Return vs Nifty]))/_xlfn.STDEV.P(Table2[1M Return vs Nifty])</f>
        <v>-0.87976983114299445</v>
      </c>
      <c r="K402">
        <v>-0.73790607194261004</v>
      </c>
      <c r="L402">
        <f>(Table2[[#This Row],[6M Return vs Nifty]]-AVERAGE(Table2[6M Return vs Nifty]))/_xlfn.STDEV.P(Table2[6M Return vs Nifty])</f>
        <v>-0.34807173295216365</v>
      </c>
      <c r="M402">
        <v>-1.1069263875426201</v>
      </c>
      <c r="N402">
        <f>(Table2[[#This Row],[1W Return vs Nifty]]-AVERAGE(Table2[1W Return vs Nifty]))/_xlfn.STDEV.P(Table2[1W Return vs Nifty])</f>
        <v>9.1628663772992378E-2</v>
      </c>
      <c r="O402">
        <v>1802.29</v>
      </c>
      <c r="P402">
        <v>1733.9234236710199</v>
      </c>
      <c r="Q402">
        <v>1615.23190068334</v>
      </c>
      <c r="R402">
        <v>38.056583148322296</v>
      </c>
      <c r="S402" s="2">
        <f>(Table2[[#This Row],[Close Price]]-Table2[[#This Row],[20D EMA]])/Table2[[#This Row],[20D EMA]]</f>
        <v>-1.0814019941296911E-2</v>
      </c>
      <c r="T402" s="2">
        <f>(Table2[[#This Row],[Close Price]]-Table2[[#This Row],[50D EMA]])/Table2[[#This Row],[50D EMA]]</f>
        <v>2.818842842869021E-2</v>
      </c>
      <c r="U402" s="2">
        <f>(Table2[[#This Row],[Close Price]]-Table2[[#This Row],[200D EMA]])/Table2[[#This Row],[200D EMA]]</f>
        <v>0.10374244047914645</v>
      </c>
      <c r="V402">
        <v>0.99985387412872095</v>
      </c>
      <c r="W402">
        <v>1770</v>
      </c>
      <c r="X402">
        <v>1797</v>
      </c>
      <c r="Y402">
        <v>1770.3</v>
      </c>
      <c r="Z402">
        <v>1797.9</v>
      </c>
      <c r="AA402">
        <v>1760</v>
      </c>
      <c r="AB402">
        <v>1917.75</v>
      </c>
      <c r="AC402" s="2">
        <f>(Table2[[#This Row],[Close Price]]/Table2[[#This Row],[Day Low]])-1</f>
        <v>7.2316384180790561E-3</v>
      </c>
      <c r="AD402" s="2">
        <f>(Table2[[#This Row],[Day High]]/Table2[[#This Row],[Close Price]])-1</f>
        <v>7.9649988781691494E-3</v>
      </c>
      <c r="AE402" s="2">
        <f>(Table2[[#This Row],[Close Price]]/Table2[[#This Row],[Current Week Low]])-1</f>
        <v>7.0609501214482506E-3</v>
      </c>
      <c r="AF402" s="2">
        <f>(Table2[[#This Row],[Current Week High]]/Table2[[#This Row],[Close Price]])-1</f>
        <v>8.4698227507291612E-3</v>
      </c>
      <c r="AG402" s="2">
        <f>(Table2[[#This Row],[Close Price]]/Table2[[#This Row],[Current Month Low]])-1</f>
        <v>1.2954545454545441E-2</v>
      </c>
      <c r="AH402" s="2">
        <f>(Table2[[#This Row],[Current Month High]]/Table2[[#This Row],[Close Price]])-1</f>
        <v>7.5695535113304846E-2</v>
      </c>
      <c r="AI402">
        <v>11.002355844738601</v>
      </c>
      <c r="AJ402">
        <v>36.4039785768936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0.01</v>
      </c>
      <c r="AM402" t="s">
        <v>10183</v>
      </c>
      <c r="AN402">
        <v>-4.79</v>
      </c>
      <c r="AO402" t="s">
        <v>10184</v>
      </c>
      <c r="AP402">
        <v>-0.100516239770871</v>
      </c>
      <c r="AQ402">
        <f>(Table2[[#This Row],[Sharpe Ratio]]-AVERAGE(Table2[Sharpe Ratio]))/_xlfn.STDEV.P(Table2[Sharpe Ratio])</f>
        <v>-1.7436640801122449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-3.5279314624105362</v>
      </c>
      <c r="AS402">
        <f>_xlfn.RANK.AVG(Table2[[#This Row],[1Y Return vs Nifty Z-Score]],Table2[1Y Return vs Nifty Z-Score])</f>
        <v>559</v>
      </c>
      <c r="AT402">
        <f>_xlfn.RANK.AVG(Table2[[#This Row],[6M Return vs Nifty Z-Score]],Table2[6M Return vs Nifty Z-Score])</f>
        <v>438</v>
      </c>
      <c r="AU402">
        <f>_xlfn.RANK.AVG(Table2[[#This Row],[Sharpe Ratio Z-Score]],Table2[Sharpe Ratio Z-Score])</f>
        <v>706</v>
      </c>
      <c r="AV402">
        <f>(Table2[[#This Row],[Rank 1Y]]+Table2[[#This Row],[Rank 6M]]+Table2[[#This Row],[Rank Sharpe]])/3</f>
        <v>567.66666666666663</v>
      </c>
    </row>
    <row r="403" spans="1:48" x14ac:dyDescent="0.3">
      <c r="A403" t="s">
        <v>987</v>
      </c>
      <c r="B403" t="s">
        <v>988</v>
      </c>
      <c r="C403" t="s">
        <v>10153</v>
      </c>
      <c r="D403" t="s">
        <v>989</v>
      </c>
      <c r="E403">
        <v>14074.482202435</v>
      </c>
      <c r="F403">
        <v>792.85</v>
      </c>
      <c r="G403">
        <v>45.202881373370602</v>
      </c>
      <c r="H403">
        <f>(Table2[[#This Row],[1Y Return vs Nifty]]-AVERAGE(Table2[1Y Return vs Nifty]))/_xlfn.STDEV.P(Table2[1Y Return vs Nifty])</f>
        <v>2.1357331014416531E-2</v>
      </c>
      <c r="I403">
        <v>1.6509394907560599</v>
      </c>
      <c r="J403">
        <f>(Table2[[#This Row],[1M Return vs Nifty]]-AVERAGE(Table2[1M Return vs Nifty]))/_xlfn.STDEV.P(Table2[1M Return vs Nifty])</f>
        <v>0.20412162945337914</v>
      </c>
      <c r="K403">
        <v>25.527741143123698</v>
      </c>
      <c r="L403">
        <f>(Table2[[#This Row],[6M Return vs Nifty]]-AVERAGE(Table2[6M Return vs Nifty]))/_xlfn.STDEV.P(Table2[6M Return vs Nifty])</f>
        <v>0.46002696940114951</v>
      </c>
      <c r="M403">
        <v>3.6170895889997499</v>
      </c>
      <c r="N403">
        <f>(Table2[[#This Row],[1W Return vs Nifty]]-AVERAGE(Table2[1W Return vs Nifty]))/_xlfn.STDEV.P(Table2[1W Return vs Nifty])</f>
        <v>1.0996592560741223</v>
      </c>
      <c r="O403">
        <v>762.19</v>
      </c>
      <c r="P403">
        <v>716.84436495877003</v>
      </c>
      <c r="Q403">
        <v>620.12749581289495</v>
      </c>
      <c r="R403">
        <v>66.382653675889799</v>
      </c>
      <c r="S403" s="2">
        <f>(Table2[[#This Row],[Close Price]]-Table2[[#This Row],[20D EMA]])/Table2[[#This Row],[20D EMA]]</f>
        <v>4.0226190319998904E-2</v>
      </c>
      <c r="T403" s="2">
        <f>(Table2[[#This Row],[Close Price]]-Table2[[#This Row],[50D EMA]])/Table2[[#This Row],[50D EMA]]</f>
        <v>0.10602808469534601</v>
      </c>
      <c r="U403" s="2">
        <f>(Table2[[#This Row],[Close Price]]-Table2[[#This Row],[200D EMA]])/Table2[[#This Row],[200D EMA]]</f>
        <v>0.27852740823996452</v>
      </c>
      <c r="V403">
        <v>0.83052309332103402</v>
      </c>
      <c r="W403">
        <v>790</v>
      </c>
      <c r="X403">
        <v>805.1</v>
      </c>
      <c r="Y403">
        <v>788.05</v>
      </c>
      <c r="Z403">
        <v>803.4</v>
      </c>
      <c r="AA403">
        <v>746.35</v>
      </c>
      <c r="AB403">
        <v>807.6</v>
      </c>
      <c r="AC403" s="2">
        <f>(Table2[[#This Row],[Close Price]]/Table2[[#This Row],[Day Low]])-1</f>
        <v>3.6075949367089244E-3</v>
      </c>
      <c r="AD403" s="2">
        <f>(Table2[[#This Row],[Day High]]/Table2[[#This Row],[Close Price]])-1</f>
        <v>1.5450589644951718E-2</v>
      </c>
      <c r="AE403" s="2">
        <f>(Table2[[#This Row],[Close Price]]/Table2[[#This Row],[Current Week Low]])-1</f>
        <v>6.0909840746146138E-3</v>
      </c>
      <c r="AF403" s="2">
        <f>(Table2[[#This Row],[Current Week High]]/Table2[[#This Row],[Close Price]])-1</f>
        <v>1.3306426184019671E-2</v>
      </c>
      <c r="AG403" s="2">
        <f>(Table2[[#This Row],[Close Price]]/Table2[[#This Row],[Current Month Low]])-1</f>
        <v>6.2303208950224453E-2</v>
      </c>
      <c r="AH403" s="2">
        <f>(Table2[[#This Row],[Current Month High]]/Table2[[#This Row],[Close Price]])-1</f>
        <v>1.8603771205145891E-2</v>
      </c>
      <c r="AI403">
        <v>5.0640095856719398</v>
      </c>
      <c r="AJ403">
        <v>75.138060525734403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0.15</v>
      </c>
      <c r="AM403" t="s">
        <v>10183</v>
      </c>
      <c r="AN403">
        <v>5.24</v>
      </c>
      <c r="AO403" t="s">
        <v>10183</v>
      </c>
      <c r="AP403">
        <v>5.7574391998072003E-2</v>
      </c>
      <c r="AQ403">
        <f>(Table2[[#This Row],[Sharpe Ratio]]-AVERAGE(Table2[Sharpe Ratio]))/_xlfn.STDEV.P(Table2[Sharpe Ratio])</f>
        <v>4.474205761045582E-2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1.8299072435535233</v>
      </c>
      <c r="AS403">
        <f>_xlfn.RANK.AVG(Table2[[#This Row],[1Y Return vs Nifty Z-Score]],Table2[1Y Return vs Nifty Z-Score])</f>
        <v>268</v>
      </c>
      <c r="AT403">
        <f>_xlfn.RANK.AVG(Table2[[#This Row],[6M Return vs Nifty Z-Score]],Table2[6M Return vs Nifty Z-Score])</f>
        <v>182</v>
      </c>
      <c r="AU403">
        <f>_xlfn.RANK.AVG(Table2[[#This Row],[Sharpe Ratio Z-Score]],Table2[Sharpe Ratio Z-Score])</f>
        <v>320</v>
      </c>
      <c r="AV403">
        <f>(Table2[[#This Row],[Rank 1Y]]+Table2[[#This Row],[Rank 6M]]+Table2[[#This Row],[Rank Sharpe]])/3</f>
        <v>256.66666666666669</v>
      </c>
    </row>
    <row r="404" spans="1:48" x14ac:dyDescent="0.3">
      <c r="A404" t="s">
        <v>990</v>
      </c>
      <c r="B404" t="s">
        <v>991</v>
      </c>
      <c r="C404" t="s">
        <v>10144</v>
      </c>
      <c r="D404" t="s">
        <v>62</v>
      </c>
      <c r="E404">
        <v>13815.69556224</v>
      </c>
      <c r="F404">
        <v>1015.3</v>
      </c>
      <c r="G404">
        <v>14.8948987913887</v>
      </c>
      <c r="H404">
        <f>(Table2[[#This Row],[1Y Return vs Nifty]]-AVERAGE(Table2[1Y Return vs Nifty]))/_xlfn.STDEV.P(Table2[1Y Return vs Nifty])</f>
        <v>-0.35138869105969966</v>
      </c>
      <c r="I404">
        <v>-1.3934281919031599</v>
      </c>
      <c r="J404">
        <f>(Table2[[#This Row],[1M Return vs Nifty]]-AVERAGE(Table2[1M Return vs Nifty]))/_xlfn.STDEV.P(Table2[1M Return vs Nifty])</f>
        <v>-8.5352303799316978E-2</v>
      </c>
      <c r="K404">
        <v>-0.84616863546014498</v>
      </c>
      <c r="L404">
        <f>(Table2[[#This Row],[6M Return vs Nifty]]-AVERAGE(Table2[6M Return vs Nifty]))/_xlfn.STDEV.P(Table2[6M Return vs Nifty])</f>
        <v>-0.35140257937584435</v>
      </c>
      <c r="M404">
        <v>1.23371067429352</v>
      </c>
      <c r="N404">
        <f>(Table2[[#This Row],[1W Return vs Nifty]]-AVERAGE(Table2[1W Return vs Nifty]))/_xlfn.STDEV.P(Table2[1W Return vs Nifty])</f>
        <v>0.59108374087702698</v>
      </c>
      <c r="O404">
        <v>1022.02</v>
      </c>
      <c r="P404">
        <v>980.15253789131805</v>
      </c>
      <c r="Q404">
        <v>894.47469364242397</v>
      </c>
      <c r="R404">
        <v>41.605479040488099</v>
      </c>
      <c r="S404" s="2">
        <f>(Table2[[#This Row],[Close Price]]-Table2[[#This Row],[20D EMA]])/Table2[[#This Row],[20D EMA]]</f>
        <v>-6.5752137922937201E-3</v>
      </c>
      <c r="T404" s="2">
        <f>(Table2[[#This Row],[Close Price]]-Table2[[#This Row],[50D EMA]])/Table2[[#This Row],[50D EMA]]</f>
        <v>3.5859175740438835E-2</v>
      </c>
      <c r="U404" s="2">
        <f>(Table2[[#This Row],[Close Price]]-Table2[[#This Row],[200D EMA]])/Table2[[#This Row],[200D EMA]]</f>
        <v>0.13507962518823055</v>
      </c>
      <c r="V404">
        <v>1.5812676480447201</v>
      </c>
      <c r="W404">
        <v>1005.9</v>
      </c>
      <c r="X404">
        <v>1029</v>
      </c>
      <c r="Y404">
        <v>987.1</v>
      </c>
      <c r="Z404">
        <v>1045</v>
      </c>
      <c r="AA404">
        <v>987.1</v>
      </c>
      <c r="AB404">
        <v>1090</v>
      </c>
      <c r="AC404" s="2">
        <f>(Table2[[#This Row],[Close Price]]/Table2[[#This Row],[Day Low]])-1</f>
        <v>9.3448652947609734E-3</v>
      </c>
      <c r="AD404" s="2">
        <f>(Table2[[#This Row],[Day High]]/Table2[[#This Row],[Close Price]])-1</f>
        <v>1.3493548704816449E-2</v>
      </c>
      <c r="AE404" s="2">
        <f>(Table2[[#This Row],[Close Price]]/Table2[[#This Row],[Current Week Low]])-1</f>
        <v>2.8568534089757902E-2</v>
      </c>
      <c r="AF404" s="2">
        <f>(Table2[[#This Row],[Current Week High]]/Table2[[#This Row],[Close Price]])-1</f>
        <v>2.9252437703142009E-2</v>
      </c>
      <c r="AG404" s="2">
        <f>(Table2[[#This Row],[Close Price]]/Table2[[#This Row],[Current Month Low]])-1</f>
        <v>2.8568534089757902E-2</v>
      </c>
      <c r="AH404" s="2">
        <f>(Table2[[#This Row],[Current Month High]]/Table2[[#This Row],[Close Price]])-1</f>
        <v>7.3574313010932757E-2</v>
      </c>
      <c r="AI404">
        <v>7.3574313010932704</v>
      </c>
      <c r="AJ404">
        <v>42.198879551820703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0.04</v>
      </c>
      <c r="AM404" t="s">
        <v>10183</v>
      </c>
      <c r="AN404">
        <v>-1.47</v>
      </c>
      <c r="AO404" t="s">
        <v>10184</v>
      </c>
      <c r="AP404">
        <v>-1.3287140293068E-2</v>
      </c>
      <c r="AQ404">
        <f>(Table2[[#This Row],[Sharpe Ratio]]-AVERAGE(Table2[Sharpe Ratio]))/_xlfn.STDEV.P(Table2[Sharpe Ratio])</f>
        <v>-0.7568816556980652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-0.95394148905589915</v>
      </c>
      <c r="AS404">
        <f>_xlfn.RANK.AVG(Table2[[#This Row],[1Y Return vs Nifty Z-Score]],Table2[1Y Return vs Nifty Z-Score])</f>
        <v>410</v>
      </c>
      <c r="AT404">
        <f>_xlfn.RANK.AVG(Table2[[#This Row],[6M Return vs Nifty Z-Score]],Table2[6M Return vs Nifty Z-Score])</f>
        <v>441</v>
      </c>
      <c r="AU404">
        <f>_xlfn.RANK.AVG(Table2[[#This Row],[Sharpe Ratio Z-Score]],Table2[Sharpe Ratio Z-Score])</f>
        <v>565</v>
      </c>
      <c r="AV404">
        <f>(Table2[[#This Row],[Rank 1Y]]+Table2[[#This Row],[Rank 6M]]+Table2[[#This Row],[Rank Sharpe]])/3</f>
        <v>472</v>
      </c>
    </row>
    <row r="405" spans="1:48" x14ac:dyDescent="0.3">
      <c r="A405" t="s">
        <v>994</v>
      </c>
      <c r="B405" t="s">
        <v>995</v>
      </c>
      <c r="C405" t="s">
        <v>10139</v>
      </c>
      <c r="D405" t="s">
        <v>244</v>
      </c>
      <c r="E405">
        <v>13666.57423149</v>
      </c>
      <c r="F405">
        <v>1072.95</v>
      </c>
      <c r="G405">
        <v>1.83968905543696</v>
      </c>
      <c r="H405">
        <f>(Table2[[#This Row],[1Y Return vs Nifty]]-AVERAGE(Table2[1Y Return vs Nifty]))/_xlfn.STDEV.P(Table2[1Y Return vs Nifty])</f>
        <v>-0.51194960874058437</v>
      </c>
      <c r="I405">
        <v>0.69142993843213496</v>
      </c>
      <c r="J405">
        <f>(Table2[[#This Row],[1M Return vs Nifty]]-AVERAGE(Table2[1M Return vs Nifty]))/_xlfn.STDEV.P(Table2[1M Return vs Nifty])</f>
        <v>0.11288659050364026</v>
      </c>
      <c r="K405">
        <v>9.1762772552022298</v>
      </c>
      <c r="L405">
        <f>(Table2[[#This Row],[6M Return vs Nifty]]-AVERAGE(Table2[6M Return vs Nifty]))/_xlfn.STDEV.P(Table2[6M Return vs Nifty])</f>
        <v>-4.3048269568287063E-2</v>
      </c>
      <c r="M405">
        <v>-0.39830301322900502</v>
      </c>
      <c r="N405">
        <f>(Table2[[#This Row],[1W Return vs Nifty]]-AVERAGE(Table2[1W Return vs Nifty]))/_xlfn.STDEV.P(Table2[1W Return vs Nifty])</f>
        <v>0.24283772895710373</v>
      </c>
      <c r="O405">
        <v>1028.9100000000001</v>
      </c>
      <c r="P405">
        <v>984.81761407996203</v>
      </c>
      <c r="Q405">
        <v>893.91672158514098</v>
      </c>
      <c r="R405">
        <v>79.129683041535003</v>
      </c>
      <c r="S405" s="2">
        <f>(Table2[[#This Row],[Close Price]]-Table2[[#This Row],[20D EMA]])/Table2[[#This Row],[20D EMA]]</f>
        <v>4.2802577484911175E-2</v>
      </c>
      <c r="T405" s="2">
        <f>(Table2[[#This Row],[Close Price]]-Table2[[#This Row],[50D EMA]])/Table2[[#This Row],[50D EMA]]</f>
        <v>8.9491073941009067E-2</v>
      </c>
      <c r="U405" s="2">
        <f>(Table2[[#This Row],[Close Price]]-Table2[[#This Row],[200D EMA]])/Table2[[#This Row],[200D EMA]]</f>
        <v>0.20027959438703383</v>
      </c>
      <c r="V405">
        <v>1.20232841126315</v>
      </c>
      <c r="W405">
        <v>1073.05</v>
      </c>
      <c r="X405">
        <v>1095</v>
      </c>
      <c r="Y405">
        <v>1055</v>
      </c>
      <c r="Z405">
        <v>1079</v>
      </c>
      <c r="AA405">
        <v>1008</v>
      </c>
      <c r="AB405">
        <v>1079</v>
      </c>
      <c r="AC405" s="2">
        <f>(Table2[[#This Row],[Close Price]]/Table2[[#This Row],[Day Low]])-1</f>
        <v>-9.319230231574771E-5</v>
      </c>
      <c r="AD405" s="2">
        <f>(Table2[[#This Row],[Day High]]/Table2[[#This Row],[Close Price]])-1</f>
        <v>2.0550817838669078E-2</v>
      </c>
      <c r="AE405" s="2">
        <f>(Table2[[#This Row],[Close Price]]/Table2[[#This Row],[Current Week Low]])-1</f>
        <v>1.7014218009478776E-2</v>
      </c>
      <c r="AF405" s="2">
        <f>(Table2[[#This Row],[Current Week High]]/Table2[[#This Row],[Close Price]])-1</f>
        <v>5.638659769793497E-3</v>
      </c>
      <c r="AG405" s="2">
        <f>(Table2[[#This Row],[Close Price]]/Table2[[#This Row],[Current Month Low]])-1</f>
        <v>6.4434523809523858E-2</v>
      </c>
      <c r="AH405" s="2">
        <f>(Table2[[#This Row],[Current Month High]]/Table2[[#This Row],[Close Price]])-1</f>
        <v>5.638659769793497E-3</v>
      </c>
      <c r="AI405">
        <v>0.56386597697934904</v>
      </c>
      <c r="AJ405">
        <v>46.738238512034997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0.03</v>
      </c>
      <c r="AM405" t="s">
        <v>10183</v>
      </c>
      <c r="AN405">
        <v>7.26</v>
      </c>
      <c r="AO405" t="s">
        <v>10183</v>
      </c>
      <c r="AP405">
        <v>-1.7755535850078E-2</v>
      </c>
      <c r="AQ405">
        <f>(Table2[[#This Row],[Sharpe Ratio]]-AVERAGE(Table2[Sharpe Ratio]))/_xlfn.STDEV.P(Table2[Sharpe Ratio])</f>
        <v>-0.80743054623326915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-1.0067041050813965</v>
      </c>
      <c r="AS405">
        <f>_xlfn.RANK.AVG(Table2[[#This Row],[1Y Return vs Nifty Z-Score]],Table2[1Y Return vs Nifty Z-Score])</f>
        <v>490</v>
      </c>
      <c r="AT405">
        <f>_xlfn.RANK.AVG(Table2[[#This Row],[6M Return vs Nifty Z-Score]],Table2[6M Return vs Nifty Z-Score])</f>
        <v>325</v>
      </c>
      <c r="AU405">
        <f>_xlfn.RANK.AVG(Table2[[#This Row],[Sharpe Ratio Z-Score]],Table2[Sharpe Ratio Z-Score])</f>
        <v>576</v>
      </c>
      <c r="AV405">
        <f>(Table2[[#This Row],[Rank 1Y]]+Table2[[#This Row],[Rank 6M]]+Table2[[#This Row],[Rank Sharpe]])/3</f>
        <v>463.66666666666669</v>
      </c>
    </row>
    <row r="406" spans="1:48" x14ac:dyDescent="0.3">
      <c r="A406" t="s">
        <v>996</v>
      </c>
      <c r="B406" t="s">
        <v>997</v>
      </c>
      <c r="C406" t="s">
        <v>10141</v>
      </c>
      <c r="D406" t="s">
        <v>122</v>
      </c>
      <c r="E406">
        <v>13621.096744639901</v>
      </c>
      <c r="F406">
        <v>2140.6</v>
      </c>
      <c r="G406">
        <v>22.508050223440801</v>
      </c>
      <c r="H406">
        <f>(Table2[[#This Row],[1Y Return vs Nifty]]-AVERAGE(Table2[1Y Return vs Nifty]))/_xlfn.STDEV.P(Table2[1Y Return vs Nifty])</f>
        <v>-0.25775751966552257</v>
      </c>
      <c r="I406">
        <v>12.156639354204801</v>
      </c>
      <c r="J406">
        <f>(Table2[[#This Row],[1M Return vs Nifty]]-AVERAGE(Table2[1M Return vs Nifty]))/_xlfn.STDEV.P(Table2[1M Return vs Nifty])</f>
        <v>1.2030569020773583</v>
      </c>
      <c r="K406">
        <v>19.056881352680598</v>
      </c>
      <c r="L406">
        <f>(Table2[[#This Row],[6M Return vs Nifty]]-AVERAGE(Table2[6M Return vs Nifty]))/_xlfn.STDEV.P(Table2[6M Return vs Nifty])</f>
        <v>0.26094208270672126</v>
      </c>
      <c r="M406">
        <v>1.71238076705664</v>
      </c>
      <c r="N406">
        <f>(Table2[[#This Row],[1W Return vs Nifty]]-AVERAGE(Table2[1W Return vs Nifty]))/_xlfn.STDEV.P(Table2[1W Return vs Nifty])</f>
        <v>0.69322439821621096</v>
      </c>
      <c r="O406">
        <v>2010.63</v>
      </c>
      <c r="P406">
        <v>1874.91838828856</v>
      </c>
      <c r="Q406">
        <v>1685.77987138752</v>
      </c>
      <c r="R406">
        <v>68.392832223443193</v>
      </c>
      <c r="S406" s="2">
        <f>(Table2[[#This Row],[Close Price]]-Table2[[#This Row],[20D EMA]])/Table2[[#This Row],[20D EMA]]</f>
        <v>6.4641430795322752E-2</v>
      </c>
      <c r="T406" s="2">
        <f>(Table2[[#This Row],[Close Price]]-Table2[[#This Row],[50D EMA]])/Table2[[#This Row],[50D EMA]]</f>
        <v>0.14170302738027768</v>
      </c>
      <c r="U406" s="2">
        <f>(Table2[[#This Row],[Close Price]]-Table2[[#This Row],[200D EMA]])/Table2[[#This Row],[200D EMA]]</f>
        <v>0.26979805390494416</v>
      </c>
      <c r="V406">
        <v>1.95146076794306</v>
      </c>
      <c r="W406">
        <v>2100</v>
      </c>
      <c r="X406">
        <v>2172.5</v>
      </c>
      <c r="Y406">
        <v>2125.85</v>
      </c>
      <c r="Z406">
        <v>2175</v>
      </c>
      <c r="AA406">
        <v>1791</v>
      </c>
      <c r="AB406">
        <v>2217.5500000000002</v>
      </c>
      <c r="AC406" s="2">
        <f>(Table2[[#This Row],[Close Price]]/Table2[[#This Row],[Day Low]])-1</f>
        <v>1.9333333333333202E-2</v>
      </c>
      <c r="AD406" s="2">
        <f>(Table2[[#This Row],[Day High]]/Table2[[#This Row],[Close Price]])-1</f>
        <v>1.4902363823227072E-2</v>
      </c>
      <c r="AE406" s="2">
        <f>(Table2[[#This Row],[Close Price]]/Table2[[#This Row],[Current Week Low]])-1</f>
        <v>6.938401110144099E-3</v>
      </c>
      <c r="AF406" s="2">
        <f>(Table2[[#This Row],[Current Week High]]/Table2[[#This Row],[Close Price]])-1</f>
        <v>1.6070260674577286E-2</v>
      </c>
      <c r="AG406" s="2">
        <f>(Table2[[#This Row],[Close Price]]/Table2[[#This Row],[Current Month Low]])-1</f>
        <v>0.1951982132886656</v>
      </c>
      <c r="AH406" s="2">
        <f>(Table2[[#This Row],[Current Month High]]/Table2[[#This Row],[Close Price]])-1</f>
        <v>3.5947865084555941E-2</v>
      </c>
      <c r="AI406">
        <v>3.5947865084555901</v>
      </c>
      <c r="AJ406">
        <v>50.212273253569997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0.16</v>
      </c>
      <c r="AM406" t="s">
        <v>10183</v>
      </c>
      <c r="AN406">
        <v>19.29</v>
      </c>
      <c r="AO406" t="s">
        <v>10183</v>
      </c>
      <c r="AP406">
        <v>-7.2711759747662003E-2</v>
      </c>
      <c r="AQ406">
        <f>(Table2[[#This Row],[Sharpe Ratio]]-AVERAGE(Table2[Sharpe Ratio]))/_xlfn.STDEV.P(Table2[Sharpe Ratio])</f>
        <v>-1.4291248681849267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0.47034099514984118</v>
      </c>
      <c r="AS406">
        <f>_xlfn.RANK.AVG(Table2[[#This Row],[1Y Return vs Nifty Z-Score]],Table2[1Y Return vs Nifty Z-Score])</f>
        <v>366</v>
      </c>
      <c r="AT406">
        <f>_xlfn.RANK.AVG(Table2[[#This Row],[6M Return vs Nifty Z-Score]],Table2[6M Return vs Nifty Z-Score])</f>
        <v>231</v>
      </c>
      <c r="AU406">
        <f>_xlfn.RANK.AVG(Table2[[#This Row],[Sharpe Ratio Z-Score]],Table2[Sharpe Ratio Z-Score])</f>
        <v>675</v>
      </c>
      <c r="AV406">
        <f>(Table2[[#This Row],[Rank 1Y]]+Table2[[#This Row],[Rank 6M]]+Table2[[#This Row],[Rank Sharpe]])/3</f>
        <v>424</v>
      </c>
    </row>
    <row r="407" spans="1:48" x14ac:dyDescent="0.3">
      <c r="A407" t="s">
        <v>998</v>
      </c>
      <c r="B407" t="s">
        <v>999</v>
      </c>
      <c r="C407" t="s">
        <v>10142</v>
      </c>
      <c r="D407" t="s">
        <v>46</v>
      </c>
      <c r="E407">
        <v>13581.183395100001</v>
      </c>
      <c r="F407">
        <v>529.70000000000005</v>
      </c>
      <c r="G407">
        <v>26.150042278085898</v>
      </c>
      <c r="H407">
        <f>(Table2[[#This Row],[1Y Return vs Nifty]]-AVERAGE(Table2[1Y Return vs Nifty]))/_xlfn.STDEV.P(Table2[1Y Return vs Nifty])</f>
        <v>-0.21296608403887171</v>
      </c>
      <c r="I407">
        <v>4.8774681775006998</v>
      </c>
      <c r="J407">
        <f>(Table2[[#This Row],[1M Return vs Nifty]]-AVERAGE(Table2[1M Return vs Nifty]))/_xlfn.STDEV.P(Table2[1M Return vs Nifty])</f>
        <v>0.51091635567015214</v>
      </c>
      <c r="K407">
        <v>25.6438875001536</v>
      </c>
      <c r="L407">
        <f>(Table2[[#This Row],[6M Return vs Nifty]]-AVERAGE(Table2[6M Return vs Nifty]))/_xlfn.STDEV.P(Table2[6M Return vs Nifty])</f>
        <v>0.46360037155760159</v>
      </c>
      <c r="M407">
        <v>6.3525091174744599</v>
      </c>
      <c r="N407">
        <f>(Table2[[#This Row],[1W Return vs Nifty]]-AVERAGE(Table2[1W Return vs Nifty]))/_xlfn.STDEV.P(Table2[1W Return vs Nifty])</f>
        <v>1.6833546925782643</v>
      </c>
      <c r="O407">
        <v>501.57</v>
      </c>
      <c r="P407">
        <v>485.23976437611702</v>
      </c>
      <c r="Q407">
        <v>424.776459026895</v>
      </c>
      <c r="R407">
        <v>73.659107007651102</v>
      </c>
      <c r="S407" s="2">
        <f>(Table2[[#This Row],[Close Price]]-Table2[[#This Row],[20D EMA]])/Table2[[#This Row],[20D EMA]]</f>
        <v>5.6083896564786677E-2</v>
      </c>
      <c r="T407" s="2">
        <f>(Table2[[#This Row],[Close Price]]-Table2[[#This Row],[50D EMA]])/Table2[[#This Row],[50D EMA]]</f>
        <v>9.1625293077632425E-2</v>
      </c>
      <c r="U407" s="2">
        <f>(Table2[[#This Row],[Close Price]]-Table2[[#This Row],[200D EMA]])/Table2[[#This Row],[200D EMA]]</f>
        <v>0.24700884134085629</v>
      </c>
      <c r="V407">
        <v>0.83750031847639805</v>
      </c>
      <c r="W407">
        <v>528.1</v>
      </c>
      <c r="X407">
        <v>534.4</v>
      </c>
      <c r="Y407">
        <v>513.70000000000005</v>
      </c>
      <c r="Z407">
        <v>534.79999999999995</v>
      </c>
      <c r="AA407">
        <v>474</v>
      </c>
      <c r="AB407">
        <v>539.5</v>
      </c>
      <c r="AC407" s="2">
        <f>(Table2[[#This Row],[Close Price]]/Table2[[#This Row],[Day Low]])-1</f>
        <v>3.0297292179510826E-3</v>
      </c>
      <c r="AD407" s="2">
        <f>(Table2[[#This Row],[Day High]]/Table2[[#This Row],[Close Price]])-1</f>
        <v>8.8729469511041881E-3</v>
      </c>
      <c r="AE407" s="2">
        <f>(Table2[[#This Row],[Close Price]]/Table2[[#This Row],[Current Week Low]])-1</f>
        <v>3.1146583609110268E-2</v>
      </c>
      <c r="AF407" s="2">
        <f>(Table2[[#This Row],[Current Week High]]/Table2[[#This Row],[Close Price]])-1</f>
        <v>9.6280913724748896E-3</v>
      </c>
      <c r="AG407" s="2">
        <f>(Table2[[#This Row],[Close Price]]/Table2[[#This Row],[Current Month Low]])-1</f>
        <v>0.11751054852320686</v>
      </c>
      <c r="AH407" s="2">
        <f>(Table2[[#This Row],[Current Month High]]/Table2[[#This Row],[Close Price]])-1</f>
        <v>1.85010383235793E-2</v>
      </c>
      <c r="AI407">
        <v>8.51425335095335</v>
      </c>
      <c r="AJ407">
        <v>70.815865849725895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0.08</v>
      </c>
      <c r="AM407" t="s">
        <v>10183</v>
      </c>
      <c r="AN407">
        <v>9.49</v>
      </c>
      <c r="AO407" t="s">
        <v>10183</v>
      </c>
      <c r="AP407">
        <v>3.4328503303221999E-2</v>
      </c>
      <c r="AQ407">
        <f>(Table2[[#This Row],[Sharpe Ratio]]-AVERAGE(Table2[Sharpe Ratio]))/_xlfn.STDEV.P(Table2[Sharpe Ratio])</f>
        <v>-0.21822792077162531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2.2266774149955211</v>
      </c>
      <c r="AS407">
        <f>_xlfn.RANK.AVG(Table2[[#This Row],[1Y Return vs Nifty Z-Score]],Table2[1Y Return vs Nifty Z-Score])</f>
        <v>348</v>
      </c>
      <c r="AT407">
        <f>_xlfn.RANK.AVG(Table2[[#This Row],[6M Return vs Nifty Z-Score]],Table2[6M Return vs Nifty Z-Score])</f>
        <v>181</v>
      </c>
      <c r="AU407">
        <f>_xlfn.RANK.AVG(Table2[[#This Row],[Sharpe Ratio Z-Score]],Table2[Sharpe Ratio Z-Score])</f>
        <v>399</v>
      </c>
      <c r="AV407">
        <f>(Table2[[#This Row],[Rank 1Y]]+Table2[[#This Row],[Rank 6M]]+Table2[[#This Row],[Rank Sharpe]])/3</f>
        <v>309.33333333333331</v>
      </c>
    </row>
    <row r="408" spans="1:48" x14ac:dyDescent="0.3">
      <c r="A408" t="s">
        <v>1000</v>
      </c>
      <c r="B408" t="s">
        <v>1001</v>
      </c>
      <c r="C408" t="s">
        <v>10138</v>
      </c>
      <c r="D408" t="s">
        <v>288</v>
      </c>
      <c r="E408">
        <v>13564.22804803</v>
      </c>
      <c r="F408">
        <v>2508.5500000000002</v>
      </c>
      <c r="G408">
        <v>43.723648538491602</v>
      </c>
      <c r="H408">
        <f>(Table2[[#This Row],[1Y Return vs Nifty]]-AVERAGE(Table2[1Y Return vs Nifty]))/_xlfn.STDEV.P(Table2[1Y Return vs Nifty])</f>
        <v>3.1648250160014701E-3</v>
      </c>
      <c r="I408">
        <v>17.982437937371301</v>
      </c>
      <c r="J408">
        <f>(Table2[[#This Row],[1M Return vs Nifty]]-AVERAGE(Table2[1M Return vs Nifty]))/_xlfn.STDEV.P(Table2[1M Return vs Nifty])</f>
        <v>1.7570034046016938</v>
      </c>
      <c r="K408">
        <v>10.329367081750799</v>
      </c>
      <c r="L408">
        <f>(Table2[[#This Row],[6M Return vs Nifty]]-AVERAGE(Table2[6M Return vs Nifty]))/_xlfn.STDEV.P(Table2[6M Return vs Nifty])</f>
        <v>-7.5718777283704849E-3</v>
      </c>
      <c r="M408">
        <v>-1.7693882515221999</v>
      </c>
      <c r="N408">
        <f>(Table2[[#This Row],[1W Return vs Nifty]]-AVERAGE(Table2[1W Return vs Nifty]))/_xlfn.STDEV.P(Table2[1W Return vs Nifty])</f>
        <v>-4.9730262284876987E-2</v>
      </c>
      <c r="O408">
        <v>2331.6799999999998</v>
      </c>
      <c r="P408">
        <v>2174.57464933036</v>
      </c>
      <c r="Q408">
        <v>1938.92723428968</v>
      </c>
      <c r="R408">
        <v>72.935722560395206</v>
      </c>
      <c r="S408" s="2">
        <f>(Table2[[#This Row],[Close Price]]-Table2[[#This Row],[20D EMA]])/Table2[[#This Row],[20D EMA]]</f>
        <v>7.5855177382831415E-2</v>
      </c>
      <c r="T408" s="2">
        <f>(Table2[[#This Row],[Close Price]]-Table2[[#This Row],[50D EMA]])/Table2[[#This Row],[50D EMA]]</f>
        <v>0.15358192038727425</v>
      </c>
      <c r="U408" s="2">
        <f>(Table2[[#This Row],[Close Price]]-Table2[[#This Row],[200D EMA]])/Table2[[#This Row],[200D EMA]]</f>
        <v>0.29378243579058283</v>
      </c>
      <c r="V408">
        <v>0.88707864342303899</v>
      </c>
      <c r="W408">
        <v>2461.1</v>
      </c>
      <c r="X408">
        <v>2543</v>
      </c>
      <c r="Y408">
        <v>2465.1</v>
      </c>
      <c r="Z408">
        <v>2690</v>
      </c>
      <c r="AA408">
        <v>2304</v>
      </c>
      <c r="AB408">
        <v>2690</v>
      </c>
      <c r="AC408" s="2">
        <f>(Table2[[#This Row],[Close Price]]/Table2[[#This Row],[Day Low]])-1</f>
        <v>1.9279996749421047E-2</v>
      </c>
      <c r="AD408" s="2">
        <f>(Table2[[#This Row],[Day High]]/Table2[[#This Row],[Close Price]])-1</f>
        <v>1.3733033027047314E-2</v>
      </c>
      <c r="AE408" s="2">
        <f>(Table2[[#This Row],[Close Price]]/Table2[[#This Row],[Current Week Low]])-1</f>
        <v>1.7626059794734639E-2</v>
      </c>
      <c r="AF408" s="2">
        <f>(Table2[[#This Row],[Current Week High]]/Table2[[#This Row],[Close Price]])-1</f>
        <v>7.2332622431285021E-2</v>
      </c>
      <c r="AG408" s="2">
        <f>(Table2[[#This Row],[Close Price]]/Table2[[#This Row],[Current Month Low]])-1</f>
        <v>8.8780381944444597E-2</v>
      </c>
      <c r="AH408" s="2">
        <f>(Table2[[#This Row],[Current Month High]]/Table2[[#This Row],[Close Price]])-1</f>
        <v>7.2332622431285021E-2</v>
      </c>
      <c r="AI408">
        <v>9.5393753363496696</v>
      </c>
      <c r="AJ408">
        <v>76.013892786977195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0.09</v>
      </c>
      <c r="AM408" t="s">
        <v>10183</v>
      </c>
      <c r="AN408">
        <v>11.93</v>
      </c>
      <c r="AO408" t="s">
        <v>10183</v>
      </c>
      <c r="AP408">
        <v>5.0159663951246998E-2</v>
      </c>
      <c r="AQ408">
        <f>(Table2[[#This Row],[Sharpe Ratio]]-AVERAGE(Table2[Sharpe Ratio]))/_xlfn.STDEV.P(Table2[Sharpe Ratio])</f>
        <v>-3.9137328537278797E-2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1.6637287610671692</v>
      </c>
      <c r="AS408">
        <f>_xlfn.RANK.AVG(Table2[[#This Row],[1Y Return vs Nifty Z-Score]],Table2[1Y Return vs Nifty Z-Score])</f>
        <v>278</v>
      </c>
      <c r="AT408">
        <f>_xlfn.RANK.AVG(Table2[[#This Row],[6M Return vs Nifty Z-Score]],Table2[6M Return vs Nifty Z-Score])</f>
        <v>308</v>
      </c>
      <c r="AU408">
        <f>_xlfn.RANK.AVG(Table2[[#This Row],[Sharpe Ratio Z-Score]],Table2[Sharpe Ratio Z-Score])</f>
        <v>348</v>
      </c>
      <c r="AV408">
        <f>(Table2[[#This Row],[Rank 1Y]]+Table2[[#This Row],[Rank 6M]]+Table2[[#This Row],[Rank Sharpe]])/3</f>
        <v>311.33333333333331</v>
      </c>
    </row>
    <row r="409" spans="1:48" x14ac:dyDescent="0.3">
      <c r="A409" t="s">
        <v>1002</v>
      </c>
      <c r="B409" t="s">
        <v>1003</v>
      </c>
      <c r="C409" t="s">
        <v>10146</v>
      </c>
      <c r="D409" t="s">
        <v>258</v>
      </c>
      <c r="E409">
        <v>13544.566080000001</v>
      </c>
      <c r="F409">
        <v>4290.6000000000004</v>
      </c>
      <c r="G409">
        <v>26.795256949814</v>
      </c>
      <c r="H409">
        <f>(Table2[[#This Row],[1Y Return vs Nifty]]-AVERAGE(Table2[1Y Return vs Nifty]))/_xlfn.STDEV.P(Table2[1Y Return vs Nifty])</f>
        <v>-0.2050308411826387</v>
      </c>
      <c r="I409">
        <v>-9.1230184042079294</v>
      </c>
      <c r="J409">
        <f>(Table2[[#This Row],[1M Return vs Nifty]]-AVERAGE(Table2[1M Return vs Nifty]))/_xlfn.STDEV.P(Table2[1M Return vs Nifty])</f>
        <v>-0.82032097855313679</v>
      </c>
      <c r="K409">
        <v>24.593143689693701</v>
      </c>
      <c r="L409">
        <f>(Table2[[#This Row],[6M Return vs Nifty]]-AVERAGE(Table2[6M Return vs Nifty]))/_xlfn.STDEV.P(Table2[6M Return vs Nifty])</f>
        <v>0.43127279543561048</v>
      </c>
      <c r="M409">
        <v>-3.9416609713930901</v>
      </c>
      <c r="N409">
        <f>(Table2[[#This Row],[1W Return vs Nifty]]-AVERAGE(Table2[1W Return vs Nifty]))/_xlfn.STDEV.P(Table2[1W Return vs Nifty])</f>
        <v>-0.51325904104522124</v>
      </c>
      <c r="O409">
        <v>4511.72</v>
      </c>
      <c r="P409">
        <v>4422.5209703344099</v>
      </c>
      <c r="Q409">
        <v>3742.6708139730499</v>
      </c>
      <c r="R409">
        <v>22.9924307124551</v>
      </c>
      <c r="S409" s="2">
        <f>(Table2[[#This Row],[Close Price]]-Table2[[#This Row],[20D EMA]])/Table2[[#This Row],[20D EMA]]</f>
        <v>-4.9010133607582003E-2</v>
      </c>
      <c r="T409" s="2">
        <f>(Table2[[#This Row],[Close Price]]-Table2[[#This Row],[50D EMA]])/Table2[[#This Row],[50D EMA]]</f>
        <v>-2.9829360045846038E-2</v>
      </c>
      <c r="U409" s="2">
        <f>(Table2[[#This Row],[Close Price]]-Table2[[#This Row],[200D EMA]])/Table2[[#This Row],[200D EMA]]</f>
        <v>0.14640058216749596</v>
      </c>
      <c r="V409">
        <v>1.0227621444986099</v>
      </c>
      <c r="W409">
        <v>4279.3999999999996</v>
      </c>
      <c r="X409">
        <v>4334.2</v>
      </c>
      <c r="Y409">
        <v>4267.05</v>
      </c>
      <c r="Z409">
        <v>4434.95</v>
      </c>
      <c r="AA409">
        <v>4267.05</v>
      </c>
      <c r="AB409">
        <v>4683.3</v>
      </c>
      <c r="AC409" s="2">
        <f>(Table2[[#This Row],[Close Price]]/Table2[[#This Row],[Day Low]])-1</f>
        <v>2.617189325606617E-3</v>
      </c>
      <c r="AD409" s="2">
        <f>(Table2[[#This Row],[Day High]]/Table2[[#This Row],[Close Price]])-1</f>
        <v>1.0161748939542026E-2</v>
      </c>
      <c r="AE409" s="2">
        <f>(Table2[[#This Row],[Close Price]]/Table2[[#This Row],[Current Week Low]])-1</f>
        <v>5.51903539916343E-3</v>
      </c>
      <c r="AF409" s="2">
        <f>(Table2[[#This Row],[Current Week High]]/Table2[[#This Row],[Close Price]])-1</f>
        <v>3.3643313289516419E-2</v>
      </c>
      <c r="AG409" s="2">
        <f>(Table2[[#This Row],[Close Price]]/Table2[[#This Row],[Current Month Low]])-1</f>
        <v>5.51903539916343E-3</v>
      </c>
      <c r="AH409" s="2">
        <f>(Table2[[#This Row],[Current Month High]]/Table2[[#This Row],[Close Price]])-1</f>
        <v>9.1525660746748727E-2</v>
      </c>
      <c r="AI409">
        <v>16.533818114016601</v>
      </c>
      <c r="AJ409">
        <v>56.021818181818198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-0.02</v>
      </c>
      <c r="AM409" t="s">
        <v>10184</v>
      </c>
      <c r="AN409">
        <v>-7.22</v>
      </c>
      <c r="AO409" t="s">
        <v>10184</v>
      </c>
      <c r="AP409">
        <v>0.17820794285215499</v>
      </c>
      <c r="AQ409">
        <f>(Table2[[#This Row],[Sharpe Ratio]]-AVERAGE(Table2[Sharpe Ratio]))/_xlfn.STDEV.P(Table2[Sharpe Ratio])</f>
        <v>1.4094135776663848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0.3020755123209985</v>
      </c>
      <c r="AS409">
        <f>_xlfn.RANK.AVG(Table2[[#This Row],[1Y Return vs Nifty Z-Score]],Table2[1Y Return vs Nifty Z-Score])</f>
        <v>343</v>
      </c>
      <c r="AT409">
        <f>_xlfn.RANK.AVG(Table2[[#This Row],[6M Return vs Nifty Z-Score]],Table2[6M Return vs Nifty Z-Score])</f>
        <v>190</v>
      </c>
      <c r="AU409">
        <f>_xlfn.RANK.AVG(Table2[[#This Row],[Sharpe Ratio Z-Score]],Table2[Sharpe Ratio Z-Score])</f>
        <v>58</v>
      </c>
      <c r="AV409">
        <f>(Table2[[#This Row],[Rank 1Y]]+Table2[[#This Row],[Rank 6M]]+Table2[[#This Row],[Rank Sharpe]])/3</f>
        <v>197</v>
      </c>
    </row>
    <row r="410" spans="1:48" x14ac:dyDescent="0.3">
      <c r="A410" t="s">
        <v>1004</v>
      </c>
      <c r="B410" t="s">
        <v>1005</v>
      </c>
      <c r="C410" t="s">
        <v>10138</v>
      </c>
      <c r="D410" t="s">
        <v>21</v>
      </c>
      <c r="E410">
        <v>13531.47210142</v>
      </c>
      <c r="F410">
        <v>2400.65</v>
      </c>
      <c r="G410">
        <v>138.021820377067</v>
      </c>
      <c r="H410">
        <f>(Table2[[#This Row],[1Y Return vs Nifty]]-AVERAGE(Table2[1Y Return vs Nifty]))/_xlfn.STDEV.P(Table2[1Y Return vs Nifty])</f>
        <v>1.1629011534440992</v>
      </c>
      <c r="I410">
        <v>-10.498455736442301</v>
      </c>
      <c r="J410">
        <f>(Table2[[#This Row],[1M Return vs Nifty]]-AVERAGE(Table2[1M Return vs Nifty]))/_xlfn.STDEV.P(Table2[1M Return vs Nifty])</f>
        <v>-0.95110454217206752</v>
      </c>
      <c r="K410">
        <v>59.861760610493597</v>
      </c>
      <c r="L410">
        <f>(Table2[[#This Row],[6M Return vs Nifty]]-AVERAGE(Table2[6M Return vs Nifty]))/_xlfn.STDEV.P(Table2[6M Return vs Nifty])</f>
        <v>1.5163602229080329</v>
      </c>
      <c r="M410">
        <v>-8.3970418694306801</v>
      </c>
      <c r="N410">
        <f>(Table2[[#This Row],[1W Return vs Nifty]]-AVERAGE(Table2[1W Return vs Nifty]))/_xlfn.STDEV.P(Table2[1W Return vs Nifty])</f>
        <v>-1.4639671393830191</v>
      </c>
      <c r="O410">
        <v>2538.77</v>
      </c>
      <c r="P410">
        <v>2353.5504094486801</v>
      </c>
      <c r="Q410">
        <v>1626.2069001735499</v>
      </c>
      <c r="R410">
        <v>26.288461444039601</v>
      </c>
      <c r="S410" s="2">
        <f>(Table2[[#This Row],[Close Price]]-Table2[[#This Row],[20D EMA]])/Table2[[#This Row],[20D EMA]]</f>
        <v>-5.4404298144376959E-2</v>
      </c>
      <c r="T410" s="2">
        <f>(Table2[[#This Row],[Close Price]]-Table2[[#This Row],[50D EMA]])/Table2[[#This Row],[50D EMA]]</f>
        <v>2.0012144359530897E-2</v>
      </c>
      <c r="U410" s="2">
        <f>(Table2[[#This Row],[Close Price]]-Table2[[#This Row],[200D EMA]])/Table2[[#This Row],[200D EMA]]</f>
        <v>0.47622667186063539</v>
      </c>
      <c r="V410">
        <v>0.80434710772026097</v>
      </c>
      <c r="W410">
        <v>2397.35</v>
      </c>
      <c r="X410">
        <v>2550</v>
      </c>
      <c r="Y410">
        <v>2391</v>
      </c>
      <c r="Z410">
        <v>2515</v>
      </c>
      <c r="AA410">
        <v>2391</v>
      </c>
      <c r="AB410">
        <v>2771.95</v>
      </c>
      <c r="AC410" s="2">
        <f>(Table2[[#This Row],[Close Price]]/Table2[[#This Row],[Day Low]])-1</f>
        <v>1.376519907397844E-3</v>
      </c>
      <c r="AD410" s="2">
        <f>(Table2[[#This Row],[Day High]]/Table2[[#This Row],[Close Price]])-1</f>
        <v>6.2212317497344349E-2</v>
      </c>
      <c r="AE410" s="2">
        <f>(Table2[[#This Row],[Close Price]]/Table2[[#This Row],[Current Week Low]])-1</f>
        <v>4.0359682141364317E-3</v>
      </c>
      <c r="AF410" s="2">
        <f>(Table2[[#This Row],[Current Week High]]/Table2[[#This Row],[Close Price]])-1</f>
        <v>4.7632932747380785E-2</v>
      </c>
      <c r="AG410" s="2">
        <f>(Table2[[#This Row],[Close Price]]/Table2[[#This Row],[Current Month Low]])-1</f>
        <v>4.0359682141364317E-3</v>
      </c>
      <c r="AH410" s="2">
        <f>(Table2[[#This Row],[Current Month High]]/Table2[[#This Row],[Close Price]])-1</f>
        <v>0.15466644450461331</v>
      </c>
      <c r="AI410">
        <v>15.466644450461301</v>
      </c>
      <c r="AJ410">
        <v>225.02707825616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0.26</v>
      </c>
      <c r="AM410" t="s">
        <v>10183</v>
      </c>
      <c r="AN410">
        <v>-7.43</v>
      </c>
      <c r="AO410" t="s">
        <v>10184</v>
      </c>
      <c r="AQ410">
        <f>(Table2[[#This Row],[Sharpe Ratio]]-AVERAGE(Table2[Sharpe Ratio]))/_xlfn.STDEV.P(Table2[Sharpe Ratio])</f>
        <v>-0.60657038812317254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-0.34238069332612708</v>
      </c>
      <c r="AS410">
        <f>_xlfn.RANK.AVG(Table2[[#This Row],[1Y Return vs Nifty Z-Score]],Table2[1Y Return vs Nifty Z-Score])</f>
        <v>72</v>
      </c>
      <c r="AT410">
        <f>_xlfn.RANK.AVG(Table2[[#This Row],[6M Return vs Nifty Z-Score]],Table2[6M Return vs Nifty Z-Score])</f>
        <v>54</v>
      </c>
      <c r="AU410">
        <f>_xlfn.RANK.AVG(Table2[[#This Row],[Sharpe Ratio Z-Score]],Table2[Sharpe Ratio Z-Score])</f>
        <v>518</v>
      </c>
      <c r="AV410">
        <f>(Table2[[#This Row],[Rank 1Y]]+Table2[[#This Row],[Rank 6M]]+Table2[[#This Row],[Rank Sharpe]])/3</f>
        <v>214.66666666666666</v>
      </c>
    </row>
    <row r="411" spans="1:48" x14ac:dyDescent="0.3">
      <c r="A411" t="s">
        <v>1006</v>
      </c>
      <c r="B411" t="s">
        <v>1007</v>
      </c>
      <c r="C411" t="s">
        <v>647</v>
      </c>
      <c r="D411" t="s">
        <v>647</v>
      </c>
      <c r="E411">
        <v>13525.314852324</v>
      </c>
      <c r="F411">
        <v>27.24</v>
      </c>
      <c r="G411">
        <v>43.522583129635301</v>
      </c>
      <c r="H411">
        <f>(Table2[[#This Row],[1Y Return vs Nifty]]-AVERAGE(Table2[1Y Return vs Nifty]))/_xlfn.STDEV.P(Table2[1Y Return vs Nifty])</f>
        <v>6.920002040838411E-4</v>
      </c>
      <c r="I411">
        <v>-6.5568621484181104</v>
      </c>
      <c r="J411">
        <f>(Table2[[#This Row],[1M Return vs Nifty]]-AVERAGE(Table2[1M Return vs Nifty]))/_xlfn.STDEV.P(Table2[1M Return vs Nifty])</f>
        <v>-0.57631781529013937</v>
      </c>
      <c r="K411">
        <v>-31.2648744538396</v>
      </c>
      <c r="L411">
        <f>(Table2[[#This Row],[6M Return vs Nifty]]-AVERAGE(Table2[6M Return vs Nifty]))/_xlfn.STDEV.P(Table2[6M Return vs Nifty])</f>
        <v>-1.2872758322915179</v>
      </c>
      <c r="M411">
        <v>-6.1717252047185003</v>
      </c>
      <c r="N411">
        <f>(Table2[[#This Row],[1W Return vs Nifty]]-AVERAGE(Table2[1W Return vs Nifty]))/_xlfn.STDEV.P(Table2[1W Return vs Nifty])</f>
        <v>-0.98911961839109386</v>
      </c>
      <c r="O411">
        <v>27.72</v>
      </c>
      <c r="P411">
        <v>27.474158894357601</v>
      </c>
      <c r="Q411">
        <v>25.384644270652998</v>
      </c>
      <c r="R411">
        <v>38.585243140951697</v>
      </c>
      <c r="S411" s="2">
        <f>(Table2[[#This Row],[Close Price]]-Table2[[#This Row],[20D EMA]])/Table2[[#This Row],[20D EMA]]</f>
        <v>-1.7316017316017333E-2</v>
      </c>
      <c r="T411" s="2">
        <f>(Table2[[#This Row],[Close Price]]-Table2[[#This Row],[50D EMA]])/Table2[[#This Row],[50D EMA]]</f>
        <v>-8.5228776341426619E-3</v>
      </c>
      <c r="U411" s="2">
        <f>(Table2[[#This Row],[Close Price]]-Table2[[#This Row],[200D EMA]])/Table2[[#This Row],[200D EMA]]</f>
        <v>7.3089687984793358E-2</v>
      </c>
      <c r="V411">
        <v>1.3728227987706301</v>
      </c>
      <c r="W411">
        <v>27.11</v>
      </c>
      <c r="X411">
        <v>27.6</v>
      </c>
      <c r="Y411">
        <v>26.5</v>
      </c>
      <c r="Z411">
        <v>27.49</v>
      </c>
      <c r="AA411">
        <v>26.5</v>
      </c>
      <c r="AB411">
        <v>29.85</v>
      </c>
      <c r="AC411" s="2">
        <f>(Table2[[#This Row],[Close Price]]/Table2[[#This Row],[Day Low]])-1</f>
        <v>4.7952784950202609E-3</v>
      </c>
      <c r="AD411" s="2">
        <f>(Table2[[#This Row],[Day High]]/Table2[[#This Row],[Close Price]])-1</f>
        <v>1.3215859030837107E-2</v>
      </c>
      <c r="AE411" s="2">
        <f>(Table2[[#This Row],[Close Price]]/Table2[[#This Row],[Current Week Low]])-1</f>
        <v>2.7924528301886742E-2</v>
      </c>
      <c r="AF411" s="2">
        <f>(Table2[[#This Row],[Current Week High]]/Table2[[#This Row],[Close Price]])-1</f>
        <v>9.1776798825256023E-3</v>
      </c>
      <c r="AG411" s="2">
        <f>(Table2[[#This Row],[Close Price]]/Table2[[#This Row],[Current Month Low]])-1</f>
        <v>2.7924528301886742E-2</v>
      </c>
      <c r="AH411" s="2">
        <f>(Table2[[#This Row],[Current Month High]]/Table2[[#This Row],[Close Price]])-1</f>
        <v>9.5814977973568416E-2</v>
      </c>
      <c r="AI411">
        <v>43.355359765051297</v>
      </c>
      <c r="AJ411">
        <v>87.216494845360799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-0.11</v>
      </c>
      <c r="AM411" t="s">
        <v>10184</v>
      </c>
      <c r="AN411">
        <v>-2.0099999999999998</v>
      </c>
      <c r="AO411" t="s">
        <v>10184</v>
      </c>
      <c r="AP411">
        <v>-2.7762553125449999E-3</v>
      </c>
      <c r="AQ411">
        <f>(Table2[[#This Row],[Sharpe Ratio]]-AVERAGE(Table2[Sharpe Ratio]))/_xlfn.STDEV.P(Table2[Sharpe Ratio])</f>
        <v>-0.63797687935724789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-3.4899981451259152</v>
      </c>
      <c r="AS411">
        <f>_xlfn.RANK.AVG(Table2[[#This Row],[1Y Return vs Nifty Z-Score]],Table2[1Y Return vs Nifty Z-Score])</f>
        <v>279</v>
      </c>
      <c r="AT411">
        <f>_xlfn.RANK.AVG(Table2[[#This Row],[6M Return vs Nifty Z-Score]],Table2[6M Return vs Nifty Z-Score])</f>
        <v>699</v>
      </c>
      <c r="AU411">
        <f>_xlfn.RANK.AVG(Table2[[#This Row],[Sharpe Ratio Z-Score]],Table2[Sharpe Ratio Z-Score])</f>
        <v>544</v>
      </c>
      <c r="AV411">
        <f>(Table2[[#This Row],[Rank 1Y]]+Table2[[#This Row],[Rank 6M]]+Table2[[#This Row],[Rank Sharpe]])/3</f>
        <v>507.33333333333331</v>
      </c>
    </row>
    <row r="412" spans="1:48" x14ac:dyDescent="0.3">
      <c r="A412" t="s">
        <v>1008</v>
      </c>
      <c r="B412" t="s">
        <v>1009</v>
      </c>
      <c r="C412" t="s">
        <v>10138</v>
      </c>
      <c r="D412" t="s">
        <v>288</v>
      </c>
      <c r="E412">
        <v>13419.094028</v>
      </c>
      <c r="F412">
        <v>998</v>
      </c>
      <c r="G412">
        <v>-35.869270603178499</v>
      </c>
      <c r="H412">
        <f>(Table2[[#This Row],[1Y Return vs Nifty]]-AVERAGE(Table2[1Y Return vs Nifty]))/_xlfn.STDEV.P(Table2[1Y Return vs Nifty])</f>
        <v>-0.97571735280872463</v>
      </c>
      <c r="I412">
        <v>-7.2745619419086998</v>
      </c>
      <c r="J412">
        <f>(Table2[[#This Row],[1M Return vs Nifty]]-AVERAGE(Table2[1M Return vs Nifty]))/_xlfn.STDEV.P(Table2[1M Return vs Nifty])</f>
        <v>-0.64456035488210373</v>
      </c>
      <c r="K412">
        <v>-27.582164408560399</v>
      </c>
      <c r="L412">
        <f>(Table2[[#This Row],[6M Return vs Nifty]]-AVERAGE(Table2[6M Return vs Nifty]))/_xlfn.STDEV.P(Table2[6M Return vs Nifty])</f>
        <v>-1.1739722009602269</v>
      </c>
      <c r="M412">
        <v>-1.57274468413317</v>
      </c>
      <c r="N412">
        <f>(Table2[[#This Row],[1W Return vs Nifty]]-AVERAGE(Table2[1W Return vs Nifty]))/_xlfn.STDEV.P(Table2[1W Return vs Nifty])</f>
        <v>-7.7696227164106412E-3</v>
      </c>
      <c r="O412">
        <v>949.27</v>
      </c>
      <c r="P412">
        <v>936.31030510880805</v>
      </c>
      <c r="Q412">
        <v>946.89635514915199</v>
      </c>
      <c r="R412">
        <v>75.511951104076502</v>
      </c>
      <c r="S412" s="2">
        <f>(Table2[[#This Row],[Close Price]]-Table2[[#This Row],[20D EMA]])/Table2[[#This Row],[20D EMA]]</f>
        <v>5.1334183109125978E-2</v>
      </c>
      <c r="T412" s="2">
        <f>(Table2[[#This Row],[Close Price]]-Table2[[#This Row],[50D EMA]])/Table2[[#This Row],[50D EMA]]</f>
        <v>6.5885951008542012E-2</v>
      </c>
      <c r="U412" s="2">
        <f>(Table2[[#This Row],[Close Price]]-Table2[[#This Row],[200D EMA]])/Table2[[#This Row],[200D EMA]]</f>
        <v>5.3969628854256532E-2</v>
      </c>
      <c r="V412">
        <v>2.23685707723063</v>
      </c>
      <c r="W412">
        <v>987.05</v>
      </c>
      <c r="X412">
        <v>1022</v>
      </c>
      <c r="Y412">
        <v>975</v>
      </c>
      <c r="Z412">
        <v>1086.45</v>
      </c>
      <c r="AA412">
        <v>925</v>
      </c>
      <c r="AB412">
        <v>1086.45</v>
      </c>
      <c r="AC412" s="2">
        <f>(Table2[[#This Row],[Close Price]]/Table2[[#This Row],[Day Low]])-1</f>
        <v>1.1093662935008464E-2</v>
      </c>
      <c r="AD412" s="2">
        <f>(Table2[[#This Row],[Day High]]/Table2[[#This Row],[Close Price]])-1</f>
        <v>2.4048096192384794E-2</v>
      </c>
      <c r="AE412" s="2">
        <f>(Table2[[#This Row],[Close Price]]/Table2[[#This Row],[Current Week Low]])-1</f>
        <v>2.3589743589743639E-2</v>
      </c>
      <c r="AF412" s="2">
        <f>(Table2[[#This Row],[Current Week High]]/Table2[[#This Row],[Close Price]])-1</f>
        <v>8.8627254509018094E-2</v>
      </c>
      <c r="AG412" s="2">
        <f>(Table2[[#This Row],[Close Price]]/Table2[[#This Row],[Current Month Low]])-1</f>
        <v>7.8918918918919001E-2</v>
      </c>
      <c r="AH412" s="2">
        <f>(Table2[[#This Row],[Current Month High]]/Table2[[#This Row],[Close Price]])-1</f>
        <v>8.8627254509018094E-2</v>
      </c>
      <c r="AI412">
        <v>32.059118236472898</v>
      </c>
      <c r="AJ412">
        <v>27.613323956268701</v>
      </c>
      <c r="AK412" t="str">
        <f>IF(AND(Table2[[#This Row],[20D EMA]]&gt;Table2[[#This Row],[50D EMA]],Table2[[#This Row],[50D EMA]]&gt;Table2[[#This Row],[200D EMA]]),"Uptrend","Downtrend/NoTrend")</f>
        <v>Downtrend/NoTrend</v>
      </c>
      <c r="AL412">
        <v>-0.11</v>
      </c>
      <c r="AM412" t="s">
        <v>10184</v>
      </c>
      <c r="AN412">
        <v>5.54</v>
      </c>
      <c r="AO412" t="s">
        <v>10183</v>
      </c>
      <c r="AP412">
        <v>-7.8377972415220008E-3</v>
      </c>
      <c r="AQ412">
        <f>(Table2[[#This Row],[Sharpe Ratio]]-AVERAGE(Table2[Sharpe Ratio]))/_xlfn.STDEV.P(Table2[Sharpe Ratio])</f>
        <v>-0.69523576023358802</v>
      </c>
      <c r="AR4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2">
        <f>_xlfn.RANK.AVG(Table2[[#This Row],[1Y Return vs Nifty Z-Score]],Table2[1Y Return vs Nifty Z-Score])</f>
        <v>683</v>
      </c>
      <c r="AT412">
        <f>_xlfn.RANK.AVG(Table2[[#This Row],[6M Return vs Nifty Z-Score]],Table2[6M Return vs Nifty Z-Score])</f>
        <v>678</v>
      </c>
      <c r="AU412">
        <f>_xlfn.RANK.AVG(Table2[[#This Row],[Sharpe Ratio Z-Score]],Table2[Sharpe Ratio Z-Score])</f>
        <v>552</v>
      </c>
      <c r="AV412">
        <f>(Table2[[#This Row],[Rank 1Y]]+Table2[[#This Row],[Rank 6M]]+Table2[[#This Row],[Rank Sharpe]])/3</f>
        <v>637.66666666666663</v>
      </c>
    </row>
    <row r="413" spans="1:48" x14ac:dyDescent="0.3">
      <c r="A413" t="s">
        <v>1010</v>
      </c>
      <c r="B413" t="s">
        <v>1011</v>
      </c>
      <c r="C413" t="s">
        <v>10147</v>
      </c>
      <c r="D413" t="s">
        <v>106</v>
      </c>
      <c r="E413">
        <v>13414.83</v>
      </c>
      <c r="F413">
        <v>421.85</v>
      </c>
      <c r="G413">
        <v>110.793041030089</v>
      </c>
      <c r="H413">
        <f>(Table2[[#This Row],[1Y Return vs Nifty]]-AVERAGE(Table2[1Y Return vs Nifty]))/_xlfn.STDEV.P(Table2[1Y Return vs Nifty])</f>
        <v>0.82802504745234851</v>
      </c>
      <c r="I413">
        <v>-1.33234751595391</v>
      </c>
      <c r="J413">
        <f>(Table2[[#This Row],[1M Return vs Nifty]]-AVERAGE(Table2[1M Return vs Nifty]))/_xlfn.STDEV.P(Table2[1M Return vs Nifty])</f>
        <v>-7.9544443068999951E-2</v>
      </c>
      <c r="K413">
        <v>-19.8861243184557</v>
      </c>
      <c r="L413">
        <f>(Table2[[#This Row],[6M Return vs Nifty]]-AVERAGE(Table2[6M Return vs Nifty]))/_xlfn.STDEV.P(Table2[6M Return vs Nifty])</f>
        <v>-0.93719296003197372</v>
      </c>
      <c r="M413">
        <v>2.34331444813703</v>
      </c>
      <c r="N413">
        <f>(Table2[[#This Row],[1W Return vs Nifty]]-AVERAGE(Table2[1W Return vs Nifty]))/_xlfn.STDEV.P(Table2[1W Return vs Nifty])</f>
        <v>0.82785570670465158</v>
      </c>
      <c r="O413">
        <v>406.71</v>
      </c>
      <c r="P413">
        <v>401.77725303592399</v>
      </c>
      <c r="Q413">
        <v>371.59171929400202</v>
      </c>
      <c r="R413">
        <v>65.540731619309597</v>
      </c>
      <c r="S413" s="2">
        <f>(Table2[[#This Row],[Close Price]]-Table2[[#This Row],[20D EMA]])/Table2[[#This Row],[20D EMA]]</f>
        <v>3.7225541540655611E-2</v>
      </c>
      <c r="T413" s="2">
        <f>(Table2[[#This Row],[Close Price]]-Table2[[#This Row],[50D EMA]])/Table2[[#This Row],[50D EMA]]</f>
        <v>4.9959888999194471E-2</v>
      </c>
      <c r="U413" s="2">
        <f>(Table2[[#This Row],[Close Price]]-Table2[[#This Row],[200D EMA]])/Table2[[#This Row],[200D EMA]]</f>
        <v>0.13525134736986386</v>
      </c>
      <c r="V413">
        <v>1.3860985071808101</v>
      </c>
      <c r="W413">
        <v>422.5</v>
      </c>
      <c r="X413">
        <v>429.5</v>
      </c>
      <c r="Y413">
        <v>408.5</v>
      </c>
      <c r="Z413">
        <v>426.3</v>
      </c>
      <c r="AA413">
        <v>387.45</v>
      </c>
      <c r="AB413">
        <v>439.9</v>
      </c>
      <c r="AC413" s="2">
        <f>(Table2[[#This Row],[Close Price]]/Table2[[#This Row],[Day Low]])-1</f>
        <v>-1.5384615384614886E-3</v>
      </c>
      <c r="AD413" s="2">
        <f>(Table2[[#This Row],[Day High]]/Table2[[#This Row],[Close Price]])-1</f>
        <v>1.8134407964916388E-2</v>
      </c>
      <c r="AE413" s="2">
        <f>(Table2[[#This Row],[Close Price]]/Table2[[#This Row],[Current Week Low]])-1</f>
        <v>3.2680538555691641E-2</v>
      </c>
      <c r="AF413" s="2">
        <f>(Table2[[#This Row],[Current Week High]]/Table2[[#This Row],[Close Price]])-1</f>
        <v>1.0548773260637745E-2</v>
      </c>
      <c r="AG413" s="2">
        <f>(Table2[[#This Row],[Close Price]]/Table2[[#This Row],[Current Month Low]])-1</f>
        <v>8.8785649761259577E-2</v>
      </c>
      <c r="AH413" s="2">
        <f>(Table2[[#This Row],[Current Month High]]/Table2[[#This Row],[Close Price]])-1</f>
        <v>4.2787720753822311E-2</v>
      </c>
      <c r="AI413">
        <v>19.947848761408</v>
      </c>
      <c r="AJ413">
        <v>152.60479041916099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-0.04</v>
      </c>
      <c r="AM413" t="s">
        <v>10184</v>
      </c>
      <c r="AN413">
        <v>6.02</v>
      </c>
      <c r="AO413" t="s">
        <v>10183</v>
      </c>
      <c r="AP413">
        <v>0.156377869624196</v>
      </c>
      <c r="AQ413">
        <f>(Table2[[#This Row],[Sharpe Ratio]]-AVERAGE(Table2[Sharpe Ratio]))/_xlfn.STDEV.P(Table2[Sharpe Ratio])</f>
        <v>1.162460064286299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1.8016034153423255</v>
      </c>
      <c r="AS413">
        <f>_xlfn.RANK.AVG(Table2[[#This Row],[1Y Return vs Nifty Z-Score]],Table2[1Y Return vs Nifty Z-Score])</f>
        <v>106</v>
      </c>
      <c r="AT413">
        <f>_xlfn.RANK.AVG(Table2[[#This Row],[6M Return vs Nifty Z-Score]],Table2[6M Return vs Nifty Z-Score])</f>
        <v>625</v>
      </c>
      <c r="AU413">
        <f>_xlfn.RANK.AVG(Table2[[#This Row],[Sharpe Ratio Z-Score]],Table2[Sharpe Ratio Z-Score])</f>
        <v>92</v>
      </c>
      <c r="AV413">
        <f>(Table2[[#This Row],[Rank 1Y]]+Table2[[#This Row],[Rank 6M]]+Table2[[#This Row],[Rank Sharpe]])/3</f>
        <v>274.33333333333331</v>
      </c>
    </row>
    <row r="414" spans="1:48" x14ac:dyDescent="0.3">
      <c r="A414" t="s">
        <v>1012</v>
      </c>
      <c r="B414" t="s">
        <v>1013</v>
      </c>
      <c r="C414" t="s">
        <v>10146</v>
      </c>
      <c r="D414" t="s">
        <v>46</v>
      </c>
      <c r="E414">
        <v>13284.171869760001</v>
      </c>
      <c r="F414">
        <v>722.7</v>
      </c>
      <c r="G414">
        <v>44.137367372852097</v>
      </c>
      <c r="H414">
        <f>(Table2[[#This Row],[1Y Return vs Nifty]]-AVERAGE(Table2[1Y Return vs Nifty]))/_xlfn.STDEV.P(Table2[1Y Return vs Nifty])</f>
        <v>8.2529911236556841E-3</v>
      </c>
      <c r="I414">
        <v>-1.41430717346232</v>
      </c>
      <c r="J414">
        <f>(Table2[[#This Row],[1M Return vs Nifty]]-AVERAGE(Table2[1M Return vs Nifty]))/_xlfn.STDEV.P(Table2[1M Return vs Nifty])</f>
        <v>-8.7337583352988149E-2</v>
      </c>
      <c r="K414">
        <v>26.208969944105799</v>
      </c>
      <c r="L414">
        <f>(Table2[[#This Row],[6M Return vs Nifty]]-AVERAGE(Table2[6M Return vs Nifty]))/_xlfn.STDEV.P(Table2[6M Return vs Nifty])</f>
        <v>0.48098590886956533</v>
      </c>
      <c r="M414">
        <v>-3.2466609787949201</v>
      </c>
      <c r="N414">
        <f>(Table2[[#This Row],[1W Return vs Nifty]]-AVERAGE(Table2[1W Return vs Nifty]))/_xlfn.STDEV.P(Table2[1W Return vs Nifty])</f>
        <v>-0.36495699091100731</v>
      </c>
      <c r="O414">
        <v>703.4</v>
      </c>
      <c r="P414">
        <v>640.97925485641201</v>
      </c>
      <c r="Q414">
        <v>552.59551236932896</v>
      </c>
      <c r="R414">
        <v>53.091041241061703</v>
      </c>
      <c r="S414" s="2">
        <f>(Table2[[#This Row],[Close Price]]-Table2[[#This Row],[20D EMA]])/Table2[[#This Row],[20D EMA]]</f>
        <v>2.7438157520614258E-2</v>
      </c>
      <c r="T414" s="2">
        <f>(Table2[[#This Row],[Close Price]]-Table2[[#This Row],[50D EMA]])/Table2[[#This Row],[50D EMA]]</f>
        <v>0.12749358816908135</v>
      </c>
      <c r="U414" s="2">
        <f>(Table2[[#This Row],[Close Price]]-Table2[[#This Row],[200D EMA]])/Table2[[#This Row],[200D EMA]]</f>
        <v>0.30782821036914471</v>
      </c>
      <c r="V414">
        <v>0.76601054354415599</v>
      </c>
      <c r="W414">
        <v>722.8</v>
      </c>
      <c r="X414">
        <v>738.95</v>
      </c>
      <c r="Y414">
        <v>712.55</v>
      </c>
      <c r="Z414">
        <v>734.55</v>
      </c>
      <c r="AA414">
        <v>711.9</v>
      </c>
      <c r="AB414">
        <v>757.95</v>
      </c>
      <c r="AC414" s="2">
        <f>(Table2[[#This Row],[Close Price]]/Table2[[#This Row],[Day Low]])-1</f>
        <v>-1.38350857775138E-4</v>
      </c>
      <c r="AD414" s="2">
        <f>(Table2[[#This Row],[Day High]]/Table2[[#This Row],[Close Price]])-1</f>
        <v>2.2485125224851243E-2</v>
      </c>
      <c r="AE414" s="2">
        <f>(Table2[[#This Row],[Close Price]]/Table2[[#This Row],[Current Week Low]])-1</f>
        <v>1.4244614413023715E-2</v>
      </c>
      <c r="AF414" s="2">
        <f>(Table2[[#This Row],[Current Week High]]/Table2[[#This Row],[Close Price]])-1</f>
        <v>1.6396845163968221E-2</v>
      </c>
      <c r="AG414" s="2">
        <f>(Table2[[#This Row],[Close Price]]/Table2[[#This Row],[Current Month Low]])-1</f>
        <v>1.5170670037926826E-2</v>
      </c>
      <c r="AH414" s="2">
        <f>(Table2[[#This Row],[Current Month High]]/Table2[[#This Row],[Close Price]])-1</f>
        <v>4.8775425487754154E-2</v>
      </c>
      <c r="AI414">
        <v>4.87754254877541</v>
      </c>
      <c r="AJ414">
        <v>81.582914572864297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0.28000000000000003</v>
      </c>
      <c r="AM414" t="s">
        <v>10183</v>
      </c>
      <c r="AN414">
        <v>6.48</v>
      </c>
      <c r="AO414" t="s">
        <v>10183</v>
      </c>
      <c r="AP414">
        <v>6.0517055414285002E-2</v>
      </c>
      <c r="AQ414">
        <f>(Table2[[#This Row],[Sharpe Ratio]]-AVERAGE(Table2[Sharpe Ratio]))/_xlfn.STDEV.P(Table2[Sharpe Ratio])</f>
        <v>7.8031046691725559E-2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0.11497537242095113</v>
      </c>
      <c r="AS414">
        <f>_xlfn.RANK.AVG(Table2[[#This Row],[1Y Return vs Nifty Z-Score]],Table2[1Y Return vs Nifty Z-Score])</f>
        <v>277</v>
      </c>
      <c r="AT414">
        <f>_xlfn.RANK.AVG(Table2[[#This Row],[6M Return vs Nifty Z-Score]],Table2[6M Return vs Nifty Z-Score])</f>
        <v>176</v>
      </c>
      <c r="AU414">
        <f>_xlfn.RANK.AVG(Table2[[#This Row],[Sharpe Ratio Z-Score]],Table2[Sharpe Ratio Z-Score])</f>
        <v>308</v>
      </c>
      <c r="AV414">
        <f>(Table2[[#This Row],[Rank 1Y]]+Table2[[#This Row],[Rank 6M]]+Table2[[#This Row],[Rank Sharpe]])/3</f>
        <v>253.66666666666666</v>
      </c>
    </row>
    <row r="415" spans="1:48" x14ac:dyDescent="0.3">
      <c r="A415" t="s">
        <v>1014</v>
      </c>
      <c r="B415" t="s">
        <v>1015</v>
      </c>
      <c r="C415" t="s">
        <v>10149</v>
      </c>
      <c r="D415" t="s">
        <v>532</v>
      </c>
      <c r="E415">
        <v>13260.99357995</v>
      </c>
      <c r="F415">
        <v>853.25</v>
      </c>
      <c r="G415">
        <v>-32.1426149942791</v>
      </c>
      <c r="H415">
        <f>(Table2[[#This Row],[1Y Return vs Nifty]]-AVERAGE(Table2[1Y Return vs Nifty]))/_xlfn.STDEV.P(Table2[1Y Return vs Nifty])</f>
        <v>-0.92988467324650048</v>
      </c>
      <c r="I415">
        <v>1.1660335293641799</v>
      </c>
      <c r="J415">
        <f>(Table2[[#This Row],[1M Return vs Nifty]]-AVERAGE(Table2[1M Return vs Nifty]))/_xlfn.STDEV.P(Table2[1M Return vs Nifty])</f>
        <v>0.15801430913812142</v>
      </c>
      <c r="K415">
        <v>-9.7901762318024694</v>
      </c>
      <c r="L415">
        <f>(Table2[[#This Row],[6M Return vs Nifty]]-AVERAGE(Table2[6M Return vs Nifty]))/_xlfn.STDEV.P(Table2[6M Return vs Nifty])</f>
        <v>-0.6265772542377126</v>
      </c>
      <c r="M415">
        <v>-1.5402255223594701</v>
      </c>
      <c r="N415">
        <f>(Table2[[#This Row],[1W Return vs Nifty]]-AVERAGE(Table2[1W Return vs Nifty]))/_xlfn.STDEV.P(Table2[1W Return vs Nifty])</f>
        <v>-8.3054586598225034E-4</v>
      </c>
      <c r="O415">
        <v>840.5</v>
      </c>
      <c r="P415">
        <v>833.86892237533095</v>
      </c>
      <c r="Q415">
        <v>826.06695257716297</v>
      </c>
      <c r="R415">
        <v>57.989663150476702</v>
      </c>
      <c r="S415" s="2">
        <f>(Table2[[#This Row],[Close Price]]-Table2[[#This Row],[20D EMA]])/Table2[[#This Row],[20D EMA]]</f>
        <v>1.5169541939321832E-2</v>
      </c>
      <c r="T415" s="2">
        <f>(Table2[[#This Row],[Close Price]]-Table2[[#This Row],[50D EMA]])/Table2[[#This Row],[50D EMA]]</f>
        <v>2.3242355128742249E-2</v>
      </c>
      <c r="U415" s="2">
        <f>(Table2[[#This Row],[Close Price]]-Table2[[#This Row],[200D EMA]])/Table2[[#This Row],[200D EMA]]</f>
        <v>3.290659109171646E-2</v>
      </c>
      <c r="V415">
        <v>0.68710931746537296</v>
      </c>
      <c r="W415">
        <v>850</v>
      </c>
      <c r="X415">
        <v>862.8</v>
      </c>
      <c r="Y415">
        <v>841.05</v>
      </c>
      <c r="Z415">
        <v>863.4</v>
      </c>
      <c r="AA415">
        <v>816</v>
      </c>
      <c r="AB415">
        <v>878.4</v>
      </c>
      <c r="AC415" s="2">
        <f>(Table2[[#This Row],[Close Price]]/Table2[[#This Row],[Day Low]])-1</f>
        <v>3.8235294117647811E-3</v>
      </c>
      <c r="AD415" s="2">
        <f>(Table2[[#This Row],[Day High]]/Table2[[#This Row],[Close Price]])-1</f>
        <v>1.1192499267506539E-2</v>
      </c>
      <c r="AE415" s="2">
        <f>(Table2[[#This Row],[Close Price]]/Table2[[#This Row],[Current Week Low]])-1</f>
        <v>1.4505677427025798E-2</v>
      </c>
      <c r="AF415" s="2">
        <f>(Table2[[#This Row],[Current Week High]]/Table2[[#This Row],[Close Price]])-1</f>
        <v>1.1895692938763469E-2</v>
      </c>
      <c r="AG415" s="2">
        <f>(Table2[[#This Row],[Close Price]]/Table2[[#This Row],[Current Month Low]])-1</f>
        <v>4.5649509803921573E-2</v>
      </c>
      <c r="AH415" s="2">
        <f>(Table2[[#This Row],[Current Month High]]/Table2[[#This Row],[Close Price]])-1</f>
        <v>2.9475534720187602E-2</v>
      </c>
      <c r="AI415">
        <v>20.123058892469899</v>
      </c>
      <c r="AJ415">
        <v>20.3540447140136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-0.05</v>
      </c>
      <c r="AM415" t="s">
        <v>10184</v>
      </c>
      <c r="AN415">
        <v>1.1399999999999999</v>
      </c>
      <c r="AO415" t="s">
        <v>10183</v>
      </c>
      <c r="AP415">
        <v>2.5548721418425999E-2</v>
      </c>
      <c r="AQ415">
        <f>(Table2[[#This Row],[Sharpe Ratio]]-AVERAGE(Table2[Sharpe Ratio]))/_xlfn.STDEV.P(Table2[Sharpe Ratio])</f>
        <v>-0.31754952911072476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-1.7168276933227988</v>
      </c>
      <c r="AS415">
        <f>_xlfn.RANK.AVG(Table2[[#This Row],[1Y Return vs Nifty Z-Score]],Table2[1Y Return vs Nifty Z-Score])</f>
        <v>671</v>
      </c>
      <c r="AT415">
        <f>_xlfn.RANK.AVG(Table2[[#This Row],[6M Return vs Nifty Z-Score]],Table2[6M Return vs Nifty Z-Score])</f>
        <v>531</v>
      </c>
      <c r="AU415">
        <f>_xlfn.RANK.AVG(Table2[[#This Row],[Sharpe Ratio Z-Score]],Table2[Sharpe Ratio Z-Score])</f>
        <v>422</v>
      </c>
      <c r="AV415">
        <f>(Table2[[#This Row],[Rank 1Y]]+Table2[[#This Row],[Rank 6M]]+Table2[[#This Row],[Rank Sharpe]])/3</f>
        <v>541.33333333333337</v>
      </c>
    </row>
    <row r="416" spans="1:48" x14ac:dyDescent="0.3">
      <c r="A416" t="s">
        <v>1018</v>
      </c>
      <c r="B416" t="s">
        <v>1019</v>
      </c>
      <c r="C416" t="s">
        <v>10139</v>
      </c>
      <c r="D416" t="s">
        <v>623</v>
      </c>
      <c r="E416">
        <v>12968.063690945</v>
      </c>
      <c r="F416">
        <v>756.95</v>
      </c>
      <c r="G416">
        <v>75.860920464847197</v>
      </c>
      <c r="H416">
        <f>(Table2[[#This Row],[1Y Return vs Nifty]]-AVERAGE(Table2[1Y Return vs Nifty]))/_xlfn.STDEV.P(Table2[1Y Return vs Nifty])</f>
        <v>0.39840856116572321</v>
      </c>
      <c r="I416">
        <v>-1.02036650742511</v>
      </c>
      <c r="J416">
        <f>(Table2[[#This Row],[1M Return vs Nifty]]-AVERAGE(Table2[1M Return vs Nifty]))/_xlfn.STDEV.P(Table2[1M Return vs Nifty])</f>
        <v>-4.9879705083051562E-2</v>
      </c>
      <c r="K416">
        <v>29.786089861822202</v>
      </c>
      <c r="L416">
        <f>(Table2[[#This Row],[6M Return vs Nifty]]-AVERAGE(Table2[6M Return vs Nifty]))/_xlfn.STDEV.P(Table2[6M Return vs Nifty])</f>
        <v>0.59104091493888811</v>
      </c>
      <c r="M416">
        <v>-1.7329245970296601</v>
      </c>
      <c r="N416">
        <f>(Table2[[#This Row],[1W Return vs Nifty]]-AVERAGE(Table2[1W Return vs Nifty]))/_xlfn.STDEV.P(Table2[1W Return vs Nifty])</f>
        <v>-4.1949492825565857E-2</v>
      </c>
      <c r="O416">
        <v>738.58</v>
      </c>
      <c r="P416">
        <v>720.23981392873304</v>
      </c>
      <c r="Q416">
        <v>611.91515623749103</v>
      </c>
      <c r="R416">
        <v>61.388534533317703</v>
      </c>
      <c r="S416" s="2">
        <f>(Table2[[#This Row],[Close Price]]-Table2[[#This Row],[20D EMA]])/Table2[[#This Row],[20D EMA]]</f>
        <v>2.487205177502776E-2</v>
      </c>
      <c r="T416" s="2">
        <f>(Table2[[#This Row],[Close Price]]-Table2[[#This Row],[50D EMA]])/Table2[[#This Row],[50D EMA]]</f>
        <v>5.0969392917925301E-2</v>
      </c>
      <c r="U416" s="2">
        <f>(Table2[[#This Row],[Close Price]]-Table2[[#This Row],[200D EMA]])/Table2[[#This Row],[200D EMA]]</f>
        <v>0.23701789747175242</v>
      </c>
      <c r="V416">
        <v>0.76742916475265899</v>
      </c>
      <c r="W416">
        <v>749.75</v>
      </c>
      <c r="X416">
        <v>762.85</v>
      </c>
      <c r="Y416">
        <v>738</v>
      </c>
      <c r="Z416">
        <v>766</v>
      </c>
      <c r="AA416">
        <v>705.2</v>
      </c>
      <c r="AB416">
        <v>791.4</v>
      </c>
      <c r="AC416" s="2">
        <f>(Table2[[#This Row],[Close Price]]/Table2[[#This Row],[Day Low]])-1</f>
        <v>9.6032010670223933E-3</v>
      </c>
      <c r="AD416" s="2">
        <f>(Table2[[#This Row],[Day High]]/Table2[[#This Row],[Close Price]])-1</f>
        <v>7.794438205958043E-3</v>
      </c>
      <c r="AE416" s="2">
        <f>(Table2[[#This Row],[Close Price]]/Table2[[#This Row],[Current Week Low]])-1</f>
        <v>2.567750677506786E-2</v>
      </c>
      <c r="AF416" s="2">
        <f>(Table2[[#This Row],[Current Week High]]/Table2[[#This Row],[Close Price]])-1</f>
        <v>1.1955875553206985E-2</v>
      </c>
      <c r="AG416" s="2">
        <f>(Table2[[#This Row],[Close Price]]/Table2[[#This Row],[Current Month Low]])-1</f>
        <v>7.3383437322745326E-2</v>
      </c>
      <c r="AH416" s="2">
        <f>(Table2[[#This Row],[Current Month High]]/Table2[[#This Row],[Close Price]])-1</f>
        <v>4.5511592575467219E-2</v>
      </c>
      <c r="AI416">
        <v>8.5936983948741599</v>
      </c>
      <c r="AJ416">
        <v>105.609126714654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0.04</v>
      </c>
      <c r="AM416" t="s">
        <v>10183</v>
      </c>
      <c r="AN416">
        <v>8.1999999999999993</v>
      </c>
      <c r="AO416" t="s">
        <v>10183</v>
      </c>
      <c r="AQ416">
        <f>(Table2[[#This Row],[Sharpe Ratio]]-AVERAGE(Table2[Sharpe Ratio]))/_xlfn.STDEV.P(Table2[Sharpe Ratio])</f>
        <v>-0.60657038812317254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0.29104989007282134</v>
      </c>
      <c r="AS416">
        <f>_xlfn.RANK.AVG(Table2[[#This Row],[1Y Return vs Nifty Z-Score]],Table2[1Y Return vs Nifty Z-Score])</f>
        <v>174</v>
      </c>
      <c r="AT416">
        <f>_xlfn.RANK.AVG(Table2[[#This Row],[6M Return vs Nifty Z-Score]],Table2[6M Return vs Nifty Z-Score])</f>
        <v>157</v>
      </c>
      <c r="AU416">
        <f>_xlfn.RANK.AVG(Table2[[#This Row],[Sharpe Ratio Z-Score]],Table2[Sharpe Ratio Z-Score])</f>
        <v>518</v>
      </c>
      <c r="AV416">
        <f>(Table2[[#This Row],[Rank 1Y]]+Table2[[#This Row],[Rank 6M]]+Table2[[#This Row],[Rank Sharpe]])/3</f>
        <v>283</v>
      </c>
    </row>
    <row r="417" spans="1:48" x14ac:dyDescent="0.3">
      <c r="A417" t="s">
        <v>1023</v>
      </c>
      <c r="B417" t="s">
        <v>1024</v>
      </c>
      <c r="C417" t="s">
        <v>10144</v>
      </c>
      <c r="D417" t="s">
        <v>62</v>
      </c>
      <c r="E417">
        <v>12887.97963804</v>
      </c>
      <c r="F417">
        <v>839.7</v>
      </c>
      <c r="G417">
        <v>226.700997519347</v>
      </c>
      <c r="H417">
        <f>(Table2[[#This Row],[1Y Return vs Nifty]]-AVERAGE(Table2[1Y Return vs Nifty]))/_xlfn.STDEV.P(Table2[1Y Return vs Nifty])</f>
        <v>2.2535316641083702</v>
      </c>
      <c r="I417">
        <v>45.3931659950916</v>
      </c>
      <c r="J417">
        <f>(Table2[[#This Row],[1M Return vs Nifty]]-AVERAGE(Table2[1M Return vs Nifty]))/_xlfn.STDEV.P(Table2[1M Return vs Nifty])</f>
        <v>4.3633545721641713</v>
      </c>
      <c r="K417">
        <v>71.716167167428495</v>
      </c>
      <c r="L417">
        <f>(Table2[[#This Row],[6M Return vs Nifty]]-AVERAGE(Table2[6M Return vs Nifty]))/_xlfn.STDEV.P(Table2[6M Return vs Nifty])</f>
        <v>1.8810773181080613</v>
      </c>
      <c r="M417">
        <v>-7.5104236912591498</v>
      </c>
      <c r="N417">
        <f>(Table2[[#This Row],[1W Return vs Nifty]]-AVERAGE(Table2[1W Return vs Nifty]))/_xlfn.STDEV.P(Table2[1W Return vs Nifty])</f>
        <v>-1.2747767869953148</v>
      </c>
      <c r="O417">
        <v>777.63</v>
      </c>
      <c r="P417">
        <v>676.12044629116099</v>
      </c>
      <c r="Q417">
        <v>505.35731232454799</v>
      </c>
      <c r="R417">
        <v>57.616744057832598</v>
      </c>
      <c r="S417" s="2">
        <f>(Table2[[#This Row],[Close Price]]-Table2[[#This Row],[20D EMA]])/Table2[[#This Row],[20D EMA]]</f>
        <v>7.9819451410053685E-2</v>
      </c>
      <c r="T417" s="2">
        <f>(Table2[[#This Row],[Close Price]]-Table2[[#This Row],[50D EMA]])/Table2[[#This Row],[50D EMA]]</f>
        <v>0.24193848094100678</v>
      </c>
      <c r="U417" s="2">
        <f>(Table2[[#This Row],[Close Price]]-Table2[[#This Row],[200D EMA]])/Table2[[#This Row],[200D EMA]]</f>
        <v>0.66159661594197372</v>
      </c>
      <c r="V417">
        <v>3.04588462046868</v>
      </c>
      <c r="W417">
        <v>830</v>
      </c>
      <c r="X417">
        <v>855.9</v>
      </c>
      <c r="Y417">
        <v>832.7</v>
      </c>
      <c r="Z417">
        <v>868</v>
      </c>
      <c r="AA417">
        <v>730.5</v>
      </c>
      <c r="AB417">
        <v>995</v>
      </c>
      <c r="AC417" s="2">
        <f>(Table2[[#This Row],[Close Price]]/Table2[[#This Row],[Day Low]])-1</f>
        <v>1.1686746987951802E-2</v>
      </c>
      <c r="AD417" s="2">
        <f>(Table2[[#This Row],[Day High]]/Table2[[#This Row],[Close Price]])-1</f>
        <v>1.9292604501607524E-2</v>
      </c>
      <c r="AE417" s="2">
        <f>(Table2[[#This Row],[Close Price]]/Table2[[#This Row],[Current Week Low]])-1</f>
        <v>8.4063888555301336E-3</v>
      </c>
      <c r="AF417" s="2">
        <f>(Table2[[#This Row],[Current Week High]]/Table2[[#This Row],[Close Price]])-1</f>
        <v>3.3702512802191276E-2</v>
      </c>
      <c r="AG417" s="2">
        <f>(Table2[[#This Row],[Close Price]]/Table2[[#This Row],[Current Month Low]])-1</f>
        <v>0.14948665297741281</v>
      </c>
      <c r="AH417" s="2">
        <f>(Table2[[#This Row],[Current Month High]]/Table2[[#This Row],[Close Price]])-1</f>
        <v>0.18494700488269622</v>
      </c>
      <c r="AI417">
        <v>18.494700488269601</v>
      </c>
      <c r="AJ417">
        <v>293.76318874560297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0.33</v>
      </c>
      <c r="AM417" t="s">
        <v>10183</v>
      </c>
      <c r="AN417">
        <v>28.4</v>
      </c>
      <c r="AO417" t="s">
        <v>10183</v>
      </c>
      <c r="AP417">
        <v>4.3487333099389999E-2</v>
      </c>
      <c r="AQ417">
        <f>(Table2[[#This Row],[Sharpe Ratio]]-AVERAGE(Table2[Sharpe Ratio]))/_xlfn.STDEV.P(Table2[Sharpe Ratio])</f>
        <v>-0.11461831887083634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7.1085684485144522</v>
      </c>
      <c r="AS417">
        <f>_xlfn.RANK.AVG(Table2[[#This Row],[1Y Return vs Nifty Z-Score]],Table2[1Y Return vs Nifty Z-Score])</f>
        <v>18</v>
      </c>
      <c r="AT417">
        <f>_xlfn.RANK.AVG(Table2[[#This Row],[6M Return vs Nifty Z-Score]],Table2[6M Return vs Nifty Z-Score])</f>
        <v>37</v>
      </c>
      <c r="AU417">
        <f>_xlfn.RANK.AVG(Table2[[#This Row],[Sharpe Ratio Z-Score]],Table2[Sharpe Ratio Z-Score])</f>
        <v>371</v>
      </c>
      <c r="AV417">
        <f>(Table2[[#This Row],[Rank 1Y]]+Table2[[#This Row],[Rank 6M]]+Table2[[#This Row],[Rank Sharpe]])/3</f>
        <v>142</v>
      </c>
    </row>
    <row r="418" spans="1:48" x14ac:dyDescent="0.3">
      <c r="A418" t="s">
        <v>1025</v>
      </c>
      <c r="B418" t="s">
        <v>1026</v>
      </c>
      <c r="C418" t="s">
        <v>10153</v>
      </c>
      <c r="D418" t="s">
        <v>369</v>
      </c>
      <c r="E418">
        <v>12842.1955918</v>
      </c>
      <c r="F418">
        <v>232.78</v>
      </c>
      <c r="G418">
        <v>78.165413078183704</v>
      </c>
      <c r="H418">
        <f>(Table2[[#This Row],[1Y Return vs Nifty]]-AVERAGE(Table2[1Y Return vs Nifty]))/_xlfn.STDEV.P(Table2[1Y Return vs Nifty])</f>
        <v>0.42675061435903067</v>
      </c>
      <c r="I418">
        <v>30.715426089952501</v>
      </c>
      <c r="J418">
        <f>(Table2[[#This Row],[1M Return vs Nifty]]-AVERAGE(Table2[1M Return vs Nifty]))/_xlfn.STDEV.P(Table2[1M Return vs Nifty])</f>
        <v>2.9677205540388134</v>
      </c>
      <c r="K418">
        <v>25.103022441297899</v>
      </c>
      <c r="L418">
        <f>(Table2[[#This Row],[6M Return vs Nifty]]-AVERAGE(Table2[6M Return vs Nifty]))/_xlfn.STDEV.P(Table2[6M Return vs Nifty])</f>
        <v>0.44695991535141188</v>
      </c>
      <c r="M418">
        <v>10.084188607407899</v>
      </c>
      <c r="N418">
        <f>(Table2[[#This Row],[1W Return vs Nifty]]-AVERAGE(Table2[1W Return vs Nifty]))/_xlfn.STDEV.P(Table2[1W Return vs Nifty])</f>
        <v>2.4796363108442612</v>
      </c>
      <c r="O418">
        <v>205.21</v>
      </c>
      <c r="P418">
        <v>182.786780751745</v>
      </c>
      <c r="Q418">
        <v>153.57739479735301</v>
      </c>
      <c r="R418">
        <v>73.826907904551504</v>
      </c>
      <c r="S418" s="2">
        <f>(Table2[[#This Row],[Close Price]]-Table2[[#This Row],[20D EMA]])/Table2[[#This Row],[20D EMA]]</f>
        <v>0.13435017786657566</v>
      </c>
      <c r="T418" s="2">
        <f>(Table2[[#This Row],[Close Price]]-Table2[[#This Row],[50D EMA]])/Table2[[#This Row],[50D EMA]]</f>
        <v>0.27350566076304034</v>
      </c>
      <c r="U418" s="2">
        <f>(Table2[[#This Row],[Close Price]]-Table2[[#This Row],[200D EMA]])/Table2[[#This Row],[200D EMA]]</f>
        <v>0.51571785878485354</v>
      </c>
      <c r="V418">
        <v>1.69444154128334</v>
      </c>
      <c r="W418">
        <v>230.78</v>
      </c>
      <c r="X418">
        <v>242.2</v>
      </c>
      <c r="Y418">
        <v>224.5</v>
      </c>
      <c r="Z418">
        <v>237.3</v>
      </c>
      <c r="AA418">
        <v>192.1</v>
      </c>
      <c r="AB418">
        <v>244.9</v>
      </c>
      <c r="AC418" s="2">
        <f>(Table2[[#This Row],[Close Price]]/Table2[[#This Row],[Day Low]])-1</f>
        <v>8.666262241095346E-3</v>
      </c>
      <c r="AD418" s="2">
        <f>(Table2[[#This Row],[Day High]]/Table2[[#This Row],[Close Price]])-1</f>
        <v>4.0467394106022736E-2</v>
      </c>
      <c r="AE418" s="2">
        <f>(Table2[[#This Row],[Close Price]]/Table2[[#This Row],[Current Week Low]])-1</f>
        <v>3.6881959910913142E-2</v>
      </c>
      <c r="AF418" s="2">
        <f>(Table2[[#This Row],[Current Week High]]/Table2[[#This Row],[Close Price]])-1</f>
        <v>1.9417475728155331E-2</v>
      </c>
      <c r="AG418" s="2">
        <f>(Table2[[#This Row],[Close Price]]/Table2[[#This Row],[Current Month Low]])-1</f>
        <v>0.21176470588235308</v>
      </c>
      <c r="AH418" s="2">
        <f>(Table2[[#This Row],[Current Month High]]/Table2[[#This Row],[Close Price]])-1</f>
        <v>5.2066328722398802E-2</v>
      </c>
      <c r="AI418">
        <v>5.2066328722398802</v>
      </c>
      <c r="AJ418">
        <v>121.16864608076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0.43</v>
      </c>
      <c r="AM418" t="s">
        <v>10183</v>
      </c>
      <c r="AN418">
        <v>25.61</v>
      </c>
      <c r="AO418" t="s">
        <v>10183</v>
      </c>
      <c r="AP418">
        <v>9.8041777219796997E-2</v>
      </c>
      <c r="AQ418">
        <f>(Table2[[#This Row],[Sharpe Ratio]]-AVERAGE(Table2[Sharpe Ratio]))/_xlfn.STDEV.P(Table2[Sharpe Ratio])</f>
        <v>0.50253085444376344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6.8235982490372802</v>
      </c>
      <c r="AS418">
        <f>_xlfn.RANK.AVG(Table2[[#This Row],[1Y Return vs Nifty Z-Score]],Table2[1Y Return vs Nifty Z-Score])</f>
        <v>168</v>
      </c>
      <c r="AT418">
        <f>_xlfn.RANK.AVG(Table2[[#This Row],[6M Return vs Nifty Z-Score]],Table2[6M Return vs Nifty Z-Score])</f>
        <v>187</v>
      </c>
      <c r="AU418">
        <f>_xlfn.RANK.AVG(Table2[[#This Row],[Sharpe Ratio Z-Score]],Table2[Sharpe Ratio Z-Score])</f>
        <v>212</v>
      </c>
      <c r="AV418">
        <f>(Table2[[#This Row],[Rank 1Y]]+Table2[[#This Row],[Rank 6M]]+Table2[[#This Row],[Rank Sharpe]])/3</f>
        <v>189</v>
      </c>
    </row>
    <row r="419" spans="1:48" x14ac:dyDescent="0.3">
      <c r="A419" t="s">
        <v>1027</v>
      </c>
      <c r="B419" t="s">
        <v>1028</v>
      </c>
      <c r="C419" t="s">
        <v>10145</v>
      </c>
      <c r="D419" t="s">
        <v>109</v>
      </c>
      <c r="E419">
        <v>12672.045371123</v>
      </c>
      <c r="F419">
        <v>18.489999999999998</v>
      </c>
      <c r="G419">
        <v>179.94987125652801</v>
      </c>
      <c r="H419">
        <f>(Table2[[#This Row],[1Y Return vs Nifty]]-AVERAGE(Table2[1Y Return vs Nifty]))/_xlfn.STDEV.P(Table2[1Y Return vs Nifty])</f>
        <v>1.678557850037669</v>
      </c>
      <c r="I419">
        <v>-11.837642023543999</v>
      </c>
      <c r="J419">
        <f>(Table2[[#This Row],[1M Return vs Nifty]]-AVERAGE(Table2[1M Return vs Nifty]))/_xlfn.STDEV.P(Table2[1M Return vs Nifty])</f>
        <v>-1.0784411724002492</v>
      </c>
      <c r="K419">
        <v>-2.5001685714867601</v>
      </c>
      <c r="L419">
        <f>(Table2[[#This Row],[6M Return vs Nifty]]-AVERAGE(Table2[6M Return vs Nifty]))/_xlfn.STDEV.P(Table2[6M Return vs Nifty])</f>
        <v>-0.40229015854156475</v>
      </c>
      <c r="M419">
        <v>-2.2832980982294702</v>
      </c>
      <c r="N419">
        <f>(Table2[[#This Row],[1W Return vs Nifty]]-AVERAGE(Table2[1W Return vs Nifty]))/_xlfn.STDEV.P(Table2[1W Return vs Nifty])</f>
        <v>-0.15939052798636538</v>
      </c>
      <c r="O419">
        <v>19.059999999999999</v>
      </c>
      <c r="P419">
        <v>18.9404251643024</v>
      </c>
      <c r="Q419">
        <v>16.198222476906999</v>
      </c>
      <c r="R419">
        <v>36.7296625424353</v>
      </c>
      <c r="S419" s="2">
        <f>(Table2[[#This Row],[Close Price]]-Table2[[#This Row],[20D EMA]])/Table2[[#This Row],[20D EMA]]</f>
        <v>-2.9905561385099703E-2</v>
      </c>
      <c r="T419" s="2">
        <f>(Table2[[#This Row],[Close Price]]-Table2[[#This Row],[50D EMA]])/Table2[[#This Row],[50D EMA]]</f>
        <v>-2.3781153822847234E-2</v>
      </c>
      <c r="U419" s="2">
        <f>(Table2[[#This Row],[Close Price]]-Table2[[#This Row],[200D EMA]])/Table2[[#This Row],[200D EMA]]</f>
        <v>0.14148327239981259</v>
      </c>
      <c r="V419">
        <v>0.82719766293487995</v>
      </c>
      <c r="W419">
        <v>18.510000000000002</v>
      </c>
      <c r="X419">
        <v>18.850000000000001</v>
      </c>
      <c r="Y419">
        <v>17.95</v>
      </c>
      <c r="Z419">
        <v>18.75</v>
      </c>
      <c r="AA419">
        <v>17.95</v>
      </c>
      <c r="AB419">
        <v>20.29</v>
      </c>
      <c r="AC419" s="2">
        <f>(Table2[[#This Row],[Close Price]]/Table2[[#This Row],[Day Low]])-1</f>
        <v>-1.0804970286333315E-3</v>
      </c>
      <c r="AD419" s="2">
        <f>(Table2[[#This Row],[Day High]]/Table2[[#This Row],[Close Price]])-1</f>
        <v>1.9469983775013633E-2</v>
      </c>
      <c r="AE419" s="2">
        <f>(Table2[[#This Row],[Close Price]]/Table2[[#This Row],[Current Week Low]])-1</f>
        <v>3.0083565459609884E-2</v>
      </c>
      <c r="AF419" s="2">
        <f>(Table2[[#This Row],[Current Week High]]/Table2[[#This Row],[Close Price]])-1</f>
        <v>1.4061654948620994E-2</v>
      </c>
      <c r="AG419" s="2">
        <f>(Table2[[#This Row],[Close Price]]/Table2[[#This Row],[Current Month Low]])-1</f>
        <v>3.0083565459609884E-2</v>
      </c>
      <c r="AH419" s="2">
        <f>(Table2[[#This Row],[Current Month High]]/Table2[[#This Row],[Close Price]])-1</f>
        <v>9.734991887506772E-2</v>
      </c>
      <c r="AI419">
        <v>29.799891833423398</v>
      </c>
      <c r="AJ419">
        <v>213.38983050847401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-0.05</v>
      </c>
      <c r="AM419" t="s">
        <v>10184</v>
      </c>
      <c r="AN419">
        <v>-6</v>
      </c>
      <c r="AO419" t="s">
        <v>10184</v>
      </c>
      <c r="AP419">
        <v>0.10615618032683399</v>
      </c>
      <c r="AQ419">
        <f>(Table2[[#This Row],[Sharpe Ratio]]-AVERAGE(Table2[Sharpe Ratio]))/_xlfn.STDEV.P(Table2[Sharpe Ratio])</f>
        <v>0.59432534067107434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0.63276133178056382</v>
      </c>
      <c r="AS419">
        <f>_xlfn.RANK.AVG(Table2[[#This Row],[1Y Return vs Nifty Z-Score]],Table2[1Y Return vs Nifty Z-Score])</f>
        <v>41</v>
      </c>
      <c r="AT419">
        <f>_xlfn.RANK.AVG(Table2[[#This Row],[6M Return vs Nifty Z-Score]],Table2[6M Return vs Nifty Z-Score])</f>
        <v>460</v>
      </c>
      <c r="AU419">
        <f>_xlfn.RANK.AVG(Table2[[#This Row],[Sharpe Ratio Z-Score]],Table2[Sharpe Ratio Z-Score])</f>
        <v>192</v>
      </c>
      <c r="AV419">
        <f>(Table2[[#This Row],[Rank 1Y]]+Table2[[#This Row],[Rank 6M]]+Table2[[#This Row],[Rank Sharpe]])/3</f>
        <v>231</v>
      </c>
    </row>
    <row r="420" spans="1:48" x14ac:dyDescent="0.3">
      <c r="A420" t="s">
        <v>1029</v>
      </c>
      <c r="B420" t="s">
        <v>1030</v>
      </c>
      <c r="C420" t="s">
        <v>10144</v>
      </c>
      <c r="D420" t="s">
        <v>62</v>
      </c>
      <c r="E420">
        <v>12606.80876274</v>
      </c>
      <c r="F420">
        <v>520.15</v>
      </c>
      <c r="G420">
        <v>41.419660702546402</v>
      </c>
      <c r="H420">
        <f>(Table2[[#This Row],[1Y Return vs Nifty]]-AVERAGE(Table2[1Y Return vs Nifty]))/_xlfn.STDEV.P(Table2[1Y Return vs Nifty])</f>
        <v>-2.5171020117626227E-2</v>
      </c>
      <c r="I420">
        <v>6.6138136496237196</v>
      </c>
      <c r="J420">
        <f>(Table2[[#This Row],[1M Return vs Nifty]]-AVERAGE(Table2[1M Return vs Nifty]))/_xlfn.STDEV.P(Table2[1M Return vs Nifty])</f>
        <v>0.67601689729130143</v>
      </c>
      <c r="K420">
        <v>9.8128722873148497</v>
      </c>
      <c r="L420">
        <f>(Table2[[#This Row],[6M Return vs Nifty]]-AVERAGE(Table2[6M Return vs Nifty]))/_xlfn.STDEV.P(Table2[6M Return vs Nifty])</f>
        <v>-2.3462549286485314E-2</v>
      </c>
      <c r="M420">
        <v>-3.3119976931815098</v>
      </c>
      <c r="N420">
        <f>(Table2[[#This Row],[1W Return vs Nifty]]-AVERAGE(Table2[1W Return vs Nifty]))/_xlfn.STDEV.P(Table2[1W Return vs Nifty])</f>
        <v>-0.37889881651641721</v>
      </c>
      <c r="O420">
        <v>500.02</v>
      </c>
      <c r="P420">
        <v>472.43812103701703</v>
      </c>
      <c r="Q420">
        <v>418.88635766813002</v>
      </c>
      <c r="R420">
        <v>67.141958471944605</v>
      </c>
      <c r="S420" s="2">
        <f>(Table2[[#This Row],[Close Price]]-Table2[[#This Row],[20D EMA]])/Table2[[#This Row],[20D EMA]]</f>
        <v>4.0258389664413419E-2</v>
      </c>
      <c r="T420" s="2">
        <f>(Table2[[#This Row],[Close Price]]-Table2[[#This Row],[50D EMA]])/Table2[[#This Row],[50D EMA]]</f>
        <v>0.10099074744064646</v>
      </c>
      <c r="U420" s="2">
        <f>(Table2[[#This Row],[Close Price]]-Table2[[#This Row],[200D EMA]])/Table2[[#This Row],[200D EMA]]</f>
        <v>0.24174490402501445</v>
      </c>
      <c r="V420">
        <v>1.0522591385743401</v>
      </c>
      <c r="W420">
        <v>519.5</v>
      </c>
      <c r="X420">
        <v>523</v>
      </c>
      <c r="Y420">
        <v>513.35</v>
      </c>
      <c r="Z420">
        <v>525.35</v>
      </c>
      <c r="AA420">
        <v>484.55</v>
      </c>
      <c r="AB420">
        <v>530.65</v>
      </c>
      <c r="AC420" s="2">
        <f>(Table2[[#This Row],[Close Price]]/Table2[[#This Row],[Day Low]])-1</f>
        <v>1.2512030798843554E-3</v>
      </c>
      <c r="AD420" s="2">
        <f>(Table2[[#This Row],[Day High]]/Table2[[#This Row],[Close Price]])-1</f>
        <v>5.4791886955687374E-3</v>
      </c>
      <c r="AE420" s="2">
        <f>(Table2[[#This Row],[Close Price]]/Table2[[#This Row],[Current Week Low]])-1</f>
        <v>1.3246323171325569E-2</v>
      </c>
      <c r="AF420" s="2">
        <f>(Table2[[#This Row],[Current Week High]]/Table2[[#This Row],[Close Price]])-1</f>
        <v>9.9971162164760319E-3</v>
      </c>
      <c r="AG420" s="2">
        <f>(Table2[[#This Row],[Close Price]]/Table2[[#This Row],[Current Month Low]])-1</f>
        <v>7.3470230110411761E-2</v>
      </c>
      <c r="AH420" s="2">
        <f>(Table2[[#This Row],[Current Month High]]/Table2[[#This Row],[Close Price]])-1</f>
        <v>2.0186484667884308E-2</v>
      </c>
      <c r="AI420">
        <v>2.0186484667884299</v>
      </c>
      <c r="AJ420">
        <v>80.795968022245404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0.13</v>
      </c>
      <c r="AM420" t="s">
        <v>10183</v>
      </c>
      <c r="AN420">
        <v>4.3099999999999996</v>
      </c>
      <c r="AO420" t="s">
        <v>10183</v>
      </c>
      <c r="AP420">
        <v>1.099354836764E-3</v>
      </c>
      <c r="AQ420">
        <f>(Table2[[#This Row],[Sharpe Ratio]]-AVERAGE(Table2[Sharpe Ratio]))/_xlfn.STDEV.P(Table2[Sharpe Ratio])</f>
        <v>-0.59413389574152775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-0.34564938437075504</v>
      </c>
      <c r="AS420">
        <f>_xlfn.RANK.AVG(Table2[[#This Row],[1Y Return vs Nifty Z-Score]],Table2[1Y Return vs Nifty Z-Score])</f>
        <v>287</v>
      </c>
      <c r="AT420">
        <f>_xlfn.RANK.AVG(Table2[[#This Row],[6M Return vs Nifty Z-Score]],Table2[6M Return vs Nifty Z-Score])</f>
        <v>315</v>
      </c>
      <c r="AU420">
        <f>_xlfn.RANK.AVG(Table2[[#This Row],[Sharpe Ratio Z-Score]],Table2[Sharpe Ratio Z-Score])</f>
        <v>494</v>
      </c>
      <c r="AV420">
        <f>(Table2[[#This Row],[Rank 1Y]]+Table2[[#This Row],[Rank 6M]]+Table2[[#This Row],[Rank Sharpe]])/3</f>
        <v>365.33333333333331</v>
      </c>
    </row>
    <row r="421" spans="1:48" x14ac:dyDescent="0.3">
      <c r="A421" t="s">
        <v>1031</v>
      </c>
      <c r="B421" t="s">
        <v>1032</v>
      </c>
      <c r="C421" t="s">
        <v>10146</v>
      </c>
      <c r="D421" t="s">
        <v>78</v>
      </c>
      <c r="E421">
        <v>12584.19690044</v>
      </c>
      <c r="F421">
        <v>609.4</v>
      </c>
      <c r="G421">
        <v>-27.6168661090828</v>
      </c>
      <c r="H421">
        <f>(Table2[[#This Row],[1Y Return vs Nifty]]-AVERAGE(Table2[1Y Return vs Nifty]))/_xlfn.STDEV.P(Table2[1Y Return vs Nifty])</f>
        <v>-0.87422425806379611</v>
      </c>
      <c r="I421">
        <v>-21.309341002666599</v>
      </c>
      <c r="J421">
        <f>(Table2[[#This Row],[1M Return vs Nifty]]-AVERAGE(Table2[1M Return vs Nifty]))/_xlfn.STDEV.P(Table2[1M Return vs Nifty])</f>
        <v>-1.9790583920907519</v>
      </c>
      <c r="K421">
        <v>-32.193900015017803</v>
      </c>
      <c r="L421">
        <f>(Table2[[#This Row],[6M Return vs Nifty]]-AVERAGE(Table2[6M Return vs Nifty]))/_xlfn.STDEV.P(Table2[6M Return vs Nifty])</f>
        <v>-1.315858579341076</v>
      </c>
      <c r="M421">
        <v>-9.0516628252824294</v>
      </c>
      <c r="N421">
        <f>(Table2[[#This Row],[1W Return vs Nifty]]-AVERAGE(Table2[1W Return vs Nifty]))/_xlfn.STDEV.P(Table2[1W Return vs Nifty])</f>
        <v>-1.6036529391636862</v>
      </c>
      <c r="O421">
        <v>628.42999999999995</v>
      </c>
      <c r="P421">
        <v>640.73008301066204</v>
      </c>
      <c r="Q421">
        <v>659.88951519657599</v>
      </c>
      <c r="R421">
        <v>42.111593529912902</v>
      </c>
      <c r="S421" s="2">
        <f>(Table2[[#This Row],[Close Price]]-Table2[[#This Row],[20D EMA]])/Table2[[#This Row],[20D EMA]]</f>
        <v>-3.0281813408016764E-2</v>
      </c>
      <c r="T421" s="2">
        <f>(Table2[[#This Row],[Close Price]]-Table2[[#This Row],[50D EMA]])/Table2[[#This Row],[50D EMA]]</f>
        <v>-4.8897474679896864E-2</v>
      </c>
      <c r="U421" s="2">
        <f>(Table2[[#This Row],[Close Price]]-Table2[[#This Row],[200D EMA]])/Table2[[#This Row],[200D EMA]]</f>
        <v>-7.6512073663627722E-2</v>
      </c>
      <c r="V421">
        <v>0.847031787936398</v>
      </c>
      <c r="W421">
        <v>606.25</v>
      </c>
      <c r="X421">
        <v>624.9</v>
      </c>
      <c r="Y421">
        <v>568.1</v>
      </c>
      <c r="Z421">
        <v>613.9</v>
      </c>
      <c r="AA421">
        <v>568.1</v>
      </c>
      <c r="AB421">
        <v>657.25</v>
      </c>
      <c r="AC421" s="2">
        <f>(Table2[[#This Row],[Close Price]]/Table2[[#This Row],[Day Low]])-1</f>
        <v>5.1958762886596954E-3</v>
      </c>
      <c r="AD421" s="2">
        <f>(Table2[[#This Row],[Day High]]/Table2[[#This Row],[Close Price]])-1</f>
        <v>2.5434853954709569E-2</v>
      </c>
      <c r="AE421" s="2">
        <f>(Table2[[#This Row],[Close Price]]/Table2[[#This Row],[Current Week Low]])-1</f>
        <v>7.2698468579475373E-2</v>
      </c>
      <c r="AF421" s="2">
        <f>(Table2[[#This Row],[Current Week High]]/Table2[[#This Row],[Close Price]])-1</f>
        <v>7.3843124384640468E-3</v>
      </c>
      <c r="AG421" s="2">
        <f>(Table2[[#This Row],[Close Price]]/Table2[[#This Row],[Current Month Low]])-1</f>
        <v>7.2698468579475373E-2</v>
      </c>
      <c r="AH421" s="2">
        <f>(Table2[[#This Row],[Current Month High]]/Table2[[#This Row],[Close Price]])-1</f>
        <v>7.8519855595667876E-2</v>
      </c>
      <c r="AI421">
        <v>35.214965539875202</v>
      </c>
      <c r="AJ421">
        <v>20.852751611303901</v>
      </c>
      <c r="AK421" t="str">
        <f>IF(AND(Table2[[#This Row],[20D EMA]]&gt;Table2[[#This Row],[50D EMA]],Table2[[#This Row],[50D EMA]]&gt;Table2[[#This Row],[200D EMA]]),"Uptrend","Downtrend/NoTrend")</f>
        <v>Downtrend/NoTrend</v>
      </c>
      <c r="AL421">
        <v>-0.13</v>
      </c>
      <c r="AM421" t="s">
        <v>10184</v>
      </c>
      <c r="AN421">
        <v>-3.34</v>
      </c>
      <c r="AO421" t="s">
        <v>10184</v>
      </c>
      <c r="AP421">
        <v>4.3685333655856001E-2</v>
      </c>
      <c r="AQ421">
        <f>(Table2[[#This Row],[Sharpe Ratio]]-AVERAGE(Table2[Sharpe Ratio]))/_xlfn.STDEV.P(Table2[Sharpe Ratio])</f>
        <v>-0.11237843022914978</v>
      </c>
      <c r="AR4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1">
        <f>_xlfn.RANK.AVG(Table2[[#This Row],[1Y Return vs Nifty Z-Score]],Table2[1Y Return vs Nifty Z-Score])</f>
        <v>651</v>
      </c>
      <c r="AT421">
        <f>_xlfn.RANK.AVG(Table2[[#This Row],[6M Return vs Nifty Z-Score]],Table2[6M Return vs Nifty Z-Score])</f>
        <v>704</v>
      </c>
      <c r="AU421">
        <f>_xlfn.RANK.AVG(Table2[[#This Row],[Sharpe Ratio Z-Score]],Table2[Sharpe Ratio Z-Score])</f>
        <v>370</v>
      </c>
      <c r="AV421">
        <f>(Table2[[#This Row],[Rank 1Y]]+Table2[[#This Row],[Rank 6M]]+Table2[[#This Row],[Rank Sharpe]])/3</f>
        <v>575</v>
      </c>
    </row>
    <row r="422" spans="1:48" x14ac:dyDescent="0.3">
      <c r="A422" t="s">
        <v>1033</v>
      </c>
      <c r="B422" t="s">
        <v>1034</v>
      </c>
      <c r="C422" t="s">
        <v>10148</v>
      </c>
      <c r="D422" t="s">
        <v>78</v>
      </c>
      <c r="E422">
        <v>12573.682366364999</v>
      </c>
      <c r="F422">
        <v>352.05</v>
      </c>
      <c r="G422">
        <v>-28.458863081441802</v>
      </c>
      <c r="H422">
        <f>(Table2[[#This Row],[1Y Return vs Nifty]]-AVERAGE(Table2[1Y Return vs Nifty]))/_xlfn.STDEV.P(Table2[1Y Return vs Nifty])</f>
        <v>-0.8845796494593241</v>
      </c>
      <c r="I422">
        <v>-6.5662945685253202</v>
      </c>
      <c r="J422">
        <f>(Table2[[#This Row],[1M Return vs Nifty]]-AVERAGE(Table2[1M Return vs Nifty]))/_xlfn.STDEV.P(Table2[1M Return vs Nifty])</f>
        <v>-0.57721469767529887</v>
      </c>
      <c r="K422">
        <v>-10.636033522011701</v>
      </c>
      <c r="L422">
        <f>(Table2[[#This Row],[6M Return vs Nifty]]-AVERAGE(Table2[6M Return vs Nifty]))/_xlfn.STDEV.P(Table2[6M Return vs Nifty])</f>
        <v>-0.65260121523122228</v>
      </c>
      <c r="M422">
        <v>-6.0926200481476398</v>
      </c>
      <c r="N422">
        <f>(Table2[[#This Row],[1W Return vs Nifty]]-AVERAGE(Table2[1W Return vs Nifty]))/_xlfn.STDEV.P(Table2[1W Return vs Nifty])</f>
        <v>-0.97223982411686649</v>
      </c>
      <c r="O422">
        <v>354.6</v>
      </c>
      <c r="P422">
        <v>344.46434227958099</v>
      </c>
      <c r="Q422">
        <v>342.55962972427801</v>
      </c>
      <c r="R422">
        <v>43.218342906225402</v>
      </c>
      <c r="S422" s="2">
        <f>(Table2[[#This Row],[Close Price]]-Table2[[#This Row],[20D EMA]])/Table2[[#This Row],[20D EMA]]</f>
        <v>-7.1912013536379335E-3</v>
      </c>
      <c r="T422" s="2">
        <f>(Table2[[#This Row],[Close Price]]-Table2[[#This Row],[50D EMA]])/Table2[[#This Row],[50D EMA]]</f>
        <v>2.2021605110761216E-2</v>
      </c>
      <c r="U422" s="2">
        <f>(Table2[[#This Row],[Close Price]]-Table2[[#This Row],[200D EMA]])/Table2[[#This Row],[200D EMA]]</f>
        <v>2.7704286939359089E-2</v>
      </c>
      <c r="V422">
        <v>1.4568916756830199</v>
      </c>
      <c r="W422">
        <v>352.3</v>
      </c>
      <c r="X422">
        <v>359.55</v>
      </c>
      <c r="Y422">
        <v>351.3</v>
      </c>
      <c r="Z422">
        <v>360</v>
      </c>
      <c r="AA422">
        <v>351.3</v>
      </c>
      <c r="AB422">
        <v>376.5</v>
      </c>
      <c r="AC422" s="2">
        <f>(Table2[[#This Row],[Close Price]]/Table2[[#This Row],[Day Low]])-1</f>
        <v>-7.0962248084016633E-4</v>
      </c>
      <c r="AD422" s="2">
        <f>(Table2[[#This Row],[Day High]]/Table2[[#This Row],[Close Price]])-1</f>
        <v>2.1303792074989447E-2</v>
      </c>
      <c r="AE422" s="2">
        <f>(Table2[[#This Row],[Close Price]]/Table2[[#This Row],[Current Week Low]])-1</f>
        <v>2.1349274124680129E-3</v>
      </c>
      <c r="AF422" s="2">
        <f>(Table2[[#This Row],[Current Week High]]/Table2[[#This Row],[Close Price]])-1</f>
        <v>2.2582019599488579E-2</v>
      </c>
      <c r="AG422" s="2">
        <f>(Table2[[#This Row],[Close Price]]/Table2[[#This Row],[Current Month Low]])-1</f>
        <v>2.1349274124680129E-3</v>
      </c>
      <c r="AH422" s="2">
        <f>(Table2[[#This Row],[Current Month High]]/Table2[[#This Row],[Close Price]])-1</f>
        <v>6.9450362164465318E-2</v>
      </c>
      <c r="AI422">
        <v>13.0521232779434</v>
      </c>
      <c r="AJ422">
        <v>20.854788877445898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-0.06</v>
      </c>
      <c r="AM422" t="s">
        <v>10184</v>
      </c>
      <c r="AN422">
        <v>-0.79</v>
      </c>
      <c r="AO422" t="s">
        <v>10184</v>
      </c>
      <c r="AP422">
        <v>-0.107711875299981</v>
      </c>
      <c r="AQ422">
        <f>(Table2[[#This Row],[Sharpe Ratio]]-AVERAGE(Table2[Sharpe Ratio]))/_xlfn.STDEV.P(Table2[Sharpe Ratio])</f>
        <v>-1.8250649740240619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-4.9117003605067735</v>
      </c>
      <c r="AS422">
        <f>_xlfn.RANK.AVG(Table2[[#This Row],[1Y Return vs Nifty Z-Score]],Table2[1Y Return vs Nifty Z-Score])</f>
        <v>653</v>
      </c>
      <c r="AT422">
        <f>_xlfn.RANK.AVG(Table2[[#This Row],[6M Return vs Nifty Z-Score]],Table2[6M Return vs Nifty Z-Score])</f>
        <v>543</v>
      </c>
      <c r="AU422">
        <f>_xlfn.RANK.AVG(Table2[[#This Row],[Sharpe Ratio Z-Score]],Table2[Sharpe Ratio Z-Score])</f>
        <v>713</v>
      </c>
      <c r="AV422">
        <f>(Table2[[#This Row],[Rank 1Y]]+Table2[[#This Row],[Rank 6M]]+Table2[[#This Row],[Rank Sharpe]])/3</f>
        <v>636.33333333333337</v>
      </c>
    </row>
    <row r="423" spans="1:48" x14ac:dyDescent="0.3">
      <c r="A423" t="s">
        <v>1035</v>
      </c>
      <c r="B423" t="s">
        <v>1036</v>
      </c>
      <c r="C423" t="s">
        <v>10143</v>
      </c>
      <c r="D423" t="s">
        <v>393</v>
      </c>
      <c r="E423">
        <v>12560.360827074999</v>
      </c>
      <c r="F423">
        <v>479.55</v>
      </c>
      <c r="G423">
        <v>68.126763157221106</v>
      </c>
      <c r="H423">
        <f>(Table2[[#This Row],[1Y Return vs Nifty]]-AVERAGE(Table2[1Y Return vs Nifty]))/_xlfn.STDEV.P(Table2[1Y Return vs Nifty])</f>
        <v>0.30328918584224152</v>
      </c>
      <c r="I423">
        <v>7.6180326940520802</v>
      </c>
      <c r="J423">
        <f>(Table2[[#This Row],[1M Return vs Nifty]]-AVERAGE(Table2[1M Return vs Nifty]))/_xlfn.STDEV.P(Table2[1M Return vs Nifty])</f>
        <v>0.771503141707095</v>
      </c>
      <c r="K423">
        <v>7.0257027538564101</v>
      </c>
      <c r="L423">
        <f>(Table2[[#This Row],[6M Return vs Nifty]]-AVERAGE(Table2[6M Return vs Nifty]))/_xlfn.STDEV.P(Table2[6M Return vs Nifty])</f>
        <v>-0.10921364709055929</v>
      </c>
      <c r="M423">
        <v>-2.5249970029265101</v>
      </c>
      <c r="N423">
        <f>(Table2[[#This Row],[1W Return vs Nifty]]-AVERAGE(Table2[1W Return vs Nifty]))/_xlfn.STDEV.P(Table2[1W Return vs Nifty])</f>
        <v>-0.21096526678278618</v>
      </c>
      <c r="O423">
        <v>439.57</v>
      </c>
      <c r="P423">
        <v>425.69607044417398</v>
      </c>
      <c r="Q423">
        <v>390.414406214839</v>
      </c>
      <c r="R423">
        <v>75.860373778846395</v>
      </c>
      <c r="S423" s="2">
        <f>(Table2[[#This Row],[Close Price]]-Table2[[#This Row],[20D EMA]])/Table2[[#This Row],[20D EMA]]</f>
        <v>9.0952521782651272E-2</v>
      </c>
      <c r="T423" s="2">
        <f>(Table2[[#This Row],[Close Price]]-Table2[[#This Row],[50D EMA]])/Table2[[#This Row],[50D EMA]]</f>
        <v>0.12650793205498584</v>
      </c>
      <c r="U423" s="2">
        <f>(Table2[[#This Row],[Close Price]]-Table2[[#This Row],[200D EMA]])/Table2[[#This Row],[200D EMA]]</f>
        <v>0.22831020670920393</v>
      </c>
      <c r="V423">
        <v>2.4423395623836401</v>
      </c>
      <c r="W423">
        <v>474.05</v>
      </c>
      <c r="X423">
        <v>486.8</v>
      </c>
      <c r="Y423">
        <v>456</v>
      </c>
      <c r="Z423">
        <v>511</v>
      </c>
      <c r="AA423">
        <v>433.25</v>
      </c>
      <c r="AB423">
        <v>511</v>
      </c>
      <c r="AC423" s="2">
        <f>(Table2[[#This Row],[Close Price]]/Table2[[#This Row],[Day Low]])-1</f>
        <v>1.1602151671764593E-2</v>
      </c>
      <c r="AD423" s="2">
        <f>(Table2[[#This Row],[Day High]]/Table2[[#This Row],[Close Price]])-1</f>
        <v>1.5118340110520379E-2</v>
      </c>
      <c r="AE423" s="2">
        <f>(Table2[[#This Row],[Close Price]]/Table2[[#This Row],[Current Week Low]])-1</f>
        <v>5.1644736842105354E-2</v>
      </c>
      <c r="AF423" s="2">
        <f>(Table2[[#This Row],[Current Week High]]/Table2[[#This Row],[Close Price]])-1</f>
        <v>6.5582316755291359E-2</v>
      </c>
      <c r="AG423" s="2">
        <f>(Table2[[#This Row],[Close Price]]/Table2[[#This Row],[Current Month Low]])-1</f>
        <v>0.10686670513560292</v>
      </c>
      <c r="AH423" s="2">
        <f>(Table2[[#This Row],[Current Month High]]/Table2[[#This Row],[Close Price]])-1</f>
        <v>6.5582316755291359E-2</v>
      </c>
      <c r="AI423">
        <v>15.5145448858304</v>
      </c>
      <c r="AJ423">
        <v>99.397089397089402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0.01</v>
      </c>
      <c r="AM423" t="s">
        <v>10183</v>
      </c>
      <c r="AN423">
        <v>21.78</v>
      </c>
      <c r="AO423" t="s">
        <v>10183</v>
      </c>
      <c r="AP423">
        <v>0.112468362280236</v>
      </c>
      <c r="AQ423">
        <f>(Table2[[#This Row],[Sharpe Ratio]]-AVERAGE(Table2[Sharpe Ratio]))/_xlfn.STDEV.P(Table2[Sharpe Ratio])</f>
        <v>0.6657321332278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1.4203455469037911</v>
      </c>
      <c r="AS423">
        <f>_xlfn.RANK.AVG(Table2[[#This Row],[1Y Return vs Nifty Z-Score]],Table2[1Y Return vs Nifty Z-Score])</f>
        <v>195</v>
      </c>
      <c r="AT423">
        <f>_xlfn.RANK.AVG(Table2[[#This Row],[6M Return vs Nifty Z-Score]],Table2[6M Return vs Nifty Z-Score])</f>
        <v>351</v>
      </c>
      <c r="AU423">
        <f>_xlfn.RANK.AVG(Table2[[#This Row],[Sharpe Ratio Z-Score]],Table2[Sharpe Ratio Z-Score])</f>
        <v>183</v>
      </c>
      <c r="AV423">
        <f>(Table2[[#This Row],[Rank 1Y]]+Table2[[#This Row],[Rank 6M]]+Table2[[#This Row],[Rank Sharpe]])/3</f>
        <v>243</v>
      </c>
    </row>
    <row r="424" spans="1:48" x14ac:dyDescent="0.3">
      <c r="A424" t="s">
        <v>1037</v>
      </c>
      <c r="B424" t="s">
        <v>1038</v>
      </c>
      <c r="C424" t="s">
        <v>10143</v>
      </c>
      <c r="D424" t="s">
        <v>258</v>
      </c>
      <c r="E424">
        <v>12537.420923565</v>
      </c>
      <c r="F424">
        <v>5255.55</v>
      </c>
      <c r="G424">
        <v>-8.0290273497264</v>
      </c>
      <c r="H424">
        <f>(Table2[[#This Row],[1Y Return vs Nifty]]-AVERAGE(Table2[1Y Return vs Nifty]))/_xlfn.STDEV.P(Table2[1Y Return vs Nifty])</f>
        <v>-0.63332109142017046</v>
      </c>
      <c r="I424">
        <v>5.3042261678140799</v>
      </c>
      <c r="J424">
        <f>(Table2[[#This Row],[1M Return vs Nifty]]-AVERAGE(Table2[1M Return vs Nifty]))/_xlfn.STDEV.P(Table2[1M Return vs Nifty])</f>
        <v>0.55149467172136035</v>
      </c>
      <c r="K424">
        <v>-6.1601807354627898</v>
      </c>
      <c r="L424">
        <f>(Table2[[#This Row],[6M Return vs Nifty]]-AVERAGE(Table2[6M Return vs Nifty]))/_xlfn.STDEV.P(Table2[6M Return vs Nifty])</f>
        <v>-0.51489545838773887</v>
      </c>
      <c r="M424">
        <v>-9.1627010345987596</v>
      </c>
      <c r="N424">
        <f>(Table2[[#This Row],[1W Return vs Nifty]]-AVERAGE(Table2[1W Return vs Nifty]))/_xlfn.STDEV.P(Table2[1W Return vs Nifty])</f>
        <v>-1.6273467438546523</v>
      </c>
      <c r="O424">
        <v>5256.66</v>
      </c>
      <c r="P424">
        <v>4913.0001098407402</v>
      </c>
      <c r="Q424">
        <v>4554.4513454752396</v>
      </c>
      <c r="R424">
        <v>42.252530837355998</v>
      </c>
      <c r="S424" s="2">
        <f>(Table2[[#This Row],[Close Price]]-Table2[[#This Row],[20D EMA]])/Table2[[#This Row],[20D EMA]]</f>
        <v>-2.1116069899892187E-4</v>
      </c>
      <c r="T424" s="2">
        <f>(Table2[[#This Row],[Close Price]]-Table2[[#This Row],[50D EMA]])/Table2[[#This Row],[50D EMA]]</f>
        <v>6.9723159475028815E-2</v>
      </c>
      <c r="U424" s="2">
        <f>(Table2[[#This Row],[Close Price]]-Table2[[#This Row],[200D EMA]])/Table2[[#This Row],[200D EMA]]</f>
        <v>0.15393701707260277</v>
      </c>
      <c r="V424">
        <v>0.66742715020455301</v>
      </c>
      <c r="W424">
        <v>5255.55</v>
      </c>
      <c r="X424">
        <v>5372.55</v>
      </c>
      <c r="Y424">
        <v>5150</v>
      </c>
      <c r="Z424">
        <v>5323.95</v>
      </c>
      <c r="AA424">
        <v>5150</v>
      </c>
      <c r="AB424">
        <v>5840</v>
      </c>
      <c r="AC424" s="2">
        <f>(Table2[[#This Row],[Close Price]]/Table2[[#This Row],[Day Low]])-1</f>
        <v>0</v>
      </c>
      <c r="AD424" s="2">
        <f>(Table2[[#This Row],[Day High]]/Table2[[#This Row],[Close Price]])-1</f>
        <v>2.2262179981162866E-2</v>
      </c>
      <c r="AE424" s="2">
        <f>(Table2[[#This Row],[Close Price]]/Table2[[#This Row],[Current Week Low]])-1</f>
        <v>2.0495145631068024E-2</v>
      </c>
      <c r="AF424" s="2">
        <f>(Table2[[#This Row],[Current Week High]]/Table2[[#This Row],[Close Price]])-1</f>
        <v>1.3014812912064411E-2</v>
      </c>
      <c r="AG424" s="2">
        <f>(Table2[[#This Row],[Close Price]]/Table2[[#This Row],[Current Month Low]])-1</f>
        <v>2.0495145631068024E-2</v>
      </c>
      <c r="AH424" s="2">
        <f>(Table2[[#This Row],[Current Month High]]/Table2[[#This Row],[Close Price]])-1</f>
        <v>0.11120624863239814</v>
      </c>
      <c r="AI424">
        <v>11.120624863239801</v>
      </c>
      <c r="AJ424">
        <v>38.960352189949802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0</v>
      </c>
      <c r="AM424" t="s">
        <v>10185</v>
      </c>
      <c r="AN424">
        <v>-3.72</v>
      </c>
      <c r="AO424" t="s">
        <v>10184</v>
      </c>
      <c r="AP424">
        <v>0.10462607813413401</v>
      </c>
      <c r="AQ424">
        <f>(Table2[[#This Row],[Sharpe Ratio]]-AVERAGE(Table2[Sharpe Ratio]))/_xlfn.STDEV.P(Table2[Sharpe Ratio])</f>
        <v>0.57701600284284005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-1.6470526190983612</v>
      </c>
      <c r="AS424">
        <f>_xlfn.RANK.AVG(Table2[[#This Row],[1Y Return vs Nifty Z-Score]],Table2[1Y Return vs Nifty Z-Score])</f>
        <v>552</v>
      </c>
      <c r="AT424">
        <f>_xlfn.RANK.AVG(Table2[[#This Row],[6M Return vs Nifty Z-Score]],Table2[6M Return vs Nifty Z-Score])</f>
        <v>499</v>
      </c>
      <c r="AU424">
        <f>_xlfn.RANK.AVG(Table2[[#This Row],[Sharpe Ratio Z-Score]],Table2[Sharpe Ratio Z-Score])</f>
        <v>199</v>
      </c>
      <c r="AV424">
        <f>(Table2[[#This Row],[Rank 1Y]]+Table2[[#This Row],[Rank 6M]]+Table2[[#This Row],[Rank Sharpe]])/3</f>
        <v>416.66666666666669</v>
      </c>
    </row>
    <row r="425" spans="1:48" x14ac:dyDescent="0.3">
      <c r="A425" t="s">
        <v>1039</v>
      </c>
      <c r="B425" t="s">
        <v>1040</v>
      </c>
      <c r="C425" t="s">
        <v>10146</v>
      </c>
      <c r="D425" t="s">
        <v>396</v>
      </c>
      <c r="E425">
        <v>12524.419813660001</v>
      </c>
      <c r="F425">
        <v>202.48</v>
      </c>
      <c r="G425">
        <v>216.64618193885201</v>
      </c>
      <c r="H425">
        <f>(Table2[[#This Row],[1Y Return vs Nifty]]-AVERAGE(Table2[1Y Return vs Nifty]))/_xlfn.STDEV.P(Table2[1Y Return vs Nifty])</f>
        <v>2.1298714204685818</v>
      </c>
      <c r="I425">
        <v>8.9531350428199801</v>
      </c>
      <c r="J425">
        <f>(Table2[[#This Row],[1M Return vs Nifty]]-AVERAGE(Table2[1M Return vs Nifty]))/_xlfn.STDEV.P(Table2[1M Return vs Nifty])</f>
        <v>0.89845145034738816</v>
      </c>
      <c r="K425">
        <v>41.434974716597701</v>
      </c>
      <c r="L425">
        <f>(Table2[[#This Row],[6M Return vs Nifty]]-AVERAGE(Table2[6M Return vs Nifty]))/_xlfn.STDEV.P(Table2[6M Return vs Nifty])</f>
        <v>0.94943485276683437</v>
      </c>
      <c r="M425">
        <v>1.4268811716845</v>
      </c>
      <c r="N425">
        <f>(Table2[[#This Row],[1W Return vs Nifty]]-AVERAGE(Table2[1W Return vs Nifty]))/_xlfn.STDEV.P(Table2[1W Return vs Nifty])</f>
        <v>0.63230328201893804</v>
      </c>
      <c r="O425">
        <v>184.28</v>
      </c>
      <c r="P425">
        <v>178.219887230891</v>
      </c>
      <c r="Q425">
        <v>147.22273862928699</v>
      </c>
      <c r="R425">
        <v>72.523280616236306</v>
      </c>
      <c r="S425" s="2">
        <f>(Table2[[#This Row],[Close Price]]-Table2[[#This Row],[20D EMA]])/Table2[[#This Row],[20D EMA]]</f>
        <v>9.8762752333405618E-2</v>
      </c>
      <c r="T425" s="2">
        <f>(Table2[[#This Row],[Close Price]]-Table2[[#This Row],[50D EMA]])/Table2[[#This Row],[50D EMA]]</f>
        <v>0.13612461070452275</v>
      </c>
      <c r="U425" s="2">
        <f>(Table2[[#This Row],[Close Price]]-Table2[[#This Row],[200D EMA]])/Table2[[#This Row],[200D EMA]]</f>
        <v>0.37533102484836317</v>
      </c>
      <c r="V425">
        <v>1.52887431349283</v>
      </c>
      <c r="W425">
        <v>200</v>
      </c>
      <c r="X425">
        <v>205</v>
      </c>
      <c r="Y425">
        <v>195</v>
      </c>
      <c r="Z425">
        <v>204</v>
      </c>
      <c r="AA425">
        <v>171.25</v>
      </c>
      <c r="AB425">
        <v>204</v>
      </c>
      <c r="AC425" s="2">
        <f>(Table2[[#This Row],[Close Price]]/Table2[[#This Row],[Day Low]])-1</f>
        <v>1.2399999999999967E-2</v>
      </c>
      <c r="AD425" s="2">
        <f>(Table2[[#This Row],[Day High]]/Table2[[#This Row],[Close Price]])-1</f>
        <v>1.2445673646779953E-2</v>
      </c>
      <c r="AE425" s="2">
        <f>(Table2[[#This Row],[Close Price]]/Table2[[#This Row],[Current Week Low]])-1</f>
        <v>3.8358974358974285E-2</v>
      </c>
      <c r="AF425" s="2">
        <f>(Table2[[#This Row],[Current Week High]]/Table2[[#This Row],[Close Price]])-1</f>
        <v>7.5069142631372099E-3</v>
      </c>
      <c r="AG425" s="2">
        <f>(Table2[[#This Row],[Close Price]]/Table2[[#This Row],[Current Month Low]])-1</f>
        <v>0.1823649635036495</v>
      </c>
      <c r="AH425" s="2">
        <f>(Table2[[#This Row],[Current Month High]]/Table2[[#This Row],[Close Price]])-1</f>
        <v>7.5069142631372099E-3</v>
      </c>
      <c r="AI425">
        <v>2.7261951797708401</v>
      </c>
      <c r="AJ425">
        <v>273.92428439519801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-0.11</v>
      </c>
      <c r="AM425" t="s">
        <v>10184</v>
      </c>
      <c r="AN425">
        <v>16.41</v>
      </c>
      <c r="AO425" t="s">
        <v>10183</v>
      </c>
      <c r="AP425">
        <v>0.17232260389161</v>
      </c>
      <c r="AQ425">
        <f>(Table2[[#This Row],[Sharpe Ratio]]-AVERAGE(Table2[Sharpe Ratio]))/_xlfn.STDEV.P(Table2[Sharpe Ratio])</f>
        <v>1.3428354623040493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5.9528964679057914</v>
      </c>
      <c r="AS425">
        <f>_xlfn.RANK.AVG(Table2[[#This Row],[1Y Return vs Nifty Z-Score]],Table2[1Y Return vs Nifty Z-Score])</f>
        <v>24</v>
      </c>
      <c r="AT425">
        <f>_xlfn.RANK.AVG(Table2[[#This Row],[6M Return vs Nifty Z-Score]],Table2[6M Return vs Nifty Z-Score])</f>
        <v>99</v>
      </c>
      <c r="AU425">
        <f>_xlfn.RANK.AVG(Table2[[#This Row],[Sharpe Ratio Z-Score]],Table2[Sharpe Ratio Z-Score])</f>
        <v>69</v>
      </c>
      <c r="AV425">
        <f>(Table2[[#This Row],[Rank 1Y]]+Table2[[#This Row],[Rank 6M]]+Table2[[#This Row],[Rank Sharpe]])/3</f>
        <v>64</v>
      </c>
    </row>
    <row r="426" spans="1:48" x14ac:dyDescent="0.3">
      <c r="A426" t="s">
        <v>1041</v>
      </c>
      <c r="B426" t="s">
        <v>1042</v>
      </c>
      <c r="C426" t="s">
        <v>10146</v>
      </c>
      <c r="D426" t="s">
        <v>153</v>
      </c>
      <c r="E426">
        <v>12473.953689600001</v>
      </c>
      <c r="F426">
        <v>12329.55</v>
      </c>
      <c r="G426">
        <v>165.59874350648599</v>
      </c>
      <c r="H426">
        <f>(Table2[[#This Row],[1Y Return vs Nifty]]-AVERAGE(Table2[1Y Return vs Nifty]))/_xlfn.STDEV.P(Table2[1Y Return vs Nifty])</f>
        <v>1.5020589436312162</v>
      </c>
      <c r="I426">
        <v>3.9384819276874201</v>
      </c>
      <c r="J426">
        <f>(Table2[[#This Row],[1M Return vs Nifty]]-AVERAGE(Table2[1M Return vs Nifty]))/_xlfn.STDEV.P(Table2[1M Return vs Nifty])</f>
        <v>0.42163277650463421</v>
      </c>
      <c r="K426">
        <v>70.817855853039205</v>
      </c>
      <c r="L426">
        <f>(Table2[[#This Row],[6M Return vs Nifty]]-AVERAGE(Table2[6M Return vs Nifty]))/_xlfn.STDEV.P(Table2[6M Return vs Nifty])</f>
        <v>1.8534395370351897</v>
      </c>
      <c r="M426">
        <v>-10.1712056072523</v>
      </c>
      <c r="N426">
        <f>(Table2[[#This Row],[1W Return vs Nifty]]-AVERAGE(Table2[1W Return vs Nifty]))/_xlfn.STDEV.P(Table2[1W Return vs Nifty])</f>
        <v>-1.8425457327569772</v>
      </c>
      <c r="O426">
        <v>11946.12</v>
      </c>
      <c r="P426">
        <v>11238.7790938907</v>
      </c>
      <c r="Q426">
        <v>8586.0792860684796</v>
      </c>
      <c r="R426">
        <v>55.826710126911898</v>
      </c>
      <c r="S426" s="2">
        <f>(Table2[[#This Row],[Close Price]]-Table2[[#This Row],[20D EMA]])/Table2[[#This Row],[20D EMA]]</f>
        <v>3.2096613795943654E-2</v>
      </c>
      <c r="T426" s="2">
        <f>(Table2[[#This Row],[Close Price]]-Table2[[#This Row],[50D EMA]])/Table2[[#This Row],[50D EMA]]</f>
        <v>9.7054217099278375E-2</v>
      </c>
      <c r="U426" s="2">
        <f>(Table2[[#This Row],[Close Price]]-Table2[[#This Row],[200D EMA]])/Table2[[#This Row],[200D EMA]]</f>
        <v>0.43599302885608865</v>
      </c>
      <c r="V426">
        <v>1.5512586859191799</v>
      </c>
      <c r="W426">
        <v>12328</v>
      </c>
      <c r="X426">
        <v>12557.3</v>
      </c>
      <c r="Y426">
        <v>12010</v>
      </c>
      <c r="Z426">
        <v>12438.9</v>
      </c>
      <c r="AA426">
        <v>11145.8</v>
      </c>
      <c r="AB426">
        <v>13468.9</v>
      </c>
      <c r="AC426" s="2">
        <f>(Table2[[#This Row],[Close Price]]/Table2[[#This Row],[Day Low]])-1</f>
        <v>1.2573004542493216E-4</v>
      </c>
      <c r="AD426" s="2">
        <f>(Table2[[#This Row],[Day High]]/Table2[[#This Row],[Close Price]])-1</f>
        <v>1.8471882591011068E-2</v>
      </c>
      <c r="AE426" s="2">
        <f>(Table2[[#This Row],[Close Price]]/Table2[[#This Row],[Current Week Low]])-1</f>
        <v>2.6606994171523679E-2</v>
      </c>
      <c r="AF426" s="2">
        <f>(Table2[[#This Row],[Current Week High]]/Table2[[#This Row],[Close Price]])-1</f>
        <v>8.8689368225118859E-3</v>
      </c>
      <c r="AG426" s="2">
        <f>(Table2[[#This Row],[Close Price]]/Table2[[#This Row],[Current Month Low]])-1</f>
        <v>0.10620592510183213</v>
      </c>
      <c r="AH426" s="2">
        <f>(Table2[[#This Row],[Current Month High]]/Table2[[#This Row],[Close Price]])-1</f>
        <v>9.2408076531584671E-2</v>
      </c>
      <c r="AI426">
        <v>9.2408076531584609</v>
      </c>
      <c r="AJ426">
        <v>203.608717064762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0.08</v>
      </c>
      <c r="AM426" t="s">
        <v>10183</v>
      </c>
      <c r="AN426">
        <v>14.74</v>
      </c>
      <c r="AO426" t="s">
        <v>10183</v>
      </c>
      <c r="AP426">
        <v>0.20418506447945201</v>
      </c>
      <c r="AQ426">
        <f>(Table2[[#This Row],[Sharpe Ratio]]-AVERAGE(Table2[Sharpe Ratio]))/_xlfn.STDEV.P(Table2[Sharpe Ratio])</f>
        <v>1.7032807299371604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3.6378662543512235</v>
      </c>
      <c r="AS426">
        <f>_xlfn.RANK.AVG(Table2[[#This Row],[1Y Return vs Nifty Z-Score]],Table2[1Y Return vs Nifty Z-Score])</f>
        <v>53</v>
      </c>
      <c r="AT426">
        <f>_xlfn.RANK.AVG(Table2[[#This Row],[6M Return vs Nifty Z-Score]],Table2[6M Return vs Nifty Z-Score])</f>
        <v>38</v>
      </c>
      <c r="AU426">
        <f>_xlfn.RANK.AVG(Table2[[#This Row],[Sharpe Ratio Z-Score]],Table2[Sharpe Ratio Z-Score])</f>
        <v>33</v>
      </c>
      <c r="AV426">
        <f>(Table2[[#This Row],[Rank 1Y]]+Table2[[#This Row],[Rank 6M]]+Table2[[#This Row],[Rank Sharpe]])/3</f>
        <v>41.333333333333336</v>
      </c>
    </row>
    <row r="427" spans="1:48" x14ac:dyDescent="0.3">
      <c r="A427" t="s">
        <v>1043</v>
      </c>
      <c r="B427" t="s">
        <v>1044</v>
      </c>
      <c r="C427" t="s">
        <v>10139</v>
      </c>
      <c r="D427" t="s">
        <v>24</v>
      </c>
      <c r="E427">
        <v>12470.891393475</v>
      </c>
      <c r="F427">
        <v>113.34</v>
      </c>
      <c r="G427">
        <v>32.185189749126998</v>
      </c>
      <c r="H427">
        <f>(Table2[[#This Row],[1Y Return vs Nifty]]-AVERAGE(Table2[1Y Return vs Nifty]))/_xlfn.STDEV.P(Table2[1Y Return vs Nifty])</f>
        <v>-0.13874216608668818</v>
      </c>
      <c r="I427">
        <v>-17.452428685782799</v>
      </c>
      <c r="J427">
        <f>(Table2[[#This Row],[1M Return vs Nifty]]-AVERAGE(Table2[1M Return vs Nifty]))/_xlfn.STDEV.P(Table2[1M Return vs Nifty])</f>
        <v>-1.6123235903325444</v>
      </c>
      <c r="K427">
        <v>-25.628304752290699</v>
      </c>
      <c r="L427">
        <f>(Table2[[#This Row],[6M Return vs Nifty]]-AVERAGE(Table2[6M Return vs Nifty]))/_xlfn.STDEV.P(Table2[6M Return vs Nifty])</f>
        <v>-1.1138590257590328</v>
      </c>
      <c r="M427">
        <v>-5.5751594772934201</v>
      </c>
      <c r="N427">
        <f>(Table2[[#This Row],[1W Return vs Nifty]]-AVERAGE(Table2[1W Return vs Nifty]))/_xlfn.STDEV.P(Table2[1W Return vs Nifty])</f>
        <v>-0.86182188981672803</v>
      </c>
      <c r="O427">
        <v>113.92</v>
      </c>
      <c r="P427">
        <v>120.192892280922</v>
      </c>
      <c r="Q427">
        <v>117.53072852738499</v>
      </c>
      <c r="R427">
        <v>53.798306226805501</v>
      </c>
      <c r="S427" s="2">
        <f>(Table2[[#This Row],[Close Price]]-Table2[[#This Row],[20D EMA]])/Table2[[#This Row],[20D EMA]]</f>
        <v>-5.0912921348314454E-3</v>
      </c>
      <c r="T427" s="2">
        <f>(Table2[[#This Row],[Close Price]]-Table2[[#This Row],[50D EMA]])/Table2[[#This Row],[50D EMA]]</f>
        <v>-5.7015786465184674E-2</v>
      </c>
      <c r="U427" s="2">
        <f>(Table2[[#This Row],[Close Price]]-Table2[[#This Row],[200D EMA]])/Table2[[#This Row],[200D EMA]]</f>
        <v>-3.5656449848420188E-2</v>
      </c>
      <c r="V427">
        <v>1.0431359285955399</v>
      </c>
      <c r="W427">
        <v>113.56</v>
      </c>
      <c r="X427">
        <v>115.29</v>
      </c>
      <c r="Y427">
        <v>106.8</v>
      </c>
      <c r="Z427">
        <v>113.95</v>
      </c>
      <c r="AA427">
        <v>105.66</v>
      </c>
      <c r="AB427">
        <v>118.7</v>
      </c>
      <c r="AC427" s="2">
        <f>(Table2[[#This Row],[Close Price]]/Table2[[#This Row],[Day Low]])-1</f>
        <v>-1.9373018668544795E-3</v>
      </c>
      <c r="AD427" s="2">
        <f>(Table2[[#This Row],[Day High]]/Table2[[#This Row],[Close Price]])-1</f>
        <v>1.7204870301746888E-2</v>
      </c>
      <c r="AE427" s="2">
        <f>(Table2[[#This Row],[Close Price]]/Table2[[#This Row],[Current Week Low]])-1</f>
        <v>6.1235955056179847E-2</v>
      </c>
      <c r="AF427" s="2">
        <f>(Table2[[#This Row],[Current Week High]]/Table2[[#This Row],[Close Price]])-1</f>
        <v>5.3820363508028102E-3</v>
      </c>
      <c r="AG427" s="2">
        <f>(Table2[[#This Row],[Close Price]]/Table2[[#This Row],[Current Month Low]])-1</f>
        <v>7.2685973878478194E-2</v>
      </c>
      <c r="AH427" s="2">
        <f>(Table2[[#This Row],[Current Month High]]/Table2[[#This Row],[Close Price]])-1</f>
        <v>4.7291335803776313E-2</v>
      </c>
      <c r="AI427">
        <v>34.550908770072297</v>
      </c>
      <c r="AJ427">
        <v>71.727272727272705</v>
      </c>
      <c r="AK427" t="str">
        <f>IF(AND(Table2[[#This Row],[20D EMA]]&gt;Table2[[#This Row],[50D EMA]],Table2[[#This Row],[50D EMA]]&gt;Table2[[#This Row],[200D EMA]]),"Uptrend","Downtrend/NoTrend")</f>
        <v>Downtrend/NoTrend</v>
      </c>
      <c r="AL427">
        <v>-0.21</v>
      </c>
      <c r="AM427" t="s">
        <v>10184</v>
      </c>
      <c r="AN427">
        <v>-1.95</v>
      </c>
      <c r="AO427" t="s">
        <v>10184</v>
      </c>
      <c r="AP427">
        <v>0.103915300534882</v>
      </c>
      <c r="AQ427">
        <f>(Table2[[#This Row],[Sharpe Ratio]]-AVERAGE(Table2[Sharpe Ratio]))/_xlfn.STDEV.P(Table2[Sharpe Ratio])</f>
        <v>0.56897530487842207</v>
      </c>
      <c r="AR4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7">
        <f>_xlfn.RANK.AVG(Table2[[#This Row],[1Y Return vs Nifty Z-Score]],Table2[1Y Return vs Nifty Z-Score])</f>
        <v>328</v>
      </c>
      <c r="AT427">
        <f>_xlfn.RANK.AVG(Table2[[#This Row],[6M Return vs Nifty Z-Score]],Table2[6M Return vs Nifty Z-Score])</f>
        <v>662</v>
      </c>
      <c r="AU427">
        <f>_xlfn.RANK.AVG(Table2[[#This Row],[Sharpe Ratio Z-Score]],Table2[Sharpe Ratio Z-Score])</f>
        <v>200</v>
      </c>
      <c r="AV427">
        <f>(Table2[[#This Row],[Rank 1Y]]+Table2[[#This Row],[Rank 6M]]+Table2[[#This Row],[Rank Sharpe]])/3</f>
        <v>396.66666666666669</v>
      </c>
    </row>
    <row r="428" spans="1:48" x14ac:dyDescent="0.3">
      <c r="A428" t="s">
        <v>1045</v>
      </c>
      <c r="B428" t="s">
        <v>1046</v>
      </c>
      <c r="C428" t="s">
        <v>10138</v>
      </c>
      <c r="D428" t="s">
        <v>21</v>
      </c>
      <c r="E428">
        <v>12331.448182689999</v>
      </c>
      <c r="F428">
        <v>825.65</v>
      </c>
      <c r="G428">
        <v>-42.7275755894307</v>
      </c>
      <c r="H428">
        <f>(Table2[[#This Row],[1Y Return vs Nifty]]-AVERAGE(Table2[1Y Return vs Nifty]))/_xlfn.STDEV.P(Table2[1Y Return vs Nifty])</f>
        <v>-1.0600649630424843</v>
      </c>
      <c r="I428">
        <v>-10.8034325488824</v>
      </c>
      <c r="J428">
        <f>(Table2[[#This Row],[1M Return vs Nifty]]-AVERAGE(Table2[1M Return vs Nifty]))/_xlfn.STDEV.P(Table2[1M Return vs Nifty])</f>
        <v>-0.98010328563881965</v>
      </c>
      <c r="K428">
        <v>-23.922231906500201</v>
      </c>
      <c r="L428">
        <f>(Table2[[#This Row],[6M Return vs Nifty]]-AVERAGE(Table2[6M Return vs Nifty]))/_xlfn.STDEV.P(Table2[6M Return vs Nifty])</f>
        <v>-1.0613693520222782</v>
      </c>
      <c r="M428">
        <v>-0.80325004009184797</v>
      </c>
      <c r="N428">
        <f>(Table2[[#This Row],[1W Return vs Nifty]]-AVERAGE(Table2[1W Return vs Nifty]))/_xlfn.STDEV.P(Table2[1W Return vs Nifty])</f>
        <v>0.15642841252674217</v>
      </c>
      <c r="O428">
        <v>832.47</v>
      </c>
      <c r="P428">
        <v>832.17256434685999</v>
      </c>
      <c r="Q428">
        <v>846.59812212505096</v>
      </c>
      <c r="R428">
        <v>46.499620571217697</v>
      </c>
      <c r="S428" s="2">
        <f>(Table2[[#This Row],[Close Price]]-Table2[[#This Row],[20D EMA]])/Table2[[#This Row],[20D EMA]]</f>
        <v>-8.1924874169640345E-3</v>
      </c>
      <c r="T428" s="2">
        <f>(Table2[[#This Row],[Close Price]]-Table2[[#This Row],[50D EMA]])/Table2[[#This Row],[50D EMA]]</f>
        <v>-7.8379949379601532E-3</v>
      </c>
      <c r="U428" s="2">
        <f>(Table2[[#This Row],[Close Price]]-Table2[[#This Row],[200D EMA]])/Table2[[#This Row],[200D EMA]]</f>
        <v>-2.474387974363678E-2</v>
      </c>
      <c r="V428">
        <v>0.83156129447383897</v>
      </c>
      <c r="W428">
        <v>820</v>
      </c>
      <c r="X428">
        <v>827.95</v>
      </c>
      <c r="Y428">
        <v>822.2</v>
      </c>
      <c r="Z428">
        <v>838</v>
      </c>
      <c r="AA428">
        <v>808</v>
      </c>
      <c r="AB428">
        <v>849.4</v>
      </c>
      <c r="AC428" s="2">
        <f>(Table2[[#This Row],[Close Price]]/Table2[[#This Row],[Day Low]])-1</f>
        <v>6.890243902438975E-3</v>
      </c>
      <c r="AD428" s="2">
        <f>(Table2[[#This Row],[Day High]]/Table2[[#This Row],[Close Price]])-1</f>
        <v>2.7856840065403343E-3</v>
      </c>
      <c r="AE428" s="2">
        <f>(Table2[[#This Row],[Close Price]]/Table2[[#This Row],[Current Week Low]])-1</f>
        <v>4.1960593529553059E-3</v>
      </c>
      <c r="AF428" s="2">
        <f>(Table2[[#This Row],[Current Week High]]/Table2[[#This Row],[Close Price]])-1</f>
        <v>1.4957911948161984E-2</v>
      </c>
      <c r="AG428" s="2">
        <f>(Table2[[#This Row],[Close Price]]/Table2[[#This Row],[Current Month Low]])-1</f>
        <v>2.1844059405940586E-2</v>
      </c>
      <c r="AH428" s="2">
        <f>(Table2[[#This Row],[Current Month High]]/Table2[[#This Row],[Close Price]])-1</f>
        <v>2.8765215284926926E-2</v>
      </c>
      <c r="AI428">
        <v>23.5390298552655</v>
      </c>
      <c r="AJ428">
        <v>11.423751686909499</v>
      </c>
      <c r="AK428" t="str">
        <f>IF(AND(Table2[[#This Row],[20D EMA]]&gt;Table2[[#This Row],[50D EMA]],Table2[[#This Row],[50D EMA]]&gt;Table2[[#This Row],[200D EMA]]),"Uptrend","Downtrend/NoTrend")</f>
        <v>Downtrend/NoTrend</v>
      </c>
      <c r="AL428">
        <v>-0.13</v>
      </c>
      <c r="AM428" t="s">
        <v>10184</v>
      </c>
      <c r="AN428">
        <v>1.19</v>
      </c>
      <c r="AO428" t="s">
        <v>10183</v>
      </c>
      <c r="AP428">
        <v>-0.15228604541410801</v>
      </c>
      <c r="AQ428">
        <f>(Table2[[#This Row],[Sharpe Ratio]]-AVERAGE(Table2[Sharpe Ratio]))/_xlfn.STDEV.P(Table2[Sharpe Ratio])</f>
        <v>-2.3293119273318981</v>
      </c>
      <c r="AR4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8">
        <f>_xlfn.RANK.AVG(Table2[[#This Row],[1Y Return vs Nifty Z-Score]],Table2[1Y Return vs Nifty Z-Score])</f>
        <v>700</v>
      </c>
      <c r="AT428">
        <f>_xlfn.RANK.AVG(Table2[[#This Row],[6M Return vs Nifty Z-Score]],Table2[6M Return vs Nifty Z-Score])</f>
        <v>653</v>
      </c>
      <c r="AU428">
        <f>_xlfn.RANK.AVG(Table2[[#This Row],[Sharpe Ratio Z-Score]],Table2[Sharpe Ratio Z-Score])</f>
        <v>727</v>
      </c>
      <c r="AV428">
        <f>(Table2[[#This Row],[Rank 1Y]]+Table2[[#This Row],[Rank 6M]]+Table2[[#This Row],[Rank Sharpe]])/3</f>
        <v>693.33333333333337</v>
      </c>
    </row>
    <row r="429" spans="1:48" x14ac:dyDescent="0.3">
      <c r="A429" t="s">
        <v>1047</v>
      </c>
      <c r="B429" t="s">
        <v>1048</v>
      </c>
      <c r="C429" t="s">
        <v>10151</v>
      </c>
      <c r="D429" t="s">
        <v>332</v>
      </c>
      <c r="E429">
        <v>12281.895242099999</v>
      </c>
      <c r="F429">
        <v>886.05</v>
      </c>
      <c r="G429">
        <v>-12.9606544146312</v>
      </c>
      <c r="H429">
        <f>(Table2[[#This Row],[1Y Return vs Nifty]]-AVERAGE(Table2[1Y Return vs Nifty]))/_xlfn.STDEV.P(Table2[1Y Return vs Nifty])</f>
        <v>-0.6939732435660263</v>
      </c>
      <c r="I429">
        <v>11.697870283228101</v>
      </c>
      <c r="J429">
        <f>(Table2[[#This Row],[1M Return vs Nifty]]-AVERAGE(Table2[1M Return vs Nifty]))/_xlfn.STDEV.P(Table2[1M Return vs Nifty])</f>
        <v>1.159434809980286</v>
      </c>
      <c r="K429">
        <v>3.2636591207741401</v>
      </c>
      <c r="L429">
        <f>(Table2[[#This Row],[6M Return vs Nifty]]-AVERAGE(Table2[6M Return vs Nifty]))/_xlfn.STDEV.P(Table2[6M Return vs Nifty])</f>
        <v>-0.22495808518483495</v>
      </c>
      <c r="M429">
        <v>-2.5256743733234299</v>
      </c>
      <c r="N429">
        <f>(Table2[[#This Row],[1W Return vs Nifty]]-AVERAGE(Table2[1W Return vs Nifty]))/_xlfn.STDEV.P(Table2[1W Return vs Nifty])</f>
        <v>-0.21110980695492043</v>
      </c>
      <c r="O429">
        <v>832.78</v>
      </c>
      <c r="P429">
        <v>779.93771919910296</v>
      </c>
      <c r="Q429">
        <v>755.29306721334297</v>
      </c>
      <c r="R429">
        <v>80.361716468602097</v>
      </c>
      <c r="S429" s="2">
        <f>(Table2[[#This Row],[Close Price]]-Table2[[#This Row],[20D EMA]])/Table2[[#This Row],[20D EMA]]</f>
        <v>6.3966473738562388E-2</v>
      </c>
      <c r="T429" s="2">
        <f>(Table2[[#This Row],[Close Price]]-Table2[[#This Row],[50D EMA]])/Table2[[#This Row],[50D EMA]]</f>
        <v>0.13605224903068008</v>
      </c>
      <c r="U429" s="2">
        <f>(Table2[[#This Row],[Close Price]]-Table2[[#This Row],[200D EMA]])/Table2[[#This Row],[200D EMA]]</f>
        <v>0.17312079040932449</v>
      </c>
      <c r="V429">
        <v>1.47137607748301</v>
      </c>
      <c r="W429">
        <v>880</v>
      </c>
      <c r="X429">
        <v>890</v>
      </c>
      <c r="Y429">
        <v>860</v>
      </c>
      <c r="Z429">
        <v>907.7</v>
      </c>
      <c r="AA429">
        <v>783.3</v>
      </c>
      <c r="AB429">
        <v>907.7</v>
      </c>
      <c r="AC429" s="2">
        <f>(Table2[[#This Row],[Close Price]]/Table2[[#This Row],[Day Low]])-1</f>
        <v>6.8749999999999645E-3</v>
      </c>
      <c r="AD429" s="2">
        <f>(Table2[[#This Row],[Day High]]/Table2[[#This Row],[Close Price]])-1</f>
        <v>4.4579876982111521E-3</v>
      </c>
      <c r="AE429" s="2">
        <f>(Table2[[#This Row],[Close Price]]/Table2[[#This Row],[Current Week Low]])-1</f>
        <v>3.029069767441861E-2</v>
      </c>
      <c r="AF429" s="2">
        <f>(Table2[[#This Row],[Current Week High]]/Table2[[#This Row],[Close Price]])-1</f>
        <v>2.4434287004119426E-2</v>
      </c>
      <c r="AG429" s="2">
        <f>(Table2[[#This Row],[Close Price]]/Table2[[#This Row],[Current Month Low]])-1</f>
        <v>0.13117579471466878</v>
      </c>
      <c r="AH429" s="2">
        <f>(Table2[[#This Row],[Current Month High]]/Table2[[#This Row],[Close Price]])-1</f>
        <v>2.4434287004119426E-2</v>
      </c>
      <c r="AI429">
        <v>2.4434287004119399</v>
      </c>
      <c r="AJ429">
        <v>36.9157073321486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0.15</v>
      </c>
      <c r="AM429" t="s">
        <v>10183</v>
      </c>
      <c r="AN429">
        <v>12.86</v>
      </c>
      <c r="AO429" t="s">
        <v>10183</v>
      </c>
      <c r="AP429">
        <v>-7.1142506082689003E-2</v>
      </c>
      <c r="AQ429">
        <f>(Table2[[#This Row],[Sharpe Ratio]]-AVERAGE(Table2[Sharpe Ratio]))/_xlfn.STDEV.P(Table2[Sharpe Ratio])</f>
        <v>-1.4113726278739176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-1.3819789535994134</v>
      </c>
      <c r="AS429">
        <f>_xlfn.RANK.AVG(Table2[[#This Row],[1Y Return vs Nifty Z-Score]],Table2[1Y Return vs Nifty Z-Score])</f>
        <v>579</v>
      </c>
      <c r="AT429">
        <f>_xlfn.RANK.AVG(Table2[[#This Row],[6M Return vs Nifty Z-Score]],Table2[6M Return vs Nifty Z-Score])</f>
        <v>396</v>
      </c>
      <c r="AU429">
        <f>_xlfn.RANK.AVG(Table2[[#This Row],[Sharpe Ratio Z-Score]],Table2[Sharpe Ratio Z-Score])</f>
        <v>672</v>
      </c>
      <c r="AV429">
        <f>(Table2[[#This Row],[Rank 1Y]]+Table2[[#This Row],[Rank 6M]]+Table2[[#This Row],[Rank Sharpe]])/3</f>
        <v>549</v>
      </c>
    </row>
    <row r="430" spans="1:48" x14ac:dyDescent="0.3">
      <c r="A430" t="s">
        <v>1049</v>
      </c>
      <c r="B430" t="s">
        <v>1050</v>
      </c>
      <c r="C430" t="s">
        <v>10144</v>
      </c>
      <c r="D430" t="s">
        <v>293</v>
      </c>
      <c r="E430">
        <v>12278.6590763899</v>
      </c>
      <c r="F430">
        <v>1209.7</v>
      </c>
      <c r="G430">
        <v>-12.2162706054464</v>
      </c>
      <c r="H430">
        <f>(Table2[[#This Row],[1Y Return vs Nifty]]-AVERAGE(Table2[1Y Return vs Nifty]))/_xlfn.STDEV.P(Table2[1Y Return vs Nifty])</f>
        <v>-0.6848183582806241</v>
      </c>
      <c r="I430">
        <v>-11.595813755997099</v>
      </c>
      <c r="J430">
        <f>(Table2[[#This Row],[1M Return vs Nifty]]-AVERAGE(Table2[1M Return vs Nifty]))/_xlfn.STDEV.P(Table2[1M Return vs Nifty])</f>
        <v>-1.0554469131400339</v>
      </c>
      <c r="K430">
        <v>-16.797653337912902</v>
      </c>
      <c r="L430">
        <f>(Table2[[#This Row],[6M Return vs Nifty]]-AVERAGE(Table2[6M Return vs Nifty]))/_xlfn.STDEV.P(Table2[6M Return vs Nifty])</f>
        <v>-0.84217190948649612</v>
      </c>
      <c r="M430">
        <v>-6.0443426542138301</v>
      </c>
      <c r="N430">
        <f>(Table2[[#This Row],[1W Return vs Nifty]]-AVERAGE(Table2[1W Return vs Nifty]))/_xlfn.STDEV.P(Table2[1W Return vs Nifty])</f>
        <v>-0.96193818876179893</v>
      </c>
      <c r="O430">
        <v>1269.02</v>
      </c>
      <c r="P430">
        <v>1285.7691060678701</v>
      </c>
      <c r="Q430">
        <v>1208.4622950718001</v>
      </c>
      <c r="R430">
        <v>26.662776044845799</v>
      </c>
      <c r="S430" s="2">
        <f>(Table2[[#This Row],[Close Price]]-Table2[[#This Row],[20D EMA]])/Table2[[#This Row],[20D EMA]]</f>
        <v>-4.6744732155521537E-2</v>
      </c>
      <c r="T430" s="2">
        <f>(Table2[[#This Row],[Close Price]]-Table2[[#This Row],[50D EMA]])/Table2[[#This Row],[50D EMA]]</f>
        <v>-5.9162337708131792E-2</v>
      </c>
      <c r="U430" s="2">
        <f>(Table2[[#This Row],[Close Price]]-Table2[[#This Row],[200D EMA]])/Table2[[#This Row],[200D EMA]]</f>
        <v>1.0241982172281251E-3</v>
      </c>
      <c r="V430">
        <v>0.48556340706986501</v>
      </c>
      <c r="W430">
        <v>1200.75</v>
      </c>
      <c r="X430">
        <v>1216.1500000000001</v>
      </c>
      <c r="Y430">
        <v>1198</v>
      </c>
      <c r="Z430">
        <v>1239.3</v>
      </c>
      <c r="AA430">
        <v>1198</v>
      </c>
      <c r="AB430">
        <v>1329.25</v>
      </c>
      <c r="AC430" s="2">
        <f>(Table2[[#This Row],[Close Price]]/Table2[[#This Row],[Day Low]])-1</f>
        <v>7.4536747865916464E-3</v>
      </c>
      <c r="AD430" s="2">
        <f>(Table2[[#This Row],[Day High]]/Table2[[#This Row],[Close Price]])-1</f>
        <v>5.3319004711911422E-3</v>
      </c>
      <c r="AE430" s="2">
        <f>(Table2[[#This Row],[Close Price]]/Table2[[#This Row],[Current Week Low]])-1</f>
        <v>9.7662771285476069E-3</v>
      </c>
      <c r="AF430" s="2">
        <f>(Table2[[#This Row],[Current Week High]]/Table2[[#This Row],[Close Price]])-1</f>
        <v>2.4468876580970411E-2</v>
      </c>
      <c r="AG430" s="2">
        <f>(Table2[[#This Row],[Close Price]]/Table2[[#This Row],[Current Month Low]])-1</f>
        <v>9.7662771285476069E-3</v>
      </c>
      <c r="AH430" s="2">
        <f>(Table2[[#This Row],[Current Month High]]/Table2[[#This Row],[Close Price]])-1</f>
        <v>9.8826155245101965E-2</v>
      </c>
      <c r="AI430">
        <v>36.3147887906092</v>
      </c>
      <c r="AJ430">
        <v>21.828893700589099</v>
      </c>
      <c r="AK430" t="str">
        <f>IF(AND(Table2[[#This Row],[20D EMA]]&gt;Table2[[#This Row],[50D EMA]],Table2[[#This Row],[50D EMA]]&gt;Table2[[#This Row],[200D EMA]]),"Uptrend","Downtrend/NoTrend")</f>
        <v>Downtrend/NoTrend</v>
      </c>
      <c r="AL430">
        <v>-0.17</v>
      </c>
      <c r="AM430" t="s">
        <v>10184</v>
      </c>
      <c r="AN430">
        <v>-3.98</v>
      </c>
      <c r="AO430" t="s">
        <v>10184</v>
      </c>
      <c r="AP430">
        <v>0.12290506636142499</v>
      </c>
      <c r="AQ430">
        <f>(Table2[[#This Row],[Sharpe Ratio]]-AVERAGE(Table2[Sharpe Ratio]))/_xlfn.STDEV.P(Table2[Sharpe Ratio])</f>
        <v>0.78379773539247366</v>
      </c>
      <c r="AR4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0">
        <f>_xlfn.RANK.AVG(Table2[[#This Row],[1Y Return vs Nifty Z-Score]],Table2[1Y Return vs Nifty Z-Score])</f>
        <v>569</v>
      </c>
      <c r="AT430">
        <f>_xlfn.RANK.AVG(Table2[[#This Row],[6M Return vs Nifty Z-Score]],Table2[6M Return vs Nifty Z-Score])</f>
        <v>598</v>
      </c>
      <c r="AU430">
        <f>_xlfn.RANK.AVG(Table2[[#This Row],[Sharpe Ratio Z-Score]],Table2[Sharpe Ratio Z-Score])</f>
        <v>158</v>
      </c>
      <c r="AV430">
        <f>(Table2[[#This Row],[Rank 1Y]]+Table2[[#This Row],[Rank 6M]]+Table2[[#This Row],[Rank Sharpe]])/3</f>
        <v>441.66666666666669</v>
      </c>
    </row>
    <row r="431" spans="1:48" x14ac:dyDescent="0.3">
      <c r="A431" t="s">
        <v>1053</v>
      </c>
      <c r="B431" t="s">
        <v>1054</v>
      </c>
      <c r="C431" t="s">
        <v>10150</v>
      </c>
      <c r="D431" t="s">
        <v>871</v>
      </c>
      <c r="E431">
        <v>12216.824630255</v>
      </c>
      <c r="F431">
        <v>2528.0500000000002</v>
      </c>
      <c r="G431">
        <v>12.648688403310301</v>
      </c>
      <c r="H431">
        <f>(Table2[[#This Row],[1Y Return vs Nifty]]-AVERAGE(Table2[1Y Return vs Nifty]))/_xlfn.STDEV.P(Table2[1Y Return vs Nifty])</f>
        <v>-0.37901395396306209</v>
      </c>
      <c r="I431">
        <v>1.6875618929474401</v>
      </c>
      <c r="J431">
        <f>(Table2[[#This Row],[1M Return vs Nifty]]-AVERAGE(Table2[1M Return vs Nifty]))/_xlfn.STDEV.P(Table2[1M Return vs Nifty])</f>
        <v>0.20760387335837319</v>
      </c>
      <c r="K431">
        <v>-20.909608004002301</v>
      </c>
      <c r="L431">
        <f>(Table2[[#This Row],[6M Return vs Nifty]]-AVERAGE(Table2[6M Return vs Nifty]))/_xlfn.STDEV.P(Table2[6M Return vs Nifty])</f>
        <v>-0.96868184097969212</v>
      </c>
      <c r="M431">
        <v>1.04590120043704</v>
      </c>
      <c r="N431">
        <f>(Table2[[#This Row],[1W Return vs Nifty]]-AVERAGE(Table2[1W Return vs Nifty]))/_xlfn.STDEV.P(Table2[1W Return vs Nifty])</f>
        <v>0.55100815770554978</v>
      </c>
      <c r="O431">
        <v>2462.6999999999998</v>
      </c>
      <c r="P431">
        <v>2408.99069272105</v>
      </c>
      <c r="Q431">
        <v>2292.3939752782499</v>
      </c>
      <c r="R431">
        <v>63.533695106201598</v>
      </c>
      <c r="S431" s="2">
        <f>(Table2[[#This Row],[Close Price]]-Table2[[#This Row],[20D EMA]])/Table2[[#This Row],[20D EMA]]</f>
        <v>2.6535915864701495E-2</v>
      </c>
      <c r="T431" s="2">
        <f>(Table2[[#This Row],[Close Price]]-Table2[[#This Row],[50D EMA]])/Table2[[#This Row],[50D EMA]]</f>
        <v>4.942290048637258E-2</v>
      </c>
      <c r="U431" s="2">
        <f>(Table2[[#This Row],[Close Price]]-Table2[[#This Row],[200D EMA]])/Table2[[#This Row],[200D EMA]]</f>
        <v>0.10279909442404921</v>
      </c>
      <c r="V431">
        <v>1.17133045951111</v>
      </c>
      <c r="W431">
        <v>2495</v>
      </c>
      <c r="X431">
        <v>2530.5</v>
      </c>
      <c r="Y431">
        <v>2509</v>
      </c>
      <c r="Z431">
        <v>2573</v>
      </c>
      <c r="AA431">
        <v>2385.15</v>
      </c>
      <c r="AB431">
        <v>2645</v>
      </c>
      <c r="AC431" s="2">
        <f>(Table2[[#This Row],[Close Price]]/Table2[[#This Row],[Day Low]])-1</f>
        <v>1.3246492985971914E-2</v>
      </c>
      <c r="AD431" s="2">
        <f>(Table2[[#This Row],[Day High]]/Table2[[#This Row],[Close Price]])-1</f>
        <v>9.6912640177193587E-4</v>
      </c>
      <c r="AE431" s="2">
        <f>(Table2[[#This Row],[Close Price]]/Table2[[#This Row],[Current Week Low]])-1</f>
        <v>7.5926664009566824E-3</v>
      </c>
      <c r="AF431" s="2">
        <f>(Table2[[#This Row],[Current Week High]]/Table2[[#This Row],[Close Price]])-1</f>
        <v>1.7780502759043415E-2</v>
      </c>
      <c r="AG431" s="2">
        <f>(Table2[[#This Row],[Close Price]]/Table2[[#This Row],[Current Month Low]])-1</f>
        <v>5.9912374483785058E-2</v>
      </c>
      <c r="AH431" s="2">
        <f>(Table2[[#This Row],[Current Month High]]/Table2[[#This Row],[Close Price]])-1</f>
        <v>4.6260952117244347E-2</v>
      </c>
      <c r="AI431">
        <v>11.864876090267099</v>
      </c>
      <c r="AJ431">
        <v>59.800884955752203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-0.11</v>
      </c>
      <c r="AM431" t="s">
        <v>10184</v>
      </c>
      <c r="AN431">
        <v>5.52</v>
      </c>
      <c r="AO431" t="s">
        <v>10183</v>
      </c>
      <c r="AP431">
        <v>4.3311474565683003E-2</v>
      </c>
      <c r="AQ431">
        <f>(Table2[[#This Row],[Sharpe Ratio]]-AVERAGE(Table2[Sharpe Ratio]))/_xlfn.STDEV.P(Table2[Sharpe Ratio])</f>
        <v>-0.1166077250584982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-0.70569148893732947</v>
      </c>
      <c r="AS431">
        <f>_xlfn.RANK.AVG(Table2[[#This Row],[1Y Return vs Nifty Z-Score]],Table2[1Y Return vs Nifty Z-Score])</f>
        <v>422</v>
      </c>
      <c r="AT431">
        <f>_xlfn.RANK.AVG(Table2[[#This Row],[6M Return vs Nifty Z-Score]],Table2[6M Return vs Nifty Z-Score])</f>
        <v>634</v>
      </c>
      <c r="AU431">
        <f>_xlfn.RANK.AVG(Table2[[#This Row],[Sharpe Ratio Z-Score]],Table2[Sharpe Ratio Z-Score])</f>
        <v>373</v>
      </c>
      <c r="AV431">
        <f>(Table2[[#This Row],[Rank 1Y]]+Table2[[#This Row],[Rank 6M]]+Table2[[#This Row],[Rank Sharpe]])/3</f>
        <v>476.33333333333331</v>
      </c>
    </row>
    <row r="432" spans="1:48" x14ac:dyDescent="0.3">
      <c r="A432" t="s">
        <v>1055</v>
      </c>
      <c r="B432" t="s">
        <v>1056</v>
      </c>
      <c r="C432" t="s">
        <v>10148</v>
      </c>
      <c r="D432" t="s">
        <v>78</v>
      </c>
      <c r="E432">
        <v>12139.89295455</v>
      </c>
      <c r="F432">
        <v>1576.5</v>
      </c>
      <c r="G432">
        <v>3.41908465223276</v>
      </c>
      <c r="H432">
        <f>(Table2[[#This Row],[1Y Return vs Nifty]]-AVERAGE(Table2[1Y Return vs Nifty]))/_xlfn.STDEV.P(Table2[1Y Return vs Nifty])</f>
        <v>-0.49252524011444559</v>
      </c>
      <c r="I432">
        <v>-3.7272844426110998</v>
      </c>
      <c r="J432">
        <f>(Table2[[#This Row],[1M Return vs Nifty]]-AVERAGE(Table2[1M Return vs Nifty]))/_xlfn.STDEV.P(Table2[1M Return vs Nifty])</f>
        <v>-0.30726720336515961</v>
      </c>
      <c r="K432">
        <v>-2.75028194282647</v>
      </c>
      <c r="L432">
        <f>(Table2[[#This Row],[6M Return vs Nifty]]-AVERAGE(Table2[6M Return vs Nifty]))/_xlfn.STDEV.P(Table2[6M Return vs Nifty])</f>
        <v>-0.40998523984551588</v>
      </c>
      <c r="M432">
        <v>-0.32030750933800101</v>
      </c>
      <c r="N432">
        <f>(Table2[[#This Row],[1W Return vs Nifty]]-AVERAGE(Table2[1W Return vs Nifty]))/_xlfn.STDEV.P(Table2[1W Return vs Nifty])</f>
        <v>0.25948074082973066</v>
      </c>
      <c r="O432">
        <v>1571.64</v>
      </c>
      <c r="P432">
        <v>1535.71259539418</v>
      </c>
      <c r="Q432">
        <v>1438.3696810071001</v>
      </c>
      <c r="R432">
        <v>47.537968641223202</v>
      </c>
      <c r="S432" s="2">
        <f>(Table2[[#This Row],[Close Price]]-Table2[[#This Row],[20D EMA]])/Table2[[#This Row],[20D EMA]]</f>
        <v>3.0923112163090145E-3</v>
      </c>
      <c r="T432" s="2">
        <f>(Table2[[#This Row],[Close Price]]-Table2[[#This Row],[50D EMA]])/Table2[[#This Row],[50D EMA]]</f>
        <v>2.6559269441526524E-2</v>
      </c>
      <c r="U432" s="2">
        <f>(Table2[[#This Row],[Close Price]]-Table2[[#This Row],[200D EMA]])/Table2[[#This Row],[200D EMA]]</f>
        <v>9.6032557427229354E-2</v>
      </c>
      <c r="V432">
        <v>0.804226207752327</v>
      </c>
      <c r="W432">
        <v>1558.6</v>
      </c>
      <c r="X432">
        <v>1593.8</v>
      </c>
      <c r="Y432">
        <v>1572</v>
      </c>
      <c r="Z432">
        <v>1609.9</v>
      </c>
      <c r="AA432">
        <v>1534.25</v>
      </c>
      <c r="AB432">
        <v>1652.8</v>
      </c>
      <c r="AC432" s="2">
        <f>(Table2[[#This Row],[Close Price]]/Table2[[#This Row],[Day Low]])-1</f>
        <v>1.1484665725651322E-2</v>
      </c>
      <c r="AD432" s="2">
        <f>(Table2[[#This Row],[Day High]]/Table2[[#This Row],[Close Price]])-1</f>
        <v>1.0973675864256238E-2</v>
      </c>
      <c r="AE432" s="2">
        <f>(Table2[[#This Row],[Close Price]]/Table2[[#This Row],[Current Week Low]])-1</f>
        <v>2.8625954198473469E-3</v>
      </c>
      <c r="AF432" s="2">
        <f>(Table2[[#This Row],[Current Week High]]/Table2[[#This Row],[Close Price]])-1</f>
        <v>2.1186171899778117E-2</v>
      </c>
      <c r="AG432" s="2">
        <f>(Table2[[#This Row],[Close Price]]/Table2[[#This Row],[Current Month Low]])-1</f>
        <v>2.7537884960078252E-2</v>
      </c>
      <c r="AH432" s="2">
        <f>(Table2[[#This Row],[Current Month High]]/Table2[[#This Row],[Close Price]])-1</f>
        <v>4.8398350777037802E-2</v>
      </c>
      <c r="AI432">
        <v>14.303837614969799</v>
      </c>
      <c r="AJ432">
        <v>48.649285747960903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0.01</v>
      </c>
      <c r="AM432" t="s">
        <v>10183</v>
      </c>
      <c r="AN432">
        <v>-1.43</v>
      </c>
      <c r="AO432" t="s">
        <v>10184</v>
      </c>
      <c r="AP432">
        <v>-2.1460567628515999E-2</v>
      </c>
      <c r="AQ432">
        <f>(Table2[[#This Row],[Sharpe Ratio]]-AVERAGE(Table2[Sharpe Ratio]))/_xlfn.STDEV.P(Table2[Sharpe Ratio])</f>
        <v>-0.84934385569932613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-1.7996407981947165</v>
      </c>
      <c r="AS432">
        <f>_xlfn.RANK.AVG(Table2[[#This Row],[1Y Return vs Nifty Z-Score]],Table2[1Y Return vs Nifty Z-Score])</f>
        <v>475</v>
      </c>
      <c r="AT432">
        <f>_xlfn.RANK.AVG(Table2[[#This Row],[6M Return vs Nifty Z-Score]],Table2[6M Return vs Nifty Z-Score])</f>
        <v>463</v>
      </c>
      <c r="AU432">
        <f>_xlfn.RANK.AVG(Table2[[#This Row],[Sharpe Ratio Z-Score]],Table2[Sharpe Ratio Z-Score])</f>
        <v>583</v>
      </c>
      <c r="AV432">
        <f>(Table2[[#This Row],[Rank 1Y]]+Table2[[#This Row],[Rank 6M]]+Table2[[#This Row],[Rank Sharpe]])/3</f>
        <v>507</v>
      </c>
    </row>
    <row r="433" spans="1:48" x14ac:dyDescent="0.3">
      <c r="A433" t="s">
        <v>1057</v>
      </c>
      <c r="B433" t="s">
        <v>1058</v>
      </c>
      <c r="C433" t="s">
        <v>10139</v>
      </c>
      <c r="D433" t="s">
        <v>24</v>
      </c>
      <c r="E433">
        <v>12032.955752383999</v>
      </c>
      <c r="F433">
        <v>162.46</v>
      </c>
      <c r="G433">
        <v>-1.79653608097879</v>
      </c>
      <c r="H433">
        <f>(Table2[[#This Row],[1Y Return vs Nifty]]-AVERAGE(Table2[1Y Return vs Nifty]))/_xlfn.STDEV.P(Table2[1Y Return vs Nifty])</f>
        <v>-0.55667011929580223</v>
      </c>
      <c r="I433">
        <v>-0.209004486834966</v>
      </c>
      <c r="J433">
        <f>(Table2[[#This Row],[1M Return vs Nifty]]-AVERAGE(Table2[1M Return vs Nifty]))/_xlfn.STDEV.P(Table2[1M Return vs Nifty])</f>
        <v>2.7268714514849763E-2</v>
      </c>
      <c r="K433">
        <v>-4.3129323866902496</v>
      </c>
      <c r="L433">
        <f>(Table2[[#This Row],[6M Return vs Nifty]]-AVERAGE(Table2[6M Return vs Nifty]))/_xlfn.STDEV.P(Table2[6M Return vs Nifty])</f>
        <v>-0.45806232645139261</v>
      </c>
      <c r="M433">
        <v>-6.2699093456451802</v>
      </c>
      <c r="N433">
        <f>(Table2[[#This Row],[1W Return vs Nifty]]-AVERAGE(Table2[1W Return vs Nifty]))/_xlfn.STDEV.P(Table2[1W Return vs Nifty])</f>
        <v>-1.0100705673769479</v>
      </c>
      <c r="O433">
        <v>162.66999999999999</v>
      </c>
      <c r="P433">
        <v>157.25926622547399</v>
      </c>
      <c r="Q433">
        <v>147.92024383476601</v>
      </c>
      <c r="R433">
        <v>45.512093814446601</v>
      </c>
      <c r="S433" s="2">
        <f>(Table2[[#This Row],[Close Price]]-Table2[[#This Row],[20D EMA]])/Table2[[#This Row],[20D EMA]]</f>
        <v>-1.2909571525172407E-3</v>
      </c>
      <c r="T433" s="2">
        <f>(Table2[[#This Row],[Close Price]]-Table2[[#This Row],[50D EMA]])/Table2[[#This Row],[50D EMA]]</f>
        <v>3.3071080002811067E-2</v>
      </c>
      <c r="U433" s="2">
        <f>(Table2[[#This Row],[Close Price]]-Table2[[#This Row],[200D EMA]])/Table2[[#This Row],[200D EMA]]</f>
        <v>9.829456596539686E-2</v>
      </c>
      <c r="V433">
        <v>0.75975512226906405</v>
      </c>
      <c r="W433">
        <v>161.03</v>
      </c>
      <c r="X433">
        <v>163.38999999999999</v>
      </c>
      <c r="Y433">
        <v>159.66999999999999</v>
      </c>
      <c r="Z433">
        <v>162.86000000000001</v>
      </c>
      <c r="AA433">
        <v>159.63</v>
      </c>
      <c r="AB433">
        <v>174.75</v>
      </c>
      <c r="AC433" s="2">
        <f>(Table2[[#This Row],[Close Price]]/Table2[[#This Row],[Day Low]])-1</f>
        <v>8.8803328572315543E-3</v>
      </c>
      <c r="AD433" s="2">
        <f>(Table2[[#This Row],[Day High]]/Table2[[#This Row],[Close Price]])-1</f>
        <v>5.7244860273297782E-3</v>
      </c>
      <c r="AE433" s="2">
        <f>(Table2[[#This Row],[Close Price]]/Table2[[#This Row],[Current Week Low]])-1</f>
        <v>1.7473539174547525E-2</v>
      </c>
      <c r="AF433" s="2">
        <f>(Table2[[#This Row],[Current Week High]]/Table2[[#This Row],[Close Price]])-1</f>
        <v>2.4621445278838472E-3</v>
      </c>
      <c r="AG433" s="2">
        <f>(Table2[[#This Row],[Close Price]]/Table2[[#This Row],[Current Month Low]])-1</f>
        <v>1.772849714965874E-2</v>
      </c>
      <c r="AH433" s="2">
        <f>(Table2[[#This Row],[Current Month High]]/Table2[[#This Row],[Close Price]])-1</f>
        <v>7.5649390619229262E-2</v>
      </c>
      <c r="AI433">
        <v>7.56493906192292</v>
      </c>
      <c r="AJ433">
        <v>35.326947105372703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-0.04</v>
      </c>
      <c r="AM433" t="s">
        <v>10184</v>
      </c>
      <c r="AN433">
        <v>-2.85</v>
      </c>
      <c r="AO433" t="s">
        <v>10184</v>
      </c>
      <c r="AP433">
        <v>-4.1570395219554003E-2</v>
      </c>
      <c r="AQ433">
        <f>(Table2[[#This Row],[Sharpe Ratio]]-AVERAGE(Table2[Sharpe Ratio]))/_xlfn.STDEV.P(Table2[Sharpe Ratio])</f>
        <v>-1.0768370264832949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-3.0743713250925877</v>
      </c>
      <c r="AS433">
        <f>_xlfn.RANK.AVG(Table2[[#This Row],[1Y Return vs Nifty Z-Score]],Table2[1Y Return vs Nifty Z-Score])</f>
        <v>512</v>
      </c>
      <c r="AT433">
        <f>_xlfn.RANK.AVG(Table2[[#This Row],[6M Return vs Nifty Z-Score]],Table2[6M Return vs Nifty Z-Score])</f>
        <v>483</v>
      </c>
      <c r="AU433">
        <f>_xlfn.RANK.AVG(Table2[[#This Row],[Sharpe Ratio Z-Score]],Table2[Sharpe Ratio Z-Score])</f>
        <v>621</v>
      </c>
      <c r="AV433">
        <f>(Table2[[#This Row],[Rank 1Y]]+Table2[[#This Row],[Rank 6M]]+Table2[[#This Row],[Rank Sharpe]])/3</f>
        <v>538.66666666666663</v>
      </c>
    </row>
    <row r="434" spans="1:48" x14ac:dyDescent="0.3">
      <c r="A434" t="s">
        <v>1062</v>
      </c>
      <c r="B434" t="s">
        <v>1063</v>
      </c>
      <c r="C434" t="s">
        <v>10146</v>
      </c>
      <c r="D434" t="s">
        <v>258</v>
      </c>
      <c r="E434">
        <v>11923.49284386</v>
      </c>
      <c r="F434">
        <v>1802.65</v>
      </c>
      <c r="G434">
        <v>45.733478591995301</v>
      </c>
      <c r="H434">
        <f>(Table2[[#This Row],[1Y Return vs Nifty]]-AVERAGE(Table2[1Y Return vs Nifty]))/_xlfn.STDEV.P(Table2[1Y Return vs Nifty])</f>
        <v>2.7882938650324499E-2</v>
      </c>
      <c r="I434">
        <v>2.0972370623942398</v>
      </c>
      <c r="J434">
        <f>(Table2[[#This Row],[1M Return vs Nifty]]-AVERAGE(Table2[1M Return vs Nifty]))/_xlfn.STDEV.P(Table2[1M Return vs Nifty])</f>
        <v>0.2465578680848389</v>
      </c>
      <c r="K434">
        <v>47.516945329477501</v>
      </c>
      <c r="L434">
        <f>(Table2[[#This Row],[6M Return vs Nifty]]-AVERAGE(Table2[6M Return vs Nifty]))/_xlfn.STDEV.P(Table2[6M Return vs Nifty])</f>
        <v>1.1365550299235556</v>
      </c>
      <c r="M434">
        <v>1.1599891279711601</v>
      </c>
      <c r="N434">
        <f>(Table2[[#This Row],[1W Return vs Nifty]]-AVERAGE(Table2[1W Return vs Nifty]))/_xlfn.STDEV.P(Table2[1W Return vs Nifty])</f>
        <v>0.5753527242221943</v>
      </c>
      <c r="O434">
        <v>1707.93</v>
      </c>
      <c r="P434">
        <v>1607.73988218456</v>
      </c>
      <c r="Q434">
        <v>1309.01203651335</v>
      </c>
      <c r="R434">
        <v>62.942994023273201</v>
      </c>
      <c r="S434" s="2">
        <f>(Table2[[#This Row],[Close Price]]-Table2[[#This Row],[20D EMA]])/Table2[[#This Row],[20D EMA]]</f>
        <v>5.545894738074747E-2</v>
      </c>
      <c r="T434" s="2">
        <f>(Table2[[#This Row],[Close Price]]-Table2[[#This Row],[50D EMA]])/Table2[[#This Row],[50D EMA]]</f>
        <v>0.12123237096700042</v>
      </c>
      <c r="U434" s="2">
        <f>(Table2[[#This Row],[Close Price]]-Table2[[#This Row],[200D EMA]])/Table2[[#This Row],[200D EMA]]</f>
        <v>0.37710727611144901</v>
      </c>
      <c r="V434">
        <v>1.2120673749174899</v>
      </c>
      <c r="W434">
        <v>1770</v>
      </c>
      <c r="X434">
        <v>1816.15</v>
      </c>
      <c r="Y434">
        <v>1756.45</v>
      </c>
      <c r="Z434">
        <v>1815</v>
      </c>
      <c r="AA434">
        <v>1610</v>
      </c>
      <c r="AB434">
        <v>1917.85</v>
      </c>
      <c r="AC434" s="2">
        <f>(Table2[[#This Row],[Close Price]]/Table2[[#This Row],[Day Low]])-1</f>
        <v>1.844632768361576E-2</v>
      </c>
      <c r="AD434" s="2">
        <f>(Table2[[#This Row],[Day High]]/Table2[[#This Row],[Close Price]])-1</f>
        <v>7.4889745652233497E-3</v>
      </c>
      <c r="AE434" s="2">
        <f>(Table2[[#This Row],[Close Price]]/Table2[[#This Row],[Current Week Low]])-1</f>
        <v>2.6303054456431996E-2</v>
      </c>
      <c r="AF434" s="2">
        <f>(Table2[[#This Row],[Current Week High]]/Table2[[#This Row],[Close Price]])-1</f>
        <v>6.8510248800377482E-3</v>
      </c>
      <c r="AG434" s="2">
        <f>(Table2[[#This Row],[Close Price]]/Table2[[#This Row],[Current Month Low]])-1</f>
        <v>0.11965838509316784</v>
      </c>
      <c r="AH434" s="2">
        <f>(Table2[[#This Row],[Current Month High]]/Table2[[#This Row],[Close Price]])-1</f>
        <v>6.3905916289906495E-2</v>
      </c>
      <c r="AI434">
        <v>6.3905916289906397</v>
      </c>
      <c r="AJ434">
        <v>114.167755732446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0.08</v>
      </c>
      <c r="AM434" t="s">
        <v>10183</v>
      </c>
      <c r="AN434">
        <v>12.78</v>
      </c>
      <c r="AO434" t="s">
        <v>10183</v>
      </c>
      <c r="AP434">
        <v>0.137543569792827</v>
      </c>
      <c r="AQ434">
        <f>(Table2[[#This Row],[Sharpe Ratio]]-AVERAGE(Table2[Sharpe Ratio]))/_xlfn.STDEV.P(Table2[Sharpe Ratio])</f>
        <v>0.94939634861110456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2.9357449094920178</v>
      </c>
      <c r="AS434">
        <f>_xlfn.RANK.AVG(Table2[[#This Row],[1Y Return vs Nifty Z-Score]],Table2[1Y Return vs Nifty Z-Score])</f>
        <v>266</v>
      </c>
      <c r="AT434">
        <f>_xlfn.RANK.AVG(Table2[[#This Row],[6M Return vs Nifty Z-Score]],Table2[6M Return vs Nifty Z-Score])</f>
        <v>83</v>
      </c>
      <c r="AU434">
        <f>_xlfn.RANK.AVG(Table2[[#This Row],[Sharpe Ratio Z-Score]],Table2[Sharpe Ratio Z-Score])</f>
        <v>133</v>
      </c>
      <c r="AV434">
        <f>(Table2[[#This Row],[Rank 1Y]]+Table2[[#This Row],[Rank 6M]]+Table2[[#This Row],[Rank Sharpe]])/3</f>
        <v>160.66666666666666</v>
      </c>
    </row>
    <row r="435" spans="1:48" x14ac:dyDescent="0.3">
      <c r="A435" t="s">
        <v>1064</v>
      </c>
      <c r="B435" t="s">
        <v>1065</v>
      </c>
      <c r="C435" t="s">
        <v>10151</v>
      </c>
      <c r="D435" t="s">
        <v>734</v>
      </c>
      <c r="E435">
        <v>11854.073798560001</v>
      </c>
      <c r="F435">
        <v>9046.6</v>
      </c>
      <c r="G435">
        <v>0.54786855019328196</v>
      </c>
      <c r="H435">
        <f>(Table2[[#This Row],[1Y Return vs Nifty]]-AVERAGE(Table2[1Y Return vs Nifty]))/_xlfn.STDEV.P(Table2[1Y Return vs Nifty])</f>
        <v>-0.52783720380768795</v>
      </c>
      <c r="I435">
        <v>10.4650665929162</v>
      </c>
      <c r="J435">
        <f>(Table2[[#This Row],[1M Return vs Nifty]]-AVERAGE(Table2[1M Return vs Nifty]))/_xlfn.STDEV.P(Table2[1M Return vs Nifty])</f>
        <v>1.0422135770800249</v>
      </c>
      <c r="K435">
        <v>1.1124577863531</v>
      </c>
      <c r="L435">
        <f>(Table2[[#This Row],[6M Return vs Nifty]]-AVERAGE(Table2[6M Return vs Nifty]))/_xlfn.STDEV.P(Table2[6M Return vs Nifty])</f>
        <v>-0.29114274808738083</v>
      </c>
      <c r="M435">
        <v>-2.49040801530511</v>
      </c>
      <c r="N435">
        <f>(Table2[[#This Row],[1W Return vs Nifty]]-AVERAGE(Table2[1W Return vs Nifty]))/_xlfn.STDEV.P(Table2[1W Return vs Nifty])</f>
        <v>-0.20358452170228031</v>
      </c>
      <c r="O435">
        <v>8710.7199999999993</v>
      </c>
      <c r="P435">
        <v>8138.0440454141199</v>
      </c>
      <c r="Q435">
        <v>7729.8603167071997</v>
      </c>
      <c r="R435">
        <v>67.489182459029706</v>
      </c>
      <c r="S435" s="2">
        <f>(Table2[[#This Row],[Close Price]]-Table2[[#This Row],[20D EMA]])/Table2[[#This Row],[20D EMA]]</f>
        <v>3.8559384298887008E-2</v>
      </c>
      <c r="T435" s="2">
        <f>(Table2[[#This Row],[Close Price]]-Table2[[#This Row],[50D EMA]])/Table2[[#This Row],[50D EMA]]</f>
        <v>0.11164303726002345</v>
      </c>
      <c r="U435" s="2">
        <f>(Table2[[#This Row],[Close Price]]-Table2[[#This Row],[200D EMA]])/Table2[[#This Row],[200D EMA]]</f>
        <v>0.1703445637234634</v>
      </c>
      <c r="V435">
        <v>1.29297638792536</v>
      </c>
      <c r="W435">
        <v>9042</v>
      </c>
      <c r="X435">
        <v>9160</v>
      </c>
      <c r="Y435">
        <v>8970</v>
      </c>
      <c r="Z435">
        <v>9166.1</v>
      </c>
      <c r="AA435">
        <v>8630.4500000000007</v>
      </c>
      <c r="AB435">
        <v>9650</v>
      </c>
      <c r="AC435" s="2">
        <f>(Table2[[#This Row],[Close Price]]/Table2[[#This Row],[Day Low]])-1</f>
        <v>5.0873700508735631E-4</v>
      </c>
      <c r="AD435" s="2">
        <f>(Table2[[#This Row],[Day High]]/Table2[[#This Row],[Close Price]])-1</f>
        <v>1.2535096058187589E-2</v>
      </c>
      <c r="AE435" s="2">
        <f>(Table2[[#This Row],[Close Price]]/Table2[[#This Row],[Current Week Low]])-1</f>
        <v>8.5395763656632706E-3</v>
      </c>
      <c r="AF435" s="2">
        <f>(Table2[[#This Row],[Current Week High]]/Table2[[#This Row],[Close Price]])-1</f>
        <v>1.320938253045334E-2</v>
      </c>
      <c r="AG435" s="2">
        <f>(Table2[[#This Row],[Close Price]]/Table2[[#This Row],[Current Month Low]])-1</f>
        <v>4.8218806667091441E-2</v>
      </c>
      <c r="AH435" s="2">
        <f>(Table2[[#This Row],[Current Month High]]/Table2[[#This Row],[Close Price]])-1</f>
        <v>6.6699091371343888E-2</v>
      </c>
      <c r="AI435">
        <v>7.6647580306413499</v>
      </c>
      <c r="AJ435">
        <v>37.252700570457598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0.14000000000000001</v>
      </c>
      <c r="AM435" t="s">
        <v>10183</v>
      </c>
      <c r="AN435">
        <v>3.33</v>
      </c>
      <c r="AO435" t="s">
        <v>10183</v>
      </c>
      <c r="AP435">
        <v>6.5312070226408003E-2</v>
      </c>
      <c r="AQ435">
        <f>(Table2[[#This Row],[Sharpe Ratio]]-AVERAGE(Table2[Sharpe Ratio]))/_xlfn.STDEV.P(Table2[Sharpe Ratio])</f>
        <v>0.13227482966936235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0.15192393315203817</v>
      </c>
      <c r="AS435">
        <f>_xlfn.RANK.AVG(Table2[[#This Row],[1Y Return vs Nifty Z-Score]],Table2[1Y Return vs Nifty Z-Score])</f>
        <v>497</v>
      </c>
      <c r="AT435">
        <f>_xlfn.RANK.AVG(Table2[[#This Row],[6M Return vs Nifty Z-Score]],Table2[6M Return vs Nifty Z-Score])</f>
        <v>420</v>
      </c>
      <c r="AU435">
        <f>_xlfn.RANK.AVG(Table2[[#This Row],[Sharpe Ratio Z-Score]],Table2[Sharpe Ratio Z-Score])</f>
        <v>295</v>
      </c>
      <c r="AV435">
        <f>(Table2[[#This Row],[Rank 1Y]]+Table2[[#This Row],[Rank 6M]]+Table2[[#This Row],[Rank Sharpe]])/3</f>
        <v>404</v>
      </c>
    </row>
    <row r="436" spans="1:48" x14ac:dyDescent="0.3">
      <c r="A436" t="s">
        <v>1066</v>
      </c>
      <c r="B436" t="s">
        <v>1067</v>
      </c>
      <c r="C436" t="s">
        <v>10149</v>
      </c>
      <c r="D436" t="s">
        <v>819</v>
      </c>
      <c r="E436">
        <v>11817.997962771</v>
      </c>
      <c r="F436">
        <v>253.99</v>
      </c>
      <c r="G436">
        <v>175.214146462152</v>
      </c>
      <c r="H436">
        <f>(Table2[[#This Row],[1Y Return vs Nifty]]-AVERAGE(Table2[1Y Return vs Nifty]))/_xlfn.STDEV.P(Table2[1Y Return vs Nifty])</f>
        <v>1.6203150232851273</v>
      </c>
      <c r="I436">
        <v>11.4919894841606</v>
      </c>
      <c r="J436">
        <f>(Table2[[#This Row],[1M Return vs Nifty]]-AVERAGE(Table2[1M Return vs Nifty]))/_xlfn.STDEV.P(Table2[1M Return vs Nifty])</f>
        <v>1.1398586185015944</v>
      </c>
      <c r="K436">
        <v>37.137112107656002</v>
      </c>
      <c r="L436">
        <f>(Table2[[#This Row],[6M Return vs Nifty]]-AVERAGE(Table2[6M Return vs Nifty]))/_xlfn.STDEV.P(Table2[6M Return vs Nifty])</f>
        <v>0.81720520813860686</v>
      </c>
      <c r="M436">
        <v>-3.9351821005645302</v>
      </c>
      <c r="N436">
        <f>(Table2[[#This Row],[1W Return vs Nifty]]-AVERAGE(Table2[1W Return vs Nifty]))/_xlfn.STDEV.P(Table2[1W Return vs Nifty])</f>
        <v>-0.51187655207160521</v>
      </c>
      <c r="O436">
        <v>244.07</v>
      </c>
      <c r="P436">
        <v>226.52950856887401</v>
      </c>
      <c r="Q436">
        <v>177.788350181629</v>
      </c>
      <c r="R436">
        <v>62.588179285705202</v>
      </c>
      <c r="S436" s="2">
        <f>(Table2[[#This Row],[Close Price]]-Table2[[#This Row],[20D EMA]])/Table2[[#This Row],[20D EMA]]</f>
        <v>4.0644077518744687E-2</v>
      </c>
      <c r="T436" s="2">
        <f>(Table2[[#This Row],[Close Price]]-Table2[[#This Row],[50D EMA]])/Table2[[#This Row],[50D EMA]]</f>
        <v>0.12122257980697873</v>
      </c>
      <c r="U436" s="2">
        <f>(Table2[[#This Row],[Close Price]]-Table2[[#This Row],[200D EMA]])/Table2[[#This Row],[200D EMA]]</f>
        <v>0.42860879096140564</v>
      </c>
      <c r="V436">
        <v>0.65557564215724295</v>
      </c>
      <c r="W436">
        <v>253.11</v>
      </c>
      <c r="X436">
        <v>258.89999999999998</v>
      </c>
      <c r="Y436">
        <v>249.59</v>
      </c>
      <c r="Z436">
        <v>258.35000000000002</v>
      </c>
      <c r="AA436">
        <v>239.42</v>
      </c>
      <c r="AB436">
        <v>260.75</v>
      </c>
      <c r="AC436" s="2">
        <f>(Table2[[#This Row],[Close Price]]/Table2[[#This Row],[Day Low]])-1</f>
        <v>3.4767492394611743E-3</v>
      </c>
      <c r="AD436" s="2">
        <f>(Table2[[#This Row],[Day High]]/Table2[[#This Row],[Close Price]])-1</f>
        <v>1.9331469742903229E-2</v>
      </c>
      <c r="AE436" s="2">
        <f>(Table2[[#This Row],[Close Price]]/Table2[[#This Row],[Current Week Low]])-1</f>
        <v>1.7628911414720116E-2</v>
      </c>
      <c r="AF436" s="2">
        <f>(Table2[[#This Row],[Current Week High]]/Table2[[#This Row],[Close Price]])-1</f>
        <v>1.71660301586678E-2</v>
      </c>
      <c r="AG436" s="2">
        <f>(Table2[[#This Row],[Close Price]]/Table2[[#This Row],[Current Month Low]])-1</f>
        <v>6.0855400551332428E-2</v>
      </c>
      <c r="AH436" s="2">
        <f>(Table2[[#This Row],[Current Month High]]/Table2[[#This Row],[Close Price]])-1</f>
        <v>2.6615221071695672E-2</v>
      </c>
      <c r="AI436">
        <v>2.6615221071695601</v>
      </c>
      <c r="AJ436">
        <v>229.00259067357501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0.09</v>
      </c>
      <c r="AM436" t="s">
        <v>10183</v>
      </c>
      <c r="AN436">
        <v>4.3099999999999996</v>
      </c>
      <c r="AO436" t="s">
        <v>10183</v>
      </c>
      <c r="AP436">
        <v>0.15127873935272099</v>
      </c>
      <c r="AQ436">
        <f>(Table2[[#This Row],[Sharpe Ratio]]-AVERAGE(Table2[Sharpe Ratio]))/_xlfn.STDEV.P(Table2[Sharpe Ratio])</f>
        <v>1.1047759638907624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4.1702782617444862</v>
      </c>
      <c r="AS436">
        <f>_xlfn.RANK.AVG(Table2[[#This Row],[1Y Return vs Nifty Z-Score]],Table2[1Y Return vs Nifty Z-Score])</f>
        <v>46</v>
      </c>
      <c r="AT436">
        <f>_xlfn.RANK.AVG(Table2[[#This Row],[6M Return vs Nifty Z-Score]],Table2[6M Return vs Nifty Z-Score])</f>
        <v>119</v>
      </c>
      <c r="AU436">
        <f>_xlfn.RANK.AVG(Table2[[#This Row],[Sharpe Ratio Z-Score]],Table2[Sharpe Ratio Z-Score])</f>
        <v>104</v>
      </c>
      <c r="AV436">
        <f>(Table2[[#This Row],[Rank 1Y]]+Table2[[#This Row],[Rank 6M]]+Table2[[#This Row],[Rank Sharpe]])/3</f>
        <v>89.666666666666671</v>
      </c>
    </row>
    <row r="437" spans="1:48" x14ac:dyDescent="0.3">
      <c r="A437" t="s">
        <v>1068</v>
      </c>
      <c r="B437" t="s">
        <v>1069</v>
      </c>
      <c r="C437" t="s">
        <v>10146</v>
      </c>
      <c r="D437" t="s">
        <v>130</v>
      </c>
      <c r="E437">
        <v>11817.8951478</v>
      </c>
      <c r="F437">
        <v>387.8</v>
      </c>
      <c r="G437">
        <v>-4.75513695579283</v>
      </c>
      <c r="H437">
        <f>(Table2[[#This Row],[1Y Return vs Nifty]]-AVERAGE(Table2[1Y Return vs Nifty]))/_xlfn.STDEV.P(Table2[1Y Return vs Nifty])</f>
        <v>-0.59305679412672785</v>
      </c>
      <c r="I437">
        <v>-10.0771995721575</v>
      </c>
      <c r="J437">
        <f>(Table2[[#This Row],[1M Return vs Nifty]]-AVERAGE(Table2[1M Return vs Nifty]))/_xlfn.STDEV.P(Table2[1M Return vs Nifty])</f>
        <v>-0.91104936766832645</v>
      </c>
      <c r="K437">
        <v>14.726028730045901</v>
      </c>
      <c r="L437">
        <f>(Table2[[#This Row],[6M Return vs Nifty]]-AVERAGE(Table2[6M Return vs Nifty]))/_xlfn.STDEV.P(Table2[6M Return vs Nifty])</f>
        <v>0.12769745500811128</v>
      </c>
      <c r="M437">
        <v>-8.3430115620544392</v>
      </c>
      <c r="N437">
        <f>(Table2[[#This Row],[1W Return vs Nifty]]-AVERAGE(Table2[1W Return vs Nifty]))/_xlfn.STDEV.P(Table2[1W Return vs Nifty])</f>
        <v>-1.4524379229245794</v>
      </c>
      <c r="O437">
        <v>390.67</v>
      </c>
      <c r="P437">
        <v>374.73891977337797</v>
      </c>
      <c r="Q437">
        <v>334.63398214831398</v>
      </c>
      <c r="R437">
        <v>43.560033094991702</v>
      </c>
      <c r="S437" s="2">
        <f>(Table2[[#This Row],[Close Price]]-Table2[[#This Row],[20D EMA]])/Table2[[#This Row],[20D EMA]]</f>
        <v>-7.3463537000537649E-3</v>
      </c>
      <c r="T437" s="2">
        <f>(Table2[[#This Row],[Close Price]]-Table2[[#This Row],[50D EMA]])/Table2[[#This Row],[50D EMA]]</f>
        <v>3.4853812981370282E-2</v>
      </c>
      <c r="U437" s="2">
        <f>(Table2[[#This Row],[Close Price]]-Table2[[#This Row],[200D EMA]])/Table2[[#This Row],[200D EMA]]</f>
        <v>0.15887811964094606</v>
      </c>
      <c r="V437">
        <v>0.81002134534555603</v>
      </c>
      <c r="W437">
        <v>386</v>
      </c>
      <c r="X437">
        <v>394</v>
      </c>
      <c r="Y437">
        <v>380.3</v>
      </c>
      <c r="Z437">
        <v>390.6</v>
      </c>
      <c r="AA437">
        <v>377.15</v>
      </c>
      <c r="AB437">
        <v>427.8</v>
      </c>
      <c r="AC437" s="2">
        <f>(Table2[[#This Row],[Close Price]]/Table2[[#This Row],[Day Low]])-1</f>
        <v>4.663212435233266E-3</v>
      </c>
      <c r="AD437" s="2">
        <f>(Table2[[#This Row],[Day High]]/Table2[[#This Row],[Close Price]])-1</f>
        <v>1.598762248581731E-2</v>
      </c>
      <c r="AE437" s="2">
        <f>(Table2[[#This Row],[Close Price]]/Table2[[#This Row],[Current Week Low]])-1</f>
        <v>1.9721272679463553E-2</v>
      </c>
      <c r="AF437" s="2">
        <f>(Table2[[#This Row],[Current Week High]]/Table2[[#This Row],[Close Price]])-1</f>
        <v>7.2202166064982976E-3</v>
      </c>
      <c r="AG437" s="2">
        <f>(Table2[[#This Row],[Close Price]]/Table2[[#This Row],[Current Month Low]])-1</f>
        <v>2.8238101551107064E-2</v>
      </c>
      <c r="AH437" s="2">
        <f>(Table2[[#This Row],[Current Month High]]/Table2[[#This Row],[Close Price]])-1</f>
        <v>0.10314595152140282</v>
      </c>
      <c r="AI437">
        <v>10.3145951521402</v>
      </c>
      <c r="AJ437">
        <v>53.401898734177202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0.01</v>
      </c>
      <c r="AM437" t="s">
        <v>10183</v>
      </c>
      <c r="AN437">
        <v>2.36</v>
      </c>
      <c r="AO437" t="s">
        <v>10183</v>
      </c>
      <c r="AP437">
        <v>0.18049427732636</v>
      </c>
      <c r="AQ437">
        <f>(Table2[[#This Row],[Sharpe Ratio]]-AVERAGE(Table2[Sharpe Ratio]))/_xlfn.STDEV.P(Table2[Sharpe Ratio])</f>
        <v>1.4352778212385868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-1.3935688084729356</v>
      </c>
      <c r="AS437">
        <f>_xlfn.RANK.AVG(Table2[[#This Row],[1Y Return vs Nifty Z-Score]],Table2[1Y Return vs Nifty Z-Score])</f>
        <v>533</v>
      </c>
      <c r="AT437">
        <f>_xlfn.RANK.AVG(Table2[[#This Row],[6M Return vs Nifty Z-Score]],Table2[6M Return vs Nifty Z-Score])</f>
        <v>271</v>
      </c>
      <c r="AU437">
        <f>_xlfn.RANK.AVG(Table2[[#This Row],[Sharpe Ratio Z-Score]],Table2[Sharpe Ratio Z-Score])</f>
        <v>56</v>
      </c>
      <c r="AV437">
        <f>(Table2[[#This Row],[Rank 1Y]]+Table2[[#This Row],[Rank 6M]]+Table2[[#This Row],[Rank Sharpe]])/3</f>
        <v>286.66666666666669</v>
      </c>
    </row>
    <row r="438" spans="1:48" x14ac:dyDescent="0.3">
      <c r="A438" t="s">
        <v>1070</v>
      </c>
      <c r="B438" t="s">
        <v>1071</v>
      </c>
      <c r="C438" t="s">
        <v>10153</v>
      </c>
      <c r="D438" t="s">
        <v>550</v>
      </c>
      <c r="E438">
        <v>11775.76625332</v>
      </c>
      <c r="F438">
        <v>888.4</v>
      </c>
      <c r="G438">
        <v>-43.384037459680201</v>
      </c>
      <c r="H438">
        <f>(Table2[[#This Row],[1Y Return vs Nifty]]-AVERAGE(Table2[1Y Return vs Nifty]))/_xlfn.STDEV.P(Table2[1Y Return vs Nifty])</f>
        <v>-1.0681385307937179</v>
      </c>
      <c r="I438">
        <v>-2.7694611569879299</v>
      </c>
      <c r="J438">
        <f>(Table2[[#This Row],[1M Return vs Nifty]]-AVERAGE(Table2[1M Return vs Nifty]))/_xlfn.STDEV.P(Table2[1M Return vs Nifty])</f>
        <v>-0.21619250321324762</v>
      </c>
      <c r="K438">
        <v>-10.5106924294563</v>
      </c>
      <c r="L438">
        <f>(Table2[[#This Row],[6M Return vs Nifty]]-AVERAGE(Table2[6M Return vs Nifty]))/_xlfn.STDEV.P(Table2[6M Return vs Nifty])</f>
        <v>-0.64874492441088916</v>
      </c>
      <c r="M438">
        <v>-4.5718034682231297</v>
      </c>
      <c r="N438">
        <f>(Table2[[#This Row],[1W Return vs Nifty]]-AVERAGE(Table2[1W Return vs Nifty]))/_xlfn.STDEV.P(Table2[1W Return vs Nifty])</f>
        <v>-0.64772152327810717</v>
      </c>
      <c r="O438">
        <v>890.34</v>
      </c>
      <c r="P438">
        <v>866.709986791348</v>
      </c>
      <c r="Q438">
        <v>870.56424456052196</v>
      </c>
      <c r="R438">
        <v>42.858880494568602</v>
      </c>
      <c r="S438" s="2">
        <f>(Table2[[#This Row],[Close Price]]-Table2[[#This Row],[20D EMA]])/Table2[[#This Row],[20D EMA]]</f>
        <v>-2.1789428757553906E-3</v>
      </c>
      <c r="T438" s="2">
        <f>(Table2[[#This Row],[Close Price]]-Table2[[#This Row],[50D EMA]])/Table2[[#This Row],[50D EMA]]</f>
        <v>2.5025687414714923E-2</v>
      </c>
      <c r="U438" s="2">
        <f>(Table2[[#This Row],[Close Price]]-Table2[[#This Row],[200D EMA]])/Table2[[#This Row],[200D EMA]]</f>
        <v>2.0487580957889974E-2</v>
      </c>
      <c r="V438">
        <v>0.68986203114215305</v>
      </c>
      <c r="W438">
        <v>883.95</v>
      </c>
      <c r="X438">
        <v>897.05</v>
      </c>
      <c r="Y438">
        <v>878.3</v>
      </c>
      <c r="Z438">
        <v>899.95</v>
      </c>
      <c r="AA438">
        <v>878.3</v>
      </c>
      <c r="AB438">
        <v>938.4</v>
      </c>
      <c r="AC438" s="2">
        <f>(Table2[[#This Row],[Close Price]]/Table2[[#This Row],[Day Low]])-1</f>
        <v>5.03422139261267E-3</v>
      </c>
      <c r="AD438" s="2">
        <f>(Table2[[#This Row],[Day High]]/Table2[[#This Row],[Close Price]])-1</f>
        <v>9.7366051328229286E-3</v>
      </c>
      <c r="AE438" s="2">
        <f>(Table2[[#This Row],[Close Price]]/Table2[[#This Row],[Current Week Low]])-1</f>
        <v>1.1499487646589923E-2</v>
      </c>
      <c r="AF438" s="2">
        <f>(Table2[[#This Row],[Current Week High]]/Table2[[#This Row],[Close Price]])-1</f>
        <v>1.3000900495272472E-2</v>
      </c>
      <c r="AG438" s="2">
        <f>(Table2[[#This Row],[Close Price]]/Table2[[#This Row],[Current Month Low]])-1</f>
        <v>1.1499487646589923E-2</v>
      </c>
      <c r="AH438" s="2">
        <f>(Table2[[#This Row],[Current Month High]]/Table2[[#This Row],[Close Price]])-1</f>
        <v>5.6280954524988713E-2</v>
      </c>
      <c r="AI438">
        <v>24.943719045475</v>
      </c>
      <c r="AJ438">
        <v>16.6568183310353</v>
      </c>
      <c r="AK438" t="str">
        <f>IF(AND(Table2[[#This Row],[20D EMA]]&gt;Table2[[#This Row],[50D EMA]],Table2[[#This Row],[50D EMA]]&gt;Table2[[#This Row],[200D EMA]]),"Uptrend","Downtrend/NoTrend")</f>
        <v>Downtrend/NoTrend</v>
      </c>
      <c r="AL438">
        <v>-0.03</v>
      </c>
      <c r="AM438" t="s">
        <v>10184</v>
      </c>
      <c r="AN438">
        <v>-0.68</v>
      </c>
      <c r="AO438" t="s">
        <v>10184</v>
      </c>
      <c r="AP438">
        <v>-2.8096704133941001E-2</v>
      </c>
      <c r="AQ438">
        <f>(Table2[[#This Row],[Sharpe Ratio]]-AVERAGE(Table2[Sharpe Ratio]))/_xlfn.STDEV.P(Table2[Sharpe Ratio])</f>
        <v>-0.92441539614590718</v>
      </c>
      <c r="AR4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8">
        <f>_xlfn.RANK.AVG(Table2[[#This Row],[1Y Return vs Nifty Z-Score]],Table2[1Y Return vs Nifty Z-Score])</f>
        <v>703</v>
      </c>
      <c r="AT438">
        <f>_xlfn.RANK.AVG(Table2[[#This Row],[6M Return vs Nifty Z-Score]],Table2[6M Return vs Nifty Z-Score])</f>
        <v>539</v>
      </c>
      <c r="AU438">
        <f>_xlfn.RANK.AVG(Table2[[#This Row],[Sharpe Ratio Z-Score]],Table2[Sharpe Ratio Z-Score])</f>
        <v>591</v>
      </c>
      <c r="AV438">
        <f>(Table2[[#This Row],[Rank 1Y]]+Table2[[#This Row],[Rank 6M]]+Table2[[#This Row],[Rank Sharpe]])/3</f>
        <v>611</v>
      </c>
    </row>
    <row r="439" spans="1:48" x14ac:dyDescent="0.3">
      <c r="A439" t="s">
        <v>1072</v>
      </c>
      <c r="B439" t="s">
        <v>1073</v>
      </c>
      <c r="C439" t="s">
        <v>10145</v>
      </c>
      <c r="D439" t="s">
        <v>109</v>
      </c>
      <c r="E439">
        <v>11717.733343039999</v>
      </c>
      <c r="F439">
        <v>1943.8</v>
      </c>
      <c r="G439">
        <v>218.81255072347801</v>
      </c>
      <c r="H439">
        <f>(Table2[[#This Row],[1Y Return vs Nifty]]-AVERAGE(Table2[1Y Return vs Nifty]))/_xlfn.STDEV.P(Table2[1Y Return vs Nifty])</f>
        <v>2.1565147427230609</v>
      </c>
      <c r="I439">
        <v>-4.9744080443440204</v>
      </c>
      <c r="J439">
        <f>(Table2[[#This Row],[1M Return vs Nifty]]-AVERAGE(Table2[1M Return vs Nifty]))/_xlfn.STDEV.P(Table2[1M Return vs Nifty])</f>
        <v>-0.4258500461348475</v>
      </c>
      <c r="K439">
        <v>86.879875801002299</v>
      </c>
      <c r="L439">
        <f>(Table2[[#This Row],[6M Return vs Nifty]]-AVERAGE(Table2[6M Return vs Nifty]))/_xlfn.STDEV.P(Table2[6M Return vs Nifty])</f>
        <v>2.3476096357516867</v>
      </c>
      <c r="M439">
        <v>0.102195930733236</v>
      </c>
      <c r="N439">
        <f>(Table2[[#This Row],[1W Return vs Nifty]]-AVERAGE(Table2[1W Return vs Nifty]))/_xlfn.STDEV.P(Table2[1W Return vs Nifty])</f>
        <v>0.34963631927381511</v>
      </c>
      <c r="O439">
        <v>1827.43</v>
      </c>
      <c r="P439">
        <v>1801.3482986035001</v>
      </c>
      <c r="Q439">
        <v>1400.26100949999</v>
      </c>
      <c r="R439">
        <v>75.362767949185596</v>
      </c>
      <c r="S439" s="2">
        <f>(Table2[[#This Row],[Close Price]]-Table2[[#This Row],[20D EMA]])/Table2[[#This Row],[20D EMA]]</f>
        <v>6.367959374640883E-2</v>
      </c>
      <c r="T439" s="2">
        <f>(Table2[[#This Row],[Close Price]]-Table2[[#This Row],[50D EMA]])/Table2[[#This Row],[50D EMA]]</f>
        <v>7.9080598408945074E-2</v>
      </c>
      <c r="U439" s="2">
        <f>(Table2[[#This Row],[Close Price]]-Table2[[#This Row],[200D EMA]])/Table2[[#This Row],[200D EMA]]</f>
        <v>0.38816976750220211</v>
      </c>
      <c r="V439">
        <v>0.63579006228850299</v>
      </c>
      <c r="W439">
        <v>1981.2</v>
      </c>
      <c r="X439">
        <v>2040.95</v>
      </c>
      <c r="Y439">
        <v>1876</v>
      </c>
      <c r="Z439">
        <v>1943.8</v>
      </c>
      <c r="AA439">
        <v>1751.1</v>
      </c>
      <c r="AB439">
        <v>1943.8</v>
      </c>
      <c r="AC439" s="2">
        <f>(Table2[[#This Row],[Close Price]]/Table2[[#This Row],[Day Low]])-1</f>
        <v>-1.8877448011306308E-2</v>
      </c>
      <c r="AD439" s="2">
        <f>(Table2[[#This Row],[Day High]]/Table2[[#This Row],[Close Price]])-1</f>
        <v>4.9979421751209063E-2</v>
      </c>
      <c r="AE439" s="2">
        <f>(Table2[[#This Row],[Close Price]]/Table2[[#This Row],[Current Week Low]])-1</f>
        <v>3.614072494669518E-2</v>
      </c>
      <c r="AF439" s="2">
        <f>(Table2[[#This Row],[Current Week High]]/Table2[[#This Row],[Close Price]])-1</f>
        <v>0</v>
      </c>
      <c r="AG439" s="2">
        <f>(Table2[[#This Row],[Close Price]]/Table2[[#This Row],[Current Month Low]])-1</f>
        <v>0.11004511449945742</v>
      </c>
      <c r="AH439" s="2">
        <f>(Table2[[#This Row],[Current Month High]]/Table2[[#This Row],[Close Price]])-1</f>
        <v>0</v>
      </c>
      <c r="AI439">
        <v>8.5065335939911595</v>
      </c>
      <c r="AJ439">
        <v>290.84450402144699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-0.15</v>
      </c>
      <c r="AM439" t="s">
        <v>10184</v>
      </c>
      <c r="AN439">
        <v>13.08</v>
      </c>
      <c r="AO439" t="s">
        <v>10183</v>
      </c>
      <c r="AP439">
        <v>0.293546213852377</v>
      </c>
      <c r="AQ439">
        <f>(Table2[[#This Row],[Sharpe Ratio]]-AVERAGE(Table2[Sharpe Ratio]))/_xlfn.STDEV.P(Table2[Sharpe Ratio])</f>
        <v>2.7141820478980501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7.142092699511764</v>
      </c>
      <c r="AS439">
        <f>_xlfn.RANK.AVG(Table2[[#This Row],[1Y Return vs Nifty Z-Score]],Table2[1Y Return vs Nifty Z-Score])</f>
        <v>23</v>
      </c>
      <c r="AT439">
        <f>_xlfn.RANK.AVG(Table2[[#This Row],[6M Return vs Nifty Z-Score]],Table2[6M Return vs Nifty Z-Score])</f>
        <v>18</v>
      </c>
      <c r="AU439">
        <f>_xlfn.RANK.AVG(Table2[[#This Row],[Sharpe Ratio Z-Score]],Table2[Sharpe Ratio Z-Score])</f>
        <v>2</v>
      </c>
      <c r="AV439">
        <f>(Table2[[#This Row],[Rank 1Y]]+Table2[[#This Row],[Rank 6M]]+Table2[[#This Row],[Rank Sharpe]])/3</f>
        <v>14.333333333333334</v>
      </c>
    </row>
    <row r="440" spans="1:48" x14ac:dyDescent="0.3">
      <c r="A440" t="s">
        <v>1074</v>
      </c>
      <c r="B440" t="s">
        <v>1075</v>
      </c>
      <c r="C440" t="s">
        <v>10139</v>
      </c>
      <c r="D440" t="s">
        <v>481</v>
      </c>
      <c r="E440">
        <v>11696.924110624999</v>
      </c>
      <c r="F440">
        <v>878.45</v>
      </c>
      <c r="G440">
        <v>-17.459813170894499</v>
      </c>
      <c r="H440">
        <f>(Table2[[#This Row],[1Y Return vs Nifty]]-AVERAGE(Table2[1Y Return vs Nifty]))/_xlfn.STDEV.P(Table2[1Y Return vs Nifty])</f>
        <v>-0.74930663715435686</v>
      </c>
      <c r="I440">
        <v>-1.37760811978512</v>
      </c>
      <c r="J440">
        <f>(Table2[[#This Row],[1M Return vs Nifty]]-AVERAGE(Table2[1M Return vs Nifty]))/_xlfn.STDEV.P(Table2[1M Return vs Nifty])</f>
        <v>-8.3848051035619861E-2</v>
      </c>
      <c r="K440">
        <v>3.7305437946221498</v>
      </c>
      <c r="L440">
        <f>(Table2[[#This Row],[6M Return vs Nifty]]-AVERAGE(Table2[6M Return vs Nifty]))/_xlfn.STDEV.P(Table2[6M Return vs Nifty])</f>
        <v>-0.21059373710706097</v>
      </c>
      <c r="M440">
        <v>-3.6204283246629201</v>
      </c>
      <c r="N440">
        <f>(Table2[[#This Row],[1W Return vs Nifty]]-AVERAGE(Table2[1W Return vs Nifty]))/_xlfn.STDEV.P(Table2[1W Return vs Nifty])</f>
        <v>-0.44471305458840155</v>
      </c>
      <c r="O440">
        <v>870.39</v>
      </c>
      <c r="P440">
        <v>831.15741587855496</v>
      </c>
      <c r="Q440">
        <v>776.70656355575204</v>
      </c>
      <c r="R440">
        <v>49.790881830490797</v>
      </c>
      <c r="S440" s="2">
        <f>(Table2[[#This Row],[Close Price]]-Table2[[#This Row],[20D EMA]])/Table2[[#This Row],[20D EMA]]</f>
        <v>9.2602166844748431E-3</v>
      </c>
      <c r="T440" s="2">
        <f>(Table2[[#This Row],[Close Price]]-Table2[[#This Row],[50D EMA]])/Table2[[#This Row],[50D EMA]]</f>
        <v>5.6899671732406551E-2</v>
      </c>
      <c r="U440" s="2">
        <f>(Table2[[#This Row],[Close Price]]-Table2[[#This Row],[200D EMA]])/Table2[[#This Row],[200D EMA]]</f>
        <v>0.1309934037102351</v>
      </c>
      <c r="V440">
        <v>0.97709321790124504</v>
      </c>
      <c r="W440">
        <v>878.5</v>
      </c>
      <c r="X440">
        <v>894.9</v>
      </c>
      <c r="Y440">
        <v>855.25</v>
      </c>
      <c r="Z440">
        <v>882.45</v>
      </c>
      <c r="AA440">
        <v>855.25</v>
      </c>
      <c r="AB440">
        <v>938</v>
      </c>
      <c r="AC440" s="2">
        <f>(Table2[[#This Row],[Close Price]]/Table2[[#This Row],[Day Low]])-1</f>
        <v>-5.6915196357421038E-5</v>
      </c>
      <c r="AD440" s="2">
        <f>(Table2[[#This Row],[Day High]]/Table2[[#This Row],[Close Price]])-1</f>
        <v>1.8726165404974626E-2</v>
      </c>
      <c r="AE440" s="2">
        <f>(Table2[[#This Row],[Close Price]]/Table2[[#This Row],[Current Week Low]])-1</f>
        <v>2.71265711780182E-2</v>
      </c>
      <c r="AF440" s="2">
        <f>(Table2[[#This Row],[Current Week High]]/Table2[[#This Row],[Close Price]])-1</f>
        <v>4.5534748705104988E-3</v>
      </c>
      <c r="AG440" s="2">
        <f>(Table2[[#This Row],[Close Price]]/Table2[[#This Row],[Current Month Low]])-1</f>
        <v>2.71265711780182E-2</v>
      </c>
      <c r="AH440" s="2">
        <f>(Table2[[#This Row],[Current Month High]]/Table2[[#This Row],[Close Price]])-1</f>
        <v>6.7789857134725962E-2</v>
      </c>
      <c r="AI440">
        <v>6.7789857134725899</v>
      </c>
      <c r="AJ440">
        <v>29.183823529411701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7.0000000000000007E-2</v>
      </c>
      <c r="AM440" t="s">
        <v>10183</v>
      </c>
      <c r="AN440">
        <v>-3.56</v>
      </c>
      <c r="AO440" t="s">
        <v>10184</v>
      </c>
      <c r="AP440">
        <v>3.5630256069589E-2</v>
      </c>
      <c r="AQ440">
        <f>(Table2[[#This Row],[Sharpe Ratio]]-AVERAGE(Table2[Sharpe Ratio]))/_xlfn.STDEV.P(Table2[Sharpe Ratio])</f>
        <v>-0.20350179430152032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-1.6919632741869595</v>
      </c>
      <c r="AS440">
        <f>_xlfn.RANK.AVG(Table2[[#This Row],[1Y Return vs Nifty Z-Score]],Table2[1Y Return vs Nifty Z-Score])</f>
        <v>604</v>
      </c>
      <c r="AT440">
        <f>_xlfn.RANK.AVG(Table2[[#This Row],[6M Return vs Nifty Z-Score]],Table2[6M Return vs Nifty Z-Score])</f>
        <v>390</v>
      </c>
      <c r="AU440">
        <f>_xlfn.RANK.AVG(Table2[[#This Row],[Sharpe Ratio Z-Score]],Table2[Sharpe Ratio Z-Score])</f>
        <v>396</v>
      </c>
      <c r="AV440">
        <f>(Table2[[#This Row],[Rank 1Y]]+Table2[[#This Row],[Rank 6M]]+Table2[[#This Row],[Rank Sharpe]])/3</f>
        <v>463.33333333333331</v>
      </c>
    </row>
    <row r="441" spans="1:48" x14ac:dyDescent="0.3">
      <c r="A441" t="s">
        <v>1076</v>
      </c>
      <c r="B441" t="s">
        <v>1077</v>
      </c>
      <c r="C441" t="s">
        <v>10149</v>
      </c>
      <c r="D441" t="s">
        <v>308</v>
      </c>
      <c r="E441">
        <v>11624.974640705999</v>
      </c>
      <c r="F441">
        <v>146.77000000000001</v>
      </c>
      <c r="G441">
        <v>32.657976135859897</v>
      </c>
      <c r="H441">
        <f>(Table2[[#This Row],[1Y Return vs Nifty]]-AVERAGE(Table2[1Y Return vs Nifty]))/_xlfn.STDEV.P(Table2[1Y Return vs Nifty])</f>
        <v>-0.13292755125810995</v>
      </c>
      <c r="I441">
        <v>-6.2509652711486998</v>
      </c>
      <c r="J441">
        <f>(Table2[[#This Row],[1M Return vs Nifty]]-AVERAGE(Table2[1M Return vs Nifty]))/_xlfn.STDEV.P(Table2[1M Return vs Nifty])</f>
        <v>-0.54723158738893296</v>
      </c>
      <c r="K441">
        <v>-4.0552323793327503</v>
      </c>
      <c r="L441">
        <f>(Table2[[#This Row],[6M Return vs Nifty]]-AVERAGE(Table2[6M Return vs Nifty]))/_xlfn.STDEV.P(Table2[6M Return vs Nifty])</f>
        <v>-0.45013383187302253</v>
      </c>
      <c r="M441">
        <v>-1.2735073633917899</v>
      </c>
      <c r="N441">
        <f>(Table2[[#This Row],[1W Return vs Nifty]]-AVERAGE(Table2[1W Return vs Nifty]))/_xlfn.STDEV.P(Table2[1W Return vs Nifty])</f>
        <v>5.6082907665231926E-2</v>
      </c>
      <c r="O441">
        <v>146.68</v>
      </c>
      <c r="P441">
        <v>144.72683711482199</v>
      </c>
      <c r="Q441">
        <v>131.66182351715401</v>
      </c>
      <c r="R441">
        <v>48.813565536720702</v>
      </c>
      <c r="S441" s="2">
        <f>(Table2[[#This Row],[Close Price]]-Table2[[#This Row],[20D EMA]])/Table2[[#This Row],[20D EMA]]</f>
        <v>6.1358058358333386E-4</v>
      </c>
      <c r="T441" s="2">
        <f>(Table2[[#This Row],[Close Price]]-Table2[[#This Row],[50D EMA]])/Table2[[#This Row],[50D EMA]]</f>
        <v>1.4117373984736744E-2</v>
      </c>
      <c r="U441" s="2">
        <f>(Table2[[#This Row],[Close Price]]-Table2[[#This Row],[200D EMA]])/Table2[[#This Row],[200D EMA]]</f>
        <v>0.11474986506530943</v>
      </c>
      <c r="V441">
        <v>0.58169838712212296</v>
      </c>
      <c r="W441">
        <v>146.82</v>
      </c>
      <c r="X441">
        <v>148.5</v>
      </c>
      <c r="Y441">
        <v>146.5</v>
      </c>
      <c r="Z441">
        <v>149.35</v>
      </c>
      <c r="AA441">
        <v>144</v>
      </c>
      <c r="AB441">
        <v>152.34</v>
      </c>
      <c r="AC441" s="2">
        <f>(Table2[[#This Row],[Close Price]]/Table2[[#This Row],[Day Low]])-1</f>
        <v>-3.4055305816638182E-4</v>
      </c>
      <c r="AD441" s="2">
        <f>(Table2[[#This Row],[Day High]]/Table2[[#This Row],[Close Price]])-1</f>
        <v>1.1787149962526389E-2</v>
      </c>
      <c r="AE441" s="2">
        <f>(Table2[[#This Row],[Close Price]]/Table2[[#This Row],[Current Week Low]])-1</f>
        <v>1.8430034129692796E-3</v>
      </c>
      <c r="AF441" s="2">
        <f>(Table2[[#This Row],[Current Week High]]/Table2[[#This Row],[Close Price]])-1</f>
        <v>1.7578524221571135E-2</v>
      </c>
      <c r="AG441" s="2">
        <f>(Table2[[#This Row],[Close Price]]/Table2[[#This Row],[Current Month Low]])-1</f>
        <v>1.9236111111111232E-2</v>
      </c>
      <c r="AH441" s="2">
        <f>(Table2[[#This Row],[Current Month High]]/Table2[[#This Row],[Close Price]])-1</f>
        <v>3.7950534850446305E-2</v>
      </c>
      <c r="AI441">
        <v>7.6514274034202998</v>
      </c>
      <c r="AJ441">
        <v>62.7161862527716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-0.03</v>
      </c>
      <c r="AM441" t="s">
        <v>10184</v>
      </c>
      <c r="AN441">
        <v>3.04</v>
      </c>
      <c r="AO441" t="s">
        <v>10183</v>
      </c>
      <c r="AP441">
        <v>0.14083171232695299</v>
      </c>
      <c r="AQ441">
        <f>(Table2[[#This Row],[Sharpe Ratio]]-AVERAGE(Table2[Sharpe Ratio]))/_xlfn.STDEV.P(Table2[Sharpe Ratio])</f>
        <v>0.98659358303251332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-8.7616479822320195E-2</v>
      </c>
      <c r="AS441">
        <f>_xlfn.RANK.AVG(Table2[[#This Row],[1Y Return vs Nifty Z-Score]],Table2[1Y Return vs Nifty Z-Score])</f>
        <v>325</v>
      </c>
      <c r="AT441">
        <f>_xlfn.RANK.AVG(Table2[[#This Row],[6M Return vs Nifty Z-Score]],Table2[6M Return vs Nifty Z-Score])</f>
        <v>478</v>
      </c>
      <c r="AU441">
        <f>_xlfn.RANK.AVG(Table2[[#This Row],[Sharpe Ratio Z-Score]],Table2[Sharpe Ratio Z-Score])</f>
        <v>125</v>
      </c>
      <c r="AV441">
        <f>(Table2[[#This Row],[Rank 1Y]]+Table2[[#This Row],[Rank 6M]]+Table2[[#This Row],[Rank Sharpe]])/3</f>
        <v>309.33333333333331</v>
      </c>
    </row>
    <row r="442" spans="1:48" x14ac:dyDescent="0.3">
      <c r="A442" t="s">
        <v>1081</v>
      </c>
      <c r="B442" t="s">
        <v>1082</v>
      </c>
      <c r="C442" t="s">
        <v>10144</v>
      </c>
      <c r="D442" t="s">
        <v>62</v>
      </c>
      <c r="E442">
        <v>11548.624322760001</v>
      </c>
      <c r="F442">
        <v>1519.35</v>
      </c>
      <c r="G442">
        <v>47.504938238381399</v>
      </c>
      <c r="H442">
        <f>(Table2[[#This Row],[1Y Return vs Nifty]]-AVERAGE(Table2[1Y Return vs Nifty]))/_xlfn.STDEV.P(Table2[1Y Return vs Nifty])</f>
        <v>4.9669427891868075E-2</v>
      </c>
      <c r="I442">
        <v>3.7366537764703498</v>
      </c>
      <c r="J442">
        <f>(Table2[[#This Row],[1M Return vs Nifty]]-AVERAGE(Table2[1M Return vs Nifty]))/_xlfn.STDEV.P(Table2[1M Return vs Nifty])</f>
        <v>0.40244193135583389</v>
      </c>
      <c r="K442">
        <v>-7.0213067008379797</v>
      </c>
      <c r="L442">
        <f>(Table2[[#This Row],[6M Return vs Nifty]]-AVERAGE(Table2[6M Return vs Nifty]))/_xlfn.STDEV.P(Table2[6M Return vs Nifty])</f>
        <v>-0.54138918113839218</v>
      </c>
      <c r="M442">
        <v>3.2183309520515002</v>
      </c>
      <c r="N442">
        <f>(Table2[[#This Row],[1W Return vs Nifty]]-AVERAGE(Table2[1W Return vs Nifty]))/_xlfn.STDEV.P(Table2[1W Return vs Nifty])</f>
        <v>1.0145704445662618</v>
      </c>
      <c r="O442">
        <v>1457.12</v>
      </c>
      <c r="P442">
        <v>1406.13165877132</v>
      </c>
      <c r="Q442">
        <v>1286.3280148169699</v>
      </c>
      <c r="R442">
        <v>65.646141746064202</v>
      </c>
      <c r="S442" s="2">
        <f>(Table2[[#This Row],[Close Price]]-Table2[[#This Row],[20D EMA]])/Table2[[#This Row],[20D EMA]]</f>
        <v>4.270753266717911E-2</v>
      </c>
      <c r="T442" s="2">
        <f>(Table2[[#This Row],[Close Price]]-Table2[[#This Row],[50D EMA]])/Table2[[#This Row],[50D EMA]]</f>
        <v>8.0517596287968021E-2</v>
      </c>
      <c r="U442" s="2">
        <f>(Table2[[#This Row],[Close Price]]-Table2[[#This Row],[200D EMA]])/Table2[[#This Row],[200D EMA]]</f>
        <v>0.1811528494279015</v>
      </c>
      <c r="V442">
        <v>1.7092430307652999</v>
      </c>
      <c r="W442">
        <v>1510.4</v>
      </c>
      <c r="X442">
        <v>1584</v>
      </c>
      <c r="Y442">
        <v>1496.15</v>
      </c>
      <c r="Z442">
        <v>1534</v>
      </c>
      <c r="AA442">
        <v>1408</v>
      </c>
      <c r="AB442">
        <v>1560</v>
      </c>
      <c r="AC442" s="2">
        <f>(Table2[[#This Row],[Close Price]]/Table2[[#This Row],[Day Low]])-1</f>
        <v>5.9255826271185086E-3</v>
      </c>
      <c r="AD442" s="2">
        <f>(Table2[[#This Row],[Day High]]/Table2[[#This Row],[Close Price]])-1</f>
        <v>4.2551090927041235E-2</v>
      </c>
      <c r="AE442" s="2">
        <f>(Table2[[#This Row],[Close Price]]/Table2[[#This Row],[Current Week Low]])-1</f>
        <v>1.5506466597600355E-2</v>
      </c>
      <c r="AF442" s="2">
        <f>(Table2[[#This Row],[Current Week High]]/Table2[[#This Row],[Close Price]])-1</f>
        <v>9.6422812386876E-3</v>
      </c>
      <c r="AG442" s="2">
        <f>(Table2[[#This Row],[Close Price]]/Table2[[#This Row],[Current Month Low]])-1</f>
        <v>7.9083806818181834E-2</v>
      </c>
      <c r="AH442" s="2">
        <f>(Table2[[#This Row],[Current Month High]]/Table2[[#This Row],[Close Price]])-1</f>
        <v>2.6754862276631597E-2</v>
      </c>
      <c r="AI442">
        <v>6.5620166518577099</v>
      </c>
      <c r="AJ442">
        <v>84.970781592403199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0.01</v>
      </c>
      <c r="AM442" t="s">
        <v>10183</v>
      </c>
      <c r="AN442">
        <v>2.78</v>
      </c>
      <c r="AO442" t="s">
        <v>10183</v>
      </c>
      <c r="AP442">
        <v>5.4030012248807997E-2</v>
      </c>
      <c r="AQ442">
        <f>(Table2[[#This Row],[Sharpe Ratio]]-AVERAGE(Table2[Sharpe Ratio]))/_xlfn.STDEV.P(Table2[Sharpe Ratio])</f>
        <v>4.6461301853049156E-3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0.92993875286087646</v>
      </c>
      <c r="AS442">
        <f>_xlfn.RANK.AVG(Table2[[#This Row],[1Y Return vs Nifty Z-Score]],Table2[1Y Return vs Nifty Z-Score])</f>
        <v>261</v>
      </c>
      <c r="AT442">
        <f>_xlfn.RANK.AVG(Table2[[#This Row],[6M Return vs Nifty Z-Score]],Table2[6M Return vs Nifty Z-Score])</f>
        <v>501</v>
      </c>
      <c r="AU442">
        <f>_xlfn.RANK.AVG(Table2[[#This Row],[Sharpe Ratio Z-Score]],Table2[Sharpe Ratio Z-Score])</f>
        <v>335</v>
      </c>
      <c r="AV442">
        <f>(Table2[[#This Row],[Rank 1Y]]+Table2[[#This Row],[Rank 6M]]+Table2[[#This Row],[Rank Sharpe]])/3</f>
        <v>365.66666666666669</v>
      </c>
    </row>
    <row r="443" spans="1:48" x14ac:dyDescent="0.3">
      <c r="A443" t="s">
        <v>1083</v>
      </c>
      <c r="B443" t="s">
        <v>1084</v>
      </c>
      <c r="C443" t="s">
        <v>10145</v>
      </c>
      <c r="D443" t="s">
        <v>67</v>
      </c>
      <c r="E443">
        <v>11520.672730488001</v>
      </c>
      <c r="F443">
        <v>28.68</v>
      </c>
      <c r="G443">
        <v>62.395610316276198</v>
      </c>
      <c r="H443">
        <f>(Table2[[#This Row],[1Y Return vs Nifty]]-AVERAGE(Table2[1Y Return vs Nifty]))/_xlfn.STDEV.P(Table2[1Y Return vs Nifty])</f>
        <v>0.23280397893074642</v>
      </c>
      <c r="I443">
        <v>-20.064453643241698</v>
      </c>
      <c r="J443">
        <f>(Table2[[#This Row],[1M Return vs Nifty]]-AVERAGE(Table2[1M Return vs Nifty]))/_xlfn.STDEV.P(Table2[1M Return vs Nifty])</f>
        <v>-1.8606881825914459</v>
      </c>
      <c r="K443">
        <v>-18.147991336956501</v>
      </c>
      <c r="L443">
        <f>(Table2[[#This Row],[6M Return vs Nifty]]-AVERAGE(Table2[6M Return vs Nifty]))/_xlfn.STDEV.P(Table2[6M Return vs Nifty])</f>
        <v>-0.88371691219785409</v>
      </c>
      <c r="M443">
        <v>-7.6809269262187696</v>
      </c>
      <c r="N443">
        <f>(Table2[[#This Row],[1W Return vs Nifty]]-AVERAGE(Table2[1W Return vs Nifty]))/_xlfn.STDEV.P(Table2[1W Return vs Nifty])</f>
        <v>-1.3111594914101721</v>
      </c>
      <c r="O443">
        <v>28.32</v>
      </c>
      <c r="P443">
        <v>27.803142803383601</v>
      </c>
      <c r="Q443">
        <v>24.825925244806001</v>
      </c>
      <c r="R443">
        <v>55.179855163499703</v>
      </c>
      <c r="S443" s="2">
        <f>(Table2[[#This Row],[Close Price]]-Table2[[#This Row],[20D EMA]])/Table2[[#This Row],[20D EMA]]</f>
        <v>1.2711864406779641E-2</v>
      </c>
      <c r="T443" s="2">
        <f>(Table2[[#This Row],[Close Price]]-Table2[[#This Row],[50D EMA]])/Table2[[#This Row],[50D EMA]]</f>
        <v>3.1538060384658624E-2</v>
      </c>
      <c r="U443" s="2">
        <f>(Table2[[#This Row],[Close Price]]-Table2[[#This Row],[200D EMA]])/Table2[[#This Row],[200D EMA]]</f>
        <v>0.15524395232763119</v>
      </c>
      <c r="V443">
        <v>0.64703643691597301</v>
      </c>
      <c r="W443">
        <v>28.43</v>
      </c>
      <c r="X443">
        <v>29.53</v>
      </c>
      <c r="Y443">
        <v>26.85</v>
      </c>
      <c r="Z443">
        <v>28.68</v>
      </c>
      <c r="AA443">
        <v>26.85</v>
      </c>
      <c r="AB443">
        <v>29.38</v>
      </c>
      <c r="AC443" s="2">
        <f>(Table2[[#This Row],[Close Price]]/Table2[[#This Row],[Day Low]])-1</f>
        <v>8.7935279634190344E-3</v>
      </c>
      <c r="AD443" s="2">
        <f>(Table2[[#This Row],[Day High]]/Table2[[#This Row],[Close Price]])-1</f>
        <v>2.9637377963737777E-2</v>
      </c>
      <c r="AE443" s="2">
        <f>(Table2[[#This Row],[Close Price]]/Table2[[#This Row],[Current Week Low]])-1</f>
        <v>6.815642458100557E-2</v>
      </c>
      <c r="AF443" s="2">
        <f>(Table2[[#This Row],[Current Week High]]/Table2[[#This Row],[Close Price]])-1</f>
        <v>0</v>
      </c>
      <c r="AG443" s="2">
        <f>(Table2[[#This Row],[Close Price]]/Table2[[#This Row],[Current Month Low]])-1</f>
        <v>6.815642458100557E-2</v>
      </c>
      <c r="AH443" s="2">
        <f>(Table2[[#This Row],[Current Month High]]/Table2[[#This Row],[Close Price]])-1</f>
        <v>2.440725244072528E-2</v>
      </c>
      <c r="AI443">
        <v>20.118549511854901</v>
      </c>
      <c r="AJ443">
        <v>93.131313131313107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-0.04</v>
      </c>
      <c r="AM443" t="s">
        <v>10184</v>
      </c>
      <c r="AN443">
        <v>-0.49</v>
      </c>
      <c r="AO443" t="s">
        <v>10184</v>
      </c>
      <c r="AP443">
        <v>7.3606774374829001E-2</v>
      </c>
      <c r="AQ443">
        <f>(Table2[[#This Row],[Sharpe Ratio]]-AVERAGE(Table2[Sharpe Ratio]))/_xlfn.STDEV.P(Table2[Sharpe Ratio])</f>
        <v>0.22610897811726721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-3.5966516291514585</v>
      </c>
      <c r="AS443">
        <f>_xlfn.RANK.AVG(Table2[[#This Row],[1Y Return vs Nifty Z-Score]],Table2[1Y Return vs Nifty Z-Score])</f>
        <v>211</v>
      </c>
      <c r="AT443">
        <f>_xlfn.RANK.AVG(Table2[[#This Row],[6M Return vs Nifty Z-Score]],Table2[6M Return vs Nifty Z-Score])</f>
        <v>613</v>
      </c>
      <c r="AU443">
        <f>_xlfn.RANK.AVG(Table2[[#This Row],[Sharpe Ratio Z-Score]],Table2[Sharpe Ratio Z-Score])</f>
        <v>271</v>
      </c>
      <c r="AV443">
        <f>(Table2[[#This Row],[Rank 1Y]]+Table2[[#This Row],[Rank 6M]]+Table2[[#This Row],[Rank Sharpe]])/3</f>
        <v>365</v>
      </c>
    </row>
    <row r="444" spans="1:48" x14ac:dyDescent="0.3">
      <c r="A444" t="s">
        <v>1087</v>
      </c>
      <c r="B444" t="s">
        <v>1088</v>
      </c>
      <c r="C444" t="s">
        <v>10138</v>
      </c>
      <c r="D444" t="s">
        <v>21</v>
      </c>
      <c r="E444">
        <v>11494.677909599999</v>
      </c>
      <c r="F444">
        <v>559.70000000000005</v>
      </c>
      <c r="G444">
        <v>17.695815234308998</v>
      </c>
      <c r="H444">
        <f>(Table2[[#This Row],[1Y Return vs Nifty]]-AVERAGE(Table2[1Y Return vs Nifty]))/_xlfn.STDEV.P(Table2[1Y Return vs Nifty])</f>
        <v>-0.31694131537454928</v>
      </c>
      <c r="I444">
        <v>1.1733368245412901</v>
      </c>
      <c r="J444">
        <f>(Table2[[#This Row],[1M Return vs Nifty]]-AVERAGE(Table2[1M Return vs Nifty]))/_xlfn.STDEV.P(Table2[1M Return vs Nifty])</f>
        <v>0.1587087435169468</v>
      </c>
      <c r="K444">
        <v>5.5095883043493297</v>
      </c>
      <c r="L444">
        <f>(Table2[[#This Row],[6M Return vs Nifty]]-AVERAGE(Table2[6M Return vs Nifty]))/_xlfn.STDEV.P(Table2[6M Return vs Nifty])</f>
        <v>-0.15585898993073138</v>
      </c>
      <c r="M444">
        <v>2.5048405227065702</v>
      </c>
      <c r="N444">
        <f>(Table2[[#This Row],[1W Return vs Nifty]]-AVERAGE(Table2[1W Return vs Nifty]))/_xlfn.STDEV.P(Table2[1W Return vs Nifty])</f>
        <v>0.86232282650884506</v>
      </c>
      <c r="O444">
        <v>516.95000000000005</v>
      </c>
      <c r="P444">
        <v>505.09419762514</v>
      </c>
      <c r="Q444">
        <v>474.58007379505398</v>
      </c>
      <c r="R444">
        <v>76.454988510087006</v>
      </c>
      <c r="S444" s="2">
        <f>(Table2[[#This Row],[Close Price]]-Table2[[#This Row],[20D EMA]])/Table2[[#This Row],[20D EMA]]</f>
        <v>8.2696585743302048E-2</v>
      </c>
      <c r="T444" s="2">
        <f>(Table2[[#This Row],[Close Price]]-Table2[[#This Row],[50D EMA]])/Table2[[#This Row],[50D EMA]]</f>
        <v>0.10811013595405863</v>
      </c>
      <c r="U444" s="2">
        <f>(Table2[[#This Row],[Close Price]]-Table2[[#This Row],[200D EMA]])/Table2[[#This Row],[200D EMA]]</f>
        <v>0.17935840736900568</v>
      </c>
      <c r="V444">
        <v>1.3267447023524499</v>
      </c>
      <c r="W444">
        <v>550.1</v>
      </c>
      <c r="X444">
        <v>575</v>
      </c>
      <c r="Y444">
        <v>535</v>
      </c>
      <c r="Z444">
        <v>562</v>
      </c>
      <c r="AA444">
        <v>500</v>
      </c>
      <c r="AB444">
        <v>562</v>
      </c>
      <c r="AC444" s="2">
        <f>(Table2[[#This Row],[Close Price]]/Table2[[#This Row],[Day Low]])-1</f>
        <v>1.7451372477731431E-2</v>
      </c>
      <c r="AD444" s="2">
        <f>(Table2[[#This Row],[Day High]]/Table2[[#This Row],[Close Price]])-1</f>
        <v>2.7336072896194219E-2</v>
      </c>
      <c r="AE444" s="2">
        <f>(Table2[[#This Row],[Close Price]]/Table2[[#This Row],[Current Week Low]])-1</f>
        <v>4.616822429906553E-2</v>
      </c>
      <c r="AF444" s="2">
        <f>(Table2[[#This Row],[Current Week High]]/Table2[[#This Row],[Close Price]])-1</f>
        <v>4.1093442915847156E-3</v>
      </c>
      <c r="AG444" s="2">
        <f>(Table2[[#This Row],[Close Price]]/Table2[[#This Row],[Current Month Low]])-1</f>
        <v>0.11940000000000017</v>
      </c>
      <c r="AH444" s="2">
        <f>(Table2[[#This Row],[Current Month High]]/Table2[[#This Row],[Close Price]])-1</f>
        <v>4.1093442915847156E-3</v>
      </c>
      <c r="AI444">
        <v>1.32213685903161</v>
      </c>
      <c r="AJ444">
        <v>54.613259668508299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0</v>
      </c>
      <c r="AM444">
        <v>0</v>
      </c>
      <c r="AN444">
        <v>12.12</v>
      </c>
      <c r="AO444" t="s">
        <v>10183</v>
      </c>
      <c r="AP444">
        <v>-6.9689033674304998E-2</v>
      </c>
      <c r="AQ444">
        <f>(Table2[[#This Row],[Sharpe Ratio]]-AVERAGE(Table2[Sharpe Ratio]))/_xlfn.STDEV.P(Table2[Sharpe Ratio])</f>
        <v>-1.3949301673240495</v>
      </c>
      <c r="AR4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-0.84669890260353842</v>
      </c>
      <c r="AS444">
        <f>_xlfn.RANK.AVG(Table2[[#This Row],[1Y Return vs Nifty Z-Score]],Table2[1Y Return vs Nifty Z-Score])</f>
        <v>394</v>
      </c>
      <c r="AT444">
        <f>_xlfn.RANK.AVG(Table2[[#This Row],[6M Return vs Nifty Z-Score]],Table2[6M Return vs Nifty Z-Score])</f>
        <v>373</v>
      </c>
      <c r="AU444">
        <f>_xlfn.RANK.AVG(Table2[[#This Row],[Sharpe Ratio Z-Score]],Table2[Sharpe Ratio Z-Score])</f>
        <v>670</v>
      </c>
      <c r="AV444">
        <f>(Table2[[#This Row],[Rank 1Y]]+Table2[[#This Row],[Rank 6M]]+Table2[[#This Row],[Rank Sharpe]])/3</f>
        <v>479</v>
      </c>
    </row>
    <row r="445" spans="1:48" x14ac:dyDescent="0.3">
      <c r="A445" t="s">
        <v>1089</v>
      </c>
      <c r="B445" t="s">
        <v>1090</v>
      </c>
      <c r="C445" t="s">
        <v>10144</v>
      </c>
      <c r="D445" t="s">
        <v>62</v>
      </c>
      <c r="E445">
        <v>11493.888245144901</v>
      </c>
      <c r="F445">
        <v>725.85</v>
      </c>
      <c r="G445">
        <v>61.404778813825601</v>
      </c>
      <c r="H445">
        <f>(Table2[[#This Row],[1Y Return vs Nifty]]-AVERAGE(Table2[1Y Return vs Nifty]))/_xlfn.STDEV.P(Table2[1Y Return vs Nifty])</f>
        <v>0.22061812986985427</v>
      </c>
      <c r="I445">
        <v>-10.1656759860586</v>
      </c>
      <c r="J445">
        <f>(Table2[[#This Row],[1M Return vs Nifty]]-AVERAGE(Table2[1M Return vs Nifty]))/_xlfn.STDEV.P(Table2[1M Return vs Nifty])</f>
        <v>-0.91946215423084621</v>
      </c>
      <c r="K445">
        <v>18.780812189535698</v>
      </c>
      <c r="L445">
        <f>(Table2[[#This Row],[6M Return vs Nifty]]-AVERAGE(Table2[6M Return vs Nifty]))/_xlfn.STDEV.P(Table2[6M Return vs Nifty])</f>
        <v>0.2524484358275691</v>
      </c>
      <c r="M445">
        <v>-5.0097276085359796</v>
      </c>
      <c r="N445">
        <f>(Table2[[#This Row],[1W Return vs Nifty]]-AVERAGE(Table2[1W Return vs Nifty]))/_xlfn.STDEV.P(Table2[1W Return vs Nifty])</f>
        <v>-0.74116763623254034</v>
      </c>
      <c r="O445">
        <v>731.08</v>
      </c>
      <c r="P445">
        <v>712.18816443588696</v>
      </c>
      <c r="Q445">
        <v>599.77737589016203</v>
      </c>
      <c r="R445">
        <v>42.880556743728903</v>
      </c>
      <c r="S445" s="2">
        <f>(Table2[[#This Row],[Close Price]]-Table2[[#This Row],[20D EMA]])/Table2[[#This Row],[20D EMA]]</f>
        <v>-7.1537998577447309E-3</v>
      </c>
      <c r="T445" s="2">
        <f>(Table2[[#This Row],[Close Price]]-Table2[[#This Row],[50D EMA]])/Table2[[#This Row],[50D EMA]]</f>
        <v>1.9182901719427461E-2</v>
      </c>
      <c r="U445" s="2">
        <f>(Table2[[#This Row],[Close Price]]-Table2[[#This Row],[200D EMA]])/Table2[[#This Row],[200D EMA]]</f>
        <v>0.21019903247055091</v>
      </c>
      <c r="V445">
        <v>0.438867299721938</v>
      </c>
      <c r="W445">
        <v>725.85</v>
      </c>
      <c r="X445">
        <v>748</v>
      </c>
      <c r="Y445">
        <v>712</v>
      </c>
      <c r="Z445">
        <v>736.7</v>
      </c>
      <c r="AA445">
        <v>712</v>
      </c>
      <c r="AB445">
        <v>780.3</v>
      </c>
      <c r="AC445" s="2">
        <f>(Table2[[#This Row],[Close Price]]/Table2[[#This Row],[Day Low]])-1</f>
        <v>0</v>
      </c>
      <c r="AD445" s="2">
        <f>(Table2[[#This Row],[Day High]]/Table2[[#This Row],[Close Price]])-1</f>
        <v>3.0515946820968587E-2</v>
      </c>
      <c r="AE445" s="2">
        <f>(Table2[[#This Row],[Close Price]]/Table2[[#This Row],[Current Week Low]])-1</f>
        <v>1.945224719101124E-2</v>
      </c>
      <c r="AF445" s="2">
        <f>(Table2[[#This Row],[Current Week High]]/Table2[[#This Row],[Close Price]])-1</f>
        <v>1.4947992009368249E-2</v>
      </c>
      <c r="AG445" s="2">
        <f>(Table2[[#This Row],[Close Price]]/Table2[[#This Row],[Current Month Low]])-1</f>
        <v>1.945224719101124E-2</v>
      </c>
      <c r="AH445" s="2">
        <f>(Table2[[#This Row],[Current Month High]]/Table2[[#This Row],[Close Price]])-1</f>
        <v>7.501549907005578E-2</v>
      </c>
      <c r="AI445">
        <v>7.50154990700557</v>
      </c>
      <c r="AJ445">
        <v>127.717647058823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-0.03</v>
      </c>
      <c r="AM445" t="s">
        <v>10184</v>
      </c>
      <c r="AN445">
        <v>-3.12</v>
      </c>
      <c r="AO445" t="s">
        <v>10184</v>
      </c>
      <c r="AP445">
        <v>-3.3537477235910003E-2</v>
      </c>
      <c r="AQ445">
        <f>(Table2[[#This Row],[Sharpe Ratio]]-AVERAGE(Table2[Sharpe Ratio]))/_xlfn.STDEV.P(Table2[Sharpe Ratio])</f>
        <v>-0.98596434373781294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-2.173527568503776</v>
      </c>
      <c r="AS445">
        <f>_xlfn.RANK.AVG(Table2[[#This Row],[1Y Return vs Nifty Z-Score]],Table2[1Y Return vs Nifty Z-Score])</f>
        <v>213</v>
      </c>
      <c r="AT445">
        <f>_xlfn.RANK.AVG(Table2[[#This Row],[6M Return vs Nifty Z-Score]],Table2[6M Return vs Nifty Z-Score])</f>
        <v>232</v>
      </c>
      <c r="AU445">
        <f>_xlfn.RANK.AVG(Table2[[#This Row],[Sharpe Ratio Z-Score]],Table2[Sharpe Ratio Z-Score])</f>
        <v>606</v>
      </c>
      <c r="AV445">
        <f>(Table2[[#This Row],[Rank 1Y]]+Table2[[#This Row],[Rank 6M]]+Table2[[#This Row],[Rank Sharpe]])/3</f>
        <v>350.33333333333331</v>
      </c>
    </row>
    <row r="446" spans="1:48" x14ac:dyDescent="0.3">
      <c r="A446" t="s">
        <v>1091</v>
      </c>
      <c r="B446" t="s">
        <v>1092</v>
      </c>
      <c r="C446" t="s">
        <v>10143</v>
      </c>
      <c r="D446" t="s">
        <v>193</v>
      </c>
      <c r="E446">
        <v>11457.003961144999</v>
      </c>
      <c r="F446">
        <v>487.7</v>
      </c>
      <c r="G446">
        <v>32.9316625620446</v>
      </c>
      <c r="H446">
        <f>(Table2[[#This Row],[1Y Return vs Nifty]]-AVERAGE(Table2[1Y Return vs Nifty]))/_xlfn.STDEV.P(Table2[1Y Return vs Nifty])</f>
        <v>-0.12956158896154069</v>
      </c>
      <c r="I446">
        <v>-0.92816957222397101</v>
      </c>
      <c r="J446">
        <f>(Table2[[#This Row],[1M Return vs Nifty]]-AVERAGE(Table2[1M Return vs Nifty]))/_xlfn.STDEV.P(Table2[1M Return vs Nifty])</f>
        <v>-4.1113152469010712E-2</v>
      </c>
      <c r="K446">
        <v>11.813989899472601</v>
      </c>
      <c r="L446">
        <f>(Table2[[#This Row],[6M Return vs Nifty]]-AVERAGE(Table2[6M Return vs Nifty]))/_xlfn.STDEV.P(Table2[6M Return vs Nifty])</f>
        <v>3.8104581818262401E-2</v>
      </c>
      <c r="M446">
        <v>-3.2085511183519699</v>
      </c>
      <c r="N446">
        <f>(Table2[[#This Row],[1W Return vs Nifty]]-AVERAGE(Table2[1W Return vs Nifty]))/_xlfn.STDEV.P(Table2[1W Return vs Nifty])</f>
        <v>-0.35682494703444573</v>
      </c>
      <c r="O446">
        <v>481.59</v>
      </c>
      <c r="P446">
        <v>459.18236238826302</v>
      </c>
      <c r="Q446">
        <v>401.811738339339</v>
      </c>
      <c r="R446">
        <v>50.876901344873602</v>
      </c>
      <c r="S446" s="2">
        <f>(Table2[[#This Row],[Close Price]]-Table2[[#This Row],[20D EMA]])/Table2[[#This Row],[20D EMA]]</f>
        <v>1.2687140513715015E-2</v>
      </c>
      <c r="T446" s="2">
        <f>(Table2[[#This Row],[Close Price]]-Table2[[#This Row],[50D EMA]])/Table2[[#This Row],[50D EMA]]</f>
        <v>6.2105254791175533E-2</v>
      </c>
      <c r="U446" s="2">
        <f>(Table2[[#This Row],[Close Price]]-Table2[[#This Row],[200D EMA]])/Table2[[#This Row],[200D EMA]]</f>
        <v>0.2137524951750574</v>
      </c>
      <c r="V446">
        <v>0.55494830752631297</v>
      </c>
      <c r="W446">
        <v>485.1</v>
      </c>
      <c r="X446">
        <v>489.6</v>
      </c>
      <c r="Y446">
        <v>485</v>
      </c>
      <c r="Z446">
        <v>496</v>
      </c>
      <c r="AA446">
        <v>478</v>
      </c>
      <c r="AB446">
        <v>512.4</v>
      </c>
      <c r="AC446" s="2">
        <f>(Table2[[#This Row],[Close Price]]/Table2[[#This Row],[Day Low]])-1</f>
        <v>5.3597196454338025E-3</v>
      </c>
      <c r="AD446" s="2">
        <f>(Table2[[#This Row],[Day High]]/Table2[[#This Row],[Close Price]])-1</f>
        <v>3.8958376050852728E-3</v>
      </c>
      <c r="AE446" s="2">
        <f>(Table2[[#This Row],[Close Price]]/Table2[[#This Row],[Current Week Low]])-1</f>
        <v>5.5670103092784196E-3</v>
      </c>
      <c r="AF446" s="2">
        <f>(Table2[[#This Row],[Current Week High]]/Table2[[#This Row],[Close Price]])-1</f>
        <v>1.7018659011687642E-2</v>
      </c>
      <c r="AG446" s="2">
        <f>(Table2[[#This Row],[Close Price]]/Table2[[#This Row],[Current Month Low]])-1</f>
        <v>2.0292887029288664E-2</v>
      </c>
      <c r="AH446" s="2">
        <f>(Table2[[#This Row],[Current Month High]]/Table2[[#This Row],[Close Price]])-1</f>
        <v>5.0645888866106104E-2</v>
      </c>
      <c r="AI446">
        <v>5.0645888866106104</v>
      </c>
      <c r="AJ446">
        <v>74.178571428571402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0.04</v>
      </c>
      <c r="AM446" t="s">
        <v>10183</v>
      </c>
      <c r="AN446">
        <v>0.18</v>
      </c>
      <c r="AO446" t="s">
        <v>10183</v>
      </c>
      <c r="AP446">
        <v>0.129661996955175</v>
      </c>
      <c r="AQ446">
        <f>(Table2[[#This Row],[Sharpe Ratio]]-AVERAGE(Table2[Sharpe Ratio]))/_xlfn.STDEV.P(Table2[Sharpe Ratio])</f>
        <v>0.86023576344520714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0.37084065679847239</v>
      </c>
      <c r="AS446">
        <f>_xlfn.RANK.AVG(Table2[[#This Row],[1Y Return vs Nifty Z-Score]],Table2[1Y Return vs Nifty Z-Score])</f>
        <v>322</v>
      </c>
      <c r="AT446">
        <f>_xlfn.RANK.AVG(Table2[[#This Row],[6M Return vs Nifty Z-Score]],Table2[6M Return vs Nifty Z-Score])</f>
        <v>299</v>
      </c>
      <c r="AU446">
        <f>_xlfn.RANK.AVG(Table2[[#This Row],[Sharpe Ratio Z-Score]],Table2[Sharpe Ratio Z-Score])</f>
        <v>147</v>
      </c>
      <c r="AV446">
        <f>(Table2[[#This Row],[Rank 1Y]]+Table2[[#This Row],[Rank 6M]]+Table2[[#This Row],[Rank Sharpe]])/3</f>
        <v>256</v>
      </c>
    </row>
    <row r="447" spans="1:48" x14ac:dyDescent="0.3">
      <c r="A447" t="s">
        <v>1093</v>
      </c>
      <c r="B447" t="s">
        <v>1094</v>
      </c>
      <c r="C447" t="s">
        <v>10145</v>
      </c>
      <c r="D447" t="s">
        <v>130</v>
      </c>
      <c r="E447">
        <v>11454.244363719999</v>
      </c>
      <c r="F447">
        <v>789.4</v>
      </c>
      <c r="G447">
        <v>107.91488637563999</v>
      </c>
      <c r="H447">
        <f>(Table2[[#This Row],[1Y Return vs Nifty]]-AVERAGE(Table2[1Y Return vs Nifty]))/_xlfn.STDEV.P(Table2[1Y Return vs Nifty])</f>
        <v>0.79262774921720447</v>
      </c>
      <c r="I447">
        <v>13.5174903886964</v>
      </c>
      <c r="J447">
        <f>(Table2[[#This Row],[1M Return vs Nifty]]-AVERAGE(Table2[1M Return vs Nifty]))/_xlfn.STDEV.P(Table2[1M Return vs Nifty])</f>
        <v>1.3324535264631452</v>
      </c>
      <c r="K447">
        <v>56.764074034878902</v>
      </c>
      <c r="L447">
        <f>(Table2[[#This Row],[6M Return vs Nifty]]-AVERAGE(Table2[6M Return vs Nifty]))/_xlfn.STDEV.P(Table2[6M Return vs Nifty])</f>
        <v>1.4210556419260869</v>
      </c>
      <c r="M447">
        <v>1.7437762092956799</v>
      </c>
      <c r="N447">
        <f>(Table2[[#This Row],[1W Return vs Nifty]]-AVERAGE(Table2[1W Return vs Nifty]))/_xlfn.STDEV.P(Table2[1W Return vs Nifty])</f>
        <v>0.69992369101981811</v>
      </c>
      <c r="O447">
        <v>722.38</v>
      </c>
      <c r="P447">
        <v>647.48132580288404</v>
      </c>
      <c r="Q447">
        <v>511.45419232869699</v>
      </c>
      <c r="R447">
        <v>73.722578086457304</v>
      </c>
      <c r="S447" s="2">
        <f>(Table2[[#This Row],[Close Price]]-Table2[[#This Row],[20D EMA]])/Table2[[#This Row],[20D EMA]]</f>
        <v>9.27766549461502E-2</v>
      </c>
      <c r="T447" s="2">
        <f>(Table2[[#This Row],[Close Price]]-Table2[[#This Row],[50D EMA]])/Table2[[#This Row],[50D EMA]]</f>
        <v>0.21918574102679364</v>
      </c>
      <c r="U447" s="2">
        <f>(Table2[[#This Row],[Close Price]]-Table2[[#This Row],[200D EMA]])/Table2[[#This Row],[200D EMA]]</f>
        <v>0.5434422316606512</v>
      </c>
      <c r="V447">
        <v>0.66107948482934598</v>
      </c>
      <c r="W447">
        <v>791.55</v>
      </c>
      <c r="X447">
        <v>842.65</v>
      </c>
      <c r="Y447">
        <v>755</v>
      </c>
      <c r="Z447">
        <v>794.9</v>
      </c>
      <c r="AA447">
        <v>703.5</v>
      </c>
      <c r="AB447">
        <v>794.9</v>
      </c>
      <c r="AC447" s="2">
        <f>(Table2[[#This Row],[Close Price]]/Table2[[#This Row],[Day Low]])-1</f>
        <v>-2.7161897542795632E-3</v>
      </c>
      <c r="AD447" s="2">
        <f>(Table2[[#This Row],[Day High]]/Table2[[#This Row],[Close Price]])-1</f>
        <v>6.7456295920952591E-2</v>
      </c>
      <c r="AE447" s="2">
        <f>(Table2[[#This Row],[Close Price]]/Table2[[#This Row],[Current Week Low]])-1</f>
        <v>4.5562913907284841E-2</v>
      </c>
      <c r="AF447" s="2">
        <f>(Table2[[#This Row],[Current Week High]]/Table2[[#This Row],[Close Price]])-1</f>
        <v>6.9673169495818588E-3</v>
      </c>
      <c r="AG447" s="2">
        <f>(Table2[[#This Row],[Close Price]]/Table2[[#This Row],[Current Month Low]])-1</f>
        <v>0.12210376687988633</v>
      </c>
      <c r="AH447" s="2">
        <f>(Table2[[#This Row],[Current Month High]]/Table2[[#This Row],[Close Price]])-1</f>
        <v>6.9673169495818588E-3</v>
      </c>
      <c r="AI447">
        <v>0.69673169495818499</v>
      </c>
      <c r="AJ447">
        <v>142.89230769230701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0.46</v>
      </c>
      <c r="AM447" t="s">
        <v>10183</v>
      </c>
      <c r="AN447">
        <v>8.4</v>
      </c>
      <c r="AO447" t="s">
        <v>10183</v>
      </c>
      <c r="AP447">
        <v>0.166761117614357</v>
      </c>
      <c r="AQ447">
        <f>(Table2[[#This Row],[Sharpe Ratio]]-AVERAGE(Table2[Sharpe Ratio]))/_xlfn.STDEV.P(Table2[Sharpe Ratio])</f>
        <v>1.2799209424377698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5.5259815510640253</v>
      </c>
      <c r="AS447">
        <f>_xlfn.RANK.AVG(Table2[[#This Row],[1Y Return vs Nifty Z-Score]],Table2[1Y Return vs Nifty Z-Score])</f>
        <v>109</v>
      </c>
      <c r="AT447">
        <f>_xlfn.RANK.AVG(Table2[[#This Row],[6M Return vs Nifty Z-Score]],Table2[6M Return vs Nifty Z-Score])</f>
        <v>59</v>
      </c>
      <c r="AU447">
        <f>_xlfn.RANK.AVG(Table2[[#This Row],[Sharpe Ratio Z-Score]],Table2[Sharpe Ratio Z-Score])</f>
        <v>76</v>
      </c>
      <c r="AV447">
        <f>(Table2[[#This Row],[Rank 1Y]]+Table2[[#This Row],[Rank 6M]]+Table2[[#This Row],[Rank Sharpe]])/3</f>
        <v>81.333333333333329</v>
      </c>
    </row>
    <row r="448" spans="1:48" x14ac:dyDescent="0.3">
      <c r="A448" t="s">
        <v>1095</v>
      </c>
      <c r="B448" t="s">
        <v>1096</v>
      </c>
      <c r="C448" t="s">
        <v>10140</v>
      </c>
      <c r="D448" t="s">
        <v>21</v>
      </c>
      <c r="E448">
        <v>11441.3263010399</v>
      </c>
      <c r="F448">
        <v>1822.2</v>
      </c>
      <c r="G448">
        <v>-3.2102860348607001</v>
      </c>
      <c r="H448">
        <f>(Table2[[#This Row],[1Y Return vs Nifty]]-AVERAGE(Table2[1Y Return vs Nifty]))/_xlfn.STDEV.P(Table2[1Y Return vs Nifty])</f>
        <v>-0.57405727695604947</v>
      </c>
      <c r="I448">
        <v>11.615273212835399</v>
      </c>
      <c r="J448">
        <f>(Table2[[#This Row],[1M Return vs Nifty]]-AVERAGE(Table2[1M Return vs Nifty]))/_xlfn.STDEV.P(Table2[1M Return vs Nifty])</f>
        <v>1.1515810612435893</v>
      </c>
      <c r="K448">
        <v>0.63294248865163105</v>
      </c>
      <c r="L448">
        <f>(Table2[[#This Row],[6M Return vs Nifty]]-AVERAGE(Table2[6M Return vs Nifty]))/_xlfn.STDEV.P(Table2[6M Return vs Nifty])</f>
        <v>-0.30589569465131888</v>
      </c>
      <c r="M448">
        <v>-0.43285373987503301</v>
      </c>
      <c r="N448">
        <f>(Table2[[#This Row],[1W Return vs Nifty]]-AVERAGE(Table2[1W Return vs Nifty]))/_xlfn.STDEV.P(Table2[1W Return vs Nifty])</f>
        <v>0.23546514816601979</v>
      </c>
      <c r="O448">
        <v>1728.97</v>
      </c>
      <c r="P448">
        <v>1637.1201009742299</v>
      </c>
      <c r="Q448">
        <v>1567.4974271496601</v>
      </c>
      <c r="R448">
        <v>65.602914992065294</v>
      </c>
      <c r="S448" s="2">
        <f>(Table2[[#This Row],[Close Price]]-Table2[[#This Row],[20D EMA]])/Table2[[#This Row],[20D EMA]]</f>
        <v>5.39222774252879E-2</v>
      </c>
      <c r="T448" s="2">
        <f>(Table2[[#This Row],[Close Price]]-Table2[[#This Row],[50D EMA]])/Table2[[#This Row],[50D EMA]]</f>
        <v>0.11305212055953097</v>
      </c>
      <c r="U448" s="2">
        <f>(Table2[[#This Row],[Close Price]]-Table2[[#This Row],[200D EMA]])/Table2[[#This Row],[200D EMA]]</f>
        <v>0.16248994635575992</v>
      </c>
      <c r="V448">
        <v>1.13304219041923</v>
      </c>
      <c r="W448">
        <v>1804</v>
      </c>
      <c r="X448">
        <v>1835</v>
      </c>
      <c r="Y448">
        <v>1785</v>
      </c>
      <c r="Z448">
        <v>1942.45</v>
      </c>
      <c r="AA448">
        <v>1751.25</v>
      </c>
      <c r="AB448">
        <v>1942.45</v>
      </c>
      <c r="AC448" s="2">
        <f>(Table2[[#This Row],[Close Price]]/Table2[[#This Row],[Day Low]])-1</f>
        <v>1.0088691796008797E-2</v>
      </c>
      <c r="AD448" s="2">
        <f>(Table2[[#This Row],[Day High]]/Table2[[#This Row],[Close Price]])-1</f>
        <v>7.0244759082427333E-3</v>
      </c>
      <c r="AE448" s="2">
        <f>(Table2[[#This Row],[Close Price]]/Table2[[#This Row],[Current Week Low]])-1</f>
        <v>2.0840336134453796E-2</v>
      </c>
      <c r="AF448" s="2">
        <f>(Table2[[#This Row],[Current Week High]]/Table2[[#This Row],[Close Price]])-1</f>
        <v>6.5991658434858991E-2</v>
      </c>
      <c r="AG448" s="2">
        <f>(Table2[[#This Row],[Close Price]]/Table2[[#This Row],[Current Month Low]])-1</f>
        <v>4.0513918629550449E-2</v>
      </c>
      <c r="AH448" s="2">
        <f>(Table2[[#This Row],[Current Month High]]/Table2[[#This Row],[Close Price]])-1</f>
        <v>6.5991658434858991E-2</v>
      </c>
      <c r="AI448">
        <v>6.5991658434858902</v>
      </c>
      <c r="AJ448">
        <v>31.467118790808399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0.01</v>
      </c>
      <c r="AM448" t="s">
        <v>10183</v>
      </c>
      <c r="AN448">
        <v>-3.05</v>
      </c>
      <c r="AO448" t="s">
        <v>10184</v>
      </c>
      <c r="AP448">
        <v>-7.2951656247221996E-2</v>
      </c>
      <c r="AQ448">
        <f>(Table2[[#This Row],[Sharpe Ratio]]-AVERAGE(Table2[Sharpe Ratio]))/_xlfn.STDEV.P(Table2[Sharpe Ratio])</f>
        <v>-1.4318387062373821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-0.92474546843514116</v>
      </c>
      <c r="AS448">
        <f>_xlfn.RANK.AVG(Table2[[#This Row],[1Y Return vs Nifty Z-Score]],Table2[1Y Return vs Nifty Z-Score])</f>
        <v>522</v>
      </c>
      <c r="AT448">
        <f>_xlfn.RANK.AVG(Table2[[#This Row],[6M Return vs Nifty Z-Score]],Table2[6M Return vs Nifty Z-Score])</f>
        <v>427</v>
      </c>
      <c r="AU448">
        <f>_xlfn.RANK.AVG(Table2[[#This Row],[Sharpe Ratio Z-Score]],Table2[Sharpe Ratio Z-Score])</f>
        <v>676</v>
      </c>
      <c r="AV448">
        <f>(Table2[[#This Row],[Rank 1Y]]+Table2[[#This Row],[Rank 6M]]+Table2[[#This Row],[Rank Sharpe]])/3</f>
        <v>541.66666666666663</v>
      </c>
    </row>
    <row r="449" spans="1:48" x14ac:dyDescent="0.3">
      <c r="A449" t="s">
        <v>1097</v>
      </c>
      <c r="B449" t="s">
        <v>1098</v>
      </c>
      <c r="C449" t="s">
        <v>10146</v>
      </c>
      <c r="D449" t="s">
        <v>125</v>
      </c>
      <c r="E449">
        <v>11377.936675499999</v>
      </c>
      <c r="F449">
        <v>1360.95</v>
      </c>
      <c r="G449">
        <v>97.986569002645496</v>
      </c>
      <c r="H449">
        <f>(Table2[[#This Row],[1Y Return vs Nifty]]-AVERAGE(Table2[1Y Return vs Nifty]))/_xlfn.STDEV.P(Table2[1Y Return vs Nifty])</f>
        <v>0.67052325754862563</v>
      </c>
      <c r="I449">
        <v>9.4206059476471893</v>
      </c>
      <c r="J449">
        <f>(Table2[[#This Row],[1M Return vs Nifty]]-AVERAGE(Table2[1M Return vs Nifty]))/_xlfn.STDEV.P(Table2[1M Return vs Nifty])</f>
        <v>0.9429009569796909</v>
      </c>
      <c r="K449">
        <v>67.372652618418599</v>
      </c>
      <c r="L449">
        <f>(Table2[[#This Row],[6M Return vs Nifty]]-AVERAGE(Table2[6M Return vs Nifty]))/_xlfn.STDEV.P(Table2[6M Return vs Nifty])</f>
        <v>1.7474431288582239</v>
      </c>
      <c r="M449">
        <v>-9.4500083190680506</v>
      </c>
      <c r="N449">
        <f>(Table2[[#This Row],[1W Return vs Nifty]]-AVERAGE(Table2[1W Return vs Nifty]))/_xlfn.STDEV.P(Table2[1W Return vs Nifty])</f>
        <v>-1.6886535924288573</v>
      </c>
      <c r="O449">
        <v>1267.43</v>
      </c>
      <c r="P449">
        <v>1140.3022933403799</v>
      </c>
      <c r="Q449">
        <v>900.50977021198798</v>
      </c>
      <c r="R449">
        <v>62.3406670770147</v>
      </c>
      <c r="S449" s="2">
        <f>(Table2[[#This Row],[Close Price]]-Table2[[#This Row],[20D EMA]])/Table2[[#This Row],[20D EMA]]</f>
        <v>7.3787112503254593E-2</v>
      </c>
      <c r="T449" s="2">
        <f>(Table2[[#This Row],[Close Price]]-Table2[[#This Row],[50D EMA]])/Table2[[#This Row],[50D EMA]]</f>
        <v>0.19349930974290938</v>
      </c>
      <c r="U449" s="2">
        <f>(Table2[[#This Row],[Close Price]]-Table2[[#This Row],[200D EMA]])/Table2[[#This Row],[200D EMA]]</f>
        <v>0.51131064317005726</v>
      </c>
      <c r="V449">
        <v>1.50204268685738</v>
      </c>
      <c r="W449">
        <v>1350</v>
      </c>
      <c r="X449">
        <v>1408</v>
      </c>
      <c r="Y449">
        <v>1332</v>
      </c>
      <c r="Z449">
        <v>1360.95</v>
      </c>
      <c r="AA449">
        <v>1180</v>
      </c>
      <c r="AB449">
        <v>1486.35</v>
      </c>
      <c r="AC449" s="2">
        <f>(Table2[[#This Row],[Close Price]]/Table2[[#This Row],[Day Low]])-1</f>
        <v>8.11111111111118E-3</v>
      </c>
      <c r="AD449" s="2">
        <f>(Table2[[#This Row],[Day High]]/Table2[[#This Row],[Close Price]])-1</f>
        <v>3.4571439068297849E-2</v>
      </c>
      <c r="AE449" s="2">
        <f>(Table2[[#This Row],[Close Price]]/Table2[[#This Row],[Current Week Low]])-1</f>
        <v>2.1734234234234373E-2</v>
      </c>
      <c r="AF449" s="2">
        <f>(Table2[[#This Row],[Current Week High]]/Table2[[#This Row],[Close Price]])-1</f>
        <v>0</v>
      </c>
      <c r="AG449" s="2">
        <f>(Table2[[#This Row],[Close Price]]/Table2[[#This Row],[Current Month Low]])-1</f>
        <v>0.15334745762711877</v>
      </c>
      <c r="AH449" s="2">
        <f>(Table2[[#This Row],[Current Month High]]/Table2[[#This Row],[Close Price]])-1</f>
        <v>9.2141518792020261E-2</v>
      </c>
      <c r="AI449">
        <v>9.2141518792020207</v>
      </c>
      <c r="AJ449">
        <v>136.68695652173901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0.15</v>
      </c>
      <c r="AM449" t="s">
        <v>10183</v>
      </c>
      <c r="AN449">
        <v>17.45</v>
      </c>
      <c r="AO449" t="s">
        <v>10183</v>
      </c>
      <c r="AP449">
        <v>0.20650916092320701</v>
      </c>
      <c r="AQ449">
        <f>(Table2[[#This Row],[Sharpe Ratio]]-AVERAGE(Table2[Sharpe Ratio]))/_xlfn.STDEV.P(Table2[Sharpe Ratio])</f>
        <v>1.7295721571910267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3.4017859081487094</v>
      </c>
      <c r="AS449">
        <f>_xlfn.RANK.AVG(Table2[[#This Row],[1Y Return vs Nifty Z-Score]],Table2[1Y Return vs Nifty Z-Score])</f>
        <v>116</v>
      </c>
      <c r="AT449">
        <f>_xlfn.RANK.AVG(Table2[[#This Row],[6M Return vs Nifty Z-Score]],Table2[6M Return vs Nifty Z-Score])</f>
        <v>45</v>
      </c>
      <c r="AU449">
        <f>_xlfn.RANK.AVG(Table2[[#This Row],[Sharpe Ratio Z-Score]],Table2[Sharpe Ratio Z-Score])</f>
        <v>31</v>
      </c>
      <c r="AV449">
        <f>(Table2[[#This Row],[Rank 1Y]]+Table2[[#This Row],[Rank 6M]]+Table2[[#This Row],[Rank Sharpe]])/3</f>
        <v>64</v>
      </c>
    </row>
    <row r="450" spans="1:48" x14ac:dyDescent="0.3">
      <c r="A450" t="s">
        <v>1101</v>
      </c>
      <c r="B450" t="s">
        <v>1102</v>
      </c>
      <c r="C450" t="s">
        <v>10151</v>
      </c>
      <c r="D450" t="s">
        <v>1103</v>
      </c>
      <c r="E450">
        <v>11263.21847442</v>
      </c>
      <c r="F450">
        <v>1036.2</v>
      </c>
      <c r="G450">
        <v>-38.377937002086298</v>
      </c>
      <c r="H450">
        <f>(Table2[[#This Row],[1Y Return vs Nifty]]-AVERAGE(Table2[1Y Return vs Nifty]))/_xlfn.STDEV.P(Table2[1Y Return vs Nifty])</f>
        <v>-1.0065704595232505</v>
      </c>
      <c r="I450">
        <v>5.7332469017750798</v>
      </c>
      <c r="J450">
        <f>(Table2[[#This Row],[1M Return vs Nifty]]-AVERAGE(Table2[1M Return vs Nifty]))/_xlfn.STDEV.P(Table2[1M Return vs Nifty])</f>
        <v>0.59228814092484716</v>
      </c>
      <c r="K450">
        <v>-26.274716973524701</v>
      </c>
      <c r="L450">
        <f>(Table2[[#This Row],[6M Return vs Nifty]]-AVERAGE(Table2[6M Return vs Nifty]))/_xlfn.STDEV.P(Table2[6M Return vs Nifty])</f>
        <v>-1.1337467853442937</v>
      </c>
      <c r="M450">
        <v>-3.0742600189016298</v>
      </c>
      <c r="N450">
        <f>(Table2[[#This Row],[1W Return vs Nifty]]-AVERAGE(Table2[1W Return vs Nifty]))/_xlfn.STDEV.P(Table2[1W Return vs Nifty])</f>
        <v>-0.32816934189003283</v>
      </c>
      <c r="O450">
        <v>985.31</v>
      </c>
      <c r="P450">
        <v>959.56517222336799</v>
      </c>
      <c r="Q450">
        <v>1028.5227407662601</v>
      </c>
      <c r="R450">
        <v>71.043454734060305</v>
      </c>
      <c r="S450" s="2">
        <f>(Table2[[#This Row],[Close Price]]-Table2[[#This Row],[20D EMA]])/Table2[[#This Row],[20D EMA]]</f>
        <v>5.1648719692279695E-2</v>
      </c>
      <c r="T450" s="2">
        <f>(Table2[[#This Row],[Close Price]]-Table2[[#This Row],[50D EMA]])/Table2[[#This Row],[50D EMA]]</f>
        <v>7.9864119702328012E-2</v>
      </c>
      <c r="U450" s="2">
        <f>(Table2[[#This Row],[Close Price]]-Table2[[#This Row],[200D EMA]])/Table2[[#This Row],[200D EMA]]</f>
        <v>7.4643553607967117E-3</v>
      </c>
      <c r="V450">
        <v>1.7847044476525999</v>
      </c>
      <c r="W450">
        <v>1032.7</v>
      </c>
      <c r="X450">
        <v>1041.45</v>
      </c>
      <c r="Y450">
        <v>1027</v>
      </c>
      <c r="Z450">
        <v>1051.6500000000001</v>
      </c>
      <c r="AA450">
        <v>918.55</v>
      </c>
      <c r="AB450">
        <v>1067</v>
      </c>
      <c r="AC450" s="2">
        <f>(Table2[[#This Row],[Close Price]]/Table2[[#This Row],[Day Low]])-1</f>
        <v>3.3891740098770384E-3</v>
      </c>
      <c r="AD450" s="2">
        <f>(Table2[[#This Row],[Day High]]/Table2[[#This Row],[Close Price]])-1</f>
        <v>5.0665894614938534E-3</v>
      </c>
      <c r="AE450" s="2">
        <f>(Table2[[#This Row],[Close Price]]/Table2[[#This Row],[Current Week Low]])-1</f>
        <v>8.9581304771177983E-3</v>
      </c>
      <c r="AF450" s="2">
        <f>(Table2[[#This Row],[Current Week High]]/Table2[[#This Row],[Close Price]])-1</f>
        <v>1.491024898668214E-2</v>
      </c>
      <c r="AG450" s="2">
        <f>(Table2[[#This Row],[Close Price]]/Table2[[#This Row],[Current Month Low]])-1</f>
        <v>0.12808230363072237</v>
      </c>
      <c r="AH450" s="2">
        <f>(Table2[[#This Row],[Current Month High]]/Table2[[#This Row],[Close Price]])-1</f>
        <v>2.9723991507430991E-2</v>
      </c>
      <c r="AI450">
        <v>32.209033005211303</v>
      </c>
      <c r="AJ450">
        <v>21.334894613583099</v>
      </c>
      <c r="AK450" t="str">
        <f>IF(AND(Table2[[#This Row],[20D EMA]]&gt;Table2[[#This Row],[50D EMA]],Table2[[#This Row],[50D EMA]]&gt;Table2[[#This Row],[200D EMA]]),"Uptrend","Downtrend/NoTrend")</f>
        <v>Downtrend/NoTrend</v>
      </c>
      <c r="AL450">
        <v>0.01</v>
      </c>
      <c r="AM450" t="s">
        <v>10183</v>
      </c>
      <c r="AN450">
        <v>11.94</v>
      </c>
      <c r="AO450" t="s">
        <v>10183</v>
      </c>
      <c r="AP450">
        <v>-7.0220121803306002E-2</v>
      </c>
      <c r="AQ450">
        <f>(Table2[[#This Row],[Sharpe Ratio]]-AVERAGE(Table2[Sharpe Ratio]))/_xlfn.STDEV.P(Table2[Sharpe Ratio])</f>
        <v>-1.4009381214890073</v>
      </c>
      <c r="AR4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0">
        <f>_xlfn.RANK.AVG(Table2[[#This Row],[1Y Return vs Nifty Z-Score]],Table2[1Y Return vs Nifty Z-Score])</f>
        <v>692</v>
      </c>
      <c r="AT450">
        <f>_xlfn.RANK.AVG(Table2[[#This Row],[6M Return vs Nifty Z-Score]],Table2[6M Return vs Nifty Z-Score])</f>
        <v>666</v>
      </c>
      <c r="AU450">
        <f>_xlfn.RANK.AVG(Table2[[#This Row],[Sharpe Ratio Z-Score]],Table2[Sharpe Ratio Z-Score])</f>
        <v>671</v>
      </c>
      <c r="AV450">
        <f>(Table2[[#This Row],[Rank 1Y]]+Table2[[#This Row],[Rank 6M]]+Table2[[#This Row],[Rank Sharpe]])/3</f>
        <v>676.33333333333337</v>
      </c>
    </row>
    <row r="451" spans="1:48" x14ac:dyDescent="0.3">
      <c r="A451" t="s">
        <v>1106</v>
      </c>
      <c r="B451" t="s">
        <v>1107</v>
      </c>
      <c r="C451" t="s">
        <v>10142</v>
      </c>
      <c r="D451" t="s">
        <v>46</v>
      </c>
      <c r="E451">
        <v>11190.857325364999</v>
      </c>
      <c r="F451">
        <v>1717.15</v>
      </c>
      <c r="G451">
        <v>70.452473870894394</v>
      </c>
      <c r="H451">
        <f>(Table2[[#This Row],[1Y Return vs Nifty]]-AVERAGE(Table2[1Y Return vs Nifty]))/_xlfn.STDEV.P(Table2[1Y Return vs Nifty])</f>
        <v>0.33189219215161708</v>
      </c>
      <c r="I451">
        <v>-9.3740666639220898</v>
      </c>
      <c r="J451">
        <f>(Table2[[#This Row],[1M Return vs Nifty]]-AVERAGE(Table2[1M Return vs Nifty]))/_xlfn.STDEV.P(Table2[1M Return vs Nifty])</f>
        <v>-0.84419192147164268</v>
      </c>
      <c r="K451">
        <v>76.545472259492897</v>
      </c>
      <c r="L451">
        <f>(Table2[[#This Row],[6M Return vs Nifty]]-AVERAGE(Table2[6M Return vs Nifty]))/_xlfn.STDEV.P(Table2[6M Return vs Nifty])</f>
        <v>2.0296575204617628</v>
      </c>
      <c r="M451">
        <v>-3.7840886899243502</v>
      </c>
      <c r="N451">
        <f>(Table2[[#This Row],[1W Return vs Nifty]]-AVERAGE(Table2[1W Return vs Nifty]))/_xlfn.STDEV.P(Table2[1W Return vs Nifty])</f>
        <v>-0.47963559840491249</v>
      </c>
      <c r="O451">
        <v>1697.9</v>
      </c>
      <c r="P451">
        <v>1561.5752917950099</v>
      </c>
      <c r="Q451">
        <v>1183.59551060422</v>
      </c>
      <c r="R451">
        <v>52.409322837899701</v>
      </c>
      <c r="S451" s="2">
        <f>(Table2[[#This Row],[Close Price]]-Table2[[#This Row],[20D EMA]])/Table2[[#This Row],[20D EMA]]</f>
        <v>1.133753460156664E-2</v>
      </c>
      <c r="T451" s="2">
        <f>(Table2[[#This Row],[Close Price]]-Table2[[#This Row],[50D EMA]])/Table2[[#This Row],[50D EMA]]</f>
        <v>9.9626773696040713E-2</v>
      </c>
      <c r="U451" s="2">
        <f>(Table2[[#This Row],[Close Price]]-Table2[[#This Row],[200D EMA]])/Table2[[#This Row],[200D EMA]]</f>
        <v>0.45079124127752318</v>
      </c>
      <c r="V451">
        <v>0.58398290350918003</v>
      </c>
      <c r="W451">
        <v>1700</v>
      </c>
      <c r="X451">
        <v>1879.9</v>
      </c>
      <c r="Y451">
        <v>1686.7</v>
      </c>
      <c r="Z451">
        <v>1740</v>
      </c>
      <c r="AA451">
        <v>1664.95</v>
      </c>
      <c r="AB451">
        <v>1802</v>
      </c>
      <c r="AC451" s="2">
        <f>(Table2[[#This Row],[Close Price]]/Table2[[#This Row],[Day Low]])-1</f>
        <v>1.008823529411762E-2</v>
      </c>
      <c r="AD451" s="2">
        <f>(Table2[[#This Row],[Day High]]/Table2[[#This Row],[Close Price]])-1</f>
        <v>9.4779139853827576E-2</v>
      </c>
      <c r="AE451" s="2">
        <f>(Table2[[#This Row],[Close Price]]/Table2[[#This Row],[Current Week Low]])-1</f>
        <v>1.8053002905080939E-2</v>
      </c>
      <c r="AF451" s="2">
        <f>(Table2[[#This Row],[Current Week High]]/Table2[[#This Row],[Close Price]])-1</f>
        <v>1.330693299944663E-2</v>
      </c>
      <c r="AG451" s="2">
        <f>(Table2[[#This Row],[Close Price]]/Table2[[#This Row],[Current Month Low]])-1</f>
        <v>3.1352292861647424E-2</v>
      </c>
      <c r="AH451" s="2">
        <f>(Table2[[#This Row],[Current Month High]]/Table2[[#This Row],[Close Price]])-1</f>
        <v>4.9413271991380903E-2</v>
      </c>
      <c r="AI451">
        <v>8.89555367906123</v>
      </c>
      <c r="AJ451">
        <v>113.28406409141699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0.36</v>
      </c>
      <c r="AM451" t="s">
        <v>10183</v>
      </c>
      <c r="AN451">
        <v>-2.21</v>
      </c>
      <c r="AO451" t="s">
        <v>10184</v>
      </c>
      <c r="AP451">
        <v>0.13637588722251501</v>
      </c>
      <c r="AQ451">
        <f>(Table2[[#This Row],[Sharpe Ratio]]-AVERAGE(Table2[Sharpe Ratio]))/_xlfn.STDEV.P(Table2[Sharpe Ratio])</f>
        <v>0.93618689620844775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1.9739090889452722</v>
      </c>
      <c r="AS451">
        <f>_xlfn.RANK.AVG(Table2[[#This Row],[1Y Return vs Nifty Z-Score]],Table2[1Y Return vs Nifty Z-Score])</f>
        <v>184</v>
      </c>
      <c r="AT451">
        <f>_xlfn.RANK.AVG(Table2[[#This Row],[6M Return vs Nifty Z-Score]],Table2[6M Return vs Nifty Z-Score])</f>
        <v>27</v>
      </c>
      <c r="AU451">
        <f>_xlfn.RANK.AVG(Table2[[#This Row],[Sharpe Ratio Z-Score]],Table2[Sharpe Ratio Z-Score])</f>
        <v>137</v>
      </c>
      <c r="AV451">
        <f>(Table2[[#This Row],[Rank 1Y]]+Table2[[#This Row],[Rank 6M]]+Table2[[#This Row],[Rank Sharpe]])/3</f>
        <v>116</v>
      </c>
    </row>
    <row r="452" spans="1:48" x14ac:dyDescent="0.3">
      <c r="A452" t="s">
        <v>1108</v>
      </c>
      <c r="B452" t="s">
        <v>1109</v>
      </c>
      <c r="C452" t="s">
        <v>10152</v>
      </c>
      <c r="D452" t="s">
        <v>140</v>
      </c>
      <c r="E452">
        <v>11153.774180574001</v>
      </c>
      <c r="F452">
        <v>207.14</v>
      </c>
      <c r="G452">
        <v>155.00754332085199</v>
      </c>
      <c r="H452">
        <f>(Table2[[#This Row],[1Y Return vs Nifty]]-AVERAGE(Table2[1Y Return vs Nifty]))/_xlfn.STDEV.P(Table2[1Y Return vs Nifty])</f>
        <v>1.3718019155526564</v>
      </c>
      <c r="I452">
        <v>-2.8447433977839598</v>
      </c>
      <c r="J452">
        <f>(Table2[[#This Row],[1M Return vs Nifty]]-AVERAGE(Table2[1M Return vs Nifty]))/_xlfn.STDEV.P(Table2[1M Return vs Nifty])</f>
        <v>-0.22335072081995538</v>
      </c>
      <c r="K452">
        <v>-26.683412632688199</v>
      </c>
      <c r="L452">
        <f>(Table2[[#This Row],[6M Return vs Nifty]]-AVERAGE(Table2[6M Return vs Nifty]))/_xlfn.STDEV.P(Table2[6M Return vs Nifty])</f>
        <v>-1.1463208684850288</v>
      </c>
      <c r="M452">
        <v>-7.5151068578242102</v>
      </c>
      <c r="N452">
        <f>(Table2[[#This Row],[1W Return vs Nifty]]-AVERAGE(Table2[1W Return vs Nifty]))/_xlfn.STDEV.P(Table2[1W Return vs Nifty])</f>
        <v>-1.2757761009667035</v>
      </c>
      <c r="O452">
        <v>205.28</v>
      </c>
      <c r="P452">
        <v>205.86681187862399</v>
      </c>
      <c r="Q452">
        <v>197.06314446873699</v>
      </c>
      <c r="R452">
        <v>50.366140344550097</v>
      </c>
      <c r="S452" s="2">
        <f>(Table2[[#This Row],[Close Price]]-Table2[[#This Row],[20D EMA]])/Table2[[#This Row],[20D EMA]]</f>
        <v>9.0607950116912764E-3</v>
      </c>
      <c r="T452" s="2">
        <f>(Table2[[#This Row],[Close Price]]-Table2[[#This Row],[50D EMA]])/Table2[[#This Row],[50D EMA]]</f>
        <v>6.184523429287124E-3</v>
      </c>
      <c r="U452" s="2">
        <f>(Table2[[#This Row],[Close Price]]-Table2[[#This Row],[200D EMA]])/Table2[[#This Row],[200D EMA]]</f>
        <v>5.1135160551858704E-2</v>
      </c>
      <c r="V452">
        <v>1.42330383343127</v>
      </c>
      <c r="W452">
        <v>207</v>
      </c>
      <c r="X452">
        <v>209.4</v>
      </c>
      <c r="Y452">
        <v>206.1</v>
      </c>
      <c r="Z452">
        <v>212.77</v>
      </c>
      <c r="AA452">
        <v>185.4</v>
      </c>
      <c r="AB452">
        <v>228.95</v>
      </c>
      <c r="AC452" s="2">
        <f>(Table2[[#This Row],[Close Price]]/Table2[[#This Row],[Day Low]])-1</f>
        <v>6.7632850241539089E-4</v>
      </c>
      <c r="AD452" s="2">
        <f>(Table2[[#This Row],[Day High]]/Table2[[#This Row],[Close Price]])-1</f>
        <v>1.0910495317176805E-2</v>
      </c>
      <c r="AE452" s="2">
        <f>(Table2[[#This Row],[Close Price]]/Table2[[#This Row],[Current Week Low]])-1</f>
        <v>5.0460941290635386E-3</v>
      </c>
      <c r="AF452" s="2">
        <f>(Table2[[#This Row],[Current Week High]]/Table2[[#This Row],[Close Price]])-1</f>
        <v>2.7179685237037843E-2</v>
      </c>
      <c r="AG452" s="2">
        <f>(Table2[[#This Row],[Close Price]]/Table2[[#This Row],[Current Month Low]])-1</f>
        <v>0.11725997842502678</v>
      </c>
      <c r="AH452" s="2">
        <f>(Table2[[#This Row],[Current Month High]]/Table2[[#This Row],[Close Price]])-1</f>
        <v>0.10529110746355119</v>
      </c>
      <c r="AI452">
        <v>37.539828135560398</v>
      </c>
      <c r="AJ452">
        <v>183.94790952707299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-0.19</v>
      </c>
      <c r="AM452" t="s">
        <v>10184</v>
      </c>
      <c r="AN452">
        <v>10.23</v>
      </c>
      <c r="AO452" t="s">
        <v>10183</v>
      </c>
      <c r="AP452">
        <v>0.153257918960606</v>
      </c>
      <c r="AQ452">
        <f>(Table2[[#This Row],[Sharpe Ratio]]-AVERAGE(Table2[Sharpe Ratio]))/_xlfn.STDEV.P(Table2[Sharpe Ratio])</f>
        <v>1.1271655066409643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62</v>
      </c>
      <c r="AT452">
        <f>_xlfn.RANK.AVG(Table2[[#This Row],[6M Return vs Nifty Z-Score]],Table2[6M Return vs Nifty Z-Score])</f>
        <v>669</v>
      </c>
      <c r="AU452">
        <f>_xlfn.RANK.AVG(Table2[[#This Row],[Sharpe Ratio Z-Score]],Table2[Sharpe Ratio Z-Score])</f>
        <v>100</v>
      </c>
      <c r="AV452">
        <f>(Table2[[#This Row],[Rank 1Y]]+Table2[[#This Row],[Rank 6M]]+Table2[[#This Row],[Rank Sharpe]])/3</f>
        <v>277</v>
      </c>
    </row>
    <row r="453" spans="1:48" x14ac:dyDescent="0.3">
      <c r="A453" t="s">
        <v>1112</v>
      </c>
      <c r="B453" t="s">
        <v>1113</v>
      </c>
      <c r="C453" t="s">
        <v>10143</v>
      </c>
      <c r="D453" t="s">
        <v>393</v>
      </c>
      <c r="E453">
        <v>11020.020814019999</v>
      </c>
      <c r="F453">
        <v>2724.35</v>
      </c>
      <c r="G453">
        <v>-14.467465393070199</v>
      </c>
      <c r="H453">
        <f>(Table2[[#This Row],[1Y Return vs Nifty]]-AVERAGE(Table2[1Y Return vs Nifty]))/_xlfn.STDEV.P(Table2[1Y Return vs Nifty])</f>
        <v>-0.7125049223642268</v>
      </c>
      <c r="I453">
        <v>-2.3724154292838699</v>
      </c>
      <c r="J453">
        <f>(Table2[[#This Row],[1M Return vs Nifty]]-AVERAGE(Table2[1M Return vs Nifty]))/_xlfn.STDEV.P(Table2[1M Return vs Nifty])</f>
        <v>-0.17843937991794337</v>
      </c>
      <c r="K453">
        <v>-2.05498108416118</v>
      </c>
      <c r="L453">
        <f>(Table2[[#This Row],[6M Return vs Nifty]]-AVERAGE(Table2[6M Return vs Nifty]))/_xlfn.STDEV.P(Table2[6M Return vs Nifty])</f>
        <v>-0.38859335419990848</v>
      </c>
      <c r="M453">
        <v>-3.8416712967481699</v>
      </c>
      <c r="N453">
        <f>(Table2[[#This Row],[1W Return vs Nifty]]-AVERAGE(Table2[1W Return vs Nifty]))/_xlfn.STDEV.P(Table2[1W Return vs Nifty])</f>
        <v>-0.49192281960634093</v>
      </c>
      <c r="O453">
        <v>2630.51</v>
      </c>
      <c r="P453">
        <v>2565.5352375472298</v>
      </c>
      <c r="Q453">
        <v>2438.0049068562798</v>
      </c>
      <c r="R453">
        <v>59.964856848071598</v>
      </c>
      <c r="S453" s="2">
        <f>(Table2[[#This Row],[Close Price]]-Table2[[#This Row],[20D EMA]])/Table2[[#This Row],[20D EMA]]</f>
        <v>3.5673690653143186E-2</v>
      </c>
      <c r="T453" s="2">
        <f>(Table2[[#This Row],[Close Price]]-Table2[[#This Row],[50D EMA]])/Table2[[#This Row],[50D EMA]]</f>
        <v>6.1903169416064746E-2</v>
      </c>
      <c r="U453" s="2">
        <f>(Table2[[#This Row],[Close Price]]-Table2[[#This Row],[200D EMA]])/Table2[[#This Row],[200D EMA]]</f>
        <v>0.1174505811446261</v>
      </c>
      <c r="V453">
        <v>1.4561050218615901</v>
      </c>
      <c r="W453">
        <v>2689.05</v>
      </c>
      <c r="X453">
        <v>2743.95</v>
      </c>
      <c r="Y453">
        <v>2642.1</v>
      </c>
      <c r="Z453">
        <v>2813.75</v>
      </c>
      <c r="AA453">
        <v>2609.65</v>
      </c>
      <c r="AB453">
        <v>2907.35</v>
      </c>
      <c r="AC453" s="2">
        <f>(Table2[[#This Row],[Close Price]]/Table2[[#This Row],[Day Low]])-1</f>
        <v>1.3127312619698239E-2</v>
      </c>
      <c r="AD453" s="2">
        <f>(Table2[[#This Row],[Day High]]/Table2[[#This Row],[Close Price]])-1</f>
        <v>7.1943766402995379E-3</v>
      </c>
      <c r="AE453" s="2">
        <f>(Table2[[#This Row],[Close Price]]/Table2[[#This Row],[Current Week Low]])-1</f>
        <v>3.1130540100677395E-2</v>
      </c>
      <c r="AF453" s="2">
        <f>(Table2[[#This Row],[Current Week High]]/Table2[[#This Row],[Close Price]])-1</f>
        <v>3.2815166920549865E-2</v>
      </c>
      <c r="AG453" s="2">
        <f>(Table2[[#This Row],[Close Price]]/Table2[[#This Row],[Current Month Low]])-1</f>
        <v>4.3952254133696078E-2</v>
      </c>
      <c r="AH453" s="2">
        <f>(Table2[[#This Row],[Current Month High]]/Table2[[#This Row],[Close Price]])-1</f>
        <v>6.7171985978306648E-2</v>
      </c>
      <c r="AI453">
        <v>10.0611154954392</v>
      </c>
      <c r="AJ453">
        <v>32.484742383349101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-7.0000000000000007E-2</v>
      </c>
      <c r="AM453" t="s">
        <v>10184</v>
      </c>
      <c r="AN453">
        <v>4.82</v>
      </c>
      <c r="AO453" t="s">
        <v>10183</v>
      </c>
      <c r="AP453">
        <v>5.2889597048157003E-2</v>
      </c>
      <c r="AQ453">
        <f>(Table2[[#This Row],[Sharpe Ratio]]-AVERAGE(Table2[Sharpe Ratio]))/_xlfn.STDEV.P(Table2[Sharpe Ratio])</f>
        <v>-8.2548590863261058E-3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-1.7797153351747457</v>
      </c>
      <c r="AS453">
        <f>_xlfn.RANK.AVG(Table2[[#This Row],[1Y Return vs Nifty Z-Score]],Table2[1Y Return vs Nifty Z-Score])</f>
        <v>586</v>
      </c>
      <c r="AT453">
        <f>_xlfn.RANK.AVG(Table2[[#This Row],[6M Return vs Nifty Z-Score]],Table2[6M Return vs Nifty Z-Score])</f>
        <v>452</v>
      </c>
      <c r="AU453">
        <f>_xlfn.RANK.AVG(Table2[[#This Row],[Sharpe Ratio Z-Score]],Table2[Sharpe Ratio Z-Score])</f>
        <v>342</v>
      </c>
      <c r="AV453">
        <f>(Table2[[#This Row],[Rank 1Y]]+Table2[[#This Row],[Rank 6M]]+Table2[[#This Row],[Rank Sharpe]])/3</f>
        <v>460</v>
      </c>
    </row>
    <row r="454" spans="1:48" x14ac:dyDescent="0.3">
      <c r="A454" t="s">
        <v>1116</v>
      </c>
      <c r="B454" t="s">
        <v>1117</v>
      </c>
      <c r="C454" t="s">
        <v>10150</v>
      </c>
      <c r="D454" t="s">
        <v>86</v>
      </c>
      <c r="E454">
        <v>10951.8477211399</v>
      </c>
      <c r="F454">
        <v>226.54</v>
      </c>
      <c r="G454">
        <v>60.629378651047602</v>
      </c>
      <c r="H454">
        <f>(Table2[[#This Row],[1Y Return vs Nifty]]-AVERAGE(Table2[1Y Return vs Nifty]))/_xlfn.STDEV.P(Table2[1Y Return vs Nifty])</f>
        <v>0.21108178658440746</v>
      </c>
      <c r="I454">
        <v>9.0439053155467608</v>
      </c>
      <c r="J454">
        <f>(Table2[[#This Row],[1M Return vs Nifty]]-AVERAGE(Table2[1M Return vs Nifty]))/_xlfn.STDEV.P(Table2[1M Return vs Nifty])</f>
        <v>0.90708234865126514</v>
      </c>
      <c r="K454">
        <v>24.795185606220301</v>
      </c>
      <c r="L454">
        <f>(Table2[[#This Row],[6M Return vs Nifty]]-AVERAGE(Table2[6M Return vs Nifty]))/_xlfn.STDEV.P(Table2[6M Return vs Nifty])</f>
        <v>0.43748889242455002</v>
      </c>
      <c r="M454">
        <v>2.0847085828948502</v>
      </c>
      <c r="N454">
        <f>(Table2[[#This Row],[1W Return vs Nifty]]-AVERAGE(Table2[1W Return vs Nifty]))/_xlfn.STDEV.P(Table2[1W Return vs Nifty])</f>
        <v>0.77267328886206388</v>
      </c>
      <c r="O454">
        <v>218.65</v>
      </c>
      <c r="P454">
        <v>210.43831136262199</v>
      </c>
      <c r="Q454">
        <v>182.087395374511</v>
      </c>
      <c r="R454">
        <v>55.708926381562797</v>
      </c>
      <c r="S454" s="2">
        <f>(Table2[[#This Row],[Close Price]]-Table2[[#This Row],[20D EMA]])/Table2[[#This Row],[20D EMA]]</f>
        <v>3.6085067459409953E-2</v>
      </c>
      <c r="T454" s="2">
        <f>(Table2[[#This Row],[Close Price]]-Table2[[#This Row],[50D EMA]])/Table2[[#This Row],[50D EMA]]</f>
        <v>7.6515005908938227E-2</v>
      </c>
      <c r="U454" s="2">
        <f>(Table2[[#This Row],[Close Price]]-Table2[[#This Row],[200D EMA]])/Table2[[#This Row],[200D EMA]]</f>
        <v>0.24412785154107136</v>
      </c>
      <c r="V454">
        <v>2.13707596635893</v>
      </c>
      <c r="W454">
        <v>225.72</v>
      </c>
      <c r="X454">
        <v>229.9</v>
      </c>
      <c r="Y454">
        <v>225.55</v>
      </c>
      <c r="Z454">
        <v>233.65</v>
      </c>
      <c r="AA454">
        <v>209.51</v>
      </c>
      <c r="AB454">
        <v>242.5</v>
      </c>
      <c r="AC454" s="2">
        <f>(Table2[[#This Row],[Close Price]]/Table2[[#This Row],[Day Low]])-1</f>
        <v>3.6328194222929877E-3</v>
      </c>
      <c r="AD454" s="2">
        <f>(Table2[[#This Row],[Day High]]/Table2[[#This Row],[Close Price]])-1</f>
        <v>1.4831817780524448E-2</v>
      </c>
      <c r="AE454" s="2">
        <f>(Table2[[#This Row],[Close Price]]/Table2[[#This Row],[Current Week Low]])-1</f>
        <v>4.3892706716912588E-3</v>
      </c>
      <c r="AF454" s="2">
        <f>(Table2[[#This Row],[Current Week High]]/Table2[[#This Row],[Close Price]])-1</f>
        <v>3.1385185839145402E-2</v>
      </c>
      <c r="AG454" s="2">
        <f>(Table2[[#This Row],[Close Price]]/Table2[[#This Row],[Current Month Low]])-1</f>
        <v>8.1284902868598241E-2</v>
      </c>
      <c r="AH454" s="2">
        <f>(Table2[[#This Row],[Current Month High]]/Table2[[#This Row],[Close Price]])-1</f>
        <v>7.045113445749096E-2</v>
      </c>
      <c r="AI454">
        <v>7.0451134457490898</v>
      </c>
      <c r="AJ454">
        <v>96.053656425789697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-0.04</v>
      </c>
      <c r="AM454" t="s">
        <v>10184</v>
      </c>
      <c r="AN454">
        <v>8.69</v>
      </c>
      <c r="AO454" t="s">
        <v>10183</v>
      </c>
      <c r="AP454">
        <v>7.3786620348810006E-2</v>
      </c>
      <c r="AQ454">
        <f>(Table2[[#This Row],[Sharpe Ratio]]-AVERAGE(Table2[Sharpe Ratio]))/_xlfn.STDEV.P(Table2[Sharpe Ratio])</f>
        <v>0.22814349237097983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2.556469808893266</v>
      </c>
      <c r="AS454">
        <f>_xlfn.RANK.AVG(Table2[[#This Row],[1Y Return vs Nifty Z-Score]],Table2[1Y Return vs Nifty Z-Score])</f>
        <v>216</v>
      </c>
      <c r="AT454">
        <f>_xlfn.RANK.AVG(Table2[[#This Row],[6M Return vs Nifty Z-Score]],Table2[6M Return vs Nifty Z-Score])</f>
        <v>189</v>
      </c>
      <c r="AU454">
        <f>_xlfn.RANK.AVG(Table2[[#This Row],[Sharpe Ratio Z-Score]],Table2[Sharpe Ratio Z-Score])</f>
        <v>269</v>
      </c>
      <c r="AV454">
        <f>(Table2[[#This Row],[Rank 1Y]]+Table2[[#This Row],[Rank 6M]]+Table2[[#This Row],[Rank Sharpe]])/3</f>
        <v>224.66666666666666</v>
      </c>
    </row>
    <row r="455" spans="1:48" x14ac:dyDescent="0.3">
      <c r="A455" t="s">
        <v>1118</v>
      </c>
      <c r="B455" t="s">
        <v>1119</v>
      </c>
      <c r="C455" t="s">
        <v>10149</v>
      </c>
      <c r="D455" t="s">
        <v>937</v>
      </c>
      <c r="E455">
        <v>10938.010711284</v>
      </c>
      <c r="F455">
        <v>79.209999999999994</v>
      </c>
      <c r="G455">
        <v>65.889891443003293</v>
      </c>
      <c r="H455">
        <f>(Table2[[#This Row],[1Y Return vs Nifty]]-AVERAGE(Table2[1Y Return vs Nifty]))/_xlfn.STDEV.P(Table2[1Y Return vs Nifty])</f>
        <v>0.2757787756356419</v>
      </c>
      <c r="I455">
        <v>-2.0023876381411001</v>
      </c>
      <c r="J455">
        <f>(Table2[[#This Row],[1M Return vs Nifty]]-AVERAGE(Table2[1M Return vs Nifty]))/_xlfn.STDEV.P(Table2[1M Return vs Nifty])</f>
        <v>-0.14325525918081139</v>
      </c>
      <c r="K455">
        <v>-15.831139514080601</v>
      </c>
      <c r="L455">
        <f>(Table2[[#This Row],[6M Return vs Nifty]]-AVERAGE(Table2[6M Return vs Nifty]))/_xlfn.STDEV.P(Table2[6M Return vs Nifty])</f>
        <v>-0.81243578456064969</v>
      </c>
      <c r="M455">
        <v>-4.6439685161049002</v>
      </c>
      <c r="N455">
        <f>(Table2[[#This Row],[1W Return vs Nifty]]-AVERAGE(Table2[1W Return vs Nifty]))/_xlfn.STDEV.P(Table2[1W Return vs Nifty])</f>
        <v>-0.66312040768512903</v>
      </c>
      <c r="O455">
        <v>80.010000000000005</v>
      </c>
      <c r="P455">
        <v>78.330517703739702</v>
      </c>
      <c r="Q455">
        <v>72.080482456805498</v>
      </c>
      <c r="R455">
        <v>42.456656000768298</v>
      </c>
      <c r="S455" s="2">
        <f>(Table2[[#This Row],[Close Price]]-Table2[[#This Row],[20D EMA]])/Table2[[#This Row],[20D EMA]]</f>
        <v>-9.9987501562306125E-3</v>
      </c>
      <c r="T455" s="2">
        <f>(Table2[[#This Row],[Close Price]]-Table2[[#This Row],[50D EMA]])/Table2[[#This Row],[50D EMA]]</f>
        <v>1.122783714498932E-2</v>
      </c>
      <c r="U455" s="2">
        <f>(Table2[[#This Row],[Close Price]]-Table2[[#This Row],[200D EMA]])/Table2[[#This Row],[200D EMA]]</f>
        <v>9.8910513639623401E-2</v>
      </c>
      <c r="V455">
        <v>0.535124837655371</v>
      </c>
      <c r="W455">
        <v>78.849999999999994</v>
      </c>
      <c r="X455">
        <v>79.459999999999994</v>
      </c>
      <c r="Y455">
        <v>77.650000000000006</v>
      </c>
      <c r="Z455">
        <v>80.2</v>
      </c>
      <c r="AA455">
        <v>77.52</v>
      </c>
      <c r="AB455">
        <v>84.8</v>
      </c>
      <c r="AC455" s="2">
        <f>(Table2[[#This Row],[Close Price]]/Table2[[#This Row],[Day Low]])-1</f>
        <v>4.5656309448318666E-3</v>
      </c>
      <c r="AD455" s="2">
        <f>(Table2[[#This Row],[Day High]]/Table2[[#This Row],[Close Price]])-1</f>
        <v>3.1561671506123989E-3</v>
      </c>
      <c r="AE455" s="2">
        <f>(Table2[[#This Row],[Close Price]]/Table2[[#This Row],[Current Week Low]])-1</f>
        <v>2.0090148100450511E-2</v>
      </c>
      <c r="AF455" s="2">
        <f>(Table2[[#This Row],[Current Week High]]/Table2[[#This Row],[Close Price]])-1</f>
        <v>1.2498421916424807E-2</v>
      </c>
      <c r="AG455" s="2">
        <f>(Table2[[#This Row],[Close Price]]/Table2[[#This Row],[Current Month Low]])-1</f>
        <v>2.1800825593395246E-2</v>
      </c>
      <c r="AH455" s="2">
        <f>(Table2[[#This Row],[Current Month High]]/Table2[[#This Row],[Close Price]])-1</f>
        <v>7.0571897487690993E-2</v>
      </c>
      <c r="AI455">
        <v>19.7449816942305</v>
      </c>
      <c r="AJ455">
        <v>102.32439335887599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0</v>
      </c>
      <c r="AM455">
        <v>0</v>
      </c>
      <c r="AN455">
        <v>-1.59</v>
      </c>
      <c r="AO455" t="s">
        <v>10184</v>
      </c>
      <c r="AP455">
        <v>1.7390341916656001E-2</v>
      </c>
      <c r="AQ455">
        <f>(Table2[[#This Row],[Sharpe Ratio]]-AVERAGE(Table2[Sharpe Ratio]))/_xlfn.STDEV.P(Table2[Sharpe Ratio])</f>
        <v>-0.4098414999351645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-1.7528741757261126</v>
      </c>
      <c r="AS455">
        <f>_xlfn.RANK.AVG(Table2[[#This Row],[1Y Return vs Nifty Z-Score]],Table2[1Y Return vs Nifty Z-Score])</f>
        <v>198</v>
      </c>
      <c r="AT455">
        <f>_xlfn.RANK.AVG(Table2[[#This Row],[6M Return vs Nifty Z-Score]],Table2[6M Return vs Nifty Z-Score])</f>
        <v>588</v>
      </c>
      <c r="AU455">
        <f>_xlfn.RANK.AVG(Table2[[#This Row],[Sharpe Ratio Z-Score]],Table2[Sharpe Ratio Z-Score])</f>
        <v>443</v>
      </c>
      <c r="AV455">
        <f>(Table2[[#This Row],[Rank 1Y]]+Table2[[#This Row],[Rank 6M]]+Table2[[#This Row],[Rank Sharpe]])/3</f>
        <v>409.66666666666669</v>
      </c>
    </row>
    <row r="456" spans="1:48" x14ac:dyDescent="0.3">
      <c r="A456" t="s">
        <v>1120</v>
      </c>
      <c r="B456" t="s">
        <v>1121</v>
      </c>
      <c r="C456" t="s">
        <v>10146</v>
      </c>
      <c r="D456" t="s">
        <v>220</v>
      </c>
      <c r="E456">
        <v>10843.345466999999</v>
      </c>
      <c r="F456">
        <v>555</v>
      </c>
      <c r="G456">
        <v>9.3829626925176299</v>
      </c>
      <c r="H456">
        <f>(Table2[[#This Row],[1Y Return vs Nifty]]-AVERAGE(Table2[1Y Return vs Nifty]))/_xlfn.STDEV.P(Table2[1Y Return vs Nifty])</f>
        <v>-0.41917783701236844</v>
      </c>
      <c r="I456">
        <v>-7.1082693845498701</v>
      </c>
      <c r="J456">
        <f>(Table2[[#This Row],[1M Return vs Nifty]]-AVERAGE(Table2[1M Return vs Nifty]))/_xlfn.STDEV.P(Table2[1M Return vs Nifty])</f>
        <v>-0.62874841438506668</v>
      </c>
      <c r="K456">
        <v>-11.8826558129586</v>
      </c>
      <c r="L456">
        <f>(Table2[[#This Row],[6M Return vs Nifty]]-AVERAGE(Table2[6M Return vs Nifty]))/_xlfn.STDEV.P(Table2[6M Return vs Nifty])</f>
        <v>-0.69095526176928168</v>
      </c>
      <c r="M456">
        <v>-2.9976331400604401</v>
      </c>
      <c r="N456">
        <f>(Table2[[#This Row],[1W Return vs Nifty]]-AVERAGE(Table2[1W Return vs Nifty]))/_xlfn.STDEV.P(Table2[1W Return vs Nifty])</f>
        <v>-0.31181837304318166</v>
      </c>
      <c r="O456">
        <v>569.37</v>
      </c>
      <c r="P456">
        <v>581.32253280935902</v>
      </c>
      <c r="Q456">
        <v>554.12595668990605</v>
      </c>
      <c r="R456">
        <v>32.486755908007801</v>
      </c>
      <c r="S456" s="2">
        <f>(Table2[[#This Row],[Close Price]]-Table2[[#This Row],[20D EMA]])/Table2[[#This Row],[20D EMA]]</f>
        <v>-2.5238421413140848E-2</v>
      </c>
      <c r="T456" s="2">
        <f>(Table2[[#This Row],[Close Price]]-Table2[[#This Row],[50D EMA]])/Table2[[#This Row],[50D EMA]]</f>
        <v>-4.5280427514395566E-2</v>
      </c>
      <c r="U456" s="2">
        <f>(Table2[[#This Row],[Close Price]]-Table2[[#This Row],[200D EMA]])/Table2[[#This Row],[200D EMA]]</f>
        <v>1.5773368844063647E-3</v>
      </c>
      <c r="V456">
        <v>0.61592659170821495</v>
      </c>
      <c r="W456">
        <v>557.4</v>
      </c>
      <c r="X456">
        <v>563.70000000000005</v>
      </c>
      <c r="Y456">
        <v>554</v>
      </c>
      <c r="Z456">
        <v>565.79999999999995</v>
      </c>
      <c r="AA456">
        <v>551</v>
      </c>
      <c r="AB456">
        <v>587.15</v>
      </c>
      <c r="AC456" s="2">
        <f>(Table2[[#This Row],[Close Price]]/Table2[[#This Row],[Day Low]])-1</f>
        <v>-4.3057050592033574E-3</v>
      </c>
      <c r="AD456" s="2">
        <f>(Table2[[#This Row],[Day High]]/Table2[[#This Row],[Close Price]])-1</f>
        <v>1.5675675675675738E-2</v>
      </c>
      <c r="AE456" s="2">
        <f>(Table2[[#This Row],[Close Price]]/Table2[[#This Row],[Current Week Low]])-1</f>
        <v>1.8050541516245744E-3</v>
      </c>
      <c r="AF456" s="2">
        <f>(Table2[[#This Row],[Current Week High]]/Table2[[#This Row],[Close Price]])-1</f>
        <v>1.9459459459459483E-2</v>
      </c>
      <c r="AG456" s="2">
        <f>(Table2[[#This Row],[Close Price]]/Table2[[#This Row],[Current Month Low]])-1</f>
        <v>7.2595281306715442E-3</v>
      </c>
      <c r="AH456" s="2">
        <f>(Table2[[#This Row],[Current Month High]]/Table2[[#This Row],[Close Price]])-1</f>
        <v>5.7927927927927891E-2</v>
      </c>
      <c r="AI456">
        <v>27.819819819819799</v>
      </c>
      <c r="AJ456">
        <v>37.0539572786763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-0.26</v>
      </c>
      <c r="AM456" t="s">
        <v>10184</v>
      </c>
      <c r="AN456">
        <v>-2.2999999999999998</v>
      </c>
      <c r="AO456" t="s">
        <v>10184</v>
      </c>
      <c r="AP456">
        <v>-5.5180087418606E-2</v>
      </c>
      <c r="AQ456">
        <f>(Table2[[#This Row],[Sharpe Ratio]]-AVERAGE(Table2[Sharpe Ratio]))/_xlfn.STDEV.P(Table2[Sharpe Ratio])</f>
        <v>-1.2307971744626827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6">
        <f>_xlfn.RANK.AVG(Table2[[#This Row],[1Y Return vs Nifty Z-Score]],Table2[1Y Return vs Nifty Z-Score])</f>
        <v>438</v>
      </c>
      <c r="AT456">
        <f>_xlfn.RANK.AVG(Table2[[#This Row],[6M Return vs Nifty Z-Score]],Table2[6M Return vs Nifty Z-Score])</f>
        <v>558</v>
      </c>
      <c r="AU456">
        <f>_xlfn.RANK.AVG(Table2[[#This Row],[Sharpe Ratio Z-Score]],Table2[Sharpe Ratio Z-Score])</f>
        <v>642</v>
      </c>
      <c r="AV456">
        <f>(Table2[[#This Row],[Rank 1Y]]+Table2[[#This Row],[Rank 6M]]+Table2[[#This Row],[Rank Sharpe]])/3</f>
        <v>546</v>
      </c>
    </row>
    <row r="457" spans="1:48" x14ac:dyDescent="0.3">
      <c r="A457" t="s">
        <v>1122</v>
      </c>
      <c r="B457" t="s">
        <v>1123</v>
      </c>
      <c r="C457" t="s">
        <v>10142</v>
      </c>
      <c r="D457" t="s">
        <v>882</v>
      </c>
      <c r="E457">
        <v>10814.720330800001</v>
      </c>
      <c r="F457">
        <v>1470.8</v>
      </c>
      <c r="G457">
        <v>79.964430114466694</v>
      </c>
      <c r="H457">
        <f>(Table2[[#This Row],[1Y Return vs Nifty]]-AVERAGE(Table2[1Y Return vs Nifty]))/_xlfn.STDEV.P(Table2[1Y Return vs Nifty])</f>
        <v>0.44887602115917541</v>
      </c>
      <c r="I457">
        <v>19.218235830779602</v>
      </c>
      <c r="J457">
        <f>(Table2[[#This Row],[1M Return vs Nifty]]-AVERAGE(Table2[1M Return vs Nifty]))/_xlfn.STDEV.P(Table2[1M Return vs Nifty])</f>
        <v>1.8745093415316978</v>
      </c>
      <c r="K457">
        <v>36.598803036861</v>
      </c>
      <c r="L457">
        <f>(Table2[[#This Row],[6M Return vs Nifty]]-AVERAGE(Table2[6M Return vs Nifty]))/_xlfn.STDEV.P(Table2[6M Return vs Nifty])</f>
        <v>0.80064339041477273</v>
      </c>
      <c r="M457">
        <v>10.703037155151399</v>
      </c>
      <c r="N457">
        <f>(Table2[[#This Row],[1W Return vs Nifty]]-AVERAGE(Table2[1W Return vs Nifty]))/_xlfn.STDEV.P(Table2[1W Return vs Nifty])</f>
        <v>2.611688842254869</v>
      </c>
      <c r="O457">
        <v>1330.38</v>
      </c>
      <c r="P457">
        <v>1215.9209883866099</v>
      </c>
      <c r="Q457">
        <v>992.29842570533003</v>
      </c>
      <c r="R457">
        <v>76.316944516828698</v>
      </c>
      <c r="S457" s="2">
        <f>(Table2[[#This Row],[Close Price]]-Table2[[#This Row],[20D EMA]])/Table2[[#This Row],[20D EMA]]</f>
        <v>0.10554879057111489</v>
      </c>
      <c r="T457" s="2">
        <f>(Table2[[#This Row],[Close Price]]-Table2[[#This Row],[50D EMA]])/Table2[[#This Row],[50D EMA]]</f>
        <v>0.20961807062117233</v>
      </c>
      <c r="U457" s="2">
        <f>(Table2[[#This Row],[Close Price]]-Table2[[#This Row],[200D EMA]])/Table2[[#This Row],[200D EMA]]</f>
        <v>0.48221539196189789</v>
      </c>
      <c r="V457">
        <v>0.92492368102419098</v>
      </c>
      <c r="W457">
        <v>1459.95</v>
      </c>
      <c r="X457">
        <v>1494.3</v>
      </c>
      <c r="Y457">
        <v>1451.15</v>
      </c>
      <c r="Z457">
        <v>1513</v>
      </c>
      <c r="AA457">
        <v>1215</v>
      </c>
      <c r="AB457">
        <v>1523.05</v>
      </c>
      <c r="AC457" s="2">
        <f>(Table2[[#This Row],[Close Price]]/Table2[[#This Row],[Day Low]])-1</f>
        <v>7.4317613616903255E-3</v>
      </c>
      <c r="AD457" s="2">
        <f>(Table2[[#This Row],[Day High]]/Table2[[#This Row],[Close Price]])-1</f>
        <v>1.5977699211313645E-2</v>
      </c>
      <c r="AE457" s="2">
        <f>(Table2[[#This Row],[Close Price]]/Table2[[#This Row],[Current Week Low]])-1</f>
        <v>1.3540984736243544E-2</v>
      </c>
      <c r="AF457" s="2">
        <f>(Table2[[#This Row],[Current Week High]]/Table2[[#This Row],[Close Price]])-1</f>
        <v>2.8691868370954721E-2</v>
      </c>
      <c r="AG457" s="2">
        <f>(Table2[[#This Row],[Close Price]]/Table2[[#This Row],[Current Month Low]])-1</f>
        <v>0.21053497942386823</v>
      </c>
      <c r="AH457" s="2">
        <f>(Table2[[#This Row],[Current Month High]]/Table2[[#This Row],[Close Price]])-1</f>
        <v>3.5524884416644031E-2</v>
      </c>
      <c r="AI457">
        <v>3.5524884416644</v>
      </c>
      <c r="AJ457">
        <v>124.20731707317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0.26</v>
      </c>
      <c r="AM457" t="s">
        <v>10183</v>
      </c>
      <c r="AN457">
        <v>15.4</v>
      </c>
      <c r="AO457" t="s">
        <v>10183</v>
      </c>
      <c r="AP457">
        <v>5.5077960005868003E-2</v>
      </c>
      <c r="AQ457">
        <f>(Table2[[#This Row],[Sharpe Ratio]]-AVERAGE(Table2[Sharpe Ratio]))/_xlfn.STDEV.P(Table2[Sharpe Ratio])</f>
        <v>1.6501078070376436E-2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5.7522186734308907</v>
      </c>
      <c r="AS457">
        <f>_xlfn.RANK.AVG(Table2[[#This Row],[1Y Return vs Nifty Z-Score]],Table2[1Y Return vs Nifty Z-Score])</f>
        <v>161</v>
      </c>
      <c r="AT457">
        <f>_xlfn.RANK.AVG(Table2[[#This Row],[6M Return vs Nifty Z-Score]],Table2[6M Return vs Nifty Z-Score])</f>
        <v>121</v>
      </c>
      <c r="AU457">
        <f>_xlfn.RANK.AVG(Table2[[#This Row],[Sharpe Ratio Z-Score]],Table2[Sharpe Ratio Z-Score])</f>
        <v>330</v>
      </c>
      <c r="AV457">
        <f>(Table2[[#This Row],[Rank 1Y]]+Table2[[#This Row],[Rank 6M]]+Table2[[#This Row],[Rank Sharpe]])/3</f>
        <v>204</v>
      </c>
    </row>
    <row r="458" spans="1:48" x14ac:dyDescent="0.3">
      <c r="A458" t="s">
        <v>1126</v>
      </c>
      <c r="B458" t="s">
        <v>1127</v>
      </c>
      <c r="C458" t="s">
        <v>10147</v>
      </c>
      <c r="D458" t="s">
        <v>1128</v>
      </c>
      <c r="E458">
        <v>10767.419940065</v>
      </c>
      <c r="F458">
        <v>529.15</v>
      </c>
      <c r="G458">
        <v>151.953331404126</v>
      </c>
      <c r="H458">
        <f>(Table2[[#This Row],[1Y Return vs Nifty]]-AVERAGE(Table2[1Y Return vs Nifty]))/_xlfn.STDEV.P(Table2[1Y Return vs Nifty])</f>
        <v>1.3342393579178313</v>
      </c>
      <c r="I458">
        <v>-5.6216720766130699</v>
      </c>
      <c r="J458">
        <f>(Table2[[#This Row],[1M Return vs Nifty]]-AVERAGE(Table2[1M Return vs Nifty]))/_xlfn.STDEV.P(Table2[1M Return vs Nifty])</f>
        <v>-0.48739519600001091</v>
      </c>
      <c r="K458">
        <v>59.1812521365935</v>
      </c>
      <c r="L458">
        <f>(Table2[[#This Row],[6M Return vs Nifty]]-AVERAGE(Table2[6M Return vs Nifty]))/_xlfn.STDEV.P(Table2[6M Return vs Nifty])</f>
        <v>1.4954234452913877</v>
      </c>
      <c r="M458">
        <v>-4.6696758350367604</v>
      </c>
      <c r="N458">
        <f>(Table2[[#This Row],[1W Return vs Nifty]]-AVERAGE(Table2[1W Return vs Nifty]))/_xlfn.STDEV.P(Table2[1W Return vs Nifty])</f>
        <v>-0.66860594457959233</v>
      </c>
      <c r="O458">
        <v>522.71</v>
      </c>
      <c r="P458">
        <v>488.800949540109</v>
      </c>
      <c r="Q458">
        <v>367.70101273656701</v>
      </c>
      <c r="R458">
        <v>51.357274041739501</v>
      </c>
      <c r="S458" s="2">
        <f>(Table2[[#This Row],[Close Price]]-Table2[[#This Row],[20D EMA]])/Table2[[#This Row],[20D EMA]]</f>
        <v>1.2320407109104361E-2</v>
      </c>
      <c r="T458" s="2">
        <f>(Table2[[#This Row],[Close Price]]-Table2[[#This Row],[50D EMA]])/Table2[[#This Row],[50D EMA]]</f>
        <v>8.254699688667462E-2</v>
      </c>
      <c r="U458" s="2">
        <f>(Table2[[#This Row],[Close Price]]-Table2[[#This Row],[200D EMA]])/Table2[[#This Row],[200D EMA]]</f>
        <v>0.43907680879601024</v>
      </c>
      <c r="V458">
        <v>0.81381551576179001</v>
      </c>
      <c r="W458">
        <v>532.15</v>
      </c>
      <c r="X458">
        <v>552.4</v>
      </c>
      <c r="Y458">
        <v>519.04999999999995</v>
      </c>
      <c r="Z458">
        <v>536.85</v>
      </c>
      <c r="AA458">
        <v>473.1</v>
      </c>
      <c r="AB458">
        <v>588</v>
      </c>
      <c r="AC458" s="2">
        <f>(Table2[[#This Row],[Close Price]]/Table2[[#This Row],[Day Low]])-1</f>
        <v>-5.6375082213661054E-3</v>
      </c>
      <c r="AD458" s="2">
        <f>(Table2[[#This Row],[Day High]]/Table2[[#This Row],[Close Price]])-1</f>
        <v>4.3938391760370399E-2</v>
      </c>
      <c r="AE458" s="2">
        <f>(Table2[[#This Row],[Close Price]]/Table2[[#This Row],[Current Week Low]])-1</f>
        <v>1.9458626336576579E-2</v>
      </c>
      <c r="AF458" s="2">
        <f>(Table2[[#This Row],[Current Week High]]/Table2[[#This Row],[Close Price]])-1</f>
        <v>1.4551639421714224E-2</v>
      </c>
      <c r="AG458" s="2">
        <f>(Table2[[#This Row],[Close Price]]/Table2[[#This Row],[Current Month Low]])-1</f>
        <v>0.11847389558232924</v>
      </c>
      <c r="AH458" s="2">
        <f>(Table2[[#This Row],[Current Month High]]/Table2[[#This Row],[Close Price]])-1</f>
        <v>0.11121610129452897</v>
      </c>
      <c r="AI458">
        <v>11.121610129452799</v>
      </c>
      <c r="AJ458">
        <v>190.66190606976099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0.17</v>
      </c>
      <c r="AM458" t="s">
        <v>10183</v>
      </c>
      <c r="AN458">
        <v>3.47</v>
      </c>
      <c r="AO458" t="s">
        <v>10183</v>
      </c>
      <c r="AP458">
        <v>9.8672119176675996E-2</v>
      </c>
      <c r="AQ458">
        <f>(Table2[[#This Row],[Sharpe Ratio]]-AVERAGE(Table2[Sharpe Ratio]))/_xlfn.STDEV.P(Table2[Sharpe Ratio])</f>
        <v>0.50966162121933145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2.1833232838489471</v>
      </c>
      <c r="AS458">
        <f>_xlfn.RANK.AVG(Table2[[#This Row],[1Y Return vs Nifty Z-Score]],Table2[1Y Return vs Nifty Z-Score])</f>
        <v>66</v>
      </c>
      <c r="AT458">
        <f>_xlfn.RANK.AVG(Table2[[#This Row],[6M Return vs Nifty Z-Score]],Table2[6M Return vs Nifty Z-Score])</f>
        <v>55</v>
      </c>
      <c r="AU458">
        <f>_xlfn.RANK.AVG(Table2[[#This Row],[Sharpe Ratio Z-Score]],Table2[Sharpe Ratio Z-Score])</f>
        <v>211</v>
      </c>
      <c r="AV458">
        <f>(Table2[[#This Row],[Rank 1Y]]+Table2[[#This Row],[Rank 6M]]+Table2[[#This Row],[Rank Sharpe]])/3</f>
        <v>110.66666666666667</v>
      </c>
    </row>
    <row r="459" spans="1:48" x14ac:dyDescent="0.3">
      <c r="A459" t="s">
        <v>1133</v>
      </c>
      <c r="B459" t="s">
        <v>1134</v>
      </c>
      <c r="C459" t="s">
        <v>10153</v>
      </c>
      <c r="D459" t="s">
        <v>253</v>
      </c>
      <c r="E459">
        <v>10680.304380179999</v>
      </c>
      <c r="F459">
        <v>282.89999999999998</v>
      </c>
      <c r="G459">
        <v>53.8351126879164</v>
      </c>
      <c r="H459">
        <f>(Table2[[#This Row],[1Y Return vs Nifty]]-AVERAGE(Table2[1Y Return vs Nifty]))/_xlfn.STDEV.P(Table2[1Y Return vs Nifty])</f>
        <v>0.12752176724559763</v>
      </c>
      <c r="I459">
        <v>3.4108852233936</v>
      </c>
      <c r="J459">
        <f>(Table2[[#This Row],[1M Return vs Nifty]]-AVERAGE(Table2[1M Return vs Nifty]))/_xlfn.STDEV.P(Table2[1M Return vs Nifty])</f>
        <v>0.37146620364517996</v>
      </c>
      <c r="K459">
        <v>-8.6533401774523195</v>
      </c>
      <c r="L459">
        <f>(Table2[[#This Row],[6M Return vs Nifty]]-AVERAGE(Table2[6M Return vs Nifty]))/_xlfn.STDEV.P(Table2[6M Return vs Nifty])</f>
        <v>-0.59160093201779596</v>
      </c>
      <c r="M459">
        <v>0.91771579352056998</v>
      </c>
      <c r="N459">
        <f>(Table2[[#This Row],[1W Return vs Nifty]]-AVERAGE(Table2[1W Return vs Nifty]))/_xlfn.STDEV.P(Table2[1W Return vs Nifty])</f>
        <v>0.52365541116531755</v>
      </c>
      <c r="O459">
        <v>263.77</v>
      </c>
      <c r="P459">
        <v>260.070495004397</v>
      </c>
      <c r="Q459">
        <v>245.62991887638299</v>
      </c>
      <c r="R459">
        <v>74.665840156985197</v>
      </c>
      <c r="S459" s="2">
        <f>(Table2[[#This Row],[Close Price]]-Table2[[#This Row],[20D EMA]])/Table2[[#This Row],[20D EMA]]</f>
        <v>7.2525306137923184E-2</v>
      </c>
      <c r="T459" s="2">
        <f>(Table2[[#This Row],[Close Price]]-Table2[[#This Row],[50D EMA]])/Table2[[#This Row],[50D EMA]]</f>
        <v>8.7781987707667486E-2</v>
      </c>
      <c r="U459" s="2">
        <f>(Table2[[#This Row],[Close Price]]-Table2[[#This Row],[200D EMA]])/Table2[[#This Row],[200D EMA]]</f>
        <v>0.15173266063884394</v>
      </c>
      <c r="V459">
        <v>1.5813065332696901</v>
      </c>
      <c r="W459">
        <v>282.64999999999998</v>
      </c>
      <c r="X459">
        <v>289.39999999999998</v>
      </c>
      <c r="Y459">
        <v>271</v>
      </c>
      <c r="Z459">
        <v>285.89999999999998</v>
      </c>
      <c r="AA459">
        <v>252</v>
      </c>
      <c r="AB459">
        <v>285.89999999999998</v>
      </c>
      <c r="AC459" s="2">
        <f>(Table2[[#This Row],[Close Price]]/Table2[[#This Row],[Day Low]])-1</f>
        <v>8.8448611356795048E-4</v>
      </c>
      <c r="AD459" s="2">
        <f>(Table2[[#This Row],[Day High]]/Table2[[#This Row],[Close Price]])-1</f>
        <v>2.2976316719689027E-2</v>
      </c>
      <c r="AE459" s="2">
        <f>(Table2[[#This Row],[Close Price]]/Table2[[#This Row],[Current Week Low]])-1</f>
        <v>4.3911439114391104E-2</v>
      </c>
      <c r="AF459" s="2">
        <f>(Table2[[#This Row],[Current Week High]]/Table2[[#This Row],[Close Price]])-1</f>
        <v>1.0604453870625585E-2</v>
      </c>
      <c r="AG459" s="2">
        <f>(Table2[[#This Row],[Close Price]]/Table2[[#This Row],[Current Month Low]])-1</f>
        <v>0.12261904761904763</v>
      </c>
      <c r="AH459" s="2">
        <f>(Table2[[#This Row],[Current Month High]]/Table2[[#This Row],[Close Price]])-1</f>
        <v>1.0604453870625585E-2</v>
      </c>
      <c r="AI459">
        <v>21.420996818663799</v>
      </c>
      <c r="AJ459">
        <v>87.041322314049495</v>
      </c>
      <c r="AK459" t="str">
        <f>IF(AND(Table2[[#This Row],[20D EMA]]&gt;Table2[[#This Row],[50D EMA]],Table2[[#This Row],[50D EMA]]&gt;Table2[[#This Row],[200D EMA]]),"Uptrend","Downtrend/NoTrend")</f>
        <v>Uptrend</v>
      </c>
      <c r="AL459">
        <v>-0.02</v>
      </c>
      <c r="AM459" t="s">
        <v>10184</v>
      </c>
      <c r="AN459">
        <v>11.65</v>
      </c>
      <c r="AO459" t="s">
        <v>10183</v>
      </c>
      <c r="AP459">
        <v>7.8427779112418994E-2</v>
      </c>
      <c r="AQ459">
        <f>(Table2[[#This Row],[Sharpe Ratio]]-AVERAGE(Table2[Sharpe Ratio]))/_xlfn.STDEV.P(Table2[Sharpe Ratio])</f>
        <v>0.28064677309108643</v>
      </c>
      <c r="AR4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0.71168922312938565</v>
      </c>
      <c r="AS459">
        <f>_xlfn.RANK.AVG(Table2[[#This Row],[1Y Return vs Nifty Z-Score]],Table2[1Y Return vs Nifty Z-Score])</f>
        <v>239</v>
      </c>
      <c r="AT459">
        <f>_xlfn.RANK.AVG(Table2[[#This Row],[6M Return vs Nifty Z-Score]],Table2[6M Return vs Nifty Z-Score])</f>
        <v>520</v>
      </c>
      <c r="AU459">
        <f>_xlfn.RANK.AVG(Table2[[#This Row],[Sharpe Ratio Z-Score]],Table2[Sharpe Ratio Z-Score])</f>
        <v>254</v>
      </c>
      <c r="AV459">
        <f>(Table2[[#This Row],[Rank 1Y]]+Table2[[#This Row],[Rank 6M]]+Table2[[#This Row],[Rank Sharpe]])/3</f>
        <v>337.66666666666669</v>
      </c>
    </row>
    <row r="460" spans="1:48" x14ac:dyDescent="0.3">
      <c r="A460" t="s">
        <v>1135</v>
      </c>
      <c r="B460" t="s">
        <v>1136</v>
      </c>
      <c r="C460" t="s">
        <v>10144</v>
      </c>
      <c r="D460" t="s">
        <v>62</v>
      </c>
      <c r="E460">
        <v>10639.249602694999</v>
      </c>
      <c r="F460">
        <v>8292.5499999999993</v>
      </c>
      <c r="G460">
        <v>156.240933861825</v>
      </c>
      <c r="H460">
        <f>(Table2[[#This Row],[1Y Return vs Nifty]]-AVERAGE(Table2[1Y Return vs Nifty]))/_xlfn.STDEV.P(Table2[1Y Return vs Nifty])</f>
        <v>1.3869709033454911</v>
      </c>
      <c r="I460">
        <v>19.598623826189499</v>
      </c>
      <c r="J460">
        <f>(Table2[[#This Row],[1M Return vs Nifty]]-AVERAGE(Table2[1M Return vs Nifty]))/_xlfn.STDEV.P(Table2[1M Return vs Nifty])</f>
        <v>1.910678563081583</v>
      </c>
      <c r="K460">
        <v>35.669760625983798</v>
      </c>
      <c r="L460">
        <f>(Table2[[#This Row],[6M Return vs Nifty]]-AVERAGE(Table2[6M Return vs Nifty]))/_xlfn.STDEV.P(Table2[6M Return vs Nifty])</f>
        <v>0.77206012496108856</v>
      </c>
      <c r="M460">
        <v>3.030299712917</v>
      </c>
      <c r="N460">
        <f>(Table2[[#This Row],[1W Return vs Nifty]]-AVERAGE(Table2[1W Return vs Nifty]))/_xlfn.STDEV.P(Table2[1W Return vs Nifty])</f>
        <v>0.9744475401779078</v>
      </c>
      <c r="O460">
        <v>7535.45</v>
      </c>
      <c r="P460">
        <v>7075.10389596201</v>
      </c>
      <c r="Q460">
        <v>5937.5635289449501</v>
      </c>
      <c r="R460">
        <v>86.134039758064503</v>
      </c>
      <c r="S460" s="2">
        <f>(Table2[[#This Row],[Close Price]]-Table2[[#This Row],[20D EMA]])/Table2[[#This Row],[20D EMA]]</f>
        <v>0.10047177009999396</v>
      </c>
      <c r="T460" s="2">
        <f>(Table2[[#This Row],[Close Price]]-Table2[[#This Row],[50D EMA]])/Table2[[#This Row],[50D EMA]]</f>
        <v>0.17207466094354107</v>
      </c>
      <c r="U460" s="2">
        <f>(Table2[[#This Row],[Close Price]]-Table2[[#This Row],[200D EMA]])/Table2[[#This Row],[200D EMA]]</f>
        <v>0.39662505665408998</v>
      </c>
      <c r="V460">
        <v>0.88489020410616404</v>
      </c>
      <c r="W460">
        <v>8403.85</v>
      </c>
      <c r="X460">
        <v>8590.9500000000007</v>
      </c>
      <c r="Y460">
        <v>8012</v>
      </c>
      <c r="Z460">
        <v>8398.7999999999993</v>
      </c>
      <c r="AA460">
        <v>7496.05</v>
      </c>
      <c r="AB460">
        <v>8398.7999999999993</v>
      </c>
      <c r="AC460" s="2">
        <f>(Table2[[#This Row],[Close Price]]/Table2[[#This Row],[Day Low]])-1</f>
        <v>-1.3243929865478399E-2</v>
      </c>
      <c r="AD460" s="2">
        <f>(Table2[[#This Row],[Day High]]/Table2[[#This Row],[Close Price]])-1</f>
        <v>3.5984106215820377E-2</v>
      </c>
      <c r="AE460" s="2">
        <f>(Table2[[#This Row],[Close Price]]/Table2[[#This Row],[Current Week Low]])-1</f>
        <v>3.5016225661507638E-2</v>
      </c>
      <c r="AF460" s="2">
        <f>(Table2[[#This Row],[Current Week High]]/Table2[[#This Row],[Close Price]])-1</f>
        <v>1.2812705380130351E-2</v>
      </c>
      <c r="AG460" s="2">
        <f>(Table2[[#This Row],[Close Price]]/Table2[[#This Row],[Current Month Low]])-1</f>
        <v>0.10625596147304228</v>
      </c>
      <c r="AH460" s="2">
        <f>(Table2[[#This Row],[Current Month High]]/Table2[[#This Row],[Close Price]])-1</f>
        <v>1.2812705380130351E-2</v>
      </c>
      <c r="AI460">
        <v>1.28127053801303</v>
      </c>
      <c r="AJ460">
        <v>185.945069912587</v>
      </c>
      <c r="AK460" t="str">
        <f>IF(AND(Table2[[#This Row],[20D EMA]]&gt;Table2[[#This Row],[50D EMA]],Table2[[#This Row],[50D EMA]]&gt;Table2[[#This Row],[200D EMA]]),"Uptrend","Downtrend/NoTrend")</f>
        <v>Uptrend</v>
      </c>
      <c r="AL460">
        <v>0.06</v>
      </c>
      <c r="AM460" t="s">
        <v>10183</v>
      </c>
      <c r="AN460">
        <v>10.1</v>
      </c>
      <c r="AO460" t="s">
        <v>10183</v>
      </c>
      <c r="AP460">
        <v>0.110639117904972</v>
      </c>
      <c r="AQ460">
        <f>(Table2[[#This Row],[Sharpe Ratio]]-AVERAGE(Table2[Sharpe Ratio]))/_xlfn.STDEV.P(Table2[Sharpe Ratio])</f>
        <v>0.64503873835985981</v>
      </c>
      <c r="AR4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5.6891958699259302</v>
      </c>
      <c r="AS460">
        <f>_xlfn.RANK.AVG(Table2[[#This Row],[1Y Return vs Nifty Z-Score]],Table2[1Y Return vs Nifty Z-Score])</f>
        <v>61</v>
      </c>
      <c r="AT460">
        <f>_xlfn.RANK.AVG(Table2[[#This Row],[6M Return vs Nifty Z-Score]],Table2[6M Return vs Nifty Z-Score])</f>
        <v>124</v>
      </c>
      <c r="AU460">
        <f>_xlfn.RANK.AVG(Table2[[#This Row],[Sharpe Ratio Z-Score]],Table2[Sharpe Ratio Z-Score])</f>
        <v>185</v>
      </c>
      <c r="AV460">
        <f>(Table2[[#This Row],[Rank 1Y]]+Table2[[#This Row],[Rank 6M]]+Table2[[#This Row],[Rank Sharpe]])/3</f>
        <v>123.33333333333333</v>
      </c>
    </row>
    <row r="461" spans="1:48" x14ac:dyDescent="0.3">
      <c r="A461" t="s">
        <v>1139</v>
      </c>
      <c r="B461" t="s">
        <v>1140</v>
      </c>
      <c r="C461" t="s">
        <v>10144</v>
      </c>
      <c r="D461" t="s">
        <v>293</v>
      </c>
      <c r="E461">
        <v>10623.57364425</v>
      </c>
      <c r="F461">
        <v>2073.75</v>
      </c>
      <c r="G461">
        <v>16.110366768325701</v>
      </c>
      <c r="H461">
        <f>(Table2[[#This Row],[1Y Return vs Nifty]]-AVERAGE(Table2[1Y Return vs Nifty]))/_xlfn.STDEV.P(Table2[1Y Return vs Nifty])</f>
        <v>-0.33644012587109862</v>
      </c>
      <c r="I461">
        <v>-0.745108317662871</v>
      </c>
      <c r="J461">
        <f>(Table2[[#This Row],[1M Return vs Nifty]]-AVERAGE(Table2[1M Return vs Nifty]))/_xlfn.STDEV.P(Table2[1M Return vs Nifty])</f>
        <v>-2.3706759119805521E-2</v>
      </c>
      <c r="K461">
        <v>22.048101663932101</v>
      </c>
      <c r="L461">
        <f>(Table2[[#This Row],[6M Return vs Nifty]]-AVERAGE(Table2[6M Return vs Nifty]))/_xlfn.STDEV.P(Table2[6M Return vs Nifty])</f>
        <v>0.35297108287499718</v>
      </c>
      <c r="M461">
        <v>-0.760130934392235</v>
      </c>
      <c r="N461">
        <f>(Table2[[#This Row],[1W Return vs Nifty]]-AVERAGE(Table2[1W Return vs Nifty]))/_xlfn.STDEV.P(Table2[1W Return vs Nifty])</f>
        <v>0.16562935043078569</v>
      </c>
      <c r="O461">
        <v>2017.06</v>
      </c>
      <c r="P461">
        <v>1948.0821654598799</v>
      </c>
      <c r="Q461">
        <v>1745.3150189492001</v>
      </c>
      <c r="R461">
        <v>67.0120183210975</v>
      </c>
      <c r="S461" s="2">
        <f>(Table2[[#This Row],[Close Price]]-Table2[[#This Row],[20D EMA]])/Table2[[#This Row],[20D EMA]]</f>
        <v>2.8105262114166189E-2</v>
      </c>
      <c r="T461" s="2">
        <f>(Table2[[#This Row],[Close Price]]-Table2[[#This Row],[50D EMA]])/Table2[[#This Row],[50D EMA]]</f>
        <v>6.4508487767226161E-2</v>
      </c>
      <c r="U461" s="2">
        <f>(Table2[[#This Row],[Close Price]]-Table2[[#This Row],[200D EMA]])/Table2[[#This Row],[200D EMA]]</f>
        <v>0.18818091718968902</v>
      </c>
      <c r="V461">
        <v>0.85643223711876104</v>
      </c>
      <c r="W461">
        <v>2050.5</v>
      </c>
      <c r="X461">
        <v>2081.9499999999998</v>
      </c>
      <c r="Y461">
        <v>2057.9499999999998</v>
      </c>
      <c r="Z461">
        <v>2117.5</v>
      </c>
      <c r="AA461">
        <v>1979.25</v>
      </c>
      <c r="AB461">
        <v>2117.5</v>
      </c>
      <c r="AC461" s="2">
        <f>(Table2[[#This Row],[Close Price]]/Table2[[#This Row],[Day Low]])-1</f>
        <v>1.1338697878566117E-2</v>
      </c>
      <c r="AD461" s="2">
        <f>(Table2[[#This Row],[Day High]]/Table2[[#This Row],[Close Price]])-1</f>
        <v>3.9541892706449477E-3</v>
      </c>
      <c r="AE461" s="2">
        <f>(Table2[[#This Row],[Close Price]]/Table2[[#This Row],[Current Week Low]])-1</f>
        <v>7.6775431861804133E-3</v>
      </c>
      <c r="AF461" s="2">
        <f>(Table2[[#This Row],[Current Week High]]/Table2[[#This Row],[Close Price]])-1</f>
        <v>2.1097046413502074E-2</v>
      </c>
      <c r="AG461" s="2">
        <f>(Table2[[#This Row],[Close Price]]/Table2[[#This Row],[Current Month Low]])-1</f>
        <v>4.7745358090185652E-2</v>
      </c>
      <c r="AH461" s="2">
        <f>(Table2[[#This Row],[Current Month High]]/Table2[[#This Row],[Close Price]])-1</f>
        <v>2.1097046413502074E-2</v>
      </c>
      <c r="AI461">
        <v>2.1097046413501999</v>
      </c>
      <c r="AJ461">
        <v>60.011574074073998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0.06</v>
      </c>
      <c r="AM461" t="s">
        <v>10183</v>
      </c>
      <c r="AN461">
        <v>7.05</v>
      </c>
      <c r="AO461" t="s">
        <v>10183</v>
      </c>
      <c r="AP461">
        <v>-7.4511129841237006E-2</v>
      </c>
      <c r="AQ461">
        <f>(Table2[[#This Row],[Sharpe Ratio]]-AVERAGE(Table2[Sharpe Ratio]))/_xlfn.STDEV.P(Table2[Sharpe Ratio])</f>
        <v>-1.4494803091327968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-1.291026760817918</v>
      </c>
      <c r="AS461">
        <f>_xlfn.RANK.AVG(Table2[[#This Row],[1Y Return vs Nifty Z-Score]],Table2[1Y Return vs Nifty Z-Score])</f>
        <v>403</v>
      </c>
      <c r="AT461">
        <f>_xlfn.RANK.AVG(Table2[[#This Row],[6M Return vs Nifty Z-Score]],Table2[6M Return vs Nifty Z-Score])</f>
        <v>205</v>
      </c>
      <c r="AU461">
        <f>_xlfn.RANK.AVG(Table2[[#This Row],[Sharpe Ratio Z-Score]],Table2[Sharpe Ratio Z-Score])</f>
        <v>678</v>
      </c>
      <c r="AV461">
        <f>(Table2[[#This Row],[Rank 1Y]]+Table2[[#This Row],[Rank 6M]]+Table2[[#This Row],[Rank Sharpe]])/3</f>
        <v>428.66666666666669</v>
      </c>
    </row>
    <row r="462" spans="1:48" x14ac:dyDescent="0.3">
      <c r="A462" t="s">
        <v>1143</v>
      </c>
      <c r="B462" t="s">
        <v>1144</v>
      </c>
      <c r="C462" t="s">
        <v>10141</v>
      </c>
      <c r="D462" t="s">
        <v>989</v>
      </c>
      <c r="E462">
        <v>10501.968539981999</v>
      </c>
      <c r="F462">
        <v>49.23</v>
      </c>
      <c r="G462">
        <v>-12.886458299576301</v>
      </c>
      <c r="H462">
        <f>(Table2[[#This Row],[1Y Return vs Nifty]]-AVERAGE(Table2[1Y Return vs Nifty]))/_xlfn.STDEV.P(Table2[1Y Return vs Nifty])</f>
        <v>-0.69306073457057404</v>
      </c>
      <c r="I462">
        <v>-3.41667317283465</v>
      </c>
      <c r="J462">
        <f>(Table2[[#This Row],[1M Return vs Nifty]]-AVERAGE(Table2[1M Return vs Nifty]))/_xlfn.STDEV.P(Table2[1M Return vs Nifty])</f>
        <v>-0.2777327070929273</v>
      </c>
      <c r="K462">
        <v>-4.93658071733861</v>
      </c>
      <c r="L462">
        <f>(Table2[[#This Row],[6M Return vs Nifty]]-AVERAGE(Table2[6M Return vs Nifty]))/_xlfn.STDEV.P(Table2[6M Return vs Nifty])</f>
        <v>-0.47724972368532287</v>
      </c>
      <c r="M462">
        <v>2.1337349257945202</v>
      </c>
      <c r="N462">
        <f>(Table2[[#This Row],[1W Return vs Nifty]]-AVERAGE(Table2[1W Return vs Nifty]))/_xlfn.STDEV.P(Table2[1W Return vs Nifty])</f>
        <v>0.78313473812830536</v>
      </c>
      <c r="O462">
        <v>48.63</v>
      </c>
      <c r="P462">
        <v>46.682606270036104</v>
      </c>
      <c r="Q462">
        <v>46.275308939715302</v>
      </c>
      <c r="R462">
        <v>52.022763202695202</v>
      </c>
      <c r="S462" s="2">
        <f>(Table2[[#This Row],[Close Price]]-Table2[[#This Row],[20D EMA]])/Table2[[#This Row],[20D EMA]]</f>
        <v>1.2338062924120796E-2</v>
      </c>
      <c r="T462" s="2">
        <f>(Table2[[#This Row],[Close Price]]-Table2[[#This Row],[50D EMA]])/Table2[[#This Row],[50D EMA]]</f>
        <v>5.4568369966930798E-2</v>
      </c>
      <c r="U462" s="2">
        <f>(Table2[[#This Row],[Close Price]]-Table2[[#This Row],[200D EMA]])/Table2[[#This Row],[200D EMA]]</f>
        <v>6.3850271948133058E-2</v>
      </c>
      <c r="V462">
        <v>1.1283052839946299</v>
      </c>
      <c r="W462">
        <v>49.35</v>
      </c>
      <c r="X462">
        <v>51.2</v>
      </c>
      <c r="Y462">
        <v>48.75</v>
      </c>
      <c r="Z462">
        <v>50.25</v>
      </c>
      <c r="AA462">
        <v>47.5</v>
      </c>
      <c r="AB462">
        <v>51.6</v>
      </c>
      <c r="AC462" s="2">
        <f>(Table2[[#This Row],[Close Price]]/Table2[[#This Row],[Day Low]])-1</f>
        <v>-2.4316109422493071E-3</v>
      </c>
      <c r="AD462" s="2">
        <f>(Table2[[#This Row],[Day High]]/Table2[[#This Row],[Close Price]])-1</f>
        <v>4.0016250253910313E-2</v>
      </c>
      <c r="AE462" s="2">
        <f>(Table2[[#This Row],[Close Price]]/Table2[[#This Row],[Current Week Low]])-1</f>
        <v>9.8461538461538378E-3</v>
      </c>
      <c r="AF462" s="2">
        <f>(Table2[[#This Row],[Current Week High]]/Table2[[#This Row],[Close Price]])-1</f>
        <v>2.0719073735527171E-2</v>
      </c>
      <c r="AG462" s="2">
        <f>(Table2[[#This Row],[Close Price]]/Table2[[#This Row],[Current Month Low]])-1</f>
        <v>3.642105263157891E-2</v>
      </c>
      <c r="AH462" s="2">
        <f>(Table2[[#This Row],[Current Month High]]/Table2[[#This Row],[Close Price]])-1</f>
        <v>4.8141377209018898E-2</v>
      </c>
      <c r="AI462">
        <v>16.290879544992901</v>
      </c>
      <c r="AJ462">
        <v>34.692202462380202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-0.01</v>
      </c>
      <c r="AM462" t="s">
        <v>10184</v>
      </c>
      <c r="AN462">
        <v>0.92</v>
      </c>
      <c r="AO462" t="s">
        <v>10183</v>
      </c>
      <c r="AP462">
        <v>3.1313079122845998E-2</v>
      </c>
      <c r="AQ462">
        <f>(Table2[[#This Row],[Sharpe Ratio]]-AVERAGE(Table2[Sharpe Ratio]))/_xlfn.STDEV.P(Table2[Sharpe Ratio])</f>
        <v>-0.25234001869722361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-0.91724844591774235</v>
      </c>
      <c r="AS462">
        <f>_xlfn.RANK.AVG(Table2[[#This Row],[1Y Return vs Nifty Z-Score]],Table2[1Y Return vs Nifty Z-Score])</f>
        <v>577</v>
      </c>
      <c r="AT462">
        <f>_xlfn.RANK.AVG(Table2[[#This Row],[6M Return vs Nifty Z-Score]],Table2[6M Return vs Nifty Z-Score])</f>
        <v>492</v>
      </c>
      <c r="AU462">
        <f>_xlfn.RANK.AVG(Table2[[#This Row],[Sharpe Ratio Z-Score]],Table2[Sharpe Ratio Z-Score])</f>
        <v>408</v>
      </c>
      <c r="AV462">
        <f>(Table2[[#This Row],[Rank 1Y]]+Table2[[#This Row],[Rank 6M]]+Table2[[#This Row],[Rank Sharpe]])/3</f>
        <v>492.33333333333331</v>
      </c>
    </row>
    <row r="463" spans="1:48" x14ac:dyDescent="0.3">
      <c r="A463" t="s">
        <v>1145</v>
      </c>
      <c r="B463" t="s">
        <v>1146</v>
      </c>
      <c r="C463" t="s">
        <v>10151</v>
      </c>
      <c r="D463" t="s">
        <v>476</v>
      </c>
      <c r="E463">
        <v>10492.75376424</v>
      </c>
      <c r="F463">
        <v>2151.6</v>
      </c>
      <c r="G463">
        <v>19.360537708535901</v>
      </c>
      <c r="H463">
        <f>(Table2[[#This Row],[1Y Return vs Nifty]]-AVERAGE(Table2[1Y Return vs Nifty]))/_xlfn.STDEV.P(Table2[1Y Return vs Nifty])</f>
        <v>-0.29646754486056076</v>
      </c>
      <c r="I463">
        <v>-2.69949195699082</v>
      </c>
      <c r="J463">
        <f>(Table2[[#This Row],[1M Return vs Nifty]]-AVERAGE(Table2[1M Return vs Nifty]))/_xlfn.STDEV.P(Table2[1M Return vs Nifty])</f>
        <v>-0.20953947649604898</v>
      </c>
      <c r="K463">
        <v>2.92682494112898</v>
      </c>
      <c r="L463">
        <f>(Table2[[#This Row],[6M Return vs Nifty]]-AVERAGE(Table2[6M Return vs Nifty]))/_xlfn.STDEV.P(Table2[6M Return vs Nifty])</f>
        <v>-0.2353212512340371</v>
      </c>
      <c r="M463">
        <v>-3.5976257879977198</v>
      </c>
      <c r="N463">
        <f>(Table2[[#This Row],[1W Return vs Nifty]]-AVERAGE(Table2[1W Return vs Nifty]))/_xlfn.STDEV.P(Table2[1W Return vs Nifty])</f>
        <v>-0.43984735247081191</v>
      </c>
      <c r="O463">
        <v>2109.9499999999998</v>
      </c>
      <c r="P463">
        <v>2066.96258274301</v>
      </c>
      <c r="Q463">
        <v>1931.7734476262599</v>
      </c>
      <c r="R463">
        <v>57.670624107950403</v>
      </c>
      <c r="S463" s="2">
        <f>(Table2[[#This Row],[Close Price]]-Table2[[#This Row],[20D EMA]])/Table2[[#This Row],[20D EMA]]</f>
        <v>1.9739804260764517E-2</v>
      </c>
      <c r="T463" s="2">
        <f>(Table2[[#This Row],[Close Price]]-Table2[[#This Row],[50D EMA]])/Table2[[#This Row],[50D EMA]]</f>
        <v>4.0947725887069471E-2</v>
      </c>
      <c r="U463" s="2">
        <f>(Table2[[#This Row],[Close Price]]-Table2[[#This Row],[200D EMA]])/Table2[[#This Row],[200D EMA]]</f>
        <v>0.11379520338881366</v>
      </c>
      <c r="V463">
        <v>1.3170183499709001</v>
      </c>
      <c r="W463">
        <v>2152.65</v>
      </c>
      <c r="X463">
        <v>2180.8000000000002</v>
      </c>
      <c r="Y463">
        <v>2130.8000000000002</v>
      </c>
      <c r="Z463">
        <v>2350</v>
      </c>
      <c r="AA463">
        <v>2035</v>
      </c>
      <c r="AB463">
        <v>2350</v>
      </c>
      <c r="AC463" s="2">
        <f>(Table2[[#This Row],[Close Price]]/Table2[[#This Row],[Day Low]])-1</f>
        <v>-4.8777088704632376E-4</v>
      </c>
      <c r="AD463" s="2">
        <f>(Table2[[#This Row],[Day High]]/Table2[[#This Row],[Close Price]])-1</f>
        <v>1.3571295779884807E-2</v>
      </c>
      <c r="AE463" s="2">
        <f>(Table2[[#This Row],[Close Price]]/Table2[[#This Row],[Current Week Low]])-1</f>
        <v>9.7615918903697363E-3</v>
      </c>
      <c r="AF463" s="2">
        <f>(Table2[[#This Row],[Current Week High]]/Table2[[#This Row],[Close Price]])-1</f>
        <v>9.2210448038668957E-2</v>
      </c>
      <c r="AG463" s="2">
        <f>(Table2[[#This Row],[Close Price]]/Table2[[#This Row],[Current Month Low]])-1</f>
        <v>5.7297297297297156E-2</v>
      </c>
      <c r="AH463" s="2">
        <f>(Table2[[#This Row],[Current Month High]]/Table2[[#This Row],[Close Price]])-1</f>
        <v>9.2210448038668957E-2</v>
      </c>
      <c r="AI463">
        <v>9.2210448038668904</v>
      </c>
      <c r="AJ463">
        <v>53.685714285714198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-0.05</v>
      </c>
      <c r="AM463" t="s">
        <v>10184</v>
      </c>
      <c r="AN463">
        <v>6.05</v>
      </c>
      <c r="AO463" t="s">
        <v>10183</v>
      </c>
      <c r="AP463">
        <v>0.19210449885101399</v>
      </c>
      <c r="AQ463">
        <f>(Table2[[#This Row],[Sharpe Ratio]]-AVERAGE(Table2[Sharpe Ratio]))/_xlfn.STDEV.P(Table2[Sharpe Ratio])</f>
        <v>1.5666188830249594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0.38544325796350071</v>
      </c>
      <c r="AS463">
        <f>_xlfn.RANK.AVG(Table2[[#This Row],[1Y Return vs Nifty Z-Score]],Table2[1Y Return vs Nifty Z-Score])</f>
        <v>386</v>
      </c>
      <c r="AT463">
        <f>_xlfn.RANK.AVG(Table2[[#This Row],[6M Return vs Nifty Z-Score]],Table2[6M Return vs Nifty Z-Score])</f>
        <v>399</v>
      </c>
      <c r="AU463">
        <f>_xlfn.RANK.AVG(Table2[[#This Row],[Sharpe Ratio Z-Score]],Table2[Sharpe Ratio Z-Score])</f>
        <v>43</v>
      </c>
      <c r="AV463">
        <f>(Table2[[#This Row],[Rank 1Y]]+Table2[[#This Row],[Rank 6M]]+Table2[[#This Row],[Rank Sharpe]])/3</f>
        <v>276</v>
      </c>
    </row>
    <row r="464" spans="1:48" x14ac:dyDescent="0.3">
      <c r="A464" t="s">
        <v>1147</v>
      </c>
      <c r="B464" t="s">
        <v>1148</v>
      </c>
      <c r="C464" t="s">
        <v>10153</v>
      </c>
      <c r="D464" t="s">
        <v>550</v>
      </c>
      <c r="E464">
        <v>10461.153492039901</v>
      </c>
      <c r="F464">
        <v>2045.95</v>
      </c>
      <c r="G464">
        <v>-43.804129070525001</v>
      </c>
      <c r="H464">
        <f>(Table2[[#This Row],[1Y Return vs Nifty]]-AVERAGE(Table2[1Y Return vs Nifty]))/_xlfn.STDEV.P(Table2[1Y Return vs Nifty])</f>
        <v>-1.0733050731864864</v>
      </c>
      <c r="I464">
        <v>-2.6245277767877901</v>
      </c>
      <c r="J464">
        <f>(Table2[[#This Row],[1M Return vs Nifty]]-AVERAGE(Table2[1M Return vs Nifty]))/_xlfn.STDEV.P(Table2[1M Return vs Nifty])</f>
        <v>-0.20241150170508021</v>
      </c>
      <c r="K464">
        <v>-27.386963663416498</v>
      </c>
      <c r="L464">
        <f>(Table2[[#This Row],[6M Return vs Nifty]]-AVERAGE(Table2[6M Return vs Nifty]))/_xlfn.STDEV.P(Table2[6M Return vs Nifty])</f>
        <v>-1.167966582002598</v>
      </c>
      <c r="M464">
        <v>-3.7553180140058302</v>
      </c>
      <c r="N464">
        <f>(Table2[[#This Row],[1W Return vs Nifty]]-AVERAGE(Table2[1W Return vs Nifty]))/_xlfn.STDEV.P(Table2[1W Return vs Nifty])</f>
        <v>-0.47349638938634425</v>
      </c>
      <c r="O464">
        <v>2076.42</v>
      </c>
      <c r="P464">
        <v>2054.9622755708301</v>
      </c>
      <c r="Q464">
        <v>2169.0244495124698</v>
      </c>
      <c r="R464">
        <v>38.0542377475699</v>
      </c>
      <c r="S464" s="2">
        <f>(Table2[[#This Row],[Close Price]]-Table2[[#This Row],[20D EMA]])/Table2[[#This Row],[20D EMA]]</f>
        <v>-1.467429518112907E-2</v>
      </c>
      <c r="T464" s="2">
        <f>(Table2[[#This Row],[Close Price]]-Table2[[#This Row],[50D EMA]])/Table2[[#This Row],[50D EMA]]</f>
        <v>-4.3856160660305206E-3</v>
      </c>
      <c r="U464" s="2">
        <f>(Table2[[#This Row],[Close Price]]-Table2[[#This Row],[200D EMA]])/Table2[[#This Row],[200D EMA]]</f>
        <v>-5.6741845183042136E-2</v>
      </c>
      <c r="V464">
        <v>0.90294389169937295</v>
      </c>
      <c r="W464">
        <v>2045.9</v>
      </c>
      <c r="X464">
        <v>2085.4499999999998</v>
      </c>
      <c r="Y464">
        <v>2037.85</v>
      </c>
      <c r="Z464">
        <v>2080</v>
      </c>
      <c r="AA464">
        <v>2030.05</v>
      </c>
      <c r="AB464">
        <v>2204</v>
      </c>
      <c r="AC464" s="2">
        <f>(Table2[[#This Row],[Close Price]]/Table2[[#This Row],[Day Low]])-1</f>
        <v>2.4439122146668879E-5</v>
      </c>
      <c r="AD464" s="2">
        <f>(Table2[[#This Row],[Day High]]/Table2[[#This Row],[Close Price]])-1</f>
        <v>1.93064346636036E-2</v>
      </c>
      <c r="AE464" s="2">
        <f>(Table2[[#This Row],[Close Price]]/Table2[[#This Row],[Current Week Low]])-1</f>
        <v>3.9747773388620899E-3</v>
      </c>
      <c r="AF464" s="2">
        <f>(Table2[[#This Row],[Current Week High]]/Table2[[#This Row],[Close Price]])-1</f>
        <v>1.6642635450524246E-2</v>
      </c>
      <c r="AG464" s="2">
        <f>(Table2[[#This Row],[Close Price]]/Table2[[#This Row],[Current Month Low]])-1</f>
        <v>7.832319400999932E-3</v>
      </c>
      <c r="AH464" s="2">
        <f>(Table2[[#This Row],[Current Month High]]/Table2[[#This Row],[Close Price]])-1</f>
        <v>7.725017717930549E-2</v>
      </c>
      <c r="AI464">
        <v>33.678731151787602</v>
      </c>
      <c r="AJ464">
        <v>13.160951327433599</v>
      </c>
      <c r="AK464" t="str">
        <f>IF(AND(Table2[[#This Row],[20D EMA]]&gt;Table2[[#This Row],[50D EMA]],Table2[[#This Row],[50D EMA]]&gt;Table2[[#This Row],[200D EMA]]),"Uptrend","Downtrend/NoTrend")</f>
        <v>Downtrend/NoTrend</v>
      </c>
      <c r="AL464">
        <v>-0.09</v>
      </c>
      <c r="AM464" t="s">
        <v>10184</v>
      </c>
      <c r="AN464">
        <v>-3.95</v>
      </c>
      <c r="AO464" t="s">
        <v>10184</v>
      </c>
      <c r="AP464">
        <v>-0.16174988435180901</v>
      </c>
      <c r="AQ464">
        <f>(Table2[[#This Row],[Sharpe Ratio]]-AVERAGE(Table2[Sharpe Ratio]))/_xlfn.STDEV.P(Table2[Sharpe Ratio])</f>
        <v>-2.436371956463419</v>
      </c>
      <c r="AR4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4">
        <f>_xlfn.RANK.AVG(Table2[[#This Row],[1Y Return vs Nifty Z-Score]],Table2[1Y Return vs Nifty Z-Score])</f>
        <v>705</v>
      </c>
      <c r="AT464">
        <f>_xlfn.RANK.AVG(Table2[[#This Row],[6M Return vs Nifty Z-Score]],Table2[6M Return vs Nifty Z-Score])</f>
        <v>676</v>
      </c>
      <c r="AU464">
        <f>_xlfn.RANK.AVG(Table2[[#This Row],[Sharpe Ratio Z-Score]],Table2[Sharpe Ratio Z-Score])</f>
        <v>728</v>
      </c>
      <c r="AV464">
        <f>(Table2[[#This Row],[Rank 1Y]]+Table2[[#This Row],[Rank 6M]]+Table2[[#This Row],[Rank Sharpe]])/3</f>
        <v>703</v>
      </c>
    </row>
    <row r="465" spans="1:48" x14ac:dyDescent="0.3">
      <c r="A465" t="s">
        <v>1149</v>
      </c>
      <c r="B465" t="s">
        <v>1150</v>
      </c>
      <c r="C465" t="s">
        <v>10148</v>
      </c>
      <c r="D465" t="s">
        <v>78</v>
      </c>
      <c r="E465">
        <v>10455.57371443</v>
      </c>
      <c r="F465">
        <v>888.55</v>
      </c>
      <c r="G465">
        <v>4.3395471171502997</v>
      </c>
      <c r="H465">
        <f>(Table2[[#This Row],[1Y Return vs Nifty]]-AVERAGE(Table2[1Y Return vs Nifty]))/_xlfn.STDEV.P(Table2[1Y Return vs Nifty])</f>
        <v>-0.48120483231961864</v>
      </c>
      <c r="I465">
        <v>1.7139139559044401</v>
      </c>
      <c r="J465">
        <f>(Table2[[#This Row],[1M Return vs Nifty]]-AVERAGE(Table2[1M Return vs Nifty]))/_xlfn.STDEV.P(Table2[1M Return vs Nifty])</f>
        <v>0.21010956127410557</v>
      </c>
      <c r="K465">
        <v>-9.7858886155573792</v>
      </c>
      <c r="L465">
        <f>(Table2[[#This Row],[6M Return vs Nifty]]-AVERAGE(Table2[6M Return vs Nifty]))/_xlfn.STDEV.P(Table2[6M Return vs Nifty])</f>
        <v>-0.62644533983653772</v>
      </c>
      <c r="M465">
        <v>-0.27928646142040697</v>
      </c>
      <c r="N465">
        <f>(Table2[[#This Row],[1W Return vs Nifty]]-AVERAGE(Table2[1W Return vs Nifty]))/_xlfn.STDEV.P(Table2[1W Return vs Nifty])</f>
        <v>0.26823398625364869</v>
      </c>
      <c r="O465">
        <v>866.43</v>
      </c>
      <c r="P465">
        <v>843.89360525335496</v>
      </c>
      <c r="Q465">
        <v>815.79535300770704</v>
      </c>
      <c r="R465">
        <v>62.014498889593703</v>
      </c>
      <c r="S465" s="2">
        <f>(Table2[[#This Row],[Close Price]]-Table2[[#This Row],[20D EMA]])/Table2[[#This Row],[20D EMA]]</f>
        <v>2.5530048590191944E-2</v>
      </c>
      <c r="T465" s="2">
        <f>(Table2[[#This Row],[Close Price]]-Table2[[#This Row],[50D EMA]])/Table2[[#This Row],[50D EMA]]</f>
        <v>5.2917091051114418E-2</v>
      </c>
      <c r="U465" s="2">
        <f>(Table2[[#This Row],[Close Price]]-Table2[[#This Row],[200D EMA]])/Table2[[#This Row],[200D EMA]]</f>
        <v>8.9182472937677532E-2</v>
      </c>
      <c r="V465">
        <v>0.66198523127589803</v>
      </c>
      <c r="W465">
        <v>877.95</v>
      </c>
      <c r="X465">
        <v>906</v>
      </c>
      <c r="Y465">
        <v>869</v>
      </c>
      <c r="Z465">
        <v>894.9</v>
      </c>
      <c r="AA465">
        <v>850.9</v>
      </c>
      <c r="AB465">
        <v>910</v>
      </c>
      <c r="AC465" s="2">
        <f>(Table2[[#This Row],[Close Price]]/Table2[[#This Row],[Day Low]])-1</f>
        <v>1.2073580500028269E-2</v>
      </c>
      <c r="AD465" s="2">
        <f>(Table2[[#This Row],[Day High]]/Table2[[#This Row],[Close Price]])-1</f>
        <v>1.9638737268583784E-2</v>
      </c>
      <c r="AE465" s="2">
        <f>(Table2[[#This Row],[Close Price]]/Table2[[#This Row],[Current Week Low]])-1</f>
        <v>2.249712313003438E-2</v>
      </c>
      <c r="AF465" s="2">
        <f>(Table2[[#This Row],[Current Week High]]/Table2[[#This Row],[Close Price]])-1</f>
        <v>7.1464745934388674E-3</v>
      </c>
      <c r="AG465" s="2">
        <f>(Table2[[#This Row],[Close Price]]/Table2[[#This Row],[Current Month Low]])-1</f>
        <v>4.4247267599012874E-2</v>
      </c>
      <c r="AH465" s="2">
        <f>(Table2[[#This Row],[Current Month High]]/Table2[[#This Row],[Close Price]])-1</f>
        <v>2.4140453547915275E-2</v>
      </c>
      <c r="AI465">
        <v>12.531652692589001</v>
      </c>
      <c r="AJ465">
        <v>46.335638998682398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0.02</v>
      </c>
      <c r="AM465" t="s">
        <v>10183</v>
      </c>
      <c r="AN465">
        <v>-0.42</v>
      </c>
      <c r="AO465" t="s">
        <v>10184</v>
      </c>
      <c r="AP465">
        <v>5.7503033223699998E-4</v>
      </c>
      <c r="AQ465">
        <f>(Table2[[#This Row],[Sharpe Ratio]]-AVERAGE(Table2[Sharpe Ratio]))/_xlfn.STDEV.P(Table2[Sharpe Ratio])</f>
        <v>-0.60006533615366431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-1.2293719607820663</v>
      </c>
      <c r="AS465">
        <f>_xlfn.RANK.AVG(Table2[[#This Row],[1Y Return vs Nifty Z-Score]],Table2[1Y Return vs Nifty Z-Score])</f>
        <v>469</v>
      </c>
      <c r="AT465">
        <f>_xlfn.RANK.AVG(Table2[[#This Row],[6M Return vs Nifty Z-Score]],Table2[6M Return vs Nifty Z-Score])</f>
        <v>530</v>
      </c>
      <c r="AU465">
        <f>_xlfn.RANK.AVG(Table2[[#This Row],[Sharpe Ratio Z-Score]],Table2[Sharpe Ratio Z-Score])</f>
        <v>496</v>
      </c>
      <c r="AV465">
        <f>(Table2[[#This Row],[Rank 1Y]]+Table2[[#This Row],[Rank 6M]]+Table2[[#This Row],[Rank Sharpe]])/3</f>
        <v>498.33333333333331</v>
      </c>
    </row>
    <row r="466" spans="1:48" x14ac:dyDescent="0.3">
      <c r="A466" t="s">
        <v>1151</v>
      </c>
      <c r="B466" t="s">
        <v>1152</v>
      </c>
      <c r="C466" t="s">
        <v>10139</v>
      </c>
      <c r="D466" t="s">
        <v>24</v>
      </c>
      <c r="E466">
        <v>10446.924773649</v>
      </c>
      <c r="F466">
        <v>91.91</v>
      </c>
      <c r="G466">
        <v>-30.179054363306399</v>
      </c>
      <c r="H466">
        <f>(Table2[[#This Row],[1Y Return vs Nifty]]-AVERAGE(Table2[1Y Return vs Nifty]))/_xlfn.STDEV.P(Table2[1Y Return vs Nifty])</f>
        <v>-0.90573560914048068</v>
      </c>
      <c r="I466">
        <v>-15.6368320935028</v>
      </c>
      <c r="J466">
        <f>(Table2[[#This Row],[1M Return vs Nifty]]-AVERAGE(Table2[1M Return vs Nifty]))/_xlfn.STDEV.P(Table2[1M Return vs Nifty])</f>
        <v>-1.4396874499080061</v>
      </c>
      <c r="K466">
        <v>-30.072294948539302</v>
      </c>
      <c r="L466">
        <f>(Table2[[#This Row],[6M Return vs Nifty]]-AVERAGE(Table2[6M Return vs Nifty]))/_xlfn.STDEV.P(Table2[6M Return vs Nifty])</f>
        <v>-1.2505844862608928</v>
      </c>
      <c r="M466">
        <v>-2.43930491444209</v>
      </c>
      <c r="N466">
        <f>(Table2[[#This Row],[1W Return vs Nifty]]-AVERAGE(Table2[1W Return vs Nifty]))/_xlfn.STDEV.P(Table2[1W Return vs Nifty])</f>
        <v>-0.19267992500168266</v>
      </c>
      <c r="O466">
        <v>95.01</v>
      </c>
      <c r="P466">
        <v>96.362288507613002</v>
      </c>
      <c r="Q466">
        <v>95.312804035936395</v>
      </c>
      <c r="R466">
        <v>32.578297795664099</v>
      </c>
      <c r="S466" s="2">
        <f>(Table2[[#This Row],[Close Price]]-Table2[[#This Row],[20D EMA]])/Table2[[#This Row],[20D EMA]]</f>
        <v>-3.2628144405852107E-2</v>
      </c>
      <c r="T466" s="2">
        <f>(Table2[[#This Row],[Close Price]]-Table2[[#This Row],[50D EMA]])/Table2[[#This Row],[50D EMA]]</f>
        <v>-4.6203640205797487E-2</v>
      </c>
      <c r="U466" s="2">
        <f>(Table2[[#This Row],[Close Price]]-Table2[[#This Row],[200D EMA]])/Table2[[#This Row],[200D EMA]]</f>
        <v>-3.5701436657486416E-2</v>
      </c>
      <c r="V466">
        <v>0.99994088078733301</v>
      </c>
      <c r="W466">
        <v>91.75</v>
      </c>
      <c r="X466">
        <v>92.69</v>
      </c>
      <c r="Y466">
        <v>91.01</v>
      </c>
      <c r="Z466">
        <v>92.45</v>
      </c>
      <c r="AA466">
        <v>90.99</v>
      </c>
      <c r="AB466">
        <v>98.89</v>
      </c>
      <c r="AC466" s="2">
        <f>(Table2[[#This Row],[Close Price]]/Table2[[#This Row],[Day Low]])-1</f>
        <v>1.7438692098092901E-3</v>
      </c>
      <c r="AD466" s="2">
        <f>(Table2[[#This Row],[Day High]]/Table2[[#This Row],[Close Price]])-1</f>
        <v>8.4865629420085575E-3</v>
      </c>
      <c r="AE466" s="2">
        <f>(Table2[[#This Row],[Close Price]]/Table2[[#This Row],[Current Week Low]])-1</f>
        <v>9.889023184265433E-3</v>
      </c>
      <c r="AF466" s="2">
        <f>(Table2[[#This Row],[Current Week High]]/Table2[[#This Row],[Close Price]])-1</f>
        <v>5.8753128060058391E-3</v>
      </c>
      <c r="AG466" s="2">
        <f>(Table2[[#This Row],[Close Price]]/Table2[[#This Row],[Current Month Low]])-1</f>
        <v>1.0111001208924053E-2</v>
      </c>
      <c r="AH466" s="2">
        <f>(Table2[[#This Row],[Current Month High]]/Table2[[#This Row],[Close Price]])-1</f>
        <v>7.5943858122075936E-2</v>
      </c>
      <c r="AI466">
        <v>26.754433685126699</v>
      </c>
      <c r="AJ466">
        <v>11.9488428745432</v>
      </c>
      <c r="AK466" t="str">
        <f>IF(AND(Table2[[#This Row],[20D EMA]]&gt;Table2[[#This Row],[50D EMA]],Table2[[#This Row],[50D EMA]]&gt;Table2[[#This Row],[200D EMA]]),"Uptrend","Downtrend/NoTrend")</f>
        <v>Downtrend/NoTrend</v>
      </c>
      <c r="AL466">
        <v>-0.14000000000000001</v>
      </c>
      <c r="AM466" t="s">
        <v>10184</v>
      </c>
      <c r="AN466">
        <v>-6.48</v>
      </c>
      <c r="AO466" t="s">
        <v>10184</v>
      </c>
      <c r="AP466">
        <v>1.1887311111445999E-2</v>
      </c>
      <c r="AQ466">
        <f>(Table2[[#This Row],[Sharpe Ratio]]-AVERAGE(Table2[Sharpe Ratio]))/_xlfn.STDEV.P(Table2[Sharpe Ratio])</f>
        <v>-0.47209474010501035</v>
      </c>
      <c r="AR4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6">
        <f>_xlfn.RANK.AVG(Table2[[#This Row],[1Y Return vs Nifty Z-Score]],Table2[1Y Return vs Nifty Z-Score])</f>
        <v>661</v>
      </c>
      <c r="AT466">
        <f>_xlfn.RANK.AVG(Table2[[#This Row],[6M Return vs Nifty Z-Score]],Table2[6M Return vs Nifty Z-Score])</f>
        <v>691</v>
      </c>
      <c r="AU466">
        <f>_xlfn.RANK.AVG(Table2[[#This Row],[Sharpe Ratio Z-Score]],Table2[Sharpe Ratio Z-Score])</f>
        <v>464</v>
      </c>
      <c r="AV466">
        <f>(Table2[[#This Row],[Rank 1Y]]+Table2[[#This Row],[Rank 6M]]+Table2[[#This Row],[Rank Sharpe]])/3</f>
        <v>605.33333333333337</v>
      </c>
    </row>
    <row r="467" spans="1:48" x14ac:dyDescent="0.3">
      <c r="A467" t="s">
        <v>1153</v>
      </c>
      <c r="B467" t="s">
        <v>1154</v>
      </c>
      <c r="C467" t="s">
        <v>10152</v>
      </c>
      <c r="D467" t="s">
        <v>140</v>
      </c>
      <c r="E467">
        <v>10417.98570598</v>
      </c>
      <c r="F467">
        <v>439.3</v>
      </c>
      <c r="G467">
        <v>312.97207349036699</v>
      </c>
      <c r="H467">
        <f>(Table2[[#This Row],[1Y Return vs Nifty]]-AVERAGE(Table2[1Y Return vs Nifty]))/_xlfn.STDEV.P(Table2[1Y Return vs Nifty])</f>
        <v>3.314545880454431</v>
      </c>
      <c r="I467">
        <v>-1.8225757580400801</v>
      </c>
      <c r="J467">
        <f>(Table2[[#This Row],[1M Return vs Nifty]]-AVERAGE(Table2[1M Return vs Nifty]))/_xlfn.STDEV.P(Table2[1M Return vs Nifty])</f>
        <v>-0.12615783284992266</v>
      </c>
      <c r="K467">
        <v>75.432958100346397</v>
      </c>
      <c r="L467">
        <f>(Table2[[#This Row],[6M Return vs Nifty]]-AVERAGE(Table2[6M Return vs Nifty]))/_xlfn.STDEV.P(Table2[6M Return vs Nifty])</f>
        <v>1.9954294947445712</v>
      </c>
      <c r="M467">
        <v>-14.2634447165011</v>
      </c>
      <c r="N467">
        <f>(Table2[[#This Row],[1W Return vs Nifty]]-AVERAGE(Table2[1W Return vs Nifty]))/_xlfn.STDEV.P(Table2[1W Return vs Nifty])</f>
        <v>-2.7157650939144271</v>
      </c>
      <c r="O467">
        <v>473.78</v>
      </c>
      <c r="P467">
        <v>433.92110211987602</v>
      </c>
      <c r="Q467">
        <v>297.43677161736002</v>
      </c>
      <c r="R467">
        <v>28.474862899562901</v>
      </c>
      <c r="S467" s="2">
        <f>(Table2[[#This Row],[Close Price]]-Table2[[#This Row],[20D EMA]])/Table2[[#This Row],[20D EMA]]</f>
        <v>-7.27763941069694E-2</v>
      </c>
      <c r="T467" s="2">
        <f>(Table2[[#This Row],[Close Price]]-Table2[[#This Row],[50D EMA]])/Table2[[#This Row],[50D EMA]]</f>
        <v>1.2396027420298172E-2</v>
      </c>
      <c r="U467" s="2">
        <f>(Table2[[#This Row],[Close Price]]-Table2[[#This Row],[200D EMA]])/Table2[[#This Row],[200D EMA]]</f>
        <v>0.47695255570195977</v>
      </c>
      <c r="V467">
        <v>0.47784966025380099</v>
      </c>
      <c r="W467">
        <v>431.1</v>
      </c>
      <c r="X467">
        <v>460.95</v>
      </c>
      <c r="Y467">
        <v>435.25</v>
      </c>
      <c r="Z467">
        <v>458.15</v>
      </c>
      <c r="AA467">
        <v>435.25</v>
      </c>
      <c r="AB467">
        <v>569.6</v>
      </c>
      <c r="AC467" s="2">
        <f>(Table2[[#This Row],[Close Price]]/Table2[[#This Row],[Day Low]])-1</f>
        <v>1.902110879146357E-2</v>
      </c>
      <c r="AD467" s="2">
        <f>(Table2[[#This Row],[Day High]]/Table2[[#This Row],[Close Price]])-1</f>
        <v>4.9282950147962579E-2</v>
      </c>
      <c r="AE467" s="2">
        <f>(Table2[[#This Row],[Close Price]]/Table2[[#This Row],[Current Week Low]])-1</f>
        <v>9.3049971280874111E-3</v>
      </c>
      <c r="AF467" s="2">
        <f>(Table2[[#This Row],[Current Week High]]/Table2[[#This Row],[Close Price]])-1</f>
        <v>4.2909173685408586E-2</v>
      </c>
      <c r="AG467" s="2">
        <f>(Table2[[#This Row],[Close Price]]/Table2[[#This Row],[Current Month Low]])-1</f>
        <v>9.3049971280874111E-3</v>
      </c>
      <c r="AH467" s="2">
        <f>(Table2[[#This Row],[Current Month High]]/Table2[[#This Row],[Close Price]])-1</f>
        <v>0.29660824038242661</v>
      </c>
      <c r="AI467">
        <v>29.660824038242598</v>
      </c>
      <c r="AJ467">
        <v>366.10079575596802</v>
      </c>
      <c r="AK467" t="str">
        <f>IF(AND(Table2[[#This Row],[20D EMA]]&gt;Table2[[#This Row],[50D EMA]],Table2[[#This Row],[50D EMA]]&gt;Table2[[#This Row],[200D EMA]]),"Uptrend","Downtrend/NoTrend")</f>
        <v>Uptrend</v>
      </c>
      <c r="AL467">
        <v>-0.03</v>
      </c>
      <c r="AM467" t="s">
        <v>10184</v>
      </c>
      <c r="AN467">
        <v>-6.91</v>
      </c>
      <c r="AO467" t="s">
        <v>10184</v>
      </c>
      <c r="AP467">
        <v>0.13087518501918</v>
      </c>
      <c r="AQ467">
        <f>(Table2[[#This Row],[Sharpe Ratio]]-AVERAGE(Table2[Sharpe Ratio]))/_xlfn.STDEV.P(Table2[Sharpe Ratio])</f>
        <v>0.87395999843371386</v>
      </c>
      <c r="AR4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3.3420124468683663</v>
      </c>
      <c r="AS467">
        <f>_xlfn.RANK.AVG(Table2[[#This Row],[1Y Return vs Nifty Z-Score]],Table2[1Y Return vs Nifty Z-Score])</f>
        <v>8</v>
      </c>
      <c r="AT467">
        <f>_xlfn.RANK.AVG(Table2[[#This Row],[6M Return vs Nifty Z-Score]],Table2[6M Return vs Nifty Z-Score])</f>
        <v>30</v>
      </c>
      <c r="AU467">
        <f>_xlfn.RANK.AVG(Table2[[#This Row],[Sharpe Ratio Z-Score]],Table2[Sharpe Ratio Z-Score])</f>
        <v>145</v>
      </c>
      <c r="AV467">
        <f>(Table2[[#This Row],[Rank 1Y]]+Table2[[#This Row],[Rank 6M]]+Table2[[#This Row],[Rank Sharpe]])/3</f>
        <v>61</v>
      </c>
    </row>
    <row r="468" spans="1:48" x14ac:dyDescent="0.3">
      <c r="A468" t="s">
        <v>1155</v>
      </c>
      <c r="B468" t="s">
        <v>1156</v>
      </c>
      <c r="C468" t="s">
        <v>10144</v>
      </c>
      <c r="D468" t="s">
        <v>62</v>
      </c>
      <c r="E468">
        <v>10381.72728356</v>
      </c>
      <c r="F468">
        <v>845.25</v>
      </c>
      <c r="G468">
        <v>17.060532999685101</v>
      </c>
      <c r="H468">
        <f>(Table2[[#This Row],[1Y Return vs Nifty]]-AVERAGE(Table2[1Y Return vs Nifty]))/_xlfn.STDEV.P(Table2[1Y Return vs Nifty])</f>
        <v>-0.32475440307215109</v>
      </c>
      <c r="I468">
        <v>-6.4809923086149004</v>
      </c>
      <c r="J468">
        <f>(Table2[[#This Row],[1M Return vs Nifty]]-AVERAGE(Table2[1M Return vs Nifty]))/_xlfn.STDEV.P(Table2[1M Return vs Nifty])</f>
        <v>-0.56910372578702673</v>
      </c>
      <c r="K468">
        <v>1.7289093841390499</v>
      </c>
      <c r="L468">
        <f>(Table2[[#This Row],[6M Return vs Nifty]]-AVERAGE(Table2[6M Return vs Nifty]))/_xlfn.STDEV.P(Table2[6M Return vs Nifty])</f>
        <v>-0.27217676822191217</v>
      </c>
      <c r="M468">
        <v>-7.51228742230757</v>
      </c>
      <c r="N468">
        <f>(Table2[[#This Row],[1W Return vs Nifty]]-AVERAGE(Table2[1W Return vs Nifty]))/_xlfn.STDEV.P(Table2[1W Return vs Nifty])</f>
        <v>-1.2751744778418228</v>
      </c>
      <c r="O468">
        <v>864.86</v>
      </c>
      <c r="P468">
        <v>849.196953151912</v>
      </c>
      <c r="Q468">
        <v>765.00095922852495</v>
      </c>
      <c r="R468">
        <v>38.240883946287603</v>
      </c>
      <c r="S468" s="2">
        <f>(Table2[[#This Row],[Close Price]]-Table2[[#This Row],[20D EMA]])/Table2[[#This Row],[20D EMA]]</f>
        <v>-2.2674190042319003E-2</v>
      </c>
      <c r="T468" s="2">
        <f>(Table2[[#This Row],[Close Price]]-Table2[[#This Row],[50D EMA]])/Table2[[#This Row],[50D EMA]]</f>
        <v>-4.6478654183370952E-3</v>
      </c>
      <c r="U468" s="2">
        <f>(Table2[[#This Row],[Close Price]]-Table2[[#This Row],[200D EMA]])/Table2[[#This Row],[200D EMA]]</f>
        <v>0.10490057535666783</v>
      </c>
      <c r="V468">
        <v>2.3359363058098701</v>
      </c>
      <c r="W468">
        <v>841</v>
      </c>
      <c r="X468">
        <v>851</v>
      </c>
      <c r="Y468">
        <v>834.05</v>
      </c>
      <c r="Z468">
        <v>848.95</v>
      </c>
      <c r="AA468">
        <v>834.05</v>
      </c>
      <c r="AB468">
        <v>972</v>
      </c>
      <c r="AC468" s="2">
        <f>(Table2[[#This Row],[Close Price]]/Table2[[#This Row],[Day Low]])-1</f>
        <v>5.0535077288942354E-3</v>
      </c>
      <c r="AD468" s="2">
        <f>(Table2[[#This Row],[Day High]]/Table2[[#This Row],[Close Price]])-1</f>
        <v>6.8027210884353817E-3</v>
      </c>
      <c r="AE468" s="2">
        <f>(Table2[[#This Row],[Close Price]]/Table2[[#This Row],[Current Week Low]])-1</f>
        <v>1.3428451531682706E-2</v>
      </c>
      <c r="AF468" s="2">
        <f>(Table2[[#This Row],[Current Week High]]/Table2[[#This Row],[Close Price]])-1</f>
        <v>4.3774031351671017E-3</v>
      </c>
      <c r="AG468" s="2">
        <f>(Table2[[#This Row],[Close Price]]/Table2[[#This Row],[Current Month Low]])-1</f>
        <v>1.3428451531682706E-2</v>
      </c>
      <c r="AH468" s="2">
        <f>(Table2[[#This Row],[Current Month High]]/Table2[[#This Row],[Close Price]])-1</f>
        <v>0.14995563442768423</v>
      </c>
      <c r="AI468">
        <v>14.9955634427684</v>
      </c>
      <c r="AJ468">
        <v>43.884585922206099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0.02</v>
      </c>
      <c r="AM468" t="s">
        <v>10183</v>
      </c>
      <c r="AN468">
        <v>1.64</v>
      </c>
      <c r="AO468" t="s">
        <v>10183</v>
      </c>
      <c r="AP468">
        <v>-3.4310531774122001E-2</v>
      </c>
      <c r="AQ468">
        <f>(Table2[[#This Row],[Sharpe Ratio]]-AVERAGE(Table2[Sharpe Ratio]))/_xlfn.STDEV.P(Table2[Sharpe Ratio])</f>
        <v>-0.9947095518849558</v>
      </c>
      <c r="AR4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-3.4359189268078687</v>
      </c>
      <c r="AS468">
        <f>_xlfn.RANK.AVG(Table2[[#This Row],[1Y Return vs Nifty Z-Score]],Table2[1Y Return vs Nifty Z-Score])</f>
        <v>401</v>
      </c>
      <c r="AT468">
        <f>_xlfn.RANK.AVG(Table2[[#This Row],[6M Return vs Nifty Z-Score]],Table2[6M Return vs Nifty Z-Score])</f>
        <v>414</v>
      </c>
      <c r="AU468">
        <f>_xlfn.RANK.AVG(Table2[[#This Row],[Sharpe Ratio Z-Score]],Table2[Sharpe Ratio Z-Score])</f>
        <v>608</v>
      </c>
      <c r="AV468">
        <f>(Table2[[#This Row],[Rank 1Y]]+Table2[[#This Row],[Rank 6M]]+Table2[[#This Row],[Rank Sharpe]])/3</f>
        <v>474.33333333333331</v>
      </c>
    </row>
    <row r="469" spans="1:48" x14ac:dyDescent="0.3">
      <c r="A469" t="s">
        <v>1157</v>
      </c>
      <c r="B469" t="s">
        <v>1158</v>
      </c>
      <c r="C469" t="s">
        <v>10153</v>
      </c>
      <c r="D469" t="s">
        <v>550</v>
      </c>
      <c r="E469">
        <v>10321.41012848</v>
      </c>
      <c r="F469">
        <v>2911.15</v>
      </c>
      <c r="G469">
        <v>-14.009721427481299</v>
      </c>
      <c r="H469">
        <f>(Table2[[#This Row],[1Y Return vs Nifty]]-AVERAGE(Table2[1Y Return vs Nifty]))/_xlfn.STDEV.P(Table2[1Y Return vs Nifty])</f>
        <v>-0.70687530838909118</v>
      </c>
      <c r="I469">
        <v>6.1635247094427799</v>
      </c>
      <c r="J469">
        <f>(Table2[[#This Row],[1M Return vs Nifty]]-AVERAGE(Table2[1M Return vs Nifty]))/_xlfn.STDEV.P(Table2[1M Return vs Nifty])</f>
        <v>0.63320113907759312</v>
      </c>
      <c r="K469">
        <v>-7.9318369172348397</v>
      </c>
      <c r="L469">
        <f>(Table2[[#This Row],[6M Return vs Nifty]]-AVERAGE(Table2[6M Return vs Nifty]))/_xlfn.STDEV.P(Table2[6M Return vs Nifty])</f>
        <v>-0.56940289350949724</v>
      </c>
      <c r="M469">
        <v>-3.9080920820293099</v>
      </c>
      <c r="N469">
        <f>(Table2[[#This Row],[1W Return vs Nifty]]-AVERAGE(Table2[1W Return vs Nifty]))/_xlfn.STDEV.P(Table2[1W Return vs Nifty])</f>
        <v>-0.50609596886335506</v>
      </c>
      <c r="O469">
        <v>2846.79</v>
      </c>
      <c r="P469">
        <v>2716.2425280054599</v>
      </c>
      <c r="Q469">
        <v>2637.5054302078102</v>
      </c>
      <c r="R469">
        <v>52.909628391217701</v>
      </c>
      <c r="S469" s="2">
        <f>(Table2[[#This Row],[Close Price]]-Table2[[#This Row],[20D EMA]])/Table2[[#This Row],[20D EMA]]</f>
        <v>2.2607919797385873E-2</v>
      </c>
      <c r="T469" s="2">
        <f>(Table2[[#This Row],[Close Price]]-Table2[[#This Row],[50D EMA]])/Table2[[#This Row],[50D EMA]]</f>
        <v>7.175628464136484E-2</v>
      </c>
      <c r="U469" s="2">
        <f>(Table2[[#This Row],[Close Price]]-Table2[[#This Row],[200D EMA]])/Table2[[#This Row],[200D EMA]]</f>
        <v>0.10375128204783615</v>
      </c>
      <c r="V469">
        <v>1.5157860393925899</v>
      </c>
      <c r="W469">
        <v>2895.6</v>
      </c>
      <c r="X469">
        <v>2929</v>
      </c>
      <c r="Y469">
        <v>2899</v>
      </c>
      <c r="Z469">
        <v>2967</v>
      </c>
      <c r="AA469">
        <v>2732</v>
      </c>
      <c r="AB469">
        <v>3208.05</v>
      </c>
      <c r="AC469" s="2">
        <f>(Table2[[#This Row],[Close Price]]/Table2[[#This Row],[Day Low]])-1</f>
        <v>5.3702168807847617E-3</v>
      </c>
      <c r="AD469" s="2">
        <f>(Table2[[#This Row],[Day High]]/Table2[[#This Row],[Close Price]])-1</f>
        <v>6.1315974786595451E-3</v>
      </c>
      <c r="AE469" s="2">
        <f>(Table2[[#This Row],[Close Price]]/Table2[[#This Row],[Current Week Low]])-1</f>
        <v>4.1911003794412593E-3</v>
      </c>
      <c r="AF469" s="2">
        <f>(Table2[[#This Row],[Current Week High]]/Table2[[#This Row],[Close Price]])-1</f>
        <v>1.9184858217542899E-2</v>
      </c>
      <c r="AG469" s="2">
        <f>(Table2[[#This Row],[Close Price]]/Table2[[#This Row],[Current Month Low]])-1</f>
        <v>6.5574670571010296E-2</v>
      </c>
      <c r="AH469" s="2">
        <f>(Table2[[#This Row],[Current Month High]]/Table2[[#This Row],[Close Price]])-1</f>
        <v>0.1019871871940643</v>
      </c>
      <c r="AI469">
        <v>10.198718719406401</v>
      </c>
      <c r="AJ469">
        <v>29.5571873609256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0.01</v>
      </c>
      <c r="AM469" t="s">
        <v>10183</v>
      </c>
      <c r="AN469">
        <v>5.71</v>
      </c>
      <c r="AO469" t="s">
        <v>10183</v>
      </c>
      <c r="AP469">
        <v>-7.4760276772480996E-2</v>
      </c>
      <c r="AQ469">
        <f>(Table2[[#This Row],[Sharpe Ratio]]-AVERAGE(Table2[Sharpe Ratio]))/_xlfn.STDEV.P(Table2[Sharpe Ratio])</f>
        <v>-1.452298793036908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-2.6014718247212585</v>
      </c>
      <c r="AS469">
        <f>_xlfn.RANK.AVG(Table2[[#This Row],[1Y Return vs Nifty Z-Score]],Table2[1Y Return vs Nifty Z-Score])</f>
        <v>583</v>
      </c>
      <c r="AT469">
        <f>_xlfn.RANK.AVG(Table2[[#This Row],[6M Return vs Nifty Z-Score]],Table2[6M Return vs Nifty Z-Score])</f>
        <v>511</v>
      </c>
      <c r="AU469">
        <f>_xlfn.RANK.AVG(Table2[[#This Row],[Sharpe Ratio Z-Score]],Table2[Sharpe Ratio Z-Score])</f>
        <v>679</v>
      </c>
      <c r="AV469">
        <f>(Table2[[#This Row],[Rank 1Y]]+Table2[[#This Row],[Rank 6M]]+Table2[[#This Row],[Rank Sharpe]])/3</f>
        <v>591</v>
      </c>
    </row>
    <row r="470" spans="1:48" x14ac:dyDescent="0.3">
      <c r="A470" t="s">
        <v>1159</v>
      </c>
      <c r="B470" t="s">
        <v>1160</v>
      </c>
      <c r="C470" t="s">
        <v>10155</v>
      </c>
      <c r="D470" t="s">
        <v>1161</v>
      </c>
      <c r="E470">
        <v>10278.840685499999</v>
      </c>
      <c r="F470">
        <v>534.5</v>
      </c>
      <c r="G470">
        <v>8.6321701952139893</v>
      </c>
      <c r="H470">
        <f>(Table2[[#This Row],[1Y Return vs Nifty]]-AVERAGE(Table2[1Y Return vs Nifty]))/_xlfn.STDEV.P(Table2[1Y Return vs Nifty])</f>
        <v>-0.42841154024603062</v>
      </c>
      <c r="I470">
        <v>-9.7060610010514399</v>
      </c>
      <c r="J470">
        <f>(Table2[[#This Row],[1M Return vs Nifty]]-AVERAGE(Table2[1M Return vs Nifty]))/_xlfn.STDEV.P(Table2[1M Return vs Nifty])</f>
        <v>-0.87575962833368282</v>
      </c>
      <c r="K470">
        <v>34.733486649683897</v>
      </c>
      <c r="L470">
        <f>(Table2[[#This Row],[6M Return vs Nifty]]-AVERAGE(Table2[6M Return vs Nifty]))/_xlfn.STDEV.P(Table2[6M Return vs Nifty])</f>
        <v>0.74325437046739651</v>
      </c>
      <c r="M470">
        <v>-5.6940589674241604</v>
      </c>
      <c r="N470">
        <f>(Table2[[#This Row],[1W Return vs Nifty]]-AVERAGE(Table2[1W Return vs Nifty]))/_xlfn.STDEV.P(Table2[1W Return vs Nifty])</f>
        <v>-0.88719316799528258</v>
      </c>
      <c r="O470">
        <v>535.88</v>
      </c>
      <c r="P470">
        <v>508.17248168364603</v>
      </c>
      <c r="Q470">
        <v>427.73243702664098</v>
      </c>
      <c r="R470">
        <v>47.147139405139001</v>
      </c>
      <c r="S470" s="2">
        <f>(Table2[[#This Row],[Close Price]]-Table2[[#This Row],[20D EMA]])/Table2[[#This Row],[20D EMA]]</f>
        <v>-2.575203403747099E-3</v>
      </c>
      <c r="T470" s="2">
        <f>(Table2[[#This Row],[Close Price]]-Table2[[#This Row],[50D EMA]])/Table2[[#This Row],[50D EMA]]</f>
        <v>5.180823296280674E-2</v>
      </c>
      <c r="U470" s="2">
        <f>(Table2[[#This Row],[Close Price]]-Table2[[#This Row],[200D EMA]])/Table2[[#This Row],[200D EMA]]</f>
        <v>0.24961296766630089</v>
      </c>
      <c r="V470">
        <v>0.50050846297653595</v>
      </c>
      <c r="W470">
        <v>535</v>
      </c>
      <c r="X470">
        <v>546</v>
      </c>
      <c r="Y470">
        <v>521.04999999999995</v>
      </c>
      <c r="Z470">
        <v>538.70000000000005</v>
      </c>
      <c r="AA470">
        <v>515.95000000000005</v>
      </c>
      <c r="AB470">
        <v>579</v>
      </c>
      <c r="AC470" s="2">
        <f>(Table2[[#This Row],[Close Price]]/Table2[[#This Row],[Day Low]])-1</f>
        <v>-9.3457943925234765E-4</v>
      </c>
      <c r="AD470" s="2">
        <f>(Table2[[#This Row],[Day High]]/Table2[[#This Row],[Close Price]])-1</f>
        <v>2.1515434985968085E-2</v>
      </c>
      <c r="AE470" s="2">
        <f>(Table2[[#This Row],[Close Price]]/Table2[[#This Row],[Current Week Low]])-1</f>
        <v>2.581326168313991E-2</v>
      </c>
      <c r="AF470" s="2">
        <f>(Table2[[#This Row],[Current Week High]]/Table2[[#This Row],[Close Price]])-1</f>
        <v>7.8578110383535904E-3</v>
      </c>
      <c r="AG470" s="2">
        <f>(Table2[[#This Row],[Close Price]]/Table2[[#This Row],[Current Month Low]])-1</f>
        <v>3.5953096230254777E-2</v>
      </c>
      <c r="AH470" s="2">
        <f>(Table2[[#This Row],[Current Month High]]/Table2[[#This Row],[Close Price]])-1</f>
        <v>8.3255378858746454E-2</v>
      </c>
      <c r="AI470">
        <v>8.7745556594948493</v>
      </c>
      <c r="AJ470">
        <v>72.642118863049006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0.13</v>
      </c>
      <c r="AM470" t="s">
        <v>10183</v>
      </c>
      <c r="AN470">
        <v>-4.04</v>
      </c>
      <c r="AO470" t="s">
        <v>10184</v>
      </c>
      <c r="AP470">
        <v>4.0364140178325E-2</v>
      </c>
      <c r="AQ470">
        <f>(Table2[[#This Row],[Sharpe Ratio]]-AVERAGE(Table2[Sharpe Ratio]))/_xlfn.STDEV.P(Table2[Sharpe Ratio])</f>
        <v>-0.14994955467415874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-1.5980595207817583</v>
      </c>
      <c r="AS470">
        <f>_xlfn.RANK.AVG(Table2[[#This Row],[1Y Return vs Nifty Z-Score]],Table2[1Y Return vs Nifty Z-Score])</f>
        <v>444</v>
      </c>
      <c r="AT470">
        <f>_xlfn.RANK.AVG(Table2[[#This Row],[6M Return vs Nifty Z-Score]],Table2[6M Return vs Nifty Z-Score])</f>
        <v>131</v>
      </c>
      <c r="AU470">
        <f>_xlfn.RANK.AVG(Table2[[#This Row],[Sharpe Ratio Z-Score]],Table2[Sharpe Ratio Z-Score])</f>
        <v>379</v>
      </c>
      <c r="AV470">
        <f>(Table2[[#This Row],[Rank 1Y]]+Table2[[#This Row],[Rank 6M]]+Table2[[#This Row],[Rank Sharpe]])/3</f>
        <v>318</v>
      </c>
    </row>
    <row r="471" spans="1:48" x14ac:dyDescent="0.3">
      <c r="A471" t="s">
        <v>1162</v>
      </c>
      <c r="B471" t="s">
        <v>1163</v>
      </c>
      <c r="C471" t="s">
        <v>10141</v>
      </c>
      <c r="D471" t="s">
        <v>422</v>
      </c>
      <c r="E471">
        <v>10157.148612000001</v>
      </c>
      <c r="F471">
        <v>292.5</v>
      </c>
      <c r="G471">
        <v>79.233714304103103</v>
      </c>
      <c r="H471">
        <f>(Table2[[#This Row],[1Y Return vs Nifty]]-AVERAGE(Table2[1Y Return vs Nifty]))/_xlfn.STDEV.P(Table2[1Y Return vs Nifty])</f>
        <v>0.43988923324470636</v>
      </c>
      <c r="I471">
        <v>3.1884697570998801</v>
      </c>
      <c r="J471">
        <f>(Table2[[#This Row],[1M Return vs Nifty]]-AVERAGE(Table2[1M Return vs Nifty]))/_xlfn.STDEV.P(Table2[1M Return vs Nifty])</f>
        <v>0.35031781207243889</v>
      </c>
      <c r="K471">
        <v>32.363900404986701</v>
      </c>
      <c r="L471">
        <f>(Table2[[#This Row],[6M Return vs Nifty]]-AVERAGE(Table2[6M Return vs Nifty]))/_xlfn.STDEV.P(Table2[6M Return vs Nifty])</f>
        <v>0.6703507959323789</v>
      </c>
      <c r="M471">
        <v>8.4831023152595399</v>
      </c>
      <c r="N471">
        <f>(Table2[[#This Row],[1W Return vs Nifty]]-AVERAGE(Table2[1W Return vs Nifty]))/_xlfn.STDEV.P(Table2[1W Return vs Nifty])</f>
        <v>2.1379897179000906</v>
      </c>
      <c r="O471">
        <v>264.68</v>
      </c>
      <c r="P471">
        <v>244.94115192148399</v>
      </c>
      <c r="Q471">
        <v>205.38659938049699</v>
      </c>
      <c r="R471">
        <v>83.029693024507793</v>
      </c>
      <c r="S471" s="2">
        <f>(Table2[[#This Row],[Close Price]]-Table2[[#This Row],[20D EMA]])/Table2[[#This Row],[20D EMA]]</f>
        <v>0.10510805500982315</v>
      </c>
      <c r="T471" s="2">
        <f>(Table2[[#This Row],[Close Price]]-Table2[[#This Row],[50D EMA]])/Table2[[#This Row],[50D EMA]]</f>
        <v>0.19416438481419823</v>
      </c>
      <c r="U471" s="2">
        <f>(Table2[[#This Row],[Close Price]]-Table2[[#This Row],[200D EMA]])/Table2[[#This Row],[200D EMA]]</f>
        <v>0.42414354627936396</v>
      </c>
      <c r="V471">
        <v>1.6885955518426199</v>
      </c>
      <c r="W471">
        <v>288.60000000000002</v>
      </c>
      <c r="X471">
        <v>295.25</v>
      </c>
      <c r="Y471">
        <v>283.95</v>
      </c>
      <c r="Z471">
        <v>295</v>
      </c>
      <c r="AA471">
        <v>244.85</v>
      </c>
      <c r="AB471">
        <v>297.5</v>
      </c>
      <c r="AC471" s="2">
        <f>(Table2[[#This Row],[Close Price]]/Table2[[#This Row],[Day Low]])-1</f>
        <v>1.3513513513513375E-2</v>
      </c>
      <c r="AD471" s="2">
        <f>(Table2[[#This Row],[Day High]]/Table2[[#This Row],[Close Price]])-1</f>
        <v>9.4017094017093683E-3</v>
      </c>
      <c r="AE471" s="2">
        <f>(Table2[[#This Row],[Close Price]]/Table2[[#This Row],[Current Week Low]])-1</f>
        <v>3.0110935023771823E-2</v>
      </c>
      <c r="AF471" s="2">
        <f>(Table2[[#This Row],[Current Week High]]/Table2[[#This Row],[Close Price]])-1</f>
        <v>8.5470085470085166E-3</v>
      </c>
      <c r="AG471" s="2">
        <f>(Table2[[#This Row],[Close Price]]/Table2[[#This Row],[Current Month Low]])-1</f>
        <v>0.19460894425158259</v>
      </c>
      <c r="AH471" s="2">
        <f>(Table2[[#This Row],[Current Month High]]/Table2[[#This Row],[Close Price]])-1</f>
        <v>1.7094017094017033E-2</v>
      </c>
      <c r="AI471">
        <v>1.7094017094017</v>
      </c>
      <c r="AJ471">
        <v>115.867158671586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0.24</v>
      </c>
      <c r="AM471" t="s">
        <v>10183</v>
      </c>
      <c r="AN471">
        <v>14.21</v>
      </c>
      <c r="AO471" t="s">
        <v>10183</v>
      </c>
      <c r="AP471">
        <v>0.12745555099210601</v>
      </c>
      <c r="AQ471">
        <f>(Table2[[#This Row],[Sharpe Ratio]]-AVERAGE(Table2[Sharpe Ratio]))/_xlfn.STDEV.P(Table2[Sharpe Ratio])</f>
        <v>0.83527526161943577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4.4338228207690502</v>
      </c>
      <c r="AS471">
        <f>_xlfn.RANK.AVG(Table2[[#This Row],[1Y Return vs Nifty Z-Score]],Table2[1Y Return vs Nifty Z-Score])</f>
        <v>163</v>
      </c>
      <c r="AT471">
        <f>_xlfn.RANK.AVG(Table2[[#This Row],[6M Return vs Nifty Z-Score]],Table2[6M Return vs Nifty Z-Score])</f>
        <v>144</v>
      </c>
      <c r="AU471">
        <f>_xlfn.RANK.AVG(Table2[[#This Row],[Sharpe Ratio Z-Score]],Table2[Sharpe Ratio Z-Score])</f>
        <v>152</v>
      </c>
      <c r="AV471">
        <f>(Table2[[#This Row],[Rank 1Y]]+Table2[[#This Row],[Rank 6M]]+Table2[[#This Row],[Rank Sharpe]])/3</f>
        <v>153</v>
      </c>
    </row>
    <row r="472" spans="1:48" x14ac:dyDescent="0.3">
      <c r="A472" t="s">
        <v>1164</v>
      </c>
      <c r="B472" t="s">
        <v>1165</v>
      </c>
      <c r="C472" t="s">
        <v>10142</v>
      </c>
      <c r="D472" t="s">
        <v>46</v>
      </c>
      <c r="E472">
        <v>10146.944368</v>
      </c>
      <c r="F472">
        <v>360.8</v>
      </c>
      <c r="G472">
        <v>20.373347616417899</v>
      </c>
      <c r="H472">
        <f>(Table2[[#This Row],[1Y Return vs Nifty]]-AVERAGE(Table2[1Y Return vs Nifty]))/_xlfn.STDEV.P(Table2[1Y Return vs Nifty])</f>
        <v>-0.28401139198865361</v>
      </c>
      <c r="I472">
        <v>-12.087871367260099</v>
      </c>
      <c r="J472">
        <f>(Table2[[#This Row],[1M Return vs Nifty]]-AVERAGE(Table2[1M Return vs Nifty]))/_xlfn.STDEV.P(Table2[1M Return vs Nifty])</f>
        <v>-1.1022342486286334</v>
      </c>
      <c r="K472">
        <v>27.078683828368799</v>
      </c>
      <c r="L472">
        <f>(Table2[[#This Row],[6M Return vs Nifty]]-AVERAGE(Table2[6M Return vs Nifty]))/_xlfn.STDEV.P(Table2[6M Return vs Nifty])</f>
        <v>0.50774385073701134</v>
      </c>
      <c r="M472">
        <v>-0.65065985282415095</v>
      </c>
      <c r="N472">
        <f>(Table2[[#This Row],[1W Return vs Nifty]]-AVERAGE(Table2[1W Return vs Nifty]))/_xlfn.STDEV.P(Table2[1W Return vs Nifty])</f>
        <v>0.18898875474712953</v>
      </c>
      <c r="O472">
        <v>356.1</v>
      </c>
      <c r="P472">
        <v>331.18507555053799</v>
      </c>
      <c r="Q472">
        <v>288.42343287451899</v>
      </c>
      <c r="R472">
        <v>50.775484669293697</v>
      </c>
      <c r="S472" s="2">
        <f>(Table2[[#This Row],[Close Price]]-Table2[[#This Row],[20D EMA]])/Table2[[#This Row],[20D EMA]]</f>
        <v>1.3198539736029172E-2</v>
      </c>
      <c r="T472" s="2">
        <f>(Table2[[#This Row],[Close Price]]-Table2[[#This Row],[50D EMA]])/Table2[[#This Row],[50D EMA]]</f>
        <v>8.9421071889282222E-2</v>
      </c>
      <c r="U472" s="2">
        <f>(Table2[[#This Row],[Close Price]]-Table2[[#This Row],[200D EMA]])/Table2[[#This Row],[200D EMA]]</f>
        <v>0.25093858152977827</v>
      </c>
      <c r="V472">
        <v>0.80466910514863899</v>
      </c>
      <c r="W472">
        <v>360</v>
      </c>
      <c r="X472">
        <v>366</v>
      </c>
      <c r="Y472">
        <v>357.3</v>
      </c>
      <c r="Z472">
        <v>367</v>
      </c>
      <c r="AA472">
        <v>339.5</v>
      </c>
      <c r="AB472">
        <v>381.75</v>
      </c>
      <c r="AC472" s="2">
        <f>(Table2[[#This Row],[Close Price]]/Table2[[#This Row],[Day Low]])-1</f>
        <v>2.2222222222223476E-3</v>
      </c>
      <c r="AD472" s="2">
        <f>(Table2[[#This Row],[Day High]]/Table2[[#This Row],[Close Price]])-1</f>
        <v>1.4412416851441234E-2</v>
      </c>
      <c r="AE472" s="2">
        <f>(Table2[[#This Row],[Close Price]]/Table2[[#This Row],[Current Week Low]])-1</f>
        <v>9.7956898964455252E-3</v>
      </c>
      <c r="AF472" s="2">
        <f>(Table2[[#This Row],[Current Week High]]/Table2[[#This Row],[Close Price]])-1</f>
        <v>1.7184035476718318E-2</v>
      </c>
      <c r="AG472" s="2">
        <f>(Table2[[#This Row],[Close Price]]/Table2[[#This Row],[Current Month Low]])-1</f>
        <v>6.2739322533136965E-2</v>
      </c>
      <c r="AH472" s="2">
        <f>(Table2[[#This Row],[Current Month High]]/Table2[[#This Row],[Close Price]])-1</f>
        <v>5.8065410199556577E-2</v>
      </c>
      <c r="AI472">
        <v>12.804878048780401</v>
      </c>
      <c r="AJ472">
        <v>52.397043294614498</v>
      </c>
      <c r="AK472" t="str">
        <f>IF(AND(Table2[[#This Row],[20D EMA]]&gt;Table2[[#This Row],[50D EMA]],Table2[[#This Row],[50D EMA]]&gt;Table2[[#This Row],[200D EMA]]),"Uptrend","Downtrend/NoTrend")</f>
        <v>Uptrend</v>
      </c>
      <c r="AL472">
        <v>0.26</v>
      </c>
      <c r="AM472" t="s">
        <v>10183</v>
      </c>
      <c r="AN472">
        <v>3.12</v>
      </c>
      <c r="AO472" t="s">
        <v>10183</v>
      </c>
      <c r="AP472">
        <v>4.45709560601E-4</v>
      </c>
      <c r="AQ472">
        <f>(Table2[[#This Row],[Sharpe Ratio]]-AVERAGE(Table2[Sharpe Ratio]))/_xlfn.STDEV.P(Table2[Sharpe Ratio])</f>
        <v>-0.60152828218114862</v>
      </c>
      <c r="AR4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-1.2910413173142947</v>
      </c>
      <c r="AS472">
        <f>_xlfn.RANK.AVG(Table2[[#This Row],[1Y Return vs Nifty Z-Score]],Table2[1Y Return vs Nifty Z-Score])</f>
        <v>379</v>
      </c>
      <c r="AT472">
        <f>_xlfn.RANK.AVG(Table2[[#This Row],[6M Return vs Nifty Z-Score]],Table2[6M Return vs Nifty Z-Score])</f>
        <v>169</v>
      </c>
      <c r="AU472">
        <f>_xlfn.RANK.AVG(Table2[[#This Row],[Sharpe Ratio Z-Score]],Table2[Sharpe Ratio Z-Score])</f>
        <v>497</v>
      </c>
      <c r="AV472">
        <f>(Table2[[#This Row],[Rank 1Y]]+Table2[[#This Row],[Rank 6M]]+Table2[[#This Row],[Rank Sharpe]])/3</f>
        <v>348.33333333333331</v>
      </c>
    </row>
    <row r="473" spans="1:48" x14ac:dyDescent="0.3">
      <c r="A473" t="s">
        <v>1168</v>
      </c>
      <c r="B473" t="s">
        <v>1169</v>
      </c>
      <c r="C473" t="s">
        <v>10153</v>
      </c>
      <c r="D473" t="s">
        <v>369</v>
      </c>
      <c r="E473">
        <v>10103.39777315</v>
      </c>
      <c r="F473">
        <v>254.04</v>
      </c>
      <c r="G473">
        <v>24.338893941710001</v>
      </c>
      <c r="H473">
        <f>(Table2[[#This Row],[1Y Return vs Nifty]]-AVERAGE(Table2[1Y Return vs Nifty]))/_xlfn.STDEV.P(Table2[1Y Return vs Nifty])</f>
        <v>-0.23524068895340716</v>
      </c>
      <c r="I473">
        <v>7.2639058438903303</v>
      </c>
      <c r="J473">
        <f>(Table2[[#This Row],[1M Return vs Nifty]]-AVERAGE(Table2[1M Return vs Nifty]))/_xlfn.STDEV.P(Table2[1M Return vs Nifty])</f>
        <v>0.73783096315566321</v>
      </c>
      <c r="K473">
        <v>-21.814170228487502</v>
      </c>
      <c r="L473">
        <f>(Table2[[#This Row],[6M Return vs Nifty]]-AVERAGE(Table2[6M Return vs Nifty]))/_xlfn.STDEV.P(Table2[6M Return vs Nifty])</f>
        <v>-0.9965119398848894</v>
      </c>
      <c r="M473">
        <v>2.7781137959798499</v>
      </c>
      <c r="N473">
        <f>(Table2[[#This Row],[1W Return vs Nifty]]-AVERAGE(Table2[1W Return vs Nifty]))/_xlfn.STDEV.P(Table2[1W Return vs Nifty])</f>
        <v>0.92063503817061731</v>
      </c>
      <c r="O473">
        <v>245.36</v>
      </c>
      <c r="P473">
        <v>237.29146934641199</v>
      </c>
      <c r="Q473">
        <v>221.34074176304401</v>
      </c>
      <c r="R473">
        <v>61.6042365957044</v>
      </c>
      <c r="S473" s="2">
        <f>(Table2[[#This Row],[Close Price]]-Table2[[#This Row],[20D EMA]])/Table2[[#This Row],[20D EMA]]</f>
        <v>3.5376589501141087E-2</v>
      </c>
      <c r="T473" s="2">
        <f>(Table2[[#This Row],[Close Price]]-Table2[[#This Row],[50D EMA]])/Table2[[#This Row],[50D EMA]]</f>
        <v>7.0582101833326E-2</v>
      </c>
      <c r="U473" s="2">
        <f>(Table2[[#This Row],[Close Price]]-Table2[[#This Row],[200D EMA]])/Table2[[#This Row],[200D EMA]]</f>
        <v>0.14773266763496312</v>
      </c>
      <c r="V473">
        <v>1.01458662348004</v>
      </c>
      <c r="W473">
        <v>254.06</v>
      </c>
      <c r="X473">
        <v>260.60000000000002</v>
      </c>
      <c r="Y473">
        <v>250.23</v>
      </c>
      <c r="Z473">
        <v>258.5</v>
      </c>
      <c r="AA473">
        <v>241.25</v>
      </c>
      <c r="AB473">
        <v>267</v>
      </c>
      <c r="AC473" s="2">
        <f>(Table2[[#This Row],[Close Price]]/Table2[[#This Row],[Day Low]])-1</f>
        <v>-7.8721561835859433E-5</v>
      </c>
      <c r="AD473" s="2">
        <f>(Table2[[#This Row],[Day High]]/Table2[[#This Row],[Close Price]])-1</f>
        <v>2.5822705085813302E-2</v>
      </c>
      <c r="AE473" s="2">
        <f>(Table2[[#This Row],[Close Price]]/Table2[[#This Row],[Current Week Low]])-1</f>
        <v>1.5225992087279705E-2</v>
      </c>
      <c r="AF473" s="2">
        <f>(Table2[[#This Row],[Current Week High]]/Table2[[#This Row],[Close Price]])-1</f>
        <v>1.7556290347976677E-2</v>
      </c>
      <c r="AG473" s="2">
        <f>(Table2[[#This Row],[Close Price]]/Table2[[#This Row],[Current Month Low]])-1</f>
        <v>5.3015544041450813E-2</v>
      </c>
      <c r="AH473" s="2">
        <f>(Table2[[#This Row],[Current Month High]]/Table2[[#This Row],[Close Price]])-1</f>
        <v>5.1015588096362752E-2</v>
      </c>
      <c r="AI473">
        <v>26.850102346087201</v>
      </c>
      <c r="AJ473">
        <v>73.821416353061906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-0.06</v>
      </c>
      <c r="AM473" t="s">
        <v>10184</v>
      </c>
      <c r="AN473">
        <v>5.41</v>
      </c>
      <c r="AO473" t="s">
        <v>10183</v>
      </c>
      <c r="AP473">
        <v>6.8169532452713996E-2</v>
      </c>
      <c r="AQ473">
        <f>(Table2[[#This Row],[Sharpe Ratio]]-AVERAGE(Table2[Sharpe Ratio]))/_xlfn.STDEV.P(Table2[Sharpe Ratio])</f>
        <v>0.16459997712848165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0.59131334961646564</v>
      </c>
      <c r="AS473">
        <f>_xlfn.RANK.AVG(Table2[[#This Row],[1Y Return vs Nifty Z-Score]],Table2[1Y Return vs Nifty Z-Score])</f>
        <v>356</v>
      </c>
      <c r="AT473">
        <f>_xlfn.RANK.AVG(Table2[[#This Row],[6M Return vs Nifty Z-Score]],Table2[6M Return vs Nifty Z-Score])</f>
        <v>646</v>
      </c>
      <c r="AU473">
        <f>_xlfn.RANK.AVG(Table2[[#This Row],[Sharpe Ratio Z-Score]],Table2[Sharpe Ratio Z-Score])</f>
        <v>287</v>
      </c>
      <c r="AV473">
        <f>(Table2[[#This Row],[Rank 1Y]]+Table2[[#This Row],[Rank 6M]]+Table2[[#This Row],[Rank Sharpe]])/3</f>
        <v>429.66666666666669</v>
      </c>
    </row>
    <row r="474" spans="1:48" x14ac:dyDescent="0.3">
      <c r="A474" t="s">
        <v>1170</v>
      </c>
      <c r="B474" t="s">
        <v>1171</v>
      </c>
      <c r="C474" t="s">
        <v>10143</v>
      </c>
      <c r="D474" t="s">
        <v>193</v>
      </c>
      <c r="E474">
        <v>10033.482888</v>
      </c>
      <c r="F474">
        <v>656.7</v>
      </c>
      <c r="G474">
        <v>62.146424362172297</v>
      </c>
      <c r="H474">
        <f>(Table2[[#This Row],[1Y Return vs Nifty]]-AVERAGE(Table2[1Y Return vs Nifty]))/_xlfn.STDEV.P(Table2[1Y Return vs Nifty])</f>
        <v>0.22973933835634569</v>
      </c>
      <c r="I474">
        <v>-8.3092031566112396</v>
      </c>
      <c r="J474">
        <f>(Table2[[#This Row],[1M Return vs Nifty]]-AVERAGE(Table2[1M Return vs Nifty]))/_xlfn.STDEV.P(Table2[1M Return vs Nifty])</f>
        <v>-0.74293929367824818</v>
      </c>
      <c r="K474">
        <v>4.6881581231886402</v>
      </c>
      <c r="L474">
        <f>(Table2[[#This Row],[6M Return vs Nifty]]-AVERAGE(Table2[6M Return vs Nifty]))/_xlfn.STDEV.P(Table2[6M Return vs Nifty])</f>
        <v>-0.18113141737310706</v>
      </c>
      <c r="M474">
        <v>-4.2339734515358698</v>
      </c>
      <c r="N474">
        <f>(Table2[[#This Row],[1W Return vs Nifty]]-AVERAGE(Table2[1W Return vs Nifty]))/_xlfn.STDEV.P(Table2[1W Return vs Nifty])</f>
        <v>-0.57563391952965171</v>
      </c>
      <c r="O474">
        <v>657.28</v>
      </c>
      <c r="P474">
        <v>616.10787413309401</v>
      </c>
      <c r="Q474">
        <v>530.60971142644496</v>
      </c>
      <c r="R474">
        <v>42.8486071896696</v>
      </c>
      <c r="S474" s="2">
        <f>(Table2[[#This Row],[Close Price]]-Table2[[#This Row],[20D EMA]])/Table2[[#This Row],[20D EMA]]</f>
        <v>-8.82424537487718E-4</v>
      </c>
      <c r="T474" s="2">
        <f>(Table2[[#This Row],[Close Price]]-Table2[[#This Row],[50D EMA]])/Table2[[#This Row],[50D EMA]]</f>
        <v>6.5884770461701908E-2</v>
      </c>
      <c r="U474" s="2">
        <f>(Table2[[#This Row],[Close Price]]-Table2[[#This Row],[200D EMA]])/Table2[[#This Row],[200D EMA]]</f>
        <v>0.23763283230264468</v>
      </c>
      <c r="V474">
        <v>0.56385830173774498</v>
      </c>
      <c r="W474">
        <v>656.6</v>
      </c>
      <c r="X474">
        <v>663.8</v>
      </c>
      <c r="Y474">
        <v>650.15</v>
      </c>
      <c r="Z474">
        <v>704.8</v>
      </c>
      <c r="AA474">
        <v>649.6</v>
      </c>
      <c r="AB474">
        <v>704.8</v>
      </c>
      <c r="AC474" s="2">
        <f>(Table2[[#This Row],[Close Price]]/Table2[[#This Row],[Day Low]])-1</f>
        <v>1.5229972586050522E-4</v>
      </c>
      <c r="AD474" s="2">
        <f>(Table2[[#This Row],[Day High]]/Table2[[#This Row],[Close Price]])-1</f>
        <v>1.0811633927211739E-2</v>
      </c>
      <c r="AE474" s="2">
        <f>(Table2[[#This Row],[Close Price]]/Table2[[#This Row],[Current Week Low]])-1</f>
        <v>1.0074598169653282E-2</v>
      </c>
      <c r="AF474" s="2">
        <f>(Table2[[#This Row],[Current Week High]]/Table2[[#This Row],[Close Price]])-1</f>
        <v>7.3245012943505161E-2</v>
      </c>
      <c r="AG474" s="2">
        <f>(Table2[[#This Row],[Close Price]]/Table2[[#This Row],[Current Month Low]])-1</f>
        <v>1.0929802955665036E-2</v>
      </c>
      <c r="AH474" s="2">
        <f>(Table2[[#This Row],[Current Month High]]/Table2[[#This Row],[Close Price]])-1</f>
        <v>7.3245012943505161E-2</v>
      </c>
      <c r="AI474">
        <v>7.78133089690877</v>
      </c>
      <c r="AJ474">
        <v>105.21875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0.11</v>
      </c>
      <c r="AM474" t="s">
        <v>10183</v>
      </c>
      <c r="AN474">
        <v>1.05</v>
      </c>
      <c r="AO474" t="s">
        <v>10183</v>
      </c>
      <c r="AP474">
        <v>5.596574300663E-2</v>
      </c>
      <c r="AQ474">
        <f>(Table2[[#This Row],[Sharpe Ratio]]-AVERAGE(Table2[Sharpe Ratio]))/_xlfn.STDEV.P(Table2[Sharpe Ratio])</f>
        <v>2.654415620703135E-2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-1.2434211360176297</v>
      </c>
      <c r="AS474">
        <f>_xlfn.RANK.AVG(Table2[[#This Row],[1Y Return vs Nifty Z-Score]],Table2[1Y Return vs Nifty Z-Score])</f>
        <v>212</v>
      </c>
      <c r="AT474">
        <f>_xlfn.RANK.AVG(Table2[[#This Row],[6M Return vs Nifty Z-Score]],Table2[6M Return vs Nifty Z-Score])</f>
        <v>379</v>
      </c>
      <c r="AU474">
        <f>_xlfn.RANK.AVG(Table2[[#This Row],[Sharpe Ratio Z-Score]],Table2[Sharpe Ratio Z-Score])</f>
        <v>326</v>
      </c>
      <c r="AV474">
        <f>(Table2[[#This Row],[Rank 1Y]]+Table2[[#This Row],[Rank 6M]]+Table2[[#This Row],[Rank Sharpe]])/3</f>
        <v>305.66666666666669</v>
      </c>
    </row>
    <row r="475" spans="1:48" x14ac:dyDescent="0.3">
      <c r="A475" t="s">
        <v>1174</v>
      </c>
      <c r="B475" t="s">
        <v>1175</v>
      </c>
      <c r="C475" t="s">
        <v>10153</v>
      </c>
      <c r="D475" t="s">
        <v>369</v>
      </c>
      <c r="E475">
        <v>10003.72169864</v>
      </c>
      <c r="F475">
        <v>680.8</v>
      </c>
      <c r="G475">
        <v>-12.833301483551701</v>
      </c>
      <c r="H475">
        <f>(Table2[[#This Row],[1Y Return vs Nifty]]-AVERAGE(Table2[1Y Return vs Nifty]))/_xlfn.STDEV.P(Table2[1Y Return vs Nifty])</f>
        <v>-0.692406979683864</v>
      </c>
      <c r="I475">
        <v>-4.0285682674033696</v>
      </c>
      <c r="J475">
        <f>(Table2[[#This Row],[1M Return vs Nifty]]-AVERAGE(Table2[1M Return vs Nifty]))/_xlfn.STDEV.P(Table2[1M Return vs Nifty])</f>
        <v>-0.33591479881981057</v>
      </c>
      <c r="K475">
        <v>-21.2476855076543</v>
      </c>
      <c r="L475">
        <f>(Table2[[#This Row],[6M Return vs Nifty]]-AVERAGE(Table2[6M Return vs Nifty]))/_xlfn.STDEV.P(Table2[6M Return vs Nifty])</f>
        <v>-0.97908325959919285</v>
      </c>
      <c r="M475">
        <v>-4.9792864614203998</v>
      </c>
      <c r="N475">
        <f>(Table2[[#This Row],[1W Return vs Nifty]]-AVERAGE(Table2[1W Return vs Nifty]))/_xlfn.STDEV.P(Table2[1W Return vs Nifty])</f>
        <v>-0.73467197497533532</v>
      </c>
      <c r="O475">
        <v>696.58</v>
      </c>
      <c r="P475">
        <v>687.23015371991198</v>
      </c>
      <c r="Q475">
        <v>671.08957859861903</v>
      </c>
      <c r="R475">
        <v>36.365247663505798</v>
      </c>
      <c r="S475" s="2">
        <f>(Table2[[#This Row],[Close Price]]-Table2[[#This Row],[20D EMA]])/Table2[[#This Row],[20D EMA]]</f>
        <v>-2.2653535846564769E-2</v>
      </c>
      <c r="T475" s="2">
        <f>(Table2[[#This Row],[Close Price]]-Table2[[#This Row],[50D EMA]])/Table2[[#This Row],[50D EMA]]</f>
        <v>-9.3566233744346236E-3</v>
      </c>
      <c r="U475" s="2">
        <f>(Table2[[#This Row],[Close Price]]-Table2[[#This Row],[200D EMA]])/Table2[[#This Row],[200D EMA]]</f>
        <v>1.4469635218681831E-2</v>
      </c>
      <c r="V475">
        <v>0.94429688447234705</v>
      </c>
      <c r="W475">
        <v>681.05</v>
      </c>
      <c r="X475">
        <v>691.5</v>
      </c>
      <c r="Y475">
        <v>675.25</v>
      </c>
      <c r="Z475">
        <v>688.5</v>
      </c>
      <c r="AA475">
        <v>671.7</v>
      </c>
      <c r="AB475">
        <v>738.9</v>
      </c>
      <c r="AC475" s="2">
        <f>(Table2[[#This Row],[Close Price]]/Table2[[#This Row],[Day Low]])-1</f>
        <v>-3.6708024374132453E-4</v>
      </c>
      <c r="AD475" s="2">
        <f>(Table2[[#This Row],[Day High]]/Table2[[#This Row],[Close Price]])-1</f>
        <v>1.5716803760282172E-2</v>
      </c>
      <c r="AE475" s="2">
        <f>(Table2[[#This Row],[Close Price]]/Table2[[#This Row],[Current Week Low]])-1</f>
        <v>8.219178082191636E-3</v>
      </c>
      <c r="AF475" s="2">
        <f>(Table2[[#This Row],[Current Week High]]/Table2[[#This Row],[Close Price]])-1</f>
        <v>1.1310223266745023E-2</v>
      </c>
      <c r="AG475" s="2">
        <f>(Table2[[#This Row],[Close Price]]/Table2[[#This Row],[Current Month Low]])-1</f>
        <v>1.3547714753610052E-2</v>
      </c>
      <c r="AH475" s="2">
        <f>(Table2[[#This Row],[Current Month High]]/Table2[[#This Row],[Close Price]])-1</f>
        <v>8.5340775558166992E-2</v>
      </c>
      <c r="AI475">
        <v>19.697414806110402</v>
      </c>
      <c r="AJ475">
        <v>27.969924812030001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-0.11</v>
      </c>
      <c r="AM475" t="s">
        <v>10184</v>
      </c>
      <c r="AN475">
        <v>1.26</v>
      </c>
      <c r="AO475" t="s">
        <v>10183</v>
      </c>
      <c r="AP475">
        <v>5.3252256434428998E-2</v>
      </c>
      <c r="AQ475">
        <f>(Table2[[#This Row],[Sharpe Ratio]]-AVERAGE(Table2[Sharpe Ratio]))/_xlfn.STDEV.P(Table2[Sharpe Ratio])</f>
        <v>-4.1522613229145631E-3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-2.7462292744011174</v>
      </c>
      <c r="AS475">
        <f>_xlfn.RANK.AVG(Table2[[#This Row],[1Y Return vs Nifty Z-Score]],Table2[1Y Return vs Nifty Z-Score])</f>
        <v>576</v>
      </c>
      <c r="AT475">
        <f>_xlfn.RANK.AVG(Table2[[#This Row],[6M Return vs Nifty Z-Score]],Table2[6M Return vs Nifty Z-Score])</f>
        <v>637</v>
      </c>
      <c r="AU475">
        <f>_xlfn.RANK.AVG(Table2[[#This Row],[Sharpe Ratio Z-Score]],Table2[Sharpe Ratio Z-Score])</f>
        <v>339</v>
      </c>
      <c r="AV475">
        <f>(Table2[[#This Row],[Rank 1Y]]+Table2[[#This Row],[Rank 6M]]+Table2[[#This Row],[Rank Sharpe]])/3</f>
        <v>517.33333333333337</v>
      </c>
    </row>
    <row r="476" spans="1:48" x14ac:dyDescent="0.3">
      <c r="A476" t="s">
        <v>1178</v>
      </c>
      <c r="B476" t="s">
        <v>1179</v>
      </c>
      <c r="C476" t="s">
        <v>10151</v>
      </c>
      <c r="D476" t="s">
        <v>143</v>
      </c>
      <c r="E476">
        <v>9942.9356955000003</v>
      </c>
      <c r="F476">
        <v>719.45</v>
      </c>
      <c r="G476">
        <v>20.011923758500799</v>
      </c>
      <c r="H476">
        <f>(Table2[[#This Row],[1Y Return vs Nifty]]-AVERAGE(Table2[1Y Return vs Nifty]))/_xlfn.STDEV.P(Table2[1Y Return vs Nifty])</f>
        <v>-0.28845640263747752</v>
      </c>
      <c r="I476">
        <v>-8.4119268310621305</v>
      </c>
      <c r="J476">
        <f>(Table2[[#This Row],[1M Return vs Nifty]]-AVERAGE(Table2[1M Return vs Nifty]))/_xlfn.STDEV.P(Table2[1M Return vs Nifty])</f>
        <v>-0.75270678209656394</v>
      </c>
      <c r="K476">
        <v>21.794123141869498</v>
      </c>
      <c r="L476">
        <f>(Table2[[#This Row],[6M Return vs Nifty]]-AVERAGE(Table2[6M Return vs Nifty]))/_xlfn.STDEV.P(Table2[6M Return vs Nifty])</f>
        <v>0.34515708490175578</v>
      </c>
      <c r="M476">
        <v>-5.0448471926142702</v>
      </c>
      <c r="N476">
        <f>(Table2[[#This Row],[1W Return vs Nifty]]-AVERAGE(Table2[1W Return vs Nifty]))/_xlfn.STDEV.P(Table2[1W Return vs Nifty])</f>
        <v>-0.74866160223849776</v>
      </c>
      <c r="O476">
        <v>745.28</v>
      </c>
      <c r="P476">
        <v>737.21301937130704</v>
      </c>
      <c r="Q476">
        <v>613.50143007273596</v>
      </c>
      <c r="R476">
        <v>37.168571610344998</v>
      </c>
      <c r="S476" s="2">
        <f>(Table2[[#This Row],[Close Price]]-Table2[[#This Row],[20D EMA]])/Table2[[#This Row],[20D EMA]]</f>
        <v>-3.4658115070845763E-2</v>
      </c>
      <c r="T476" s="2">
        <f>(Table2[[#This Row],[Close Price]]-Table2[[#This Row],[50D EMA]])/Table2[[#This Row],[50D EMA]]</f>
        <v>-2.4094825924880225E-2</v>
      </c>
      <c r="U476" s="2">
        <f>(Table2[[#This Row],[Close Price]]-Table2[[#This Row],[200D EMA]])/Table2[[#This Row],[200D EMA]]</f>
        <v>0.17269490295190176</v>
      </c>
      <c r="V476">
        <v>1.1280428664823301</v>
      </c>
      <c r="W476">
        <v>720</v>
      </c>
      <c r="X476">
        <v>726</v>
      </c>
      <c r="Y476">
        <v>698</v>
      </c>
      <c r="Z476">
        <v>729</v>
      </c>
      <c r="AA476">
        <v>695.55</v>
      </c>
      <c r="AB476">
        <v>794.95</v>
      </c>
      <c r="AC476" s="2">
        <f>(Table2[[#This Row],[Close Price]]/Table2[[#This Row],[Day Low]])-1</f>
        <v>-7.6388888888878625E-4</v>
      </c>
      <c r="AD476" s="2">
        <f>(Table2[[#This Row],[Day High]]/Table2[[#This Row],[Close Price]])-1</f>
        <v>9.1041768017234848E-3</v>
      </c>
      <c r="AE476" s="2">
        <f>(Table2[[#This Row],[Close Price]]/Table2[[#This Row],[Current Week Low]])-1</f>
        <v>3.0730659025788087E-2</v>
      </c>
      <c r="AF476" s="2">
        <f>(Table2[[#This Row],[Current Week High]]/Table2[[#This Row],[Close Price]])-1</f>
        <v>1.3274028771978585E-2</v>
      </c>
      <c r="AG476" s="2">
        <f>(Table2[[#This Row],[Close Price]]/Table2[[#This Row],[Current Month Low]])-1</f>
        <v>3.4361296815469844E-2</v>
      </c>
      <c r="AH476" s="2">
        <f>(Table2[[#This Row],[Current Month High]]/Table2[[#This Row],[Close Price]])-1</f>
        <v>0.10494127458475222</v>
      </c>
      <c r="AI476">
        <v>12.592952950170201</v>
      </c>
      <c r="AJ476">
        <v>75.027368933219805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-0.1</v>
      </c>
      <c r="AM476" t="s">
        <v>10184</v>
      </c>
      <c r="AN476">
        <v>-8.2799999999999994</v>
      </c>
      <c r="AO476" t="s">
        <v>10184</v>
      </c>
      <c r="AQ476">
        <f>(Table2[[#This Row],[Sharpe Ratio]]-AVERAGE(Table2[Sharpe Ratio]))/_xlfn.STDEV.P(Table2[Sharpe Ratio])</f>
        <v>-0.60657038812317254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-2.051238090193956</v>
      </c>
      <c r="AS476">
        <f>_xlfn.RANK.AVG(Table2[[#This Row],[1Y Return vs Nifty Z-Score]],Table2[1Y Return vs Nifty Z-Score])</f>
        <v>384</v>
      </c>
      <c r="AT476">
        <f>_xlfn.RANK.AVG(Table2[[#This Row],[6M Return vs Nifty Z-Score]],Table2[6M Return vs Nifty Z-Score])</f>
        <v>209</v>
      </c>
      <c r="AU476">
        <f>_xlfn.RANK.AVG(Table2[[#This Row],[Sharpe Ratio Z-Score]],Table2[Sharpe Ratio Z-Score])</f>
        <v>518</v>
      </c>
      <c r="AV476">
        <f>(Table2[[#This Row],[Rank 1Y]]+Table2[[#This Row],[Rank 6M]]+Table2[[#This Row],[Rank Sharpe]])/3</f>
        <v>370.33333333333331</v>
      </c>
    </row>
    <row r="477" spans="1:48" x14ac:dyDescent="0.3">
      <c r="A477" t="s">
        <v>1180</v>
      </c>
      <c r="B477" t="s">
        <v>1181</v>
      </c>
      <c r="C477" t="s">
        <v>10149</v>
      </c>
      <c r="D477" t="s">
        <v>532</v>
      </c>
      <c r="E477">
        <v>9922.8166183199992</v>
      </c>
      <c r="F477">
        <v>1556.15</v>
      </c>
      <c r="G477">
        <v>-15.1243926649848</v>
      </c>
      <c r="H477">
        <f>(Table2[[#This Row],[1Y Return vs Nifty]]-AVERAGE(Table2[1Y Return vs Nifty]))/_xlfn.STDEV.P(Table2[1Y Return vs Nifty])</f>
        <v>-0.72058421390848626</v>
      </c>
      <c r="I477">
        <v>-2.3584900236239301</v>
      </c>
      <c r="J477">
        <f>(Table2[[#This Row],[1M Return vs Nifty]]-AVERAGE(Table2[1M Return vs Nifty]))/_xlfn.STDEV.P(Table2[1M Return vs Nifty])</f>
        <v>-0.17711528165889173</v>
      </c>
      <c r="K477">
        <v>-1.72698686717162</v>
      </c>
      <c r="L477">
        <f>(Table2[[#This Row],[6M Return vs Nifty]]-AVERAGE(Table2[6M Return vs Nifty]))/_xlfn.STDEV.P(Table2[6M Return vs Nifty])</f>
        <v>-0.37850216174010043</v>
      </c>
      <c r="M477">
        <v>-3.5852627715424399</v>
      </c>
      <c r="N477">
        <f>(Table2[[#This Row],[1W Return vs Nifty]]-AVERAGE(Table2[1W Return vs Nifty]))/_xlfn.STDEV.P(Table2[1W Return vs Nifty])</f>
        <v>-0.43720927951298794</v>
      </c>
      <c r="O477">
        <v>1549.45</v>
      </c>
      <c r="P477">
        <v>1511.630943207</v>
      </c>
      <c r="Q477">
        <v>1447.97679556713</v>
      </c>
      <c r="R477">
        <v>48.792636017835697</v>
      </c>
      <c r="S477" s="2">
        <f>(Table2[[#This Row],[Close Price]]-Table2[[#This Row],[20D EMA]])/Table2[[#This Row],[20D EMA]]</f>
        <v>4.3241150085514511E-3</v>
      </c>
      <c r="T477" s="2">
        <f>(Table2[[#This Row],[Close Price]]-Table2[[#This Row],[50D EMA]])/Table2[[#This Row],[50D EMA]]</f>
        <v>2.9451009185185593E-2</v>
      </c>
      <c r="U477" s="2">
        <f>(Table2[[#This Row],[Close Price]]-Table2[[#This Row],[200D EMA]])/Table2[[#This Row],[200D EMA]]</f>
        <v>7.4706448863016348E-2</v>
      </c>
      <c r="V477">
        <v>0.70845535545295801</v>
      </c>
      <c r="W477">
        <v>1531</v>
      </c>
      <c r="X477">
        <v>1560.9</v>
      </c>
      <c r="Y477">
        <v>1540</v>
      </c>
      <c r="Z477">
        <v>1570.95</v>
      </c>
      <c r="AA477">
        <v>1515</v>
      </c>
      <c r="AB477">
        <v>1621</v>
      </c>
      <c r="AC477" s="2">
        <f>(Table2[[#This Row],[Close Price]]/Table2[[#This Row],[Day Low]])-1</f>
        <v>1.6427171783148342E-2</v>
      </c>
      <c r="AD477" s="2">
        <f>(Table2[[#This Row],[Day High]]/Table2[[#This Row],[Close Price]])-1</f>
        <v>3.0524049738136494E-3</v>
      </c>
      <c r="AE477" s="2">
        <f>(Table2[[#This Row],[Close Price]]/Table2[[#This Row],[Current Week Low]])-1</f>
        <v>1.0487012987013156E-2</v>
      </c>
      <c r="AF477" s="2">
        <f>(Table2[[#This Row],[Current Week High]]/Table2[[#This Row],[Close Price]])-1</f>
        <v>9.5106512868297077E-3</v>
      </c>
      <c r="AG477" s="2">
        <f>(Table2[[#This Row],[Close Price]]/Table2[[#This Row],[Current Month Low]])-1</f>
        <v>2.7161716171617112E-2</v>
      </c>
      <c r="AH477" s="2">
        <f>(Table2[[#This Row],[Current Month High]]/Table2[[#This Row],[Close Price]])-1</f>
        <v>4.1673360537223259E-2</v>
      </c>
      <c r="AI477">
        <v>7.95874433698551</v>
      </c>
      <c r="AJ477">
        <v>28.289365210222599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0.02</v>
      </c>
      <c r="AM477" t="s">
        <v>10183</v>
      </c>
      <c r="AN477">
        <v>0.17</v>
      </c>
      <c r="AO477" t="s">
        <v>10183</v>
      </c>
      <c r="AP477">
        <v>1.0773156023204999E-2</v>
      </c>
      <c r="AQ477">
        <f>(Table2[[#This Row],[Sharpe Ratio]]-AVERAGE(Table2[Sharpe Ratio]))/_xlfn.STDEV.P(Table2[Sharpe Ratio])</f>
        <v>-0.48469866088064112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-2.1981095977011074</v>
      </c>
      <c r="AS477">
        <f>_xlfn.RANK.AVG(Table2[[#This Row],[1Y Return vs Nifty Z-Score]],Table2[1Y Return vs Nifty Z-Score])</f>
        <v>589</v>
      </c>
      <c r="AT477">
        <f>_xlfn.RANK.AVG(Table2[[#This Row],[6M Return vs Nifty Z-Score]],Table2[6M Return vs Nifty Z-Score])</f>
        <v>445</v>
      </c>
      <c r="AU477">
        <f>_xlfn.RANK.AVG(Table2[[#This Row],[Sharpe Ratio Z-Score]],Table2[Sharpe Ratio Z-Score])</f>
        <v>469</v>
      </c>
      <c r="AV477">
        <f>(Table2[[#This Row],[Rank 1Y]]+Table2[[#This Row],[Rank 6M]]+Table2[[#This Row],[Rank Sharpe]])/3</f>
        <v>501</v>
      </c>
    </row>
    <row r="478" spans="1:48" x14ac:dyDescent="0.3">
      <c r="A478" t="s">
        <v>1182</v>
      </c>
      <c r="B478" t="s">
        <v>1183</v>
      </c>
      <c r="C478" t="s">
        <v>10153</v>
      </c>
      <c r="D478" t="s">
        <v>369</v>
      </c>
      <c r="E478">
        <v>9868.6419693749995</v>
      </c>
      <c r="F478">
        <v>781.75</v>
      </c>
      <c r="G478">
        <v>2.4962796804676102</v>
      </c>
      <c r="H478">
        <f>(Table2[[#This Row],[1Y Return vs Nifty]]-AVERAGE(Table2[1Y Return vs Nifty]))/_xlfn.STDEV.P(Table2[1Y Return vs Nifty])</f>
        <v>-0.50387445748466309</v>
      </c>
      <c r="I478">
        <v>24.375816050162602</v>
      </c>
      <c r="J478">
        <f>(Table2[[#This Row],[1M Return vs Nifty]]-AVERAGE(Table2[1M Return vs Nifty]))/_xlfn.STDEV.P(Table2[1M Return vs Nifty])</f>
        <v>2.3649182499809545</v>
      </c>
      <c r="K478">
        <v>9.4407535859966298</v>
      </c>
      <c r="L478">
        <f>(Table2[[#This Row],[6M Return vs Nifty]]-AVERAGE(Table2[6M Return vs Nifty]))/_xlfn.STDEV.P(Table2[6M Return vs Nifty])</f>
        <v>-3.491129209470225E-2</v>
      </c>
      <c r="M478">
        <v>0.59853918884757795</v>
      </c>
      <c r="N478">
        <f>(Table2[[#This Row],[1W Return vs Nifty]]-AVERAGE(Table2[1W Return vs Nifty]))/_xlfn.STDEV.P(Table2[1W Return vs Nifty])</f>
        <v>0.45554815169481311</v>
      </c>
      <c r="O478">
        <v>717.58</v>
      </c>
      <c r="P478">
        <v>653.35902037352298</v>
      </c>
      <c r="Q478">
        <v>605.97152756952596</v>
      </c>
      <c r="R478">
        <v>71.5909846079755</v>
      </c>
      <c r="S478" s="2">
        <f>(Table2[[#This Row],[Close Price]]-Table2[[#This Row],[20D EMA]])/Table2[[#This Row],[20D EMA]]</f>
        <v>8.9425569274505914E-2</v>
      </c>
      <c r="T478" s="2">
        <f>(Table2[[#This Row],[Close Price]]-Table2[[#This Row],[50D EMA]])/Table2[[#This Row],[50D EMA]]</f>
        <v>0.19650907942324936</v>
      </c>
      <c r="U478" s="2">
        <f>(Table2[[#This Row],[Close Price]]-Table2[[#This Row],[200D EMA]])/Table2[[#This Row],[200D EMA]]</f>
        <v>0.2900771149025746</v>
      </c>
      <c r="V478">
        <v>1.3791331264203399</v>
      </c>
      <c r="W478">
        <v>780.75</v>
      </c>
      <c r="X478">
        <v>804</v>
      </c>
      <c r="Y478">
        <v>760.05</v>
      </c>
      <c r="Z478">
        <v>795</v>
      </c>
      <c r="AA478">
        <v>677.2</v>
      </c>
      <c r="AB478">
        <v>796.4</v>
      </c>
      <c r="AC478" s="2">
        <f>(Table2[[#This Row],[Close Price]]/Table2[[#This Row],[Day Low]])-1</f>
        <v>1.280819724623683E-3</v>
      </c>
      <c r="AD478" s="2">
        <f>(Table2[[#This Row],[Day High]]/Table2[[#This Row],[Close Price]])-1</f>
        <v>2.8461784457946893E-2</v>
      </c>
      <c r="AE478" s="2">
        <f>(Table2[[#This Row],[Close Price]]/Table2[[#This Row],[Current Week Low]])-1</f>
        <v>2.8550753239918514E-2</v>
      </c>
      <c r="AF478" s="2">
        <f>(Table2[[#This Row],[Current Week High]]/Table2[[#This Row],[Close Price]])-1</f>
        <v>1.6949152542372836E-2</v>
      </c>
      <c r="AG478" s="2">
        <f>(Table2[[#This Row],[Close Price]]/Table2[[#This Row],[Current Month Low]])-1</f>
        <v>0.15438570584760769</v>
      </c>
      <c r="AH478" s="2">
        <f>(Table2[[#This Row],[Current Month High]]/Table2[[#This Row],[Close Price]])-1</f>
        <v>1.8740006395906672E-2</v>
      </c>
      <c r="AI478">
        <v>1.8740006395906601</v>
      </c>
      <c r="AJ478">
        <v>73.7222222222222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0.17</v>
      </c>
      <c r="AM478" t="s">
        <v>10183</v>
      </c>
      <c r="AN478">
        <v>18.62</v>
      </c>
      <c r="AO478" t="s">
        <v>10183</v>
      </c>
      <c r="AP478">
        <v>5.5169747488625999E-2</v>
      </c>
      <c r="AQ478">
        <f>(Table2[[#This Row],[Sharpe Ratio]]-AVERAGE(Table2[Sharpe Ratio]))/_xlfn.STDEV.P(Table2[Sharpe Ratio])</f>
        <v>1.753942737478326E-2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2.2992200794711852</v>
      </c>
      <c r="AS478">
        <f>_xlfn.RANK.AVG(Table2[[#This Row],[1Y Return vs Nifty Z-Score]],Table2[1Y Return vs Nifty Z-Score])</f>
        <v>485</v>
      </c>
      <c r="AT478">
        <f>_xlfn.RANK.AVG(Table2[[#This Row],[6M Return vs Nifty Z-Score]],Table2[6M Return vs Nifty Z-Score])</f>
        <v>322</v>
      </c>
      <c r="AU478">
        <f>_xlfn.RANK.AVG(Table2[[#This Row],[Sharpe Ratio Z-Score]],Table2[Sharpe Ratio Z-Score])</f>
        <v>329</v>
      </c>
      <c r="AV478">
        <f>(Table2[[#This Row],[Rank 1Y]]+Table2[[#This Row],[Rank 6M]]+Table2[[#This Row],[Rank Sharpe]])/3</f>
        <v>378.66666666666669</v>
      </c>
    </row>
    <row r="479" spans="1:48" x14ac:dyDescent="0.3">
      <c r="A479" t="s">
        <v>1184</v>
      </c>
      <c r="B479" t="s">
        <v>1185</v>
      </c>
      <c r="C479" t="s">
        <v>10139</v>
      </c>
      <c r="D479" t="s">
        <v>481</v>
      </c>
      <c r="E479">
        <v>9817.7734253660001</v>
      </c>
      <c r="F479">
        <v>166.94</v>
      </c>
      <c r="G479">
        <v>26.405902214829101</v>
      </c>
      <c r="H479">
        <f>(Table2[[#This Row],[1Y Return vs Nifty]]-AVERAGE(Table2[1Y Return vs Nifty]))/_xlfn.STDEV.P(Table2[1Y Return vs Nifty])</f>
        <v>-0.20981936276268021</v>
      </c>
      <c r="I479">
        <v>-9.0511362113196299</v>
      </c>
      <c r="J479">
        <f>(Table2[[#This Row],[1M Return vs Nifty]]-AVERAGE(Table2[1M Return vs Nifty]))/_xlfn.STDEV.P(Table2[1M Return vs Nifty])</f>
        <v>-0.81348605476100488</v>
      </c>
      <c r="K479">
        <v>-26.751594412581301</v>
      </c>
      <c r="L479">
        <f>(Table2[[#This Row],[6M Return vs Nifty]]-AVERAGE(Table2[6M Return vs Nifty]))/_xlfn.STDEV.P(Table2[6M Return vs Nifty])</f>
        <v>-1.1484185745649362</v>
      </c>
      <c r="M479">
        <v>-3.2341211463860899</v>
      </c>
      <c r="N479">
        <f>(Table2[[#This Row],[1W Return vs Nifty]]-AVERAGE(Table2[1W Return vs Nifty]))/_xlfn.STDEV.P(Table2[1W Return vs Nifty])</f>
        <v>-0.36228118821406513</v>
      </c>
      <c r="O479">
        <v>168.71</v>
      </c>
      <c r="P479">
        <v>168.301094850731</v>
      </c>
      <c r="Q479">
        <v>165.15760908529001</v>
      </c>
      <c r="R479">
        <v>42.588394212255103</v>
      </c>
      <c r="S479" s="2">
        <f>(Table2[[#This Row],[Close Price]]-Table2[[#This Row],[20D EMA]])/Table2[[#This Row],[20D EMA]]</f>
        <v>-1.0491375733507263E-2</v>
      </c>
      <c r="T479" s="2">
        <f>(Table2[[#This Row],[Close Price]]-Table2[[#This Row],[50D EMA]])/Table2[[#This Row],[50D EMA]]</f>
        <v>-8.0872608222672844E-3</v>
      </c>
      <c r="U479" s="2">
        <f>(Table2[[#This Row],[Close Price]]-Table2[[#This Row],[200D EMA]])/Table2[[#This Row],[200D EMA]]</f>
        <v>1.0792060532854636E-2</v>
      </c>
      <c r="V479">
        <v>1.0083169161665999</v>
      </c>
      <c r="W479">
        <v>166.61</v>
      </c>
      <c r="X479">
        <v>168.68</v>
      </c>
      <c r="Y479">
        <v>166.4</v>
      </c>
      <c r="Z479">
        <v>169.5</v>
      </c>
      <c r="AA479">
        <v>165.1</v>
      </c>
      <c r="AB479">
        <v>176.5</v>
      </c>
      <c r="AC479" s="2">
        <f>(Table2[[#This Row],[Close Price]]/Table2[[#This Row],[Day Low]])-1</f>
        <v>1.9806734289657957E-3</v>
      </c>
      <c r="AD479" s="2">
        <f>(Table2[[#This Row],[Day High]]/Table2[[#This Row],[Close Price]])-1</f>
        <v>1.0422906433449119E-2</v>
      </c>
      <c r="AE479" s="2">
        <f>(Table2[[#This Row],[Close Price]]/Table2[[#This Row],[Current Week Low]])-1</f>
        <v>3.2451923076921574E-3</v>
      </c>
      <c r="AF479" s="2">
        <f>(Table2[[#This Row],[Current Week High]]/Table2[[#This Row],[Close Price]])-1</f>
        <v>1.5334850844614945E-2</v>
      </c>
      <c r="AG479" s="2">
        <f>(Table2[[#This Row],[Close Price]]/Table2[[#This Row],[Current Month Low]])-1</f>
        <v>1.1144760751059968E-2</v>
      </c>
      <c r="AH479" s="2">
        <f>(Table2[[#This Row],[Current Month High]]/Table2[[#This Row],[Close Price]])-1</f>
        <v>5.7266083622858455E-2</v>
      </c>
      <c r="AI479">
        <v>25.372815548792101</v>
      </c>
      <c r="AJ479">
        <v>56.1980221613249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-0.11</v>
      </c>
      <c r="AM479" t="s">
        <v>10184</v>
      </c>
      <c r="AN479">
        <v>0.35</v>
      </c>
      <c r="AO479" t="s">
        <v>10183</v>
      </c>
      <c r="AP479">
        <v>-5.7618746008081E-2</v>
      </c>
      <c r="AQ479">
        <f>(Table2[[#This Row],[Sharpe Ratio]]-AVERAGE(Table2[Sharpe Ratio]))/_xlfn.STDEV.P(Table2[Sharpe Ratio])</f>
        <v>-1.2583845902407507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-3.7923897705434371</v>
      </c>
      <c r="AS479">
        <f>_xlfn.RANK.AVG(Table2[[#This Row],[1Y Return vs Nifty Z-Score]],Table2[1Y Return vs Nifty Z-Score])</f>
        <v>346</v>
      </c>
      <c r="AT479">
        <f>_xlfn.RANK.AVG(Table2[[#This Row],[6M Return vs Nifty Z-Score]],Table2[6M Return vs Nifty Z-Score])</f>
        <v>671</v>
      </c>
      <c r="AU479">
        <f>_xlfn.RANK.AVG(Table2[[#This Row],[Sharpe Ratio Z-Score]],Table2[Sharpe Ratio Z-Score])</f>
        <v>644</v>
      </c>
      <c r="AV479">
        <f>(Table2[[#This Row],[Rank 1Y]]+Table2[[#This Row],[Rank 6M]]+Table2[[#This Row],[Rank Sharpe]])/3</f>
        <v>553.66666666666663</v>
      </c>
    </row>
    <row r="480" spans="1:48" x14ac:dyDescent="0.3">
      <c r="A480" t="s">
        <v>1188</v>
      </c>
      <c r="B480" t="s">
        <v>1189</v>
      </c>
      <c r="C480" t="s">
        <v>647</v>
      </c>
      <c r="D480" t="s">
        <v>476</v>
      </c>
      <c r="E480">
        <v>9803.2938607800006</v>
      </c>
      <c r="F480">
        <v>374.7</v>
      </c>
      <c r="G480">
        <v>146.04867323904</v>
      </c>
      <c r="H480">
        <f>(Table2[[#This Row],[1Y Return vs Nifty]]-AVERAGE(Table2[1Y Return vs Nifty]))/_xlfn.STDEV.P(Table2[1Y Return vs Nifty])</f>
        <v>1.261620276895536</v>
      </c>
      <c r="I480">
        <v>-4.2638656356153897</v>
      </c>
      <c r="J480">
        <f>(Table2[[#This Row],[1M Return vs Nifty]]-AVERAGE(Table2[1M Return vs Nifty]))/_xlfn.STDEV.P(Table2[1M Return vs Nifty])</f>
        <v>-0.35828806701875748</v>
      </c>
      <c r="K480">
        <v>15.9461253764098</v>
      </c>
      <c r="L480">
        <f>(Table2[[#This Row],[6M Return vs Nifty]]-AVERAGE(Table2[6M Return vs Nifty]))/_xlfn.STDEV.P(Table2[6M Return vs Nifty])</f>
        <v>0.16523540366778633</v>
      </c>
      <c r="M480">
        <v>-5.4127105204398402</v>
      </c>
      <c r="N480">
        <f>(Table2[[#This Row],[1W Return vs Nifty]]-AVERAGE(Table2[1W Return vs Nifty]))/_xlfn.STDEV.P(Table2[1W Return vs Nifty])</f>
        <v>-0.82715784147122051</v>
      </c>
      <c r="O480">
        <v>377.99</v>
      </c>
      <c r="P480">
        <v>363.18385040253997</v>
      </c>
      <c r="Q480">
        <v>290.89347059416298</v>
      </c>
      <c r="R480">
        <v>42.822617103661599</v>
      </c>
      <c r="S480" s="2">
        <f>(Table2[[#This Row],[Close Price]]-Table2[[#This Row],[20D EMA]])/Table2[[#This Row],[20D EMA]]</f>
        <v>-8.703933966507104E-3</v>
      </c>
      <c r="T480" s="2">
        <f>(Table2[[#This Row],[Close Price]]-Table2[[#This Row],[50D EMA]])/Table2[[#This Row],[50D EMA]]</f>
        <v>3.1708870272441701E-2</v>
      </c>
      <c r="U480" s="2">
        <f>(Table2[[#This Row],[Close Price]]-Table2[[#This Row],[200D EMA]])/Table2[[#This Row],[200D EMA]]</f>
        <v>0.28810041433607436</v>
      </c>
      <c r="V480">
        <v>0.88450937403864205</v>
      </c>
      <c r="W480">
        <v>374.15</v>
      </c>
      <c r="X480">
        <v>381</v>
      </c>
      <c r="Y480">
        <v>372.2</v>
      </c>
      <c r="Z480">
        <v>383.25</v>
      </c>
      <c r="AA480">
        <v>368.65</v>
      </c>
      <c r="AB480">
        <v>403.65</v>
      </c>
      <c r="AC480" s="2">
        <f>(Table2[[#This Row],[Close Price]]/Table2[[#This Row],[Day Low]])-1</f>
        <v>1.4699986636375062E-3</v>
      </c>
      <c r="AD480" s="2">
        <f>(Table2[[#This Row],[Day High]]/Table2[[#This Row],[Close Price]])-1</f>
        <v>1.6813450760608584E-2</v>
      </c>
      <c r="AE480" s="2">
        <f>(Table2[[#This Row],[Close Price]]/Table2[[#This Row],[Current Week Low]])-1</f>
        <v>6.716818914562106E-3</v>
      </c>
      <c r="AF480" s="2">
        <f>(Table2[[#This Row],[Current Week High]]/Table2[[#This Row],[Close Price]])-1</f>
        <v>2.281825460368303E-2</v>
      </c>
      <c r="AG480" s="2">
        <f>(Table2[[#This Row],[Close Price]]/Table2[[#This Row],[Current Month Low]])-1</f>
        <v>1.6411230164112389E-2</v>
      </c>
      <c r="AH480" s="2">
        <f>(Table2[[#This Row],[Current Month High]]/Table2[[#This Row],[Close Price]])-1</f>
        <v>7.7261809447558116E-2</v>
      </c>
      <c r="AI480">
        <v>7.7261809447558099</v>
      </c>
      <c r="AJ480">
        <v>200.601684717208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0.06</v>
      </c>
      <c r="AM480" t="s">
        <v>10183</v>
      </c>
      <c r="AN480">
        <v>-1.19</v>
      </c>
      <c r="AO480" t="s">
        <v>10184</v>
      </c>
      <c r="AP480">
        <v>0.139382133439482</v>
      </c>
      <c r="AQ480">
        <f>(Table2[[#This Row],[Sharpe Ratio]]-AVERAGE(Table2[Sharpe Ratio]))/_xlfn.STDEV.P(Table2[Sharpe Ratio])</f>
        <v>0.97019516808244011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1.2116049401557847</v>
      </c>
      <c r="AS480">
        <f>_xlfn.RANK.AVG(Table2[[#This Row],[1Y Return vs Nifty Z-Score]],Table2[1Y Return vs Nifty Z-Score])</f>
        <v>70</v>
      </c>
      <c r="AT480">
        <f>_xlfn.RANK.AVG(Table2[[#This Row],[6M Return vs Nifty Z-Score]],Table2[6M Return vs Nifty Z-Score])</f>
        <v>263</v>
      </c>
      <c r="AU480">
        <f>_xlfn.RANK.AVG(Table2[[#This Row],[Sharpe Ratio Z-Score]],Table2[Sharpe Ratio Z-Score])</f>
        <v>127</v>
      </c>
      <c r="AV480">
        <f>(Table2[[#This Row],[Rank 1Y]]+Table2[[#This Row],[Rank 6M]]+Table2[[#This Row],[Rank Sharpe]])/3</f>
        <v>153.33333333333334</v>
      </c>
    </row>
    <row r="481" spans="1:48" x14ac:dyDescent="0.3">
      <c r="A481" t="s">
        <v>1190</v>
      </c>
      <c r="B481" t="s">
        <v>1191</v>
      </c>
      <c r="C481" t="s">
        <v>10139</v>
      </c>
      <c r="D481" t="s">
        <v>481</v>
      </c>
      <c r="E481">
        <v>9767.7232399799996</v>
      </c>
      <c r="F481">
        <v>1098.5999999999999</v>
      </c>
      <c r="G481">
        <v>12.3797977923288</v>
      </c>
      <c r="H481">
        <f>(Table2[[#This Row],[1Y Return vs Nifty]]-AVERAGE(Table2[1Y Return vs Nifty]))/_xlfn.STDEV.P(Table2[1Y Return vs Nifty])</f>
        <v>-0.38232093440444648</v>
      </c>
      <c r="I481">
        <v>-4.9987875937536197</v>
      </c>
      <c r="J481">
        <f>(Table2[[#This Row],[1M Return vs Nifty]]-AVERAGE(Table2[1M Return vs Nifty]))/_xlfn.STDEV.P(Table2[1M Return vs Nifty])</f>
        <v>-0.42816817744951208</v>
      </c>
      <c r="K481">
        <v>2.4912736176073502</v>
      </c>
      <c r="L481">
        <f>(Table2[[#This Row],[6M Return vs Nifty]]-AVERAGE(Table2[6M Return vs Nifty]))/_xlfn.STDEV.P(Table2[6M Return vs Nifty])</f>
        <v>-0.24872158576469372</v>
      </c>
      <c r="M481">
        <v>-0.66251259948251495</v>
      </c>
      <c r="N481">
        <f>(Table2[[#This Row],[1W Return vs Nifty]]-AVERAGE(Table2[1W Return vs Nifty]))/_xlfn.STDEV.P(Table2[1W Return vs Nifty])</f>
        <v>0.18645956532572311</v>
      </c>
      <c r="O481">
        <v>1040.29</v>
      </c>
      <c r="P481">
        <v>978.50190474414501</v>
      </c>
      <c r="Q481">
        <v>913.59694497021098</v>
      </c>
      <c r="R481">
        <v>65.474853352088104</v>
      </c>
      <c r="S481" s="2">
        <f>(Table2[[#This Row],[Close Price]]-Table2[[#This Row],[20D EMA]])/Table2[[#This Row],[20D EMA]]</f>
        <v>5.6051677897509297E-2</v>
      </c>
      <c r="T481" s="2">
        <f>(Table2[[#This Row],[Close Price]]-Table2[[#This Row],[50D EMA]])/Table2[[#This Row],[50D EMA]]</f>
        <v>0.12273670053535328</v>
      </c>
      <c r="U481" s="2">
        <f>(Table2[[#This Row],[Close Price]]-Table2[[#This Row],[200D EMA]])/Table2[[#This Row],[200D EMA]]</f>
        <v>0.20249964281110988</v>
      </c>
      <c r="V481">
        <v>0.87334926680075498</v>
      </c>
      <c r="W481">
        <v>1095.4000000000001</v>
      </c>
      <c r="X481">
        <v>1135.95</v>
      </c>
      <c r="Y481">
        <v>1055</v>
      </c>
      <c r="Z481">
        <v>1103</v>
      </c>
      <c r="AA481">
        <v>1029.55</v>
      </c>
      <c r="AB481">
        <v>1195</v>
      </c>
      <c r="AC481" s="2">
        <f>(Table2[[#This Row],[Close Price]]/Table2[[#This Row],[Day Low]])-1</f>
        <v>2.9213072850098332E-3</v>
      </c>
      <c r="AD481" s="2">
        <f>(Table2[[#This Row],[Day High]]/Table2[[#This Row],[Close Price]])-1</f>
        <v>3.3997815401420217E-2</v>
      </c>
      <c r="AE481" s="2">
        <f>(Table2[[#This Row],[Close Price]]/Table2[[#This Row],[Current Week Low]])-1</f>
        <v>4.1327014218009328E-2</v>
      </c>
      <c r="AF481" s="2">
        <f>(Table2[[#This Row],[Current Week High]]/Table2[[#This Row],[Close Price]])-1</f>
        <v>4.005097396686752E-3</v>
      </c>
      <c r="AG481" s="2">
        <f>(Table2[[#This Row],[Close Price]]/Table2[[#This Row],[Current Month Low]])-1</f>
        <v>6.7068136564518488E-2</v>
      </c>
      <c r="AH481" s="2">
        <f>(Table2[[#This Row],[Current Month High]]/Table2[[#This Row],[Close Price]])-1</f>
        <v>8.7748042963772255E-2</v>
      </c>
      <c r="AI481">
        <v>8.7748042963772193</v>
      </c>
      <c r="AJ481">
        <v>41.453679263503403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0.15</v>
      </c>
      <c r="AM481" t="s">
        <v>10183</v>
      </c>
      <c r="AN481">
        <v>7.7</v>
      </c>
      <c r="AO481" t="s">
        <v>10183</v>
      </c>
      <c r="AP481">
        <v>5.1075989496913998E-2</v>
      </c>
      <c r="AQ481">
        <f>(Table2[[#This Row],[Sharpe Ratio]]-AVERAGE(Table2[Sharpe Ratio]))/_xlfn.STDEV.P(Table2[Sharpe Ratio])</f>
        <v>-2.8771361802335922E-2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-0.9015224940952653</v>
      </c>
      <c r="AS481">
        <f>_xlfn.RANK.AVG(Table2[[#This Row],[1Y Return vs Nifty Z-Score]],Table2[1Y Return vs Nifty Z-Score])</f>
        <v>423</v>
      </c>
      <c r="AT481">
        <f>_xlfn.RANK.AVG(Table2[[#This Row],[6M Return vs Nifty Z-Score]],Table2[6M Return vs Nifty Z-Score])</f>
        <v>403</v>
      </c>
      <c r="AU481">
        <f>_xlfn.RANK.AVG(Table2[[#This Row],[Sharpe Ratio Z-Score]],Table2[Sharpe Ratio Z-Score])</f>
        <v>346</v>
      </c>
      <c r="AV481">
        <f>(Table2[[#This Row],[Rank 1Y]]+Table2[[#This Row],[Rank 6M]]+Table2[[#This Row],[Rank Sharpe]])/3</f>
        <v>390.66666666666669</v>
      </c>
    </row>
    <row r="482" spans="1:48" x14ac:dyDescent="0.3">
      <c r="A482" t="s">
        <v>1196</v>
      </c>
      <c r="B482" t="s">
        <v>1197</v>
      </c>
      <c r="C482" t="s">
        <v>10142</v>
      </c>
      <c r="D482" t="s">
        <v>46</v>
      </c>
      <c r="E482">
        <v>9693.0999319999992</v>
      </c>
      <c r="F482">
        <v>1447</v>
      </c>
      <c r="G482">
        <v>84.298838693357496</v>
      </c>
      <c r="H482">
        <f>(Table2[[#This Row],[1Y Return vs Nifty]]-AVERAGE(Table2[1Y Return vs Nifty]))/_xlfn.STDEV.P(Table2[1Y Return vs Nifty])</f>
        <v>0.50218321676202504</v>
      </c>
      <c r="I482">
        <v>14.783343671940701</v>
      </c>
      <c r="J482">
        <f>(Table2[[#This Row],[1M Return vs Nifty]]-AVERAGE(Table2[1M Return vs Nifty]))/_xlfn.STDEV.P(Table2[1M Return vs Nifty])</f>
        <v>1.4528172824275671</v>
      </c>
      <c r="K482">
        <v>69.723243119643698</v>
      </c>
      <c r="L482">
        <f>(Table2[[#This Row],[6M Return vs Nifty]]-AVERAGE(Table2[6M Return vs Nifty]))/_xlfn.STDEV.P(Table2[6M Return vs Nifty])</f>
        <v>1.8197622732619623</v>
      </c>
      <c r="M482">
        <v>-1.41656869138557</v>
      </c>
      <c r="N482">
        <f>(Table2[[#This Row],[1W Return vs Nifty]]-AVERAGE(Table2[1W Return vs Nifty]))/_xlfn.STDEV.P(Table2[1W Return vs Nifty])</f>
        <v>2.5555873906445304E-2</v>
      </c>
      <c r="O482">
        <v>1347.68</v>
      </c>
      <c r="P482">
        <v>1256.03292086693</v>
      </c>
      <c r="Q482">
        <v>1022.53829541696</v>
      </c>
      <c r="R482">
        <v>65.118427143275895</v>
      </c>
      <c r="S482" s="2">
        <f>(Table2[[#This Row],[Close Price]]-Table2[[#This Row],[20D EMA]])/Table2[[#This Row],[20D EMA]]</f>
        <v>7.3697020064110122E-2</v>
      </c>
      <c r="T482" s="2">
        <f>(Table2[[#This Row],[Close Price]]-Table2[[#This Row],[50D EMA]])/Table2[[#This Row],[50D EMA]]</f>
        <v>0.15203986771402622</v>
      </c>
      <c r="U482" s="2">
        <f>(Table2[[#This Row],[Close Price]]-Table2[[#This Row],[200D EMA]])/Table2[[#This Row],[200D EMA]]</f>
        <v>0.41510592462452223</v>
      </c>
      <c r="V482">
        <v>2.2611711570056201</v>
      </c>
      <c r="W482">
        <v>1437.1</v>
      </c>
      <c r="X482">
        <v>1472.6</v>
      </c>
      <c r="Y482">
        <v>1440</v>
      </c>
      <c r="Z482">
        <v>1490</v>
      </c>
      <c r="AA482">
        <v>1232.6500000000001</v>
      </c>
      <c r="AB482">
        <v>1542.45</v>
      </c>
      <c r="AC482" s="2">
        <f>(Table2[[#This Row],[Close Price]]/Table2[[#This Row],[Day Low]])-1</f>
        <v>6.8888734256489226E-3</v>
      </c>
      <c r="AD482" s="2">
        <f>(Table2[[#This Row],[Day High]]/Table2[[#This Row],[Close Price]])-1</f>
        <v>1.7691776088458733E-2</v>
      </c>
      <c r="AE482" s="2">
        <f>(Table2[[#This Row],[Close Price]]/Table2[[#This Row],[Current Week Low]])-1</f>
        <v>4.8611111111112049E-3</v>
      </c>
      <c r="AF482" s="2">
        <f>(Table2[[#This Row],[Current Week High]]/Table2[[#This Row],[Close Price]])-1</f>
        <v>2.9716655148583238E-2</v>
      </c>
      <c r="AG482" s="2">
        <f>(Table2[[#This Row],[Close Price]]/Table2[[#This Row],[Current Month Low]])-1</f>
        <v>0.17389364377560534</v>
      </c>
      <c r="AH482" s="2">
        <f>(Table2[[#This Row],[Current Month High]]/Table2[[#This Row],[Close Price]])-1</f>
        <v>6.5964063579820431E-2</v>
      </c>
      <c r="AI482">
        <v>6.5964063579820396</v>
      </c>
      <c r="AJ482">
        <v>122.615384615384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0.1</v>
      </c>
      <c r="AM482" t="s">
        <v>10183</v>
      </c>
      <c r="AN482">
        <v>18.57</v>
      </c>
      <c r="AO482" t="s">
        <v>10183</v>
      </c>
      <c r="AP482">
        <v>0.14460792800477901</v>
      </c>
      <c r="AQ482">
        <f>(Table2[[#This Row],[Sharpe Ratio]]-AVERAGE(Table2[Sharpe Ratio]))/_xlfn.STDEV.P(Table2[Sharpe Ratio])</f>
        <v>1.0293121630016235</v>
      </c>
      <c r="AR4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4.8296308093596236</v>
      </c>
      <c r="AS482">
        <f>_xlfn.RANK.AVG(Table2[[#This Row],[1Y Return vs Nifty Z-Score]],Table2[1Y Return vs Nifty Z-Score])</f>
        <v>146</v>
      </c>
      <c r="AT482">
        <f>_xlfn.RANK.AVG(Table2[[#This Row],[6M Return vs Nifty Z-Score]],Table2[6M Return vs Nifty Z-Score])</f>
        <v>42</v>
      </c>
      <c r="AU482">
        <f>_xlfn.RANK.AVG(Table2[[#This Row],[Sharpe Ratio Z-Score]],Table2[Sharpe Ratio Z-Score])</f>
        <v>113</v>
      </c>
      <c r="AV482">
        <f>(Table2[[#This Row],[Rank 1Y]]+Table2[[#This Row],[Rank 6M]]+Table2[[#This Row],[Rank Sharpe]])/3</f>
        <v>100.33333333333333</v>
      </c>
    </row>
    <row r="483" spans="1:48" x14ac:dyDescent="0.3">
      <c r="A483" t="s">
        <v>1200</v>
      </c>
      <c r="B483" t="s">
        <v>1201</v>
      </c>
      <c r="C483" t="s">
        <v>10138</v>
      </c>
      <c r="D483" t="s">
        <v>288</v>
      </c>
      <c r="E483">
        <v>9591.07264158</v>
      </c>
      <c r="F483">
        <v>813.9</v>
      </c>
      <c r="G483">
        <v>59.475623442963602</v>
      </c>
      <c r="H483">
        <f>(Table2[[#This Row],[1Y Return vs Nifty]]-AVERAGE(Table2[1Y Return vs Nifty]))/_xlfn.STDEV.P(Table2[1Y Return vs Nifty])</f>
        <v>0.19689220259948481</v>
      </c>
      <c r="I483">
        <v>4.8897000648459699</v>
      </c>
      <c r="J483">
        <f>(Table2[[#This Row],[1M Return vs Nifty]]-AVERAGE(Table2[1M Return vs Nifty]))/_xlfn.STDEV.P(Table2[1M Return vs Nifty])</f>
        <v>0.51207942561111486</v>
      </c>
      <c r="K483">
        <v>-3.0762112716294199E-2</v>
      </c>
      <c r="L483">
        <f>(Table2[[#This Row],[6M Return vs Nifty]]-AVERAGE(Table2[6M Return vs Nifty]))/_xlfn.STDEV.P(Table2[6M Return vs Nifty])</f>
        <v>-0.32631547805584477</v>
      </c>
      <c r="M483">
        <v>2.2844990603113202</v>
      </c>
      <c r="N483">
        <f>(Table2[[#This Row],[1W Return vs Nifty]]-AVERAGE(Table2[1W Return vs Nifty]))/_xlfn.STDEV.P(Table2[1W Return vs Nifty])</f>
        <v>0.81530542945733253</v>
      </c>
      <c r="O483">
        <v>777.86</v>
      </c>
      <c r="P483">
        <v>751.79401433909595</v>
      </c>
      <c r="Q483">
        <v>692.81800430704902</v>
      </c>
      <c r="R483">
        <v>67.211862867022006</v>
      </c>
      <c r="S483" s="2">
        <f>(Table2[[#This Row],[Close Price]]-Table2[[#This Row],[20D EMA]])/Table2[[#This Row],[20D EMA]]</f>
        <v>4.6332244876970102E-2</v>
      </c>
      <c r="T483" s="2">
        <f>(Table2[[#This Row],[Close Price]]-Table2[[#This Row],[50D EMA]])/Table2[[#This Row],[50D EMA]]</f>
        <v>8.2610375284114967E-2</v>
      </c>
      <c r="U483" s="2">
        <f>(Table2[[#This Row],[Close Price]]-Table2[[#This Row],[200D EMA]])/Table2[[#This Row],[200D EMA]]</f>
        <v>0.17476739192720056</v>
      </c>
      <c r="V483">
        <v>1.0159089617086401</v>
      </c>
      <c r="W483">
        <v>808.05</v>
      </c>
      <c r="X483">
        <v>836.6</v>
      </c>
      <c r="Y483">
        <v>810.6</v>
      </c>
      <c r="Z483">
        <v>838.95</v>
      </c>
      <c r="AA483">
        <v>742.85</v>
      </c>
      <c r="AB483">
        <v>844</v>
      </c>
      <c r="AC483" s="2">
        <f>(Table2[[#This Row],[Close Price]]/Table2[[#This Row],[Day Low]])-1</f>
        <v>7.2396510116947699E-3</v>
      </c>
      <c r="AD483" s="2">
        <f>(Table2[[#This Row],[Day High]]/Table2[[#This Row],[Close Price]])-1</f>
        <v>2.7890404226563525E-2</v>
      </c>
      <c r="AE483" s="2">
        <f>(Table2[[#This Row],[Close Price]]/Table2[[#This Row],[Current Week Low]])-1</f>
        <v>4.0710584752035039E-3</v>
      </c>
      <c r="AF483" s="2">
        <f>(Table2[[#This Row],[Current Week High]]/Table2[[#This Row],[Close Price]])-1</f>
        <v>3.077773682270557E-2</v>
      </c>
      <c r="AG483" s="2">
        <f>(Table2[[#This Row],[Close Price]]/Table2[[#This Row],[Current Month Low]])-1</f>
        <v>9.5645150434138682E-2</v>
      </c>
      <c r="AH483" s="2">
        <f>(Table2[[#This Row],[Current Month High]]/Table2[[#This Row],[Close Price]])-1</f>
        <v>3.6982430273989397E-2</v>
      </c>
      <c r="AI483">
        <v>13.2448703771962</v>
      </c>
      <c r="AJ483">
        <v>90.564270662608195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-0.04</v>
      </c>
      <c r="AM483" t="s">
        <v>10184</v>
      </c>
      <c r="AN483">
        <v>9.15</v>
      </c>
      <c r="AO483" t="s">
        <v>10183</v>
      </c>
      <c r="AP483">
        <v>0.101490695866587</v>
      </c>
      <c r="AQ483">
        <f>(Table2[[#This Row],[Sharpe Ratio]]-AVERAGE(Table2[Sharpe Ratio]))/_xlfn.STDEV.P(Table2[Sharpe Ratio])</f>
        <v>0.54154687460516326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1.7395084542172505</v>
      </c>
      <c r="AS483">
        <f>_xlfn.RANK.AVG(Table2[[#This Row],[1Y Return vs Nifty Z-Score]],Table2[1Y Return vs Nifty Z-Score])</f>
        <v>222</v>
      </c>
      <c r="AT483">
        <f>_xlfn.RANK.AVG(Table2[[#This Row],[6M Return vs Nifty Z-Score]],Table2[6M Return vs Nifty Z-Score])</f>
        <v>433</v>
      </c>
      <c r="AU483">
        <f>_xlfn.RANK.AVG(Table2[[#This Row],[Sharpe Ratio Z-Score]],Table2[Sharpe Ratio Z-Score])</f>
        <v>202</v>
      </c>
      <c r="AV483">
        <f>(Table2[[#This Row],[Rank 1Y]]+Table2[[#This Row],[Rank 6M]]+Table2[[#This Row],[Rank Sharpe]])/3</f>
        <v>285.66666666666669</v>
      </c>
    </row>
    <row r="484" spans="1:48" x14ac:dyDescent="0.3">
      <c r="A484" t="s">
        <v>1202</v>
      </c>
      <c r="B484" t="s">
        <v>1203</v>
      </c>
      <c r="C484" t="s">
        <v>10147</v>
      </c>
      <c r="D484" t="s">
        <v>1204</v>
      </c>
      <c r="E484">
        <v>9577.69715378</v>
      </c>
      <c r="F484">
        <v>1407.7</v>
      </c>
      <c r="G484">
        <v>87.537155061498197</v>
      </c>
      <c r="H484">
        <f>(Table2[[#This Row],[1Y Return vs Nifty]]-AVERAGE(Table2[1Y Return vs Nifty]))/_xlfn.STDEV.P(Table2[1Y Return vs Nifty])</f>
        <v>0.54201000302788327</v>
      </c>
      <c r="I484">
        <v>1.15275217626882</v>
      </c>
      <c r="J484">
        <f>(Table2[[#This Row],[1M Return vs Nifty]]-AVERAGE(Table2[1M Return vs Nifty]))/_xlfn.STDEV.P(Table2[1M Return vs Nifty])</f>
        <v>0.15675145066628482</v>
      </c>
      <c r="K484">
        <v>28.958255339964399</v>
      </c>
      <c r="L484">
        <f>(Table2[[#This Row],[6M Return vs Nifty]]-AVERAGE(Table2[6M Return vs Nifty]))/_xlfn.STDEV.P(Table2[6M Return vs Nifty])</f>
        <v>0.56557144916106272</v>
      </c>
      <c r="M484">
        <v>-4.0928202960068596</v>
      </c>
      <c r="N484">
        <f>(Table2[[#This Row],[1W Return vs Nifty]]-AVERAGE(Table2[1W Return vs Nifty]))/_xlfn.STDEV.P(Table2[1W Return vs Nifty])</f>
        <v>-0.54551405971553968</v>
      </c>
      <c r="O484">
        <v>1376.36</v>
      </c>
      <c r="P484">
        <v>1254.5158942611399</v>
      </c>
      <c r="Q484">
        <v>1022.57651076934</v>
      </c>
      <c r="R484">
        <v>54.198996108767403</v>
      </c>
      <c r="S484" s="2">
        <f>(Table2[[#This Row],[Close Price]]-Table2[[#This Row],[20D EMA]])/Table2[[#This Row],[20D EMA]]</f>
        <v>2.2770205469499365E-2</v>
      </c>
      <c r="T484" s="2">
        <f>(Table2[[#This Row],[Close Price]]-Table2[[#This Row],[50D EMA]])/Table2[[#This Row],[50D EMA]]</f>
        <v>0.12210614982210288</v>
      </c>
      <c r="U484" s="2">
        <f>(Table2[[#This Row],[Close Price]]-Table2[[#This Row],[200D EMA]])/Table2[[#This Row],[200D EMA]]</f>
        <v>0.3766207077658284</v>
      </c>
      <c r="V484">
        <v>0.40046997949822299</v>
      </c>
      <c r="W484">
        <v>1395</v>
      </c>
      <c r="X484">
        <v>1429.8</v>
      </c>
      <c r="Y484">
        <v>1366.05</v>
      </c>
      <c r="Z484">
        <v>1430</v>
      </c>
      <c r="AA484">
        <v>1336.1</v>
      </c>
      <c r="AB484">
        <v>1499.95</v>
      </c>
      <c r="AC484" s="2">
        <f>(Table2[[#This Row],[Close Price]]/Table2[[#This Row],[Day Low]])-1</f>
        <v>9.1039426523298328E-3</v>
      </c>
      <c r="AD484" s="2">
        <f>(Table2[[#This Row],[Day High]]/Table2[[#This Row],[Close Price]])-1</f>
        <v>1.5699367763017724E-2</v>
      </c>
      <c r="AE484" s="2">
        <f>(Table2[[#This Row],[Close Price]]/Table2[[#This Row],[Current Week Low]])-1</f>
        <v>3.0489367153471836E-2</v>
      </c>
      <c r="AF484" s="2">
        <f>(Table2[[#This Row],[Current Week High]]/Table2[[#This Row],[Close Price]])-1</f>
        <v>1.5841443489379881E-2</v>
      </c>
      <c r="AG484" s="2">
        <f>(Table2[[#This Row],[Close Price]]/Table2[[#This Row],[Current Month Low]])-1</f>
        <v>5.358880323329096E-2</v>
      </c>
      <c r="AH484" s="2">
        <f>(Table2[[#This Row],[Current Month High]]/Table2[[#This Row],[Close Price]])-1</f>
        <v>6.553242878454224E-2</v>
      </c>
      <c r="AI484">
        <v>16.146906301058401</v>
      </c>
      <c r="AJ484">
        <v>130.77049180327799</v>
      </c>
      <c r="AK484" t="str">
        <f>IF(AND(Table2[[#This Row],[20D EMA]]&gt;Table2[[#This Row],[50D EMA]],Table2[[#This Row],[50D EMA]]&gt;Table2[[#This Row],[200D EMA]]),"Uptrend","Downtrend/NoTrend")</f>
        <v>Uptrend</v>
      </c>
      <c r="AL484">
        <v>0.38</v>
      </c>
      <c r="AM484" t="s">
        <v>10183</v>
      </c>
      <c r="AN484">
        <v>-4.3899999999999997</v>
      </c>
      <c r="AO484" t="s">
        <v>10184</v>
      </c>
      <c r="AP484">
        <v>0.214534902191856</v>
      </c>
      <c r="AQ484">
        <f>(Table2[[#This Row],[Sharpe Ratio]]-AVERAGE(Table2[Sharpe Ratio]))/_xlfn.STDEV.P(Table2[Sharpe Ratio])</f>
        <v>1.8203636530818412</v>
      </c>
      <c r="AR4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2.5391824962215326</v>
      </c>
      <c r="AS484">
        <f>_xlfn.RANK.AVG(Table2[[#This Row],[1Y Return vs Nifty Z-Score]],Table2[1Y Return vs Nifty Z-Score])</f>
        <v>139</v>
      </c>
      <c r="AT484">
        <f>_xlfn.RANK.AVG(Table2[[#This Row],[6M Return vs Nifty Z-Score]],Table2[6M Return vs Nifty Z-Score])</f>
        <v>160</v>
      </c>
      <c r="AU484">
        <f>_xlfn.RANK.AVG(Table2[[#This Row],[Sharpe Ratio Z-Score]],Table2[Sharpe Ratio Z-Score])</f>
        <v>22</v>
      </c>
      <c r="AV484">
        <f>(Table2[[#This Row],[Rank 1Y]]+Table2[[#This Row],[Rank 6M]]+Table2[[#This Row],[Rank Sharpe]])/3</f>
        <v>107</v>
      </c>
    </row>
    <row r="485" spans="1:48" x14ac:dyDescent="0.3">
      <c r="A485" t="s">
        <v>1205</v>
      </c>
      <c r="B485" t="s">
        <v>1206</v>
      </c>
      <c r="C485" t="s">
        <v>10146</v>
      </c>
      <c r="D485" t="s">
        <v>156</v>
      </c>
      <c r="E485">
        <v>9554.34</v>
      </c>
      <c r="F485">
        <v>510</v>
      </c>
      <c r="G485">
        <v>36.2347984505463</v>
      </c>
      <c r="H485">
        <f>(Table2[[#This Row],[1Y Return vs Nifty]]-AVERAGE(Table2[1Y Return vs Nifty]))/_xlfn.STDEV.P(Table2[1Y Return vs Nifty])</f>
        <v>-8.8937612770488395E-2</v>
      </c>
      <c r="I485">
        <v>5.8777546546027102</v>
      </c>
      <c r="J485">
        <f>(Table2[[#This Row],[1M Return vs Nifty]]-AVERAGE(Table2[1M Return vs Nifty]))/_xlfn.STDEV.P(Table2[1M Return vs Nifty])</f>
        <v>0.60602867162184348</v>
      </c>
      <c r="K485">
        <v>10.0914610607349</v>
      </c>
      <c r="L485">
        <f>(Table2[[#This Row],[6M Return vs Nifty]]-AVERAGE(Table2[6M Return vs Nifty]))/_xlfn.STDEV.P(Table2[6M Return vs Nifty])</f>
        <v>-1.4891383137500859E-2</v>
      </c>
      <c r="M485">
        <v>-9.3216254148446004E-2</v>
      </c>
      <c r="N485">
        <f>(Table2[[#This Row],[1W Return vs Nifty]]-AVERAGE(Table2[1W Return vs Nifty]))/_xlfn.STDEV.P(Table2[1W Return vs Nifty])</f>
        <v>0.30793843733453435</v>
      </c>
      <c r="O485">
        <v>486.89</v>
      </c>
      <c r="P485">
        <v>462.39296053026101</v>
      </c>
      <c r="Q485">
        <v>415.33502974960902</v>
      </c>
      <c r="R485">
        <v>59.890011191267</v>
      </c>
      <c r="S485" s="2">
        <f>(Table2[[#This Row],[Close Price]]-Table2[[#This Row],[20D EMA]])/Table2[[#This Row],[20D EMA]]</f>
        <v>4.7464519706709965E-2</v>
      </c>
      <c r="T485" s="2">
        <f>(Table2[[#This Row],[Close Price]]-Table2[[#This Row],[50D EMA]])/Table2[[#This Row],[50D EMA]]</f>
        <v>0.10295796764540792</v>
      </c>
      <c r="U485" s="2">
        <f>(Table2[[#This Row],[Close Price]]-Table2[[#This Row],[200D EMA]])/Table2[[#This Row],[200D EMA]]</f>
        <v>0.22792435857736629</v>
      </c>
      <c r="V485">
        <v>1.9002252169423099</v>
      </c>
      <c r="W485">
        <v>511.25</v>
      </c>
      <c r="X485">
        <v>527</v>
      </c>
      <c r="Y485">
        <v>503</v>
      </c>
      <c r="Z485">
        <v>520.9</v>
      </c>
      <c r="AA485">
        <v>458.05</v>
      </c>
      <c r="AB485">
        <v>541</v>
      </c>
      <c r="AC485" s="2">
        <f>(Table2[[#This Row],[Close Price]]/Table2[[#This Row],[Day Low]])-1</f>
        <v>-2.4449877750610804E-3</v>
      </c>
      <c r="AD485" s="2">
        <f>(Table2[[#This Row],[Day High]]/Table2[[#This Row],[Close Price]])-1</f>
        <v>3.3333333333333437E-2</v>
      </c>
      <c r="AE485" s="2">
        <f>(Table2[[#This Row],[Close Price]]/Table2[[#This Row],[Current Week Low]])-1</f>
        <v>1.3916500994035852E-2</v>
      </c>
      <c r="AF485" s="2">
        <f>(Table2[[#This Row],[Current Week High]]/Table2[[#This Row],[Close Price]])-1</f>
        <v>2.1372549019607723E-2</v>
      </c>
      <c r="AG485" s="2">
        <f>(Table2[[#This Row],[Close Price]]/Table2[[#This Row],[Current Month Low]])-1</f>
        <v>0.11341556598624591</v>
      </c>
      <c r="AH485" s="2">
        <f>(Table2[[#This Row],[Current Month High]]/Table2[[#This Row],[Close Price]])-1</f>
        <v>6.0784313725490202E-2</v>
      </c>
      <c r="AI485">
        <v>7.3529411764705799</v>
      </c>
      <c r="AJ485">
        <v>67.763157894736807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0.09</v>
      </c>
      <c r="AM485" t="s">
        <v>10183</v>
      </c>
      <c r="AN485">
        <v>10.81</v>
      </c>
      <c r="AO485" t="s">
        <v>10183</v>
      </c>
      <c r="AP485">
        <v>8.9800464241544004E-2</v>
      </c>
      <c r="AQ485">
        <f>(Table2[[#This Row],[Sharpe Ratio]]-AVERAGE(Table2[Sharpe Ratio]))/_xlfn.STDEV.P(Table2[Sharpe Ratio])</f>
        <v>0.40930069558942422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1.219438808637813</v>
      </c>
      <c r="AS485">
        <f>_xlfn.RANK.AVG(Table2[[#This Row],[1Y Return vs Nifty Z-Score]],Table2[1Y Return vs Nifty Z-Score])</f>
        <v>309</v>
      </c>
      <c r="AT485">
        <f>_xlfn.RANK.AVG(Table2[[#This Row],[6M Return vs Nifty Z-Score]],Table2[6M Return vs Nifty Z-Score])</f>
        <v>311</v>
      </c>
      <c r="AU485">
        <f>_xlfn.RANK.AVG(Table2[[#This Row],[Sharpe Ratio Z-Score]],Table2[Sharpe Ratio Z-Score])</f>
        <v>234</v>
      </c>
      <c r="AV485">
        <f>(Table2[[#This Row],[Rank 1Y]]+Table2[[#This Row],[Rank 6M]]+Table2[[#This Row],[Rank Sharpe]])/3</f>
        <v>284.66666666666669</v>
      </c>
    </row>
    <row r="486" spans="1:48" x14ac:dyDescent="0.3">
      <c r="A486" t="s">
        <v>1207</v>
      </c>
      <c r="B486" t="s">
        <v>1208</v>
      </c>
      <c r="C486" t="s">
        <v>10147</v>
      </c>
      <c r="D486" t="s">
        <v>130</v>
      </c>
      <c r="E486">
        <v>9531.9133535000001</v>
      </c>
      <c r="F486">
        <v>271.2</v>
      </c>
      <c r="G486">
        <v>44.148446063630303</v>
      </c>
      <c r="H486">
        <f>(Table2[[#This Row],[1Y Return vs Nifty]]-AVERAGE(Table2[1Y Return vs Nifty]))/_xlfn.STDEV.P(Table2[1Y Return vs Nifty])</f>
        <v>8.3892436078385271E-3</v>
      </c>
      <c r="I486">
        <v>9.8709036270381798</v>
      </c>
      <c r="J486">
        <f>(Table2[[#This Row],[1M Return vs Nifty]]-AVERAGE(Table2[1M Return vs Nifty]))/_xlfn.STDEV.P(Table2[1M Return vs Nifty])</f>
        <v>0.98571754616185325</v>
      </c>
      <c r="K486">
        <v>-2.1959020026030198</v>
      </c>
      <c r="L486">
        <f>(Table2[[#This Row],[6M Return vs Nifty]]-AVERAGE(Table2[6M Return vs Nifty]))/_xlfn.STDEV.P(Table2[6M Return vs Nifty])</f>
        <v>-0.39292897975654678</v>
      </c>
      <c r="M486">
        <v>9.8485888363431702</v>
      </c>
      <c r="N486">
        <f>(Table2[[#This Row],[1W Return vs Nifty]]-AVERAGE(Table2[1W Return vs Nifty]))/_xlfn.STDEV.P(Table2[1W Return vs Nifty])</f>
        <v>2.4293630310857504</v>
      </c>
      <c r="O486">
        <v>250.91</v>
      </c>
      <c r="P486">
        <v>242.83096223214</v>
      </c>
      <c r="Q486">
        <v>223.76727113418499</v>
      </c>
      <c r="R486">
        <v>70.534145244178205</v>
      </c>
      <c r="S486" s="2">
        <f>(Table2[[#This Row],[Close Price]]-Table2[[#This Row],[20D EMA]])/Table2[[#This Row],[20D EMA]]</f>
        <v>8.0865649037503456E-2</v>
      </c>
      <c r="T486" s="2">
        <f>(Table2[[#This Row],[Close Price]]-Table2[[#This Row],[50D EMA]])/Table2[[#This Row],[50D EMA]]</f>
        <v>0.11682627910002655</v>
      </c>
      <c r="U486" s="2">
        <f>(Table2[[#This Row],[Close Price]]-Table2[[#This Row],[200D EMA]])/Table2[[#This Row],[200D EMA]]</f>
        <v>0.2119734875676762</v>
      </c>
      <c r="V486">
        <v>1.6126361509404199</v>
      </c>
      <c r="W486">
        <v>270.63</v>
      </c>
      <c r="X486">
        <v>279</v>
      </c>
      <c r="Y486">
        <v>266.02</v>
      </c>
      <c r="Z486">
        <v>279</v>
      </c>
      <c r="AA486">
        <v>229.92</v>
      </c>
      <c r="AB486">
        <v>290</v>
      </c>
      <c r="AC486" s="2">
        <f>(Table2[[#This Row],[Close Price]]/Table2[[#This Row],[Day Low]])-1</f>
        <v>2.106196652255754E-3</v>
      </c>
      <c r="AD486" s="2">
        <f>(Table2[[#This Row],[Day High]]/Table2[[#This Row],[Close Price]])-1</f>
        <v>2.8761061946902755E-2</v>
      </c>
      <c r="AE486" s="2">
        <f>(Table2[[#This Row],[Close Price]]/Table2[[#This Row],[Current Week Low]])-1</f>
        <v>1.9472220133824658E-2</v>
      </c>
      <c r="AF486" s="2">
        <f>(Table2[[#This Row],[Current Week High]]/Table2[[#This Row],[Close Price]])-1</f>
        <v>2.8761061946902755E-2</v>
      </c>
      <c r="AG486" s="2">
        <f>(Table2[[#This Row],[Close Price]]/Table2[[#This Row],[Current Month Low]])-1</f>
        <v>0.17954070981210868</v>
      </c>
      <c r="AH486" s="2">
        <f>(Table2[[#This Row],[Current Month High]]/Table2[[#This Row],[Close Price]])-1</f>
        <v>6.932153392330398E-2</v>
      </c>
      <c r="AI486">
        <v>6.93215339233039</v>
      </c>
      <c r="AJ486">
        <v>73.180076628352396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0.08</v>
      </c>
      <c r="AM486" t="s">
        <v>10183</v>
      </c>
      <c r="AN486">
        <v>17.34</v>
      </c>
      <c r="AO486" t="s">
        <v>10183</v>
      </c>
      <c r="AP486">
        <v>0.132149616588281</v>
      </c>
      <c r="AQ486">
        <f>(Table2[[#This Row],[Sharpe Ratio]]-AVERAGE(Table2[Sharpe Ratio]))/_xlfn.STDEV.P(Table2[Sharpe Ratio])</f>
        <v>0.88837705284601443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3.9189178939449096</v>
      </c>
      <c r="AS486">
        <f>_xlfn.RANK.AVG(Table2[[#This Row],[1Y Return vs Nifty Z-Score]],Table2[1Y Return vs Nifty Z-Score])</f>
        <v>276</v>
      </c>
      <c r="AT486">
        <f>_xlfn.RANK.AVG(Table2[[#This Row],[6M Return vs Nifty Z-Score]],Table2[6M Return vs Nifty Z-Score])</f>
        <v>457</v>
      </c>
      <c r="AU486">
        <f>_xlfn.RANK.AVG(Table2[[#This Row],[Sharpe Ratio Z-Score]],Table2[Sharpe Ratio Z-Score])</f>
        <v>143</v>
      </c>
      <c r="AV486">
        <f>(Table2[[#This Row],[Rank 1Y]]+Table2[[#This Row],[Rank 6M]]+Table2[[#This Row],[Rank Sharpe]])/3</f>
        <v>292</v>
      </c>
    </row>
    <row r="487" spans="1:48" x14ac:dyDescent="0.3">
      <c r="A487" t="s">
        <v>1209</v>
      </c>
      <c r="B487" t="s">
        <v>1210</v>
      </c>
      <c r="C487" t="s">
        <v>10156</v>
      </c>
      <c r="D487" t="s">
        <v>710</v>
      </c>
      <c r="E487">
        <v>9528.8818499999998</v>
      </c>
      <c r="F487">
        <v>562.29999999999995</v>
      </c>
      <c r="G487">
        <v>49.665240786507802</v>
      </c>
      <c r="H487">
        <f>(Table2[[#This Row],[1Y Return vs Nifty]]-AVERAGE(Table2[1Y Return vs Nifty]))/_xlfn.STDEV.P(Table2[1Y Return vs Nifty])</f>
        <v>7.6238143876593861E-2</v>
      </c>
      <c r="I487">
        <v>8.5523275763546796</v>
      </c>
      <c r="J487">
        <f>(Table2[[#This Row],[1M Return vs Nifty]]-AVERAGE(Table2[1M Return vs Nifty]))/_xlfn.STDEV.P(Table2[1M Return vs Nifty])</f>
        <v>0.86034064183512149</v>
      </c>
      <c r="K487">
        <v>25.731105568087401</v>
      </c>
      <c r="L487">
        <f>(Table2[[#This Row],[6M Return vs Nifty]]-AVERAGE(Table2[6M Return vs Nifty]))/_xlfn.STDEV.P(Table2[6M Return vs Nifty])</f>
        <v>0.46628375517811405</v>
      </c>
      <c r="M487">
        <v>-4.0229853968004399</v>
      </c>
      <c r="N487">
        <f>(Table2[[#This Row],[1W Return vs Nifty]]-AVERAGE(Table2[1W Return vs Nifty]))/_xlfn.STDEV.P(Table2[1W Return vs Nifty])</f>
        <v>-0.53061239232916868</v>
      </c>
      <c r="O487">
        <v>538.96</v>
      </c>
      <c r="P487">
        <v>479.28651740480399</v>
      </c>
      <c r="Q487">
        <v>408.47682725448499</v>
      </c>
      <c r="R487">
        <v>55.100114756880203</v>
      </c>
      <c r="S487" s="2">
        <f>(Table2[[#This Row],[Close Price]]-Table2[[#This Row],[20D EMA]])/Table2[[#This Row],[20D EMA]]</f>
        <v>4.3305625649398688E-2</v>
      </c>
      <c r="T487" s="2">
        <f>(Table2[[#This Row],[Close Price]]-Table2[[#This Row],[50D EMA]])/Table2[[#This Row],[50D EMA]]</f>
        <v>0.17320220699027722</v>
      </c>
      <c r="U487" s="2">
        <f>(Table2[[#This Row],[Close Price]]-Table2[[#This Row],[200D EMA]])/Table2[[#This Row],[200D EMA]]</f>
        <v>0.37657747632690469</v>
      </c>
      <c r="V487">
        <v>2.0786924409379801</v>
      </c>
      <c r="W487">
        <v>562</v>
      </c>
      <c r="X487">
        <v>571.95000000000005</v>
      </c>
      <c r="Y487">
        <v>556.15</v>
      </c>
      <c r="Z487">
        <v>573.70000000000005</v>
      </c>
      <c r="AA487">
        <v>531.29999999999995</v>
      </c>
      <c r="AB487">
        <v>638.75</v>
      </c>
      <c r="AC487" s="2">
        <f>(Table2[[#This Row],[Close Price]]/Table2[[#This Row],[Day Low]])-1</f>
        <v>5.3380782918144298E-4</v>
      </c>
      <c r="AD487" s="2">
        <f>(Table2[[#This Row],[Day High]]/Table2[[#This Row],[Close Price]])-1</f>
        <v>1.7161657478214742E-2</v>
      </c>
      <c r="AE487" s="2">
        <f>(Table2[[#This Row],[Close Price]]/Table2[[#This Row],[Current Week Low]])-1</f>
        <v>1.1058167760496174E-2</v>
      </c>
      <c r="AF487" s="2">
        <f>(Table2[[#This Row],[Current Week High]]/Table2[[#This Row],[Close Price]])-1</f>
        <v>2.0273875155611076E-2</v>
      </c>
      <c r="AG487" s="2">
        <f>(Table2[[#This Row],[Close Price]]/Table2[[#This Row],[Current Month Low]])-1</f>
        <v>5.8347449651797501E-2</v>
      </c>
      <c r="AH487" s="2">
        <f>(Table2[[#This Row],[Current Month High]]/Table2[[#This Row],[Close Price]])-1</f>
        <v>0.13595945224968897</v>
      </c>
      <c r="AI487">
        <v>13.5959452249688</v>
      </c>
      <c r="AJ487">
        <v>80.803858520900306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0.36</v>
      </c>
      <c r="AM487" t="s">
        <v>10183</v>
      </c>
      <c r="AN487">
        <v>1.64</v>
      </c>
      <c r="AO487" t="s">
        <v>10183</v>
      </c>
      <c r="AP487">
        <v>9.3722910267536E-2</v>
      </c>
      <c r="AQ487">
        <f>(Table2[[#This Row],[Sharpe Ratio]]-AVERAGE(Table2[Sharpe Ratio]))/_xlfn.STDEV.P(Table2[Sharpe Ratio])</f>
        <v>0.45367351179793147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1.3259236603585922</v>
      </c>
      <c r="AS487">
        <f>_xlfn.RANK.AVG(Table2[[#This Row],[1Y Return vs Nifty Z-Score]],Table2[1Y Return vs Nifty Z-Score])</f>
        <v>252</v>
      </c>
      <c r="AT487">
        <f>_xlfn.RANK.AVG(Table2[[#This Row],[6M Return vs Nifty Z-Score]],Table2[6M Return vs Nifty Z-Score])</f>
        <v>180</v>
      </c>
      <c r="AU487">
        <f>_xlfn.RANK.AVG(Table2[[#This Row],[Sharpe Ratio Z-Score]],Table2[Sharpe Ratio Z-Score])</f>
        <v>225</v>
      </c>
      <c r="AV487">
        <f>(Table2[[#This Row],[Rank 1Y]]+Table2[[#This Row],[Rank 6M]]+Table2[[#This Row],[Rank Sharpe]])/3</f>
        <v>219</v>
      </c>
    </row>
    <row r="488" spans="1:48" x14ac:dyDescent="0.3">
      <c r="A488" t="s">
        <v>1211</v>
      </c>
      <c r="B488" t="s">
        <v>1212</v>
      </c>
      <c r="C488" t="s">
        <v>10148</v>
      </c>
      <c r="D488" t="s">
        <v>78</v>
      </c>
      <c r="E488">
        <v>9526.2399587399996</v>
      </c>
      <c r="F488">
        <v>307.39999999999998</v>
      </c>
      <c r="G488">
        <v>17.673473244315499</v>
      </c>
      <c r="H488">
        <f>(Table2[[#This Row],[1Y Return vs Nifty]]-AVERAGE(Table2[1Y Return vs Nifty]))/_xlfn.STDEV.P(Table2[1Y Return vs Nifty])</f>
        <v>-0.31721609076986862</v>
      </c>
      <c r="I488">
        <v>29.087536601510401</v>
      </c>
      <c r="J488">
        <f>(Table2[[#This Row],[1M Return vs Nifty]]-AVERAGE(Table2[1M Return vs Nifty]))/_xlfn.STDEV.P(Table2[1M Return vs Nifty])</f>
        <v>2.8129325578962323</v>
      </c>
      <c r="K488">
        <v>8.2065596697514192</v>
      </c>
      <c r="L488">
        <f>(Table2[[#This Row],[6M Return vs Nifty]]-AVERAGE(Table2[6M Return vs Nifty]))/_xlfn.STDEV.P(Table2[6M Return vs Nifty])</f>
        <v>-7.2882962619463407E-2</v>
      </c>
      <c r="M488">
        <v>3.7891300921070199</v>
      </c>
      <c r="N488">
        <f>(Table2[[#This Row],[1W Return vs Nifty]]-AVERAGE(Table2[1W Return vs Nifty]))/_xlfn.STDEV.P(Table2[1W Return vs Nifty])</f>
        <v>1.1363699892952106</v>
      </c>
      <c r="O488">
        <v>273.82</v>
      </c>
      <c r="P488">
        <v>248.724322635188</v>
      </c>
      <c r="Q488">
        <v>232.60842793885001</v>
      </c>
      <c r="R488">
        <v>73.736486434691699</v>
      </c>
      <c r="S488" s="2">
        <f>(Table2[[#This Row],[Close Price]]-Table2[[#This Row],[20D EMA]])/Table2[[#This Row],[20D EMA]]</f>
        <v>0.12263530786648158</v>
      </c>
      <c r="T488" s="2">
        <f>(Table2[[#This Row],[Close Price]]-Table2[[#This Row],[50D EMA]])/Table2[[#This Row],[50D EMA]]</f>
        <v>0.23590647164360151</v>
      </c>
      <c r="U488" s="2">
        <f>(Table2[[#This Row],[Close Price]]-Table2[[#This Row],[200D EMA]])/Table2[[#This Row],[200D EMA]]</f>
        <v>0.32153423125670999</v>
      </c>
      <c r="V488">
        <v>0.87374067386138099</v>
      </c>
      <c r="W488">
        <v>308.60000000000002</v>
      </c>
      <c r="X488">
        <v>319.8</v>
      </c>
      <c r="Y488">
        <v>296</v>
      </c>
      <c r="Z488">
        <v>317.7</v>
      </c>
      <c r="AA488">
        <v>272.5</v>
      </c>
      <c r="AB488">
        <v>317.7</v>
      </c>
      <c r="AC488" s="2">
        <f>(Table2[[#This Row],[Close Price]]/Table2[[#This Row],[Day Low]])-1</f>
        <v>-3.8885288399224116E-3</v>
      </c>
      <c r="AD488" s="2">
        <f>(Table2[[#This Row],[Day High]]/Table2[[#This Row],[Close Price]])-1</f>
        <v>4.033832140533522E-2</v>
      </c>
      <c r="AE488" s="2">
        <f>(Table2[[#This Row],[Close Price]]/Table2[[#This Row],[Current Week Low]])-1</f>
        <v>3.8513513513513509E-2</v>
      </c>
      <c r="AF488" s="2">
        <f>(Table2[[#This Row],[Current Week High]]/Table2[[#This Row],[Close Price]])-1</f>
        <v>3.3506831489915401E-2</v>
      </c>
      <c r="AG488" s="2">
        <f>(Table2[[#This Row],[Close Price]]/Table2[[#This Row],[Current Month Low]])-1</f>
        <v>0.12807339449541266</v>
      </c>
      <c r="AH488" s="2">
        <f>(Table2[[#This Row],[Current Month High]]/Table2[[#This Row],[Close Price]])-1</f>
        <v>3.3506831489915401E-2</v>
      </c>
      <c r="AI488">
        <v>3.3506831489915401</v>
      </c>
      <c r="AJ488">
        <v>78.151260504201602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0.24</v>
      </c>
      <c r="AM488" t="s">
        <v>10183</v>
      </c>
      <c r="AN488">
        <v>4.83</v>
      </c>
      <c r="AO488" t="s">
        <v>10183</v>
      </c>
      <c r="AP488">
        <v>2.9562950397252999E-2</v>
      </c>
      <c r="AQ488">
        <f>(Table2[[#This Row],[Sharpe Ratio]]-AVERAGE(Table2[Sharpe Ratio]))/_xlfn.STDEV.P(Table2[Sharpe Ratio])</f>
        <v>-0.2721384148427326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3.2870650789593778</v>
      </c>
      <c r="AS488">
        <f>_xlfn.RANK.AVG(Table2[[#This Row],[1Y Return vs Nifty Z-Score]],Table2[1Y Return vs Nifty Z-Score])</f>
        <v>395</v>
      </c>
      <c r="AT488">
        <f>_xlfn.RANK.AVG(Table2[[#This Row],[6M Return vs Nifty Z-Score]],Table2[6M Return vs Nifty Z-Score])</f>
        <v>338</v>
      </c>
      <c r="AU488">
        <f>_xlfn.RANK.AVG(Table2[[#This Row],[Sharpe Ratio Z-Score]],Table2[Sharpe Ratio Z-Score])</f>
        <v>411</v>
      </c>
      <c r="AV488">
        <f>(Table2[[#This Row],[Rank 1Y]]+Table2[[#This Row],[Rank 6M]]+Table2[[#This Row],[Rank Sharpe]])/3</f>
        <v>381.33333333333331</v>
      </c>
    </row>
    <row r="489" spans="1:48" x14ac:dyDescent="0.3">
      <c r="A489" t="s">
        <v>1213</v>
      </c>
      <c r="B489" t="s">
        <v>1214</v>
      </c>
      <c r="C489" t="s">
        <v>10151</v>
      </c>
      <c r="D489" t="s">
        <v>125</v>
      </c>
      <c r="E489">
        <v>9516.43258995</v>
      </c>
      <c r="F489">
        <v>364.65</v>
      </c>
      <c r="G489">
        <v>105.971505228289</v>
      </c>
      <c r="H489">
        <f>(Table2[[#This Row],[1Y Return vs Nifty]]-AVERAGE(Table2[1Y Return vs Nifty]))/_xlfn.STDEV.P(Table2[1Y Return vs Nifty])</f>
        <v>0.76872686468655393</v>
      </c>
      <c r="I489">
        <v>21.598206988359099</v>
      </c>
      <c r="J489">
        <f>(Table2[[#This Row],[1M Return vs Nifty]]-AVERAGE(Table2[1M Return vs Nifty]))/_xlfn.STDEV.P(Table2[1M Return vs Nifty])</f>
        <v>2.1008090805338964</v>
      </c>
      <c r="K489">
        <v>63.9633811924841</v>
      </c>
      <c r="L489">
        <f>(Table2[[#This Row],[6M Return vs Nifty]]-AVERAGE(Table2[6M Return vs Nifty]))/_xlfn.STDEV.P(Table2[6M Return vs Nifty])</f>
        <v>1.6425522121140297</v>
      </c>
      <c r="M489">
        <v>-0.53559506060673701</v>
      </c>
      <c r="N489">
        <f>(Table2[[#This Row],[1W Return vs Nifty]]-AVERAGE(Table2[1W Return vs Nifty]))/_xlfn.STDEV.P(Table2[1W Return vs Nifty])</f>
        <v>0.21354176879870804</v>
      </c>
      <c r="O489">
        <v>355.68</v>
      </c>
      <c r="P489">
        <v>305.79957600057799</v>
      </c>
      <c r="Q489">
        <v>230.408492101858</v>
      </c>
      <c r="R489">
        <v>47.748368418087502</v>
      </c>
      <c r="S489" s="2">
        <f>(Table2[[#This Row],[Close Price]]-Table2[[#This Row],[20D EMA]])/Table2[[#This Row],[20D EMA]]</f>
        <v>2.521929824561395E-2</v>
      </c>
      <c r="T489" s="2">
        <f>(Table2[[#This Row],[Close Price]]-Table2[[#This Row],[50D EMA]])/Table2[[#This Row],[50D EMA]]</f>
        <v>0.19244769652431029</v>
      </c>
      <c r="U489" s="2">
        <f>(Table2[[#This Row],[Close Price]]-Table2[[#This Row],[200D EMA]])/Table2[[#This Row],[200D EMA]]</f>
        <v>0.58262395918461662</v>
      </c>
      <c r="V489">
        <v>0.930075350815605</v>
      </c>
      <c r="W489">
        <v>363.8</v>
      </c>
      <c r="X489">
        <v>376.8</v>
      </c>
      <c r="Y489">
        <v>357.2</v>
      </c>
      <c r="Z489">
        <v>379.9</v>
      </c>
      <c r="AA489">
        <v>356.1</v>
      </c>
      <c r="AB489">
        <v>407.8</v>
      </c>
      <c r="AC489" s="2">
        <f>(Table2[[#This Row],[Close Price]]/Table2[[#This Row],[Day Low]])-1</f>
        <v>2.3364485981307581E-3</v>
      </c>
      <c r="AD489" s="2">
        <f>(Table2[[#This Row],[Day High]]/Table2[[#This Row],[Close Price]])-1</f>
        <v>3.3319621554915857E-2</v>
      </c>
      <c r="AE489" s="2">
        <f>(Table2[[#This Row],[Close Price]]/Table2[[#This Row],[Current Week Low]])-1</f>
        <v>2.0856662933930625E-2</v>
      </c>
      <c r="AF489" s="2">
        <f>(Table2[[#This Row],[Current Week High]]/Table2[[#This Row],[Close Price]])-1</f>
        <v>4.1820924173865404E-2</v>
      </c>
      <c r="AG489" s="2">
        <f>(Table2[[#This Row],[Close Price]]/Table2[[#This Row],[Current Month Low]])-1</f>
        <v>2.4010109519797762E-2</v>
      </c>
      <c r="AH489" s="2">
        <f>(Table2[[#This Row],[Current Month High]]/Table2[[#This Row],[Close Price]])-1</f>
        <v>0.11833264774441266</v>
      </c>
      <c r="AI489">
        <v>11.833264774441201</v>
      </c>
      <c r="AJ489">
        <v>151.283464838231</v>
      </c>
      <c r="AK489" t="str">
        <f>IF(AND(Table2[[#This Row],[20D EMA]]&gt;Table2[[#This Row],[50D EMA]],Table2[[#This Row],[50D EMA]]&gt;Table2[[#This Row],[200D EMA]]),"Uptrend","Downtrend/NoTrend")</f>
        <v>Uptrend</v>
      </c>
      <c r="AL489">
        <v>0.65</v>
      </c>
      <c r="AM489" t="s">
        <v>10183</v>
      </c>
      <c r="AN489">
        <v>5.76</v>
      </c>
      <c r="AO489" t="s">
        <v>10183</v>
      </c>
      <c r="AP489">
        <v>0.23299823955839899</v>
      </c>
      <c r="AQ489">
        <f>(Table2[[#This Row],[Sharpe Ratio]]-AVERAGE(Table2[Sharpe Ratio]))/_xlfn.STDEV.P(Table2[Sharpe Ratio])</f>
        <v>2.0292308421094023</v>
      </c>
      <c r="AR4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6.7548607682425912</v>
      </c>
      <c r="AS489">
        <f>_xlfn.RANK.AVG(Table2[[#This Row],[1Y Return vs Nifty Z-Score]],Table2[1Y Return vs Nifty Z-Score])</f>
        <v>111</v>
      </c>
      <c r="AT489">
        <f>_xlfn.RANK.AVG(Table2[[#This Row],[6M Return vs Nifty Z-Score]],Table2[6M Return vs Nifty Z-Score])</f>
        <v>49</v>
      </c>
      <c r="AU489">
        <f>_xlfn.RANK.AVG(Table2[[#This Row],[Sharpe Ratio Z-Score]],Table2[Sharpe Ratio Z-Score])</f>
        <v>14</v>
      </c>
      <c r="AV489">
        <f>(Table2[[#This Row],[Rank 1Y]]+Table2[[#This Row],[Rank 6M]]+Table2[[#This Row],[Rank Sharpe]])/3</f>
        <v>58</v>
      </c>
    </row>
    <row r="490" spans="1:48" x14ac:dyDescent="0.3">
      <c r="A490" t="s">
        <v>1219</v>
      </c>
      <c r="B490" t="s">
        <v>1220</v>
      </c>
      <c r="C490" t="s">
        <v>10152</v>
      </c>
      <c r="D490" t="s">
        <v>140</v>
      </c>
      <c r="E490">
        <v>9348.7572701999998</v>
      </c>
      <c r="F490">
        <v>606.85</v>
      </c>
      <c r="G490">
        <v>-1.6078148290494301</v>
      </c>
      <c r="H490">
        <f>(Table2[[#This Row],[1Y Return vs Nifty]]-AVERAGE(Table2[1Y Return vs Nifty]))/_xlfn.STDEV.P(Table2[1Y Return vs Nifty])</f>
        <v>-0.55434911044121304</v>
      </c>
      <c r="I490">
        <v>-7.7074140201398098</v>
      </c>
      <c r="J490">
        <f>(Table2[[#This Row],[1M Return vs Nifty]]-AVERAGE(Table2[1M Return vs Nifty]))/_xlfn.STDEV.P(Table2[1M Return vs Nifty])</f>
        <v>-0.68571812774767149</v>
      </c>
      <c r="K490">
        <v>-5.7716106554911404</v>
      </c>
      <c r="L490">
        <f>(Table2[[#This Row],[6M Return vs Nifty]]-AVERAGE(Table2[6M Return vs Nifty]))/_xlfn.STDEV.P(Table2[6M Return vs Nifty])</f>
        <v>-0.50294056632559714</v>
      </c>
      <c r="M490">
        <v>-4.8270171370173101</v>
      </c>
      <c r="N490">
        <f>(Table2[[#This Row],[1W Return vs Nifty]]-AVERAGE(Table2[1W Return vs Nifty]))/_xlfn.STDEV.P(Table2[1W Return vs Nifty])</f>
        <v>-0.70218009983572482</v>
      </c>
      <c r="O490">
        <v>608.02</v>
      </c>
      <c r="P490">
        <v>605.66370523098897</v>
      </c>
      <c r="Q490">
        <v>569.91422942069801</v>
      </c>
      <c r="R490">
        <v>44.691536334293502</v>
      </c>
      <c r="S490" s="2">
        <f>(Table2[[#This Row],[Close Price]]-Table2[[#This Row],[20D EMA]])/Table2[[#This Row],[20D EMA]]</f>
        <v>-1.9242788066181362E-3</v>
      </c>
      <c r="T490" s="2">
        <f>(Table2[[#This Row],[Close Price]]-Table2[[#This Row],[50D EMA]])/Table2[[#This Row],[50D EMA]]</f>
        <v>1.9586690745462864E-3</v>
      </c>
      <c r="U490" s="2">
        <f>(Table2[[#This Row],[Close Price]]-Table2[[#This Row],[200D EMA]])/Table2[[#This Row],[200D EMA]]</f>
        <v>6.4809349675031283E-2</v>
      </c>
      <c r="V490">
        <v>1.2795752653040999</v>
      </c>
      <c r="W490">
        <v>605.04999999999995</v>
      </c>
      <c r="X490">
        <v>615.65</v>
      </c>
      <c r="Y490">
        <v>596.15</v>
      </c>
      <c r="Z490">
        <v>610.85</v>
      </c>
      <c r="AA490">
        <v>592</v>
      </c>
      <c r="AB490">
        <v>647</v>
      </c>
      <c r="AC490" s="2">
        <f>(Table2[[#This Row],[Close Price]]/Table2[[#This Row],[Day Low]])-1</f>
        <v>2.9749607470457295E-3</v>
      </c>
      <c r="AD490" s="2">
        <f>(Table2[[#This Row],[Day High]]/Table2[[#This Row],[Close Price]])-1</f>
        <v>1.4501112301227526E-2</v>
      </c>
      <c r="AE490" s="2">
        <f>(Table2[[#This Row],[Close Price]]/Table2[[#This Row],[Current Week Low]])-1</f>
        <v>1.7948502893567087E-2</v>
      </c>
      <c r="AF490" s="2">
        <f>(Table2[[#This Row],[Current Week High]]/Table2[[#This Row],[Close Price]])-1</f>
        <v>6.5914146823762287E-3</v>
      </c>
      <c r="AG490" s="2">
        <f>(Table2[[#This Row],[Close Price]]/Table2[[#This Row],[Current Month Low]])-1</f>
        <v>2.5084459459459474E-2</v>
      </c>
      <c r="AH490" s="2">
        <f>(Table2[[#This Row],[Current Month High]]/Table2[[#This Row],[Close Price]])-1</f>
        <v>6.6161324874351113E-2</v>
      </c>
      <c r="AI490">
        <v>11.8563071599241</v>
      </c>
      <c r="AJ490">
        <v>28.325227320786599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-0.21</v>
      </c>
      <c r="AM490" t="s">
        <v>10184</v>
      </c>
      <c r="AN490">
        <v>0.72</v>
      </c>
      <c r="AO490" t="s">
        <v>10183</v>
      </c>
      <c r="AP490">
        <v>9.7149371571943005E-2</v>
      </c>
      <c r="AQ490">
        <f>(Table2[[#This Row],[Sharpe Ratio]]-AVERAGE(Table2[Sharpe Ratio]))/_xlfn.STDEV.P(Table2[Sharpe Ratio])</f>
        <v>0.49243548244036045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-1.952752421909846</v>
      </c>
      <c r="AS490">
        <f>_xlfn.RANK.AVG(Table2[[#This Row],[1Y Return vs Nifty Z-Score]],Table2[1Y Return vs Nifty Z-Score])</f>
        <v>510</v>
      </c>
      <c r="AT490">
        <f>_xlfn.RANK.AVG(Table2[[#This Row],[6M Return vs Nifty Z-Score]],Table2[6M Return vs Nifty Z-Score])</f>
        <v>497</v>
      </c>
      <c r="AU490">
        <f>_xlfn.RANK.AVG(Table2[[#This Row],[Sharpe Ratio Z-Score]],Table2[Sharpe Ratio Z-Score])</f>
        <v>214</v>
      </c>
      <c r="AV490">
        <f>(Table2[[#This Row],[Rank 1Y]]+Table2[[#This Row],[Rank 6M]]+Table2[[#This Row],[Rank Sharpe]])/3</f>
        <v>407</v>
      </c>
    </row>
    <row r="491" spans="1:48" x14ac:dyDescent="0.3">
      <c r="A491" t="s">
        <v>1221</v>
      </c>
      <c r="B491" t="s">
        <v>1222</v>
      </c>
      <c r="C491" t="s">
        <v>10146</v>
      </c>
      <c r="D491" t="s">
        <v>258</v>
      </c>
      <c r="E491">
        <v>9321.6820147199996</v>
      </c>
      <c r="F491">
        <v>81.400000000000006</v>
      </c>
      <c r="G491">
        <v>120.327698976856</v>
      </c>
      <c r="H491">
        <f>(Table2[[#This Row],[1Y Return vs Nifty]]-AVERAGE(Table2[1Y Return vs Nifty]))/_xlfn.STDEV.P(Table2[1Y Return vs Nifty])</f>
        <v>0.94528807582717722</v>
      </c>
      <c r="I491">
        <v>10.8293856060442</v>
      </c>
      <c r="J491">
        <f>(Table2[[#This Row],[1M Return vs Nifty]]-AVERAGE(Table2[1M Return vs Nifty]))/_xlfn.STDEV.P(Table2[1M Return vs Nifty])</f>
        <v>1.0768548782243019</v>
      </c>
      <c r="K491">
        <v>74.367964770789698</v>
      </c>
      <c r="L491">
        <f>(Table2[[#This Row],[6M Return vs Nifty]]-AVERAGE(Table2[6M Return vs Nifty]))/_xlfn.STDEV.P(Table2[6M Return vs Nifty])</f>
        <v>1.9626635126013237</v>
      </c>
      <c r="M491">
        <v>6.9896837079695002</v>
      </c>
      <c r="N491">
        <f>(Table2[[#This Row],[1W Return vs Nifty]]-AVERAGE(Table2[1W Return vs Nifty]))/_xlfn.STDEV.P(Table2[1W Return vs Nifty])</f>
        <v>1.8193177128231821</v>
      </c>
      <c r="O491">
        <v>75.88</v>
      </c>
      <c r="P491">
        <v>69.520844983485503</v>
      </c>
      <c r="Q491">
        <v>54.846338807340103</v>
      </c>
      <c r="R491">
        <v>64.860812923238697</v>
      </c>
      <c r="S491" s="2">
        <f>(Table2[[#This Row],[Close Price]]-Table2[[#This Row],[20D EMA]])/Table2[[#This Row],[20D EMA]]</f>
        <v>7.2746441750131924E-2</v>
      </c>
      <c r="T491" s="2">
        <f>(Table2[[#This Row],[Close Price]]-Table2[[#This Row],[50D EMA]])/Table2[[#This Row],[50D EMA]]</f>
        <v>0.17087184454297649</v>
      </c>
      <c r="U491" s="2">
        <f>(Table2[[#This Row],[Close Price]]-Table2[[#This Row],[200D EMA]])/Table2[[#This Row],[200D EMA]]</f>
        <v>0.48414646756888385</v>
      </c>
      <c r="V491">
        <v>1.12846690173581</v>
      </c>
      <c r="W491">
        <v>81</v>
      </c>
      <c r="X491">
        <v>82.45</v>
      </c>
      <c r="Y491">
        <v>81</v>
      </c>
      <c r="Z491">
        <v>83.37</v>
      </c>
      <c r="AA491">
        <v>70</v>
      </c>
      <c r="AB491">
        <v>88.55</v>
      </c>
      <c r="AC491" s="2">
        <f>(Table2[[#This Row],[Close Price]]/Table2[[#This Row],[Day Low]])-1</f>
        <v>4.9382716049384268E-3</v>
      </c>
      <c r="AD491" s="2">
        <f>(Table2[[#This Row],[Day High]]/Table2[[#This Row],[Close Price]])-1</f>
        <v>1.2899262899262798E-2</v>
      </c>
      <c r="AE491" s="2">
        <f>(Table2[[#This Row],[Close Price]]/Table2[[#This Row],[Current Week Low]])-1</f>
        <v>4.9382716049384268E-3</v>
      </c>
      <c r="AF491" s="2">
        <f>(Table2[[#This Row],[Current Week High]]/Table2[[#This Row],[Close Price]])-1</f>
        <v>2.4201474201474227E-2</v>
      </c>
      <c r="AG491" s="2">
        <f>(Table2[[#This Row],[Close Price]]/Table2[[#This Row],[Current Month Low]])-1</f>
        <v>0.16285714285714303</v>
      </c>
      <c r="AH491" s="2">
        <f>(Table2[[#This Row],[Current Month High]]/Table2[[#This Row],[Close Price]])-1</f>
        <v>8.7837837837837718E-2</v>
      </c>
      <c r="AI491">
        <v>8.78378378378377</v>
      </c>
      <c r="AJ491">
        <v>166.110678856253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0.16</v>
      </c>
      <c r="AM491" t="s">
        <v>10183</v>
      </c>
      <c r="AN491">
        <v>13.96</v>
      </c>
      <c r="AO491" t="s">
        <v>10183</v>
      </c>
      <c r="AP491">
        <v>0.21951572661944199</v>
      </c>
      <c r="AQ491">
        <f>(Table2[[#This Row],[Sharpe Ratio]]-AVERAGE(Table2[Sharpe Ratio]))/_xlfn.STDEV.P(Table2[Sharpe Ratio])</f>
        <v>1.8767094142287322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7.6808335937047172</v>
      </c>
      <c r="AS491">
        <f>_xlfn.RANK.AVG(Table2[[#This Row],[1Y Return vs Nifty Z-Score]],Table2[1Y Return vs Nifty Z-Score])</f>
        <v>91</v>
      </c>
      <c r="AT491">
        <f>_xlfn.RANK.AVG(Table2[[#This Row],[6M Return vs Nifty Z-Score]],Table2[6M Return vs Nifty Z-Score])</f>
        <v>33</v>
      </c>
      <c r="AU491">
        <f>_xlfn.RANK.AVG(Table2[[#This Row],[Sharpe Ratio Z-Score]],Table2[Sharpe Ratio Z-Score])</f>
        <v>18</v>
      </c>
      <c r="AV491">
        <f>(Table2[[#This Row],[Rank 1Y]]+Table2[[#This Row],[Rank 6M]]+Table2[[#This Row],[Rank Sharpe]])/3</f>
        <v>47.333333333333336</v>
      </c>
    </row>
    <row r="492" spans="1:48" x14ac:dyDescent="0.3">
      <c r="A492" t="s">
        <v>1223</v>
      </c>
      <c r="B492" t="s">
        <v>1224</v>
      </c>
      <c r="C492" t="s">
        <v>10142</v>
      </c>
      <c r="D492" t="s">
        <v>46</v>
      </c>
      <c r="E492">
        <v>9246.0265139399999</v>
      </c>
      <c r="F492">
        <v>5848.9</v>
      </c>
      <c r="G492">
        <v>26.397634855826599</v>
      </c>
      <c r="H492">
        <f>(Table2[[#This Row],[1Y Return vs Nifty]]-AVERAGE(Table2[1Y Return vs Nifty]))/_xlfn.STDEV.P(Table2[1Y Return vs Nifty])</f>
        <v>-0.20992103977707421</v>
      </c>
      <c r="I492">
        <v>9.3011675336996795</v>
      </c>
      <c r="J492">
        <f>(Table2[[#This Row],[1M Return vs Nifty]]-AVERAGE(Table2[1M Return vs Nifty]))/_xlfn.STDEV.P(Table2[1M Return vs Nifty])</f>
        <v>0.9315441462817633</v>
      </c>
      <c r="K492">
        <v>8.2211369250021793</v>
      </c>
      <c r="L492">
        <f>(Table2[[#This Row],[6M Return vs Nifty]]-AVERAGE(Table2[6M Return vs Nifty]))/_xlfn.STDEV.P(Table2[6M Return vs Nifty])</f>
        <v>-7.2434473345410602E-2</v>
      </c>
      <c r="M492">
        <v>16.531602040321701</v>
      </c>
      <c r="N492">
        <f>(Table2[[#This Row],[1W Return vs Nifty]]-AVERAGE(Table2[1W Return vs Nifty]))/_xlfn.STDEV.P(Table2[1W Return vs Nifty])</f>
        <v>3.8554127717755571</v>
      </c>
      <c r="O492">
        <v>5185.05</v>
      </c>
      <c r="P492">
        <v>5058.5958473281698</v>
      </c>
      <c r="Q492">
        <v>4630.26127928186</v>
      </c>
      <c r="R492">
        <v>84.721939257126294</v>
      </c>
      <c r="S492" s="2">
        <f>(Table2[[#This Row],[Close Price]]-Table2[[#This Row],[20D EMA]])/Table2[[#This Row],[20D EMA]]</f>
        <v>0.12803155225118359</v>
      </c>
      <c r="T492" s="2">
        <f>(Table2[[#This Row],[Close Price]]-Table2[[#This Row],[50D EMA]])/Table2[[#This Row],[50D EMA]]</f>
        <v>0.15622994532944348</v>
      </c>
      <c r="U492" s="2">
        <f>(Table2[[#This Row],[Close Price]]-Table2[[#This Row],[200D EMA]])/Table2[[#This Row],[200D EMA]]</f>
        <v>0.26319005499126974</v>
      </c>
      <c r="V492">
        <v>1.96233447313394</v>
      </c>
      <c r="W492">
        <v>5865</v>
      </c>
      <c r="X492">
        <v>5920</v>
      </c>
      <c r="Y492">
        <v>5650</v>
      </c>
      <c r="Z492">
        <v>5971.95</v>
      </c>
      <c r="AA492">
        <v>4830</v>
      </c>
      <c r="AB492">
        <v>5971.95</v>
      </c>
      <c r="AC492" s="2">
        <f>(Table2[[#This Row],[Close Price]]/Table2[[#This Row],[Day Low]])-1</f>
        <v>-2.7450980392157431E-3</v>
      </c>
      <c r="AD492" s="2">
        <f>(Table2[[#This Row],[Day High]]/Table2[[#This Row],[Close Price]])-1</f>
        <v>1.2156131922241853E-2</v>
      </c>
      <c r="AE492" s="2">
        <f>(Table2[[#This Row],[Close Price]]/Table2[[#This Row],[Current Week Low]])-1</f>
        <v>3.5203539823008834E-2</v>
      </c>
      <c r="AF492" s="2">
        <f>(Table2[[#This Row],[Current Week High]]/Table2[[#This Row],[Close Price]])-1</f>
        <v>2.1038143924498653E-2</v>
      </c>
      <c r="AG492" s="2">
        <f>(Table2[[#This Row],[Close Price]]/Table2[[#This Row],[Current Month Low]])-1</f>
        <v>0.21095238095238078</v>
      </c>
      <c r="AH492" s="2">
        <f>(Table2[[#This Row],[Current Month High]]/Table2[[#This Row],[Close Price]])-1</f>
        <v>2.1038143924498653E-2</v>
      </c>
      <c r="AI492">
        <v>2.10381439244986</v>
      </c>
      <c r="AJ492">
        <v>73.818333110447398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0</v>
      </c>
      <c r="AM492" t="s">
        <v>10185</v>
      </c>
      <c r="AN492">
        <v>17.41</v>
      </c>
      <c r="AO492" t="s">
        <v>10183</v>
      </c>
      <c r="AP492">
        <v>0.21259149369835401</v>
      </c>
      <c r="AQ492">
        <f>(Table2[[#This Row],[Sharpe Ratio]]-AVERAGE(Table2[Sharpe Ratio]))/_xlfn.STDEV.P(Table2[Sharpe Ratio])</f>
        <v>1.7983787723903581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6.3029801773251934</v>
      </c>
      <c r="AS492">
        <f>_xlfn.RANK.AVG(Table2[[#This Row],[1Y Return vs Nifty Z-Score]],Table2[1Y Return vs Nifty Z-Score])</f>
        <v>347</v>
      </c>
      <c r="AT492">
        <f>_xlfn.RANK.AVG(Table2[[#This Row],[6M Return vs Nifty Z-Score]],Table2[6M Return vs Nifty Z-Score])</f>
        <v>337</v>
      </c>
      <c r="AU492">
        <f>_xlfn.RANK.AVG(Table2[[#This Row],[Sharpe Ratio Z-Score]],Table2[Sharpe Ratio Z-Score])</f>
        <v>24</v>
      </c>
      <c r="AV492">
        <f>(Table2[[#This Row],[Rank 1Y]]+Table2[[#This Row],[Rank 6M]]+Table2[[#This Row],[Rank Sharpe]])/3</f>
        <v>236</v>
      </c>
    </row>
    <row r="493" spans="1:48" x14ac:dyDescent="0.3">
      <c r="A493" t="s">
        <v>1225</v>
      </c>
      <c r="B493" t="s">
        <v>1226</v>
      </c>
      <c r="C493" t="s">
        <v>10153</v>
      </c>
      <c r="D493" t="s">
        <v>550</v>
      </c>
      <c r="E493">
        <v>9226.7887472000002</v>
      </c>
      <c r="F493">
        <v>584</v>
      </c>
      <c r="G493">
        <v>17.187179402927299</v>
      </c>
      <c r="H493">
        <f>(Table2[[#This Row],[1Y Return vs Nifty]]-AVERAGE(Table2[1Y Return vs Nifty]))/_xlfn.STDEV.P(Table2[1Y Return vs Nifty])</f>
        <v>-0.32319682849948428</v>
      </c>
      <c r="I493">
        <v>12.368299204594599</v>
      </c>
      <c r="J493">
        <f>(Table2[[#This Row],[1M Return vs Nifty]]-AVERAGE(Table2[1M Return vs Nifty]))/_xlfn.STDEV.P(Table2[1M Return vs Nifty])</f>
        <v>1.2231825950917097</v>
      </c>
      <c r="K493">
        <v>8.6899370897568797</v>
      </c>
      <c r="L493">
        <f>(Table2[[#This Row],[6M Return vs Nifty]]-AVERAGE(Table2[6M Return vs Nifty]))/_xlfn.STDEV.P(Table2[6M Return vs Nifty])</f>
        <v>-5.8011192559700997E-2</v>
      </c>
      <c r="M493">
        <v>9.6424457804597097</v>
      </c>
      <c r="N493">
        <f>(Table2[[#This Row],[1W Return vs Nifty]]-AVERAGE(Table2[1W Return vs Nifty]))/_xlfn.STDEV.P(Table2[1W Return vs Nifty])</f>
        <v>2.38537535031735</v>
      </c>
      <c r="O493">
        <v>551.70000000000005</v>
      </c>
      <c r="P493">
        <v>531.61469088825697</v>
      </c>
      <c r="Q493">
        <v>494.60649933491499</v>
      </c>
      <c r="R493">
        <v>63.333110840637303</v>
      </c>
      <c r="S493" s="2">
        <f>(Table2[[#This Row],[Close Price]]-Table2[[#This Row],[20D EMA]])/Table2[[#This Row],[20D EMA]]</f>
        <v>5.8546311401123714E-2</v>
      </c>
      <c r="T493" s="2">
        <f>(Table2[[#This Row],[Close Price]]-Table2[[#This Row],[50D EMA]])/Table2[[#This Row],[50D EMA]]</f>
        <v>9.8539995243950448E-2</v>
      </c>
      <c r="U493" s="2">
        <f>(Table2[[#This Row],[Close Price]]-Table2[[#This Row],[200D EMA]])/Table2[[#This Row],[200D EMA]]</f>
        <v>0.18073660735410924</v>
      </c>
      <c r="V493">
        <v>2.4201901196139199</v>
      </c>
      <c r="W493">
        <v>580.1</v>
      </c>
      <c r="X493">
        <v>589.25</v>
      </c>
      <c r="Y493">
        <v>581.45000000000005</v>
      </c>
      <c r="Z493">
        <v>617</v>
      </c>
      <c r="AA493">
        <v>516.85</v>
      </c>
      <c r="AB493">
        <v>617</v>
      </c>
      <c r="AC493" s="2">
        <f>(Table2[[#This Row],[Close Price]]/Table2[[#This Row],[Day Low]])-1</f>
        <v>6.7229787967590937E-3</v>
      </c>
      <c r="AD493" s="2">
        <f>(Table2[[#This Row],[Day High]]/Table2[[#This Row],[Close Price]])-1</f>
        <v>8.9897260273972268E-3</v>
      </c>
      <c r="AE493" s="2">
        <f>(Table2[[#This Row],[Close Price]]/Table2[[#This Row],[Current Week Low]])-1</f>
        <v>4.3855877547509525E-3</v>
      </c>
      <c r="AF493" s="2">
        <f>(Table2[[#This Row],[Current Week High]]/Table2[[#This Row],[Close Price]])-1</f>
        <v>5.6506849315068441E-2</v>
      </c>
      <c r="AG493" s="2">
        <f>(Table2[[#This Row],[Close Price]]/Table2[[#This Row],[Current Month Low]])-1</f>
        <v>0.12992164070813583</v>
      </c>
      <c r="AH493" s="2">
        <f>(Table2[[#This Row],[Current Month High]]/Table2[[#This Row],[Close Price]])-1</f>
        <v>5.6506849315068441E-2</v>
      </c>
      <c r="AI493">
        <v>5.6506849315068397</v>
      </c>
      <c r="AJ493">
        <v>46.365914786967402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-0.04</v>
      </c>
      <c r="AM493" t="s">
        <v>10184</v>
      </c>
      <c r="AN493">
        <v>13</v>
      </c>
      <c r="AO493" t="s">
        <v>10183</v>
      </c>
      <c r="AP493">
        <v>-4.0077793672520998E-2</v>
      </c>
      <c r="AQ493">
        <f>(Table2[[#This Row],[Sharpe Ratio]]-AVERAGE(Table2[Sharpe Ratio]))/_xlfn.STDEV.P(Table2[Sharpe Ratio])</f>
        <v>-1.0599519161006024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2.1673980082492719</v>
      </c>
      <c r="AS493">
        <f>_xlfn.RANK.AVG(Table2[[#This Row],[1Y Return vs Nifty Z-Score]],Table2[1Y Return vs Nifty Z-Score])</f>
        <v>399</v>
      </c>
      <c r="AT493">
        <f>_xlfn.RANK.AVG(Table2[[#This Row],[6M Return vs Nifty Z-Score]],Table2[6M Return vs Nifty Z-Score])</f>
        <v>330</v>
      </c>
      <c r="AU493">
        <f>_xlfn.RANK.AVG(Table2[[#This Row],[Sharpe Ratio Z-Score]],Table2[Sharpe Ratio Z-Score])</f>
        <v>618</v>
      </c>
      <c r="AV493">
        <f>(Table2[[#This Row],[Rank 1Y]]+Table2[[#This Row],[Rank 6M]]+Table2[[#This Row],[Rank Sharpe]])/3</f>
        <v>449</v>
      </c>
    </row>
    <row r="494" spans="1:48" x14ac:dyDescent="0.3">
      <c r="A494" t="s">
        <v>1227</v>
      </c>
      <c r="B494" t="s">
        <v>1228</v>
      </c>
      <c r="C494" t="s">
        <v>10150</v>
      </c>
      <c r="D494" t="s">
        <v>1229</v>
      </c>
      <c r="E494">
        <v>9217.9774648799994</v>
      </c>
      <c r="F494">
        <v>620.70000000000005</v>
      </c>
      <c r="G494">
        <v>13.985790848855601</v>
      </c>
      <c r="H494">
        <f>(Table2[[#This Row],[1Y Return vs Nifty]]-AVERAGE(Table2[1Y Return vs Nifty]))/_xlfn.STDEV.P(Table2[1Y Return vs Nifty])</f>
        <v>-0.36256945402531693</v>
      </c>
      <c r="I494">
        <v>-4.3923991930320598</v>
      </c>
      <c r="J494">
        <f>(Table2[[#This Row],[1M Return vs Nifty]]-AVERAGE(Table2[1M Return vs Nifty]))/_xlfn.STDEV.P(Table2[1M Return vs Nifty])</f>
        <v>-0.3705096901269968</v>
      </c>
      <c r="K494">
        <v>8.2614109303313192</v>
      </c>
      <c r="L494">
        <f>(Table2[[#This Row],[6M Return vs Nifty]]-AVERAGE(Table2[6M Return vs Nifty]))/_xlfn.STDEV.P(Table2[6M Return vs Nifty])</f>
        <v>-7.1195388270576435E-2</v>
      </c>
      <c r="M494">
        <v>-2.2357363632329199</v>
      </c>
      <c r="N494">
        <f>(Table2[[#This Row],[1W Return vs Nifty]]-AVERAGE(Table2[1W Return vs Nifty]))/_xlfn.STDEV.P(Table2[1W Return vs Nifty])</f>
        <v>-0.14924160297478378</v>
      </c>
      <c r="O494">
        <v>620.16999999999996</v>
      </c>
      <c r="P494">
        <v>608.04112254154495</v>
      </c>
      <c r="Q494">
        <v>545.56579340335099</v>
      </c>
      <c r="R494">
        <v>46.850964356149497</v>
      </c>
      <c r="S494" s="2">
        <f>(Table2[[#This Row],[Close Price]]-Table2[[#This Row],[20D EMA]])/Table2[[#This Row],[20D EMA]]</f>
        <v>8.5460438266940747E-4</v>
      </c>
      <c r="T494" s="2">
        <f>(Table2[[#This Row],[Close Price]]-Table2[[#This Row],[50D EMA]])/Table2[[#This Row],[50D EMA]]</f>
        <v>2.081911401903605E-2</v>
      </c>
      <c r="U494" s="2">
        <f>(Table2[[#This Row],[Close Price]]-Table2[[#This Row],[200D EMA]])/Table2[[#This Row],[200D EMA]]</f>
        <v>0.13771795722005684</v>
      </c>
      <c r="V494">
        <v>0.79949895650351299</v>
      </c>
      <c r="W494">
        <v>619.95000000000005</v>
      </c>
      <c r="X494">
        <v>633.65</v>
      </c>
      <c r="Y494">
        <v>616.75</v>
      </c>
      <c r="Z494">
        <v>627.45000000000005</v>
      </c>
      <c r="AA494">
        <v>599.04999999999995</v>
      </c>
      <c r="AB494">
        <v>651</v>
      </c>
      <c r="AC494" s="2">
        <f>(Table2[[#This Row],[Close Price]]/Table2[[#This Row],[Day Low]])-1</f>
        <v>1.2097749818533732E-3</v>
      </c>
      <c r="AD494" s="2">
        <f>(Table2[[#This Row],[Day High]]/Table2[[#This Row],[Close Price]])-1</f>
        <v>2.086354116320277E-2</v>
      </c>
      <c r="AE494" s="2">
        <f>(Table2[[#This Row],[Close Price]]/Table2[[#This Row],[Current Week Low]])-1</f>
        <v>6.4045399270369341E-3</v>
      </c>
      <c r="AF494" s="2">
        <f>(Table2[[#This Row],[Current Week High]]/Table2[[#This Row],[Close Price]])-1</f>
        <v>1.0874818753020765E-2</v>
      </c>
      <c r="AG494" s="2">
        <f>(Table2[[#This Row],[Close Price]]/Table2[[#This Row],[Current Month Low]])-1</f>
        <v>3.6140555880143754E-2</v>
      </c>
      <c r="AH494" s="2">
        <f>(Table2[[#This Row],[Current Month High]]/Table2[[#This Row],[Close Price]])-1</f>
        <v>4.88158530691154E-2</v>
      </c>
      <c r="AI494">
        <v>8.0070887707426905</v>
      </c>
      <c r="AJ494">
        <v>56.072416394267002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-0.15</v>
      </c>
      <c r="AM494" t="s">
        <v>10184</v>
      </c>
      <c r="AN494">
        <v>2.84</v>
      </c>
      <c r="AO494" t="s">
        <v>10183</v>
      </c>
      <c r="AP494">
        <v>-8.2332145571675994E-2</v>
      </c>
      <c r="AQ494">
        <f>(Table2[[#This Row],[Sharpe Ratio]]-AVERAGE(Table2[Sharpe Ratio]))/_xlfn.STDEV.P(Table2[Sharpe Ratio])</f>
        <v>-1.5379558397764201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-2.4914719751740941</v>
      </c>
      <c r="AS494">
        <f>_xlfn.RANK.AVG(Table2[[#This Row],[1Y Return vs Nifty Z-Score]],Table2[1Y Return vs Nifty Z-Score])</f>
        <v>416</v>
      </c>
      <c r="AT494">
        <f>_xlfn.RANK.AVG(Table2[[#This Row],[6M Return vs Nifty Z-Score]],Table2[6M Return vs Nifty Z-Score])</f>
        <v>336</v>
      </c>
      <c r="AU494">
        <f>_xlfn.RANK.AVG(Table2[[#This Row],[Sharpe Ratio Z-Score]],Table2[Sharpe Ratio Z-Score])</f>
        <v>691</v>
      </c>
      <c r="AV494">
        <f>(Table2[[#This Row],[Rank 1Y]]+Table2[[#This Row],[Rank 6M]]+Table2[[#This Row],[Rank Sharpe]])/3</f>
        <v>481</v>
      </c>
    </row>
    <row r="495" spans="1:48" x14ac:dyDescent="0.3">
      <c r="A495" t="s">
        <v>1230</v>
      </c>
      <c r="B495" t="s">
        <v>1231</v>
      </c>
      <c r="C495" t="s">
        <v>10141</v>
      </c>
      <c r="D495" t="s">
        <v>989</v>
      </c>
      <c r="E495">
        <v>9161.9744506400002</v>
      </c>
      <c r="F495">
        <v>418.55</v>
      </c>
      <c r="G495">
        <v>23.891286107033999</v>
      </c>
      <c r="H495">
        <f>(Table2[[#This Row],[1Y Return vs Nifty]]-AVERAGE(Table2[1Y Return vs Nifty]))/_xlfn.STDEV.P(Table2[1Y Return vs Nifty])</f>
        <v>-0.24074564261943829</v>
      </c>
      <c r="I495">
        <v>3.05483674496333</v>
      </c>
      <c r="J495">
        <f>(Table2[[#This Row],[1M Return vs Nifty]]-AVERAGE(Table2[1M Return vs Nifty]))/_xlfn.STDEV.P(Table2[1M Return vs Nifty])</f>
        <v>0.33761130692330293</v>
      </c>
      <c r="K495">
        <v>13.712730801460401</v>
      </c>
      <c r="L495">
        <f>(Table2[[#This Row],[6M Return vs Nifty]]-AVERAGE(Table2[6M Return vs Nifty]))/_xlfn.STDEV.P(Table2[6M Return vs Nifty])</f>
        <v>9.6521952859527527E-2</v>
      </c>
      <c r="M495">
        <v>5.7546490478628902</v>
      </c>
      <c r="N495">
        <f>(Table2[[#This Row],[1W Return vs Nifty]]-AVERAGE(Table2[1W Return vs Nifty]))/_xlfn.STDEV.P(Table2[1W Return vs Nifty])</f>
        <v>1.5557807717709835</v>
      </c>
      <c r="O495">
        <v>397.73</v>
      </c>
      <c r="P495">
        <v>376.53961053474097</v>
      </c>
      <c r="Q495">
        <v>348.08544676161199</v>
      </c>
      <c r="R495">
        <v>68.177206556216504</v>
      </c>
      <c r="S495" s="2">
        <f>(Table2[[#This Row],[Close Price]]-Table2[[#This Row],[20D EMA]])/Table2[[#This Row],[20D EMA]]</f>
        <v>5.2347069620094014E-2</v>
      </c>
      <c r="T495" s="2">
        <f>(Table2[[#This Row],[Close Price]]-Table2[[#This Row],[50D EMA]])/Table2[[#This Row],[50D EMA]]</f>
        <v>0.11156964178509182</v>
      </c>
      <c r="U495" s="2">
        <f>(Table2[[#This Row],[Close Price]]-Table2[[#This Row],[200D EMA]])/Table2[[#This Row],[200D EMA]]</f>
        <v>0.20243464325771141</v>
      </c>
      <c r="V495">
        <v>1.0057860646680901</v>
      </c>
      <c r="W495">
        <v>417.35</v>
      </c>
      <c r="X495">
        <v>426.45</v>
      </c>
      <c r="Y495">
        <v>414.35</v>
      </c>
      <c r="Z495">
        <v>434.85</v>
      </c>
      <c r="AA495">
        <v>388</v>
      </c>
      <c r="AB495">
        <v>434.85</v>
      </c>
      <c r="AC495" s="2">
        <f>(Table2[[#This Row],[Close Price]]/Table2[[#This Row],[Day Low]])-1</f>
        <v>2.8752845333652743E-3</v>
      </c>
      <c r="AD495" s="2">
        <f>(Table2[[#This Row],[Day High]]/Table2[[#This Row],[Close Price]])-1</f>
        <v>1.8874686417393427E-2</v>
      </c>
      <c r="AE495" s="2">
        <f>(Table2[[#This Row],[Close Price]]/Table2[[#This Row],[Current Week Low]])-1</f>
        <v>1.0136358151321412E-2</v>
      </c>
      <c r="AF495" s="2">
        <f>(Table2[[#This Row],[Current Week High]]/Table2[[#This Row],[Close Price]])-1</f>
        <v>3.8943973240950891E-2</v>
      </c>
      <c r="AG495" s="2">
        <f>(Table2[[#This Row],[Close Price]]/Table2[[#This Row],[Current Month Low]])-1</f>
        <v>7.8737113402061798E-2</v>
      </c>
      <c r="AH495" s="2">
        <f>(Table2[[#This Row],[Current Month High]]/Table2[[#This Row],[Close Price]])-1</f>
        <v>3.8943973240950891E-2</v>
      </c>
      <c r="AI495">
        <v>3.8943973240950802</v>
      </c>
      <c r="AJ495">
        <v>56.467289719626102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0.05</v>
      </c>
      <c r="AM495" t="s">
        <v>10183</v>
      </c>
      <c r="AN495">
        <v>5.56</v>
      </c>
      <c r="AO495" t="s">
        <v>10183</v>
      </c>
      <c r="AP495">
        <v>7.6654501435154995E-2</v>
      </c>
      <c r="AQ495">
        <f>(Table2[[#This Row],[Sharpe Ratio]]-AVERAGE(Table2[Sharpe Ratio]))/_xlfn.STDEV.P(Table2[Sharpe Ratio])</f>
        <v>0.26058650357087437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2.0097548925052502</v>
      </c>
      <c r="AS495">
        <f>_xlfn.RANK.AVG(Table2[[#This Row],[1Y Return vs Nifty Z-Score]],Table2[1Y Return vs Nifty Z-Score])</f>
        <v>360</v>
      </c>
      <c r="AT495">
        <f>_xlfn.RANK.AVG(Table2[[#This Row],[6M Return vs Nifty Z-Score]],Table2[6M Return vs Nifty Z-Score])</f>
        <v>279</v>
      </c>
      <c r="AU495">
        <f>_xlfn.RANK.AVG(Table2[[#This Row],[Sharpe Ratio Z-Score]],Table2[Sharpe Ratio Z-Score])</f>
        <v>258</v>
      </c>
      <c r="AV495">
        <f>(Table2[[#This Row],[Rank 1Y]]+Table2[[#This Row],[Rank 6M]]+Table2[[#This Row],[Rank Sharpe]])/3</f>
        <v>299</v>
      </c>
    </row>
    <row r="496" spans="1:48" x14ac:dyDescent="0.3">
      <c r="A496" t="s">
        <v>1232</v>
      </c>
      <c r="B496" t="s">
        <v>1233</v>
      </c>
      <c r="C496" t="s">
        <v>10151</v>
      </c>
      <c r="D496" t="s">
        <v>476</v>
      </c>
      <c r="E496">
        <v>9157.6225451549999</v>
      </c>
      <c r="F496">
        <v>299.95</v>
      </c>
      <c r="G496">
        <v>-30.538342775496801</v>
      </c>
      <c r="H496">
        <f>(Table2[[#This Row],[1Y Return vs Nifty]]-AVERAGE(Table2[1Y Return vs Nifty]))/_xlfn.STDEV.P(Table2[1Y Return vs Nifty])</f>
        <v>-0.91015435677764334</v>
      </c>
      <c r="I496">
        <v>-0.74722712961314497</v>
      </c>
      <c r="J496">
        <f>(Table2[[#This Row],[1M Return vs Nifty]]-AVERAGE(Table2[1M Return vs Nifty]))/_xlfn.STDEV.P(Table2[1M Return vs Nifty])</f>
        <v>-2.3908226515666479E-2</v>
      </c>
      <c r="K496">
        <v>-6.1483508862910803</v>
      </c>
      <c r="L496">
        <f>(Table2[[#This Row],[6M Return vs Nifty]]-AVERAGE(Table2[6M Return vs Nifty]))/_xlfn.STDEV.P(Table2[6M Return vs Nifty])</f>
        <v>-0.51453149683421551</v>
      </c>
      <c r="M496">
        <v>-1.0167187724376101</v>
      </c>
      <c r="N496">
        <f>(Table2[[#This Row],[1W Return vs Nifty]]-AVERAGE(Table2[1W Return vs Nifty]))/_xlfn.STDEV.P(Table2[1W Return vs Nifty])</f>
        <v>0.11087754780215502</v>
      </c>
      <c r="O496">
        <v>290.61</v>
      </c>
      <c r="P496">
        <v>278.73504410593603</v>
      </c>
      <c r="Q496">
        <v>277.08547535146403</v>
      </c>
      <c r="R496">
        <v>65.890955851334098</v>
      </c>
      <c r="S496" s="2">
        <f>(Table2[[#This Row],[Close Price]]-Table2[[#This Row],[20D EMA]])/Table2[[#This Row],[20D EMA]]</f>
        <v>3.2139293210832302E-2</v>
      </c>
      <c r="T496" s="2">
        <f>(Table2[[#This Row],[Close Price]]-Table2[[#This Row],[50D EMA]])/Table2[[#This Row],[50D EMA]]</f>
        <v>7.6111548736588028E-2</v>
      </c>
      <c r="U496" s="2">
        <f>(Table2[[#This Row],[Close Price]]-Table2[[#This Row],[200D EMA]])/Table2[[#This Row],[200D EMA]]</f>
        <v>8.2517947285161278E-2</v>
      </c>
      <c r="V496">
        <v>0.52545781692991</v>
      </c>
      <c r="W496">
        <v>294.2</v>
      </c>
      <c r="X496">
        <v>302.89999999999998</v>
      </c>
      <c r="Y496">
        <v>296.10000000000002</v>
      </c>
      <c r="Z496">
        <v>301</v>
      </c>
      <c r="AA496">
        <v>282.8</v>
      </c>
      <c r="AB496">
        <v>305.60000000000002</v>
      </c>
      <c r="AC496" s="2">
        <f>(Table2[[#This Row],[Close Price]]/Table2[[#This Row],[Day Low]])-1</f>
        <v>1.9544527532290967E-2</v>
      </c>
      <c r="AD496" s="2">
        <f>(Table2[[#This Row],[Day High]]/Table2[[#This Row],[Close Price]])-1</f>
        <v>9.8349724954158724E-3</v>
      </c>
      <c r="AE496" s="2">
        <f>(Table2[[#This Row],[Close Price]]/Table2[[#This Row],[Current Week Low]])-1</f>
        <v>1.3002364066193817E-2</v>
      </c>
      <c r="AF496" s="2">
        <f>(Table2[[#This Row],[Current Week High]]/Table2[[#This Row],[Close Price]])-1</f>
        <v>3.500583430571691E-3</v>
      </c>
      <c r="AG496" s="2">
        <f>(Table2[[#This Row],[Close Price]]/Table2[[#This Row],[Current Month Low]])-1</f>
        <v>6.0643564356435586E-2</v>
      </c>
      <c r="AH496" s="2">
        <f>(Table2[[#This Row],[Current Month High]]/Table2[[#This Row],[Close Price]])-1</f>
        <v>1.8836472745457744E-2</v>
      </c>
      <c r="AI496">
        <v>7.8513085514252401</v>
      </c>
      <c r="AJ496">
        <v>40.821596244131399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7.0000000000000007E-2</v>
      </c>
      <c r="AM496" t="s">
        <v>10183</v>
      </c>
      <c r="AN496">
        <v>1.4</v>
      </c>
      <c r="AO496" t="s">
        <v>10183</v>
      </c>
      <c r="AP496">
        <v>-7.3271143847525005E-2</v>
      </c>
      <c r="AQ496">
        <f>(Table2[[#This Row],[Sharpe Ratio]]-AVERAGE(Table2[Sharpe Ratio]))/_xlfn.STDEV.P(Table2[Sharpe Ratio])</f>
        <v>-1.4354529215701621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-2.773169453895532</v>
      </c>
      <c r="AS496">
        <f>_xlfn.RANK.AVG(Table2[[#This Row],[1Y Return vs Nifty Z-Score]],Table2[1Y Return vs Nifty Z-Score])</f>
        <v>664</v>
      </c>
      <c r="AT496">
        <f>_xlfn.RANK.AVG(Table2[[#This Row],[6M Return vs Nifty Z-Score]],Table2[6M Return vs Nifty Z-Score])</f>
        <v>498</v>
      </c>
      <c r="AU496">
        <f>_xlfn.RANK.AVG(Table2[[#This Row],[Sharpe Ratio Z-Score]],Table2[Sharpe Ratio Z-Score])</f>
        <v>677</v>
      </c>
      <c r="AV496">
        <f>(Table2[[#This Row],[Rank 1Y]]+Table2[[#This Row],[Rank 6M]]+Table2[[#This Row],[Rank Sharpe]])/3</f>
        <v>613</v>
      </c>
    </row>
    <row r="497" spans="1:48" x14ac:dyDescent="0.3">
      <c r="A497" t="s">
        <v>1234</v>
      </c>
      <c r="B497" t="s">
        <v>1235</v>
      </c>
      <c r="C497" t="s">
        <v>10149</v>
      </c>
      <c r="D497" t="s">
        <v>83</v>
      </c>
      <c r="E497">
        <v>9106.4460532800003</v>
      </c>
      <c r="F497">
        <v>828.15</v>
      </c>
      <c r="G497">
        <v>-22.228794331057902</v>
      </c>
      <c r="H497">
        <f>(Table2[[#This Row],[1Y Return vs Nifty]]-AVERAGE(Table2[1Y Return vs Nifty]))/_xlfn.STDEV.P(Table2[1Y Return vs Nifty])</f>
        <v>-0.8079584709406844</v>
      </c>
      <c r="I497">
        <v>10.049419508479501</v>
      </c>
      <c r="J497">
        <f>(Table2[[#This Row],[1M Return vs Nifty]]-AVERAGE(Table2[1M Return vs Nifty]))/_xlfn.STDEV.P(Table2[1M Return vs Nifty])</f>
        <v>1.0026917423613586</v>
      </c>
      <c r="K497">
        <v>6.2865804787365898</v>
      </c>
      <c r="L497">
        <f>(Table2[[#This Row],[6M Return vs Nifty]]-AVERAGE(Table2[6M Return vs Nifty]))/_xlfn.STDEV.P(Table2[6M Return vs Nifty])</f>
        <v>-0.13195375878528068</v>
      </c>
      <c r="M497">
        <v>6.7886973278399703</v>
      </c>
      <c r="N497">
        <f>(Table2[[#This Row],[1W Return vs Nifty]]-AVERAGE(Table2[1W Return vs Nifty]))/_xlfn.STDEV.P(Table2[1W Return vs Nifty])</f>
        <v>1.7764303854279182</v>
      </c>
      <c r="O497">
        <v>789.08</v>
      </c>
      <c r="P497">
        <v>763.793612963226</v>
      </c>
      <c r="Q497">
        <v>732.72318751276703</v>
      </c>
      <c r="R497">
        <v>57.879075888663301</v>
      </c>
      <c r="S497" s="2">
        <f>(Table2[[#This Row],[Close Price]]-Table2[[#This Row],[20D EMA]])/Table2[[#This Row],[20D EMA]]</f>
        <v>4.9513357327520574E-2</v>
      </c>
      <c r="T497" s="2">
        <f>(Table2[[#This Row],[Close Price]]-Table2[[#This Row],[50D EMA]])/Table2[[#This Row],[50D EMA]]</f>
        <v>8.4258870386590301E-2</v>
      </c>
      <c r="U497" s="2">
        <f>(Table2[[#This Row],[Close Price]]-Table2[[#This Row],[200D EMA]])/Table2[[#This Row],[200D EMA]]</f>
        <v>0.13023583000172248</v>
      </c>
      <c r="V497">
        <v>2.7411129346157201</v>
      </c>
      <c r="W497">
        <v>825.05</v>
      </c>
      <c r="X497">
        <v>832.5</v>
      </c>
      <c r="Y497">
        <v>823.5</v>
      </c>
      <c r="Z497">
        <v>857.55</v>
      </c>
      <c r="AA497">
        <v>746.2</v>
      </c>
      <c r="AB497">
        <v>920</v>
      </c>
      <c r="AC497" s="2">
        <f>(Table2[[#This Row],[Close Price]]/Table2[[#This Row],[Day Low]])-1</f>
        <v>3.7573480395127756E-3</v>
      </c>
      <c r="AD497" s="2">
        <f>(Table2[[#This Row],[Day High]]/Table2[[#This Row],[Close Price]])-1</f>
        <v>5.2526716174605692E-3</v>
      </c>
      <c r="AE497" s="2">
        <f>(Table2[[#This Row],[Close Price]]/Table2[[#This Row],[Current Week Low]])-1</f>
        <v>5.6466302367941257E-3</v>
      </c>
      <c r="AF497" s="2">
        <f>(Table2[[#This Row],[Current Week High]]/Table2[[#This Row],[Close Price]])-1</f>
        <v>3.5500815069733793E-2</v>
      </c>
      <c r="AG497" s="2">
        <f>(Table2[[#This Row],[Close Price]]/Table2[[#This Row],[Current Month Low]])-1</f>
        <v>0.1098231037255426</v>
      </c>
      <c r="AH497" s="2">
        <f>(Table2[[#This Row],[Current Month High]]/Table2[[#This Row],[Close Price]])-1</f>
        <v>0.11090985932500153</v>
      </c>
      <c r="AI497">
        <v>11.0909859325001</v>
      </c>
      <c r="AJ497">
        <v>34.439935064935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0.06</v>
      </c>
      <c r="AM497" t="s">
        <v>10183</v>
      </c>
      <c r="AN497">
        <v>11.09</v>
      </c>
      <c r="AO497" t="s">
        <v>10183</v>
      </c>
      <c r="AP497">
        <v>0.13907945126034699</v>
      </c>
      <c r="AQ497">
        <f>(Table2[[#This Row],[Sharpe Ratio]]-AVERAGE(Table2[Sharpe Ratio]))/_xlfn.STDEV.P(Table2[Sharpe Ratio])</f>
        <v>0.96677106470017582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2.8059809627634875</v>
      </c>
      <c r="AS497">
        <f>_xlfn.RANK.AVG(Table2[[#This Row],[1Y Return vs Nifty Z-Score]],Table2[1Y Return vs Nifty Z-Score])</f>
        <v>634</v>
      </c>
      <c r="AT497">
        <f>_xlfn.RANK.AVG(Table2[[#This Row],[6M Return vs Nifty Z-Score]],Table2[6M Return vs Nifty Z-Score])</f>
        <v>360</v>
      </c>
      <c r="AU497">
        <f>_xlfn.RANK.AVG(Table2[[#This Row],[Sharpe Ratio Z-Score]],Table2[Sharpe Ratio Z-Score])</f>
        <v>128</v>
      </c>
      <c r="AV497">
        <f>(Table2[[#This Row],[Rank 1Y]]+Table2[[#This Row],[Rank 6M]]+Table2[[#This Row],[Rank Sharpe]])/3</f>
        <v>374</v>
      </c>
    </row>
    <row r="498" spans="1:48" x14ac:dyDescent="0.3">
      <c r="A498" t="s">
        <v>1236</v>
      </c>
      <c r="B498" t="s">
        <v>1237</v>
      </c>
      <c r="C498" t="s">
        <v>10146</v>
      </c>
      <c r="D498" t="s">
        <v>618</v>
      </c>
      <c r="E498">
        <v>9084.7777863749998</v>
      </c>
      <c r="F498">
        <v>282.25</v>
      </c>
      <c r="G498">
        <v>213.16557075946901</v>
      </c>
      <c r="H498">
        <f>(Table2[[#This Row],[1Y Return vs Nifty]]-AVERAGE(Table2[1Y Return vs Nifty]))/_xlfn.STDEV.P(Table2[1Y Return vs Nifty])</f>
        <v>2.0870647450987403</v>
      </c>
      <c r="I498">
        <v>28.4893003331009</v>
      </c>
      <c r="J498">
        <f>(Table2[[#This Row],[1M Return vs Nifty]]-AVERAGE(Table2[1M Return vs Nifty]))/_xlfn.STDEV.P(Table2[1M Return vs Nifty])</f>
        <v>2.7560492166962467</v>
      </c>
      <c r="K498">
        <v>37.483478642339399</v>
      </c>
      <c r="L498">
        <f>(Table2[[#This Row],[6M Return vs Nifty]]-AVERAGE(Table2[6M Return vs Nifty]))/_xlfn.STDEV.P(Table2[6M Return vs Nifty])</f>
        <v>0.82786165017959013</v>
      </c>
      <c r="M498">
        <v>0.81543227593290402</v>
      </c>
      <c r="N498">
        <f>(Table2[[#This Row],[1W Return vs Nifty]]-AVERAGE(Table2[1W Return vs Nifty]))/_xlfn.STDEV.P(Table2[1W Return vs Nifty])</f>
        <v>0.5018297197772027</v>
      </c>
      <c r="O498">
        <v>253.31</v>
      </c>
      <c r="P498">
        <v>224.048793354998</v>
      </c>
      <c r="Q498">
        <v>177.29111931120499</v>
      </c>
      <c r="R498">
        <v>70.376957046063197</v>
      </c>
      <c r="S498" s="2">
        <f>(Table2[[#This Row],[Close Price]]-Table2[[#This Row],[20D EMA]])/Table2[[#This Row],[20D EMA]]</f>
        <v>0.11424736488887133</v>
      </c>
      <c r="T498" s="2">
        <f>(Table2[[#This Row],[Close Price]]-Table2[[#This Row],[50D EMA]])/Table2[[#This Row],[50D EMA]]</f>
        <v>0.2597702302854365</v>
      </c>
      <c r="U498" s="2">
        <f>(Table2[[#This Row],[Close Price]]-Table2[[#This Row],[200D EMA]])/Table2[[#This Row],[200D EMA]]</f>
        <v>0.59201431575688346</v>
      </c>
      <c r="V498">
        <v>2.1744480584692001</v>
      </c>
      <c r="W498">
        <v>274.01</v>
      </c>
      <c r="X498">
        <v>283</v>
      </c>
      <c r="Y498">
        <v>280.5</v>
      </c>
      <c r="Z498">
        <v>294.39</v>
      </c>
      <c r="AA498">
        <v>248</v>
      </c>
      <c r="AB498">
        <v>296.49</v>
      </c>
      <c r="AC498" s="2">
        <f>(Table2[[#This Row],[Close Price]]/Table2[[#This Row],[Day Low]])-1</f>
        <v>3.0071895186307041E-2</v>
      </c>
      <c r="AD498" s="2">
        <f>(Table2[[#This Row],[Day High]]/Table2[[#This Row],[Close Price]])-1</f>
        <v>2.6572187776794376E-3</v>
      </c>
      <c r="AE498" s="2">
        <f>(Table2[[#This Row],[Close Price]]/Table2[[#This Row],[Current Week Low]])-1</f>
        <v>6.2388591800357496E-3</v>
      </c>
      <c r="AF498" s="2">
        <f>(Table2[[#This Row],[Current Week High]]/Table2[[#This Row],[Close Price]])-1</f>
        <v>4.3011514614703206E-2</v>
      </c>
      <c r="AG498" s="2">
        <f>(Table2[[#This Row],[Close Price]]/Table2[[#This Row],[Current Month Low]])-1</f>
        <v>0.13810483870967749</v>
      </c>
      <c r="AH498" s="2">
        <f>(Table2[[#This Row],[Current Month High]]/Table2[[#This Row],[Close Price]])-1</f>
        <v>5.0451727192205587E-2</v>
      </c>
      <c r="AI498">
        <v>5.0451727192205498</v>
      </c>
      <c r="AJ498">
        <v>261.62716207559203</v>
      </c>
      <c r="AK498" t="str">
        <f>IF(AND(Table2[[#This Row],[20D EMA]]&gt;Table2[[#This Row],[50D EMA]],Table2[[#This Row],[50D EMA]]&gt;Table2[[#This Row],[200D EMA]]),"Uptrend","Downtrend/NoTrend")</f>
        <v>Uptrend</v>
      </c>
      <c r="AL498">
        <v>0.31</v>
      </c>
      <c r="AM498" t="s">
        <v>10183</v>
      </c>
      <c r="AN498">
        <v>18.79</v>
      </c>
      <c r="AO498" t="s">
        <v>10183</v>
      </c>
      <c r="AP498">
        <v>0.18489867448605399</v>
      </c>
      <c r="AQ498">
        <f>(Table2[[#This Row],[Sharpe Ratio]]-AVERAGE(Table2[Sharpe Ratio]))/_xlfn.STDEV.P(Table2[Sharpe Ratio])</f>
        <v>1.4851027275295399</v>
      </c>
      <c r="AR4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7.6579080592813193</v>
      </c>
      <c r="AS498">
        <f>_xlfn.RANK.AVG(Table2[[#This Row],[1Y Return vs Nifty Z-Score]],Table2[1Y Return vs Nifty Z-Score])</f>
        <v>25</v>
      </c>
      <c r="AT498">
        <f>_xlfn.RANK.AVG(Table2[[#This Row],[6M Return vs Nifty Z-Score]],Table2[6M Return vs Nifty Z-Score])</f>
        <v>116</v>
      </c>
      <c r="AU498">
        <f>_xlfn.RANK.AVG(Table2[[#This Row],[Sharpe Ratio Z-Score]],Table2[Sharpe Ratio Z-Score])</f>
        <v>53</v>
      </c>
      <c r="AV498">
        <f>(Table2[[#This Row],[Rank 1Y]]+Table2[[#This Row],[Rank 6M]]+Table2[[#This Row],[Rank Sharpe]])/3</f>
        <v>64.666666666666671</v>
      </c>
    </row>
    <row r="499" spans="1:48" x14ac:dyDescent="0.3">
      <c r="A499" t="s">
        <v>1238</v>
      </c>
      <c r="B499" t="s">
        <v>1239</v>
      </c>
      <c r="C499" t="s">
        <v>10139</v>
      </c>
      <c r="D499" t="s">
        <v>557</v>
      </c>
      <c r="E499">
        <v>9084.3014952100002</v>
      </c>
      <c r="F499">
        <v>95.05</v>
      </c>
      <c r="G499">
        <v>1.23257326140526</v>
      </c>
      <c r="H499">
        <f>(Table2[[#This Row],[1Y Return vs Nifty]]-AVERAGE(Table2[1Y Return vs Nifty]))/_xlfn.STDEV.P(Table2[1Y Return vs Nifty])</f>
        <v>-0.51941628840332843</v>
      </c>
      <c r="I499">
        <v>6.8000667573210496</v>
      </c>
      <c r="J499">
        <f>(Table2[[#This Row],[1M Return vs Nifty]]-AVERAGE(Table2[1M Return vs Nifty]))/_xlfn.STDEV.P(Table2[1M Return vs Nifty])</f>
        <v>0.69372678823935852</v>
      </c>
      <c r="K499">
        <v>-17.480957334944701</v>
      </c>
      <c r="L499">
        <f>(Table2[[#This Row],[6M Return vs Nifty]]-AVERAGE(Table2[6M Return vs Nifty]))/_xlfn.STDEV.P(Table2[6M Return vs Nifty])</f>
        <v>-0.86319469521086589</v>
      </c>
      <c r="M499">
        <v>-6.9907150328489696</v>
      </c>
      <c r="N499">
        <f>(Table2[[#This Row],[1W Return vs Nifty]]-AVERAGE(Table2[1W Return vs Nifty]))/_xlfn.STDEV.P(Table2[1W Return vs Nifty])</f>
        <v>-1.1638791462247002</v>
      </c>
      <c r="O499">
        <v>90.1</v>
      </c>
      <c r="P499">
        <v>86.494365653789501</v>
      </c>
      <c r="Q499">
        <v>85.605018508888406</v>
      </c>
      <c r="R499">
        <v>65.945158487936894</v>
      </c>
      <c r="S499" s="2">
        <f>(Table2[[#This Row],[Close Price]]-Table2[[#This Row],[20D EMA]])/Table2[[#This Row],[20D EMA]]</f>
        <v>5.4938956714761414E-2</v>
      </c>
      <c r="T499" s="2">
        <f>(Table2[[#This Row],[Close Price]]-Table2[[#This Row],[50D EMA]])/Table2[[#This Row],[50D EMA]]</f>
        <v>9.891551064095995E-2</v>
      </c>
      <c r="U499" s="2">
        <f>(Table2[[#This Row],[Close Price]]-Table2[[#This Row],[200D EMA]])/Table2[[#This Row],[200D EMA]]</f>
        <v>0.1103321003327733</v>
      </c>
      <c r="V499">
        <v>1.05301730890036</v>
      </c>
      <c r="W499">
        <v>96</v>
      </c>
      <c r="X499">
        <v>101.73</v>
      </c>
      <c r="Y499">
        <v>91.59</v>
      </c>
      <c r="Z499">
        <v>96.6</v>
      </c>
      <c r="AA499">
        <v>87.11</v>
      </c>
      <c r="AB499">
        <v>101.25</v>
      </c>
      <c r="AC499" s="2">
        <f>(Table2[[#This Row],[Close Price]]/Table2[[#This Row],[Day Low]])-1</f>
        <v>-9.8958333333333259E-3</v>
      </c>
      <c r="AD499" s="2">
        <f>(Table2[[#This Row],[Day High]]/Table2[[#This Row],[Close Price]])-1</f>
        <v>7.0278800631246696E-2</v>
      </c>
      <c r="AE499" s="2">
        <f>(Table2[[#This Row],[Close Price]]/Table2[[#This Row],[Current Week Low]])-1</f>
        <v>3.7777049896276838E-2</v>
      </c>
      <c r="AF499" s="2">
        <f>(Table2[[#This Row],[Current Week High]]/Table2[[#This Row],[Close Price]])-1</f>
        <v>1.6307206733298329E-2</v>
      </c>
      <c r="AG499" s="2">
        <f>(Table2[[#This Row],[Close Price]]/Table2[[#This Row],[Current Month Low]])-1</f>
        <v>9.1149121800022881E-2</v>
      </c>
      <c r="AH499" s="2">
        <f>(Table2[[#This Row],[Current Month High]]/Table2[[#This Row],[Close Price]])-1</f>
        <v>6.5228826933193096E-2</v>
      </c>
      <c r="AI499">
        <v>20.831141504471301</v>
      </c>
      <c r="AJ499">
        <v>37.753623188405697</v>
      </c>
      <c r="AK499" t="str">
        <f>IF(AND(Table2[[#This Row],[20D EMA]]&gt;Table2[[#This Row],[50D EMA]],Table2[[#This Row],[50D EMA]]&gt;Table2[[#This Row],[200D EMA]]),"Uptrend","Downtrend/NoTrend")</f>
        <v>Uptrend</v>
      </c>
      <c r="AL499">
        <v>0.05</v>
      </c>
      <c r="AM499" t="s">
        <v>10183</v>
      </c>
      <c r="AN499">
        <v>11.17</v>
      </c>
      <c r="AO499" t="s">
        <v>10183</v>
      </c>
      <c r="AP499">
        <v>-4.8682613389307003E-2</v>
      </c>
      <c r="AQ499">
        <f>(Table2[[#This Row],[Sharpe Ratio]]-AVERAGE(Table2[Sharpe Ratio]))/_xlfn.STDEV.P(Table2[Sharpe Ratio])</f>
        <v>-1.1572942584222463</v>
      </c>
      <c r="AR4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-3.0100576000217822</v>
      </c>
      <c r="AS499">
        <f>_xlfn.RANK.AVG(Table2[[#This Row],[1Y Return vs Nifty Z-Score]],Table2[1Y Return vs Nifty Z-Score])</f>
        <v>493</v>
      </c>
      <c r="AT499">
        <f>_xlfn.RANK.AVG(Table2[[#This Row],[6M Return vs Nifty Z-Score]],Table2[6M Return vs Nifty Z-Score])</f>
        <v>606</v>
      </c>
      <c r="AU499">
        <f>_xlfn.RANK.AVG(Table2[[#This Row],[Sharpe Ratio Z-Score]],Table2[Sharpe Ratio Z-Score])</f>
        <v>636</v>
      </c>
      <c r="AV499">
        <f>(Table2[[#This Row],[Rank 1Y]]+Table2[[#This Row],[Rank 6M]]+Table2[[#This Row],[Rank Sharpe]])/3</f>
        <v>578.33333333333337</v>
      </c>
    </row>
    <row r="500" spans="1:48" x14ac:dyDescent="0.3">
      <c r="A500" t="s">
        <v>1240</v>
      </c>
      <c r="B500" t="s">
        <v>1241</v>
      </c>
      <c r="C500" t="s">
        <v>10151</v>
      </c>
      <c r="D500" t="s">
        <v>97</v>
      </c>
      <c r="E500">
        <v>9037.9073449899897</v>
      </c>
      <c r="F500">
        <v>306.10000000000002</v>
      </c>
      <c r="G500">
        <v>-66.821554341459603</v>
      </c>
      <c r="H500">
        <f>(Table2[[#This Row],[1Y Return vs Nifty]]-AVERAGE(Table2[1Y Return vs Nifty]))/_xlfn.STDEV.P(Table2[1Y Return vs Nifty])</f>
        <v>-1.3563873827701576</v>
      </c>
      <c r="I500">
        <v>1.0737033232834501</v>
      </c>
      <c r="J500">
        <f>(Table2[[#This Row],[1M Return vs Nifty]]-AVERAGE(Table2[1M Return vs Nifty]))/_xlfn.STDEV.P(Table2[1M Return vs Nifty])</f>
        <v>0.14923508445233216</v>
      </c>
      <c r="K500">
        <v>-28.434404963919501</v>
      </c>
      <c r="L500">
        <f>(Table2[[#This Row],[6M Return vs Nifty]]-AVERAGE(Table2[6M Return vs Nifty]))/_xlfn.STDEV.P(Table2[6M Return vs Nifty])</f>
        <v>-1.2001925518710361</v>
      </c>
      <c r="M500">
        <v>7.2884214574017099</v>
      </c>
      <c r="N500">
        <f>(Table2[[#This Row],[1W Return vs Nifty]]-AVERAGE(Table2[1W Return vs Nifty]))/_xlfn.STDEV.P(Table2[1W Return vs Nifty])</f>
        <v>1.8830636425571596</v>
      </c>
      <c r="O500">
        <v>294.89</v>
      </c>
      <c r="P500">
        <v>295.050314645269</v>
      </c>
      <c r="Q500">
        <v>355.85513497911899</v>
      </c>
      <c r="R500">
        <v>64.102505055961103</v>
      </c>
      <c r="S500" s="2">
        <f>(Table2[[#This Row],[Close Price]]-Table2[[#This Row],[20D EMA]])/Table2[[#This Row],[20D EMA]]</f>
        <v>3.8014174777035628E-2</v>
      </c>
      <c r="T500" s="2">
        <f>(Table2[[#This Row],[Close Price]]-Table2[[#This Row],[50D EMA]])/Table2[[#This Row],[50D EMA]]</f>
        <v>3.7450173093412094E-2</v>
      </c>
      <c r="U500" s="2">
        <f>(Table2[[#This Row],[Close Price]]-Table2[[#This Row],[200D EMA]])/Table2[[#This Row],[200D EMA]]</f>
        <v>-0.13981851064770645</v>
      </c>
      <c r="V500">
        <v>3.0038051890384301</v>
      </c>
      <c r="W500">
        <v>304.55</v>
      </c>
      <c r="X500">
        <v>310.85000000000002</v>
      </c>
      <c r="Y500">
        <v>304.60000000000002</v>
      </c>
      <c r="Z500">
        <v>313.05</v>
      </c>
      <c r="AA500">
        <v>281.75</v>
      </c>
      <c r="AB500">
        <v>329.45</v>
      </c>
      <c r="AC500" s="2">
        <f>(Table2[[#This Row],[Close Price]]/Table2[[#This Row],[Day Low]])-1</f>
        <v>5.0894762764734924E-3</v>
      </c>
      <c r="AD500" s="2">
        <f>(Table2[[#This Row],[Day High]]/Table2[[#This Row],[Close Price]])-1</f>
        <v>1.551780463900676E-2</v>
      </c>
      <c r="AE500" s="2">
        <f>(Table2[[#This Row],[Close Price]]/Table2[[#This Row],[Current Week Low]])-1</f>
        <v>4.924491135915865E-3</v>
      </c>
      <c r="AF500" s="2">
        <f>(Table2[[#This Row],[Current Week High]]/Table2[[#This Row],[Close Price]])-1</f>
        <v>2.2704998366546825E-2</v>
      </c>
      <c r="AG500" s="2">
        <f>(Table2[[#This Row],[Close Price]]/Table2[[#This Row],[Current Month Low]])-1</f>
        <v>8.642413487133993E-2</v>
      </c>
      <c r="AH500" s="2">
        <f>(Table2[[#This Row],[Current Month High]]/Table2[[#This Row],[Close Price]])-1</f>
        <v>7.628226069911781E-2</v>
      </c>
      <c r="AI500">
        <v>82.946749428291298</v>
      </c>
      <c r="AJ500">
        <v>17.279693486589998</v>
      </c>
      <c r="AK500" t="str">
        <f>IF(AND(Table2[[#This Row],[20D EMA]]&gt;Table2[[#This Row],[50D EMA]],Table2[[#This Row],[50D EMA]]&gt;Table2[[#This Row],[200D EMA]]),"Uptrend","Downtrend/NoTrend")</f>
        <v>Downtrend/NoTrend</v>
      </c>
      <c r="AL500">
        <v>-0.13</v>
      </c>
      <c r="AM500" t="s">
        <v>10184</v>
      </c>
      <c r="AN500">
        <v>9.07</v>
      </c>
      <c r="AO500" t="s">
        <v>10183</v>
      </c>
      <c r="AP500">
        <v>-9.174237590447E-2</v>
      </c>
      <c r="AQ500">
        <f>(Table2[[#This Row],[Sharpe Ratio]]-AVERAGE(Table2[Sharpe Ratio]))/_xlfn.STDEV.P(Table2[Sharpe Ratio])</f>
        <v>-1.6444094195758228</v>
      </c>
      <c r="AR5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0">
        <f>_xlfn.RANK.AVG(Table2[[#This Row],[1Y Return vs Nifty Z-Score]],Table2[1Y Return vs Nifty Z-Score])</f>
        <v>727</v>
      </c>
      <c r="AT500">
        <f>_xlfn.RANK.AVG(Table2[[#This Row],[6M Return vs Nifty Z-Score]],Table2[6M Return vs Nifty Z-Score])</f>
        <v>684</v>
      </c>
      <c r="AU500">
        <f>_xlfn.RANK.AVG(Table2[[#This Row],[Sharpe Ratio Z-Score]],Table2[Sharpe Ratio Z-Score])</f>
        <v>697</v>
      </c>
      <c r="AV500">
        <f>(Table2[[#This Row],[Rank 1Y]]+Table2[[#This Row],[Rank 6M]]+Table2[[#This Row],[Rank Sharpe]])/3</f>
        <v>702.66666666666663</v>
      </c>
    </row>
    <row r="501" spans="1:48" x14ac:dyDescent="0.3">
      <c r="A501" t="s">
        <v>1246</v>
      </c>
      <c r="B501" t="s">
        <v>1247</v>
      </c>
      <c r="C501" t="s">
        <v>10137</v>
      </c>
      <c r="D501" t="s">
        <v>1128</v>
      </c>
      <c r="E501">
        <v>8991.3187096199999</v>
      </c>
      <c r="F501">
        <v>557.29999999999995</v>
      </c>
      <c r="G501">
        <v>136.23964726090901</v>
      </c>
      <c r="H501">
        <f>(Table2[[#This Row],[1Y Return vs Nifty]]-AVERAGE(Table2[1Y Return vs Nifty]))/_xlfn.STDEV.P(Table2[1Y Return vs Nifty])</f>
        <v>1.1409829034286643</v>
      </c>
      <c r="I501">
        <v>-2.5400628770418798</v>
      </c>
      <c r="J501">
        <f>(Table2[[#This Row],[1M Return vs Nifty]]-AVERAGE(Table2[1M Return vs Nifty]))/_xlfn.STDEV.P(Table2[1M Return vs Nifty])</f>
        <v>-0.19438015027190306</v>
      </c>
      <c r="K501">
        <v>11.288223458894601</v>
      </c>
      <c r="L501">
        <f>(Table2[[#This Row],[6M Return vs Nifty]]-AVERAGE(Table2[6M Return vs Nifty]))/_xlfn.STDEV.P(Table2[6M Return vs Nifty])</f>
        <v>2.1928655335541256E-2</v>
      </c>
      <c r="M501">
        <v>-1.3739038289707199</v>
      </c>
      <c r="N501">
        <f>(Table2[[#This Row],[1W Return vs Nifty]]-AVERAGE(Table2[1W Return vs Nifty]))/_xlfn.STDEV.P(Table2[1W Return vs Nifty])</f>
        <v>3.4659883449183082E-2</v>
      </c>
      <c r="O501">
        <v>559.71</v>
      </c>
      <c r="P501">
        <v>538.11219642077697</v>
      </c>
      <c r="Q501">
        <v>433.96690641302303</v>
      </c>
      <c r="R501">
        <v>45.062758259710698</v>
      </c>
      <c r="S501" s="2">
        <f>(Table2[[#This Row],[Close Price]]-Table2[[#This Row],[20D EMA]])/Table2[[#This Row],[20D EMA]]</f>
        <v>-4.3058012184882914E-3</v>
      </c>
      <c r="T501" s="2">
        <f>(Table2[[#This Row],[Close Price]]-Table2[[#This Row],[50D EMA]])/Table2[[#This Row],[50D EMA]]</f>
        <v>3.5657626247555037E-2</v>
      </c>
      <c r="U501" s="2">
        <f>(Table2[[#This Row],[Close Price]]-Table2[[#This Row],[200D EMA]])/Table2[[#This Row],[200D EMA]]</f>
        <v>0.28419930590190229</v>
      </c>
      <c r="V501">
        <v>0.601905053726291</v>
      </c>
      <c r="W501">
        <v>552.79999999999995</v>
      </c>
      <c r="X501">
        <v>564.5</v>
      </c>
      <c r="Y501">
        <v>548</v>
      </c>
      <c r="Z501">
        <v>569</v>
      </c>
      <c r="AA501">
        <v>542.75</v>
      </c>
      <c r="AB501">
        <v>593.4</v>
      </c>
      <c r="AC501" s="2">
        <f>(Table2[[#This Row],[Close Price]]/Table2[[#This Row],[Day Low]])-1</f>
        <v>8.1403762662808354E-3</v>
      </c>
      <c r="AD501" s="2">
        <f>(Table2[[#This Row],[Day High]]/Table2[[#This Row],[Close Price]])-1</f>
        <v>1.2919432980441403E-2</v>
      </c>
      <c r="AE501" s="2">
        <f>(Table2[[#This Row],[Close Price]]/Table2[[#This Row],[Current Week Low]])-1</f>
        <v>1.6970802919707983E-2</v>
      </c>
      <c r="AF501" s="2">
        <f>(Table2[[#This Row],[Current Week High]]/Table2[[#This Row],[Close Price]])-1</f>
        <v>2.0994078593217447E-2</v>
      </c>
      <c r="AG501" s="2">
        <f>(Table2[[#This Row],[Close Price]]/Table2[[#This Row],[Current Month Low]])-1</f>
        <v>2.6807922616305824E-2</v>
      </c>
      <c r="AH501" s="2">
        <f>(Table2[[#This Row],[Current Month High]]/Table2[[#This Row],[Close Price]])-1</f>
        <v>6.477660147137998E-2</v>
      </c>
      <c r="AI501">
        <v>13.9063341108917</v>
      </c>
      <c r="AJ501">
        <v>182.65426880811401</v>
      </c>
      <c r="AK501" t="str">
        <f>IF(AND(Table2[[#This Row],[20D EMA]]&gt;Table2[[#This Row],[50D EMA]],Table2[[#This Row],[50D EMA]]&gt;Table2[[#This Row],[200D EMA]]),"Uptrend","Downtrend/NoTrend")</f>
        <v>Uptrend</v>
      </c>
      <c r="AL501">
        <v>-0.03</v>
      </c>
      <c r="AM501" t="s">
        <v>10184</v>
      </c>
      <c r="AN501">
        <v>-0.84</v>
      </c>
      <c r="AO501" t="s">
        <v>10184</v>
      </c>
      <c r="AQ501">
        <f>(Table2[[#This Row],[Sharpe Ratio]]-AVERAGE(Table2[Sharpe Ratio]))/_xlfn.STDEV.P(Table2[Sharpe Ratio])</f>
        <v>-0.60657038812317254</v>
      </c>
      <c r="AR5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0.39662090381831305</v>
      </c>
      <c r="AS501">
        <f>_xlfn.RANK.AVG(Table2[[#This Row],[1Y Return vs Nifty Z-Score]],Table2[1Y Return vs Nifty Z-Score])</f>
        <v>75</v>
      </c>
      <c r="AT501">
        <f>_xlfn.RANK.AVG(Table2[[#This Row],[6M Return vs Nifty Z-Score]],Table2[6M Return vs Nifty Z-Score])</f>
        <v>303</v>
      </c>
      <c r="AU501">
        <f>_xlfn.RANK.AVG(Table2[[#This Row],[Sharpe Ratio Z-Score]],Table2[Sharpe Ratio Z-Score])</f>
        <v>518</v>
      </c>
      <c r="AV501">
        <f>(Table2[[#This Row],[Rank 1Y]]+Table2[[#This Row],[Rank 6M]]+Table2[[#This Row],[Rank Sharpe]])/3</f>
        <v>298.66666666666669</v>
      </c>
    </row>
    <row r="502" spans="1:48" x14ac:dyDescent="0.3">
      <c r="A502" t="s">
        <v>1248</v>
      </c>
      <c r="B502" t="s">
        <v>1249</v>
      </c>
      <c r="C502" t="s">
        <v>10141</v>
      </c>
      <c r="D502" t="s">
        <v>989</v>
      </c>
      <c r="E502">
        <v>8967.7539402500006</v>
      </c>
      <c r="F502">
        <v>444.5</v>
      </c>
      <c r="G502">
        <v>-10.633731570157501</v>
      </c>
      <c r="H502">
        <f>(Table2[[#This Row],[1Y Return vs Nifty]]-AVERAGE(Table2[1Y Return vs Nifty]))/_xlfn.STDEV.P(Table2[1Y Return vs Nifty])</f>
        <v>-0.66535532973409084</v>
      </c>
      <c r="I502">
        <v>-2.6674870102791202</v>
      </c>
      <c r="J502">
        <f>(Table2[[#This Row],[1M Return vs Nifty]]-AVERAGE(Table2[1M Return vs Nifty]))/_xlfn.STDEV.P(Table2[1M Return vs Nifty])</f>
        <v>-0.20649628369744255</v>
      </c>
      <c r="K502">
        <v>2.3308321651227302</v>
      </c>
      <c r="L502">
        <f>(Table2[[#This Row],[6M Return vs Nifty]]-AVERAGE(Table2[6M Return vs Nifty]))/_xlfn.STDEV.P(Table2[6M Return vs Nifty])</f>
        <v>-0.25365778735511679</v>
      </c>
      <c r="M502">
        <v>1.87086963467468</v>
      </c>
      <c r="N502">
        <f>(Table2[[#This Row],[1W Return vs Nifty]]-AVERAGE(Table2[1W Return vs Nifty]))/_xlfn.STDEV.P(Table2[1W Return vs Nifty])</f>
        <v>0.72704342590186277</v>
      </c>
      <c r="O502">
        <v>430.39</v>
      </c>
      <c r="P502">
        <v>414.086400065725</v>
      </c>
      <c r="Q502">
        <v>399.140590890439</v>
      </c>
      <c r="R502">
        <v>66.429434370169304</v>
      </c>
      <c r="S502" s="2">
        <f>(Table2[[#This Row],[Close Price]]-Table2[[#This Row],[20D EMA]])/Table2[[#This Row],[20D EMA]]</f>
        <v>3.2784218964195297E-2</v>
      </c>
      <c r="T502" s="2">
        <f>(Table2[[#This Row],[Close Price]]-Table2[[#This Row],[50D EMA]])/Table2[[#This Row],[50D EMA]]</f>
        <v>7.3447473593548751E-2</v>
      </c>
      <c r="U502" s="2">
        <f>(Table2[[#This Row],[Close Price]]-Table2[[#This Row],[200D EMA]])/Table2[[#This Row],[200D EMA]]</f>
        <v>0.11364268667430973</v>
      </c>
      <c r="V502">
        <v>0.907884505888507</v>
      </c>
      <c r="W502">
        <v>445.5</v>
      </c>
      <c r="X502">
        <v>460</v>
      </c>
      <c r="Y502">
        <v>440</v>
      </c>
      <c r="Z502">
        <v>447.3</v>
      </c>
      <c r="AA502">
        <v>422</v>
      </c>
      <c r="AB502">
        <v>451.9</v>
      </c>
      <c r="AC502" s="2">
        <f>(Table2[[#This Row],[Close Price]]/Table2[[#This Row],[Day Low]])-1</f>
        <v>-2.2446689113355678E-3</v>
      </c>
      <c r="AD502" s="2">
        <f>(Table2[[#This Row],[Day High]]/Table2[[#This Row],[Close Price]])-1</f>
        <v>3.4870641169853833E-2</v>
      </c>
      <c r="AE502" s="2">
        <f>(Table2[[#This Row],[Close Price]]/Table2[[#This Row],[Current Week Low]])-1</f>
        <v>1.0227272727272751E-2</v>
      </c>
      <c r="AF502" s="2">
        <f>(Table2[[#This Row],[Current Week High]]/Table2[[#This Row],[Close Price]])-1</f>
        <v>6.2992125984251413E-3</v>
      </c>
      <c r="AG502" s="2">
        <f>(Table2[[#This Row],[Close Price]]/Table2[[#This Row],[Current Month Low]])-1</f>
        <v>5.331753554502372E-2</v>
      </c>
      <c r="AH502" s="2">
        <f>(Table2[[#This Row],[Current Month High]]/Table2[[#This Row],[Close Price]])-1</f>
        <v>1.6647919010123635E-2</v>
      </c>
      <c r="AI502">
        <v>9.3138357705286801</v>
      </c>
      <c r="AJ502">
        <v>29.403202328966501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0.04</v>
      </c>
      <c r="AM502" t="s">
        <v>10183</v>
      </c>
      <c r="AN502">
        <v>3.64</v>
      </c>
      <c r="AO502" t="s">
        <v>10183</v>
      </c>
      <c r="AP502">
        <v>-6.0478778089700003E-4</v>
      </c>
      <c r="AQ502">
        <f>(Table2[[#This Row],[Sharpe Ratio]]-AVERAGE(Table2[Sharpe Ratio]))/_xlfn.STDEV.P(Table2[Sharpe Ratio])</f>
        <v>-0.61341207233477535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-1.0118780472195628</v>
      </c>
      <c r="AS502">
        <f>_xlfn.RANK.AVG(Table2[[#This Row],[1Y Return vs Nifty Z-Score]],Table2[1Y Return vs Nifty Z-Score])</f>
        <v>563</v>
      </c>
      <c r="AT502">
        <f>_xlfn.RANK.AVG(Table2[[#This Row],[6M Return vs Nifty Z-Score]],Table2[6M Return vs Nifty Z-Score])</f>
        <v>405</v>
      </c>
      <c r="AU502">
        <f>_xlfn.RANK.AVG(Table2[[#This Row],[Sharpe Ratio Z-Score]],Table2[Sharpe Ratio Z-Score])</f>
        <v>540</v>
      </c>
      <c r="AV502">
        <f>(Table2[[#This Row],[Rank 1Y]]+Table2[[#This Row],[Rank 6M]]+Table2[[#This Row],[Rank Sharpe]])/3</f>
        <v>502.66666666666669</v>
      </c>
    </row>
    <row r="503" spans="1:48" x14ac:dyDescent="0.3">
      <c r="A503" t="s">
        <v>1250</v>
      </c>
      <c r="B503" t="s">
        <v>1251</v>
      </c>
      <c r="C503" t="s">
        <v>10149</v>
      </c>
      <c r="D503" t="s">
        <v>146</v>
      </c>
      <c r="E503">
        <v>8939.4344438399894</v>
      </c>
      <c r="F503">
        <v>1051.2</v>
      </c>
      <c r="G503">
        <v>6.03460335653432</v>
      </c>
      <c r="H503">
        <f>(Table2[[#This Row],[1Y Return vs Nifty]]-AVERAGE(Table2[1Y Return vs Nifty]))/_xlfn.STDEV.P(Table2[1Y Return vs Nifty])</f>
        <v>-0.46035799869374988</v>
      </c>
      <c r="I503">
        <v>-7.8123001410228801</v>
      </c>
      <c r="J503">
        <f>(Table2[[#This Row],[1M Return vs Nifty]]-AVERAGE(Table2[1M Return vs Nifty]))/_xlfn.STDEV.P(Table2[1M Return vs Nifty])</f>
        <v>-0.69569123254988763</v>
      </c>
      <c r="K503">
        <v>6.4704674288953603</v>
      </c>
      <c r="L503">
        <f>(Table2[[#This Row],[6M Return vs Nifty]]-AVERAGE(Table2[6M Return vs Nifty]))/_xlfn.STDEV.P(Table2[6M Return vs Nifty])</f>
        <v>-0.12629622426552314</v>
      </c>
      <c r="M503">
        <v>-2.7448051896009802</v>
      </c>
      <c r="N503">
        <f>(Table2[[#This Row],[1W Return vs Nifty]]-AVERAGE(Table2[1W Return vs Nifty]))/_xlfn.STDEV.P(Table2[1W Return vs Nifty])</f>
        <v>-0.25786887119613933</v>
      </c>
      <c r="O503">
        <v>1013.51</v>
      </c>
      <c r="P503">
        <v>996.07146977196805</v>
      </c>
      <c r="Q503">
        <v>892.42347847400299</v>
      </c>
      <c r="R503">
        <v>64.146251483340706</v>
      </c>
      <c r="S503" s="2">
        <f>(Table2[[#This Row],[Close Price]]-Table2[[#This Row],[20D EMA]])/Table2[[#This Row],[20D EMA]]</f>
        <v>3.7187595583664745E-2</v>
      </c>
      <c r="T503" s="2">
        <f>(Table2[[#This Row],[Close Price]]-Table2[[#This Row],[50D EMA]])/Table2[[#This Row],[50D EMA]]</f>
        <v>5.5345958498994693E-2</v>
      </c>
      <c r="U503" s="2">
        <f>(Table2[[#This Row],[Close Price]]-Table2[[#This Row],[200D EMA]])/Table2[[#This Row],[200D EMA]]</f>
        <v>0.17791611869904692</v>
      </c>
      <c r="V503">
        <v>0.31234423674004103</v>
      </c>
      <c r="W503">
        <v>1050</v>
      </c>
      <c r="X503">
        <v>1068.95</v>
      </c>
      <c r="Y503">
        <v>997</v>
      </c>
      <c r="Z503">
        <v>1064</v>
      </c>
      <c r="AA503">
        <v>959</v>
      </c>
      <c r="AB503">
        <v>1064</v>
      </c>
      <c r="AC503" s="2">
        <f>(Table2[[#This Row],[Close Price]]/Table2[[#This Row],[Day Low]])-1</f>
        <v>1.1428571428571122E-3</v>
      </c>
      <c r="AD503" s="2">
        <f>(Table2[[#This Row],[Day High]]/Table2[[#This Row],[Close Price]])-1</f>
        <v>1.688546423135473E-2</v>
      </c>
      <c r="AE503" s="2">
        <f>(Table2[[#This Row],[Close Price]]/Table2[[#This Row],[Current Week Low]])-1</f>
        <v>5.4363089267803533E-2</v>
      </c>
      <c r="AF503" s="2">
        <f>(Table2[[#This Row],[Current Week High]]/Table2[[#This Row],[Close Price]])-1</f>
        <v>1.2176560121765601E-2</v>
      </c>
      <c r="AG503" s="2">
        <f>(Table2[[#This Row],[Close Price]]/Table2[[#This Row],[Current Month Low]])-1</f>
        <v>9.6141814389989699E-2</v>
      </c>
      <c r="AH503" s="2">
        <f>(Table2[[#This Row],[Current Month High]]/Table2[[#This Row],[Close Price]])-1</f>
        <v>1.2176560121765601E-2</v>
      </c>
      <c r="AI503">
        <v>10.5403348554033</v>
      </c>
      <c r="AJ503">
        <v>51.677368155255699</v>
      </c>
      <c r="AK503" t="str">
        <f>IF(AND(Table2[[#This Row],[20D EMA]]&gt;Table2[[#This Row],[50D EMA]],Table2[[#This Row],[50D EMA]]&gt;Table2[[#This Row],[200D EMA]]),"Uptrend","Downtrend/NoTrend")</f>
        <v>Uptrend</v>
      </c>
      <c r="AL503">
        <v>-0.16</v>
      </c>
      <c r="AM503" t="s">
        <v>10184</v>
      </c>
      <c r="AN503">
        <v>1.71</v>
      </c>
      <c r="AO503" t="s">
        <v>10183</v>
      </c>
      <c r="AP503">
        <v>-3.2574744213237999E-2</v>
      </c>
      <c r="AQ503">
        <f>(Table2[[#This Row],[Sharpe Ratio]]-AVERAGE(Table2[Sharpe Ratio]))/_xlfn.STDEV.P(Table2[Sharpe Ratio])</f>
        <v>-0.97507339069733556</v>
      </c>
      <c r="AR5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-2.5152877174026353</v>
      </c>
      <c r="AS503">
        <f>_xlfn.RANK.AVG(Table2[[#This Row],[1Y Return vs Nifty Z-Score]],Table2[1Y Return vs Nifty Z-Score])</f>
        <v>455</v>
      </c>
      <c r="AT503">
        <f>_xlfn.RANK.AVG(Table2[[#This Row],[6M Return vs Nifty Z-Score]],Table2[6M Return vs Nifty Z-Score])</f>
        <v>356</v>
      </c>
      <c r="AU503">
        <f>_xlfn.RANK.AVG(Table2[[#This Row],[Sharpe Ratio Z-Score]],Table2[Sharpe Ratio Z-Score])</f>
        <v>604</v>
      </c>
      <c r="AV503">
        <f>(Table2[[#This Row],[Rank 1Y]]+Table2[[#This Row],[Rank 6M]]+Table2[[#This Row],[Rank Sharpe]])/3</f>
        <v>471.66666666666669</v>
      </c>
    </row>
    <row r="504" spans="1:48" x14ac:dyDescent="0.3">
      <c r="A504" t="s">
        <v>1252</v>
      </c>
      <c r="B504" t="s">
        <v>1253</v>
      </c>
      <c r="C504" t="s">
        <v>10152</v>
      </c>
      <c r="D504" t="s">
        <v>140</v>
      </c>
      <c r="E504">
        <v>8918.0931887200004</v>
      </c>
      <c r="F504">
        <v>608.1</v>
      </c>
      <c r="G504">
        <v>35.3095203313569</v>
      </c>
      <c r="H504">
        <f>(Table2[[#This Row],[1Y Return vs Nifty]]-AVERAGE(Table2[1Y Return vs Nifty]))/_xlfn.STDEV.P(Table2[1Y Return vs Nifty])</f>
        <v>-0.10031724641344515</v>
      </c>
      <c r="I504">
        <v>-1.56950113799212</v>
      </c>
      <c r="J504">
        <f>(Table2[[#This Row],[1M Return vs Nifty]]-AVERAGE(Table2[1M Return vs Nifty]))/_xlfn.STDEV.P(Table2[1M Return vs Nifty])</f>
        <v>-0.10209421330455808</v>
      </c>
      <c r="K504">
        <v>19.819410952497801</v>
      </c>
      <c r="L504">
        <f>(Table2[[#This Row],[6M Return vs Nifty]]-AVERAGE(Table2[6M Return vs Nifty]))/_xlfn.STDEV.P(Table2[6M Return vs Nifty])</f>
        <v>0.28440235288673088</v>
      </c>
      <c r="M504">
        <v>7.6121676320807596</v>
      </c>
      <c r="N504">
        <f>(Table2[[#This Row],[1W Return vs Nifty]]-AVERAGE(Table2[1W Return vs Nifty]))/_xlfn.STDEV.P(Table2[1W Return vs Nifty])</f>
        <v>1.9521459762828404</v>
      </c>
      <c r="O504">
        <v>562.09</v>
      </c>
      <c r="P504">
        <v>525.21878661165999</v>
      </c>
      <c r="Q504">
        <v>462.677784296624</v>
      </c>
      <c r="R504">
        <v>77.905531803456498</v>
      </c>
      <c r="S504" s="2">
        <f>(Table2[[#This Row],[Close Price]]-Table2[[#This Row],[20D EMA]])/Table2[[#This Row],[20D EMA]]</f>
        <v>8.1855218915120334E-2</v>
      </c>
      <c r="T504" s="2">
        <f>(Table2[[#This Row],[Close Price]]-Table2[[#This Row],[50D EMA]])/Table2[[#This Row],[50D EMA]]</f>
        <v>0.1578032155381017</v>
      </c>
      <c r="U504" s="2">
        <f>(Table2[[#This Row],[Close Price]]-Table2[[#This Row],[200D EMA]])/Table2[[#This Row],[200D EMA]]</f>
        <v>0.31430559373939043</v>
      </c>
      <c r="V504">
        <v>0.99734610904075405</v>
      </c>
      <c r="W504">
        <v>606.20000000000005</v>
      </c>
      <c r="X504">
        <v>699</v>
      </c>
      <c r="Y504">
        <v>566.54999999999995</v>
      </c>
      <c r="Z504">
        <v>611.70000000000005</v>
      </c>
      <c r="AA504">
        <v>517.6</v>
      </c>
      <c r="AB504">
        <v>611.70000000000005</v>
      </c>
      <c r="AC504" s="2">
        <f>(Table2[[#This Row],[Close Price]]/Table2[[#This Row],[Day Low]])-1</f>
        <v>3.134279115803329E-3</v>
      </c>
      <c r="AD504" s="2">
        <f>(Table2[[#This Row],[Day High]]/Table2[[#This Row],[Close Price]])-1</f>
        <v>0.14948199309324117</v>
      </c>
      <c r="AE504" s="2">
        <f>(Table2[[#This Row],[Close Price]]/Table2[[#This Row],[Current Week Low]])-1</f>
        <v>7.3338628541170348E-2</v>
      </c>
      <c r="AF504" s="2">
        <f>(Table2[[#This Row],[Current Week High]]/Table2[[#This Row],[Close Price]])-1</f>
        <v>5.9200789343858418E-3</v>
      </c>
      <c r="AG504" s="2">
        <f>(Table2[[#This Row],[Close Price]]/Table2[[#This Row],[Current Month Low]])-1</f>
        <v>0.1748454404945905</v>
      </c>
      <c r="AH504" s="2">
        <f>(Table2[[#This Row],[Current Month High]]/Table2[[#This Row],[Close Price]])-1</f>
        <v>5.9200789343858418E-3</v>
      </c>
      <c r="AI504">
        <v>1.8582469988488599</v>
      </c>
      <c r="AJ504">
        <v>73.247863247863194</v>
      </c>
      <c r="AK504" t="str">
        <f>IF(AND(Table2[[#This Row],[20D EMA]]&gt;Table2[[#This Row],[50D EMA]],Table2[[#This Row],[50D EMA]]&gt;Table2[[#This Row],[200D EMA]]),"Uptrend","Downtrend/NoTrend")</f>
        <v>Uptrend</v>
      </c>
      <c r="AL504">
        <v>0.19</v>
      </c>
      <c r="AM504" t="s">
        <v>10183</v>
      </c>
      <c r="AN504">
        <v>9.51</v>
      </c>
      <c r="AO504" t="s">
        <v>10183</v>
      </c>
      <c r="AP504">
        <v>2.8512619916808001E-2</v>
      </c>
      <c r="AQ504">
        <f>(Table2[[#This Row],[Sharpe Ratio]]-AVERAGE(Table2[Sharpe Ratio]))/_xlfn.STDEV.P(Table2[Sharpe Ratio])</f>
        <v>-0.28402031737450606</v>
      </c>
      <c r="AR5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1.7501165520770621</v>
      </c>
      <c r="AS504">
        <f>_xlfn.RANK.AVG(Table2[[#This Row],[1Y Return vs Nifty Z-Score]],Table2[1Y Return vs Nifty Z-Score])</f>
        <v>313</v>
      </c>
      <c r="AT504">
        <f>_xlfn.RANK.AVG(Table2[[#This Row],[6M Return vs Nifty Z-Score]],Table2[6M Return vs Nifty Z-Score])</f>
        <v>222</v>
      </c>
      <c r="AU504">
        <f>_xlfn.RANK.AVG(Table2[[#This Row],[Sharpe Ratio Z-Score]],Table2[Sharpe Ratio Z-Score])</f>
        <v>413</v>
      </c>
      <c r="AV504">
        <f>(Table2[[#This Row],[Rank 1Y]]+Table2[[#This Row],[Rank 6M]]+Table2[[#This Row],[Rank Sharpe]])/3</f>
        <v>316</v>
      </c>
    </row>
    <row r="505" spans="1:48" x14ac:dyDescent="0.3">
      <c r="A505" t="s">
        <v>1256</v>
      </c>
      <c r="B505" t="s">
        <v>1257</v>
      </c>
      <c r="C505" t="s">
        <v>10155</v>
      </c>
      <c r="D505" t="s">
        <v>1161</v>
      </c>
      <c r="E505">
        <v>8899.0624114999991</v>
      </c>
      <c r="F505">
        <v>84.87</v>
      </c>
      <c r="G505">
        <v>4.8992673150152299</v>
      </c>
      <c r="H505">
        <f>(Table2[[#This Row],[1Y Return vs Nifty]]-AVERAGE(Table2[1Y Return vs Nifty]))/_xlfn.STDEV.P(Table2[1Y Return vs Nifty])</f>
        <v>-0.47432105255419393</v>
      </c>
      <c r="I505">
        <v>-7.39653974756287</v>
      </c>
      <c r="J505">
        <f>(Table2[[#This Row],[1M Return vs Nifty]]-AVERAGE(Table2[1M Return vs Nifty]))/_xlfn.STDEV.P(Table2[1M Return vs Nifty])</f>
        <v>-0.6561586238340994</v>
      </c>
      <c r="K505">
        <v>-42.180625369590601</v>
      </c>
      <c r="L505">
        <f>(Table2[[#This Row],[6M Return vs Nifty]]-AVERAGE(Table2[6M Return vs Nifty]))/_xlfn.STDEV.P(Table2[6M Return vs Nifty])</f>
        <v>-1.623113897807396</v>
      </c>
      <c r="M505">
        <v>-4.8669776473948403</v>
      </c>
      <c r="N505">
        <f>(Table2[[#This Row],[1W Return vs Nifty]]-AVERAGE(Table2[1W Return vs Nifty]))/_xlfn.STDEV.P(Table2[1W Return vs Nifty])</f>
        <v>-0.71070704325516698</v>
      </c>
      <c r="O505">
        <v>83.57</v>
      </c>
      <c r="P505">
        <v>83.991009981655495</v>
      </c>
      <c r="Q505">
        <v>85.222773788017605</v>
      </c>
      <c r="R505">
        <v>56.941755352283998</v>
      </c>
      <c r="S505" s="2">
        <f>(Table2[[#This Row],[Close Price]]-Table2[[#This Row],[20D EMA]])/Table2[[#This Row],[20D EMA]]</f>
        <v>1.5555821467033762E-2</v>
      </c>
      <c r="T505" s="2">
        <f>(Table2[[#This Row],[Close Price]]-Table2[[#This Row],[50D EMA]])/Table2[[#This Row],[50D EMA]]</f>
        <v>1.0465286922213346E-2</v>
      </c>
      <c r="U505" s="2">
        <f>(Table2[[#This Row],[Close Price]]-Table2[[#This Row],[200D EMA]])/Table2[[#This Row],[200D EMA]]</f>
        <v>-4.1394309565080225E-3</v>
      </c>
      <c r="V505">
        <v>1.88908897852834</v>
      </c>
      <c r="W505">
        <v>84.65</v>
      </c>
      <c r="X505">
        <v>86</v>
      </c>
      <c r="Y505">
        <v>82.6</v>
      </c>
      <c r="Z505">
        <v>86.63</v>
      </c>
      <c r="AA505">
        <v>80.239999999999995</v>
      </c>
      <c r="AB505">
        <v>90</v>
      </c>
      <c r="AC505" s="2">
        <f>(Table2[[#This Row],[Close Price]]/Table2[[#This Row],[Day Low]])-1</f>
        <v>2.598936798582363E-3</v>
      </c>
      <c r="AD505" s="2">
        <f>(Table2[[#This Row],[Day High]]/Table2[[#This Row],[Close Price]])-1</f>
        <v>1.3314480970896714E-2</v>
      </c>
      <c r="AE505" s="2">
        <f>(Table2[[#This Row],[Close Price]]/Table2[[#This Row],[Current Week Low]])-1</f>
        <v>2.7481840193704699E-2</v>
      </c>
      <c r="AF505" s="2">
        <f>(Table2[[#This Row],[Current Week High]]/Table2[[#This Row],[Close Price]])-1</f>
        <v>2.0737598680334424E-2</v>
      </c>
      <c r="AG505" s="2">
        <f>(Table2[[#This Row],[Close Price]]/Table2[[#This Row],[Current Month Low]])-1</f>
        <v>5.7701894317049085E-2</v>
      </c>
      <c r="AH505" s="2">
        <f>(Table2[[#This Row],[Current Month High]]/Table2[[#This Row],[Close Price]])-1</f>
        <v>6.0445387062566303E-2</v>
      </c>
      <c r="AI505">
        <v>59.8915989159891</v>
      </c>
      <c r="AJ505">
        <v>48.503937007874001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-0.18</v>
      </c>
      <c r="AM505" t="s">
        <v>10184</v>
      </c>
      <c r="AN505">
        <v>7.15</v>
      </c>
      <c r="AO505" t="s">
        <v>10183</v>
      </c>
      <c r="AP505">
        <v>4.3403959754209999E-2</v>
      </c>
      <c r="AQ505">
        <f>(Table2[[#This Row],[Sharpe Ratio]]-AVERAGE(Table2[Sharpe Ratio]))/_xlfn.STDEV.P(Table2[Sharpe Ratio])</f>
        <v>-0.1155614829316917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463</v>
      </c>
      <c r="AT505">
        <f>_xlfn.RANK.AVG(Table2[[#This Row],[6M Return vs Nifty Z-Score]],Table2[6M Return vs Nifty Z-Score])</f>
        <v>718</v>
      </c>
      <c r="AU505">
        <f>_xlfn.RANK.AVG(Table2[[#This Row],[Sharpe Ratio Z-Score]],Table2[Sharpe Ratio Z-Score])</f>
        <v>372</v>
      </c>
      <c r="AV505">
        <f>(Table2[[#This Row],[Rank 1Y]]+Table2[[#This Row],[Rank 6M]]+Table2[[#This Row],[Rank Sharpe]])/3</f>
        <v>517.66666666666663</v>
      </c>
    </row>
    <row r="506" spans="1:48" x14ac:dyDescent="0.3">
      <c r="A506" t="s">
        <v>1260</v>
      </c>
      <c r="B506" t="s">
        <v>1261</v>
      </c>
      <c r="C506" t="s">
        <v>10149</v>
      </c>
      <c r="D506" t="s">
        <v>308</v>
      </c>
      <c r="E506">
        <v>8859.7955516000002</v>
      </c>
      <c r="F506">
        <v>439.6</v>
      </c>
      <c r="G506">
        <v>7.2601847163317803</v>
      </c>
      <c r="H506">
        <f>(Table2[[#This Row],[1Y Return vs Nifty]]-AVERAGE(Table2[1Y Return vs Nifty]))/_xlfn.STDEV.P(Table2[1Y Return vs Nifty])</f>
        <v>-0.4452850529654428</v>
      </c>
      <c r="I506">
        <v>-0.51311505500195098</v>
      </c>
      <c r="J506">
        <f>(Table2[[#This Row],[1M Return vs Nifty]]-AVERAGE(Table2[1M Return vs Nifty]))/_xlfn.STDEV.P(Table2[1M Return vs Nifty])</f>
        <v>-1.6476620491381638E-3</v>
      </c>
      <c r="K506">
        <v>-2.1423722818153599</v>
      </c>
      <c r="L506">
        <f>(Table2[[#This Row],[6M Return vs Nifty]]-AVERAGE(Table2[6M Return vs Nifty]))/_xlfn.STDEV.P(Table2[6M Return vs Nifty])</f>
        <v>-0.3912820643939956</v>
      </c>
      <c r="M506">
        <v>-2.7579515126374998</v>
      </c>
      <c r="N506">
        <f>(Table2[[#This Row],[1W Return vs Nifty]]-AVERAGE(Table2[1W Return vs Nifty]))/_xlfn.STDEV.P(Table2[1W Return vs Nifty])</f>
        <v>-0.26067408943902604</v>
      </c>
      <c r="O506">
        <v>447.55</v>
      </c>
      <c r="P506">
        <v>433.65537895068297</v>
      </c>
      <c r="Q506">
        <v>401.84642196346198</v>
      </c>
      <c r="R506">
        <v>38.210680051930403</v>
      </c>
      <c r="S506" s="2">
        <f>(Table2[[#This Row],[Close Price]]-Table2[[#This Row],[20D EMA]])/Table2[[#This Row],[20D EMA]]</f>
        <v>-1.7763378393475564E-2</v>
      </c>
      <c r="T506" s="2">
        <f>(Table2[[#This Row],[Close Price]]-Table2[[#This Row],[50D EMA]])/Table2[[#This Row],[50D EMA]]</f>
        <v>1.3708168600839829E-2</v>
      </c>
      <c r="U506" s="2">
        <f>(Table2[[#This Row],[Close Price]]-Table2[[#This Row],[200D EMA]])/Table2[[#This Row],[200D EMA]]</f>
        <v>9.3950265507081715E-2</v>
      </c>
      <c r="V506">
        <v>0.57224629073914601</v>
      </c>
      <c r="W506">
        <v>441.75</v>
      </c>
      <c r="X506">
        <v>449.65</v>
      </c>
      <c r="Y506">
        <v>438.5</v>
      </c>
      <c r="Z506">
        <v>451</v>
      </c>
      <c r="AA506">
        <v>437.05</v>
      </c>
      <c r="AB506">
        <v>469.95</v>
      </c>
      <c r="AC506" s="2">
        <f>(Table2[[#This Row],[Close Price]]/Table2[[#This Row],[Day Low]])-1</f>
        <v>-4.8670062252405E-3</v>
      </c>
      <c r="AD506" s="2">
        <f>(Table2[[#This Row],[Day High]]/Table2[[#This Row],[Close Price]])-1</f>
        <v>2.286169244767966E-2</v>
      </c>
      <c r="AE506" s="2">
        <f>(Table2[[#This Row],[Close Price]]/Table2[[#This Row],[Current Week Low]])-1</f>
        <v>2.5085518814138563E-3</v>
      </c>
      <c r="AF506" s="2">
        <f>(Table2[[#This Row],[Current Week High]]/Table2[[#This Row],[Close Price]])-1</f>
        <v>2.593266606005451E-2</v>
      </c>
      <c r="AG506" s="2">
        <f>(Table2[[#This Row],[Close Price]]/Table2[[#This Row],[Current Month Low]])-1</f>
        <v>5.8345727033519701E-3</v>
      </c>
      <c r="AH506" s="2">
        <f>(Table2[[#This Row],[Current Month High]]/Table2[[#This Row],[Close Price]])-1</f>
        <v>6.9040036396724291E-2</v>
      </c>
      <c r="AI506">
        <v>14.877161055505001</v>
      </c>
      <c r="AJ506">
        <v>37.139291842146299</v>
      </c>
      <c r="AK506" t="str">
        <f>IF(AND(Table2[[#This Row],[20D EMA]]&gt;Table2[[#This Row],[50D EMA]],Table2[[#This Row],[50D EMA]]&gt;Table2[[#This Row],[200D EMA]]),"Uptrend","Downtrend/NoTrend")</f>
        <v>Uptrend</v>
      </c>
      <c r="AL506">
        <v>-0.06</v>
      </c>
      <c r="AM506" t="s">
        <v>10184</v>
      </c>
      <c r="AN506">
        <v>-3.48</v>
      </c>
      <c r="AO506" t="s">
        <v>10184</v>
      </c>
      <c r="AP506">
        <v>6.7137480516828996E-2</v>
      </c>
      <c r="AQ506">
        <f>(Table2[[#This Row],[Sharpe Ratio]]-AVERAGE(Table2[Sharpe Ratio]))/_xlfn.STDEV.P(Table2[Sharpe Ratio])</f>
        <v>0.15292485131025513</v>
      </c>
      <c r="AR5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-0.94596401753734749</v>
      </c>
      <c r="AS506">
        <f>_xlfn.RANK.AVG(Table2[[#This Row],[1Y Return vs Nifty Z-Score]],Table2[1Y Return vs Nifty Z-Score])</f>
        <v>448</v>
      </c>
      <c r="AT506">
        <f>_xlfn.RANK.AVG(Table2[[#This Row],[6M Return vs Nifty Z-Score]],Table2[6M Return vs Nifty Z-Score])</f>
        <v>454</v>
      </c>
      <c r="AU506">
        <f>_xlfn.RANK.AVG(Table2[[#This Row],[Sharpe Ratio Z-Score]],Table2[Sharpe Ratio Z-Score])</f>
        <v>290</v>
      </c>
      <c r="AV506">
        <f>(Table2[[#This Row],[Rank 1Y]]+Table2[[#This Row],[Rank 6M]]+Table2[[#This Row],[Rank Sharpe]])/3</f>
        <v>397.33333333333331</v>
      </c>
    </row>
    <row r="507" spans="1:48" x14ac:dyDescent="0.3">
      <c r="A507" t="s">
        <v>1264</v>
      </c>
      <c r="B507" t="s">
        <v>1265</v>
      </c>
      <c r="C507" t="s">
        <v>10138</v>
      </c>
      <c r="D507" t="s">
        <v>21</v>
      </c>
      <c r="E507">
        <v>8817.4343272499991</v>
      </c>
      <c r="F507">
        <v>2857.5</v>
      </c>
      <c r="G507">
        <v>6.1153061118038998</v>
      </c>
      <c r="H507">
        <f>(Table2[[#This Row],[1Y Return vs Nifty]]-AVERAGE(Table2[1Y Return vs Nifty]))/_xlfn.STDEV.P(Table2[1Y Return vs Nifty])</f>
        <v>-0.45936546707552733</v>
      </c>
      <c r="I507">
        <v>3.7019110035779299</v>
      </c>
      <c r="J507">
        <f>(Table2[[#This Row],[1M Return vs Nifty]]-AVERAGE(Table2[1M Return vs Nifty]))/_xlfn.STDEV.P(Table2[1M Return vs Nifty])</f>
        <v>0.39913841214606188</v>
      </c>
      <c r="K507">
        <v>-12.696402566982099</v>
      </c>
      <c r="L507">
        <f>(Table2[[#This Row],[6M Return vs Nifty]]-AVERAGE(Table2[6M Return vs Nifty]))/_xlfn.STDEV.P(Table2[6M Return vs Nifty])</f>
        <v>-0.71599129802554462</v>
      </c>
      <c r="M507">
        <v>2.39931836024041</v>
      </c>
      <c r="N507">
        <f>(Table2[[#This Row],[1W Return vs Nifty]]-AVERAGE(Table2[1W Return vs Nifty]))/_xlfn.STDEV.P(Table2[1W Return vs Nifty])</f>
        <v>0.83980605932180563</v>
      </c>
      <c r="O507">
        <v>2784.92</v>
      </c>
      <c r="P507">
        <v>2701.8397657139299</v>
      </c>
      <c r="Q507">
        <v>2568.2377923356999</v>
      </c>
      <c r="R507">
        <v>55.920035244425499</v>
      </c>
      <c r="S507" s="2">
        <f>(Table2[[#This Row],[Close Price]]-Table2[[#This Row],[20D EMA]])/Table2[[#This Row],[20D EMA]]</f>
        <v>2.6061789925742904E-2</v>
      </c>
      <c r="T507" s="2">
        <f>(Table2[[#This Row],[Close Price]]-Table2[[#This Row],[50D EMA]])/Table2[[#This Row],[50D EMA]]</f>
        <v>5.7612681648032051E-2</v>
      </c>
      <c r="U507" s="2">
        <f>(Table2[[#This Row],[Close Price]]-Table2[[#This Row],[200D EMA]])/Table2[[#This Row],[200D EMA]]</f>
        <v>0.11263061719889607</v>
      </c>
      <c r="V507">
        <v>1.33507800325337</v>
      </c>
      <c r="W507">
        <v>2845.6</v>
      </c>
      <c r="X507">
        <v>2888</v>
      </c>
      <c r="Y507">
        <v>2850</v>
      </c>
      <c r="Z507">
        <v>2991</v>
      </c>
      <c r="AA507">
        <v>2714.05</v>
      </c>
      <c r="AB507">
        <v>2991</v>
      </c>
      <c r="AC507" s="2">
        <f>(Table2[[#This Row],[Close Price]]/Table2[[#This Row],[Day Low]])-1</f>
        <v>4.1818948552150292E-3</v>
      </c>
      <c r="AD507" s="2">
        <f>(Table2[[#This Row],[Day High]]/Table2[[#This Row],[Close Price]])-1</f>
        <v>1.0673665791776088E-2</v>
      </c>
      <c r="AE507" s="2">
        <f>(Table2[[#This Row],[Close Price]]/Table2[[#This Row],[Current Week Low]])-1</f>
        <v>2.6315789473683182E-3</v>
      </c>
      <c r="AF507" s="2">
        <f>(Table2[[#This Row],[Current Week High]]/Table2[[#This Row],[Close Price]])-1</f>
        <v>4.6719160104986779E-2</v>
      </c>
      <c r="AG507" s="2">
        <f>(Table2[[#This Row],[Close Price]]/Table2[[#This Row],[Current Month Low]])-1</f>
        <v>5.2854590003868607E-2</v>
      </c>
      <c r="AH507" s="2">
        <f>(Table2[[#This Row],[Current Month High]]/Table2[[#This Row],[Close Price]])-1</f>
        <v>4.6719160104986779E-2</v>
      </c>
      <c r="AI507">
        <v>10.061242344706899</v>
      </c>
      <c r="AJ507">
        <v>45.4938900203665</v>
      </c>
      <c r="AK507" t="str">
        <f>IF(AND(Table2[[#This Row],[20D EMA]]&gt;Table2[[#This Row],[50D EMA]],Table2[[#This Row],[50D EMA]]&gt;Table2[[#This Row],[200D EMA]]),"Uptrend","Downtrend/NoTrend")</f>
        <v>Uptrend</v>
      </c>
      <c r="AL507">
        <v>-0.1</v>
      </c>
      <c r="AM507" t="s">
        <v>10184</v>
      </c>
      <c r="AN507">
        <v>5.61</v>
      </c>
      <c r="AO507" t="s">
        <v>10183</v>
      </c>
      <c r="AP507">
        <v>-1.9257669177857002E-2</v>
      </c>
      <c r="AQ507">
        <f>(Table2[[#This Row],[Sharpe Ratio]]-AVERAGE(Table2[Sharpe Ratio]))/_xlfn.STDEV.P(Table2[Sharpe Ratio])</f>
        <v>-0.82442348523932063</v>
      </c>
      <c r="AR5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-0.76083577887252518</v>
      </c>
      <c r="AS507">
        <f>_xlfn.RANK.AVG(Table2[[#This Row],[1Y Return vs Nifty Z-Score]],Table2[1Y Return vs Nifty Z-Score])</f>
        <v>453</v>
      </c>
      <c r="AT507">
        <f>_xlfn.RANK.AVG(Table2[[#This Row],[6M Return vs Nifty Z-Score]],Table2[6M Return vs Nifty Z-Score])</f>
        <v>564</v>
      </c>
      <c r="AU507">
        <f>_xlfn.RANK.AVG(Table2[[#This Row],[Sharpe Ratio Z-Score]],Table2[Sharpe Ratio Z-Score])</f>
        <v>579</v>
      </c>
      <c r="AV507">
        <f>(Table2[[#This Row],[Rank 1Y]]+Table2[[#This Row],[Rank 6M]]+Table2[[#This Row],[Rank Sharpe]])/3</f>
        <v>532</v>
      </c>
    </row>
    <row r="508" spans="1:48" x14ac:dyDescent="0.3">
      <c r="A508" t="s">
        <v>1266</v>
      </c>
      <c r="B508" t="s">
        <v>1267</v>
      </c>
      <c r="C508" t="s">
        <v>10146</v>
      </c>
      <c r="D508" t="s">
        <v>844</v>
      </c>
      <c r="E508">
        <v>8803.7758668000006</v>
      </c>
      <c r="F508">
        <v>927.25</v>
      </c>
      <c r="G508">
        <v>130.547223614035</v>
      </c>
      <c r="H508">
        <f>(Table2[[#This Row],[1Y Return vs Nifty]]-AVERAGE(Table2[1Y Return vs Nifty]))/_xlfn.STDEV.P(Table2[1Y Return vs Nifty])</f>
        <v>1.0709740117251847</v>
      </c>
      <c r="I508">
        <v>-10.9982171639254</v>
      </c>
      <c r="J508">
        <f>(Table2[[#This Row],[1M Return vs Nifty]]-AVERAGE(Table2[1M Return vs Nifty]))/_xlfn.STDEV.P(Table2[1M Return vs Nifty])</f>
        <v>-0.99862439561340643</v>
      </c>
      <c r="K508">
        <v>43.690005225304603</v>
      </c>
      <c r="L508">
        <f>(Table2[[#This Row],[6M Return vs Nifty]]-AVERAGE(Table2[6M Return vs Nifty]))/_xlfn.STDEV.P(Table2[6M Return vs Nifty])</f>
        <v>1.0188139627857906</v>
      </c>
      <c r="M508">
        <v>-5.4670036818921997</v>
      </c>
      <c r="N508">
        <f>(Table2[[#This Row],[1W Return vs Nifty]]-AVERAGE(Table2[1W Return vs Nifty]))/_xlfn.STDEV.P(Table2[1W Return vs Nifty])</f>
        <v>-0.83874314684878204</v>
      </c>
      <c r="O508">
        <v>926.15</v>
      </c>
      <c r="P508">
        <v>863.07532961690401</v>
      </c>
      <c r="Q508">
        <v>668.72111487279301</v>
      </c>
      <c r="R508">
        <v>46.9759468396527</v>
      </c>
      <c r="S508" s="2">
        <f>(Table2[[#This Row],[Close Price]]-Table2[[#This Row],[20D EMA]])/Table2[[#This Row],[20D EMA]]</f>
        <v>1.1877125735572237E-3</v>
      </c>
      <c r="T508" s="2">
        <f>(Table2[[#This Row],[Close Price]]-Table2[[#This Row],[50D EMA]])/Table2[[#This Row],[50D EMA]]</f>
        <v>7.435581597678316E-2</v>
      </c>
      <c r="U508" s="2">
        <f>(Table2[[#This Row],[Close Price]]-Table2[[#This Row],[200D EMA]])/Table2[[#This Row],[200D EMA]]</f>
        <v>0.38660194717552093</v>
      </c>
      <c r="V508">
        <v>0.96732650769235895</v>
      </c>
      <c r="W508">
        <v>917</v>
      </c>
      <c r="X508">
        <v>943.25</v>
      </c>
      <c r="Y508">
        <v>917.1</v>
      </c>
      <c r="Z508">
        <v>941</v>
      </c>
      <c r="AA508">
        <v>896</v>
      </c>
      <c r="AB508">
        <v>978.5</v>
      </c>
      <c r="AC508" s="2">
        <f>(Table2[[#This Row],[Close Price]]/Table2[[#This Row],[Day Low]])-1</f>
        <v>1.1177753544165725E-2</v>
      </c>
      <c r="AD508" s="2">
        <f>(Table2[[#This Row],[Day High]]/Table2[[#This Row],[Close Price]])-1</f>
        <v>1.7255324885413925E-2</v>
      </c>
      <c r="AE508" s="2">
        <f>(Table2[[#This Row],[Close Price]]/Table2[[#This Row],[Current Week Low]])-1</f>
        <v>1.1067495365826963E-2</v>
      </c>
      <c r="AF508" s="2">
        <f>(Table2[[#This Row],[Current Week High]]/Table2[[#This Row],[Close Price]])-1</f>
        <v>1.4828794823402491E-2</v>
      </c>
      <c r="AG508" s="2">
        <f>(Table2[[#This Row],[Close Price]]/Table2[[#This Row],[Current Month Low]])-1</f>
        <v>3.4877232142857206E-2</v>
      </c>
      <c r="AH508" s="2">
        <f>(Table2[[#This Row],[Current Month High]]/Table2[[#This Row],[Close Price]])-1</f>
        <v>5.5270962523591205E-2</v>
      </c>
      <c r="AI508">
        <v>14.208681585332901</v>
      </c>
      <c r="AJ508">
        <v>171.482945395988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0</v>
      </c>
      <c r="AM508">
        <v>0</v>
      </c>
      <c r="AN508">
        <v>-3.58</v>
      </c>
      <c r="AO508" t="s">
        <v>10184</v>
      </c>
      <c r="AP508">
        <v>0.16327840322604201</v>
      </c>
      <c r="AQ508">
        <f>(Table2[[#This Row],[Sharpe Ratio]]-AVERAGE(Table2[Sharpe Ratio]))/_xlfn.STDEV.P(Table2[Sharpe Ratio])</f>
        <v>1.2405226066964024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1.4929430387451887</v>
      </c>
      <c r="AS508">
        <f>_xlfn.RANK.AVG(Table2[[#This Row],[1Y Return vs Nifty Z-Score]],Table2[1Y Return vs Nifty Z-Score])</f>
        <v>80</v>
      </c>
      <c r="AT508">
        <f>_xlfn.RANK.AVG(Table2[[#This Row],[6M Return vs Nifty Z-Score]],Table2[6M Return vs Nifty Z-Score])</f>
        <v>89</v>
      </c>
      <c r="AU508">
        <f>_xlfn.RANK.AVG(Table2[[#This Row],[Sharpe Ratio Z-Score]],Table2[Sharpe Ratio Z-Score])</f>
        <v>84</v>
      </c>
      <c r="AV508">
        <f>(Table2[[#This Row],[Rank 1Y]]+Table2[[#This Row],[Rank 6M]]+Table2[[#This Row],[Rank Sharpe]])/3</f>
        <v>84.333333333333329</v>
      </c>
    </row>
    <row r="509" spans="1:48" x14ac:dyDescent="0.3">
      <c r="A509" t="s">
        <v>1268</v>
      </c>
      <c r="B509" t="s">
        <v>1269</v>
      </c>
      <c r="C509" t="s">
        <v>10139</v>
      </c>
      <c r="D509" t="s">
        <v>100</v>
      </c>
      <c r="E509">
        <v>8797.5585221719994</v>
      </c>
      <c r="F509">
        <v>82.04</v>
      </c>
      <c r="G509">
        <v>-36.689486230788198</v>
      </c>
      <c r="H509">
        <f>(Table2[[#This Row],[1Y Return vs Nifty]]-AVERAGE(Table2[1Y Return vs Nifty]))/_xlfn.STDEV.P(Table2[1Y Return vs Nifty])</f>
        <v>-0.98580486396548161</v>
      </c>
      <c r="I509">
        <v>-10.204883669916899</v>
      </c>
      <c r="J509">
        <f>(Table2[[#This Row],[1M Return vs Nifty]]-AVERAGE(Table2[1M Return vs Nifty]))/_xlfn.STDEV.P(Table2[1M Return vs Nifty])</f>
        <v>-0.92319021984027883</v>
      </c>
      <c r="K509">
        <v>-17.558420998671199</v>
      </c>
      <c r="L509">
        <f>(Table2[[#This Row],[6M Return vs Nifty]]-AVERAGE(Table2[6M Return vs Nifty]))/_xlfn.STDEV.P(Table2[6M Return vs Nifty])</f>
        <v>-0.86557797119201163</v>
      </c>
      <c r="M509">
        <v>-1.8981726599676001</v>
      </c>
      <c r="N509">
        <f>(Table2[[#This Row],[1W Return vs Nifty]]-AVERAGE(Table2[1W Return vs Nifty]))/_xlfn.STDEV.P(Table2[1W Return vs Nifty])</f>
        <v>-7.7210826315353656E-2</v>
      </c>
      <c r="O509">
        <v>83.25</v>
      </c>
      <c r="P509">
        <v>83.737794146193394</v>
      </c>
      <c r="Q509">
        <v>85.525069681713006</v>
      </c>
      <c r="R509">
        <v>36.357414621587999</v>
      </c>
      <c r="S509" s="2">
        <f>(Table2[[#This Row],[Close Price]]-Table2[[#This Row],[20D EMA]])/Table2[[#This Row],[20D EMA]]</f>
        <v>-1.453453453453446E-2</v>
      </c>
      <c r="T509" s="2">
        <f>(Table2[[#This Row],[Close Price]]-Table2[[#This Row],[50D EMA]])/Table2[[#This Row],[50D EMA]]</f>
        <v>-2.0275123837502799E-2</v>
      </c>
      <c r="U509" s="2">
        <f>(Table2[[#This Row],[Close Price]]-Table2[[#This Row],[200D EMA]])/Table2[[#This Row],[200D EMA]]</f>
        <v>-4.0749100757040115E-2</v>
      </c>
      <c r="V509">
        <v>0.444581900484875</v>
      </c>
      <c r="W509">
        <v>81.11</v>
      </c>
      <c r="X509">
        <v>82.5</v>
      </c>
      <c r="Y509">
        <v>81.02</v>
      </c>
      <c r="Z509">
        <v>82.44</v>
      </c>
      <c r="AA509">
        <v>81.02</v>
      </c>
      <c r="AB509">
        <v>84.35</v>
      </c>
      <c r="AC509" s="2">
        <f>(Table2[[#This Row],[Close Price]]/Table2[[#This Row],[Day Low]])-1</f>
        <v>1.146591049192458E-2</v>
      </c>
      <c r="AD509" s="2">
        <f>(Table2[[#This Row],[Day High]]/Table2[[#This Row],[Close Price]])-1</f>
        <v>5.6070209653826808E-3</v>
      </c>
      <c r="AE509" s="2">
        <f>(Table2[[#This Row],[Close Price]]/Table2[[#This Row],[Current Week Low]])-1</f>
        <v>1.2589484078005642E-2</v>
      </c>
      <c r="AF509" s="2">
        <f>(Table2[[#This Row],[Current Week High]]/Table2[[#This Row],[Close Price]])-1</f>
        <v>4.875670404680621E-3</v>
      </c>
      <c r="AG509" s="2">
        <f>(Table2[[#This Row],[Close Price]]/Table2[[#This Row],[Current Month Low]])-1</f>
        <v>1.2589484078005642E-2</v>
      </c>
      <c r="AH509" s="2">
        <f>(Table2[[#This Row],[Current Month High]]/Table2[[#This Row],[Close Price]])-1</f>
        <v>2.8156996587030525E-2</v>
      </c>
      <c r="AI509">
        <v>19.453924914675699</v>
      </c>
      <c r="AJ509">
        <v>13.3149171270718</v>
      </c>
      <c r="AK509" t="str">
        <f>IF(AND(Table2[[#This Row],[20D EMA]]&gt;Table2[[#This Row],[50D EMA]],Table2[[#This Row],[50D EMA]]&gt;Table2[[#This Row],[200D EMA]]),"Uptrend","Downtrend/NoTrend")</f>
        <v>Downtrend/NoTrend</v>
      </c>
      <c r="AL509">
        <v>-0.18</v>
      </c>
      <c r="AM509" t="s">
        <v>10184</v>
      </c>
      <c r="AN509">
        <v>-0.68</v>
      </c>
      <c r="AO509" t="s">
        <v>10184</v>
      </c>
      <c r="AQ509">
        <f>(Table2[[#This Row],[Sharpe Ratio]]-AVERAGE(Table2[Sharpe Ratio]))/_xlfn.STDEV.P(Table2[Sharpe Ratio])</f>
        <v>-0.60657038812317254</v>
      </c>
      <c r="AR5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9">
        <f>_xlfn.RANK.AVG(Table2[[#This Row],[1Y Return vs Nifty Z-Score]],Table2[1Y Return vs Nifty Z-Score])</f>
        <v>686</v>
      </c>
      <c r="AT509">
        <f>_xlfn.RANK.AVG(Table2[[#This Row],[6M Return vs Nifty Z-Score]],Table2[6M Return vs Nifty Z-Score])</f>
        <v>608</v>
      </c>
      <c r="AU509">
        <f>_xlfn.RANK.AVG(Table2[[#This Row],[Sharpe Ratio Z-Score]],Table2[Sharpe Ratio Z-Score])</f>
        <v>518</v>
      </c>
      <c r="AV509">
        <f>(Table2[[#This Row],[Rank 1Y]]+Table2[[#This Row],[Rank 6M]]+Table2[[#This Row],[Rank Sharpe]])/3</f>
        <v>604</v>
      </c>
    </row>
    <row r="510" spans="1:48" x14ac:dyDescent="0.3">
      <c r="A510" t="s">
        <v>1270</v>
      </c>
      <c r="B510" t="s">
        <v>1271</v>
      </c>
      <c r="C510" t="s">
        <v>10149</v>
      </c>
      <c r="D510" t="s">
        <v>332</v>
      </c>
      <c r="E510">
        <v>8754.9580793099994</v>
      </c>
      <c r="F510">
        <v>227.72</v>
      </c>
      <c r="G510">
        <v>128.19848693597299</v>
      </c>
      <c r="H510">
        <f>(Table2[[#This Row],[1Y Return vs Nifty]]-AVERAGE(Table2[1Y Return vs Nifty]))/_xlfn.STDEV.P(Table2[1Y Return vs Nifty])</f>
        <v>1.0420878180869559</v>
      </c>
      <c r="I510">
        <v>-10.2358638923976</v>
      </c>
      <c r="J510">
        <f>(Table2[[#This Row],[1M Return vs Nifty]]-AVERAGE(Table2[1M Return vs Nifty]))/_xlfn.STDEV.P(Table2[1M Return vs Nifty])</f>
        <v>-0.92613597665724079</v>
      </c>
      <c r="K510">
        <v>-16.480275078189301</v>
      </c>
      <c r="L510">
        <f>(Table2[[#This Row],[6M Return vs Nifty]]-AVERAGE(Table2[6M Return vs Nifty]))/_xlfn.STDEV.P(Table2[6M Return vs Nifty])</f>
        <v>-0.83240733152891666</v>
      </c>
      <c r="M510">
        <v>2.5210308578662501</v>
      </c>
      <c r="N510">
        <f>(Table2[[#This Row],[1W Return vs Nifty]]-AVERAGE(Table2[1W Return vs Nifty]))/_xlfn.STDEV.P(Table2[1W Return vs Nifty])</f>
        <v>0.86577758898670421</v>
      </c>
      <c r="O510">
        <v>230.49</v>
      </c>
      <c r="P510">
        <v>224.240825010479</v>
      </c>
      <c r="Q510">
        <v>196.970818443166</v>
      </c>
      <c r="R510">
        <v>42.697733481360203</v>
      </c>
      <c r="S510" s="2">
        <f>(Table2[[#This Row],[Close Price]]-Table2[[#This Row],[20D EMA]])/Table2[[#This Row],[20D EMA]]</f>
        <v>-1.2017874962037442E-2</v>
      </c>
      <c r="T510" s="2">
        <f>(Table2[[#This Row],[Close Price]]-Table2[[#This Row],[50D EMA]])/Table2[[#This Row],[50D EMA]]</f>
        <v>1.5515350469114684E-2</v>
      </c>
      <c r="U510" s="2">
        <f>(Table2[[#This Row],[Close Price]]-Table2[[#This Row],[200D EMA]])/Table2[[#This Row],[200D EMA]]</f>
        <v>0.15611034060716145</v>
      </c>
      <c r="V510">
        <v>1.3777046811804099</v>
      </c>
      <c r="W510">
        <v>225.15</v>
      </c>
      <c r="X510">
        <v>230.29</v>
      </c>
      <c r="Y510">
        <v>226.19</v>
      </c>
      <c r="Z510">
        <v>235.86</v>
      </c>
      <c r="AA510">
        <v>221.5</v>
      </c>
      <c r="AB510">
        <v>262</v>
      </c>
      <c r="AC510" s="2">
        <f>(Table2[[#This Row],[Close Price]]/Table2[[#This Row],[Day Low]])-1</f>
        <v>1.141461248056852E-2</v>
      </c>
      <c r="AD510" s="2">
        <f>(Table2[[#This Row],[Day High]]/Table2[[#This Row],[Close Price]])-1</f>
        <v>1.1285789566133797E-2</v>
      </c>
      <c r="AE510" s="2">
        <f>(Table2[[#This Row],[Close Price]]/Table2[[#This Row],[Current Week Low]])-1</f>
        <v>6.764224766788951E-3</v>
      </c>
      <c r="AF510" s="2">
        <f>(Table2[[#This Row],[Current Week High]]/Table2[[#This Row],[Close Price]])-1</f>
        <v>3.5745652555770224E-2</v>
      </c>
      <c r="AG510" s="2">
        <f>(Table2[[#This Row],[Close Price]]/Table2[[#This Row],[Current Month Low]])-1</f>
        <v>2.80812641083521E-2</v>
      </c>
      <c r="AH510" s="2">
        <f>(Table2[[#This Row],[Current Month High]]/Table2[[#This Row],[Close Price]])-1</f>
        <v>0.15053574565255579</v>
      </c>
      <c r="AI510">
        <v>15.0535745652555</v>
      </c>
      <c r="AJ510">
        <v>157.31073446327599</v>
      </c>
      <c r="AK510" t="str">
        <f>IF(AND(Table2[[#This Row],[20D EMA]]&gt;Table2[[#This Row],[50D EMA]],Table2[[#This Row],[50D EMA]]&gt;Table2[[#This Row],[200D EMA]]),"Uptrend","Downtrend/NoTrend")</f>
        <v>Uptrend</v>
      </c>
      <c r="AL510">
        <v>0.02</v>
      </c>
      <c r="AM510" t="s">
        <v>10183</v>
      </c>
      <c r="AN510">
        <v>-1.02</v>
      </c>
      <c r="AO510" t="s">
        <v>10184</v>
      </c>
      <c r="AQ510">
        <f>(Table2[[#This Row],[Sharpe Ratio]]-AVERAGE(Table2[Sharpe Ratio]))/_xlfn.STDEV.P(Table2[Sharpe Ratio])</f>
        <v>-0.60657038812317254</v>
      </c>
      <c r="AR5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-0.45724828923566985</v>
      </c>
      <c r="AS510">
        <f>_xlfn.RANK.AVG(Table2[[#This Row],[1Y Return vs Nifty Z-Score]],Table2[1Y Return vs Nifty Z-Score])</f>
        <v>82</v>
      </c>
      <c r="AT510">
        <f>_xlfn.RANK.AVG(Table2[[#This Row],[6M Return vs Nifty Z-Score]],Table2[6M Return vs Nifty Z-Score])</f>
        <v>593</v>
      </c>
      <c r="AU510">
        <f>_xlfn.RANK.AVG(Table2[[#This Row],[Sharpe Ratio Z-Score]],Table2[Sharpe Ratio Z-Score])</f>
        <v>518</v>
      </c>
      <c r="AV510">
        <f>(Table2[[#This Row],[Rank 1Y]]+Table2[[#This Row],[Rank 6M]]+Table2[[#This Row],[Rank Sharpe]])/3</f>
        <v>397.66666666666669</v>
      </c>
    </row>
    <row r="511" spans="1:48" x14ac:dyDescent="0.3">
      <c r="A511" t="s">
        <v>1272</v>
      </c>
      <c r="B511" t="s">
        <v>1273</v>
      </c>
      <c r="C511" t="s">
        <v>10145</v>
      </c>
      <c r="D511" t="s">
        <v>67</v>
      </c>
      <c r="E511">
        <v>8704.9415990599991</v>
      </c>
      <c r="F511">
        <v>16.21</v>
      </c>
      <c r="G511">
        <v>222.932187083418</v>
      </c>
      <c r="H511">
        <f>(Table2[[#This Row],[1Y Return vs Nifty]]-AVERAGE(Table2[1Y Return vs Nifty]))/_xlfn.STDEV.P(Table2[1Y Return vs Nifty])</f>
        <v>2.2071805388183909</v>
      </c>
      <c r="I511">
        <v>-20.202332302588601</v>
      </c>
      <c r="J511">
        <f>(Table2[[#This Row],[1M Return vs Nifty]]-AVERAGE(Table2[1M Return vs Nifty]))/_xlfn.STDEV.P(Table2[1M Return vs Nifty])</f>
        <v>-1.8737983854293283</v>
      </c>
      <c r="K511">
        <v>39.5258232205789</v>
      </c>
      <c r="L511">
        <f>(Table2[[#This Row],[6M Return vs Nifty]]-AVERAGE(Table2[6M Return vs Nifty]))/_xlfn.STDEV.P(Table2[6M Return vs Nifty])</f>
        <v>0.89069718550525168</v>
      </c>
      <c r="M511">
        <v>-6.6902499165698996</v>
      </c>
      <c r="N511">
        <f>(Table2[[#This Row],[1W Return vs Nifty]]-AVERAGE(Table2[1W Return vs Nifty]))/_xlfn.STDEV.P(Table2[1W Return vs Nifty])</f>
        <v>-1.0997646236166918</v>
      </c>
      <c r="O511">
        <v>16.96</v>
      </c>
      <c r="P511">
        <v>15.7798920849952</v>
      </c>
      <c r="Q511">
        <v>11.4065476608626</v>
      </c>
      <c r="R511">
        <v>34.125895930197899</v>
      </c>
      <c r="S511" s="2">
        <f>(Table2[[#This Row],[Close Price]]-Table2[[#This Row],[20D EMA]])/Table2[[#This Row],[20D EMA]]</f>
        <v>-4.4221698113207544E-2</v>
      </c>
      <c r="T511" s="2">
        <f>(Table2[[#This Row],[Close Price]]-Table2[[#This Row],[50D EMA]])/Table2[[#This Row],[50D EMA]]</f>
        <v>2.7256708264423547E-2</v>
      </c>
      <c r="U511" s="2">
        <f>(Table2[[#This Row],[Close Price]]-Table2[[#This Row],[200D EMA]])/Table2[[#This Row],[200D EMA]]</f>
        <v>0.42111359913207502</v>
      </c>
      <c r="V511">
        <v>0.59258800454643301</v>
      </c>
      <c r="W511">
        <v>16.25</v>
      </c>
      <c r="X511">
        <v>16.45</v>
      </c>
      <c r="Y511">
        <v>15.65</v>
      </c>
      <c r="Z511">
        <v>16.600000000000001</v>
      </c>
      <c r="AA511">
        <v>15.65</v>
      </c>
      <c r="AB511">
        <v>18.25</v>
      </c>
      <c r="AC511" s="2">
        <f>(Table2[[#This Row],[Close Price]]/Table2[[#This Row],[Day Low]])-1</f>
        <v>-2.4615384615384039E-3</v>
      </c>
      <c r="AD511" s="2">
        <f>(Table2[[#This Row],[Day High]]/Table2[[#This Row],[Close Price]])-1</f>
        <v>1.480567550894496E-2</v>
      </c>
      <c r="AE511" s="2">
        <f>(Table2[[#This Row],[Close Price]]/Table2[[#This Row],[Current Week Low]])-1</f>
        <v>3.5782747603833931E-2</v>
      </c>
      <c r="AF511" s="2">
        <f>(Table2[[#This Row],[Current Week High]]/Table2[[#This Row],[Close Price]])-1</f>
        <v>2.4059222702035754E-2</v>
      </c>
      <c r="AG511" s="2">
        <f>(Table2[[#This Row],[Close Price]]/Table2[[#This Row],[Current Month Low]])-1</f>
        <v>3.5782747603833931E-2</v>
      </c>
      <c r="AH511" s="2">
        <f>(Table2[[#This Row],[Current Month High]]/Table2[[#This Row],[Close Price]])-1</f>
        <v>0.12584824182603316</v>
      </c>
      <c r="AI511">
        <v>30.166563849475601</v>
      </c>
      <c r="AJ511">
        <v>276.97674418604601</v>
      </c>
      <c r="AK511" t="str">
        <f>IF(AND(Table2[[#This Row],[20D EMA]]&gt;Table2[[#This Row],[50D EMA]],Table2[[#This Row],[50D EMA]]&gt;Table2[[#This Row],[200D EMA]]),"Uptrend","Downtrend/NoTrend")</f>
        <v>Uptrend</v>
      </c>
      <c r="AL511">
        <v>0.71</v>
      </c>
      <c r="AM511" t="s">
        <v>10183</v>
      </c>
      <c r="AN511">
        <v>-4.53</v>
      </c>
      <c r="AO511" t="s">
        <v>10184</v>
      </c>
      <c r="AP511">
        <v>7.0334670619625006E-2</v>
      </c>
      <c r="AQ511">
        <f>(Table2[[#This Row],[Sharpe Ratio]]-AVERAGE(Table2[Sharpe Ratio]))/_xlfn.STDEV.P(Table2[Sharpe Ratio])</f>
        <v>0.18909318297752054</v>
      </c>
      <c r="AR5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0.31340789825514292</v>
      </c>
      <c r="AS511">
        <f>_xlfn.RANK.AVG(Table2[[#This Row],[1Y Return vs Nifty Z-Score]],Table2[1Y Return vs Nifty Z-Score])</f>
        <v>22</v>
      </c>
      <c r="AT511">
        <f>_xlfn.RANK.AVG(Table2[[#This Row],[6M Return vs Nifty Z-Score]],Table2[6M Return vs Nifty Z-Score])</f>
        <v>106</v>
      </c>
      <c r="AU511">
        <f>_xlfn.RANK.AVG(Table2[[#This Row],[Sharpe Ratio Z-Score]],Table2[Sharpe Ratio Z-Score])</f>
        <v>282</v>
      </c>
      <c r="AV511">
        <f>(Table2[[#This Row],[Rank 1Y]]+Table2[[#This Row],[Rank 6M]]+Table2[[#This Row],[Rank Sharpe]])/3</f>
        <v>136.66666666666666</v>
      </c>
    </row>
    <row r="512" spans="1:48" x14ac:dyDescent="0.3">
      <c r="A512" t="s">
        <v>1274</v>
      </c>
      <c r="B512" t="s">
        <v>1275</v>
      </c>
      <c r="C512" t="s">
        <v>10153</v>
      </c>
      <c r="D512" t="s">
        <v>253</v>
      </c>
      <c r="E512">
        <v>8677.2748600800005</v>
      </c>
      <c r="F512">
        <v>703.2</v>
      </c>
      <c r="G512">
        <v>6.4111785442818299</v>
      </c>
      <c r="H512">
        <f>(Table2[[#This Row],[1Y Return vs Nifty]]-AVERAGE(Table2[1Y Return vs Nifty]))/_xlfn.STDEV.P(Table2[1Y Return vs Nifty])</f>
        <v>-0.45572664776615146</v>
      </c>
      <c r="I512">
        <v>0.92838572190117896</v>
      </c>
      <c r="J512">
        <f>(Table2[[#This Row],[1M Return vs Nifty]]-AVERAGE(Table2[1M Return vs Nifty]))/_xlfn.STDEV.P(Table2[1M Return vs Nifty])</f>
        <v>0.13541754924376312</v>
      </c>
      <c r="K512">
        <v>2.0174453206266798</v>
      </c>
      <c r="L512">
        <f>(Table2[[#This Row],[6M Return vs Nifty]]-AVERAGE(Table2[6M Return vs Nifty]))/_xlfn.STDEV.P(Table2[6M Return vs Nifty])</f>
        <v>-0.26329956394254433</v>
      </c>
      <c r="M512">
        <v>-5.5553403177397103</v>
      </c>
      <c r="N512">
        <f>(Table2[[#This Row],[1W Return vs Nifty]]-AVERAGE(Table2[1W Return vs Nifty]))/_xlfn.STDEV.P(Table2[1W Return vs Nifty])</f>
        <v>-0.85759279337779959</v>
      </c>
      <c r="O512">
        <v>698.55</v>
      </c>
      <c r="P512">
        <v>673.57436567331899</v>
      </c>
      <c r="Q512">
        <v>639.88692426829698</v>
      </c>
      <c r="R512">
        <v>46.981874821706597</v>
      </c>
      <c r="S512" s="2">
        <f>(Table2[[#This Row],[Close Price]]-Table2[[#This Row],[20D EMA]])/Table2[[#This Row],[20D EMA]]</f>
        <v>6.6566459093838539E-3</v>
      </c>
      <c r="T512" s="2">
        <f>(Table2[[#This Row],[Close Price]]-Table2[[#This Row],[50D EMA]])/Table2[[#This Row],[50D EMA]]</f>
        <v>4.3982722378495875E-2</v>
      </c>
      <c r="U512" s="2">
        <f>(Table2[[#This Row],[Close Price]]-Table2[[#This Row],[200D EMA]])/Table2[[#This Row],[200D EMA]]</f>
        <v>9.8944162367594568E-2</v>
      </c>
      <c r="V512">
        <v>1.6846203425508499</v>
      </c>
      <c r="W512">
        <v>699.95</v>
      </c>
      <c r="X512">
        <v>710</v>
      </c>
      <c r="Y512">
        <v>691.85</v>
      </c>
      <c r="Z512">
        <v>714.7</v>
      </c>
      <c r="AA512">
        <v>673.3</v>
      </c>
      <c r="AB512">
        <v>759.9</v>
      </c>
      <c r="AC512" s="2">
        <f>(Table2[[#This Row],[Close Price]]/Table2[[#This Row],[Day Low]])-1</f>
        <v>4.6431887992000043E-3</v>
      </c>
      <c r="AD512" s="2">
        <f>(Table2[[#This Row],[Day High]]/Table2[[#This Row],[Close Price]])-1</f>
        <v>9.6700796359499019E-3</v>
      </c>
      <c r="AE512" s="2">
        <f>(Table2[[#This Row],[Close Price]]/Table2[[#This Row],[Current Week Low]])-1</f>
        <v>1.640529016405301E-2</v>
      </c>
      <c r="AF512" s="2">
        <f>(Table2[[#This Row],[Current Week High]]/Table2[[#This Row],[Close Price]])-1</f>
        <v>1.6353811149032893E-2</v>
      </c>
      <c r="AG512" s="2">
        <f>(Table2[[#This Row],[Close Price]]/Table2[[#This Row],[Current Month Low]])-1</f>
        <v>4.4408139016783199E-2</v>
      </c>
      <c r="AH512" s="2">
        <f>(Table2[[#This Row],[Current Month High]]/Table2[[#This Row],[Close Price]])-1</f>
        <v>8.0631399317406149E-2</v>
      </c>
      <c r="AI512">
        <v>19.126848691695098</v>
      </c>
      <c r="AJ512">
        <v>42.304968127086902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-0.04</v>
      </c>
      <c r="AM512" t="s">
        <v>10184</v>
      </c>
      <c r="AN512">
        <v>6.93</v>
      </c>
      <c r="AO512" t="s">
        <v>10183</v>
      </c>
      <c r="AQ512">
        <f>(Table2[[#This Row],[Sharpe Ratio]]-AVERAGE(Table2[Sharpe Ratio]))/_xlfn.STDEV.P(Table2[Sharpe Ratio])</f>
        <v>-0.60657038812317254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-2.0477718439659047</v>
      </c>
      <c r="AS512">
        <f>_xlfn.RANK.AVG(Table2[[#This Row],[1Y Return vs Nifty Z-Score]],Table2[1Y Return vs Nifty Z-Score])</f>
        <v>452</v>
      </c>
      <c r="AT512">
        <f>_xlfn.RANK.AVG(Table2[[#This Row],[6M Return vs Nifty Z-Score]],Table2[6M Return vs Nifty Z-Score])</f>
        <v>409</v>
      </c>
      <c r="AU512">
        <f>_xlfn.RANK.AVG(Table2[[#This Row],[Sharpe Ratio Z-Score]],Table2[Sharpe Ratio Z-Score])</f>
        <v>518</v>
      </c>
      <c r="AV512">
        <f>(Table2[[#This Row],[Rank 1Y]]+Table2[[#This Row],[Rank 6M]]+Table2[[#This Row],[Rank Sharpe]])/3</f>
        <v>459.66666666666669</v>
      </c>
    </row>
    <row r="513" spans="1:48" x14ac:dyDescent="0.3">
      <c r="A513" t="s">
        <v>1280</v>
      </c>
      <c r="B513" t="s">
        <v>1281</v>
      </c>
      <c r="C513" t="s">
        <v>10150</v>
      </c>
      <c r="D513" t="s">
        <v>288</v>
      </c>
      <c r="E513">
        <v>8650.8157666499992</v>
      </c>
      <c r="F513">
        <v>531.5</v>
      </c>
      <c r="G513">
        <v>9.7268012891292397</v>
      </c>
      <c r="H513">
        <f>(Table2[[#This Row],[1Y Return vs Nifty]]-AVERAGE(Table2[1Y Return vs Nifty]))/_xlfn.STDEV.P(Table2[1Y Return vs Nifty])</f>
        <v>-0.4149491006134397</v>
      </c>
      <c r="I513">
        <v>6.5561188449022199</v>
      </c>
      <c r="J513">
        <f>(Table2[[#This Row],[1M Return vs Nifty]]-AVERAGE(Table2[1M Return vs Nifty]))/_xlfn.STDEV.P(Table2[1M Return vs Nifty])</f>
        <v>0.67053098238486331</v>
      </c>
      <c r="K513">
        <v>29.866299205215</v>
      </c>
      <c r="L513">
        <f>(Table2[[#This Row],[6M Return vs Nifty]]-AVERAGE(Table2[6M Return vs Nifty]))/_xlfn.STDEV.P(Table2[6M Return vs Nifty])</f>
        <v>0.59350866552510451</v>
      </c>
      <c r="M513">
        <v>1.3293233548669401</v>
      </c>
      <c r="N513">
        <f>(Table2[[#This Row],[1W Return vs Nifty]]-AVERAGE(Table2[1W Return vs Nifty]))/_xlfn.STDEV.P(Table2[1W Return vs Nifty])</f>
        <v>0.61148598073153038</v>
      </c>
      <c r="O513">
        <v>502.79</v>
      </c>
      <c r="P513">
        <v>470.07308131029401</v>
      </c>
      <c r="Q513">
        <v>409.95681404538101</v>
      </c>
      <c r="R513">
        <v>76.213625715332398</v>
      </c>
      <c r="S513" s="2">
        <f>(Table2[[#This Row],[Close Price]]-Table2[[#This Row],[20D EMA]])/Table2[[#This Row],[20D EMA]]</f>
        <v>5.7101374331231684E-2</v>
      </c>
      <c r="T513" s="2">
        <f>(Table2[[#This Row],[Close Price]]-Table2[[#This Row],[50D EMA]])/Table2[[#This Row],[50D EMA]]</f>
        <v>0.13067525270428798</v>
      </c>
      <c r="U513" s="2">
        <f>(Table2[[#This Row],[Close Price]]-Table2[[#This Row],[200D EMA]])/Table2[[#This Row],[200D EMA]]</f>
        <v>0.29647802351484887</v>
      </c>
      <c r="V513">
        <v>0.79548595438250702</v>
      </c>
      <c r="W513">
        <v>527.04999999999995</v>
      </c>
      <c r="X513">
        <v>534.1</v>
      </c>
      <c r="Y513">
        <v>520</v>
      </c>
      <c r="Z513">
        <v>535.20000000000005</v>
      </c>
      <c r="AA513">
        <v>496</v>
      </c>
      <c r="AB513">
        <v>536.9</v>
      </c>
      <c r="AC513" s="2">
        <f>(Table2[[#This Row],[Close Price]]/Table2[[#This Row],[Day Low]])-1</f>
        <v>8.4432217057206493E-3</v>
      </c>
      <c r="AD513" s="2">
        <f>(Table2[[#This Row],[Day High]]/Table2[[#This Row],[Close Price]])-1</f>
        <v>4.8918156161805726E-3</v>
      </c>
      <c r="AE513" s="2">
        <f>(Table2[[#This Row],[Close Price]]/Table2[[#This Row],[Current Week Low]])-1</f>
        <v>2.2115384615384537E-2</v>
      </c>
      <c r="AF513" s="2">
        <f>(Table2[[#This Row],[Current Week High]]/Table2[[#This Row],[Close Price]])-1</f>
        <v>6.9614299153339942E-3</v>
      </c>
      <c r="AG513" s="2">
        <f>(Table2[[#This Row],[Close Price]]/Table2[[#This Row],[Current Month Low]])-1</f>
        <v>7.1572580645161255E-2</v>
      </c>
      <c r="AH513" s="2">
        <f>(Table2[[#This Row],[Current Month High]]/Table2[[#This Row],[Close Price]])-1</f>
        <v>1.0159924741298232E-2</v>
      </c>
      <c r="AI513">
        <v>1.0159924741298201</v>
      </c>
      <c r="AJ513">
        <v>55.728098447113901</v>
      </c>
      <c r="AK513" t="str">
        <f>IF(AND(Table2[[#This Row],[20D EMA]]&gt;Table2[[#This Row],[50D EMA]],Table2[[#This Row],[50D EMA]]&gt;Table2[[#This Row],[200D EMA]]),"Uptrend","Downtrend/NoTrend")</f>
        <v>Uptrend</v>
      </c>
      <c r="AL513">
        <v>0.14000000000000001</v>
      </c>
      <c r="AM513" t="s">
        <v>10183</v>
      </c>
      <c r="AN513">
        <v>8.76</v>
      </c>
      <c r="AO513" t="s">
        <v>10183</v>
      </c>
      <c r="AP513">
        <v>0.121408411861588</v>
      </c>
      <c r="AQ513">
        <f>(Table2[[#This Row],[Sharpe Ratio]]-AVERAGE(Table2[Sharpe Ratio]))/_xlfn.STDEV.P(Table2[Sharpe Ratio])</f>
        <v>0.76686677583080409</v>
      </c>
      <c r="AR5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2.2274433038588626</v>
      </c>
      <c r="AS513">
        <f>_xlfn.RANK.AVG(Table2[[#This Row],[1Y Return vs Nifty Z-Score]],Table2[1Y Return vs Nifty Z-Score])</f>
        <v>435</v>
      </c>
      <c r="AT513">
        <f>_xlfn.RANK.AVG(Table2[[#This Row],[6M Return vs Nifty Z-Score]],Table2[6M Return vs Nifty Z-Score])</f>
        <v>156</v>
      </c>
      <c r="AU513">
        <f>_xlfn.RANK.AVG(Table2[[#This Row],[Sharpe Ratio Z-Score]],Table2[Sharpe Ratio Z-Score])</f>
        <v>162</v>
      </c>
      <c r="AV513">
        <f>(Table2[[#This Row],[Rank 1Y]]+Table2[[#This Row],[Rank 6M]]+Table2[[#This Row],[Rank Sharpe]])/3</f>
        <v>251</v>
      </c>
    </row>
    <row r="514" spans="1:48" x14ac:dyDescent="0.3">
      <c r="A514" t="s">
        <v>1282</v>
      </c>
      <c r="B514" t="s">
        <v>1283</v>
      </c>
      <c r="C514" t="s">
        <v>10146</v>
      </c>
      <c r="D514" t="s">
        <v>125</v>
      </c>
      <c r="E514">
        <v>8647.5055192950003</v>
      </c>
      <c r="F514">
        <v>486.95</v>
      </c>
      <c r="G514">
        <v>-26.282270832519401</v>
      </c>
      <c r="H514">
        <f>(Table2[[#This Row],[1Y Return vs Nifty]]-AVERAGE(Table2[1Y Return vs Nifty]))/_xlfn.STDEV.P(Table2[1Y Return vs Nifty])</f>
        <v>-0.85781059281661953</v>
      </c>
      <c r="I514">
        <v>-0.94213225744033702</v>
      </c>
      <c r="J514">
        <f>(Table2[[#This Row],[1M Return vs Nifty]]-AVERAGE(Table2[1M Return vs Nifty]))/_xlfn.STDEV.P(Table2[1M Return vs Nifty])</f>
        <v>-4.2440795457527873E-2</v>
      </c>
      <c r="K514">
        <v>-30.823807302604799</v>
      </c>
      <c r="L514">
        <f>(Table2[[#This Row],[6M Return vs Nifty]]-AVERAGE(Table2[6M Return vs Nifty]))/_xlfn.STDEV.P(Table2[6M Return vs Nifty])</f>
        <v>-1.2737057957473943</v>
      </c>
      <c r="M514">
        <v>-4.5078720412689801</v>
      </c>
      <c r="N514">
        <f>(Table2[[#This Row],[1W Return vs Nifty]]-AVERAGE(Table2[1W Return vs Nifty]))/_xlfn.STDEV.P(Table2[1W Return vs Nifty])</f>
        <v>-0.63407956387338538</v>
      </c>
      <c r="O514">
        <v>487.78</v>
      </c>
      <c r="P514">
        <v>481.60335687770697</v>
      </c>
      <c r="Q514">
        <v>493.78308869556997</v>
      </c>
      <c r="R514">
        <v>45.875733290552397</v>
      </c>
      <c r="S514" s="2">
        <f>(Table2[[#This Row],[Close Price]]-Table2[[#This Row],[20D EMA]])/Table2[[#This Row],[20D EMA]]</f>
        <v>-1.7015867809257947E-3</v>
      </c>
      <c r="T514" s="2">
        <f>(Table2[[#This Row],[Close Price]]-Table2[[#This Row],[50D EMA]])/Table2[[#This Row],[50D EMA]]</f>
        <v>1.1101756343551991E-2</v>
      </c>
      <c r="U514" s="2">
        <f>(Table2[[#This Row],[Close Price]]-Table2[[#This Row],[200D EMA]])/Table2[[#This Row],[200D EMA]]</f>
        <v>-1.3838239607640268E-2</v>
      </c>
      <c r="V514">
        <v>0.429037336650192</v>
      </c>
      <c r="W514">
        <v>482.5</v>
      </c>
      <c r="X514">
        <v>488.65</v>
      </c>
      <c r="Y514">
        <v>480.4</v>
      </c>
      <c r="Z514">
        <v>492.2</v>
      </c>
      <c r="AA514">
        <v>480</v>
      </c>
      <c r="AB514">
        <v>512.9</v>
      </c>
      <c r="AC514" s="2">
        <f>(Table2[[#This Row],[Close Price]]/Table2[[#This Row],[Day Low]])-1</f>
        <v>9.2227979274610572E-3</v>
      </c>
      <c r="AD514" s="2">
        <f>(Table2[[#This Row],[Day High]]/Table2[[#This Row],[Close Price]])-1</f>
        <v>3.4911181846184469E-3</v>
      </c>
      <c r="AE514" s="2">
        <f>(Table2[[#This Row],[Close Price]]/Table2[[#This Row],[Current Week Low]])-1</f>
        <v>1.3634471273938464E-2</v>
      </c>
      <c r="AF514" s="2">
        <f>(Table2[[#This Row],[Current Week High]]/Table2[[#This Row],[Close Price]])-1</f>
        <v>1.0781394393674981E-2</v>
      </c>
      <c r="AG514" s="2">
        <f>(Table2[[#This Row],[Close Price]]/Table2[[#This Row],[Current Month Low]])-1</f>
        <v>1.4479166666666599E-2</v>
      </c>
      <c r="AH514" s="2">
        <f>(Table2[[#This Row],[Current Month High]]/Table2[[#This Row],[Close Price]])-1</f>
        <v>5.3290892288736069E-2</v>
      </c>
      <c r="AI514">
        <v>44.819796693705698</v>
      </c>
      <c r="AJ514">
        <v>26.120176120176101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-7.0000000000000007E-2</v>
      </c>
      <c r="AM514" t="s">
        <v>10184</v>
      </c>
      <c r="AN514">
        <v>-3.64</v>
      </c>
      <c r="AO514" t="s">
        <v>10184</v>
      </c>
      <c r="AQ514">
        <f>(Table2[[#This Row],[Sharpe Ratio]]-AVERAGE(Table2[Sharpe Ratio]))/_xlfn.STDEV.P(Table2[Sharpe Ratio])</f>
        <v>-0.60657038812317254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645</v>
      </c>
      <c r="AT514">
        <f>_xlfn.RANK.AVG(Table2[[#This Row],[6M Return vs Nifty Z-Score]],Table2[6M Return vs Nifty Z-Score])</f>
        <v>698</v>
      </c>
      <c r="AU514">
        <f>_xlfn.RANK.AVG(Table2[[#This Row],[Sharpe Ratio Z-Score]],Table2[Sharpe Ratio Z-Score])</f>
        <v>518</v>
      </c>
      <c r="AV514">
        <f>(Table2[[#This Row],[Rank 1Y]]+Table2[[#This Row],[Rank 6M]]+Table2[[#This Row],[Rank Sharpe]])/3</f>
        <v>620.33333333333337</v>
      </c>
    </row>
    <row r="515" spans="1:48" x14ac:dyDescent="0.3">
      <c r="A515" t="s">
        <v>1288</v>
      </c>
      <c r="B515" t="s">
        <v>1289</v>
      </c>
      <c r="C515" t="s">
        <v>10144</v>
      </c>
      <c r="D515" t="s">
        <v>293</v>
      </c>
      <c r="E515">
        <v>8578.9861485900001</v>
      </c>
      <c r="F515">
        <v>1308.45</v>
      </c>
      <c r="G515">
        <v>-2.4347385896052298</v>
      </c>
      <c r="H515">
        <f>(Table2[[#This Row],[1Y Return vs Nifty]]-AVERAGE(Table2[1Y Return vs Nifty]))/_xlfn.STDEV.P(Table2[1Y Return vs Nifty])</f>
        <v>-0.56451912230102541</v>
      </c>
      <c r="I515">
        <v>3.1859308152210599</v>
      </c>
      <c r="J515">
        <f>(Table2[[#This Row],[1M Return vs Nifty]]-AVERAGE(Table2[1M Return vs Nifty]))/_xlfn.STDEV.P(Table2[1M Return vs Nifty])</f>
        <v>0.35007639659028528</v>
      </c>
      <c r="K515">
        <v>7.4746327833307697</v>
      </c>
      <c r="L515">
        <f>(Table2[[#This Row],[6M Return vs Nifty]]-AVERAGE(Table2[6M Return vs Nifty]))/_xlfn.STDEV.P(Table2[6M Return vs Nifty])</f>
        <v>-9.540169830075107E-2</v>
      </c>
      <c r="M515">
        <v>0.54559706712052802</v>
      </c>
      <c r="N515">
        <f>(Table2[[#This Row],[1W Return vs Nifty]]-AVERAGE(Table2[1W Return vs Nifty]))/_xlfn.STDEV.P(Table2[1W Return vs Nifty])</f>
        <v>0.44425113691179841</v>
      </c>
      <c r="O515">
        <v>1288.8399999999999</v>
      </c>
      <c r="P515">
        <v>1255.3621454597201</v>
      </c>
      <c r="Q515">
        <v>1170.30505428785</v>
      </c>
      <c r="R515">
        <v>52.291827733408503</v>
      </c>
      <c r="S515" s="2">
        <f>(Table2[[#This Row],[Close Price]]-Table2[[#This Row],[20D EMA]])/Table2[[#This Row],[20D EMA]]</f>
        <v>1.5215232301915E-2</v>
      </c>
      <c r="T515" s="2">
        <f>(Table2[[#This Row],[Close Price]]-Table2[[#This Row],[50D EMA]])/Table2[[#This Row],[50D EMA]]</f>
        <v>4.2288876347182612E-2</v>
      </c>
      <c r="U515" s="2">
        <f>(Table2[[#This Row],[Close Price]]-Table2[[#This Row],[200D EMA]])/Table2[[#This Row],[200D EMA]]</f>
        <v>0.11804182610850428</v>
      </c>
      <c r="V515">
        <v>1.0370732291454301</v>
      </c>
      <c r="W515">
        <v>1303</v>
      </c>
      <c r="X515">
        <v>1323.1</v>
      </c>
      <c r="Y515">
        <v>1298</v>
      </c>
      <c r="Z515">
        <v>1364.5</v>
      </c>
      <c r="AA515">
        <v>1248.95</v>
      </c>
      <c r="AB515">
        <v>1392.9</v>
      </c>
      <c r="AC515" s="2">
        <f>(Table2[[#This Row],[Close Price]]/Table2[[#This Row],[Day Low]])-1</f>
        <v>4.1826554105910407E-3</v>
      </c>
      <c r="AD515" s="2">
        <f>(Table2[[#This Row],[Day High]]/Table2[[#This Row],[Close Price]])-1</f>
        <v>1.1196453819404484E-2</v>
      </c>
      <c r="AE515" s="2">
        <f>(Table2[[#This Row],[Close Price]]/Table2[[#This Row],[Current Week Low]])-1</f>
        <v>8.050847457627075E-3</v>
      </c>
      <c r="AF515" s="2">
        <f>(Table2[[#This Row],[Current Week High]]/Table2[[#This Row],[Close Price]])-1</f>
        <v>4.2836944476288608E-2</v>
      </c>
      <c r="AG515" s="2">
        <f>(Table2[[#This Row],[Close Price]]/Table2[[#This Row],[Current Month Low]])-1</f>
        <v>4.7640017614796415E-2</v>
      </c>
      <c r="AH515" s="2">
        <f>(Table2[[#This Row],[Current Month High]]/Table2[[#This Row],[Close Price]])-1</f>
        <v>6.4542015361687577E-2</v>
      </c>
      <c r="AI515">
        <v>26.405288700370601</v>
      </c>
      <c r="AJ515">
        <v>33.938990684819302</v>
      </c>
      <c r="AK515" t="str">
        <f>IF(AND(Table2[[#This Row],[20D EMA]]&gt;Table2[[#This Row],[50D EMA]],Table2[[#This Row],[50D EMA]]&gt;Table2[[#This Row],[200D EMA]]),"Uptrend","Downtrend/NoTrend")</f>
        <v>Uptrend</v>
      </c>
      <c r="AL515">
        <v>-0.04</v>
      </c>
      <c r="AM515" t="s">
        <v>10184</v>
      </c>
      <c r="AN515">
        <v>0.76</v>
      </c>
      <c r="AO515" t="s">
        <v>10183</v>
      </c>
      <c r="AQ515">
        <f>(Table2[[#This Row],[Sharpe Ratio]]-AVERAGE(Table2[Sharpe Ratio]))/_xlfn.STDEV.P(Table2[Sharpe Ratio])</f>
        <v>-0.60657038812317254</v>
      </c>
      <c r="AR5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-0.47216367522286518</v>
      </c>
      <c r="AS515">
        <f>_xlfn.RANK.AVG(Table2[[#This Row],[1Y Return vs Nifty Z-Score]],Table2[1Y Return vs Nifty Z-Score])</f>
        <v>518</v>
      </c>
      <c r="AT515">
        <f>_xlfn.RANK.AVG(Table2[[#This Row],[6M Return vs Nifty Z-Score]],Table2[6M Return vs Nifty Z-Score])</f>
        <v>345</v>
      </c>
      <c r="AU515">
        <f>_xlfn.RANK.AVG(Table2[[#This Row],[Sharpe Ratio Z-Score]],Table2[Sharpe Ratio Z-Score])</f>
        <v>518</v>
      </c>
      <c r="AV515">
        <f>(Table2[[#This Row],[Rank 1Y]]+Table2[[#This Row],[Rank 6M]]+Table2[[#This Row],[Rank Sharpe]])/3</f>
        <v>460.33333333333331</v>
      </c>
    </row>
    <row r="516" spans="1:48" x14ac:dyDescent="0.3">
      <c r="A516" t="s">
        <v>1290</v>
      </c>
      <c r="B516" t="s">
        <v>1291</v>
      </c>
      <c r="C516" t="s">
        <v>10142</v>
      </c>
      <c r="D516" t="s">
        <v>46</v>
      </c>
      <c r="E516">
        <v>8570.4825657599995</v>
      </c>
      <c r="F516">
        <v>498.9</v>
      </c>
      <c r="G516">
        <v>152.734054402927</v>
      </c>
      <c r="H516">
        <f>(Table2[[#This Row],[1Y Return vs Nifty]]-AVERAGE(Table2[1Y Return vs Nifty]))/_xlfn.STDEV.P(Table2[1Y Return vs Nifty])</f>
        <v>1.3438411646813686</v>
      </c>
      <c r="I516">
        <v>-5.7820726229496398</v>
      </c>
      <c r="J516">
        <f>(Table2[[#This Row],[1M Return vs Nifty]]-AVERAGE(Table2[1M Return vs Nifty]))/_xlfn.STDEV.P(Table2[1M Return vs Nifty])</f>
        <v>-0.50264689417970332</v>
      </c>
      <c r="K516">
        <v>55.257154918656902</v>
      </c>
      <c r="L516">
        <f>(Table2[[#This Row],[6M Return vs Nifty]]-AVERAGE(Table2[6M Return vs Nifty]))/_xlfn.STDEV.P(Table2[6M Return vs Nifty])</f>
        <v>1.37469320614069</v>
      </c>
      <c r="M516">
        <v>-4.3055197445662703</v>
      </c>
      <c r="N516">
        <f>(Table2[[#This Row],[1W Return vs Nifty]]-AVERAGE(Table2[1W Return vs Nifty]))/_xlfn.STDEV.P(Table2[1W Return vs Nifty])</f>
        <v>-0.59090077139859309</v>
      </c>
      <c r="O516">
        <v>488.98</v>
      </c>
      <c r="P516">
        <v>451.76745471921703</v>
      </c>
      <c r="Q516">
        <v>345.07609517127503</v>
      </c>
      <c r="R516">
        <v>51.750332622066701</v>
      </c>
      <c r="S516" s="2">
        <f>(Table2[[#This Row],[Close Price]]-Table2[[#This Row],[20D EMA]])/Table2[[#This Row],[20D EMA]]</f>
        <v>2.0287128307906171E-2</v>
      </c>
      <c r="T516" s="2">
        <f>(Table2[[#This Row],[Close Price]]-Table2[[#This Row],[50D EMA]])/Table2[[#This Row],[50D EMA]]</f>
        <v>0.10432921802673195</v>
      </c>
      <c r="U516" s="2">
        <f>(Table2[[#This Row],[Close Price]]-Table2[[#This Row],[200D EMA]])/Table2[[#This Row],[200D EMA]]</f>
        <v>0.4457680696554075</v>
      </c>
      <c r="V516">
        <v>2.0988359569252202</v>
      </c>
      <c r="W516">
        <v>497</v>
      </c>
      <c r="X516">
        <v>511.15</v>
      </c>
      <c r="Y516">
        <v>472.8</v>
      </c>
      <c r="Z516">
        <v>501.8</v>
      </c>
      <c r="AA516">
        <v>445.55</v>
      </c>
      <c r="AB516">
        <v>589.95000000000005</v>
      </c>
      <c r="AC516" s="2">
        <f>(Table2[[#This Row],[Close Price]]/Table2[[#This Row],[Day Low]])-1</f>
        <v>3.8229376257545855E-3</v>
      </c>
      <c r="AD516" s="2">
        <f>(Table2[[#This Row],[Day High]]/Table2[[#This Row],[Close Price]])-1</f>
        <v>2.4554018841451253E-2</v>
      </c>
      <c r="AE516" s="2">
        <f>(Table2[[#This Row],[Close Price]]/Table2[[#This Row],[Current Week Low]])-1</f>
        <v>5.5203045685279006E-2</v>
      </c>
      <c r="AF516" s="2">
        <f>(Table2[[#This Row],[Current Week High]]/Table2[[#This Row],[Close Price]])-1</f>
        <v>5.8127881338947418E-3</v>
      </c>
      <c r="AG516" s="2">
        <f>(Table2[[#This Row],[Close Price]]/Table2[[#This Row],[Current Month Low]])-1</f>
        <v>0.11973964762652889</v>
      </c>
      <c r="AH516" s="2">
        <f>(Table2[[#This Row],[Current Month High]]/Table2[[#This Row],[Close Price]])-1</f>
        <v>0.1825015033072761</v>
      </c>
      <c r="AI516">
        <v>18.2501503307276</v>
      </c>
      <c r="AJ516">
        <v>188.298179716844</v>
      </c>
      <c r="AK516" t="str">
        <f>IF(AND(Table2[[#This Row],[20D EMA]]&gt;Table2[[#This Row],[50D EMA]],Table2[[#This Row],[50D EMA]]&gt;Table2[[#This Row],[200D EMA]]),"Uptrend","Downtrend/NoTrend")</f>
        <v>Uptrend</v>
      </c>
      <c r="AL516">
        <v>0.21</v>
      </c>
      <c r="AM516" t="s">
        <v>10183</v>
      </c>
      <c r="AN516">
        <v>-3.95</v>
      </c>
      <c r="AO516" t="s">
        <v>10184</v>
      </c>
      <c r="AP516">
        <v>0.18200719529882001</v>
      </c>
      <c r="AQ516">
        <f>(Table2[[#This Row],[Sharpe Ratio]]-AVERAGE(Table2[Sharpe Ratio]))/_xlfn.STDEV.P(Table2[Sharpe Ratio])</f>
        <v>1.4523927619377484</v>
      </c>
      <c r="AR5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3.0773794671815105</v>
      </c>
      <c r="AS516">
        <f>_xlfn.RANK.AVG(Table2[[#This Row],[1Y Return vs Nifty Z-Score]],Table2[1Y Return vs Nifty Z-Score])</f>
        <v>65</v>
      </c>
      <c r="AT516">
        <f>_xlfn.RANK.AVG(Table2[[#This Row],[6M Return vs Nifty Z-Score]],Table2[6M Return vs Nifty Z-Score])</f>
        <v>65</v>
      </c>
      <c r="AU516">
        <f>_xlfn.RANK.AVG(Table2[[#This Row],[Sharpe Ratio Z-Score]],Table2[Sharpe Ratio Z-Score])</f>
        <v>55</v>
      </c>
      <c r="AV516">
        <f>(Table2[[#This Row],[Rank 1Y]]+Table2[[#This Row],[Rank 6M]]+Table2[[#This Row],[Rank Sharpe]])/3</f>
        <v>61.666666666666664</v>
      </c>
    </row>
    <row r="517" spans="1:48" x14ac:dyDescent="0.3">
      <c r="A517" t="s">
        <v>1292</v>
      </c>
      <c r="B517" t="s">
        <v>1293</v>
      </c>
      <c r="C517" t="s">
        <v>10148</v>
      </c>
      <c r="D517" t="s">
        <v>78</v>
      </c>
      <c r="E517">
        <v>8553.5383639399897</v>
      </c>
      <c r="F517">
        <v>169.33</v>
      </c>
      <c r="G517">
        <v>8.7722755295081498</v>
      </c>
      <c r="H517">
        <f>(Table2[[#This Row],[1Y Return vs Nifty]]-AVERAGE(Table2[1Y Return vs Nifty]))/_xlfn.STDEV.P(Table2[1Y Return vs Nifty])</f>
        <v>-0.42668843954514268</v>
      </c>
      <c r="I517">
        <v>0.56818317581400402</v>
      </c>
      <c r="J517">
        <f>(Table2[[#This Row],[1M Return vs Nifty]]-AVERAGE(Table2[1M Return vs Nifty]))/_xlfn.STDEV.P(Table2[1M Return vs Nifty])</f>
        <v>0.10116766268196252</v>
      </c>
      <c r="K517">
        <v>-21.719660281444099</v>
      </c>
      <c r="L517">
        <f>(Table2[[#This Row],[6M Return vs Nifty]]-AVERAGE(Table2[6M Return vs Nifty]))/_xlfn.STDEV.P(Table2[6M Return vs Nifty])</f>
        <v>-0.9936042115909739</v>
      </c>
      <c r="M517">
        <v>1.9418186858408</v>
      </c>
      <c r="N517">
        <f>(Table2[[#This Row],[1W Return vs Nifty]]-AVERAGE(Table2[1W Return vs Nifty]))/_xlfn.STDEV.P(Table2[1W Return vs Nifty])</f>
        <v>0.74218283576527599</v>
      </c>
      <c r="O517">
        <v>167.53</v>
      </c>
      <c r="P517">
        <v>164.825975771988</v>
      </c>
      <c r="Q517">
        <v>159.75697345732701</v>
      </c>
      <c r="R517">
        <v>54.391215396622101</v>
      </c>
      <c r="S517" s="2">
        <f>(Table2[[#This Row],[Close Price]]-Table2[[#This Row],[20D EMA]])/Table2[[#This Row],[20D EMA]]</f>
        <v>1.0744344296543971E-2</v>
      </c>
      <c r="T517" s="2">
        <f>(Table2[[#This Row],[Close Price]]-Table2[[#This Row],[50D EMA]])/Table2[[#This Row],[50D EMA]]</f>
        <v>2.7325936988491763E-2</v>
      </c>
      <c r="U517" s="2">
        <f>(Table2[[#This Row],[Close Price]]-Table2[[#This Row],[200D EMA]])/Table2[[#This Row],[200D EMA]]</f>
        <v>5.9922433027501457E-2</v>
      </c>
      <c r="V517">
        <v>1.08359181459285</v>
      </c>
      <c r="W517">
        <v>170.06</v>
      </c>
      <c r="X517">
        <v>171.98</v>
      </c>
      <c r="Y517">
        <v>167.59</v>
      </c>
      <c r="Z517">
        <v>175.61</v>
      </c>
      <c r="AA517">
        <v>162.27000000000001</v>
      </c>
      <c r="AB517">
        <v>180.83</v>
      </c>
      <c r="AC517" s="2">
        <f>(Table2[[#This Row],[Close Price]]/Table2[[#This Row],[Day Low]])-1</f>
        <v>-4.2926026108431881E-3</v>
      </c>
      <c r="AD517" s="2">
        <f>(Table2[[#This Row],[Day High]]/Table2[[#This Row],[Close Price]])-1</f>
        <v>1.5649914368393025E-2</v>
      </c>
      <c r="AE517" s="2">
        <f>(Table2[[#This Row],[Close Price]]/Table2[[#This Row],[Current Week Low]])-1</f>
        <v>1.0382481054955539E-2</v>
      </c>
      <c r="AF517" s="2">
        <f>(Table2[[#This Row],[Current Week High]]/Table2[[#This Row],[Close Price]])-1</f>
        <v>3.7087344239059794E-2</v>
      </c>
      <c r="AG517" s="2">
        <f>(Table2[[#This Row],[Close Price]]/Table2[[#This Row],[Current Month Low]])-1</f>
        <v>4.3507734023541023E-2</v>
      </c>
      <c r="AH517" s="2">
        <f>(Table2[[#This Row],[Current Month High]]/Table2[[#This Row],[Close Price]])-1</f>
        <v>6.7914722730762378E-2</v>
      </c>
      <c r="AI517">
        <v>17.521998464536701</v>
      </c>
      <c r="AJ517">
        <v>41.167152980408503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-7.0000000000000007E-2</v>
      </c>
      <c r="AM517" t="s">
        <v>10184</v>
      </c>
      <c r="AN517">
        <v>-3.59</v>
      </c>
      <c r="AO517" t="s">
        <v>10184</v>
      </c>
      <c r="AP517">
        <v>-2.0021922477610001E-2</v>
      </c>
      <c r="AQ517">
        <f>(Table2[[#This Row],[Sharpe Ratio]]-AVERAGE(Table2[Sharpe Ratio]))/_xlfn.STDEV.P(Table2[Sharpe Ratio])</f>
        <v>-0.83306912904983255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-1.4100112817387107</v>
      </c>
      <c r="AS517">
        <f>_xlfn.RANK.AVG(Table2[[#This Row],[1Y Return vs Nifty Z-Score]],Table2[1Y Return vs Nifty Z-Score])</f>
        <v>442</v>
      </c>
      <c r="AT517">
        <f>_xlfn.RANK.AVG(Table2[[#This Row],[6M Return vs Nifty Z-Score]],Table2[6M Return vs Nifty Z-Score])</f>
        <v>645</v>
      </c>
      <c r="AU517">
        <f>_xlfn.RANK.AVG(Table2[[#This Row],[Sharpe Ratio Z-Score]],Table2[Sharpe Ratio Z-Score])</f>
        <v>580</v>
      </c>
      <c r="AV517">
        <f>(Table2[[#This Row],[Rank 1Y]]+Table2[[#This Row],[Rank 6M]]+Table2[[#This Row],[Rank Sharpe]])/3</f>
        <v>555.66666666666663</v>
      </c>
    </row>
    <row r="518" spans="1:48" x14ac:dyDescent="0.3">
      <c r="A518" t="s">
        <v>1294</v>
      </c>
      <c r="B518" t="s">
        <v>1295</v>
      </c>
      <c r="C518" t="s">
        <v>10146</v>
      </c>
      <c r="D518" t="s">
        <v>396</v>
      </c>
      <c r="E518">
        <v>8518.33244964</v>
      </c>
      <c r="F518">
        <v>636.95000000000005</v>
      </c>
      <c r="G518">
        <v>10.1982106072179</v>
      </c>
      <c r="H518">
        <f>(Table2[[#This Row],[1Y Return vs Nifty]]-AVERAGE(Table2[1Y Return vs Nifty]))/_xlfn.STDEV.P(Table2[1Y Return vs Nifty])</f>
        <v>-0.40915142181344316</v>
      </c>
      <c r="I518">
        <v>-12.151434775001199</v>
      </c>
      <c r="J518">
        <f>(Table2[[#This Row],[1M Return vs Nifty]]-AVERAGE(Table2[1M Return vs Nifty]))/_xlfn.STDEV.P(Table2[1M Return vs Nifty])</f>
        <v>-1.1082781801006982</v>
      </c>
      <c r="K518">
        <v>-47.023825538055497</v>
      </c>
      <c r="L518">
        <f>(Table2[[#This Row],[6M Return vs Nifty]]-AVERAGE(Table2[6M Return vs Nifty]))/_xlfn.STDEV.P(Table2[6M Return vs Nifty])</f>
        <v>-1.7721216012661112</v>
      </c>
      <c r="M518">
        <v>-3.2926970969924598</v>
      </c>
      <c r="N518">
        <f>(Table2[[#This Row],[1W Return vs Nifty]]-AVERAGE(Table2[1W Return vs Nifty]))/_xlfn.STDEV.P(Table2[1W Return vs Nifty])</f>
        <v>-0.3747803733306147</v>
      </c>
      <c r="O518">
        <v>657.38</v>
      </c>
      <c r="P518">
        <v>708.12861018523995</v>
      </c>
      <c r="Q518">
        <v>758.78543638857502</v>
      </c>
      <c r="R518">
        <v>33.337778930059102</v>
      </c>
      <c r="S518" s="2">
        <f>(Table2[[#This Row],[Close Price]]-Table2[[#This Row],[20D EMA]])/Table2[[#This Row],[20D EMA]]</f>
        <v>-3.1077915360978352E-2</v>
      </c>
      <c r="T518" s="2">
        <f>(Table2[[#This Row],[Close Price]]-Table2[[#This Row],[50D EMA]])/Table2[[#This Row],[50D EMA]]</f>
        <v>-0.10051650104437983</v>
      </c>
      <c r="U518" s="2">
        <f>(Table2[[#This Row],[Close Price]]-Table2[[#This Row],[200D EMA]])/Table2[[#This Row],[200D EMA]]</f>
        <v>-0.16056638747370855</v>
      </c>
      <c r="V518">
        <v>1.30240763496217</v>
      </c>
      <c r="W518">
        <v>636.04999999999995</v>
      </c>
      <c r="X518">
        <v>654</v>
      </c>
      <c r="Y518">
        <v>635.54999999999995</v>
      </c>
      <c r="Z518">
        <v>647.95000000000005</v>
      </c>
      <c r="AA518">
        <v>629</v>
      </c>
      <c r="AB518">
        <v>675.4</v>
      </c>
      <c r="AC518" s="2">
        <f>(Table2[[#This Row],[Close Price]]/Table2[[#This Row],[Day Low]])-1</f>
        <v>1.4149830988130496E-3</v>
      </c>
      <c r="AD518" s="2">
        <f>(Table2[[#This Row],[Day High]]/Table2[[#This Row],[Close Price]])-1</f>
        <v>2.6768192165790072E-2</v>
      </c>
      <c r="AE518" s="2">
        <f>(Table2[[#This Row],[Close Price]]/Table2[[#This Row],[Current Week Low]])-1</f>
        <v>2.2028164581859855E-3</v>
      </c>
      <c r="AF518" s="2">
        <f>(Table2[[#This Row],[Current Week High]]/Table2[[#This Row],[Close Price]])-1</f>
        <v>1.7269801397283846E-2</v>
      </c>
      <c r="AG518" s="2">
        <f>(Table2[[#This Row],[Close Price]]/Table2[[#This Row],[Current Month Low]])-1</f>
        <v>1.2639109697933248E-2</v>
      </c>
      <c r="AH518" s="2">
        <f>(Table2[[#This Row],[Current Month High]]/Table2[[#This Row],[Close Price]])-1</f>
        <v>6.0365805793233251E-2</v>
      </c>
      <c r="AI518">
        <v>72.227019389277004</v>
      </c>
      <c r="AJ518">
        <v>37.022695493169799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-0.33</v>
      </c>
      <c r="AM518" t="s">
        <v>10184</v>
      </c>
      <c r="AN518">
        <v>-3.73</v>
      </c>
      <c r="AO518" t="s">
        <v>10184</v>
      </c>
      <c r="AP518">
        <v>0.14851389042812199</v>
      </c>
      <c r="AQ518">
        <f>(Table2[[#This Row],[Sharpe Ratio]]-AVERAGE(Table2[Sharpe Ratio]))/_xlfn.STDEV.P(Table2[Sharpe Ratio])</f>
        <v>1.0734985078435519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430</v>
      </c>
      <c r="AT518">
        <f>_xlfn.RANK.AVG(Table2[[#This Row],[6M Return vs Nifty Z-Score]],Table2[6M Return vs Nifty Z-Score])</f>
        <v>722</v>
      </c>
      <c r="AU518">
        <f>_xlfn.RANK.AVG(Table2[[#This Row],[Sharpe Ratio Z-Score]],Table2[Sharpe Ratio Z-Score])</f>
        <v>108</v>
      </c>
      <c r="AV518">
        <f>(Table2[[#This Row],[Rank 1Y]]+Table2[[#This Row],[Rank 6M]]+Table2[[#This Row],[Rank Sharpe]])/3</f>
        <v>420</v>
      </c>
    </row>
    <row r="519" spans="1:48" x14ac:dyDescent="0.3">
      <c r="A519" t="s">
        <v>1296</v>
      </c>
      <c r="B519" t="s">
        <v>1297</v>
      </c>
      <c r="C519" t="s">
        <v>10144</v>
      </c>
      <c r="D519" t="s">
        <v>62</v>
      </c>
      <c r="E519">
        <v>8513.5872961019995</v>
      </c>
      <c r="F519">
        <v>187.87</v>
      </c>
      <c r="G519">
        <v>51.065690355756203</v>
      </c>
      <c r="H519">
        <f>(Table2[[#This Row],[1Y Return vs Nifty]]-AVERAGE(Table2[1Y Return vs Nifty]))/_xlfn.STDEV.P(Table2[1Y Return vs Nifty])</f>
        <v>9.3461725309001292E-2</v>
      </c>
      <c r="I519">
        <v>12.0671392030827</v>
      </c>
      <c r="J519">
        <f>(Table2[[#This Row],[1M Return vs Nifty]]-AVERAGE(Table2[1M Return vs Nifty]))/_xlfn.STDEV.P(Table2[1M Return vs Nifty])</f>
        <v>1.194546773383115</v>
      </c>
      <c r="K519">
        <v>5.6060431200327798</v>
      </c>
      <c r="L519">
        <f>(Table2[[#This Row],[6M Return vs Nifty]]-AVERAGE(Table2[6M Return vs Nifty]))/_xlfn.STDEV.P(Table2[6M Return vs Nifty])</f>
        <v>-0.15289142508257436</v>
      </c>
      <c r="M519">
        <v>-3.1063252435878499</v>
      </c>
      <c r="N519">
        <f>(Table2[[#This Row],[1W Return vs Nifty]]-AVERAGE(Table2[1W Return vs Nifty]))/_xlfn.STDEV.P(Table2[1W Return vs Nifty])</f>
        <v>-0.33501155571683217</v>
      </c>
      <c r="O519">
        <v>175.34</v>
      </c>
      <c r="P519">
        <v>167.28803761992299</v>
      </c>
      <c r="Q519">
        <v>148.56123817611601</v>
      </c>
      <c r="R519">
        <v>70.760422882637698</v>
      </c>
      <c r="S519" s="2">
        <f>(Table2[[#This Row],[Close Price]]-Table2[[#This Row],[20D EMA]])/Table2[[#This Row],[20D EMA]]</f>
        <v>7.1461161172578988E-2</v>
      </c>
      <c r="T519" s="2">
        <f>(Table2[[#This Row],[Close Price]]-Table2[[#This Row],[50D EMA]])/Table2[[#This Row],[50D EMA]]</f>
        <v>0.12303307919027098</v>
      </c>
      <c r="U519" s="2">
        <f>(Table2[[#This Row],[Close Price]]-Table2[[#This Row],[200D EMA]])/Table2[[#This Row],[200D EMA]]</f>
        <v>0.26459635303580564</v>
      </c>
      <c r="V519">
        <v>1.51631132657545</v>
      </c>
      <c r="W519">
        <v>187.4</v>
      </c>
      <c r="X519">
        <v>193</v>
      </c>
      <c r="Y519">
        <v>184.01</v>
      </c>
      <c r="Z519">
        <v>191.5</v>
      </c>
      <c r="AA519">
        <v>160</v>
      </c>
      <c r="AB519">
        <v>197</v>
      </c>
      <c r="AC519" s="2">
        <f>(Table2[[#This Row],[Close Price]]/Table2[[#This Row],[Day Low]])-1</f>
        <v>2.5080042689433757E-3</v>
      </c>
      <c r="AD519" s="2">
        <f>(Table2[[#This Row],[Day High]]/Table2[[#This Row],[Close Price]])-1</f>
        <v>2.7306115931229114E-2</v>
      </c>
      <c r="AE519" s="2">
        <f>(Table2[[#This Row],[Close Price]]/Table2[[#This Row],[Current Week Low]])-1</f>
        <v>2.0977120808651772E-2</v>
      </c>
      <c r="AF519" s="2">
        <f>(Table2[[#This Row],[Current Week High]]/Table2[[#This Row],[Close Price]])-1</f>
        <v>1.9321871506893018E-2</v>
      </c>
      <c r="AG519" s="2">
        <f>(Table2[[#This Row],[Close Price]]/Table2[[#This Row],[Current Month Low]])-1</f>
        <v>0.17418749999999994</v>
      </c>
      <c r="AH519" s="2">
        <f>(Table2[[#This Row],[Current Month High]]/Table2[[#This Row],[Close Price]])-1</f>
        <v>4.859743439612485E-2</v>
      </c>
      <c r="AI519">
        <v>4.8597434396124797</v>
      </c>
      <c r="AJ519">
        <v>92.786044125192404</v>
      </c>
      <c r="AK519" t="str">
        <f>IF(AND(Table2[[#This Row],[20D EMA]]&gt;Table2[[#This Row],[50D EMA]],Table2[[#This Row],[50D EMA]]&gt;Table2[[#This Row],[200D EMA]]),"Uptrend","Downtrend/NoTrend")</f>
        <v>Uptrend</v>
      </c>
      <c r="AL519">
        <v>0.02</v>
      </c>
      <c r="AM519" t="s">
        <v>10183</v>
      </c>
      <c r="AN519">
        <v>18.09</v>
      </c>
      <c r="AO519" t="s">
        <v>10183</v>
      </c>
      <c r="AP519">
        <v>7.1692222820995993E-2</v>
      </c>
      <c r="AQ519">
        <f>(Table2[[#This Row],[Sharpe Ratio]]-AVERAGE(Table2[Sharpe Ratio]))/_xlfn.STDEV.P(Table2[Sharpe Ratio])</f>
        <v>0.20445054262650506</v>
      </c>
      <c r="AR5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1.004556060519215</v>
      </c>
      <c r="AS519">
        <f>_xlfn.RANK.AVG(Table2[[#This Row],[1Y Return vs Nifty Z-Score]],Table2[1Y Return vs Nifty Z-Score])</f>
        <v>247</v>
      </c>
      <c r="AT519">
        <f>_xlfn.RANK.AVG(Table2[[#This Row],[6M Return vs Nifty Z-Score]],Table2[6M Return vs Nifty Z-Score])</f>
        <v>371</v>
      </c>
      <c r="AU519">
        <f>_xlfn.RANK.AVG(Table2[[#This Row],[Sharpe Ratio Z-Score]],Table2[Sharpe Ratio Z-Score])</f>
        <v>279</v>
      </c>
      <c r="AV519">
        <f>(Table2[[#This Row],[Rank 1Y]]+Table2[[#This Row],[Rank 6M]]+Table2[[#This Row],[Rank Sharpe]])/3</f>
        <v>299</v>
      </c>
    </row>
    <row r="520" spans="1:48" x14ac:dyDescent="0.3">
      <c r="A520" t="s">
        <v>1298</v>
      </c>
      <c r="B520" t="s">
        <v>1299</v>
      </c>
      <c r="C520" t="s">
        <v>10139</v>
      </c>
      <c r="D520" t="s">
        <v>24</v>
      </c>
      <c r="E520">
        <v>8510.8814427199995</v>
      </c>
      <c r="F520">
        <v>225.44</v>
      </c>
      <c r="G520">
        <v>-12.978136410976299</v>
      </c>
      <c r="H520">
        <f>(Table2[[#This Row],[1Y Return vs Nifty]]-AVERAGE(Table2[1Y Return vs Nifty]))/_xlfn.STDEV.P(Table2[1Y Return vs Nifty])</f>
        <v>-0.6941882478005682</v>
      </c>
      <c r="I520">
        <v>-4.8232315730182904</v>
      </c>
      <c r="J520">
        <f>(Table2[[#This Row],[1M Return vs Nifty]]-AVERAGE(Table2[1M Return vs Nifty]))/_xlfn.STDEV.P(Table2[1M Return vs Nifty])</f>
        <v>-0.41147541983093894</v>
      </c>
      <c r="K520">
        <v>-29.834496993120901</v>
      </c>
      <c r="L520">
        <f>(Table2[[#This Row],[6M Return vs Nifty]]-AVERAGE(Table2[6M Return vs Nifty]))/_xlfn.STDEV.P(Table2[6M Return vs Nifty])</f>
        <v>-1.2432683056382561</v>
      </c>
      <c r="M520">
        <v>-3.3418802285340998</v>
      </c>
      <c r="N520">
        <f>(Table2[[#This Row],[1W Return vs Nifty]]-AVERAGE(Table2[1W Return vs Nifty]))/_xlfn.STDEV.P(Table2[1W Return vs Nifty])</f>
        <v>-0.3852752788231722</v>
      </c>
      <c r="O520">
        <v>221.96</v>
      </c>
      <c r="P520">
        <v>222.824759934751</v>
      </c>
      <c r="Q520">
        <v>221.151609094804</v>
      </c>
      <c r="R520">
        <v>62.992137069261602</v>
      </c>
      <c r="S520" s="2">
        <f>(Table2[[#This Row],[Close Price]]-Table2[[#This Row],[20D EMA]])/Table2[[#This Row],[20D EMA]]</f>
        <v>1.5678500630744233E-2</v>
      </c>
      <c r="T520" s="2">
        <f>(Table2[[#This Row],[Close Price]]-Table2[[#This Row],[50D EMA]])/Table2[[#This Row],[50D EMA]]</f>
        <v>1.1736757019349236E-2</v>
      </c>
      <c r="U520" s="2">
        <f>(Table2[[#This Row],[Close Price]]-Table2[[#This Row],[200D EMA]])/Table2[[#This Row],[200D EMA]]</f>
        <v>1.9391181112128533E-2</v>
      </c>
      <c r="V520">
        <v>0.76847670596323003</v>
      </c>
      <c r="W520">
        <v>224.1</v>
      </c>
      <c r="X520">
        <v>229.85</v>
      </c>
      <c r="Y520">
        <v>219.2</v>
      </c>
      <c r="Z520">
        <v>226.6</v>
      </c>
      <c r="AA520">
        <v>216.33</v>
      </c>
      <c r="AB520">
        <v>226.6</v>
      </c>
      <c r="AC520" s="2">
        <f>(Table2[[#This Row],[Close Price]]/Table2[[#This Row],[Day Low]])-1</f>
        <v>5.9794734493530122E-3</v>
      </c>
      <c r="AD520" s="2">
        <f>(Table2[[#This Row],[Day High]]/Table2[[#This Row],[Close Price]])-1</f>
        <v>1.9561745919091544E-2</v>
      </c>
      <c r="AE520" s="2">
        <f>(Table2[[#This Row],[Close Price]]/Table2[[#This Row],[Current Week Low]])-1</f>
        <v>2.8467153284671642E-2</v>
      </c>
      <c r="AF520" s="2">
        <f>(Table2[[#This Row],[Current Week High]]/Table2[[#This Row],[Close Price]])-1</f>
        <v>5.1454932576295853E-3</v>
      </c>
      <c r="AG520" s="2">
        <f>(Table2[[#This Row],[Close Price]]/Table2[[#This Row],[Current Month Low]])-1</f>
        <v>4.2111588776406306E-2</v>
      </c>
      <c r="AH520" s="2">
        <f>(Table2[[#This Row],[Current Month High]]/Table2[[#This Row],[Close Price]])-1</f>
        <v>5.1454932576295853E-3</v>
      </c>
      <c r="AI520">
        <v>27.106990773598302</v>
      </c>
      <c r="AJ520">
        <v>17.4166666666666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-0.08</v>
      </c>
      <c r="AM520" t="s">
        <v>10184</v>
      </c>
      <c r="AN520">
        <v>0.91</v>
      </c>
      <c r="AO520" t="s">
        <v>10183</v>
      </c>
      <c r="AP520">
        <v>0.12241039562929699</v>
      </c>
      <c r="AQ520">
        <f>(Table2[[#This Row],[Sharpe Ratio]]-AVERAGE(Table2[Sharpe Ratio]))/_xlfn.STDEV.P(Table2[Sharpe Ratio])</f>
        <v>0.77820175438088224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580</v>
      </c>
      <c r="AT520">
        <f>_xlfn.RANK.AVG(Table2[[#This Row],[6M Return vs Nifty Z-Score]],Table2[6M Return vs Nifty Z-Score])</f>
        <v>688</v>
      </c>
      <c r="AU520">
        <f>_xlfn.RANK.AVG(Table2[[#This Row],[Sharpe Ratio Z-Score]],Table2[Sharpe Ratio Z-Score])</f>
        <v>159</v>
      </c>
      <c r="AV520">
        <f>(Table2[[#This Row],[Rank 1Y]]+Table2[[#This Row],[Rank 6M]]+Table2[[#This Row],[Rank Sharpe]])/3</f>
        <v>475.66666666666669</v>
      </c>
    </row>
    <row r="521" spans="1:48" x14ac:dyDescent="0.3">
      <c r="A521" t="s">
        <v>1304</v>
      </c>
      <c r="B521" t="s">
        <v>1305</v>
      </c>
      <c r="C521" t="s">
        <v>10139</v>
      </c>
      <c r="D521" t="s">
        <v>24</v>
      </c>
      <c r="E521">
        <v>8491.4686858379991</v>
      </c>
      <c r="F521">
        <v>43.91</v>
      </c>
      <c r="G521">
        <v>-20.510200140605999</v>
      </c>
      <c r="H521">
        <f>(Table2[[#This Row],[1Y Return vs Nifty]]-AVERAGE(Table2[1Y Return vs Nifty]))/_xlfn.STDEV.P(Table2[1Y Return vs Nifty])</f>
        <v>-0.7868221532620715</v>
      </c>
      <c r="I521">
        <v>-15.935400384126</v>
      </c>
      <c r="J521">
        <f>(Table2[[#This Row],[1M Return vs Nifty]]-AVERAGE(Table2[1M Return vs Nifty]))/_xlfn.STDEV.P(Table2[1M Return vs Nifty])</f>
        <v>-1.4680768385891192</v>
      </c>
      <c r="K521">
        <v>-38.081541120506301</v>
      </c>
      <c r="L521">
        <f>(Table2[[#This Row],[6M Return vs Nifty]]-AVERAGE(Table2[6M Return vs Nifty]))/_xlfn.STDEV.P(Table2[6M Return vs Nifty])</f>
        <v>-1.4969999423659379</v>
      </c>
      <c r="M521">
        <v>-2.4050667202379601</v>
      </c>
      <c r="N521">
        <f>(Table2[[#This Row],[1W Return vs Nifty]]-AVERAGE(Table2[1W Return vs Nifty]))/_xlfn.STDEV.P(Table2[1W Return vs Nifty])</f>
        <v>-0.18537403371039807</v>
      </c>
      <c r="O521">
        <v>45.74</v>
      </c>
      <c r="P521">
        <v>48.1147595711668</v>
      </c>
      <c r="Q521">
        <v>49.626846081801297</v>
      </c>
      <c r="R521">
        <v>32.615749008869003</v>
      </c>
      <c r="S521" s="2">
        <f>(Table2[[#This Row],[Close Price]]-Table2[[#This Row],[20D EMA]])/Table2[[#This Row],[20D EMA]]</f>
        <v>-4.0008745080892118E-2</v>
      </c>
      <c r="T521" s="2">
        <f>(Table2[[#This Row],[Close Price]]-Table2[[#This Row],[50D EMA]])/Table2[[#This Row],[50D EMA]]</f>
        <v>-8.7390223055100608E-2</v>
      </c>
      <c r="U521" s="2">
        <f>(Table2[[#This Row],[Close Price]]-Table2[[#This Row],[200D EMA]])/Table2[[#This Row],[200D EMA]]</f>
        <v>-0.1151966432115808</v>
      </c>
      <c r="V521">
        <v>1.26544491839923</v>
      </c>
      <c r="W521">
        <v>44.1</v>
      </c>
      <c r="X521">
        <v>45.03</v>
      </c>
      <c r="Y521">
        <v>43.86</v>
      </c>
      <c r="Z521">
        <v>44.59</v>
      </c>
      <c r="AA521">
        <v>43.78</v>
      </c>
      <c r="AB521">
        <v>45.9</v>
      </c>
      <c r="AC521" s="2">
        <f>(Table2[[#This Row],[Close Price]]/Table2[[#This Row],[Day Low]])-1</f>
        <v>-4.308390022675801E-3</v>
      </c>
      <c r="AD521" s="2">
        <f>(Table2[[#This Row],[Day High]]/Table2[[#This Row],[Close Price]])-1</f>
        <v>2.5506718287406249E-2</v>
      </c>
      <c r="AE521" s="2">
        <f>(Table2[[#This Row],[Close Price]]/Table2[[#This Row],[Current Week Low]])-1</f>
        <v>1.1399908800728831E-3</v>
      </c>
      <c r="AF521" s="2">
        <f>(Table2[[#This Row],[Current Week High]]/Table2[[#This Row],[Close Price]])-1</f>
        <v>1.5486221817353929E-2</v>
      </c>
      <c r="AG521" s="2">
        <f>(Table2[[#This Row],[Close Price]]/Table2[[#This Row],[Current Month Low]])-1</f>
        <v>2.9693924166285246E-3</v>
      </c>
      <c r="AH521" s="2">
        <f>(Table2[[#This Row],[Current Month High]]/Table2[[#This Row],[Close Price]])-1</f>
        <v>4.5319972671373332E-2</v>
      </c>
      <c r="AI521">
        <v>43.475290366659003</v>
      </c>
      <c r="AJ521">
        <v>9.7750000000000004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-0.24</v>
      </c>
      <c r="AM521" t="s">
        <v>10184</v>
      </c>
      <c r="AN521">
        <v>0.3</v>
      </c>
      <c r="AO521" t="s">
        <v>10183</v>
      </c>
      <c r="AP521">
        <v>2.7781172584088999E-2</v>
      </c>
      <c r="AQ521">
        <f>(Table2[[#This Row],[Sharpe Ratio]]-AVERAGE(Table2[Sharpe Ratio]))/_xlfn.STDEV.P(Table2[Sharpe Ratio])</f>
        <v>-0.2922948424657047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626</v>
      </c>
      <c r="AT521">
        <f>_xlfn.RANK.AVG(Table2[[#This Row],[6M Return vs Nifty Z-Score]],Table2[6M Return vs Nifty Z-Score])</f>
        <v>714</v>
      </c>
      <c r="AU521">
        <f>_xlfn.RANK.AVG(Table2[[#This Row],[Sharpe Ratio Z-Score]],Table2[Sharpe Ratio Z-Score])</f>
        <v>415</v>
      </c>
      <c r="AV521">
        <f>(Table2[[#This Row],[Rank 1Y]]+Table2[[#This Row],[Rank 6M]]+Table2[[#This Row],[Rank Sharpe]])/3</f>
        <v>585</v>
      </c>
    </row>
    <row r="522" spans="1:48" x14ac:dyDescent="0.3">
      <c r="A522" t="s">
        <v>1306</v>
      </c>
      <c r="B522" t="s">
        <v>1307</v>
      </c>
      <c r="C522" t="s">
        <v>10141</v>
      </c>
      <c r="D522" t="s">
        <v>122</v>
      </c>
      <c r="E522">
        <v>8465.0108580800006</v>
      </c>
      <c r="F522">
        <v>1439.2</v>
      </c>
      <c r="G522">
        <v>47.394009609757497</v>
      </c>
      <c r="H522">
        <f>(Table2[[#This Row],[1Y Return vs Nifty]]-AVERAGE(Table2[1Y Return vs Nifty]))/_xlfn.STDEV.P(Table2[1Y Return vs Nifty])</f>
        <v>4.8305160080843325E-2</v>
      </c>
      <c r="I522">
        <v>-4.5079179765689998</v>
      </c>
      <c r="J522">
        <f>(Table2[[#This Row],[1M Return vs Nifty]]-AVERAGE(Table2[1M Return vs Nifty]))/_xlfn.STDEV.P(Table2[1M Return vs Nifty])</f>
        <v>-0.3814938024684455</v>
      </c>
      <c r="K522">
        <v>8.7184519321544691</v>
      </c>
      <c r="L522">
        <f>(Table2[[#This Row],[6M Return vs Nifty]]-AVERAGE(Table2[6M Return vs Nifty]))/_xlfn.STDEV.P(Table2[6M Return vs Nifty])</f>
        <v>-5.7133894279151352E-2</v>
      </c>
      <c r="M522">
        <v>-3.4211365947010801</v>
      </c>
      <c r="N522">
        <f>(Table2[[#This Row],[1W Return vs Nifty]]-AVERAGE(Table2[1W Return vs Nifty]))/_xlfn.STDEV.P(Table2[1W Return vs Nifty])</f>
        <v>-0.40218733884321722</v>
      </c>
      <c r="O522">
        <v>1403.09</v>
      </c>
      <c r="P522">
        <v>1345.29808990438</v>
      </c>
      <c r="Q522">
        <v>1166.0846351840501</v>
      </c>
      <c r="R522">
        <v>62.943106276644599</v>
      </c>
      <c r="S522" s="2">
        <f>(Table2[[#This Row],[Close Price]]-Table2[[#This Row],[20D EMA]])/Table2[[#This Row],[20D EMA]]</f>
        <v>2.5736053995110884E-2</v>
      </c>
      <c r="T522" s="2">
        <f>(Table2[[#This Row],[Close Price]]-Table2[[#This Row],[50D EMA]])/Table2[[#This Row],[50D EMA]]</f>
        <v>6.9800076875374345E-2</v>
      </c>
      <c r="U522" s="2">
        <f>(Table2[[#This Row],[Close Price]]-Table2[[#This Row],[200D EMA]])/Table2[[#This Row],[200D EMA]]</f>
        <v>0.23421573063849055</v>
      </c>
      <c r="V522">
        <v>0.65444813686140602</v>
      </c>
      <c r="W522">
        <v>1430</v>
      </c>
      <c r="X522">
        <v>1476</v>
      </c>
      <c r="Y522">
        <v>1399.4</v>
      </c>
      <c r="Z522">
        <v>1444.35</v>
      </c>
      <c r="AA522">
        <v>1371.9</v>
      </c>
      <c r="AB522">
        <v>1466.35</v>
      </c>
      <c r="AC522" s="2">
        <f>(Table2[[#This Row],[Close Price]]/Table2[[#This Row],[Day Low]])-1</f>
        <v>6.4335664335664067E-3</v>
      </c>
      <c r="AD522" s="2">
        <f>(Table2[[#This Row],[Day High]]/Table2[[#This Row],[Close Price]])-1</f>
        <v>2.5569760978321199E-2</v>
      </c>
      <c r="AE522" s="2">
        <f>(Table2[[#This Row],[Close Price]]/Table2[[#This Row],[Current Week Low]])-1</f>
        <v>2.8440760325853853E-2</v>
      </c>
      <c r="AF522" s="2">
        <f>(Table2[[#This Row],[Current Week High]]/Table2[[#This Row],[Close Price]])-1</f>
        <v>3.578376876042233E-3</v>
      </c>
      <c r="AG522" s="2">
        <f>(Table2[[#This Row],[Close Price]]/Table2[[#This Row],[Current Month Low]])-1</f>
        <v>4.9056053648224962E-2</v>
      </c>
      <c r="AH522" s="2">
        <f>(Table2[[#This Row],[Current Month High]]/Table2[[#This Row],[Close Price]])-1</f>
        <v>1.8864647026125558E-2</v>
      </c>
      <c r="AI522">
        <v>8.8069760978321199</v>
      </c>
      <c r="AJ522">
        <v>79.8887569526904</v>
      </c>
      <c r="AK522" t="str">
        <f>IF(AND(Table2[[#This Row],[20D EMA]]&gt;Table2[[#This Row],[50D EMA]],Table2[[#This Row],[50D EMA]]&gt;Table2[[#This Row],[200D EMA]]),"Uptrend","Downtrend/NoTrend")</f>
        <v>Uptrend</v>
      </c>
      <c r="AL522">
        <v>0.13</v>
      </c>
      <c r="AM522" t="s">
        <v>10183</v>
      </c>
      <c r="AN522">
        <v>4.37</v>
      </c>
      <c r="AO522" t="s">
        <v>10183</v>
      </c>
      <c r="AP522">
        <v>0.114287381229665</v>
      </c>
      <c r="AQ522">
        <f>(Table2[[#This Row],[Sharpe Ratio]]-AVERAGE(Table2[Sharpe Ratio]))/_xlfn.STDEV.P(Table2[Sharpe Ratio])</f>
        <v>0.68630985258657484</v>
      </c>
      <c r="AR5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-0.10620002292339592</v>
      </c>
      <c r="AS522">
        <f>_xlfn.RANK.AVG(Table2[[#This Row],[1Y Return vs Nifty Z-Score]],Table2[1Y Return vs Nifty Z-Score])</f>
        <v>262</v>
      </c>
      <c r="AT522">
        <f>_xlfn.RANK.AVG(Table2[[#This Row],[6M Return vs Nifty Z-Score]],Table2[6M Return vs Nifty Z-Score])</f>
        <v>328</v>
      </c>
      <c r="AU522">
        <f>_xlfn.RANK.AVG(Table2[[#This Row],[Sharpe Ratio Z-Score]],Table2[Sharpe Ratio Z-Score])</f>
        <v>174</v>
      </c>
      <c r="AV522">
        <f>(Table2[[#This Row],[Rank 1Y]]+Table2[[#This Row],[Rank 6M]]+Table2[[#This Row],[Rank Sharpe]])/3</f>
        <v>254.66666666666666</v>
      </c>
    </row>
    <row r="523" spans="1:48" x14ac:dyDescent="0.3">
      <c r="A523" t="s">
        <v>1310</v>
      </c>
      <c r="B523" t="s">
        <v>1311</v>
      </c>
      <c r="C523" t="s">
        <v>10142</v>
      </c>
      <c r="D523" t="s">
        <v>46</v>
      </c>
      <c r="E523">
        <v>8427.0293634699992</v>
      </c>
      <c r="F523">
        <v>50.17</v>
      </c>
      <c r="G523">
        <v>122.606574207918</v>
      </c>
      <c r="H523">
        <f>(Table2[[#This Row],[1Y Return vs Nifty]]-AVERAGE(Table2[1Y Return vs Nifty]))/_xlfn.STDEV.P(Table2[1Y Return vs Nifty])</f>
        <v>0.97331507085675051</v>
      </c>
      <c r="I523">
        <v>-3.2826824428658599</v>
      </c>
      <c r="J523">
        <f>(Table2[[#This Row],[1M Return vs Nifty]]-AVERAGE(Table2[1M Return vs Nifty]))/_xlfn.STDEV.P(Table2[1M Return vs Nifty])</f>
        <v>-0.26499218831643517</v>
      </c>
      <c r="K523">
        <v>41.548608522415201</v>
      </c>
      <c r="L523">
        <f>(Table2[[#This Row],[6M Return vs Nifty]]-AVERAGE(Table2[6M Return vs Nifty]))/_xlfn.STDEV.P(Table2[6M Return vs Nifty])</f>
        <v>0.95293095283521256</v>
      </c>
      <c r="M523">
        <v>1.9634330089800101</v>
      </c>
      <c r="N523">
        <f>(Table2[[#This Row],[1W Return vs Nifty]]-AVERAGE(Table2[1W Return vs Nifty]))/_xlfn.STDEV.P(Table2[1W Return vs Nifty])</f>
        <v>0.74679499183426401</v>
      </c>
      <c r="O523">
        <v>48.44</v>
      </c>
      <c r="P523">
        <v>44.585128121394803</v>
      </c>
      <c r="Q523">
        <v>35.930593121408698</v>
      </c>
      <c r="R523">
        <v>57.712266075022903</v>
      </c>
      <c r="S523" s="2">
        <f>(Table2[[#This Row],[Close Price]]-Table2[[#This Row],[20D EMA]])/Table2[[#This Row],[20D EMA]]</f>
        <v>3.5714285714285796E-2</v>
      </c>
      <c r="T523" s="2">
        <f>(Table2[[#This Row],[Close Price]]-Table2[[#This Row],[50D EMA]])/Table2[[#This Row],[50D EMA]]</f>
        <v>0.12526311157834757</v>
      </c>
      <c r="U523" s="2">
        <f>(Table2[[#This Row],[Close Price]]-Table2[[#This Row],[200D EMA]])/Table2[[#This Row],[200D EMA]]</f>
        <v>0.3963031400699859</v>
      </c>
      <c r="V523">
        <v>1.2879575292051999</v>
      </c>
      <c r="W523">
        <v>50.11</v>
      </c>
      <c r="X523">
        <v>51.75</v>
      </c>
      <c r="Y523">
        <v>49.27</v>
      </c>
      <c r="Z523">
        <v>50.89</v>
      </c>
      <c r="AA523">
        <v>46.4</v>
      </c>
      <c r="AB523">
        <v>53.15</v>
      </c>
      <c r="AC523" s="2">
        <f>(Table2[[#This Row],[Close Price]]/Table2[[#This Row],[Day Low]])-1</f>
        <v>1.1973657952504269E-3</v>
      </c>
      <c r="AD523" s="2">
        <f>(Table2[[#This Row],[Day High]]/Table2[[#This Row],[Close Price]])-1</f>
        <v>3.1492924058202032E-2</v>
      </c>
      <c r="AE523" s="2">
        <f>(Table2[[#This Row],[Close Price]]/Table2[[#This Row],[Current Week Low]])-1</f>
        <v>1.8266693728435035E-2</v>
      </c>
      <c r="AF523" s="2">
        <f>(Table2[[#This Row],[Current Week High]]/Table2[[#This Row],[Close Price]])-1</f>
        <v>1.4351205899940211E-2</v>
      </c>
      <c r="AG523" s="2">
        <f>(Table2[[#This Row],[Close Price]]/Table2[[#This Row],[Current Month Low]])-1</f>
        <v>8.1250000000000044E-2</v>
      </c>
      <c r="AH523" s="2">
        <f>(Table2[[#This Row],[Current Month High]]/Table2[[#This Row],[Close Price]])-1</f>
        <v>5.9398046641419011E-2</v>
      </c>
      <c r="AI523">
        <v>6.4381104245565002</v>
      </c>
      <c r="AJ523">
        <v>181.73698748182801</v>
      </c>
      <c r="AK523" t="str">
        <f>IF(AND(Table2[[#This Row],[20D EMA]]&gt;Table2[[#This Row],[50D EMA]],Table2[[#This Row],[50D EMA]]&gt;Table2[[#This Row],[200D EMA]]),"Uptrend","Downtrend/NoTrend")</f>
        <v>Uptrend</v>
      </c>
      <c r="AL523">
        <v>0.2</v>
      </c>
      <c r="AM523" t="s">
        <v>10183</v>
      </c>
      <c r="AN523">
        <v>4.13</v>
      </c>
      <c r="AO523" t="s">
        <v>10183</v>
      </c>
      <c r="AP523">
        <v>0.120646722758011</v>
      </c>
      <c r="AQ523">
        <f>(Table2[[#This Row],[Sharpe Ratio]]-AVERAGE(Table2[Sharpe Ratio]))/_xlfn.STDEV.P(Table2[Sharpe Ratio])</f>
        <v>0.7582501395846758</v>
      </c>
      <c r="AR5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3.1662989667944679</v>
      </c>
      <c r="AS523">
        <f>_xlfn.RANK.AVG(Table2[[#This Row],[1Y Return vs Nifty Z-Score]],Table2[1Y Return vs Nifty Z-Score])</f>
        <v>88</v>
      </c>
      <c r="AT523">
        <f>_xlfn.RANK.AVG(Table2[[#This Row],[6M Return vs Nifty Z-Score]],Table2[6M Return vs Nifty Z-Score])</f>
        <v>98</v>
      </c>
      <c r="AU523">
        <f>_xlfn.RANK.AVG(Table2[[#This Row],[Sharpe Ratio Z-Score]],Table2[Sharpe Ratio Z-Score])</f>
        <v>164</v>
      </c>
      <c r="AV523">
        <f>(Table2[[#This Row],[Rank 1Y]]+Table2[[#This Row],[Rank 6M]]+Table2[[#This Row],[Rank Sharpe]])/3</f>
        <v>116.66666666666667</v>
      </c>
    </row>
    <row r="524" spans="1:48" x14ac:dyDescent="0.3">
      <c r="A524" t="s">
        <v>1312</v>
      </c>
      <c r="B524" t="s">
        <v>1313</v>
      </c>
      <c r="C524" t="s">
        <v>10150</v>
      </c>
      <c r="D524" t="s">
        <v>384</v>
      </c>
      <c r="E524">
        <v>8408.7711799999997</v>
      </c>
      <c r="F524">
        <v>190.2</v>
      </c>
      <c r="G524">
        <v>-32.351555494016502</v>
      </c>
      <c r="H524">
        <f>(Table2[[#This Row],[1Y Return vs Nifty]]-AVERAGE(Table2[1Y Return vs Nifty]))/_xlfn.STDEV.P(Table2[1Y Return vs Nifty])</f>
        <v>-0.93245435072063221</v>
      </c>
      <c r="I524">
        <v>1.79623169854826</v>
      </c>
      <c r="J524">
        <f>(Table2[[#This Row],[1M Return vs Nifty]]-AVERAGE(Table2[1M Return vs Nifty]))/_xlfn.STDEV.P(Table2[1M Return vs Nifty])</f>
        <v>0.21793675011049984</v>
      </c>
      <c r="K524">
        <v>-15.1071393678943</v>
      </c>
      <c r="L524">
        <f>(Table2[[#This Row],[6M Return vs Nifty]]-AVERAGE(Table2[6M Return vs Nifty]))/_xlfn.STDEV.P(Table2[6M Return vs Nifty])</f>
        <v>-0.79016092592700593</v>
      </c>
      <c r="M524">
        <v>-3.5965663343505101</v>
      </c>
      <c r="N524">
        <f>(Table2[[#This Row],[1W Return vs Nifty]]-AVERAGE(Table2[1W Return vs Nifty]))/_xlfn.STDEV.P(Table2[1W Return vs Nifty])</f>
        <v>-0.43962128175199638</v>
      </c>
      <c r="O524">
        <v>184.43</v>
      </c>
      <c r="P524">
        <v>179.522752100974</v>
      </c>
      <c r="Q524">
        <v>191.11969511170801</v>
      </c>
      <c r="R524">
        <v>63.750096793498599</v>
      </c>
      <c r="S524" s="2">
        <f>(Table2[[#This Row],[Close Price]]-Table2[[#This Row],[20D EMA]])/Table2[[#This Row],[20D EMA]]</f>
        <v>3.1285582605866627E-2</v>
      </c>
      <c r="T524" s="2">
        <f>(Table2[[#This Row],[Close Price]]-Table2[[#This Row],[50D EMA]])/Table2[[#This Row],[50D EMA]]</f>
        <v>5.9475736496176719E-2</v>
      </c>
      <c r="U524" s="2">
        <f>(Table2[[#This Row],[Close Price]]-Table2[[#This Row],[200D EMA]])/Table2[[#This Row],[200D EMA]]</f>
        <v>-4.8121419991302749E-3</v>
      </c>
      <c r="V524">
        <v>1.15552883884998</v>
      </c>
      <c r="W524">
        <v>192</v>
      </c>
      <c r="X524">
        <v>197.39</v>
      </c>
      <c r="Y524">
        <v>185.8</v>
      </c>
      <c r="Z524">
        <v>191.9</v>
      </c>
      <c r="AA524">
        <v>180.9</v>
      </c>
      <c r="AB524">
        <v>197.1</v>
      </c>
      <c r="AC524" s="2">
        <f>(Table2[[#This Row],[Close Price]]/Table2[[#This Row],[Day Low]])-1</f>
        <v>-9.3750000000000222E-3</v>
      </c>
      <c r="AD524" s="2">
        <f>(Table2[[#This Row],[Day High]]/Table2[[#This Row],[Close Price]])-1</f>
        <v>3.7802313354363903E-2</v>
      </c>
      <c r="AE524" s="2">
        <f>(Table2[[#This Row],[Close Price]]/Table2[[#This Row],[Current Week Low]])-1</f>
        <v>2.3681377825618855E-2</v>
      </c>
      <c r="AF524" s="2">
        <f>(Table2[[#This Row],[Current Week High]]/Table2[[#This Row],[Close Price]])-1</f>
        <v>8.9379600420611549E-3</v>
      </c>
      <c r="AG524" s="2">
        <f>(Table2[[#This Row],[Close Price]]/Table2[[#This Row],[Current Month Low]])-1</f>
        <v>5.1409618573797555E-2</v>
      </c>
      <c r="AH524" s="2">
        <f>(Table2[[#This Row],[Current Month High]]/Table2[[#This Row],[Close Price]])-1</f>
        <v>3.6277602523659302E-2</v>
      </c>
      <c r="AI524">
        <v>35.6466876971608</v>
      </c>
      <c r="AJ524">
        <v>31.172413793103399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-0.05</v>
      </c>
      <c r="AM524" t="s">
        <v>10184</v>
      </c>
      <c r="AN524">
        <v>4</v>
      </c>
      <c r="AO524" t="s">
        <v>10183</v>
      </c>
      <c r="AQ524">
        <f>(Table2[[#This Row],[Sharpe Ratio]]-AVERAGE(Table2[Sharpe Ratio]))/_xlfn.STDEV.P(Table2[Sharpe Ratio])</f>
        <v>-0.60657038812317254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672</v>
      </c>
      <c r="AT524">
        <f>_xlfn.RANK.AVG(Table2[[#This Row],[6M Return vs Nifty Z-Score]],Table2[6M Return vs Nifty Z-Score])</f>
        <v>586</v>
      </c>
      <c r="AU524">
        <f>_xlfn.RANK.AVG(Table2[[#This Row],[Sharpe Ratio Z-Score]],Table2[Sharpe Ratio Z-Score])</f>
        <v>518</v>
      </c>
      <c r="AV524">
        <f>(Table2[[#This Row],[Rank 1Y]]+Table2[[#This Row],[Rank 6M]]+Table2[[#This Row],[Rank Sharpe]])/3</f>
        <v>592</v>
      </c>
    </row>
    <row r="525" spans="1:48" x14ac:dyDescent="0.3">
      <c r="A525" t="s">
        <v>1314</v>
      </c>
      <c r="B525" t="s">
        <v>1315</v>
      </c>
      <c r="C525" t="s">
        <v>10153</v>
      </c>
      <c r="D525" t="s">
        <v>396</v>
      </c>
      <c r="E525">
        <v>8405.8955017099997</v>
      </c>
      <c r="F525">
        <v>531.65</v>
      </c>
      <c r="G525">
        <v>-6.0771167553065402</v>
      </c>
      <c r="H525">
        <f>(Table2[[#This Row],[1Y Return vs Nifty]]-AVERAGE(Table2[1Y Return vs Nifty]))/_xlfn.STDEV.P(Table2[1Y Return vs Nifty])</f>
        <v>-0.60931530655651989</v>
      </c>
      <c r="I525">
        <v>-17.920954413385399</v>
      </c>
      <c r="J525">
        <f>(Table2[[#This Row],[1M Return vs Nifty]]-AVERAGE(Table2[1M Return vs Nifty]))/_xlfn.STDEV.P(Table2[1M Return vs Nifty])</f>
        <v>-1.6568733948688801</v>
      </c>
      <c r="K525">
        <v>-4.2068800921804197</v>
      </c>
      <c r="L525">
        <f>(Table2[[#This Row],[6M Return vs Nifty]]-AVERAGE(Table2[6M Return vs Nifty]))/_xlfn.STDEV.P(Table2[6M Return vs Nifty])</f>
        <v>-0.4547994819886898</v>
      </c>
      <c r="M525">
        <v>-4.7784882975840697</v>
      </c>
      <c r="N525">
        <f>(Table2[[#This Row],[1W Return vs Nifty]]-AVERAGE(Table2[1W Return vs Nifty]))/_xlfn.STDEV.P(Table2[1W Return vs Nifty])</f>
        <v>-0.69182480997208207</v>
      </c>
      <c r="O525">
        <v>541.39</v>
      </c>
      <c r="P525">
        <v>523.32123890769606</v>
      </c>
      <c r="Q525">
        <v>487.80868625334199</v>
      </c>
      <c r="R525">
        <v>36.921119152129002</v>
      </c>
      <c r="S525" s="2">
        <f>(Table2[[#This Row],[Close Price]]-Table2[[#This Row],[20D EMA]])/Table2[[#This Row],[20D EMA]]</f>
        <v>-1.7990727571621214E-2</v>
      </c>
      <c r="T525" s="2">
        <f>(Table2[[#This Row],[Close Price]]-Table2[[#This Row],[50D EMA]])/Table2[[#This Row],[50D EMA]]</f>
        <v>1.5915197918754748E-2</v>
      </c>
      <c r="U525" s="2">
        <f>(Table2[[#This Row],[Close Price]]-Table2[[#This Row],[200D EMA]])/Table2[[#This Row],[200D EMA]]</f>
        <v>8.9873991550632484E-2</v>
      </c>
      <c r="V525">
        <v>0.63876928861279303</v>
      </c>
      <c r="W525">
        <v>528.5</v>
      </c>
      <c r="X525">
        <v>545</v>
      </c>
      <c r="Y525">
        <v>523</v>
      </c>
      <c r="Z525">
        <v>535.45000000000005</v>
      </c>
      <c r="AA525">
        <v>523</v>
      </c>
      <c r="AB525">
        <v>570</v>
      </c>
      <c r="AC525" s="2">
        <f>(Table2[[#This Row],[Close Price]]/Table2[[#This Row],[Day Low]])-1</f>
        <v>5.9602649006622599E-3</v>
      </c>
      <c r="AD525" s="2">
        <f>(Table2[[#This Row],[Day High]]/Table2[[#This Row],[Close Price]])-1</f>
        <v>2.5110505031505692E-2</v>
      </c>
      <c r="AE525" s="2">
        <f>(Table2[[#This Row],[Close Price]]/Table2[[#This Row],[Current Week Low]])-1</f>
        <v>1.6539196940726475E-2</v>
      </c>
      <c r="AF525" s="2">
        <f>(Table2[[#This Row],[Current Week High]]/Table2[[#This Row],[Close Price]])-1</f>
        <v>7.1475594846235335E-3</v>
      </c>
      <c r="AG525" s="2">
        <f>(Table2[[#This Row],[Close Price]]/Table2[[#This Row],[Current Month Low]])-1</f>
        <v>1.6539196940726475E-2</v>
      </c>
      <c r="AH525" s="2">
        <f>(Table2[[#This Row],[Current Month High]]/Table2[[#This Row],[Close Price]])-1</f>
        <v>7.2133922693501384E-2</v>
      </c>
      <c r="AI525">
        <v>19.232577823756198</v>
      </c>
      <c r="AJ525">
        <v>31.988579940417001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-0.02</v>
      </c>
      <c r="AM525" t="s">
        <v>10184</v>
      </c>
      <c r="AN525">
        <v>-0.35</v>
      </c>
      <c r="AO525" t="s">
        <v>10184</v>
      </c>
      <c r="AP525">
        <v>-1.1954450345684001E-2</v>
      </c>
      <c r="AQ525">
        <f>(Table2[[#This Row],[Sharpe Ratio]]-AVERAGE(Table2[Sharpe Ratio]))/_xlfn.STDEV.P(Table2[Sharpe Ratio])</f>
        <v>-0.74180555121980418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-4.1546185446059765</v>
      </c>
      <c r="AS525">
        <f>_xlfn.RANK.AVG(Table2[[#This Row],[1Y Return vs Nifty Z-Score]],Table2[1Y Return vs Nifty Z-Score])</f>
        <v>545</v>
      </c>
      <c r="AT525">
        <f>_xlfn.RANK.AVG(Table2[[#This Row],[6M Return vs Nifty Z-Score]],Table2[6M Return vs Nifty Z-Score])</f>
        <v>480</v>
      </c>
      <c r="AU525">
        <f>_xlfn.RANK.AVG(Table2[[#This Row],[Sharpe Ratio Z-Score]],Table2[Sharpe Ratio Z-Score])</f>
        <v>563</v>
      </c>
      <c r="AV525">
        <f>(Table2[[#This Row],[Rank 1Y]]+Table2[[#This Row],[Rank 6M]]+Table2[[#This Row],[Rank Sharpe]])/3</f>
        <v>529.33333333333337</v>
      </c>
    </row>
    <row r="526" spans="1:48" x14ac:dyDescent="0.3">
      <c r="A526" t="s">
        <v>1321</v>
      </c>
      <c r="B526" t="s">
        <v>1322</v>
      </c>
      <c r="C526" t="s">
        <v>10144</v>
      </c>
      <c r="D526" t="s">
        <v>62</v>
      </c>
      <c r="E526">
        <v>8365.7997247099993</v>
      </c>
      <c r="F526">
        <v>908.4</v>
      </c>
      <c r="G526">
        <v>78.924631140379006</v>
      </c>
      <c r="H526">
        <f>(Table2[[#This Row],[1Y Return vs Nifty]]-AVERAGE(Table2[1Y Return vs Nifty]))/_xlfn.STDEV.P(Table2[1Y Return vs Nifty])</f>
        <v>0.4360879403194316</v>
      </c>
      <c r="I526">
        <v>-11.1225370965658</v>
      </c>
      <c r="J526">
        <f>(Table2[[#This Row],[1M Return vs Nifty]]-AVERAGE(Table2[1M Return vs Nifty]))/_xlfn.STDEV.P(Table2[1M Return vs Nifty])</f>
        <v>-1.0104453658884858</v>
      </c>
      <c r="K526">
        <v>21.5130251295849</v>
      </c>
      <c r="L526">
        <f>(Table2[[#This Row],[6M Return vs Nifty]]-AVERAGE(Table2[6M Return vs Nifty]))/_xlfn.STDEV.P(Table2[6M Return vs Nifty])</f>
        <v>0.33650871857362735</v>
      </c>
      <c r="M526">
        <v>-3.6093617693775202</v>
      </c>
      <c r="N526">
        <f>(Table2[[#This Row],[1W Return vs Nifty]]-AVERAGE(Table2[1W Return vs Nifty]))/_xlfn.STDEV.P(Table2[1W Return vs Nifty])</f>
        <v>-0.44235162602116812</v>
      </c>
      <c r="O526">
        <v>930.89</v>
      </c>
      <c r="P526">
        <v>904.252686205896</v>
      </c>
      <c r="Q526">
        <v>747.28008812216001</v>
      </c>
      <c r="R526">
        <v>31.3346996065026</v>
      </c>
      <c r="S526" s="2">
        <f>(Table2[[#This Row],[Close Price]]-Table2[[#This Row],[20D EMA]])/Table2[[#This Row],[20D EMA]]</f>
        <v>-2.4159675149588038E-2</v>
      </c>
      <c r="T526" s="2">
        <f>(Table2[[#This Row],[Close Price]]-Table2[[#This Row],[50D EMA]])/Table2[[#This Row],[50D EMA]]</f>
        <v>4.586454491504432E-3</v>
      </c>
      <c r="U526" s="2">
        <f>(Table2[[#This Row],[Close Price]]-Table2[[#This Row],[200D EMA]])/Table2[[#This Row],[200D EMA]]</f>
        <v>0.21560846386623009</v>
      </c>
      <c r="V526">
        <v>0.40482815163563102</v>
      </c>
      <c r="W526">
        <v>910.2</v>
      </c>
      <c r="X526">
        <v>950</v>
      </c>
      <c r="Y526">
        <v>900.55</v>
      </c>
      <c r="Z526">
        <v>928.65</v>
      </c>
      <c r="AA526">
        <v>900.55</v>
      </c>
      <c r="AB526">
        <v>965</v>
      </c>
      <c r="AC526" s="2">
        <f>(Table2[[#This Row],[Close Price]]/Table2[[#This Row],[Day Low]])-1</f>
        <v>-1.9775873434411118E-3</v>
      </c>
      <c r="AD526" s="2">
        <f>(Table2[[#This Row],[Day High]]/Table2[[#This Row],[Close Price]])-1</f>
        <v>4.5794804051078941E-2</v>
      </c>
      <c r="AE526" s="2">
        <f>(Table2[[#This Row],[Close Price]]/Table2[[#This Row],[Current Week Low]])-1</f>
        <v>8.7168952306924119E-3</v>
      </c>
      <c r="AF526" s="2">
        <f>(Table2[[#This Row],[Current Week High]]/Table2[[#This Row],[Close Price]])-1</f>
        <v>2.2291941875825616E-2</v>
      </c>
      <c r="AG526" s="2">
        <f>(Table2[[#This Row],[Close Price]]/Table2[[#This Row],[Current Month Low]])-1</f>
        <v>8.7168952306924119E-3</v>
      </c>
      <c r="AH526" s="2">
        <f>(Table2[[#This Row],[Current Month High]]/Table2[[#This Row],[Close Price]])-1</f>
        <v>6.2307353588727521E-2</v>
      </c>
      <c r="AI526">
        <v>9.4066490532804998</v>
      </c>
      <c r="AJ526">
        <v>120.431933996602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-7.0000000000000007E-2</v>
      </c>
      <c r="AM526" t="s">
        <v>10184</v>
      </c>
      <c r="AN526">
        <v>-3.51</v>
      </c>
      <c r="AO526" t="s">
        <v>10184</v>
      </c>
      <c r="AP526">
        <v>-1.3497020864610999E-2</v>
      </c>
      <c r="AQ526">
        <f>(Table2[[#This Row],[Sharpe Ratio]]-AVERAGE(Table2[Sharpe Ratio]))/_xlfn.STDEV.P(Table2[Sharpe Ratio])</f>
        <v>-0.75925593745110953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-1.4394562704677045</v>
      </c>
      <c r="AS526">
        <f>_xlfn.RANK.AVG(Table2[[#This Row],[1Y Return vs Nifty Z-Score]],Table2[1Y Return vs Nifty Z-Score])</f>
        <v>165</v>
      </c>
      <c r="AT526">
        <f>_xlfn.RANK.AVG(Table2[[#This Row],[6M Return vs Nifty Z-Score]],Table2[6M Return vs Nifty Z-Score])</f>
        <v>210</v>
      </c>
      <c r="AU526">
        <f>_xlfn.RANK.AVG(Table2[[#This Row],[Sharpe Ratio Z-Score]],Table2[Sharpe Ratio Z-Score])</f>
        <v>566</v>
      </c>
      <c r="AV526">
        <f>(Table2[[#This Row],[Rank 1Y]]+Table2[[#This Row],[Rank 6M]]+Table2[[#This Row],[Rank Sharpe]])/3</f>
        <v>313.66666666666669</v>
      </c>
    </row>
    <row r="527" spans="1:48" x14ac:dyDescent="0.3">
      <c r="A527" t="s">
        <v>1323</v>
      </c>
      <c r="B527" t="s">
        <v>1324</v>
      </c>
      <c r="C527" t="s">
        <v>10148</v>
      </c>
      <c r="D527" t="s">
        <v>78</v>
      </c>
      <c r="E527">
        <v>8311.1619147710007</v>
      </c>
      <c r="F527">
        <v>205.63</v>
      </c>
      <c r="G527">
        <v>17.926405260868201</v>
      </c>
      <c r="H527">
        <f>(Table2[[#This Row],[1Y Return vs Nifty]]-AVERAGE(Table2[1Y Return vs Nifty]))/_xlfn.STDEV.P(Table2[1Y Return vs Nifty])</f>
        <v>-0.31410537883877321</v>
      </c>
      <c r="I527">
        <v>-13.661580359336</v>
      </c>
      <c r="J527">
        <f>(Table2[[#This Row],[1M Return vs Nifty]]-AVERAGE(Table2[1M Return vs Nifty]))/_xlfn.STDEV.P(Table2[1M Return vs Nifty])</f>
        <v>-1.2518704881427223</v>
      </c>
      <c r="K527">
        <v>2.4056617540099299</v>
      </c>
      <c r="L527">
        <f>(Table2[[#This Row],[6M Return vs Nifty]]-AVERAGE(Table2[6M Return vs Nifty]))/_xlfn.STDEV.P(Table2[6M Return vs Nifty])</f>
        <v>-0.25135555230329243</v>
      </c>
      <c r="M527">
        <v>-4.1159941246181404</v>
      </c>
      <c r="N527">
        <f>(Table2[[#This Row],[1W Return vs Nifty]]-AVERAGE(Table2[1W Return vs Nifty]))/_xlfn.STDEV.P(Table2[1W Return vs Nifty])</f>
        <v>-0.55045898968548701</v>
      </c>
      <c r="O527">
        <v>211.24</v>
      </c>
      <c r="P527">
        <v>214.52023876082501</v>
      </c>
      <c r="Q527">
        <v>196.30571801708899</v>
      </c>
      <c r="R527">
        <v>30.356929741150299</v>
      </c>
      <c r="S527" s="2">
        <f>(Table2[[#This Row],[Close Price]]-Table2[[#This Row],[20D EMA]])/Table2[[#This Row],[20D EMA]]</f>
        <v>-2.6557470176103073E-2</v>
      </c>
      <c r="T527" s="2">
        <f>(Table2[[#This Row],[Close Price]]-Table2[[#This Row],[50D EMA]])/Table2[[#This Row],[50D EMA]]</f>
        <v>-4.1442424324061124E-2</v>
      </c>
      <c r="U527" s="2">
        <f>(Table2[[#This Row],[Close Price]]-Table2[[#This Row],[200D EMA]])/Table2[[#This Row],[200D EMA]]</f>
        <v>4.7498779338150998E-2</v>
      </c>
      <c r="V527">
        <v>0.478146941052636</v>
      </c>
      <c r="W527">
        <v>203.5</v>
      </c>
      <c r="X527">
        <v>206.7</v>
      </c>
      <c r="Y527">
        <v>203.51</v>
      </c>
      <c r="Z527">
        <v>207.4</v>
      </c>
      <c r="AA527">
        <v>203.51</v>
      </c>
      <c r="AB527">
        <v>214</v>
      </c>
      <c r="AC527" s="2">
        <f>(Table2[[#This Row],[Close Price]]/Table2[[#This Row],[Day Low]])-1</f>
        <v>1.0466830466830501E-2</v>
      </c>
      <c r="AD527" s="2">
        <f>(Table2[[#This Row],[Day High]]/Table2[[#This Row],[Close Price]])-1</f>
        <v>5.203520887030022E-3</v>
      </c>
      <c r="AE527" s="2">
        <f>(Table2[[#This Row],[Close Price]]/Table2[[#This Row],[Current Week Low]])-1</f>
        <v>1.0417178517026171E-2</v>
      </c>
      <c r="AF527" s="2">
        <f>(Table2[[#This Row],[Current Week High]]/Table2[[#This Row],[Close Price]])-1</f>
        <v>8.6076934299470498E-3</v>
      </c>
      <c r="AG527" s="2">
        <f>(Table2[[#This Row],[Close Price]]/Table2[[#This Row],[Current Month Low]])-1</f>
        <v>1.0417178517026171E-2</v>
      </c>
      <c r="AH527" s="2">
        <f>(Table2[[#This Row],[Current Month High]]/Table2[[#This Row],[Close Price]])-1</f>
        <v>4.0704177406020614E-2</v>
      </c>
      <c r="AI527">
        <v>24.4954529981033</v>
      </c>
      <c r="AJ527">
        <v>46.773733047822901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-0.18</v>
      </c>
      <c r="AM527" t="s">
        <v>10184</v>
      </c>
      <c r="AN527">
        <v>-2.48</v>
      </c>
      <c r="AO527" t="s">
        <v>10184</v>
      </c>
      <c r="AP527">
        <v>4.4916921688931001E-2</v>
      </c>
      <c r="AQ527">
        <f>(Table2[[#This Row],[Sharpe Ratio]]-AVERAGE(Table2[Sharpe Ratio]))/_xlfn.STDEV.P(Table2[Sharpe Ratio])</f>
        <v>-9.8446044907821356E-2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392</v>
      </c>
      <c r="AT527">
        <f>_xlfn.RANK.AVG(Table2[[#This Row],[6M Return vs Nifty Z-Score]],Table2[6M Return vs Nifty Z-Score])</f>
        <v>404</v>
      </c>
      <c r="AU527">
        <f>_xlfn.RANK.AVG(Table2[[#This Row],[Sharpe Ratio Z-Score]],Table2[Sharpe Ratio Z-Score])</f>
        <v>367</v>
      </c>
      <c r="AV527">
        <f>(Table2[[#This Row],[Rank 1Y]]+Table2[[#This Row],[Rank 6M]]+Table2[[#This Row],[Rank Sharpe]])/3</f>
        <v>387.66666666666669</v>
      </c>
    </row>
    <row r="528" spans="1:48" x14ac:dyDescent="0.3">
      <c r="A528" t="s">
        <v>1325</v>
      </c>
      <c r="B528" t="s">
        <v>1326</v>
      </c>
      <c r="C528" t="s">
        <v>10139</v>
      </c>
      <c r="D528" t="s">
        <v>21</v>
      </c>
      <c r="E528">
        <v>8306.3017735119993</v>
      </c>
      <c r="F528">
        <v>29.99</v>
      </c>
      <c r="G528">
        <v>67.191772880189504</v>
      </c>
      <c r="H528">
        <f>(Table2[[#This Row],[1Y Return vs Nifty]]-AVERAGE(Table2[1Y Return vs Nifty]))/_xlfn.STDEV.P(Table2[1Y Return vs Nifty])</f>
        <v>0.29179010616912937</v>
      </c>
      <c r="I528">
        <v>-11.510489523915201</v>
      </c>
      <c r="J528">
        <f>(Table2[[#This Row],[1M Return vs Nifty]]-AVERAGE(Table2[1M Return vs Nifty]))/_xlfn.STDEV.P(Table2[1M Return vs Nifty])</f>
        <v>-1.0473338520261612</v>
      </c>
      <c r="K528">
        <v>0.84727507887057896</v>
      </c>
      <c r="L528">
        <f>(Table2[[#This Row],[6M Return vs Nifty]]-AVERAGE(Table2[6M Return vs Nifty]))/_xlfn.STDEV.P(Table2[6M Return vs Nifty])</f>
        <v>-0.29930145820971288</v>
      </c>
      <c r="M528">
        <v>-8.6982261262942197E-3</v>
      </c>
      <c r="N528">
        <f>(Table2[[#This Row],[1W Return vs Nifty]]-AVERAGE(Table2[1W Return vs Nifty]))/_xlfn.STDEV.P(Table2[1W Return vs Nifty])</f>
        <v>0.32597325310788211</v>
      </c>
      <c r="O528">
        <v>30.46</v>
      </c>
      <c r="P528">
        <v>31.2815512994475</v>
      </c>
      <c r="Q528">
        <v>28.6428848784332</v>
      </c>
      <c r="R528">
        <v>41.103575298571997</v>
      </c>
      <c r="S528" s="2">
        <f>(Table2[[#This Row],[Close Price]]-Table2[[#This Row],[20D EMA]])/Table2[[#This Row],[20D EMA]]</f>
        <v>-1.5430072225870072E-2</v>
      </c>
      <c r="T528" s="2">
        <f>(Table2[[#This Row],[Close Price]]-Table2[[#This Row],[50D EMA]])/Table2[[#This Row],[50D EMA]]</f>
        <v>-4.1287955545552278E-2</v>
      </c>
      <c r="U528" s="2">
        <f>(Table2[[#This Row],[Close Price]]-Table2[[#This Row],[200D EMA]])/Table2[[#This Row],[200D EMA]]</f>
        <v>4.7031405086612452E-2</v>
      </c>
      <c r="V528">
        <v>0.78572441944829896</v>
      </c>
      <c r="W528">
        <v>29.97</v>
      </c>
      <c r="X528">
        <v>30.35</v>
      </c>
      <c r="Y528">
        <v>29.81</v>
      </c>
      <c r="Z528">
        <v>30.29</v>
      </c>
      <c r="AA528">
        <v>29.01</v>
      </c>
      <c r="AB528">
        <v>31.8</v>
      </c>
      <c r="AC528" s="2">
        <f>(Table2[[#This Row],[Close Price]]/Table2[[#This Row],[Day Low]])-1</f>
        <v>6.6733400066731896E-4</v>
      </c>
      <c r="AD528" s="2">
        <f>(Table2[[#This Row],[Day High]]/Table2[[#This Row],[Close Price]])-1</f>
        <v>1.2004001333778103E-2</v>
      </c>
      <c r="AE528" s="2">
        <f>(Table2[[#This Row],[Close Price]]/Table2[[#This Row],[Current Week Low]])-1</f>
        <v>6.0382422006037828E-3</v>
      </c>
      <c r="AF528" s="2">
        <f>(Table2[[#This Row],[Current Week High]]/Table2[[#This Row],[Close Price]])-1</f>
        <v>1.0003334444814937E-2</v>
      </c>
      <c r="AG528" s="2">
        <f>(Table2[[#This Row],[Close Price]]/Table2[[#This Row],[Current Month Low]])-1</f>
        <v>3.3781454670803068E-2</v>
      </c>
      <c r="AH528" s="2">
        <f>(Table2[[#This Row],[Current Month High]]/Table2[[#This Row],[Close Price]])-1</f>
        <v>6.0353451150383597E-2</v>
      </c>
      <c r="AI528">
        <v>41.713904634878297</v>
      </c>
      <c r="AJ528">
        <v>118.905109489051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-0.27</v>
      </c>
      <c r="AM528" t="s">
        <v>10184</v>
      </c>
      <c r="AN528">
        <v>-2.4700000000000002</v>
      </c>
      <c r="AO528" t="s">
        <v>10184</v>
      </c>
      <c r="AP528">
        <v>1.9399776986161001E-2</v>
      </c>
      <c r="AQ528">
        <f>(Table2[[#This Row],[Sharpe Ratio]]-AVERAGE(Table2[Sharpe Ratio]))/_xlfn.STDEV.P(Table2[Sharpe Ratio])</f>
        <v>-0.38710969115277993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197</v>
      </c>
      <c r="AT528">
        <f>_xlfn.RANK.AVG(Table2[[#This Row],[6M Return vs Nifty Z-Score]],Table2[6M Return vs Nifty Z-Score])</f>
        <v>423</v>
      </c>
      <c r="AU528">
        <f>_xlfn.RANK.AVG(Table2[[#This Row],[Sharpe Ratio Z-Score]],Table2[Sharpe Ratio Z-Score])</f>
        <v>439</v>
      </c>
      <c r="AV528">
        <f>(Table2[[#This Row],[Rank 1Y]]+Table2[[#This Row],[Rank 6M]]+Table2[[#This Row],[Rank Sharpe]])/3</f>
        <v>353</v>
      </c>
    </row>
    <row r="529" spans="1:48" x14ac:dyDescent="0.3">
      <c r="A529" t="s">
        <v>1327</v>
      </c>
      <c r="B529" t="s">
        <v>1328</v>
      </c>
      <c r="C529" t="s">
        <v>10153</v>
      </c>
      <c r="D529" t="s">
        <v>550</v>
      </c>
      <c r="E529">
        <v>8254.0768031999996</v>
      </c>
      <c r="F529">
        <v>753.9</v>
      </c>
      <c r="G529">
        <v>-50.859742665329399</v>
      </c>
      <c r="H529">
        <f>(Table2[[#This Row],[1Y Return vs Nifty]]-AVERAGE(Table2[1Y Return vs Nifty]))/_xlfn.STDEV.P(Table2[1Y Return vs Nifty])</f>
        <v>-1.160079304814787</v>
      </c>
      <c r="I529">
        <v>-9.6573787732583902</v>
      </c>
      <c r="J529">
        <f>(Table2[[#This Row],[1M Return vs Nifty]]-AVERAGE(Table2[1M Return vs Nifty]))/_xlfn.STDEV.P(Table2[1M Return vs Nifty])</f>
        <v>-0.8711306749917368</v>
      </c>
      <c r="K529">
        <v>-32.136036878400098</v>
      </c>
      <c r="L529">
        <f>(Table2[[#This Row],[6M Return vs Nifty]]-AVERAGE(Table2[6M Return vs Nifty]))/_xlfn.STDEV.P(Table2[6M Return vs Nifty])</f>
        <v>-1.3140783404902305</v>
      </c>
      <c r="M529">
        <v>-2.6031845730035501</v>
      </c>
      <c r="N529">
        <f>(Table2[[#This Row],[1W Return vs Nifty]]-AVERAGE(Table2[1W Return vs Nifty]))/_xlfn.STDEV.P(Table2[1W Return vs Nifty])</f>
        <v>-0.22764926255390799</v>
      </c>
      <c r="O529">
        <v>761.76</v>
      </c>
      <c r="P529">
        <v>783.68948977868604</v>
      </c>
      <c r="Q529">
        <v>862.77453052297096</v>
      </c>
      <c r="R529">
        <v>36.491849068402999</v>
      </c>
      <c r="S529" s="2">
        <f>(Table2[[#This Row],[Close Price]]-Table2[[#This Row],[20D EMA]])/Table2[[#This Row],[20D EMA]]</f>
        <v>-1.0318210459987416E-2</v>
      </c>
      <c r="T529" s="2">
        <f>(Table2[[#This Row],[Close Price]]-Table2[[#This Row],[50D EMA]])/Table2[[#This Row],[50D EMA]]</f>
        <v>-3.8011853121953459E-2</v>
      </c>
      <c r="U529" s="2">
        <f>(Table2[[#This Row],[Close Price]]-Table2[[#This Row],[200D EMA]])/Table2[[#This Row],[200D EMA]]</f>
        <v>-0.12619117355837645</v>
      </c>
      <c r="V529">
        <v>0.47875948297617998</v>
      </c>
      <c r="W529">
        <v>749.5</v>
      </c>
      <c r="X529">
        <v>756.95</v>
      </c>
      <c r="Y529">
        <v>746.05</v>
      </c>
      <c r="Z529">
        <v>760</v>
      </c>
      <c r="AA529">
        <v>731.8</v>
      </c>
      <c r="AB529">
        <v>772</v>
      </c>
      <c r="AC529" s="2">
        <f>(Table2[[#This Row],[Close Price]]/Table2[[#This Row],[Day Low]])-1</f>
        <v>5.8705803869245621E-3</v>
      </c>
      <c r="AD529" s="2">
        <f>(Table2[[#This Row],[Day High]]/Table2[[#This Row],[Close Price]])-1</f>
        <v>4.045629393818917E-3</v>
      </c>
      <c r="AE529" s="2">
        <f>(Table2[[#This Row],[Close Price]]/Table2[[#This Row],[Current Week Low]])-1</f>
        <v>1.052208297031032E-2</v>
      </c>
      <c r="AF529" s="2">
        <f>(Table2[[#This Row],[Current Week High]]/Table2[[#This Row],[Close Price]])-1</f>
        <v>8.0912587876376119E-3</v>
      </c>
      <c r="AG529" s="2">
        <f>(Table2[[#This Row],[Close Price]]/Table2[[#This Row],[Current Month Low]])-1</f>
        <v>3.0199508062312086E-2</v>
      </c>
      <c r="AH529" s="2">
        <f>(Table2[[#This Row],[Current Month High]]/Table2[[#This Row],[Close Price]])-1</f>
        <v>2.4008489189547788E-2</v>
      </c>
      <c r="AI529">
        <v>46.743599946942503</v>
      </c>
      <c r="AJ529">
        <v>4.6501943364797196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-0.17</v>
      </c>
      <c r="AM529" t="s">
        <v>10184</v>
      </c>
      <c r="AN529">
        <v>-1.67</v>
      </c>
      <c r="AO529" t="s">
        <v>10184</v>
      </c>
      <c r="AP529">
        <v>-4.8040611450476001E-2</v>
      </c>
      <c r="AQ529">
        <f>(Table2[[#This Row],[Sharpe Ratio]]-AVERAGE(Table2[Sharpe Ratio]))/_xlfn.STDEV.P(Table2[Sharpe Ratio])</f>
        <v>-1.150031587668211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717</v>
      </c>
      <c r="AT529">
        <f>_xlfn.RANK.AVG(Table2[[#This Row],[6M Return vs Nifty Z-Score]],Table2[6M Return vs Nifty Z-Score])</f>
        <v>703</v>
      </c>
      <c r="AU529">
        <f>_xlfn.RANK.AVG(Table2[[#This Row],[Sharpe Ratio Z-Score]],Table2[Sharpe Ratio Z-Score])</f>
        <v>635</v>
      </c>
      <c r="AV529">
        <f>(Table2[[#This Row],[Rank 1Y]]+Table2[[#This Row],[Rank 6M]]+Table2[[#This Row],[Rank Sharpe]])/3</f>
        <v>685</v>
      </c>
    </row>
    <row r="530" spans="1:48" x14ac:dyDescent="0.3">
      <c r="A530" t="s">
        <v>1329</v>
      </c>
      <c r="B530" t="s">
        <v>1330</v>
      </c>
      <c r="C530" t="s">
        <v>10146</v>
      </c>
      <c r="D530" t="s">
        <v>220</v>
      </c>
      <c r="E530">
        <v>8161.0197436999997</v>
      </c>
      <c r="F530">
        <v>2114.5</v>
      </c>
      <c r="G530">
        <v>8.3839877931296893</v>
      </c>
      <c r="H530">
        <f>(Table2[[#This Row],[1Y Return vs Nifty]]-AVERAGE(Table2[1Y Return vs Nifty]))/_xlfn.STDEV.P(Table2[1Y Return vs Nifty])</f>
        <v>-0.43146383852670595</v>
      </c>
      <c r="I530">
        <v>-9.43173990045584</v>
      </c>
      <c r="J530">
        <f>(Table2[[#This Row],[1M Return vs Nifty]]-AVERAGE(Table2[1M Return vs Nifty]))/_xlfn.STDEV.P(Table2[1M Return vs Nifty])</f>
        <v>-0.84967578556530399</v>
      </c>
      <c r="K530">
        <v>3.6536038070298602</v>
      </c>
      <c r="L530">
        <f>(Table2[[#This Row],[6M Return vs Nifty]]-AVERAGE(Table2[6M Return vs Nifty]))/_xlfn.STDEV.P(Table2[6M Return vs Nifty])</f>
        <v>-0.21296090147286975</v>
      </c>
      <c r="M530">
        <v>-7.9389659162411901</v>
      </c>
      <c r="N530">
        <f>(Table2[[#This Row],[1W Return vs Nifty]]-AVERAGE(Table2[1W Return vs Nifty]))/_xlfn.STDEV.P(Table2[1W Return vs Nifty])</f>
        <v>-1.3662209470108087</v>
      </c>
      <c r="O530">
        <v>2192.4499999999998</v>
      </c>
      <c r="P530">
        <v>2209.3735149555</v>
      </c>
      <c r="Q530">
        <v>1971.0837054651599</v>
      </c>
      <c r="R530">
        <v>31.493286002564101</v>
      </c>
      <c r="S530" s="2">
        <f>(Table2[[#This Row],[Close Price]]-Table2[[#This Row],[20D EMA]])/Table2[[#This Row],[20D EMA]]</f>
        <v>-3.5553832470523766E-2</v>
      </c>
      <c r="T530" s="2">
        <f>(Table2[[#This Row],[Close Price]]-Table2[[#This Row],[50D EMA]])/Table2[[#This Row],[50D EMA]]</f>
        <v>-4.2941365193929604E-2</v>
      </c>
      <c r="U530" s="2">
        <f>(Table2[[#This Row],[Close Price]]-Table2[[#This Row],[200D EMA]])/Table2[[#This Row],[200D EMA]]</f>
        <v>7.2760123853286576E-2</v>
      </c>
      <c r="V530">
        <v>0.61075169223719705</v>
      </c>
      <c r="W530">
        <v>2106.9499999999998</v>
      </c>
      <c r="X530">
        <v>2140.9499999999998</v>
      </c>
      <c r="Y530">
        <v>2107</v>
      </c>
      <c r="Z530">
        <v>2135.75</v>
      </c>
      <c r="AA530">
        <v>2103.75</v>
      </c>
      <c r="AB530">
        <v>2313.75</v>
      </c>
      <c r="AC530" s="2">
        <f>(Table2[[#This Row],[Close Price]]/Table2[[#This Row],[Day Low]])-1</f>
        <v>3.5833788177224157E-3</v>
      </c>
      <c r="AD530" s="2">
        <f>(Table2[[#This Row],[Day High]]/Table2[[#This Row],[Close Price]])-1</f>
        <v>1.250886734452572E-2</v>
      </c>
      <c r="AE530" s="2">
        <f>(Table2[[#This Row],[Close Price]]/Table2[[#This Row],[Current Week Low]])-1</f>
        <v>3.5595633602278909E-3</v>
      </c>
      <c r="AF530" s="2">
        <f>(Table2[[#This Row],[Current Week High]]/Table2[[#This Row],[Close Price]])-1</f>
        <v>1.0049657129344913E-2</v>
      </c>
      <c r="AG530" s="2">
        <f>(Table2[[#This Row],[Close Price]]/Table2[[#This Row],[Current Month Low]])-1</f>
        <v>5.109922756981522E-3</v>
      </c>
      <c r="AH530" s="2">
        <f>(Table2[[#This Row],[Current Month High]]/Table2[[#This Row],[Close Price]])-1</f>
        <v>9.4230314495152623E-2</v>
      </c>
      <c r="AI530">
        <v>29.7233388507921</v>
      </c>
      <c r="AJ530">
        <v>44.6405362883918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-0.21</v>
      </c>
      <c r="AM530" t="s">
        <v>10184</v>
      </c>
      <c r="AN530">
        <v>-1.49</v>
      </c>
      <c r="AO530" t="s">
        <v>10184</v>
      </c>
      <c r="AP530">
        <v>-2.9627625455553998E-2</v>
      </c>
      <c r="AQ530">
        <f>(Table2[[#This Row],[Sharpe Ratio]]-AVERAGE(Table2[Sharpe Ratio]))/_xlfn.STDEV.P(Table2[Sharpe Ratio])</f>
        <v>-0.94173400040036304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0">
        <f>_xlfn.RANK.AVG(Table2[[#This Row],[1Y Return vs Nifty Z-Score]],Table2[1Y Return vs Nifty Z-Score])</f>
        <v>446</v>
      </c>
      <c r="AT530">
        <f>_xlfn.RANK.AVG(Table2[[#This Row],[6M Return vs Nifty Z-Score]],Table2[6M Return vs Nifty Z-Score])</f>
        <v>391</v>
      </c>
      <c r="AU530">
        <f>_xlfn.RANK.AVG(Table2[[#This Row],[Sharpe Ratio Z-Score]],Table2[Sharpe Ratio Z-Score])</f>
        <v>597</v>
      </c>
      <c r="AV530">
        <f>(Table2[[#This Row],[Rank 1Y]]+Table2[[#This Row],[Rank 6M]]+Table2[[#This Row],[Rank Sharpe]])/3</f>
        <v>478</v>
      </c>
    </row>
    <row r="531" spans="1:48" x14ac:dyDescent="0.3">
      <c r="A531" t="s">
        <v>1331</v>
      </c>
      <c r="B531" t="s">
        <v>1332</v>
      </c>
      <c r="C531" t="s">
        <v>10144</v>
      </c>
      <c r="D531" t="s">
        <v>62</v>
      </c>
      <c r="E531">
        <v>8125.8512924399902</v>
      </c>
      <c r="F531">
        <v>498.65</v>
      </c>
      <c r="G531">
        <v>24.0972688629491</v>
      </c>
      <c r="H531">
        <f>(Table2[[#This Row],[1Y Return vs Nifty]]-AVERAGE(Table2[1Y Return vs Nifty]))/_xlfn.STDEV.P(Table2[1Y Return vs Nifty])</f>
        <v>-0.23821234127958391</v>
      </c>
      <c r="I531">
        <v>1.7257281315538</v>
      </c>
      <c r="J531">
        <f>(Table2[[#This Row],[1M Return vs Nifty]]-AVERAGE(Table2[1M Return vs Nifty]))/_xlfn.STDEV.P(Table2[1M Return vs Nifty])</f>
        <v>0.21123291306661024</v>
      </c>
      <c r="K531">
        <v>7.4754517754733101</v>
      </c>
      <c r="L531">
        <f>(Table2[[#This Row],[6M Return vs Nifty]]-AVERAGE(Table2[6M Return vs Nifty]))/_xlfn.STDEV.P(Table2[6M Return vs Nifty])</f>
        <v>-9.5376500882914564E-2</v>
      </c>
      <c r="M531">
        <v>-5.9020755441300796</v>
      </c>
      <c r="N531">
        <f>(Table2[[#This Row],[1W Return vs Nifty]]-AVERAGE(Table2[1W Return vs Nifty]))/_xlfn.STDEV.P(Table2[1W Return vs Nifty])</f>
        <v>-0.93158062859375346</v>
      </c>
      <c r="O531">
        <v>484.05</v>
      </c>
      <c r="P531">
        <v>469.013612020327</v>
      </c>
      <c r="Q531">
        <v>427.61610294045499</v>
      </c>
      <c r="R531">
        <v>60.860092707680003</v>
      </c>
      <c r="S531" s="2">
        <f>(Table2[[#This Row],[Close Price]]-Table2[[#This Row],[20D EMA]])/Table2[[#This Row],[20D EMA]]</f>
        <v>3.0162173329201458E-2</v>
      </c>
      <c r="T531" s="2">
        <f>(Table2[[#This Row],[Close Price]]-Table2[[#This Row],[50D EMA]])/Table2[[#This Row],[50D EMA]]</f>
        <v>6.3188758748410345E-2</v>
      </c>
      <c r="U531" s="2">
        <f>(Table2[[#This Row],[Close Price]]-Table2[[#This Row],[200D EMA]])/Table2[[#This Row],[200D EMA]]</f>
        <v>0.16611604794835419</v>
      </c>
      <c r="V531">
        <v>2.30107997082145</v>
      </c>
      <c r="W531">
        <v>494</v>
      </c>
      <c r="X531">
        <v>498.7</v>
      </c>
      <c r="Y531">
        <v>484.95</v>
      </c>
      <c r="Z531">
        <v>504</v>
      </c>
      <c r="AA531">
        <v>464.35</v>
      </c>
      <c r="AB531">
        <v>521.65</v>
      </c>
      <c r="AC531" s="2">
        <f>(Table2[[#This Row],[Close Price]]/Table2[[#This Row],[Day Low]])-1</f>
        <v>9.4129554655870695E-3</v>
      </c>
      <c r="AD531" s="2">
        <f>(Table2[[#This Row],[Day High]]/Table2[[#This Row],[Close Price]])-1</f>
        <v>1.0027073097362837E-4</v>
      </c>
      <c r="AE531" s="2">
        <f>(Table2[[#This Row],[Close Price]]/Table2[[#This Row],[Current Week Low]])-1</f>
        <v>2.8250335086091427E-2</v>
      </c>
      <c r="AF531" s="2">
        <f>(Table2[[#This Row],[Current Week High]]/Table2[[#This Row],[Close Price]])-1</f>
        <v>1.0728968214178236E-2</v>
      </c>
      <c r="AG531" s="2">
        <f>(Table2[[#This Row],[Close Price]]/Table2[[#This Row],[Current Month Low]])-1</f>
        <v>7.3866695380639502E-2</v>
      </c>
      <c r="AH531" s="2">
        <f>(Table2[[#This Row],[Current Month High]]/Table2[[#This Row],[Close Price]])-1</f>
        <v>4.6124536247869274E-2</v>
      </c>
      <c r="AI531">
        <v>4.6124536247869203</v>
      </c>
      <c r="AJ531">
        <v>53.430769230769201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-0.01</v>
      </c>
      <c r="AM531" t="s">
        <v>10184</v>
      </c>
      <c r="AN531">
        <v>8.9600000000000009</v>
      </c>
      <c r="AO531" t="s">
        <v>10183</v>
      </c>
      <c r="AP531">
        <v>-1.1802890446315E-2</v>
      </c>
      <c r="AQ531">
        <f>(Table2[[#This Row],[Sharpe Ratio]]-AVERAGE(Table2[Sharpe Ratio]))/_xlfn.STDEV.P(Table2[Sharpe Ratio])</f>
        <v>-0.74009102423467388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-1.7940275819243157</v>
      </c>
      <c r="AS531">
        <f>_xlfn.RANK.AVG(Table2[[#This Row],[1Y Return vs Nifty Z-Score]],Table2[1Y Return vs Nifty Z-Score])</f>
        <v>359</v>
      </c>
      <c r="AT531">
        <f>_xlfn.RANK.AVG(Table2[[#This Row],[6M Return vs Nifty Z-Score]],Table2[6M Return vs Nifty Z-Score])</f>
        <v>344</v>
      </c>
      <c r="AU531">
        <f>_xlfn.RANK.AVG(Table2[[#This Row],[Sharpe Ratio Z-Score]],Table2[Sharpe Ratio Z-Score])</f>
        <v>562</v>
      </c>
      <c r="AV531">
        <f>(Table2[[#This Row],[Rank 1Y]]+Table2[[#This Row],[Rank 6M]]+Table2[[#This Row],[Rank Sharpe]])/3</f>
        <v>421.66666666666669</v>
      </c>
    </row>
    <row r="532" spans="1:48" x14ac:dyDescent="0.3">
      <c r="A532" t="s">
        <v>1335</v>
      </c>
      <c r="B532" t="s">
        <v>1336</v>
      </c>
      <c r="C532" t="s">
        <v>10157</v>
      </c>
      <c r="D532" t="s">
        <v>1337</v>
      </c>
      <c r="E532">
        <v>8088.8236100000004</v>
      </c>
      <c r="F532">
        <v>656.85</v>
      </c>
      <c r="G532">
        <v>-0.68661267883735599</v>
      </c>
      <c r="H532">
        <f>(Table2[[#This Row],[1Y Return vs Nifty]]-AVERAGE(Table2[1Y Return vs Nifty]))/_xlfn.STDEV.P(Table2[1Y Return vs Nifty])</f>
        <v>-0.54301960554629436</v>
      </c>
      <c r="I532">
        <v>20.8362387276016</v>
      </c>
      <c r="J532">
        <f>(Table2[[#This Row],[1M Return vs Nifty]]-AVERAGE(Table2[1M Return vs Nifty]))/_xlfn.STDEV.P(Table2[1M Return vs Nifty])</f>
        <v>2.0283572703561834</v>
      </c>
      <c r="K532">
        <v>8.7077282858863292</v>
      </c>
      <c r="L532">
        <f>(Table2[[#This Row],[6M Return vs Nifty]]-AVERAGE(Table2[6M Return vs Nifty]))/_xlfn.STDEV.P(Table2[6M Return vs Nifty])</f>
        <v>-5.74638219814015E-2</v>
      </c>
      <c r="M532">
        <v>0.53333832473779197</v>
      </c>
      <c r="N532">
        <f>(Table2[[#This Row],[1W Return vs Nifty]]-AVERAGE(Table2[1W Return vs Nifty]))/_xlfn.STDEV.P(Table2[1W Return vs Nifty])</f>
        <v>0.44163531439843329</v>
      </c>
      <c r="O532">
        <v>614.98</v>
      </c>
      <c r="P532">
        <v>572.141956037348</v>
      </c>
      <c r="Q532">
        <v>524.90641370675803</v>
      </c>
      <c r="R532">
        <v>62.298190092956602</v>
      </c>
      <c r="S532" s="2">
        <f>(Table2[[#This Row],[Close Price]]-Table2[[#This Row],[20D EMA]])/Table2[[#This Row],[20D EMA]]</f>
        <v>6.8083514911054022E-2</v>
      </c>
      <c r="T532" s="2">
        <f>(Table2[[#This Row],[Close Price]]-Table2[[#This Row],[50D EMA]])/Table2[[#This Row],[50D EMA]]</f>
        <v>0.1480542426032509</v>
      </c>
      <c r="U532" s="2">
        <f>(Table2[[#This Row],[Close Price]]-Table2[[#This Row],[200D EMA]])/Table2[[#This Row],[200D EMA]]</f>
        <v>0.25136592513985367</v>
      </c>
      <c r="V532">
        <v>2.4435462441498998</v>
      </c>
      <c r="W532">
        <v>653.54999999999995</v>
      </c>
      <c r="X532">
        <v>666.95</v>
      </c>
      <c r="Y532">
        <v>644.9</v>
      </c>
      <c r="Z532">
        <v>672.85</v>
      </c>
      <c r="AA532">
        <v>585.04999999999995</v>
      </c>
      <c r="AB532">
        <v>710</v>
      </c>
      <c r="AC532" s="2">
        <f>(Table2[[#This Row],[Close Price]]/Table2[[#This Row],[Day Low]])-1</f>
        <v>5.0493458801927904E-3</v>
      </c>
      <c r="AD532" s="2">
        <f>(Table2[[#This Row],[Day High]]/Table2[[#This Row],[Close Price]])-1</f>
        <v>1.5376417751389315E-2</v>
      </c>
      <c r="AE532" s="2">
        <f>(Table2[[#This Row],[Close Price]]/Table2[[#This Row],[Current Week Low]])-1</f>
        <v>1.8530004651884147E-2</v>
      </c>
      <c r="AF532" s="2">
        <f>(Table2[[#This Row],[Current Week High]]/Table2[[#This Row],[Close Price]])-1</f>
        <v>2.4358681586359232E-2</v>
      </c>
      <c r="AG532" s="2">
        <f>(Table2[[#This Row],[Close Price]]/Table2[[#This Row],[Current Month Low]])-1</f>
        <v>0.12272455345696964</v>
      </c>
      <c r="AH532" s="2">
        <f>(Table2[[#This Row],[Current Month High]]/Table2[[#This Row],[Close Price]])-1</f>
        <v>8.0916495394686816E-2</v>
      </c>
      <c r="AI532">
        <v>8.0916495394686798</v>
      </c>
      <c r="AJ532">
        <v>61.408035385182401</v>
      </c>
      <c r="AK532" t="str">
        <f>IF(AND(Table2[[#This Row],[20D EMA]]&gt;Table2[[#This Row],[50D EMA]],Table2[[#This Row],[50D EMA]]&gt;Table2[[#This Row],[200D EMA]]),"Uptrend","Downtrend/NoTrend")</f>
        <v>Uptrend</v>
      </c>
      <c r="AL532">
        <v>0.08</v>
      </c>
      <c r="AM532" t="s">
        <v>10183</v>
      </c>
      <c r="AN532">
        <v>15.16</v>
      </c>
      <c r="AO532" t="s">
        <v>10183</v>
      </c>
      <c r="AP532">
        <v>0.151558871095759</v>
      </c>
      <c r="AQ532">
        <f>(Table2[[#This Row],[Sharpe Ratio]]-AVERAGE(Table2[Sharpe Ratio]))/_xlfn.STDEV.P(Table2[Sharpe Ratio])</f>
        <v>1.107944964627962</v>
      </c>
      <c r="AR5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2.9774541218548829</v>
      </c>
      <c r="AS532">
        <f>_xlfn.RANK.AVG(Table2[[#This Row],[1Y Return vs Nifty Z-Score]],Table2[1Y Return vs Nifty Z-Score])</f>
        <v>503</v>
      </c>
      <c r="AT532">
        <f>_xlfn.RANK.AVG(Table2[[#This Row],[6M Return vs Nifty Z-Score]],Table2[6M Return vs Nifty Z-Score])</f>
        <v>329</v>
      </c>
      <c r="AU532">
        <f>_xlfn.RANK.AVG(Table2[[#This Row],[Sharpe Ratio Z-Score]],Table2[Sharpe Ratio Z-Score])</f>
        <v>103</v>
      </c>
      <c r="AV532">
        <f>(Table2[[#This Row],[Rank 1Y]]+Table2[[#This Row],[Rank 6M]]+Table2[[#This Row],[Rank Sharpe]])/3</f>
        <v>311.66666666666669</v>
      </c>
    </row>
    <row r="533" spans="1:48" x14ac:dyDescent="0.3">
      <c r="A533" t="s">
        <v>1338</v>
      </c>
      <c r="B533" t="s">
        <v>1339</v>
      </c>
      <c r="C533" t="s">
        <v>10141</v>
      </c>
      <c r="D533" t="s">
        <v>422</v>
      </c>
      <c r="E533">
        <v>8062.3351552499998</v>
      </c>
      <c r="F533">
        <v>591.75</v>
      </c>
      <c r="G533">
        <v>19.384577543455698</v>
      </c>
      <c r="H533">
        <f>(Table2[[#This Row],[1Y Return vs Nifty]]-AVERAGE(Table2[1Y Return vs Nifty]))/_xlfn.STDEV.P(Table2[1Y Return vs Nifty])</f>
        <v>-0.29617188833464603</v>
      </c>
      <c r="I533">
        <v>-4.3352279311375703</v>
      </c>
      <c r="J533">
        <f>(Table2[[#This Row],[1M Return vs Nifty]]-AVERAGE(Table2[1M Return vs Nifty]))/_xlfn.STDEV.P(Table2[1M Return vs Nifty])</f>
        <v>-0.36507355633018745</v>
      </c>
      <c r="K533">
        <v>-4.1123167354150603</v>
      </c>
      <c r="L533">
        <f>(Table2[[#This Row],[6M Return vs Nifty]]-AVERAGE(Table2[6M Return vs Nifty]))/_xlfn.STDEV.P(Table2[6M Return vs Nifty])</f>
        <v>-0.45189011047134048</v>
      </c>
      <c r="M533">
        <v>-3.1896219944625002</v>
      </c>
      <c r="N533">
        <f>(Table2[[#This Row],[1W Return vs Nifty]]-AVERAGE(Table2[1W Return vs Nifty]))/_xlfn.STDEV.P(Table2[1W Return vs Nifty])</f>
        <v>-0.35278577018559654</v>
      </c>
      <c r="O533">
        <v>602.51</v>
      </c>
      <c r="P533">
        <v>578.72248071544504</v>
      </c>
      <c r="Q533">
        <v>509.61935111809697</v>
      </c>
      <c r="R533">
        <v>38.694350007739402</v>
      </c>
      <c r="S533" s="2">
        <f>(Table2[[#This Row],[Close Price]]-Table2[[#This Row],[20D EMA]])/Table2[[#This Row],[20D EMA]]</f>
        <v>-1.7858624753116115E-2</v>
      </c>
      <c r="T533" s="2">
        <f>(Table2[[#This Row],[Close Price]]-Table2[[#This Row],[50D EMA]])/Table2[[#This Row],[50D EMA]]</f>
        <v>2.2510822922326604E-2</v>
      </c>
      <c r="U533" s="2">
        <f>(Table2[[#This Row],[Close Price]]-Table2[[#This Row],[200D EMA]])/Table2[[#This Row],[200D EMA]]</f>
        <v>0.16116077362782566</v>
      </c>
      <c r="V533">
        <v>0.54176551297826403</v>
      </c>
      <c r="W533">
        <v>592.9</v>
      </c>
      <c r="X533">
        <v>604.4</v>
      </c>
      <c r="Y533">
        <v>589.95000000000005</v>
      </c>
      <c r="Z533">
        <v>606.5</v>
      </c>
      <c r="AA533">
        <v>589.95000000000005</v>
      </c>
      <c r="AB533">
        <v>632</v>
      </c>
      <c r="AC533" s="2">
        <f>(Table2[[#This Row],[Close Price]]/Table2[[#This Row],[Day Low]])-1</f>
        <v>-1.9396188227356337E-3</v>
      </c>
      <c r="AD533" s="2">
        <f>(Table2[[#This Row],[Day High]]/Table2[[#This Row],[Close Price]])-1</f>
        <v>2.1377270806928639E-2</v>
      </c>
      <c r="AE533" s="2">
        <f>(Table2[[#This Row],[Close Price]]/Table2[[#This Row],[Current Week Low]])-1</f>
        <v>3.0511060259343914E-3</v>
      </c>
      <c r="AF533" s="2">
        <f>(Table2[[#This Row],[Current Week High]]/Table2[[#This Row],[Close Price]])-1</f>
        <v>2.4926066751161713E-2</v>
      </c>
      <c r="AG533" s="2">
        <f>(Table2[[#This Row],[Close Price]]/Table2[[#This Row],[Current Month Low]])-1</f>
        <v>3.0511060259343914E-3</v>
      </c>
      <c r="AH533" s="2">
        <f>(Table2[[#This Row],[Current Month High]]/Table2[[#This Row],[Close Price]])-1</f>
        <v>6.8018588931136437E-2</v>
      </c>
      <c r="AI533">
        <v>13.561470215462601</v>
      </c>
      <c r="AJ533">
        <v>53.3428349313293</v>
      </c>
      <c r="AK533" t="str">
        <f>IF(AND(Table2[[#This Row],[20D EMA]]&gt;Table2[[#This Row],[50D EMA]],Table2[[#This Row],[50D EMA]]&gt;Table2[[#This Row],[200D EMA]]),"Uptrend","Downtrend/NoTrend")</f>
        <v>Uptrend</v>
      </c>
      <c r="AL533">
        <v>0.03</v>
      </c>
      <c r="AM533" t="s">
        <v>10183</v>
      </c>
      <c r="AN533">
        <v>0.54</v>
      </c>
      <c r="AO533" t="s">
        <v>10183</v>
      </c>
      <c r="AP533">
        <v>-4.7032253441412999E-2</v>
      </c>
      <c r="AQ533">
        <f>(Table2[[#This Row],[Sharpe Ratio]]-AVERAGE(Table2[Sharpe Ratio]))/_xlfn.STDEV.P(Table2[Sharpe Ratio])</f>
        <v>-1.1386245002763042</v>
      </c>
      <c r="AR5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-2.6045458255980747</v>
      </c>
      <c r="AS533">
        <f>_xlfn.RANK.AVG(Table2[[#This Row],[1Y Return vs Nifty Z-Score]],Table2[1Y Return vs Nifty Z-Score])</f>
        <v>385</v>
      </c>
      <c r="AT533">
        <f>_xlfn.RANK.AVG(Table2[[#This Row],[6M Return vs Nifty Z-Score]],Table2[6M Return vs Nifty Z-Score])</f>
        <v>479</v>
      </c>
      <c r="AU533">
        <f>_xlfn.RANK.AVG(Table2[[#This Row],[Sharpe Ratio Z-Score]],Table2[Sharpe Ratio Z-Score])</f>
        <v>633</v>
      </c>
      <c r="AV533">
        <f>(Table2[[#This Row],[Rank 1Y]]+Table2[[#This Row],[Rank 6M]]+Table2[[#This Row],[Rank Sharpe]])/3</f>
        <v>499</v>
      </c>
    </row>
    <row r="534" spans="1:48" x14ac:dyDescent="0.3">
      <c r="A534" t="s">
        <v>1340</v>
      </c>
      <c r="B534" t="s">
        <v>1341</v>
      </c>
      <c r="C534" t="s">
        <v>10141</v>
      </c>
      <c r="D534" t="s">
        <v>247</v>
      </c>
      <c r="E534">
        <v>8051.7335759999996</v>
      </c>
      <c r="F534">
        <v>601.6</v>
      </c>
      <c r="G534">
        <v>-37.056029148721301</v>
      </c>
      <c r="H534">
        <f>(Table2[[#This Row],[1Y Return vs Nifty]]-AVERAGE(Table2[1Y Return vs Nifty]))/_xlfn.STDEV.P(Table2[1Y Return vs Nifty])</f>
        <v>-0.99031283193099806</v>
      </c>
      <c r="I534">
        <v>-4.6459663683617798</v>
      </c>
      <c r="J534">
        <f>(Table2[[#This Row],[1M Return vs Nifty]]-AVERAGE(Table2[1M Return vs Nifty]))/_xlfn.STDEV.P(Table2[1M Return vs Nifty])</f>
        <v>-0.39462014432888709</v>
      </c>
      <c r="K534">
        <v>-16.569454966982999</v>
      </c>
      <c r="L534">
        <f>(Table2[[#This Row],[6M Return vs Nifty]]-AVERAGE(Table2[6M Return vs Nifty]))/_xlfn.STDEV.P(Table2[6M Return vs Nifty])</f>
        <v>-0.83515107326199156</v>
      </c>
      <c r="M534">
        <v>1.08123057735748</v>
      </c>
      <c r="N534">
        <f>(Table2[[#This Row],[1W Return vs Nifty]]-AVERAGE(Table2[1W Return vs Nifty]))/_xlfn.STDEV.P(Table2[1W Return vs Nifty])</f>
        <v>0.55854689019916992</v>
      </c>
      <c r="O534">
        <v>596.22</v>
      </c>
      <c r="P534">
        <v>592.80396506405498</v>
      </c>
      <c r="Q534">
        <v>602.63401183424105</v>
      </c>
      <c r="R534">
        <v>57.557207921199399</v>
      </c>
      <c r="S534" s="2">
        <f>(Table2[[#This Row],[Close Price]]-Table2[[#This Row],[20D EMA]])/Table2[[#This Row],[20D EMA]]</f>
        <v>9.0235148099694663E-3</v>
      </c>
      <c r="T534" s="2">
        <f>(Table2[[#This Row],[Close Price]]-Table2[[#This Row],[50D EMA]])/Table2[[#This Row],[50D EMA]]</f>
        <v>1.4838016366834853E-2</v>
      </c>
      <c r="U534" s="2">
        <f>(Table2[[#This Row],[Close Price]]-Table2[[#This Row],[200D EMA]])/Table2[[#This Row],[200D EMA]]</f>
        <v>-1.7158205709196521E-3</v>
      </c>
      <c r="V534">
        <v>1.28204145186541</v>
      </c>
      <c r="W534">
        <v>596.45000000000005</v>
      </c>
      <c r="X534">
        <v>604.29999999999995</v>
      </c>
      <c r="Y534">
        <v>598.5</v>
      </c>
      <c r="Z534">
        <v>614</v>
      </c>
      <c r="AA534">
        <v>585</v>
      </c>
      <c r="AB534">
        <v>615</v>
      </c>
      <c r="AC534" s="2">
        <f>(Table2[[#This Row],[Close Price]]/Table2[[#This Row],[Day Low]])-1</f>
        <v>8.6344203202279868E-3</v>
      </c>
      <c r="AD534" s="2">
        <f>(Table2[[#This Row],[Day High]]/Table2[[#This Row],[Close Price]])-1</f>
        <v>4.4880319148934422E-3</v>
      </c>
      <c r="AE534" s="2">
        <f>(Table2[[#This Row],[Close Price]]/Table2[[#This Row],[Current Week Low]])-1</f>
        <v>5.1796157059316172E-3</v>
      </c>
      <c r="AF534" s="2">
        <f>(Table2[[#This Row],[Current Week High]]/Table2[[#This Row],[Close Price]])-1</f>
        <v>2.0611702127659504E-2</v>
      </c>
      <c r="AG534" s="2">
        <f>(Table2[[#This Row],[Close Price]]/Table2[[#This Row],[Current Month Low]])-1</f>
        <v>2.837606837606832E-2</v>
      </c>
      <c r="AH534" s="2">
        <f>(Table2[[#This Row],[Current Month High]]/Table2[[#This Row],[Close Price]])-1</f>
        <v>2.2273936170212671E-2</v>
      </c>
      <c r="AI534">
        <v>19.3400930851063</v>
      </c>
      <c r="AJ534">
        <v>9.0645395213923194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-7.0000000000000007E-2</v>
      </c>
      <c r="AM534" t="s">
        <v>10184</v>
      </c>
      <c r="AN534">
        <v>3.12</v>
      </c>
      <c r="AO534" t="s">
        <v>10183</v>
      </c>
      <c r="AP534">
        <v>1.0920127907336E-2</v>
      </c>
      <c r="AQ534">
        <f>(Table2[[#This Row],[Sharpe Ratio]]-AVERAGE(Table2[Sharpe Ratio]))/_xlfn.STDEV.P(Table2[Sharpe Ratio])</f>
        <v>-0.48303603598812556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688</v>
      </c>
      <c r="AT534">
        <f>_xlfn.RANK.AVG(Table2[[#This Row],[6M Return vs Nifty Z-Score]],Table2[6M Return vs Nifty Z-Score])</f>
        <v>594</v>
      </c>
      <c r="AU534">
        <f>_xlfn.RANK.AVG(Table2[[#This Row],[Sharpe Ratio Z-Score]],Table2[Sharpe Ratio Z-Score])</f>
        <v>468</v>
      </c>
      <c r="AV534">
        <f>(Table2[[#This Row],[Rank 1Y]]+Table2[[#This Row],[Rank 6M]]+Table2[[#This Row],[Rank Sharpe]])/3</f>
        <v>583.33333333333337</v>
      </c>
    </row>
    <row r="535" spans="1:48" x14ac:dyDescent="0.3">
      <c r="A535" t="s">
        <v>1342</v>
      </c>
      <c r="B535" t="s">
        <v>1343</v>
      </c>
      <c r="C535" t="s">
        <v>10149</v>
      </c>
      <c r="D535" t="s">
        <v>146</v>
      </c>
      <c r="E535">
        <v>8049.500446</v>
      </c>
      <c r="F535">
        <v>678.15</v>
      </c>
      <c r="G535">
        <v>-49.361872984990796</v>
      </c>
      <c r="H535">
        <f>(Table2[[#This Row],[1Y Return vs Nifty]]-AVERAGE(Table2[1Y Return vs Nifty]))/_xlfn.STDEV.P(Table2[1Y Return vs Nifty])</f>
        <v>-1.1416575915443179</v>
      </c>
      <c r="I535">
        <v>-8.1838707330824807</v>
      </c>
      <c r="J535">
        <f>(Table2[[#This Row],[1M Return vs Nifty]]-AVERAGE(Table2[1M Return vs Nifty]))/_xlfn.STDEV.P(Table2[1M Return vs Nifty])</f>
        <v>-0.73102205062984216</v>
      </c>
      <c r="K535">
        <v>-19.561020498464401</v>
      </c>
      <c r="L535">
        <f>(Table2[[#This Row],[6M Return vs Nifty]]-AVERAGE(Table2[6M Return vs Nifty]))/_xlfn.STDEV.P(Table2[6M Return vs Nifty])</f>
        <v>-0.92719069460466774</v>
      </c>
      <c r="M535">
        <v>-0.91690593383024899</v>
      </c>
      <c r="N535">
        <f>(Table2[[#This Row],[1W Return vs Nifty]]-AVERAGE(Table2[1W Return vs Nifty]))/_xlfn.STDEV.P(Table2[1W Return vs Nifty])</f>
        <v>0.13217603521630589</v>
      </c>
      <c r="O535">
        <v>682.22</v>
      </c>
      <c r="P535">
        <v>689.05965942636101</v>
      </c>
      <c r="Q535">
        <v>716.90408156585204</v>
      </c>
      <c r="R535">
        <v>41.145296310463401</v>
      </c>
      <c r="S535" s="2">
        <f>(Table2[[#This Row],[Close Price]]-Table2[[#This Row],[20D EMA]])/Table2[[#This Row],[20D EMA]]</f>
        <v>-5.9658174782329012E-3</v>
      </c>
      <c r="T535" s="2">
        <f>(Table2[[#This Row],[Close Price]]-Table2[[#This Row],[50D EMA]])/Table2[[#This Row],[50D EMA]]</f>
        <v>-1.5832677587660948E-2</v>
      </c>
      <c r="U535" s="2">
        <f>(Table2[[#This Row],[Close Price]]-Table2[[#This Row],[200D EMA]])/Table2[[#This Row],[200D EMA]]</f>
        <v>-5.40575546469284E-2</v>
      </c>
      <c r="V535">
        <v>2.68785873360078</v>
      </c>
      <c r="W535">
        <v>671.05</v>
      </c>
      <c r="X535">
        <v>678.85</v>
      </c>
      <c r="Y535">
        <v>669</v>
      </c>
      <c r="Z535">
        <v>681</v>
      </c>
      <c r="AA535">
        <v>654.6</v>
      </c>
      <c r="AB535">
        <v>697</v>
      </c>
      <c r="AC535" s="2">
        <f>(Table2[[#This Row],[Close Price]]/Table2[[#This Row],[Day Low]])-1</f>
        <v>1.058043364875938E-2</v>
      </c>
      <c r="AD535" s="2">
        <f>(Table2[[#This Row],[Day High]]/Table2[[#This Row],[Close Price]])-1</f>
        <v>1.0322200103223267E-3</v>
      </c>
      <c r="AE535" s="2">
        <f>(Table2[[#This Row],[Close Price]]/Table2[[#This Row],[Current Week Low]])-1</f>
        <v>1.3677130044843056E-2</v>
      </c>
      <c r="AF535" s="2">
        <f>(Table2[[#This Row],[Current Week High]]/Table2[[#This Row],[Close Price]])-1</f>
        <v>4.2026100420260448E-3</v>
      </c>
      <c r="AG535" s="2">
        <f>(Table2[[#This Row],[Close Price]]/Table2[[#This Row],[Current Month Low]])-1</f>
        <v>3.5976168652612106E-2</v>
      </c>
      <c r="AH535" s="2">
        <f>(Table2[[#This Row],[Current Month High]]/Table2[[#This Row],[Close Price]])-1</f>
        <v>2.7796210277962086E-2</v>
      </c>
      <c r="AI535">
        <v>44.215881442158803</v>
      </c>
      <c r="AJ535">
        <v>13.2893417975275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-0.1</v>
      </c>
      <c r="AM535" t="s">
        <v>10184</v>
      </c>
      <c r="AN535">
        <v>-0.91</v>
      </c>
      <c r="AO535" t="s">
        <v>10184</v>
      </c>
      <c r="AP535">
        <v>-0.1057149179459</v>
      </c>
      <c r="AQ535">
        <f>(Table2[[#This Row],[Sharpe Ratio]]-AVERAGE(Table2[Sharpe Ratio]))/_xlfn.STDEV.P(Table2[Sharpe Ratio])</f>
        <v>-1.8024743198603879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716</v>
      </c>
      <c r="AT535">
        <f>_xlfn.RANK.AVG(Table2[[#This Row],[6M Return vs Nifty Z-Score]],Table2[6M Return vs Nifty Z-Score])</f>
        <v>621</v>
      </c>
      <c r="AU535">
        <f>_xlfn.RANK.AVG(Table2[[#This Row],[Sharpe Ratio Z-Score]],Table2[Sharpe Ratio Z-Score])</f>
        <v>711</v>
      </c>
      <c r="AV535">
        <f>(Table2[[#This Row],[Rank 1Y]]+Table2[[#This Row],[Rank 6M]]+Table2[[#This Row],[Rank Sharpe]])/3</f>
        <v>682.66666666666663</v>
      </c>
    </row>
    <row r="536" spans="1:48" x14ac:dyDescent="0.3">
      <c r="A536" t="s">
        <v>1344</v>
      </c>
      <c r="B536" t="s">
        <v>1345</v>
      </c>
      <c r="C536" t="s">
        <v>10144</v>
      </c>
      <c r="D536" t="s">
        <v>293</v>
      </c>
      <c r="E536">
        <v>8041.0751437500003</v>
      </c>
      <c r="F536">
        <v>783.75</v>
      </c>
      <c r="G536">
        <v>44.379917265801701</v>
      </c>
      <c r="H536">
        <f>(Table2[[#This Row],[1Y Return vs Nifty]]-AVERAGE(Table2[1Y Return vs Nifty]))/_xlfn.STDEV.P(Table2[1Y Return vs Nifty])</f>
        <v>1.1236017377775818E-2</v>
      </c>
      <c r="I536">
        <v>-4.7329748405266798</v>
      </c>
      <c r="J536">
        <f>(Table2[[#This Row],[1M Return vs Nifty]]-AVERAGE(Table2[1M Return vs Nifty]))/_xlfn.STDEV.P(Table2[1M Return vs Nifty])</f>
        <v>-0.40289335153948297</v>
      </c>
      <c r="K536">
        <v>5.2692122311651399</v>
      </c>
      <c r="L536">
        <f>(Table2[[#This Row],[6M Return vs Nifty]]-AVERAGE(Table2[6M Return vs Nifty]))/_xlfn.STDEV.P(Table2[6M Return vs Nifty])</f>
        <v>-0.1632544898864875</v>
      </c>
      <c r="M536">
        <v>-1.7661313038208</v>
      </c>
      <c r="N536">
        <f>(Table2[[#This Row],[1W Return vs Nifty]]-AVERAGE(Table2[1W Return vs Nifty]))/_xlfn.STDEV.P(Table2[1W Return vs Nifty])</f>
        <v>-4.9035280951867398E-2</v>
      </c>
      <c r="O536">
        <v>786.54</v>
      </c>
      <c r="P536">
        <v>767.56680163799695</v>
      </c>
      <c r="Q536">
        <v>665.87383198548298</v>
      </c>
      <c r="R536">
        <v>46.693029553614203</v>
      </c>
      <c r="S536" s="2">
        <f>(Table2[[#This Row],[Close Price]]-Table2[[#This Row],[20D EMA]])/Table2[[#This Row],[20D EMA]]</f>
        <v>-3.5471813258066516E-3</v>
      </c>
      <c r="T536" s="2">
        <f>(Table2[[#This Row],[Close Price]]-Table2[[#This Row],[50D EMA]])/Table2[[#This Row],[50D EMA]]</f>
        <v>2.1083765383635548E-2</v>
      </c>
      <c r="U536" s="2">
        <f>(Table2[[#This Row],[Close Price]]-Table2[[#This Row],[200D EMA]])/Table2[[#This Row],[200D EMA]]</f>
        <v>0.17702477909822245</v>
      </c>
      <c r="V536">
        <v>0.90753361810122302</v>
      </c>
      <c r="W536">
        <v>775.15</v>
      </c>
      <c r="X536">
        <v>783.6</v>
      </c>
      <c r="Y536">
        <v>772.65</v>
      </c>
      <c r="Z536">
        <v>787.8</v>
      </c>
      <c r="AA536">
        <v>745</v>
      </c>
      <c r="AB536">
        <v>863.7</v>
      </c>
      <c r="AC536" s="2">
        <f>(Table2[[#This Row],[Close Price]]/Table2[[#This Row],[Day Low]])-1</f>
        <v>1.1094626846416933E-2</v>
      </c>
      <c r="AD536" s="2">
        <f>(Table2[[#This Row],[Day High]]/Table2[[#This Row],[Close Price]])-1</f>
        <v>-1.913875598086312E-4</v>
      </c>
      <c r="AE536" s="2">
        <f>(Table2[[#This Row],[Close Price]]/Table2[[#This Row],[Current Week Low]])-1</f>
        <v>1.4366142496602619E-2</v>
      </c>
      <c r="AF536" s="2">
        <f>(Table2[[#This Row],[Current Week High]]/Table2[[#This Row],[Close Price]])-1</f>
        <v>5.1674641148324874E-3</v>
      </c>
      <c r="AG536" s="2">
        <f>(Table2[[#This Row],[Close Price]]/Table2[[#This Row],[Current Month Low]])-1</f>
        <v>5.2013422818791843E-2</v>
      </c>
      <c r="AH536" s="2">
        <f>(Table2[[#This Row],[Current Month High]]/Table2[[#This Row],[Close Price]])-1</f>
        <v>0.10200956937799055</v>
      </c>
      <c r="AI536">
        <v>12.2807017543859</v>
      </c>
      <c r="AJ536">
        <v>79.245283018867894</v>
      </c>
      <c r="AK536" t="str">
        <f>IF(AND(Table2[[#This Row],[20D EMA]]&gt;Table2[[#This Row],[50D EMA]],Table2[[#This Row],[50D EMA]]&gt;Table2[[#This Row],[200D EMA]]),"Uptrend","Downtrend/NoTrend")</f>
        <v>Uptrend</v>
      </c>
      <c r="AL536">
        <v>0.03</v>
      </c>
      <c r="AM536" t="s">
        <v>10183</v>
      </c>
      <c r="AN536">
        <v>4.0199999999999996</v>
      </c>
      <c r="AO536" t="s">
        <v>10183</v>
      </c>
      <c r="AP536">
        <v>9.0267378669840002E-3</v>
      </c>
      <c r="AQ536">
        <f>(Table2[[#This Row],[Sharpe Ratio]]-AVERAGE(Table2[Sharpe Ratio]))/_xlfn.STDEV.P(Table2[Sharpe Ratio])</f>
        <v>-0.50445508107245141</v>
      </c>
      <c r="AR5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-1.1084021860725137</v>
      </c>
      <c r="AS536">
        <f>_xlfn.RANK.AVG(Table2[[#This Row],[1Y Return vs Nifty Z-Score]],Table2[1Y Return vs Nifty Z-Score])</f>
        <v>275</v>
      </c>
      <c r="AT536">
        <f>_xlfn.RANK.AVG(Table2[[#This Row],[6M Return vs Nifty Z-Score]],Table2[6M Return vs Nifty Z-Score])</f>
        <v>375</v>
      </c>
      <c r="AU536">
        <f>_xlfn.RANK.AVG(Table2[[#This Row],[Sharpe Ratio Z-Score]],Table2[Sharpe Ratio Z-Score])</f>
        <v>473</v>
      </c>
      <c r="AV536">
        <f>(Table2[[#This Row],[Rank 1Y]]+Table2[[#This Row],[Rank 6M]]+Table2[[#This Row],[Rank Sharpe]])/3</f>
        <v>374.33333333333331</v>
      </c>
    </row>
    <row r="537" spans="1:48" x14ac:dyDescent="0.3">
      <c r="A537" t="s">
        <v>1346</v>
      </c>
      <c r="B537" t="s">
        <v>1347</v>
      </c>
      <c r="C537" t="s">
        <v>10139</v>
      </c>
      <c r="D537" t="s">
        <v>557</v>
      </c>
      <c r="E537">
        <v>8027.4936415519996</v>
      </c>
      <c r="F537">
        <v>243.04</v>
      </c>
      <c r="G537">
        <v>14.7749946503784</v>
      </c>
      <c r="H537">
        <f>(Table2[[#This Row],[1Y Return vs Nifty]]-AVERAGE(Table2[1Y Return vs Nifty]))/_xlfn.STDEV.P(Table2[1Y Return vs Nifty])</f>
        <v>-0.35286334518657558</v>
      </c>
      <c r="I537">
        <v>2.3986683941843001</v>
      </c>
      <c r="J537">
        <f>(Table2[[#This Row],[1M Return vs Nifty]]-AVERAGE(Table2[1M Return vs Nifty]))/_xlfn.STDEV.P(Table2[1M Return vs Nifty])</f>
        <v>0.27521948925362283</v>
      </c>
      <c r="K537">
        <v>1.7507033187713099</v>
      </c>
      <c r="L537">
        <f>(Table2[[#This Row],[6M Return vs Nifty]]-AVERAGE(Table2[6M Return vs Nifty]))/_xlfn.STDEV.P(Table2[6M Return vs Nifty])</f>
        <v>-0.27150624789734923</v>
      </c>
      <c r="M537">
        <v>1.9476078697566599</v>
      </c>
      <c r="N537">
        <f>(Table2[[#This Row],[1W Return vs Nifty]]-AVERAGE(Table2[1W Return vs Nifty]))/_xlfn.STDEV.P(Table2[1W Return vs Nifty])</f>
        <v>0.74341815641631148</v>
      </c>
      <c r="O537">
        <v>240.04</v>
      </c>
      <c r="P537">
        <v>231.56587292931599</v>
      </c>
      <c r="Q537">
        <v>220.28505753595499</v>
      </c>
      <c r="R537">
        <v>50.433165959821302</v>
      </c>
      <c r="S537" s="2">
        <f>(Table2[[#This Row],[Close Price]]-Table2[[#This Row],[20D EMA]])/Table2[[#This Row],[20D EMA]]</f>
        <v>1.2497917013831029E-2</v>
      </c>
      <c r="T537" s="2">
        <f>(Table2[[#This Row],[Close Price]]-Table2[[#This Row],[50D EMA]])/Table2[[#This Row],[50D EMA]]</f>
        <v>4.955016438966553E-2</v>
      </c>
      <c r="U537" s="2">
        <f>(Table2[[#This Row],[Close Price]]-Table2[[#This Row],[200D EMA]])/Table2[[#This Row],[200D EMA]]</f>
        <v>0.10329771214886391</v>
      </c>
      <c r="V537">
        <v>2.2470758900548802</v>
      </c>
      <c r="W537">
        <v>239.6</v>
      </c>
      <c r="X537">
        <v>243.96</v>
      </c>
      <c r="Y537">
        <v>239.85</v>
      </c>
      <c r="Z537">
        <v>251.9</v>
      </c>
      <c r="AA537">
        <v>235.02</v>
      </c>
      <c r="AB537">
        <v>264.85000000000002</v>
      </c>
      <c r="AC537" s="2">
        <f>(Table2[[#This Row],[Close Price]]/Table2[[#This Row],[Day Low]])-1</f>
        <v>1.4357262103505741E-2</v>
      </c>
      <c r="AD537" s="2">
        <f>(Table2[[#This Row],[Day High]]/Table2[[#This Row],[Close Price]])-1</f>
        <v>3.7853851217906076E-3</v>
      </c>
      <c r="AE537" s="2">
        <f>(Table2[[#This Row],[Close Price]]/Table2[[#This Row],[Current Week Low]])-1</f>
        <v>1.3299979153637675E-2</v>
      </c>
      <c r="AF537" s="2">
        <f>(Table2[[#This Row],[Current Week High]]/Table2[[#This Row],[Close Price]])-1</f>
        <v>3.6454904542462252E-2</v>
      </c>
      <c r="AG537" s="2">
        <f>(Table2[[#This Row],[Close Price]]/Table2[[#This Row],[Current Month Low]])-1</f>
        <v>3.4124755339971058E-2</v>
      </c>
      <c r="AH537" s="2">
        <f>(Table2[[#This Row],[Current Month High]]/Table2[[#This Row],[Close Price]])-1</f>
        <v>8.973831468071114E-2</v>
      </c>
      <c r="AI537">
        <v>15.4542462146148</v>
      </c>
      <c r="AJ537">
        <v>49.2874692874692</v>
      </c>
      <c r="AK537" t="str">
        <f>IF(AND(Table2[[#This Row],[20D EMA]]&gt;Table2[[#This Row],[50D EMA]],Table2[[#This Row],[50D EMA]]&gt;Table2[[#This Row],[200D EMA]]),"Uptrend","Downtrend/NoTrend")</f>
        <v>Uptrend</v>
      </c>
      <c r="AL537">
        <v>-0.01</v>
      </c>
      <c r="AM537" t="s">
        <v>10184</v>
      </c>
      <c r="AN537">
        <v>2.7</v>
      </c>
      <c r="AO537" t="s">
        <v>10183</v>
      </c>
      <c r="AP537">
        <v>2.7043069632398001E-2</v>
      </c>
      <c r="AQ537">
        <f>(Table2[[#This Row],[Sharpe Ratio]]-AVERAGE(Table2[Sharpe Ratio]))/_xlfn.STDEV.P(Table2[Sharpe Ratio])</f>
        <v>-0.30064465949347585</v>
      </c>
      <c r="AR5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9.3623393092533647E-2</v>
      </c>
      <c r="AS537">
        <f>_xlfn.RANK.AVG(Table2[[#This Row],[1Y Return vs Nifty Z-Score]],Table2[1Y Return vs Nifty Z-Score])</f>
        <v>411</v>
      </c>
      <c r="AT537">
        <f>_xlfn.RANK.AVG(Table2[[#This Row],[6M Return vs Nifty Z-Score]],Table2[6M Return vs Nifty Z-Score])</f>
        <v>412</v>
      </c>
      <c r="AU537">
        <f>_xlfn.RANK.AVG(Table2[[#This Row],[Sharpe Ratio Z-Score]],Table2[Sharpe Ratio Z-Score])</f>
        <v>417</v>
      </c>
      <c r="AV537">
        <f>(Table2[[#This Row],[Rank 1Y]]+Table2[[#This Row],[Rank 6M]]+Table2[[#This Row],[Rank Sharpe]])/3</f>
        <v>413.33333333333331</v>
      </c>
    </row>
    <row r="538" spans="1:48" x14ac:dyDescent="0.3">
      <c r="A538" t="s">
        <v>1348</v>
      </c>
      <c r="B538" t="s">
        <v>1349</v>
      </c>
      <c r="C538" t="s">
        <v>10152</v>
      </c>
      <c r="D538" t="s">
        <v>140</v>
      </c>
      <c r="E538">
        <v>7898.4251647999999</v>
      </c>
      <c r="F538">
        <v>947.2</v>
      </c>
      <c r="G538">
        <v>103.23288816492401</v>
      </c>
      <c r="H538">
        <f>(Table2[[#This Row],[1Y Return vs Nifty]]-AVERAGE(Table2[1Y Return vs Nifty]))/_xlfn.STDEV.P(Table2[1Y Return vs Nifty])</f>
        <v>0.73504568470064258</v>
      </c>
      <c r="I538">
        <v>-3.09411323205196</v>
      </c>
      <c r="J538">
        <f>(Table2[[#This Row],[1M Return vs Nifty]]-AVERAGE(Table2[1M Return vs Nifty]))/_xlfn.STDEV.P(Table2[1M Return vs Nifty])</f>
        <v>-0.2470620705269255</v>
      </c>
      <c r="K538">
        <v>99.481593451377805</v>
      </c>
      <c r="L538">
        <f>(Table2[[#This Row],[6M Return vs Nifty]]-AVERAGE(Table2[6M Return vs Nifty]))/_xlfn.STDEV.P(Table2[6M Return vs Nifty])</f>
        <v>2.7353187828862735</v>
      </c>
      <c r="M538">
        <v>-6.7076407798352404</v>
      </c>
      <c r="N538">
        <f>(Table2[[#This Row],[1W Return vs Nifty]]-AVERAGE(Table2[1W Return vs Nifty]))/_xlfn.STDEV.P(Table2[1W Return vs Nifty])</f>
        <v>-1.1034755598804638</v>
      </c>
      <c r="O538">
        <v>983.4</v>
      </c>
      <c r="P538">
        <v>918.87060570587096</v>
      </c>
      <c r="Q538">
        <v>709.35563083182399</v>
      </c>
      <c r="R538">
        <v>37.5011971559587</v>
      </c>
      <c r="S538" s="2">
        <f>(Table2[[#This Row],[Close Price]]-Table2[[#This Row],[20D EMA]])/Table2[[#This Row],[20D EMA]]</f>
        <v>-3.6811063656701171E-2</v>
      </c>
      <c r="T538" s="2">
        <f>(Table2[[#This Row],[Close Price]]-Table2[[#This Row],[50D EMA]])/Table2[[#This Row],[50D EMA]]</f>
        <v>3.0830667689458423E-2</v>
      </c>
      <c r="U538" s="2">
        <f>(Table2[[#This Row],[Close Price]]-Table2[[#This Row],[200D EMA]])/Table2[[#This Row],[200D EMA]]</f>
        <v>0.33529637156649972</v>
      </c>
      <c r="V538">
        <v>1.6304887639661201</v>
      </c>
      <c r="W538">
        <v>931.6</v>
      </c>
      <c r="X538">
        <v>990.8</v>
      </c>
      <c r="Y538">
        <v>924.8</v>
      </c>
      <c r="Z538">
        <v>1047.95</v>
      </c>
      <c r="AA538">
        <v>924.8</v>
      </c>
      <c r="AB538">
        <v>1110</v>
      </c>
      <c r="AC538" s="2">
        <f>(Table2[[#This Row],[Close Price]]/Table2[[#This Row],[Day Low]])-1</f>
        <v>1.6745384285100862E-2</v>
      </c>
      <c r="AD538" s="2">
        <f>(Table2[[#This Row],[Day High]]/Table2[[#This Row],[Close Price]])-1</f>
        <v>4.6030405405405261E-2</v>
      </c>
      <c r="AE538" s="2">
        <f>(Table2[[#This Row],[Close Price]]/Table2[[#This Row],[Current Week Low]])-1</f>
        <v>2.4221453287197381E-2</v>
      </c>
      <c r="AF538" s="2">
        <f>(Table2[[#This Row],[Current Week High]]/Table2[[#This Row],[Close Price]])-1</f>
        <v>0.1063661317567568</v>
      </c>
      <c r="AG538" s="2">
        <f>(Table2[[#This Row],[Close Price]]/Table2[[#This Row],[Current Month Low]])-1</f>
        <v>2.4221453287197381E-2</v>
      </c>
      <c r="AH538" s="2">
        <f>(Table2[[#This Row],[Current Month High]]/Table2[[#This Row],[Close Price]])-1</f>
        <v>0.171875</v>
      </c>
      <c r="AI538">
        <v>17.1875</v>
      </c>
      <c r="AJ538">
        <v>161.80210060806999</v>
      </c>
      <c r="AK538" t="str">
        <f>IF(AND(Table2[[#This Row],[20D EMA]]&gt;Table2[[#This Row],[50D EMA]],Table2[[#This Row],[50D EMA]]&gt;Table2[[#This Row],[200D EMA]]),"Uptrend","Downtrend/NoTrend")</f>
        <v>Uptrend</v>
      </c>
      <c r="AL538">
        <v>0.04</v>
      </c>
      <c r="AM538" t="s">
        <v>10183</v>
      </c>
      <c r="AN538">
        <v>2.86</v>
      </c>
      <c r="AO538" t="s">
        <v>10183</v>
      </c>
      <c r="AP538">
        <v>0.187583767141142</v>
      </c>
      <c r="AQ538">
        <f>(Table2[[#This Row],[Sharpe Ratio]]-AVERAGE(Table2[Sharpe Ratio]))/_xlfn.STDEV.P(Table2[Sharpe Ratio])</f>
        <v>1.5154779378186096</v>
      </c>
      <c r="AR5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3.6353047749981369</v>
      </c>
      <c r="AS538">
        <f>_xlfn.RANK.AVG(Table2[[#This Row],[1Y Return vs Nifty Z-Score]],Table2[1Y Return vs Nifty Z-Score])</f>
        <v>113</v>
      </c>
      <c r="AT538">
        <f>_xlfn.RANK.AVG(Table2[[#This Row],[6M Return vs Nifty Z-Score]],Table2[6M Return vs Nifty Z-Score])</f>
        <v>11</v>
      </c>
      <c r="AU538">
        <f>_xlfn.RANK.AVG(Table2[[#This Row],[Sharpe Ratio Z-Score]],Table2[Sharpe Ratio Z-Score])</f>
        <v>47</v>
      </c>
      <c r="AV538">
        <f>(Table2[[#This Row],[Rank 1Y]]+Table2[[#This Row],[Rank 6M]]+Table2[[#This Row],[Rank Sharpe]])/3</f>
        <v>57</v>
      </c>
    </row>
    <row r="539" spans="1:48" x14ac:dyDescent="0.3">
      <c r="A539" t="s">
        <v>1352</v>
      </c>
      <c r="B539" t="s">
        <v>1353</v>
      </c>
      <c r="C539" t="s">
        <v>647</v>
      </c>
      <c r="D539" t="s">
        <v>647</v>
      </c>
      <c r="E539">
        <v>7861.7670263</v>
      </c>
      <c r="F539">
        <v>397.9</v>
      </c>
      <c r="G539">
        <v>50.3530403060144</v>
      </c>
      <c r="H539">
        <f>(Table2[[#This Row],[1Y Return vs Nifty]]-AVERAGE(Table2[1Y Return vs Nifty]))/_xlfn.STDEV.P(Table2[1Y Return vs Nifty])</f>
        <v>8.4697121117559671E-2</v>
      </c>
      <c r="I539">
        <v>-0.53790411787294401</v>
      </c>
      <c r="J539">
        <f>(Table2[[#This Row],[1M Return vs Nifty]]-AVERAGE(Table2[1M Return vs Nifty]))/_xlfn.STDEV.P(Table2[1M Return vs Nifty])</f>
        <v>-4.0047319825066447E-3</v>
      </c>
      <c r="K539">
        <v>27.424564375020498</v>
      </c>
      <c r="L539">
        <f>(Table2[[#This Row],[6M Return vs Nifty]]-AVERAGE(Table2[6M Return vs Nifty]))/_xlfn.STDEV.P(Table2[6M Return vs Nifty])</f>
        <v>0.51838534068888142</v>
      </c>
      <c r="M539">
        <v>-4.3642239538345304</v>
      </c>
      <c r="N539">
        <f>(Table2[[#This Row],[1W Return vs Nifty]]-AVERAGE(Table2[1W Return vs Nifty]))/_xlfn.STDEV.P(Table2[1W Return vs Nifty])</f>
        <v>-0.60342732489314033</v>
      </c>
      <c r="O539">
        <v>396.82</v>
      </c>
      <c r="P539">
        <v>381.84520610050902</v>
      </c>
      <c r="Q539">
        <v>323.79102562280502</v>
      </c>
      <c r="R539">
        <v>45.607676044480201</v>
      </c>
      <c r="S539" s="2">
        <f>(Table2[[#This Row],[Close Price]]-Table2[[#This Row],[20D EMA]])/Table2[[#This Row],[20D EMA]]</f>
        <v>2.7216370142633538E-3</v>
      </c>
      <c r="T539" s="2">
        <f>(Table2[[#This Row],[Close Price]]-Table2[[#This Row],[50D EMA]])/Table2[[#This Row],[50D EMA]]</f>
        <v>4.2045293859902563E-2</v>
      </c>
      <c r="U539" s="2">
        <f>(Table2[[#This Row],[Close Price]]-Table2[[#This Row],[200D EMA]])/Table2[[#This Row],[200D EMA]]</f>
        <v>0.22887902539808799</v>
      </c>
      <c r="V539">
        <v>2.50789569217577</v>
      </c>
      <c r="W539">
        <v>395.3</v>
      </c>
      <c r="X539">
        <v>411.9</v>
      </c>
      <c r="Y539">
        <v>396.15</v>
      </c>
      <c r="Z539">
        <v>408.1</v>
      </c>
      <c r="AA539">
        <v>389.65</v>
      </c>
      <c r="AB539">
        <v>450.65</v>
      </c>
      <c r="AC539" s="2">
        <f>(Table2[[#This Row],[Close Price]]/Table2[[#This Row],[Day Low]])-1</f>
        <v>6.57728307614458E-3</v>
      </c>
      <c r="AD539" s="2">
        <f>(Table2[[#This Row],[Day High]]/Table2[[#This Row],[Close Price]])-1</f>
        <v>3.5184719778838858E-2</v>
      </c>
      <c r="AE539" s="2">
        <f>(Table2[[#This Row],[Close Price]]/Table2[[#This Row],[Current Week Low]])-1</f>
        <v>4.4175186166854896E-3</v>
      </c>
      <c r="AF539" s="2">
        <f>(Table2[[#This Row],[Current Week High]]/Table2[[#This Row],[Close Price]])-1</f>
        <v>2.5634581553154234E-2</v>
      </c>
      <c r="AG539" s="2">
        <f>(Table2[[#This Row],[Close Price]]/Table2[[#This Row],[Current Month Low]])-1</f>
        <v>2.1172847427178176E-2</v>
      </c>
      <c r="AH539" s="2">
        <f>(Table2[[#This Row],[Current Month High]]/Table2[[#This Row],[Close Price]])-1</f>
        <v>0.13257099773812508</v>
      </c>
      <c r="AI539">
        <v>13.2570997738125</v>
      </c>
      <c r="AJ539">
        <v>98.850574712643606</v>
      </c>
      <c r="AK539" t="str">
        <f>IF(AND(Table2[[#This Row],[20D EMA]]&gt;Table2[[#This Row],[50D EMA]],Table2[[#This Row],[50D EMA]]&gt;Table2[[#This Row],[200D EMA]]),"Uptrend","Downtrend/NoTrend")</f>
        <v>Uptrend</v>
      </c>
      <c r="AL539">
        <v>-0.09</v>
      </c>
      <c r="AM539" t="s">
        <v>10184</v>
      </c>
      <c r="AN539">
        <v>2.5299999999999998</v>
      </c>
      <c r="AO539" t="s">
        <v>10183</v>
      </c>
      <c r="AP539">
        <v>4.7165274647501997E-2</v>
      </c>
      <c r="AQ539">
        <f>(Table2[[#This Row],[Sharpe Ratio]]-AVERAGE(Table2[Sharpe Ratio]))/_xlfn.STDEV.P(Table2[Sharpe Ratio])</f>
        <v>-7.3011468640505298E-2</v>
      </c>
      <c r="AR5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-7.7361063709711186E-2</v>
      </c>
      <c r="AS539">
        <f>_xlfn.RANK.AVG(Table2[[#This Row],[1Y Return vs Nifty Z-Score]],Table2[1Y Return vs Nifty Z-Score])</f>
        <v>250</v>
      </c>
      <c r="AT539">
        <f>_xlfn.RANK.AVG(Table2[[#This Row],[6M Return vs Nifty Z-Score]],Table2[6M Return vs Nifty Z-Score])</f>
        <v>168</v>
      </c>
      <c r="AU539">
        <f>_xlfn.RANK.AVG(Table2[[#This Row],[Sharpe Ratio Z-Score]],Table2[Sharpe Ratio Z-Score])</f>
        <v>360</v>
      </c>
      <c r="AV539">
        <f>(Table2[[#This Row],[Rank 1Y]]+Table2[[#This Row],[Rank 6M]]+Table2[[#This Row],[Rank Sharpe]])/3</f>
        <v>259.33333333333331</v>
      </c>
    </row>
    <row r="540" spans="1:48" x14ac:dyDescent="0.3">
      <c r="A540" t="s">
        <v>1354</v>
      </c>
      <c r="B540" t="s">
        <v>1355</v>
      </c>
      <c r="C540" t="s">
        <v>10157</v>
      </c>
      <c r="D540" t="s">
        <v>1356</v>
      </c>
      <c r="E540">
        <v>7859.9372427799999</v>
      </c>
      <c r="F540">
        <v>1255.25</v>
      </c>
      <c r="G540">
        <v>121.183527204584</v>
      </c>
      <c r="H540">
        <f>(Table2[[#This Row],[1Y Return vs Nifty]]-AVERAGE(Table2[1Y Return vs Nifty]))/_xlfn.STDEV.P(Table2[1Y Return vs Nifty])</f>
        <v>0.95581357242205811</v>
      </c>
      <c r="I540">
        <v>8.3652756600831903</v>
      </c>
      <c r="J540">
        <f>(Table2[[#This Row],[1M Return vs Nifty]]-AVERAGE(Table2[1M Return vs Nifty]))/_xlfn.STDEV.P(Table2[1M Return vs Nifty])</f>
        <v>0.84255479611287765</v>
      </c>
      <c r="K540">
        <v>84.1656097435758</v>
      </c>
      <c r="L540">
        <f>(Table2[[#This Row],[6M Return vs Nifty]]-AVERAGE(Table2[6M Return vs Nifty]))/_xlfn.STDEV.P(Table2[6M Return vs Nifty])</f>
        <v>2.2641015134926685</v>
      </c>
      <c r="M540">
        <v>-3.5873189499434699</v>
      </c>
      <c r="N540">
        <f>(Table2[[#This Row],[1W Return vs Nifty]]-AVERAGE(Table2[1W Return vs Nifty]))/_xlfn.STDEV.P(Table2[1W Return vs Nifty])</f>
        <v>-0.43764803559293336</v>
      </c>
      <c r="O540">
        <v>1251.5999999999999</v>
      </c>
      <c r="P540">
        <v>1123.4584935160799</v>
      </c>
      <c r="Q540">
        <v>824.14459059280796</v>
      </c>
      <c r="R540">
        <v>45.2718427015594</v>
      </c>
      <c r="S540" s="2">
        <f>(Table2[[#This Row],[Close Price]]-Table2[[#This Row],[20D EMA]])/Table2[[#This Row],[20D EMA]]</f>
        <v>2.9162671780122175E-3</v>
      </c>
      <c r="T540" s="2">
        <f>(Table2[[#This Row],[Close Price]]-Table2[[#This Row],[50D EMA]])/Table2[[#This Row],[50D EMA]]</f>
        <v>0.11730874548952243</v>
      </c>
      <c r="U540" s="2">
        <f>(Table2[[#This Row],[Close Price]]-Table2[[#This Row],[200D EMA]])/Table2[[#This Row],[200D EMA]]</f>
        <v>0.52309438698990618</v>
      </c>
      <c r="V540">
        <v>0.56342287516968304</v>
      </c>
      <c r="W540">
        <v>1255.5</v>
      </c>
      <c r="X540">
        <v>1290</v>
      </c>
      <c r="Y540">
        <v>1239</v>
      </c>
      <c r="Z540">
        <v>1294.95</v>
      </c>
      <c r="AA540">
        <v>1239</v>
      </c>
      <c r="AB540">
        <v>1379</v>
      </c>
      <c r="AC540" s="2">
        <f>(Table2[[#This Row],[Close Price]]/Table2[[#This Row],[Day Low]])-1</f>
        <v>-1.9912385503784158E-4</v>
      </c>
      <c r="AD540" s="2">
        <f>(Table2[[#This Row],[Day High]]/Table2[[#This Row],[Close Price]])-1</f>
        <v>2.7683728340967884E-2</v>
      </c>
      <c r="AE540" s="2">
        <f>(Table2[[#This Row],[Close Price]]/Table2[[#This Row],[Current Week Low]])-1</f>
        <v>1.3115415657788621E-2</v>
      </c>
      <c r="AF540" s="2">
        <f>(Table2[[#This Row],[Current Week High]]/Table2[[#This Row],[Close Price]])-1</f>
        <v>3.1627165903206578E-2</v>
      </c>
      <c r="AG540" s="2">
        <f>(Table2[[#This Row],[Close Price]]/Table2[[#This Row],[Current Month Low]])-1</f>
        <v>1.3115415657788621E-2</v>
      </c>
      <c r="AH540" s="2">
        <f>(Table2[[#This Row],[Current Month High]]/Table2[[#This Row],[Close Price]])-1</f>
        <v>9.8585939055964911E-2</v>
      </c>
      <c r="AI540">
        <v>9.8585939055964893</v>
      </c>
      <c r="AJ540">
        <v>188.26501320473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0</v>
      </c>
      <c r="AM540">
        <v>0</v>
      </c>
      <c r="AN540">
        <v>-1.53</v>
      </c>
      <c r="AO540" t="s">
        <v>10184</v>
      </c>
      <c r="AP540">
        <v>0.14209509167669701</v>
      </c>
      <c r="AQ540">
        <f>(Table2[[#This Row],[Sharpe Ratio]]-AVERAGE(Table2[Sharpe Ratio]))/_xlfn.STDEV.P(Table2[Sharpe Ratio])</f>
        <v>1.0008856088032534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4.6257074552379249</v>
      </c>
      <c r="AS540">
        <f>_xlfn.RANK.AVG(Table2[[#This Row],[1Y Return vs Nifty Z-Score]],Table2[1Y Return vs Nifty Z-Score])</f>
        <v>90</v>
      </c>
      <c r="AT540">
        <f>_xlfn.RANK.AVG(Table2[[#This Row],[6M Return vs Nifty Z-Score]],Table2[6M Return vs Nifty Z-Score])</f>
        <v>20</v>
      </c>
      <c r="AU540">
        <f>_xlfn.RANK.AVG(Table2[[#This Row],[Sharpe Ratio Z-Score]],Table2[Sharpe Ratio Z-Score])</f>
        <v>123</v>
      </c>
      <c r="AV540">
        <f>(Table2[[#This Row],[Rank 1Y]]+Table2[[#This Row],[Rank 6M]]+Table2[[#This Row],[Rank Sharpe]])/3</f>
        <v>77.666666666666671</v>
      </c>
    </row>
    <row r="541" spans="1:48" x14ac:dyDescent="0.3">
      <c r="A541" t="s">
        <v>1357</v>
      </c>
      <c r="B541" t="s">
        <v>1358</v>
      </c>
      <c r="C541" t="s">
        <v>10153</v>
      </c>
      <c r="D541" t="s">
        <v>369</v>
      </c>
      <c r="E541">
        <v>7839.6996196199998</v>
      </c>
      <c r="F541">
        <v>1720.05</v>
      </c>
      <c r="G541">
        <v>95.914577608586299</v>
      </c>
      <c r="H541">
        <f>(Table2[[#This Row],[1Y Return vs Nifty]]-AVERAGE(Table2[1Y Return vs Nifty]))/_xlfn.STDEV.P(Table2[1Y Return vs Nifty])</f>
        <v>0.64504064590272492</v>
      </c>
      <c r="I541">
        <v>5.7519347212659397</v>
      </c>
      <c r="J541">
        <f>(Table2[[#This Row],[1M Return vs Nifty]]-AVERAGE(Table2[1M Return vs Nifty]))/_xlfn.STDEV.P(Table2[1M Return vs Nifty])</f>
        <v>0.59406507366616779</v>
      </c>
      <c r="K541">
        <v>26.986140295185699</v>
      </c>
      <c r="L541">
        <f>(Table2[[#This Row],[6M Return vs Nifty]]-AVERAGE(Table2[6M Return vs Nifty]))/_xlfn.STDEV.P(Table2[6M Return vs Nifty])</f>
        <v>0.50489662186562234</v>
      </c>
      <c r="M541">
        <v>-6.0892582123819903</v>
      </c>
      <c r="N541">
        <f>(Table2[[#This Row],[1W Return vs Nifty]]-AVERAGE(Table2[1W Return vs Nifty]))/_xlfn.STDEV.P(Table2[1W Return vs Nifty])</f>
        <v>-0.97152246132324038</v>
      </c>
      <c r="O541">
        <v>1663.81</v>
      </c>
      <c r="P541">
        <v>1523.3075459101101</v>
      </c>
      <c r="Q541">
        <v>1204.43668326178</v>
      </c>
      <c r="R541">
        <v>56.5770033749451</v>
      </c>
      <c r="S541" s="2">
        <f>(Table2[[#This Row],[Close Price]]-Table2[[#This Row],[20D EMA]])/Table2[[#This Row],[20D EMA]]</f>
        <v>3.3801936519193908E-2</v>
      </c>
      <c r="T541" s="2">
        <f>(Table2[[#This Row],[Close Price]]-Table2[[#This Row],[50D EMA]])/Table2[[#This Row],[50D EMA]]</f>
        <v>0.12915478205180478</v>
      </c>
      <c r="U541" s="2">
        <f>(Table2[[#This Row],[Close Price]]-Table2[[#This Row],[200D EMA]])/Table2[[#This Row],[200D EMA]]</f>
        <v>0.42809499569696624</v>
      </c>
      <c r="V541">
        <v>1.0210894504197401</v>
      </c>
      <c r="W541">
        <v>1681.15</v>
      </c>
      <c r="X541">
        <v>1729.9</v>
      </c>
      <c r="Y541">
        <v>1652.45</v>
      </c>
      <c r="Z541">
        <v>1729</v>
      </c>
      <c r="AA541">
        <v>1603.7</v>
      </c>
      <c r="AB541">
        <v>1803.95</v>
      </c>
      <c r="AC541" s="2">
        <f>(Table2[[#This Row],[Close Price]]/Table2[[#This Row],[Day Low]])-1</f>
        <v>2.3138922761205105E-2</v>
      </c>
      <c r="AD541" s="2">
        <f>(Table2[[#This Row],[Day High]]/Table2[[#This Row],[Close Price]])-1</f>
        <v>5.7265777157642361E-3</v>
      </c>
      <c r="AE541" s="2">
        <f>(Table2[[#This Row],[Close Price]]/Table2[[#This Row],[Current Week Low]])-1</f>
        <v>4.09089533722653E-2</v>
      </c>
      <c r="AF541" s="2">
        <f>(Table2[[#This Row],[Current Week High]]/Table2[[#This Row],[Close Price]])-1</f>
        <v>5.2033371122932603E-3</v>
      </c>
      <c r="AG541" s="2">
        <f>(Table2[[#This Row],[Close Price]]/Table2[[#This Row],[Current Month Low]])-1</f>
        <v>7.2550975868304501E-2</v>
      </c>
      <c r="AH541" s="2">
        <f>(Table2[[#This Row],[Current Month High]]/Table2[[#This Row],[Close Price]])-1</f>
        <v>4.877765181244742E-2</v>
      </c>
      <c r="AI541">
        <v>4.8777651812447402</v>
      </c>
      <c r="AJ541">
        <v>144.551076988696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0.18</v>
      </c>
      <c r="AM541" t="s">
        <v>10183</v>
      </c>
      <c r="AN541">
        <v>3.08</v>
      </c>
      <c r="AO541" t="s">
        <v>10183</v>
      </c>
      <c r="AP541">
        <v>3.3120125051880001E-2</v>
      </c>
      <c r="AQ541">
        <f>(Table2[[#This Row],[Sharpe Ratio]]-AVERAGE(Table2[Sharpe Ratio]))/_xlfn.STDEV.P(Table2[Sharpe Ratio])</f>
        <v>-0.23189774457591728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0.54058213553535739</v>
      </c>
      <c r="AS541">
        <f>_xlfn.RANK.AVG(Table2[[#This Row],[1Y Return vs Nifty Z-Score]],Table2[1Y Return vs Nifty Z-Score])</f>
        <v>117</v>
      </c>
      <c r="AT541">
        <f>_xlfn.RANK.AVG(Table2[[#This Row],[6M Return vs Nifty Z-Score]],Table2[6M Return vs Nifty Z-Score])</f>
        <v>171</v>
      </c>
      <c r="AU541">
        <f>_xlfn.RANK.AVG(Table2[[#This Row],[Sharpe Ratio Z-Score]],Table2[Sharpe Ratio Z-Score])</f>
        <v>402</v>
      </c>
      <c r="AV541">
        <f>(Table2[[#This Row],[Rank 1Y]]+Table2[[#This Row],[Rank 6M]]+Table2[[#This Row],[Rank Sharpe]])/3</f>
        <v>230</v>
      </c>
    </row>
    <row r="542" spans="1:48" x14ac:dyDescent="0.3">
      <c r="A542" t="s">
        <v>1361</v>
      </c>
      <c r="B542" t="s">
        <v>1362</v>
      </c>
      <c r="C542" t="s">
        <v>10139</v>
      </c>
      <c r="D542" t="s">
        <v>244</v>
      </c>
      <c r="E542">
        <v>7782.4763433600001</v>
      </c>
      <c r="F542">
        <v>7013.1</v>
      </c>
      <c r="G542">
        <v>29.715725668055001</v>
      </c>
      <c r="H542">
        <f>(Table2[[#This Row],[1Y Return vs Nifty]]-AVERAGE(Table2[1Y Return vs Nifty]))/_xlfn.STDEV.P(Table2[1Y Return vs Nifty])</f>
        <v>-0.16911313882908796</v>
      </c>
      <c r="I542">
        <v>-0.70167323575046203</v>
      </c>
      <c r="J542">
        <f>(Table2[[#This Row],[1M Return vs Nifty]]-AVERAGE(Table2[1M Return vs Nifty]))/_xlfn.STDEV.P(Table2[1M Return vs Nifty])</f>
        <v>-1.9576731044039255E-2</v>
      </c>
      <c r="K542">
        <v>18.227264360935401</v>
      </c>
      <c r="L542">
        <f>(Table2[[#This Row],[6M Return vs Nifty]]-AVERAGE(Table2[6M Return vs Nifty]))/_xlfn.STDEV.P(Table2[6M Return vs Nifty])</f>
        <v>0.23541777679527215</v>
      </c>
      <c r="M542">
        <v>-4.5866002003130797</v>
      </c>
      <c r="N542">
        <f>(Table2[[#This Row],[1W Return vs Nifty]]-AVERAGE(Table2[1W Return vs Nifty]))/_xlfn.STDEV.P(Table2[1W Return vs Nifty])</f>
        <v>-0.65087891281421761</v>
      </c>
      <c r="O542">
        <v>7080.07</v>
      </c>
      <c r="P542">
        <v>6902.5147872599</v>
      </c>
      <c r="Q542">
        <v>6119.6394499158596</v>
      </c>
      <c r="R542">
        <v>39.820213622545502</v>
      </c>
      <c r="S542" s="2">
        <f>(Table2[[#This Row],[Close Price]]-Table2[[#This Row],[20D EMA]])/Table2[[#This Row],[20D EMA]]</f>
        <v>-9.4589460273696944E-3</v>
      </c>
      <c r="T542" s="2">
        <f>(Table2[[#This Row],[Close Price]]-Table2[[#This Row],[50D EMA]])/Table2[[#This Row],[50D EMA]]</f>
        <v>1.6021003380421516E-2</v>
      </c>
      <c r="U542" s="2">
        <f>(Table2[[#This Row],[Close Price]]-Table2[[#This Row],[200D EMA]])/Table2[[#This Row],[200D EMA]]</f>
        <v>0.14599888725412169</v>
      </c>
      <c r="V542">
        <v>0.79825292633706102</v>
      </c>
      <c r="W542">
        <v>7000.05</v>
      </c>
      <c r="X542">
        <v>7060</v>
      </c>
      <c r="Y542">
        <v>7001.3</v>
      </c>
      <c r="Z542">
        <v>7149</v>
      </c>
      <c r="AA542">
        <v>6930.1</v>
      </c>
      <c r="AB542">
        <v>7650</v>
      </c>
      <c r="AC542" s="2">
        <f>(Table2[[#This Row],[Close Price]]/Table2[[#This Row],[Day Low]])-1</f>
        <v>1.8642723980544229E-3</v>
      </c>
      <c r="AD542" s="2">
        <f>(Table2[[#This Row],[Day High]]/Table2[[#This Row],[Close Price]])-1</f>
        <v>6.6874848497811001E-3</v>
      </c>
      <c r="AE542" s="2">
        <f>(Table2[[#This Row],[Close Price]]/Table2[[#This Row],[Current Week Low]])-1</f>
        <v>1.6854012826190701E-3</v>
      </c>
      <c r="AF542" s="2">
        <f>(Table2[[#This Row],[Current Week High]]/Table2[[#This Row],[Close Price]])-1</f>
        <v>1.9378021131881695E-2</v>
      </c>
      <c r="AG542" s="2">
        <f>(Table2[[#This Row],[Close Price]]/Table2[[#This Row],[Current Month Low]])-1</f>
        <v>1.1976739152393279E-2</v>
      </c>
      <c r="AH542" s="2">
        <f>(Table2[[#This Row],[Current Month High]]/Table2[[#This Row],[Close Price]])-1</f>
        <v>9.0815759079436953E-2</v>
      </c>
      <c r="AI542">
        <v>11.576906075772399</v>
      </c>
      <c r="AJ542">
        <v>62.637693931031201</v>
      </c>
      <c r="AK542" t="str">
        <f>IF(AND(Table2[[#This Row],[20D EMA]]&gt;Table2[[#This Row],[50D EMA]],Table2[[#This Row],[50D EMA]]&gt;Table2[[#This Row],[200D EMA]]),"Uptrend","Downtrend/NoTrend")</f>
        <v>Uptrend</v>
      </c>
      <c r="AL542">
        <v>-0.09</v>
      </c>
      <c r="AM542" t="s">
        <v>10184</v>
      </c>
      <c r="AN542">
        <v>0.38</v>
      </c>
      <c r="AO542" t="s">
        <v>10183</v>
      </c>
      <c r="AP542">
        <v>1.3160488569816E-2</v>
      </c>
      <c r="AQ542">
        <f>(Table2[[#This Row],[Sharpe Ratio]]-AVERAGE(Table2[Sharpe Ratio]))/_xlfn.STDEV.P(Table2[Sharpe Ratio])</f>
        <v>-0.45769187286688717</v>
      </c>
      <c r="AR5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-1.0618428787589598</v>
      </c>
      <c r="AS542">
        <f>_xlfn.RANK.AVG(Table2[[#This Row],[1Y Return vs Nifty Z-Score]],Table2[1Y Return vs Nifty Z-Score])</f>
        <v>336</v>
      </c>
      <c r="AT542">
        <f>_xlfn.RANK.AVG(Table2[[#This Row],[6M Return vs Nifty Z-Score]],Table2[6M Return vs Nifty Z-Score])</f>
        <v>241</v>
      </c>
      <c r="AU542">
        <f>_xlfn.RANK.AVG(Table2[[#This Row],[Sharpe Ratio Z-Score]],Table2[Sharpe Ratio Z-Score])</f>
        <v>459</v>
      </c>
      <c r="AV542">
        <f>(Table2[[#This Row],[Rank 1Y]]+Table2[[#This Row],[Rank 6M]]+Table2[[#This Row],[Rank Sharpe]])/3</f>
        <v>345.33333333333331</v>
      </c>
    </row>
    <row r="543" spans="1:48" x14ac:dyDescent="0.3">
      <c r="A543" t="s">
        <v>1363</v>
      </c>
      <c r="B543" t="s">
        <v>1364</v>
      </c>
      <c r="C543" t="s">
        <v>10142</v>
      </c>
      <c r="D543" t="s">
        <v>46</v>
      </c>
      <c r="E543">
        <v>7753.7799121300004</v>
      </c>
      <c r="F543">
        <v>530.29999999999995</v>
      </c>
      <c r="G543">
        <v>91.844392575316803</v>
      </c>
      <c r="H543">
        <f>(Table2[[#This Row],[1Y Return vs Nifty]]-AVERAGE(Table2[1Y Return vs Nifty]))/_xlfn.STDEV.P(Table2[1Y Return vs Nifty])</f>
        <v>0.59498303233003036</v>
      </c>
      <c r="I543">
        <v>1.9475726121746399</v>
      </c>
      <c r="J543">
        <f>(Table2[[#This Row],[1M Return vs Nifty]]-AVERAGE(Table2[1M Return vs Nifty]))/_xlfn.STDEV.P(Table2[1M Return vs Nifty])</f>
        <v>0.23232701242310524</v>
      </c>
      <c r="K543">
        <v>19.399163984006702</v>
      </c>
      <c r="L543">
        <f>(Table2[[#This Row],[6M Return vs Nifty]]-AVERAGE(Table2[6M Return vs Nifty]))/_xlfn.STDEV.P(Table2[6M Return vs Nifty])</f>
        <v>0.27147287785324409</v>
      </c>
      <c r="M543">
        <v>-2.5608439462928101</v>
      </c>
      <c r="N543">
        <f>(Table2[[#This Row],[1W Return vs Nifty]]-AVERAGE(Table2[1W Return vs Nifty]))/_xlfn.STDEV.P(Table2[1W Return vs Nifty])</f>
        <v>-0.21861443980276493</v>
      </c>
      <c r="O543">
        <v>522.89</v>
      </c>
      <c r="P543">
        <v>492.09901950480997</v>
      </c>
      <c r="Q543">
        <v>419.18829951996298</v>
      </c>
      <c r="R543">
        <v>49.891608596015899</v>
      </c>
      <c r="S543" s="2">
        <f>(Table2[[#This Row],[Close Price]]-Table2[[#This Row],[20D EMA]])/Table2[[#This Row],[20D EMA]]</f>
        <v>1.4171240605098527E-2</v>
      </c>
      <c r="T543" s="2">
        <f>(Table2[[#This Row],[Close Price]]-Table2[[#This Row],[50D EMA]])/Table2[[#This Row],[50D EMA]]</f>
        <v>7.7628645823417636E-2</v>
      </c>
      <c r="U543" s="2">
        <f>(Table2[[#This Row],[Close Price]]-Table2[[#This Row],[200D EMA]])/Table2[[#This Row],[200D EMA]]</f>
        <v>0.26506393572358167</v>
      </c>
      <c r="V543">
        <v>0.62162623460514499</v>
      </c>
      <c r="W543">
        <v>526.5</v>
      </c>
      <c r="X543">
        <v>534.70000000000005</v>
      </c>
      <c r="Y543">
        <v>525</v>
      </c>
      <c r="Z543">
        <v>539.25</v>
      </c>
      <c r="AA543">
        <v>517.35</v>
      </c>
      <c r="AB543">
        <v>559</v>
      </c>
      <c r="AC543" s="2">
        <f>(Table2[[#This Row],[Close Price]]/Table2[[#This Row],[Day Low]])-1</f>
        <v>7.2174738841404018E-3</v>
      </c>
      <c r="AD543" s="2">
        <f>(Table2[[#This Row],[Day High]]/Table2[[#This Row],[Close Price]])-1</f>
        <v>8.2971902696589162E-3</v>
      </c>
      <c r="AE543" s="2">
        <f>(Table2[[#This Row],[Close Price]]/Table2[[#This Row],[Current Week Low]])-1</f>
        <v>1.0095238095237935E-2</v>
      </c>
      <c r="AF543" s="2">
        <f>(Table2[[#This Row],[Current Week High]]/Table2[[#This Row],[Close Price]])-1</f>
        <v>1.6877239298510371E-2</v>
      </c>
      <c r="AG543" s="2">
        <f>(Table2[[#This Row],[Close Price]]/Table2[[#This Row],[Current Month Low]])-1</f>
        <v>2.5031410070551763E-2</v>
      </c>
      <c r="AH543" s="2">
        <f>(Table2[[#This Row],[Current Month High]]/Table2[[#This Row],[Close Price]])-1</f>
        <v>5.4120309258910204E-2</v>
      </c>
      <c r="AI543">
        <v>6.3548934565340298</v>
      </c>
      <c r="AJ543">
        <v>123.660902572754</v>
      </c>
      <c r="AK543" t="str">
        <f>IF(AND(Table2[[#This Row],[20D EMA]]&gt;Table2[[#This Row],[50D EMA]],Table2[[#This Row],[50D EMA]]&gt;Table2[[#This Row],[200D EMA]]),"Uptrend","Downtrend/NoTrend")</f>
        <v>Uptrend</v>
      </c>
      <c r="AL543">
        <v>0.05</v>
      </c>
      <c r="AM543" t="s">
        <v>10183</v>
      </c>
      <c r="AN543">
        <v>2.08</v>
      </c>
      <c r="AO543" t="s">
        <v>10183</v>
      </c>
      <c r="AP543">
        <v>-2.4397653899330001E-2</v>
      </c>
      <c r="AQ543">
        <f>(Table2[[#This Row],[Sharpe Ratio]]-AVERAGE(Table2[Sharpe Ratio]))/_xlfn.STDEV.P(Table2[Sharpe Ratio])</f>
        <v>-0.88256975311633379</v>
      </c>
      <c r="AR5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-2.4012703127190282E-3</v>
      </c>
      <c r="AS543">
        <f>_xlfn.RANK.AVG(Table2[[#This Row],[1Y Return vs Nifty Z-Score]],Table2[1Y Return vs Nifty Z-Score])</f>
        <v>130</v>
      </c>
      <c r="AT543">
        <f>_xlfn.RANK.AVG(Table2[[#This Row],[6M Return vs Nifty Z-Score]],Table2[6M Return vs Nifty Z-Score])</f>
        <v>227</v>
      </c>
      <c r="AU543">
        <f>_xlfn.RANK.AVG(Table2[[#This Row],[Sharpe Ratio Z-Score]],Table2[Sharpe Ratio Z-Score])</f>
        <v>589</v>
      </c>
      <c r="AV543">
        <f>(Table2[[#This Row],[Rank 1Y]]+Table2[[#This Row],[Rank 6M]]+Table2[[#This Row],[Rank Sharpe]])/3</f>
        <v>315.33333333333331</v>
      </c>
    </row>
    <row r="544" spans="1:48" x14ac:dyDescent="0.3">
      <c r="A544" t="s">
        <v>1365</v>
      </c>
      <c r="B544" t="s">
        <v>1366</v>
      </c>
      <c r="C544" t="s">
        <v>10153</v>
      </c>
      <c r="D544" t="s">
        <v>550</v>
      </c>
      <c r="E544">
        <v>7705.92983</v>
      </c>
      <c r="F544">
        <v>2378.3000000000002</v>
      </c>
      <c r="G544">
        <v>-18.091087507138699</v>
      </c>
      <c r="H544">
        <f>(Table2[[#This Row],[1Y Return vs Nifty]]-AVERAGE(Table2[1Y Return vs Nifty]))/_xlfn.STDEV.P(Table2[1Y Return vs Nifty])</f>
        <v>-0.7570704332775734</v>
      </c>
      <c r="I544">
        <v>0.66899602109485501</v>
      </c>
      <c r="J544">
        <f>(Table2[[#This Row],[1M Return vs Nifty]]-AVERAGE(Table2[1M Return vs Nifty]))/_xlfn.STDEV.P(Table2[1M Return vs Nifty])</f>
        <v>0.11075345976293556</v>
      </c>
      <c r="K544">
        <v>-16.307595846477199</v>
      </c>
      <c r="L544">
        <f>(Table2[[#This Row],[6M Return vs Nifty]]-AVERAGE(Table2[6M Return vs Nifty]))/_xlfn.STDEV.P(Table2[6M Return vs Nifty])</f>
        <v>-0.82709461785666893</v>
      </c>
      <c r="M544">
        <v>-1.5396404506484</v>
      </c>
      <c r="N544">
        <f>(Table2[[#This Row],[1W Return vs Nifty]]-AVERAGE(Table2[1W Return vs Nifty]))/_xlfn.STDEV.P(Table2[1W Return vs Nifty])</f>
        <v>-7.0570077943361744E-4</v>
      </c>
      <c r="O544">
        <v>2330.44</v>
      </c>
      <c r="P544">
        <v>2275.7571466261702</v>
      </c>
      <c r="Q544">
        <v>2259.6220481323498</v>
      </c>
      <c r="R544">
        <v>59.441741299850598</v>
      </c>
      <c r="S544" s="2">
        <f>(Table2[[#This Row],[Close Price]]-Table2[[#This Row],[20D EMA]])/Table2[[#This Row],[20D EMA]]</f>
        <v>2.0536894320385905E-2</v>
      </c>
      <c r="T544" s="2">
        <f>(Table2[[#This Row],[Close Price]]-Table2[[#This Row],[50D EMA]])/Table2[[#This Row],[50D EMA]]</f>
        <v>4.5058785611571367E-2</v>
      </c>
      <c r="U544" s="2">
        <f>(Table2[[#This Row],[Close Price]]-Table2[[#This Row],[200D EMA]])/Table2[[#This Row],[200D EMA]]</f>
        <v>5.2521151475637913E-2</v>
      </c>
      <c r="V544">
        <v>0.93960022278606303</v>
      </c>
      <c r="W544">
        <v>2349.8000000000002</v>
      </c>
      <c r="X544">
        <v>2430</v>
      </c>
      <c r="Y544">
        <v>2331</v>
      </c>
      <c r="Z544">
        <v>2396</v>
      </c>
      <c r="AA544">
        <v>2280</v>
      </c>
      <c r="AB544">
        <v>2460</v>
      </c>
      <c r="AC544" s="2">
        <f>(Table2[[#This Row],[Close Price]]/Table2[[#This Row],[Day Low]])-1</f>
        <v>1.212869180355769E-2</v>
      </c>
      <c r="AD544" s="2">
        <f>(Table2[[#This Row],[Day High]]/Table2[[#This Row],[Close Price]])-1</f>
        <v>2.1738216373039521E-2</v>
      </c>
      <c r="AE544" s="2">
        <f>(Table2[[#This Row],[Close Price]]/Table2[[#This Row],[Current Week Low]])-1</f>
        <v>2.0291720291720328E-2</v>
      </c>
      <c r="AF544" s="2">
        <f>(Table2[[#This Row],[Current Week High]]/Table2[[#This Row],[Close Price]])-1</f>
        <v>7.4422907118529835E-3</v>
      </c>
      <c r="AG544" s="2">
        <f>(Table2[[#This Row],[Close Price]]/Table2[[#This Row],[Current Month Low]])-1</f>
        <v>4.3114035087719271E-2</v>
      </c>
      <c r="AH544" s="2">
        <f>(Table2[[#This Row],[Current Month High]]/Table2[[#This Row],[Close Price]])-1</f>
        <v>3.4352268427027655E-2</v>
      </c>
      <c r="AI544">
        <v>14.998107892191801</v>
      </c>
      <c r="AJ544">
        <v>21.341836734693899</v>
      </c>
      <c r="AK544" t="str">
        <f>IF(AND(Table2[[#This Row],[20D EMA]]&gt;Table2[[#This Row],[50D EMA]],Table2[[#This Row],[50D EMA]]&gt;Table2[[#This Row],[200D EMA]]),"Uptrend","Downtrend/NoTrend")</f>
        <v>Uptrend</v>
      </c>
      <c r="AL544">
        <v>-0.02</v>
      </c>
      <c r="AM544" t="s">
        <v>10184</v>
      </c>
      <c r="AN544">
        <v>3.19</v>
      </c>
      <c r="AO544" t="s">
        <v>10183</v>
      </c>
      <c r="AP544">
        <v>-5.7458591875274002E-2</v>
      </c>
      <c r="AQ544">
        <f>(Table2[[#This Row],[Sharpe Ratio]]-AVERAGE(Table2[Sharpe Ratio]))/_xlfn.STDEV.P(Table2[Sharpe Ratio])</f>
        <v>-1.2565728406709702</v>
      </c>
      <c r="AR5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-2.7306901328217101</v>
      </c>
      <c r="AS544">
        <f>_xlfn.RANK.AVG(Table2[[#This Row],[1Y Return vs Nifty Z-Score]],Table2[1Y Return vs Nifty Z-Score])</f>
        <v>608</v>
      </c>
      <c r="AT544">
        <f>_xlfn.RANK.AVG(Table2[[#This Row],[6M Return vs Nifty Z-Score]],Table2[6M Return vs Nifty Z-Score])</f>
        <v>591</v>
      </c>
      <c r="AU544">
        <f>_xlfn.RANK.AVG(Table2[[#This Row],[Sharpe Ratio Z-Score]],Table2[Sharpe Ratio Z-Score])</f>
        <v>643</v>
      </c>
      <c r="AV544">
        <f>(Table2[[#This Row],[Rank 1Y]]+Table2[[#This Row],[Rank 6M]]+Table2[[#This Row],[Rank Sharpe]])/3</f>
        <v>614</v>
      </c>
    </row>
    <row r="545" spans="1:48" x14ac:dyDescent="0.3">
      <c r="A545" t="s">
        <v>1367</v>
      </c>
      <c r="B545" t="s">
        <v>1368</v>
      </c>
      <c r="C545" t="s">
        <v>10144</v>
      </c>
      <c r="D545" t="s">
        <v>62</v>
      </c>
      <c r="E545">
        <v>7694.4068514800001</v>
      </c>
      <c r="F545">
        <v>237.16</v>
      </c>
      <c r="G545">
        <v>-19.842207987905802</v>
      </c>
      <c r="H545">
        <f>(Table2[[#This Row],[1Y Return vs Nifty]]-AVERAGE(Table2[1Y Return vs Nifty]))/_xlfn.STDEV.P(Table2[1Y Return vs Nifty])</f>
        <v>-0.77860677907732634</v>
      </c>
      <c r="I545">
        <v>-4.1377001972010303</v>
      </c>
      <c r="J545">
        <f>(Table2[[#This Row],[1M Return vs Nifty]]-AVERAGE(Table2[1M Return vs Nifty]))/_xlfn.STDEV.P(Table2[1M Return vs Nifty])</f>
        <v>-0.34629161668643293</v>
      </c>
      <c r="K545">
        <v>-51.1558895343111</v>
      </c>
      <c r="L545">
        <f>(Table2[[#This Row],[6M Return vs Nifty]]-AVERAGE(Table2[6M Return vs Nifty]))/_xlfn.STDEV.P(Table2[6M Return vs Nifty])</f>
        <v>-1.8992502239143145</v>
      </c>
      <c r="M545">
        <v>-7.8059227485689604</v>
      </c>
      <c r="N545">
        <f>(Table2[[#This Row],[1W Return vs Nifty]]-AVERAGE(Table2[1W Return vs Nifty]))/_xlfn.STDEV.P(Table2[1W Return vs Nifty])</f>
        <v>-1.3378316308492626</v>
      </c>
      <c r="O545">
        <v>238.24</v>
      </c>
      <c r="P545">
        <v>246.67792709712299</v>
      </c>
      <c r="Q545">
        <v>274.59897036736498</v>
      </c>
      <c r="R545">
        <v>44.926876080834802</v>
      </c>
      <c r="S545" s="2">
        <f>(Table2[[#This Row],[Close Price]]-Table2[[#This Row],[20D EMA]])/Table2[[#This Row],[20D EMA]]</f>
        <v>-4.5332437877770842E-3</v>
      </c>
      <c r="T545" s="2">
        <f>(Table2[[#This Row],[Close Price]]-Table2[[#This Row],[50D EMA]])/Table2[[#This Row],[50D EMA]]</f>
        <v>-3.8584429539881601E-2</v>
      </c>
      <c r="U545" s="2">
        <f>(Table2[[#This Row],[Close Price]]-Table2[[#This Row],[200D EMA]])/Table2[[#This Row],[200D EMA]]</f>
        <v>-0.13634053440651381</v>
      </c>
      <c r="V545">
        <v>0.55932030771888497</v>
      </c>
      <c r="W545">
        <v>0</v>
      </c>
      <c r="X545">
        <v>0</v>
      </c>
      <c r="Y545">
        <v>234.42</v>
      </c>
      <c r="Z545">
        <v>239.49</v>
      </c>
      <c r="AA545">
        <v>233.1</v>
      </c>
      <c r="AB545">
        <v>258</v>
      </c>
      <c r="AC545" s="2" t="e">
        <f>(Table2[[#This Row],[Close Price]]/Table2[[#This Row],[Day Low]])-1</f>
        <v>#DIV/0!</v>
      </c>
      <c r="AD545" s="2">
        <f>(Table2[[#This Row],[Day High]]/Table2[[#This Row],[Close Price]])-1</f>
        <v>-1</v>
      </c>
      <c r="AE545" s="2">
        <f>(Table2[[#This Row],[Close Price]]/Table2[[#This Row],[Current Week Low]])-1</f>
        <v>1.1688422489548822E-2</v>
      </c>
      <c r="AF545" s="2">
        <f>(Table2[[#This Row],[Current Week High]]/Table2[[#This Row],[Close Price]])-1</f>
        <v>9.8245909934222553E-3</v>
      </c>
      <c r="AG545" s="2">
        <f>(Table2[[#This Row],[Close Price]]/Table2[[#This Row],[Current Month Low]])-1</f>
        <v>1.7417417417417536E-2</v>
      </c>
      <c r="AH545" s="2">
        <f>(Table2[[#This Row],[Current Month High]]/Table2[[#This Row],[Close Price]])-1</f>
        <v>8.7873165795243624E-2</v>
      </c>
      <c r="AI545">
        <v>99.359082475965593</v>
      </c>
      <c r="AJ545">
        <v>20.938296787353298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-0.21</v>
      </c>
      <c r="AM545" t="s">
        <v>10184</v>
      </c>
      <c r="AN545">
        <v>-3.14</v>
      </c>
      <c r="AO545" t="s">
        <v>10184</v>
      </c>
      <c r="AP545">
        <v>-2.1633730489179E-2</v>
      </c>
      <c r="AQ545">
        <f>(Table2[[#This Row],[Sharpe Ratio]]-AVERAGE(Table2[Sharpe Ratio]))/_xlfn.STDEV.P(Table2[Sharpe Ratio])</f>
        <v>-0.85130276698565688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623</v>
      </c>
      <c r="AT545">
        <f>_xlfn.RANK.AVG(Table2[[#This Row],[6M Return vs Nifty Z-Score]],Table2[6M Return vs Nifty Z-Score])</f>
        <v>725</v>
      </c>
      <c r="AU545">
        <f>_xlfn.RANK.AVG(Table2[[#This Row],[Sharpe Ratio Z-Score]],Table2[Sharpe Ratio Z-Score])</f>
        <v>584</v>
      </c>
      <c r="AV545">
        <f>(Table2[[#This Row],[Rank 1Y]]+Table2[[#This Row],[Rank 6M]]+Table2[[#This Row],[Rank Sharpe]])/3</f>
        <v>644</v>
      </c>
    </row>
    <row r="546" spans="1:48" x14ac:dyDescent="0.3">
      <c r="A546" t="s">
        <v>1369</v>
      </c>
      <c r="B546" t="s">
        <v>1370</v>
      </c>
      <c r="C546" t="s">
        <v>10145</v>
      </c>
      <c r="D546" t="s">
        <v>233</v>
      </c>
      <c r="E546">
        <v>7674.2367576300003</v>
      </c>
      <c r="F546">
        <v>194.39</v>
      </c>
      <c r="G546">
        <v>18.322629138377</v>
      </c>
      <c r="H546">
        <f>(Table2[[#This Row],[1Y Return vs Nifty]]-AVERAGE(Table2[1Y Return vs Nifty]))/_xlfn.STDEV.P(Table2[1Y Return vs Nifty])</f>
        <v>-0.30923237636186174</v>
      </c>
      <c r="I546">
        <v>-14.231313648029101</v>
      </c>
      <c r="J546">
        <f>(Table2[[#This Row],[1M Return vs Nifty]]-AVERAGE(Table2[1M Return vs Nifty]))/_xlfn.STDEV.P(Table2[1M Return vs Nifty])</f>
        <v>-1.3060436213428905</v>
      </c>
      <c r="K546">
        <v>-27.710178558718201</v>
      </c>
      <c r="L546">
        <f>(Table2[[#This Row],[6M Return vs Nifty]]-AVERAGE(Table2[6M Return vs Nifty]))/_xlfn.STDEV.P(Table2[6M Return vs Nifty])</f>
        <v>-1.1779107320681159</v>
      </c>
      <c r="M546">
        <v>-6.1256689648176996</v>
      </c>
      <c r="N546">
        <f>(Table2[[#This Row],[1W Return vs Nifty]]-AVERAGE(Table2[1W Return vs Nifty]))/_xlfn.STDEV.P(Table2[1W Return vs Nifty])</f>
        <v>-0.97929194231698635</v>
      </c>
      <c r="O546">
        <v>193.51</v>
      </c>
      <c r="P546">
        <v>193.262328486564</v>
      </c>
      <c r="Q546">
        <v>194.869507996946</v>
      </c>
      <c r="R546">
        <v>50.110038001008299</v>
      </c>
      <c r="S546" s="2">
        <f>(Table2[[#This Row],[Close Price]]-Table2[[#This Row],[20D EMA]])/Table2[[#This Row],[20D EMA]]</f>
        <v>4.5475686011058631E-3</v>
      </c>
      <c r="T546" s="2">
        <f>(Table2[[#This Row],[Close Price]]-Table2[[#This Row],[50D EMA]])/Table2[[#This Row],[50D EMA]]</f>
        <v>5.8349266629806893E-3</v>
      </c>
      <c r="U546" s="2">
        <f>(Table2[[#This Row],[Close Price]]-Table2[[#This Row],[200D EMA]])/Table2[[#This Row],[200D EMA]]</f>
        <v>-2.4606620187778518E-3</v>
      </c>
      <c r="V546">
        <v>0.99227213636467504</v>
      </c>
      <c r="W546">
        <v>192.21</v>
      </c>
      <c r="X546">
        <v>195.46</v>
      </c>
      <c r="Y546">
        <v>187.93</v>
      </c>
      <c r="Z546">
        <v>196</v>
      </c>
      <c r="AA546">
        <v>185</v>
      </c>
      <c r="AB546">
        <v>206.8</v>
      </c>
      <c r="AC546" s="2">
        <f>(Table2[[#This Row],[Close Price]]/Table2[[#This Row],[Day Low]])-1</f>
        <v>1.1341761614900303E-2</v>
      </c>
      <c r="AD546" s="2">
        <f>(Table2[[#This Row],[Day High]]/Table2[[#This Row],[Close Price]])-1</f>
        <v>5.5043983744020863E-3</v>
      </c>
      <c r="AE546" s="2">
        <f>(Table2[[#This Row],[Close Price]]/Table2[[#This Row],[Current Week Low]])-1</f>
        <v>3.4374501144042835E-2</v>
      </c>
      <c r="AF546" s="2">
        <f>(Table2[[#This Row],[Current Week High]]/Table2[[#This Row],[Close Price]])-1</f>
        <v>8.2823190493339638E-3</v>
      </c>
      <c r="AG546" s="2">
        <f>(Table2[[#This Row],[Close Price]]/Table2[[#This Row],[Current Month Low]])-1</f>
        <v>5.0756756756756616E-2</v>
      </c>
      <c r="AH546" s="2">
        <f>(Table2[[#This Row],[Current Month High]]/Table2[[#This Row],[Close Price]])-1</f>
        <v>6.3840732547970624E-2</v>
      </c>
      <c r="AI546">
        <v>58.444364422038099</v>
      </c>
      <c r="AJ546">
        <v>44.259740259740198</v>
      </c>
      <c r="AK546" t="str">
        <f>IF(AND(Table2[[#This Row],[20D EMA]]&gt;Table2[[#This Row],[50D EMA]],Table2[[#This Row],[50D EMA]]&gt;Table2[[#This Row],[200D EMA]]),"Uptrend","Downtrend/NoTrend")</f>
        <v>Downtrend/NoTrend</v>
      </c>
      <c r="AL546">
        <v>-7.0000000000000007E-2</v>
      </c>
      <c r="AM546" t="s">
        <v>10184</v>
      </c>
      <c r="AN546">
        <v>-1.67</v>
      </c>
      <c r="AO546" t="s">
        <v>10184</v>
      </c>
      <c r="AP546">
        <v>8.4651278732054996E-2</v>
      </c>
      <c r="AQ546">
        <f>(Table2[[#This Row],[Sharpe Ratio]]-AVERAGE(Table2[Sharpe Ratio]))/_xlfn.STDEV.P(Table2[Sharpe Ratio])</f>
        <v>0.35105034345659142</v>
      </c>
      <c r="AR5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6">
        <f>_xlfn.RANK.AVG(Table2[[#This Row],[1Y Return vs Nifty Z-Score]],Table2[1Y Return vs Nifty Z-Score])</f>
        <v>391</v>
      </c>
      <c r="AT546">
        <f>_xlfn.RANK.AVG(Table2[[#This Row],[6M Return vs Nifty Z-Score]],Table2[6M Return vs Nifty Z-Score])</f>
        <v>680</v>
      </c>
      <c r="AU546">
        <f>_xlfn.RANK.AVG(Table2[[#This Row],[Sharpe Ratio Z-Score]],Table2[Sharpe Ratio Z-Score])</f>
        <v>238</v>
      </c>
      <c r="AV546">
        <f>(Table2[[#This Row],[Rank 1Y]]+Table2[[#This Row],[Rank 6M]]+Table2[[#This Row],[Rank Sharpe]])/3</f>
        <v>436.33333333333331</v>
      </c>
    </row>
    <row r="547" spans="1:48" x14ac:dyDescent="0.3">
      <c r="A547" t="s">
        <v>1371</v>
      </c>
      <c r="B547" t="s">
        <v>1372</v>
      </c>
      <c r="C547" t="s">
        <v>10146</v>
      </c>
      <c r="D547" t="s">
        <v>338</v>
      </c>
      <c r="E547">
        <v>7670.2024308</v>
      </c>
      <c r="F547">
        <v>336.3</v>
      </c>
      <c r="G547">
        <v>118.85902205303</v>
      </c>
      <c r="H547">
        <f>(Table2[[#This Row],[1Y Return vs Nifty]]-AVERAGE(Table2[1Y Return vs Nifty]))/_xlfn.STDEV.P(Table2[1Y Return vs Nifty])</f>
        <v>0.9272253928496027</v>
      </c>
      <c r="I547">
        <v>4.5710394814976496</v>
      </c>
      <c r="J547">
        <f>(Table2[[#This Row],[1M Return vs Nifty]]-AVERAGE(Table2[1M Return vs Nifty]))/_xlfn.STDEV.P(Table2[1M Return vs Nifty])</f>
        <v>0.48177955974410408</v>
      </c>
      <c r="K547">
        <v>74.638939808183494</v>
      </c>
      <c r="L547">
        <f>(Table2[[#This Row],[6M Return vs Nifty]]-AVERAGE(Table2[6M Return vs Nifty]))/_xlfn.STDEV.P(Table2[6M Return vs Nifty])</f>
        <v>1.9710004317069172</v>
      </c>
      <c r="M547">
        <v>2.55689933620229</v>
      </c>
      <c r="N547">
        <f>(Table2[[#This Row],[1W Return vs Nifty]]-AVERAGE(Table2[1W Return vs Nifty]))/_xlfn.STDEV.P(Table2[1W Return vs Nifty])</f>
        <v>0.87343135722998655</v>
      </c>
      <c r="O547">
        <v>323.14999999999998</v>
      </c>
      <c r="P547">
        <v>301.58951271196003</v>
      </c>
      <c r="Q547">
        <v>232.61583742431301</v>
      </c>
      <c r="R547">
        <v>63.618462417007002</v>
      </c>
      <c r="S547" s="2">
        <f>(Table2[[#This Row],[Close Price]]-Table2[[#This Row],[20D EMA]])/Table2[[#This Row],[20D EMA]]</f>
        <v>4.0693176543401009E-2</v>
      </c>
      <c r="T547" s="2">
        <f>(Table2[[#This Row],[Close Price]]-Table2[[#This Row],[50D EMA]])/Table2[[#This Row],[50D EMA]]</f>
        <v>0.11509182456616464</v>
      </c>
      <c r="U547" s="2">
        <f>(Table2[[#This Row],[Close Price]]-Table2[[#This Row],[200D EMA]])/Table2[[#This Row],[200D EMA]]</f>
        <v>0.44573131272466804</v>
      </c>
      <c r="V547">
        <v>0.662856124264669</v>
      </c>
      <c r="W547">
        <v>334.55</v>
      </c>
      <c r="X547">
        <v>362.5</v>
      </c>
      <c r="Y547">
        <v>330.05</v>
      </c>
      <c r="Z547">
        <v>343.7</v>
      </c>
      <c r="AA547">
        <v>316.39999999999998</v>
      </c>
      <c r="AB547">
        <v>347.7</v>
      </c>
      <c r="AC547" s="2">
        <f>(Table2[[#This Row],[Close Price]]/Table2[[#This Row],[Day Low]])-1</f>
        <v>5.2309071887610692E-3</v>
      </c>
      <c r="AD547" s="2">
        <f>(Table2[[#This Row],[Day High]]/Table2[[#This Row],[Close Price]])-1</f>
        <v>7.7906630984240222E-2</v>
      </c>
      <c r="AE547" s="2">
        <f>(Table2[[#This Row],[Close Price]]/Table2[[#This Row],[Current Week Low]])-1</f>
        <v>1.8936524768974339E-2</v>
      </c>
      <c r="AF547" s="2">
        <f>(Table2[[#This Row],[Current Week High]]/Table2[[#This Row],[Close Price]])-1</f>
        <v>2.2004162949747164E-2</v>
      </c>
      <c r="AG547" s="2">
        <f>(Table2[[#This Row],[Close Price]]/Table2[[#This Row],[Current Month Low]])-1</f>
        <v>6.2895069532237891E-2</v>
      </c>
      <c r="AH547" s="2">
        <f>(Table2[[#This Row],[Current Month High]]/Table2[[#This Row],[Close Price]])-1</f>
        <v>3.3898305084745672E-2</v>
      </c>
      <c r="AI547">
        <v>4.7427891763306604</v>
      </c>
      <c r="AJ547">
        <v>159.69111969111901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0.11</v>
      </c>
      <c r="AM547" t="s">
        <v>10183</v>
      </c>
      <c r="AN547">
        <v>2.42</v>
      </c>
      <c r="AO547" t="s">
        <v>10183</v>
      </c>
      <c r="AP547">
        <v>0.13275154835428399</v>
      </c>
      <c r="AQ547">
        <f>(Table2[[#This Row],[Sharpe Ratio]]-AVERAGE(Table2[Sharpe Ratio]))/_xlfn.STDEV.P(Table2[Sharpe Ratio])</f>
        <v>0.89518642828315831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5.148623169813769</v>
      </c>
      <c r="AS547">
        <f>_xlfn.RANK.AVG(Table2[[#This Row],[1Y Return vs Nifty Z-Score]],Table2[1Y Return vs Nifty Z-Score])</f>
        <v>93</v>
      </c>
      <c r="AT547">
        <f>_xlfn.RANK.AVG(Table2[[#This Row],[6M Return vs Nifty Z-Score]],Table2[6M Return vs Nifty Z-Score])</f>
        <v>32</v>
      </c>
      <c r="AU547">
        <f>_xlfn.RANK.AVG(Table2[[#This Row],[Sharpe Ratio Z-Score]],Table2[Sharpe Ratio Z-Score])</f>
        <v>142</v>
      </c>
      <c r="AV547">
        <f>(Table2[[#This Row],[Rank 1Y]]+Table2[[#This Row],[Rank 6M]]+Table2[[#This Row],[Rank Sharpe]])/3</f>
        <v>89</v>
      </c>
    </row>
    <row r="548" spans="1:48" x14ac:dyDescent="0.3">
      <c r="A548" t="s">
        <v>1375</v>
      </c>
      <c r="B548" t="s">
        <v>1376</v>
      </c>
      <c r="C548" t="s">
        <v>10146</v>
      </c>
      <c r="D548" t="s">
        <v>396</v>
      </c>
      <c r="E548">
        <v>7626.50322942</v>
      </c>
      <c r="F548">
        <v>689.8</v>
      </c>
      <c r="G548">
        <v>-15.8641691212006</v>
      </c>
      <c r="H548">
        <f>(Table2[[#This Row],[1Y Return vs Nifty]]-AVERAGE(Table2[1Y Return vs Nifty]))/_xlfn.STDEV.P(Table2[1Y Return vs Nifty])</f>
        <v>-0.72968243516200038</v>
      </c>
      <c r="I548">
        <v>-8.0529942566559392</v>
      </c>
      <c r="J548">
        <f>(Table2[[#This Row],[1M Return vs Nifty]]-AVERAGE(Table2[1M Return vs Nifty]))/_xlfn.STDEV.P(Table2[1M Return vs Nifty])</f>
        <v>-0.71857765088889081</v>
      </c>
      <c r="K548">
        <v>-14.789349978315199</v>
      </c>
      <c r="L548">
        <f>(Table2[[#This Row],[6M Return vs Nifty]]-AVERAGE(Table2[6M Return vs Nifty]))/_xlfn.STDEV.P(Table2[6M Return vs Nifty])</f>
        <v>-0.78038369899489313</v>
      </c>
      <c r="M548">
        <v>-5.7078578899918302</v>
      </c>
      <c r="N548">
        <f>(Table2[[#This Row],[1W Return vs Nifty]]-AVERAGE(Table2[1W Return vs Nifty]))/_xlfn.STDEV.P(Table2[1W Return vs Nifty])</f>
        <v>-0.89013764069776202</v>
      </c>
      <c r="O548">
        <v>678.43</v>
      </c>
      <c r="P548">
        <v>660.60281786372298</v>
      </c>
      <c r="Q548">
        <v>647.30940866075503</v>
      </c>
      <c r="R548">
        <v>57.209151330933203</v>
      </c>
      <c r="S548" s="2">
        <f>(Table2[[#This Row],[Close Price]]-Table2[[#This Row],[20D EMA]])/Table2[[#This Row],[20D EMA]]</f>
        <v>1.6759282460976084E-2</v>
      </c>
      <c r="T548" s="2">
        <f>(Table2[[#This Row],[Close Price]]-Table2[[#This Row],[50D EMA]])/Table2[[#This Row],[50D EMA]]</f>
        <v>4.4197786244230222E-2</v>
      </c>
      <c r="U548" s="2">
        <f>(Table2[[#This Row],[Close Price]]-Table2[[#This Row],[200D EMA]])/Table2[[#This Row],[200D EMA]]</f>
        <v>6.5641856538367724E-2</v>
      </c>
      <c r="V548">
        <v>0.90812029341452505</v>
      </c>
      <c r="W548">
        <v>687.95</v>
      </c>
      <c r="X548">
        <v>694.95</v>
      </c>
      <c r="Y548">
        <v>665.2</v>
      </c>
      <c r="Z548">
        <v>694.7</v>
      </c>
      <c r="AA548">
        <v>655.29999999999995</v>
      </c>
      <c r="AB548">
        <v>710.8</v>
      </c>
      <c r="AC548" s="2">
        <f>(Table2[[#This Row],[Close Price]]/Table2[[#This Row],[Day Low]])-1</f>
        <v>2.6891489207063746E-3</v>
      </c>
      <c r="AD548" s="2">
        <f>(Table2[[#This Row],[Day High]]/Table2[[#This Row],[Close Price]])-1</f>
        <v>7.4659321542478452E-3</v>
      </c>
      <c r="AE548" s="2">
        <f>(Table2[[#This Row],[Close Price]]/Table2[[#This Row],[Current Week Low]])-1</f>
        <v>3.6981358989777391E-2</v>
      </c>
      <c r="AF548" s="2">
        <f>(Table2[[#This Row],[Current Week High]]/Table2[[#This Row],[Close Price]])-1</f>
        <v>7.1035082632648905E-3</v>
      </c>
      <c r="AG548" s="2">
        <f>(Table2[[#This Row],[Close Price]]/Table2[[#This Row],[Current Month Low]])-1</f>
        <v>5.2647642301236086E-2</v>
      </c>
      <c r="AH548" s="2">
        <f>(Table2[[#This Row],[Current Month High]]/Table2[[#This Row],[Close Price]])-1</f>
        <v>3.0443606842563087E-2</v>
      </c>
      <c r="AI548">
        <v>12.4963757610901</v>
      </c>
      <c r="AJ548">
        <v>32.310348134650397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0</v>
      </c>
      <c r="AM548" t="s">
        <v>10185</v>
      </c>
      <c r="AN548">
        <v>-0.4</v>
      </c>
      <c r="AO548" t="s">
        <v>10184</v>
      </c>
      <c r="AP548">
        <v>-6.0033497894211002E-2</v>
      </c>
      <c r="AQ548">
        <f>(Table2[[#This Row],[Sharpe Ratio]]-AVERAGE(Table2[Sharpe Ratio]))/_xlfn.STDEV.P(Table2[Sharpe Ratio])</f>
        <v>-1.2857015605501876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-4.4044829862937345</v>
      </c>
      <c r="AS548">
        <f>_xlfn.RANK.AVG(Table2[[#This Row],[1Y Return vs Nifty Z-Score]],Table2[1Y Return vs Nifty Z-Score])</f>
        <v>595</v>
      </c>
      <c r="AT548">
        <f>_xlfn.RANK.AVG(Table2[[#This Row],[6M Return vs Nifty Z-Score]],Table2[6M Return vs Nifty Z-Score])</f>
        <v>581</v>
      </c>
      <c r="AU548">
        <f>_xlfn.RANK.AVG(Table2[[#This Row],[Sharpe Ratio Z-Score]],Table2[Sharpe Ratio Z-Score])</f>
        <v>653</v>
      </c>
      <c r="AV548">
        <f>(Table2[[#This Row],[Rank 1Y]]+Table2[[#This Row],[Rank 6M]]+Table2[[#This Row],[Rank Sharpe]])/3</f>
        <v>609.66666666666663</v>
      </c>
    </row>
    <row r="549" spans="1:48" x14ac:dyDescent="0.3">
      <c r="A549" t="s">
        <v>1379</v>
      </c>
      <c r="B549" t="s">
        <v>1380</v>
      </c>
      <c r="C549" t="s">
        <v>10139</v>
      </c>
      <c r="D549" t="s">
        <v>557</v>
      </c>
      <c r="E549">
        <v>7600.3274799999999</v>
      </c>
      <c r="F549">
        <v>381.2</v>
      </c>
      <c r="G549">
        <v>89.910412623827696</v>
      </c>
      <c r="H549">
        <f>(Table2[[#This Row],[1Y Return vs Nifty]]-AVERAGE(Table2[1Y Return vs Nifty]))/_xlfn.STDEV.P(Table2[1Y Return vs Nifty])</f>
        <v>0.57119776942977973</v>
      </c>
      <c r="I549">
        <v>-1.4576319378153599</v>
      </c>
      <c r="J549">
        <f>(Table2[[#This Row],[1M Return vs Nifty]]-AVERAGE(Table2[1M Return vs Nifty]))/_xlfn.STDEV.P(Table2[1M Return vs Nifty])</f>
        <v>-9.1457121875209574E-2</v>
      </c>
      <c r="K549">
        <v>27.064074108257699</v>
      </c>
      <c r="L549">
        <f>(Table2[[#This Row],[6M Return vs Nifty]]-AVERAGE(Table2[6M Return vs Nifty]))/_xlfn.STDEV.P(Table2[6M Return vs Nifty])</f>
        <v>0.50729436263695216</v>
      </c>
      <c r="M549">
        <v>-3.7014688016932</v>
      </c>
      <c r="N549">
        <f>(Table2[[#This Row],[1W Return vs Nifty]]-AVERAGE(Table2[1W Return vs Nifty]))/_xlfn.STDEV.P(Table2[1W Return vs Nifty])</f>
        <v>-0.46200581576170124</v>
      </c>
      <c r="O549">
        <v>382.84</v>
      </c>
      <c r="P549">
        <v>362.04427713056799</v>
      </c>
      <c r="Q549">
        <v>290.06725239513099</v>
      </c>
      <c r="R549">
        <v>36.325313721622997</v>
      </c>
      <c r="S549" s="2">
        <f>(Table2[[#This Row],[Close Price]]-Table2[[#This Row],[20D EMA]])/Table2[[#This Row],[20D EMA]]</f>
        <v>-4.28377390032386E-3</v>
      </c>
      <c r="T549" s="2">
        <f>(Table2[[#This Row],[Close Price]]-Table2[[#This Row],[50D EMA]])/Table2[[#This Row],[50D EMA]]</f>
        <v>5.2909889976036441E-2</v>
      </c>
      <c r="U549" s="2">
        <f>(Table2[[#This Row],[Close Price]]-Table2[[#This Row],[200D EMA]])/Table2[[#This Row],[200D EMA]]</f>
        <v>0.31417799442154032</v>
      </c>
      <c r="V549">
        <v>0.68526434433210504</v>
      </c>
      <c r="W549">
        <v>380.5</v>
      </c>
      <c r="X549">
        <v>388</v>
      </c>
      <c r="Y549">
        <v>380</v>
      </c>
      <c r="Z549">
        <v>390.6</v>
      </c>
      <c r="AA549">
        <v>380</v>
      </c>
      <c r="AB549">
        <v>401</v>
      </c>
      <c r="AC549" s="2">
        <f>(Table2[[#This Row],[Close Price]]/Table2[[#This Row],[Day Low]])-1</f>
        <v>1.8396846254926658E-3</v>
      </c>
      <c r="AD549" s="2">
        <f>(Table2[[#This Row],[Day High]]/Table2[[#This Row],[Close Price]])-1</f>
        <v>1.7838405036726179E-2</v>
      </c>
      <c r="AE549" s="2">
        <f>(Table2[[#This Row],[Close Price]]/Table2[[#This Row],[Current Week Low]])-1</f>
        <v>3.1578947368420263E-3</v>
      </c>
      <c r="AF549" s="2">
        <f>(Table2[[#This Row],[Current Week High]]/Table2[[#This Row],[Close Price]])-1</f>
        <v>2.4658971668415575E-2</v>
      </c>
      <c r="AG549" s="2">
        <f>(Table2[[#This Row],[Close Price]]/Table2[[#This Row],[Current Month Low]])-1</f>
        <v>3.1578947368420263E-3</v>
      </c>
      <c r="AH549" s="2">
        <f>(Table2[[#This Row],[Current Month High]]/Table2[[#This Row],[Close Price]])-1</f>
        <v>5.1941238195173156E-2</v>
      </c>
      <c r="AI549">
        <v>18.363064008394499</v>
      </c>
      <c r="AJ549">
        <v>122.598540145985</v>
      </c>
      <c r="AK549" t="str">
        <f>IF(AND(Table2[[#This Row],[20D EMA]]&gt;Table2[[#This Row],[50D EMA]],Table2[[#This Row],[50D EMA]]&gt;Table2[[#This Row],[200D EMA]]),"Uptrend","Downtrend/NoTrend")</f>
        <v>Uptrend</v>
      </c>
      <c r="AL549">
        <v>7.0000000000000007E-2</v>
      </c>
      <c r="AM549" t="s">
        <v>10183</v>
      </c>
      <c r="AN549">
        <v>-0.92</v>
      </c>
      <c r="AO549" t="s">
        <v>10184</v>
      </c>
      <c r="AP549">
        <v>0.32839147692711701</v>
      </c>
      <c r="AQ549">
        <f>(Table2[[#This Row],[Sharpe Ratio]]-AVERAGE(Table2[Sharpe Ratio]))/_xlfn.STDEV.P(Table2[Sharpe Ratio])</f>
        <v>3.1083703793388855</v>
      </c>
      <c r="AR5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3.6333995737687061</v>
      </c>
      <c r="AS549">
        <f>_xlfn.RANK.AVG(Table2[[#This Row],[1Y Return vs Nifty Z-Score]],Table2[1Y Return vs Nifty Z-Score])</f>
        <v>133</v>
      </c>
      <c r="AT549">
        <f>_xlfn.RANK.AVG(Table2[[#This Row],[6M Return vs Nifty Z-Score]],Table2[6M Return vs Nifty Z-Score])</f>
        <v>170</v>
      </c>
      <c r="AU549">
        <f>_xlfn.RANK.AVG(Table2[[#This Row],[Sharpe Ratio Z-Score]],Table2[Sharpe Ratio Z-Score])</f>
        <v>1</v>
      </c>
      <c r="AV549">
        <f>(Table2[[#This Row],[Rank 1Y]]+Table2[[#This Row],[Rank 6M]]+Table2[[#This Row],[Rank Sharpe]])/3</f>
        <v>101.33333333333333</v>
      </c>
    </row>
    <row r="550" spans="1:48" x14ac:dyDescent="0.3">
      <c r="A550" t="s">
        <v>1381</v>
      </c>
      <c r="B550" t="s">
        <v>1382</v>
      </c>
      <c r="C550" t="s">
        <v>10153</v>
      </c>
      <c r="D550" t="s">
        <v>369</v>
      </c>
      <c r="E550">
        <v>7593.6630536000002</v>
      </c>
      <c r="F550">
        <v>154.79</v>
      </c>
      <c r="G550">
        <v>91.579159352801994</v>
      </c>
      <c r="H550">
        <f>(Table2[[#This Row],[1Y Return vs Nifty]]-AVERAGE(Table2[1Y Return vs Nifty]))/_xlfn.STDEV.P(Table2[1Y Return vs Nifty])</f>
        <v>0.59172103267872167</v>
      </c>
      <c r="I550">
        <v>27.504741383968899</v>
      </c>
      <c r="J550">
        <f>(Table2[[#This Row],[1M Return vs Nifty]]-AVERAGE(Table2[1M Return vs Nifty]))/_xlfn.STDEV.P(Table2[1M Return vs Nifty])</f>
        <v>2.6624323539408801</v>
      </c>
      <c r="K550">
        <v>43.062144489330699</v>
      </c>
      <c r="L550">
        <f>(Table2[[#This Row],[6M Return vs Nifty]]-AVERAGE(Table2[6M Return vs Nifty]))/_xlfn.STDEV.P(Table2[6M Return vs Nifty])</f>
        <v>0.99949696511789876</v>
      </c>
      <c r="M550">
        <v>11.251660141796201</v>
      </c>
      <c r="N550">
        <f>(Table2[[#This Row],[1W Return vs Nifty]]-AVERAGE(Table2[1W Return vs Nifty]))/_xlfn.STDEV.P(Table2[1W Return vs Nifty])</f>
        <v>2.7287563451853631</v>
      </c>
      <c r="O550">
        <v>137.47</v>
      </c>
      <c r="P550">
        <v>123.296570959958</v>
      </c>
      <c r="Q550">
        <v>100.932497939651</v>
      </c>
      <c r="R550">
        <v>71.9078456792585</v>
      </c>
      <c r="S550" s="2">
        <f>(Table2[[#This Row],[Close Price]]-Table2[[#This Row],[20D EMA]])/Table2[[#This Row],[20D EMA]]</f>
        <v>0.125991125336437</v>
      </c>
      <c r="T550" s="2">
        <f>(Table2[[#This Row],[Close Price]]-Table2[[#This Row],[50D EMA]])/Table2[[#This Row],[50D EMA]]</f>
        <v>0.25542826369656174</v>
      </c>
      <c r="U550" s="2">
        <f>(Table2[[#This Row],[Close Price]]-Table2[[#This Row],[200D EMA]])/Table2[[#This Row],[200D EMA]]</f>
        <v>0.53359921888142681</v>
      </c>
      <c r="V550">
        <v>1.71876802852556</v>
      </c>
      <c r="W550">
        <v>154.11000000000001</v>
      </c>
      <c r="X550">
        <v>162.78</v>
      </c>
      <c r="Y550">
        <v>150.26</v>
      </c>
      <c r="Z550">
        <v>160</v>
      </c>
      <c r="AA550">
        <v>129.25</v>
      </c>
      <c r="AB550">
        <v>162.30000000000001</v>
      </c>
      <c r="AC550" s="2">
        <f>(Table2[[#This Row],[Close Price]]/Table2[[#This Row],[Day Low]])-1</f>
        <v>4.412432677957101E-3</v>
      </c>
      <c r="AD550" s="2">
        <f>(Table2[[#This Row],[Day High]]/Table2[[#This Row],[Close Price]])-1</f>
        <v>5.1618321597002526E-2</v>
      </c>
      <c r="AE550" s="2">
        <f>(Table2[[#This Row],[Close Price]]/Table2[[#This Row],[Current Week Low]])-1</f>
        <v>3.014774391055508E-2</v>
      </c>
      <c r="AF550" s="2">
        <f>(Table2[[#This Row],[Current Week High]]/Table2[[#This Row],[Close Price]])-1</f>
        <v>3.3658505071387124E-2</v>
      </c>
      <c r="AG550" s="2">
        <f>(Table2[[#This Row],[Close Price]]/Table2[[#This Row],[Current Month Low]])-1</f>
        <v>0.19760154738878133</v>
      </c>
      <c r="AH550" s="2">
        <f>(Table2[[#This Row],[Current Month High]]/Table2[[#This Row],[Close Price]])-1</f>
        <v>4.851734608178826E-2</v>
      </c>
      <c r="AI550">
        <v>4.8517346081788197</v>
      </c>
      <c r="AJ550">
        <v>137.95541890853099</v>
      </c>
      <c r="AK550" t="str">
        <f>IF(AND(Table2[[#This Row],[20D EMA]]&gt;Table2[[#This Row],[50D EMA]],Table2[[#This Row],[50D EMA]]&gt;Table2[[#This Row],[200D EMA]]),"Uptrend","Downtrend/NoTrend")</f>
        <v>Uptrend</v>
      </c>
      <c r="AL550">
        <v>0.37</v>
      </c>
      <c r="AM550" t="s">
        <v>10183</v>
      </c>
      <c r="AN550">
        <v>21.81</v>
      </c>
      <c r="AO550" t="s">
        <v>10183</v>
      </c>
      <c r="AP550">
        <v>8.1443028469976003E-2</v>
      </c>
      <c r="AQ550">
        <f>(Table2[[#This Row],[Sharpe Ratio]]-AVERAGE(Table2[Sharpe Ratio]))/_xlfn.STDEV.P(Table2[Sharpe Ratio])</f>
        <v>0.3147568933270582</v>
      </c>
      <c r="AR5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7.2971635902499212</v>
      </c>
      <c r="AS550">
        <f>_xlfn.RANK.AVG(Table2[[#This Row],[1Y Return vs Nifty Z-Score]],Table2[1Y Return vs Nifty Z-Score])</f>
        <v>131</v>
      </c>
      <c r="AT550">
        <f>_xlfn.RANK.AVG(Table2[[#This Row],[6M Return vs Nifty Z-Score]],Table2[6M Return vs Nifty Z-Score])</f>
        <v>92</v>
      </c>
      <c r="AU550">
        <f>_xlfn.RANK.AVG(Table2[[#This Row],[Sharpe Ratio Z-Score]],Table2[Sharpe Ratio Z-Score])</f>
        <v>246</v>
      </c>
      <c r="AV550">
        <f>(Table2[[#This Row],[Rank 1Y]]+Table2[[#This Row],[Rank 6M]]+Table2[[#This Row],[Rank Sharpe]])/3</f>
        <v>156.33333333333334</v>
      </c>
    </row>
    <row r="551" spans="1:48" x14ac:dyDescent="0.3">
      <c r="A551" t="s">
        <v>1385</v>
      </c>
      <c r="B551" t="s">
        <v>1386</v>
      </c>
      <c r="C551" t="s">
        <v>10143</v>
      </c>
      <c r="D551" t="s">
        <v>193</v>
      </c>
      <c r="E551">
        <v>7583.5579625999999</v>
      </c>
      <c r="F551">
        <v>2653.9</v>
      </c>
      <c r="G551">
        <v>196.48347184561399</v>
      </c>
      <c r="H551">
        <f>(Table2[[#This Row],[1Y Return vs Nifty]]-AVERAGE(Table2[1Y Return vs Nifty]))/_xlfn.STDEV.P(Table2[1Y Return vs Nifty])</f>
        <v>1.8818981361643961</v>
      </c>
      <c r="I551">
        <v>45.113124364705598</v>
      </c>
      <c r="J551">
        <f>(Table2[[#This Row],[1M Return vs Nifty]]-AVERAGE(Table2[1M Return vs Nifty]))/_xlfn.STDEV.P(Table2[1M Return vs Nifty])</f>
        <v>4.3367267923844555</v>
      </c>
      <c r="K551">
        <v>75.7414321381343</v>
      </c>
      <c r="L551">
        <f>(Table2[[#This Row],[6M Return vs Nifty]]-AVERAGE(Table2[6M Return vs Nifty]))/_xlfn.STDEV.P(Table2[6M Return vs Nifty])</f>
        <v>2.0049201220877686</v>
      </c>
      <c r="M551">
        <v>3.0562888582016101</v>
      </c>
      <c r="N551">
        <f>(Table2[[#This Row],[1W Return vs Nifty]]-AVERAGE(Table2[1W Return vs Nifty]))/_xlfn.STDEV.P(Table2[1W Return vs Nifty])</f>
        <v>0.97999321437645714</v>
      </c>
      <c r="O551">
        <v>2383.4</v>
      </c>
      <c r="P551">
        <v>2014.2738658568901</v>
      </c>
      <c r="Q551">
        <v>1495.4153923778399</v>
      </c>
      <c r="R551">
        <v>60.308544992249601</v>
      </c>
      <c r="S551" s="2">
        <f>(Table2[[#This Row],[Close Price]]-Table2[[#This Row],[20D EMA]])/Table2[[#This Row],[20D EMA]]</f>
        <v>0.11349332885793403</v>
      </c>
      <c r="T551" s="2">
        <f>(Table2[[#This Row],[Close Price]]-Table2[[#This Row],[50D EMA]])/Table2[[#This Row],[50D EMA]]</f>
        <v>0.31754675716403008</v>
      </c>
      <c r="U551" s="2">
        <f>(Table2[[#This Row],[Close Price]]-Table2[[#This Row],[200D EMA]])/Table2[[#This Row],[200D EMA]]</f>
        <v>0.77469084077038242</v>
      </c>
      <c r="V551">
        <v>1.6423785450669099</v>
      </c>
      <c r="W551">
        <v>2662.3</v>
      </c>
      <c r="X551">
        <v>2727</v>
      </c>
      <c r="Y551">
        <v>2542.35</v>
      </c>
      <c r="Z551">
        <v>2719.2</v>
      </c>
      <c r="AA551">
        <v>2145.6999999999998</v>
      </c>
      <c r="AB551">
        <v>2952.1</v>
      </c>
      <c r="AC551" s="2">
        <f>(Table2[[#This Row],[Close Price]]/Table2[[#This Row],[Day Low]])-1</f>
        <v>-3.1551665852834754E-3</v>
      </c>
      <c r="AD551" s="2">
        <f>(Table2[[#This Row],[Day High]]/Table2[[#This Row],[Close Price]])-1</f>
        <v>2.7544368664983665E-2</v>
      </c>
      <c r="AE551" s="2">
        <f>(Table2[[#This Row],[Close Price]]/Table2[[#This Row],[Current Week Low]])-1</f>
        <v>4.387672822388744E-2</v>
      </c>
      <c r="AF551" s="2">
        <f>(Table2[[#This Row],[Current Week High]]/Table2[[#This Row],[Close Price]])-1</f>
        <v>2.4605297863521614E-2</v>
      </c>
      <c r="AG551" s="2">
        <f>(Table2[[#This Row],[Close Price]]/Table2[[#This Row],[Current Month Low]])-1</f>
        <v>0.23684578459244077</v>
      </c>
      <c r="AH551" s="2">
        <f>(Table2[[#This Row],[Current Month High]]/Table2[[#This Row],[Close Price]])-1</f>
        <v>0.11236293756358551</v>
      </c>
      <c r="AI551">
        <v>11.236293756358499</v>
      </c>
      <c r="AJ551">
        <v>229.67701863354</v>
      </c>
      <c r="AK551" t="str">
        <f>IF(AND(Table2[[#This Row],[20D EMA]]&gt;Table2[[#This Row],[50D EMA]],Table2[[#This Row],[50D EMA]]&gt;Table2[[#This Row],[200D EMA]]),"Uptrend","Downtrend/NoTrend")</f>
        <v>Uptrend</v>
      </c>
      <c r="AL551">
        <v>0.56000000000000005</v>
      </c>
      <c r="AM551" t="s">
        <v>10183</v>
      </c>
      <c r="AN551">
        <v>22.07</v>
      </c>
      <c r="AO551" t="s">
        <v>10183</v>
      </c>
      <c r="AP551">
        <v>0.143115206560155</v>
      </c>
      <c r="AQ551">
        <f>(Table2[[#This Row],[Sharpe Ratio]]-AVERAGE(Table2[Sharpe Ratio]))/_xlfn.STDEV.P(Table2[Sharpe Ratio])</f>
        <v>1.0124256962729838</v>
      </c>
      <c r="AR5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10.215963961286061</v>
      </c>
      <c r="AS551">
        <f>_xlfn.RANK.AVG(Table2[[#This Row],[1Y Return vs Nifty Z-Score]],Table2[1Y Return vs Nifty Z-Score])</f>
        <v>32</v>
      </c>
      <c r="AT551">
        <f>_xlfn.RANK.AVG(Table2[[#This Row],[6M Return vs Nifty Z-Score]],Table2[6M Return vs Nifty Z-Score])</f>
        <v>29</v>
      </c>
      <c r="AU551">
        <f>_xlfn.RANK.AVG(Table2[[#This Row],[Sharpe Ratio Z-Score]],Table2[Sharpe Ratio Z-Score])</f>
        <v>118</v>
      </c>
      <c r="AV551">
        <f>(Table2[[#This Row],[Rank 1Y]]+Table2[[#This Row],[Rank 6M]]+Table2[[#This Row],[Rank Sharpe]])/3</f>
        <v>59.666666666666664</v>
      </c>
    </row>
    <row r="552" spans="1:48" x14ac:dyDescent="0.3">
      <c r="A552" t="s">
        <v>1387</v>
      </c>
      <c r="B552" t="s">
        <v>1388</v>
      </c>
      <c r="C552" t="s">
        <v>10155</v>
      </c>
      <c r="D552" t="s">
        <v>594</v>
      </c>
      <c r="E552">
        <v>7519.1836617600002</v>
      </c>
      <c r="F552">
        <v>43.84</v>
      </c>
      <c r="G552">
        <v>-17.484731914791201</v>
      </c>
      <c r="H552">
        <f>(Table2[[#This Row],[1Y Return vs Nifty]]-AVERAGE(Table2[1Y Return vs Nifty]))/_xlfn.STDEV.P(Table2[1Y Return vs Nifty])</f>
        <v>-0.74961310303797202</v>
      </c>
      <c r="I552">
        <v>-7.1053155536345702</v>
      </c>
      <c r="J552">
        <f>(Table2[[#This Row],[1M Return vs Nifty]]-AVERAGE(Table2[1M Return vs Nifty]))/_xlfn.STDEV.P(Table2[1M Return vs Nifty])</f>
        <v>-0.62846754914724223</v>
      </c>
      <c r="K552">
        <v>-41.511493387809402</v>
      </c>
      <c r="L552">
        <f>(Table2[[#This Row],[6M Return vs Nifty]]-AVERAGE(Table2[6M Return vs Nifty]))/_xlfn.STDEV.P(Table2[6M Return vs Nifty])</f>
        <v>-1.6025271335920326</v>
      </c>
      <c r="M552">
        <v>-5.4100865752256002</v>
      </c>
      <c r="N552">
        <f>(Table2[[#This Row],[1W Return vs Nifty]]-AVERAGE(Table2[1W Return vs Nifty]))/_xlfn.STDEV.P(Table2[1W Return vs Nifty])</f>
        <v>-0.82659793289732697</v>
      </c>
      <c r="O552">
        <v>43.5</v>
      </c>
      <c r="P552">
        <v>44.135777728799603</v>
      </c>
      <c r="Q552">
        <v>46.634519813635201</v>
      </c>
      <c r="R552">
        <v>53.429110936838597</v>
      </c>
      <c r="S552" s="2">
        <f>(Table2[[#This Row],[Close Price]]-Table2[[#This Row],[20D EMA]])/Table2[[#This Row],[20D EMA]]</f>
        <v>7.8160919540230661E-3</v>
      </c>
      <c r="T552" s="2">
        <f>(Table2[[#This Row],[Close Price]]-Table2[[#This Row],[50D EMA]])/Table2[[#This Row],[50D EMA]]</f>
        <v>-6.7015411083738031E-3</v>
      </c>
      <c r="U552" s="2">
        <f>(Table2[[#This Row],[Close Price]]-Table2[[#This Row],[200D EMA]])/Table2[[#This Row],[200D EMA]]</f>
        <v>-5.9923846644136004E-2</v>
      </c>
      <c r="V552">
        <v>1.9324560724087001</v>
      </c>
      <c r="W552">
        <v>43.73</v>
      </c>
      <c r="X552">
        <v>44.32</v>
      </c>
      <c r="Y552">
        <v>42.69</v>
      </c>
      <c r="Z552">
        <v>44.3</v>
      </c>
      <c r="AA552">
        <v>41.24</v>
      </c>
      <c r="AB552">
        <v>47.15</v>
      </c>
      <c r="AC552" s="2">
        <f>(Table2[[#This Row],[Close Price]]/Table2[[#This Row],[Day Low]])-1</f>
        <v>2.515435627715723E-3</v>
      </c>
      <c r="AD552" s="2">
        <f>(Table2[[#This Row],[Day High]]/Table2[[#This Row],[Close Price]])-1</f>
        <v>1.0948905109488871E-2</v>
      </c>
      <c r="AE552" s="2">
        <f>(Table2[[#This Row],[Close Price]]/Table2[[#This Row],[Current Week Low]])-1</f>
        <v>2.6938393066292088E-2</v>
      </c>
      <c r="AF552" s="2">
        <f>(Table2[[#This Row],[Current Week High]]/Table2[[#This Row],[Close Price]])-1</f>
        <v>1.0492700729926918E-2</v>
      </c>
      <c r="AG552" s="2">
        <f>(Table2[[#This Row],[Close Price]]/Table2[[#This Row],[Current Month Low]])-1</f>
        <v>6.3045586808923471E-2</v>
      </c>
      <c r="AH552" s="2">
        <f>(Table2[[#This Row],[Current Month High]]/Table2[[#This Row],[Close Price]])-1</f>
        <v>7.5501824817518104E-2</v>
      </c>
      <c r="AI552">
        <v>56.706204379562003</v>
      </c>
      <c r="AJ552">
        <v>13.428201811125399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-0.15</v>
      </c>
      <c r="AM552" t="s">
        <v>10184</v>
      </c>
      <c r="AN552">
        <v>5.89</v>
      </c>
      <c r="AO552" t="s">
        <v>10183</v>
      </c>
      <c r="AP552">
        <v>-4.0750794521399996E-3</v>
      </c>
      <c r="AQ552">
        <f>(Table2[[#This Row],[Sharpe Ratio]]-AVERAGE(Table2[Sharpe Ratio]))/_xlfn.STDEV.P(Table2[Sharpe Ratio])</f>
        <v>-0.65266987562833001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605</v>
      </c>
      <c r="AT552">
        <f>_xlfn.RANK.AVG(Table2[[#This Row],[6M Return vs Nifty Z-Score]],Table2[6M Return vs Nifty Z-Score])</f>
        <v>717</v>
      </c>
      <c r="AU552">
        <f>_xlfn.RANK.AVG(Table2[[#This Row],[Sharpe Ratio Z-Score]],Table2[Sharpe Ratio Z-Score])</f>
        <v>548</v>
      </c>
      <c r="AV552">
        <f>(Table2[[#This Row],[Rank 1Y]]+Table2[[#This Row],[Rank 6M]]+Table2[[#This Row],[Rank Sharpe]])/3</f>
        <v>623.33333333333337</v>
      </c>
    </row>
    <row r="553" spans="1:48" x14ac:dyDescent="0.3">
      <c r="A553" t="s">
        <v>1389</v>
      </c>
      <c r="B553" t="s">
        <v>1390</v>
      </c>
      <c r="C553" t="s">
        <v>10146</v>
      </c>
      <c r="D553" t="s">
        <v>1391</v>
      </c>
      <c r="E553">
        <v>7507.0556586780003</v>
      </c>
      <c r="F553">
        <v>235.79</v>
      </c>
      <c r="G553">
        <v>-18.419565455580099</v>
      </c>
      <c r="H553">
        <f>(Table2[[#This Row],[1Y Return vs Nifty]]-AVERAGE(Table2[1Y Return vs Nifty]))/_xlfn.STDEV.P(Table2[1Y Return vs Nifty])</f>
        <v>-0.76111025507334629</v>
      </c>
      <c r="I553">
        <v>13.1231044689232</v>
      </c>
      <c r="J553">
        <f>(Table2[[#This Row],[1M Return vs Nifty]]-AVERAGE(Table2[1M Return vs Nifty]))/_xlfn.STDEV.P(Table2[1M Return vs Nifty])</f>
        <v>1.2949533112077694</v>
      </c>
      <c r="K553">
        <v>6.6006591627561404</v>
      </c>
      <c r="L553">
        <f>(Table2[[#This Row],[6M Return vs Nifty]]-AVERAGE(Table2[6M Return vs Nifty]))/_xlfn.STDEV.P(Table2[6M Return vs Nifty])</f>
        <v>-0.12229069680493668</v>
      </c>
      <c r="M553">
        <v>0.24939330951288399</v>
      </c>
      <c r="N553">
        <f>(Table2[[#This Row],[1W Return vs Nifty]]-AVERAGE(Table2[1W Return vs Nifty]))/_xlfn.STDEV.P(Table2[1W Return vs Nifty])</f>
        <v>0.38104592111538743</v>
      </c>
      <c r="O553">
        <v>217.06</v>
      </c>
      <c r="P553">
        <v>203.295053190413</v>
      </c>
      <c r="Q553">
        <v>194.121064651713</v>
      </c>
      <c r="R553">
        <v>82.134605536260395</v>
      </c>
      <c r="S553" s="2">
        <f>(Table2[[#This Row],[Close Price]]-Table2[[#This Row],[20D EMA]])/Table2[[#This Row],[20D EMA]]</f>
        <v>8.62895052059338E-2</v>
      </c>
      <c r="T553" s="2">
        <f>(Table2[[#This Row],[Close Price]]-Table2[[#This Row],[50D EMA]])/Table2[[#This Row],[50D EMA]]</f>
        <v>0.15984130602111174</v>
      </c>
      <c r="U553" s="2">
        <f>(Table2[[#This Row],[Close Price]]-Table2[[#This Row],[200D EMA]])/Table2[[#This Row],[200D EMA]]</f>
        <v>0.21465437263621195</v>
      </c>
      <c r="V553">
        <v>2.81268272888118</v>
      </c>
      <c r="W553">
        <v>233.08</v>
      </c>
      <c r="X553">
        <v>236.85</v>
      </c>
      <c r="Y553">
        <v>231.5</v>
      </c>
      <c r="Z553">
        <v>238.85</v>
      </c>
      <c r="AA553">
        <v>198.05</v>
      </c>
      <c r="AB553">
        <v>241.9</v>
      </c>
      <c r="AC553" s="2">
        <f>(Table2[[#This Row],[Close Price]]/Table2[[#This Row],[Day Low]])-1</f>
        <v>1.1626909215719738E-2</v>
      </c>
      <c r="AD553" s="2">
        <f>(Table2[[#This Row],[Day High]]/Table2[[#This Row],[Close Price]])-1</f>
        <v>4.4955256796301857E-3</v>
      </c>
      <c r="AE553" s="2">
        <f>(Table2[[#This Row],[Close Price]]/Table2[[#This Row],[Current Week Low]])-1</f>
        <v>1.8531317494600463E-2</v>
      </c>
      <c r="AF553" s="2">
        <f>(Table2[[#This Row],[Current Week High]]/Table2[[#This Row],[Close Price]])-1</f>
        <v>1.2977649603460817E-2</v>
      </c>
      <c r="AG553" s="2">
        <f>(Table2[[#This Row],[Close Price]]/Table2[[#This Row],[Current Month Low]])-1</f>
        <v>0.19055793991416303</v>
      </c>
      <c r="AH553" s="2">
        <f>(Table2[[#This Row],[Current Month High]]/Table2[[#This Row],[Close Price]])-1</f>
        <v>2.5912888587302341E-2</v>
      </c>
      <c r="AI553">
        <v>2.5912888587302301</v>
      </c>
      <c r="AJ553">
        <v>39.027122641509401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0.2</v>
      </c>
      <c r="AM553" t="s">
        <v>10183</v>
      </c>
      <c r="AN553">
        <v>18.329999999999998</v>
      </c>
      <c r="AO553" t="s">
        <v>10183</v>
      </c>
      <c r="AP553">
        <v>-5.4294858921987002E-2</v>
      </c>
      <c r="AQ553">
        <f>(Table2[[#This Row],[Sharpe Ratio]]-AVERAGE(Table2[Sharpe Ratio]))/_xlfn.STDEV.P(Table2[Sharpe Ratio])</f>
        <v>-1.2207829942489286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-0.4281847138040546</v>
      </c>
      <c r="AS553">
        <f>_xlfn.RANK.AVG(Table2[[#This Row],[1Y Return vs Nifty Z-Score]],Table2[1Y Return vs Nifty Z-Score])</f>
        <v>613</v>
      </c>
      <c r="AT553">
        <f>_xlfn.RANK.AVG(Table2[[#This Row],[6M Return vs Nifty Z-Score]],Table2[6M Return vs Nifty Z-Score])</f>
        <v>353</v>
      </c>
      <c r="AU553">
        <f>_xlfn.RANK.AVG(Table2[[#This Row],[Sharpe Ratio Z-Score]],Table2[Sharpe Ratio Z-Score])</f>
        <v>639</v>
      </c>
      <c r="AV553">
        <f>(Table2[[#This Row],[Rank 1Y]]+Table2[[#This Row],[Rank 6M]]+Table2[[#This Row],[Rank Sharpe]])/3</f>
        <v>535</v>
      </c>
    </row>
    <row r="554" spans="1:48" x14ac:dyDescent="0.3">
      <c r="A554" t="s">
        <v>1392</v>
      </c>
      <c r="B554" t="s">
        <v>1393</v>
      </c>
      <c r="C554" t="s">
        <v>10151</v>
      </c>
      <c r="D554" t="s">
        <v>1394</v>
      </c>
      <c r="E554">
        <v>7486.3679155199998</v>
      </c>
      <c r="F554">
        <v>280.55</v>
      </c>
      <c r="G554">
        <v>49.236520336308097</v>
      </c>
      <c r="H554">
        <f>(Table2[[#This Row],[1Y Return vs Nifty]]-AVERAGE(Table2[1Y Return vs Nifty]))/_xlfn.STDEV.P(Table2[1Y Return vs Nifty])</f>
        <v>7.0965478763978698E-2</v>
      </c>
      <c r="I554">
        <v>-14.9585918119302</v>
      </c>
      <c r="J554">
        <f>(Table2[[#This Row],[1M Return vs Nifty]]-AVERAGE(Table2[1M Return vs Nifty]))/_xlfn.STDEV.P(Table2[1M Return vs Nifty])</f>
        <v>-1.3751969210157331</v>
      </c>
      <c r="K554">
        <v>-11.531493721525401</v>
      </c>
      <c r="L554">
        <f>(Table2[[#This Row],[6M Return vs Nifty]]-AVERAGE(Table2[6M Return vs Nifty]))/_xlfn.STDEV.P(Table2[6M Return vs Nifty])</f>
        <v>-0.68015127784003482</v>
      </c>
      <c r="M554">
        <v>-9.0752074595328391</v>
      </c>
      <c r="N554">
        <f>(Table2[[#This Row],[1W Return vs Nifty]]-AVERAGE(Table2[1W Return vs Nifty]))/_xlfn.STDEV.P(Table2[1W Return vs Nifty])</f>
        <v>-1.6086769932157485</v>
      </c>
      <c r="O554">
        <v>304.29000000000002</v>
      </c>
      <c r="P554">
        <v>305.24987033463498</v>
      </c>
      <c r="Q554">
        <v>288.15791846828103</v>
      </c>
      <c r="R554">
        <v>18.5944424913014</v>
      </c>
      <c r="S554" s="2">
        <f>(Table2[[#This Row],[Close Price]]-Table2[[#This Row],[20D EMA]])/Table2[[#This Row],[20D EMA]]</f>
        <v>-7.8017680502152575E-2</v>
      </c>
      <c r="T554" s="2">
        <f>(Table2[[#This Row],[Close Price]]-Table2[[#This Row],[50D EMA]])/Table2[[#This Row],[50D EMA]]</f>
        <v>-8.0916890505333697E-2</v>
      </c>
      <c r="U554" s="2">
        <f>(Table2[[#This Row],[Close Price]]-Table2[[#This Row],[200D EMA]])/Table2[[#This Row],[200D EMA]]</f>
        <v>-2.6401906665349733E-2</v>
      </c>
      <c r="V554">
        <v>2.0391824269327401</v>
      </c>
      <c r="W554">
        <v>281.45</v>
      </c>
      <c r="X554">
        <v>287.95</v>
      </c>
      <c r="Y554">
        <v>280.05</v>
      </c>
      <c r="Z554">
        <v>291.75</v>
      </c>
      <c r="AA554">
        <v>280.05</v>
      </c>
      <c r="AB554">
        <v>339.45</v>
      </c>
      <c r="AC554" s="2">
        <f>(Table2[[#This Row],[Close Price]]/Table2[[#This Row],[Day Low]])-1</f>
        <v>-3.1977260614672876E-3</v>
      </c>
      <c r="AD554" s="2">
        <f>(Table2[[#This Row],[Day High]]/Table2[[#This Row],[Close Price]])-1</f>
        <v>2.6376759935840211E-2</v>
      </c>
      <c r="AE554" s="2">
        <f>(Table2[[#This Row],[Close Price]]/Table2[[#This Row],[Current Week Low]])-1</f>
        <v>1.7853954650954851E-3</v>
      </c>
      <c r="AF554" s="2">
        <f>(Table2[[#This Row],[Current Week High]]/Table2[[#This Row],[Close Price]])-1</f>
        <v>3.9921582605596084E-2</v>
      </c>
      <c r="AG554" s="2">
        <f>(Table2[[#This Row],[Close Price]]/Table2[[#This Row],[Current Month Low]])-1</f>
        <v>1.7853954650954851E-3</v>
      </c>
      <c r="AH554" s="2">
        <f>(Table2[[#This Row],[Current Month High]]/Table2[[#This Row],[Close Price]])-1</f>
        <v>0.20994475138121538</v>
      </c>
      <c r="AI554">
        <v>30.083764034931299</v>
      </c>
      <c r="AJ554">
        <v>79.4945617402431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-0.12</v>
      </c>
      <c r="AM554" t="s">
        <v>10184</v>
      </c>
      <c r="AN554">
        <v>-10.41</v>
      </c>
      <c r="AO554" t="s">
        <v>10184</v>
      </c>
      <c r="AP554">
        <v>6.3750727984225999E-2</v>
      </c>
      <c r="AQ554">
        <f>(Table2[[#This Row],[Sharpe Ratio]]-AVERAGE(Table2[Sharpe Ratio]))/_xlfn.STDEV.P(Table2[Sharpe Ratio])</f>
        <v>0.11461208762222373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254</v>
      </c>
      <c r="AT554">
        <f>_xlfn.RANK.AVG(Table2[[#This Row],[6M Return vs Nifty Z-Score]],Table2[6M Return vs Nifty Z-Score])</f>
        <v>553</v>
      </c>
      <c r="AU554">
        <f>_xlfn.RANK.AVG(Table2[[#This Row],[Sharpe Ratio Z-Score]],Table2[Sharpe Ratio Z-Score])</f>
        <v>302</v>
      </c>
      <c r="AV554">
        <f>(Table2[[#This Row],[Rank 1Y]]+Table2[[#This Row],[Rank 6M]]+Table2[[#This Row],[Rank Sharpe]])/3</f>
        <v>369.66666666666669</v>
      </c>
    </row>
    <row r="555" spans="1:48" x14ac:dyDescent="0.3">
      <c r="A555" t="s">
        <v>1395</v>
      </c>
      <c r="B555" t="s">
        <v>1396</v>
      </c>
      <c r="C555" t="s">
        <v>10139</v>
      </c>
      <c r="D555" t="s">
        <v>24</v>
      </c>
      <c r="E555">
        <v>7463.1040270200001</v>
      </c>
      <c r="F555">
        <v>471.3</v>
      </c>
      <c r="G555">
        <v>-12.4291356084958</v>
      </c>
      <c r="H555">
        <f>(Table2[[#This Row],[1Y Return vs Nifty]]-AVERAGE(Table2[1Y Return vs Nifty]))/_xlfn.STDEV.P(Table2[1Y Return vs Nifty])</f>
        <v>-0.68743630168582548</v>
      </c>
      <c r="I555">
        <v>-2.33082342717706</v>
      </c>
      <c r="J555">
        <f>(Table2[[#This Row],[1M Return vs Nifty]]-AVERAGE(Table2[1M Return vs Nifty]))/_xlfn.STDEV.P(Table2[1M Return vs Nifty])</f>
        <v>-0.17448460122603582</v>
      </c>
      <c r="K555">
        <v>-17.2586911487634</v>
      </c>
      <c r="L555">
        <f>(Table2[[#This Row],[6M Return vs Nifty]]-AVERAGE(Table2[6M Return vs Nifty]))/_xlfn.STDEV.P(Table2[6M Return vs Nifty])</f>
        <v>-0.85635637079573024</v>
      </c>
      <c r="M555">
        <v>-1.57752011496859</v>
      </c>
      <c r="N555">
        <f>(Table2[[#This Row],[1W Return vs Nifty]]-AVERAGE(Table2[1W Return vs Nifty]))/_xlfn.STDEV.P(Table2[1W Return vs Nifty])</f>
        <v>-8.7886244296615807E-3</v>
      </c>
      <c r="O555">
        <v>477.32</v>
      </c>
      <c r="P555">
        <v>476.531990763267</v>
      </c>
      <c r="Q555">
        <v>485.91593403067799</v>
      </c>
      <c r="R555">
        <v>35.6951113911934</v>
      </c>
      <c r="S555" s="2">
        <f>(Table2[[#This Row],[Close Price]]-Table2[[#This Row],[20D EMA]])/Table2[[#This Row],[20D EMA]]</f>
        <v>-1.2612084136428354E-2</v>
      </c>
      <c r="T555" s="2">
        <f>(Table2[[#This Row],[Close Price]]-Table2[[#This Row],[50D EMA]])/Table2[[#This Row],[50D EMA]]</f>
        <v>-1.0979306457236691E-2</v>
      </c>
      <c r="U555" s="2">
        <f>(Table2[[#This Row],[Close Price]]-Table2[[#This Row],[200D EMA]])/Table2[[#This Row],[200D EMA]]</f>
        <v>-3.0079141281576516E-2</v>
      </c>
      <c r="V555">
        <v>1.18174315270577</v>
      </c>
      <c r="W555">
        <v>469.4</v>
      </c>
      <c r="X555">
        <v>476.45</v>
      </c>
      <c r="Y555">
        <v>470</v>
      </c>
      <c r="Z555">
        <v>486</v>
      </c>
      <c r="AA555">
        <v>469</v>
      </c>
      <c r="AB555">
        <v>489</v>
      </c>
      <c r="AC555" s="2">
        <f>(Table2[[#This Row],[Close Price]]/Table2[[#This Row],[Day Low]])-1</f>
        <v>4.0477204942479528E-3</v>
      </c>
      <c r="AD555" s="2">
        <f>(Table2[[#This Row],[Day High]]/Table2[[#This Row],[Close Price]])-1</f>
        <v>1.0927222575853879E-2</v>
      </c>
      <c r="AE555" s="2">
        <f>(Table2[[#This Row],[Close Price]]/Table2[[#This Row],[Current Week Low]])-1</f>
        <v>2.7659574468086312E-3</v>
      </c>
      <c r="AF555" s="2">
        <f>(Table2[[#This Row],[Current Week High]]/Table2[[#This Row],[Close Price]])-1</f>
        <v>3.1190324633991073E-2</v>
      </c>
      <c r="AG555" s="2">
        <f>(Table2[[#This Row],[Close Price]]/Table2[[#This Row],[Current Month Low]])-1</f>
        <v>4.9040511727078684E-3</v>
      </c>
      <c r="AH555" s="2">
        <f>(Table2[[#This Row],[Current Month High]]/Table2[[#This Row],[Close Price]])-1</f>
        <v>3.755569700827488E-2</v>
      </c>
      <c r="AI555">
        <v>29.715680033948601</v>
      </c>
      <c r="AJ555">
        <v>11.6824644549763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-0.11</v>
      </c>
      <c r="AM555" t="s">
        <v>10184</v>
      </c>
      <c r="AN555">
        <v>-1</v>
      </c>
      <c r="AO555" t="s">
        <v>10184</v>
      </c>
      <c r="AQ555">
        <f>(Table2[[#This Row],[Sharpe Ratio]]-AVERAGE(Table2[Sharpe Ratio]))/_xlfn.STDEV.P(Table2[Sharpe Ratio])</f>
        <v>-0.60657038812317254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572</v>
      </c>
      <c r="AT555">
        <f>_xlfn.RANK.AVG(Table2[[#This Row],[6M Return vs Nifty Z-Score]],Table2[6M Return vs Nifty Z-Score])</f>
        <v>604</v>
      </c>
      <c r="AU555">
        <f>_xlfn.RANK.AVG(Table2[[#This Row],[Sharpe Ratio Z-Score]],Table2[Sharpe Ratio Z-Score])</f>
        <v>518</v>
      </c>
      <c r="AV555">
        <f>(Table2[[#This Row],[Rank 1Y]]+Table2[[#This Row],[Rank 6M]]+Table2[[#This Row],[Rank Sharpe]])/3</f>
        <v>564.66666666666663</v>
      </c>
    </row>
    <row r="556" spans="1:48" x14ac:dyDescent="0.3">
      <c r="A556" t="s">
        <v>1397</v>
      </c>
      <c r="B556" t="s">
        <v>1398</v>
      </c>
      <c r="C556" t="s">
        <v>10143</v>
      </c>
      <c r="D556" t="s">
        <v>193</v>
      </c>
      <c r="E556">
        <v>7461.7584019399901</v>
      </c>
      <c r="F556">
        <v>1381.85</v>
      </c>
      <c r="G556">
        <v>23.816189726225801</v>
      </c>
      <c r="H556">
        <f>(Table2[[#This Row],[1Y Return vs Nifty]]-AVERAGE(Table2[1Y Return vs Nifty]))/_xlfn.STDEV.P(Table2[1Y Return vs Nifty])</f>
        <v>-0.24166922363122956</v>
      </c>
      <c r="I556">
        <v>7.57939420597548</v>
      </c>
      <c r="J556">
        <f>(Table2[[#This Row],[1M Return vs Nifty]]-AVERAGE(Table2[1M Return vs Nifty]))/_xlfn.STDEV.P(Table2[1M Return vs Nifty])</f>
        <v>0.76782919812196904</v>
      </c>
      <c r="K556">
        <v>23.025698918366299</v>
      </c>
      <c r="L556">
        <f>(Table2[[#This Row],[6M Return vs Nifty]]-AVERAGE(Table2[6M Return vs Nifty]))/_xlfn.STDEV.P(Table2[6M Return vs Nifty])</f>
        <v>0.38304820476214735</v>
      </c>
      <c r="M556">
        <v>-2.9377093968355599</v>
      </c>
      <c r="N556">
        <f>(Table2[[#This Row],[1W Return vs Nifty]]-AVERAGE(Table2[1W Return vs Nifty]))/_xlfn.STDEV.P(Table2[1W Return vs Nifty])</f>
        <v>-0.29903159021352477</v>
      </c>
      <c r="O556">
        <v>1312.55</v>
      </c>
      <c r="P556">
        <v>1207.07014321465</v>
      </c>
      <c r="Q556">
        <v>1042.4440994327899</v>
      </c>
      <c r="R556">
        <v>69.415607338771096</v>
      </c>
      <c r="S556" s="2">
        <f>(Table2[[#This Row],[Close Price]]-Table2[[#This Row],[20D EMA]])/Table2[[#This Row],[20D EMA]]</f>
        <v>5.2797988648051471E-2</v>
      </c>
      <c r="T556" s="2">
        <f>(Table2[[#This Row],[Close Price]]-Table2[[#This Row],[50D EMA]])/Table2[[#This Row],[50D EMA]]</f>
        <v>0.14479676907580449</v>
      </c>
      <c r="U556" s="2">
        <f>(Table2[[#This Row],[Close Price]]-Table2[[#This Row],[200D EMA]])/Table2[[#This Row],[200D EMA]]</f>
        <v>0.32558666767060795</v>
      </c>
      <c r="V556">
        <v>0.84933561960105097</v>
      </c>
      <c r="W556">
        <v>1366.55</v>
      </c>
      <c r="X556">
        <v>1403</v>
      </c>
      <c r="Y556">
        <v>1361.35</v>
      </c>
      <c r="Z556">
        <v>1404.9</v>
      </c>
      <c r="AA556">
        <v>1296.8</v>
      </c>
      <c r="AB556">
        <v>1430.9</v>
      </c>
      <c r="AC556" s="2">
        <f>(Table2[[#This Row],[Close Price]]/Table2[[#This Row],[Day Low]])-1</f>
        <v>1.1196077713951258E-2</v>
      </c>
      <c r="AD556" s="2">
        <f>(Table2[[#This Row],[Day High]]/Table2[[#This Row],[Close Price]])-1</f>
        <v>1.5305568621775123E-2</v>
      </c>
      <c r="AE556" s="2">
        <f>(Table2[[#This Row],[Close Price]]/Table2[[#This Row],[Current Week Low]])-1</f>
        <v>1.5058581555074113E-2</v>
      </c>
      <c r="AF556" s="2">
        <f>(Table2[[#This Row],[Current Week High]]/Table2[[#This Row],[Close Price]])-1</f>
        <v>1.6680536961320103E-2</v>
      </c>
      <c r="AG556" s="2">
        <f>(Table2[[#This Row],[Close Price]]/Table2[[#This Row],[Current Month Low]])-1</f>
        <v>6.5584515731030191E-2</v>
      </c>
      <c r="AH556" s="2">
        <f>(Table2[[#This Row],[Current Month High]]/Table2[[#This Row],[Close Price]])-1</f>
        <v>3.5495893186670235E-2</v>
      </c>
      <c r="AI556">
        <v>3.54958931866702</v>
      </c>
      <c r="AJ556">
        <v>68.415600243753801</v>
      </c>
      <c r="AK556" t="str">
        <f>IF(AND(Table2[[#This Row],[20D EMA]]&gt;Table2[[#This Row],[50D EMA]],Table2[[#This Row],[50D EMA]]&gt;Table2[[#This Row],[200D EMA]]),"Uptrend","Downtrend/NoTrend")</f>
        <v>Uptrend</v>
      </c>
      <c r="AL556">
        <v>0.19</v>
      </c>
      <c r="AM556" t="s">
        <v>10183</v>
      </c>
      <c r="AN556">
        <v>7.59</v>
      </c>
      <c r="AO556" t="s">
        <v>10183</v>
      </c>
      <c r="AP556">
        <v>5.6337198509304E-2</v>
      </c>
      <c r="AQ556">
        <f>(Table2[[#This Row],[Sharpe Ratio]]-AVERAGE(Table2[Sharpe Ratio]))/_xlfn.STDEV.P(Table2[Sharpe Ratio])</f>
        <v>3.0746260363613991E-2</v>
      </c>
      <c r="AR5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0.64092284940297595</v>
      </c>
      <c r="AS556">
        <f>_xlfn.RANK.AVG(Table2[[#This Row],[1Y Return vs Nifty Z-Score]],Table2[1Y Return vs Nifty Z-Score])</f>
        <v>361</v>
      </c>
      <c r="AT556">
        <f>_xlfn.RANK.AVG(Table2[[#This Row],[6M Return vs Nifty Z-Score]],Table2[6M Return vs Nifty Z-Score])</f>
        <v>198</v>
      </c>
      <c r="AU556">
        <f>_xlfn.RANK.AVG(Table2[[#This Row],[Sharpe Ratio Z-Score]],Table2[Sharpe Ratio Z-Score])</f>
        <v>324</v>
      </c>
      <c r="AV556">
        <f>(Table2[[#This Row],[Rank 1Y]]+Table2[[#This Row],[Rank 6M]]+Table2[[#This Row],[Rank Sharpe]])/3</f>
        <v>294.33333333333331</v>
      </c>
    </row>
    <row r="557" spans="1:48" x14ac:dyDescent="0.3">
      <c r="A557" t="s">
        <v>1399</v>
      </c>
      <c r="B557" t="s">
        <v>1400</v>
      </c>
      <c r="C557" t="s">
        <v>10151</v>
      </c>
      <c r="D557" t="s">
        <v>97</v>
      </c>
      <c r="E557">
        <v>7436.2893561000001</v>
      </c>
      <c r="F557">
        <v>957.55</v>
      </c>
      <c r="G557">
        <v>113.38883070381701</v>
      </c>
      <c r="H557">
        <f>(Table2[[#This Row],[1Y Return vs Nifty]]-AVERAGE(Table2[1Y Return vs Nifty]))/_xlfn.STDEV.P(Table2[1Y Return vs Nifty])</f>
        <v>0.85994964924350847</v>
      </c>
      <c r="I557">
        <v>-7.0376046361317597</v>
      </c>
      <c r="J557">
        <f>(Table2[[#This Row],[1M Return vs Nifty]]-AVERAGE(Table2[1M Return vs Nifty]))/_xlfn.STDEV.P(Table2[1M Return vs Nifty])</f>
        <v>-0.62202925139321841</v>
      </c>
      <c r="K557">
        <v>12.449595830398</v>
      </c>
      <c r="L557">
        <f>(Table2[[#This Row],[6M Return vs Nifty]]-AVERAGE(Table2[6M Return vs Nifty]))/_xlfn.STDEV.P(Table2[6M Return vs Nifty])</f>
        <v>5.7659871043888582E-2</v>
      </c>
      <c r="M557">
        <v>-12.671817711828499</v>
      </c>
      <c r="N557">
        <f>(Table2[[#This Row],[1W Return vs Nifty]]-AVERAGE(Table2[1W Return vs Nifty]))/_xlfn.STDEV.P(Table2[1W Return vs Nifty])</f>
        <v>-2.3761369639060899</v>
      </c>
      <c r="O557">
        <v>1018.82</v>
      </c>
      <c r="P557">
        <v>973.85994120343605</v>
      </c>
      <c r="Q557">
        <v>786.53954843124995</v>
      </c>
      <c r="R557">
        <v>22.5733654180404</v>
      </c>
      <c r="S557" s="2">
        <f>(Table2[[#This Row],[Close Price]]-Table2[[#This Row],[20D EMA]])/Table2[[#This Row],[20D EMA]]</f>
        <v>-6.0138199093068542E-2</v>
      </c>
      <c r="T557" s="2">
        <f>(Table2[[#This Row],[Close Price]]-Table2[[#This Row],[50D EMA]])/Table2[[#This Row],[50D EMA]]</f>
        <v>-1.6747727792644676E-2</v>
      </c>
      <c r="U557" s="2">
        <f>(Table2[[#This Row],[Close Price]]-Table2[[#This Row],[200D EMA]])/Table2[[#This Row],[200D EMA]]</f>
        <v>0.21742130056883938</v>
      </c>
      <c r="V557">
        <v>0.41832715196671699</v>
      </c>
      <c r="W557">
        <v>957.55</v>
      </c>
      <c r="X557">
        <v>981.95</v>
      </c>
      <c r="Y557">
        <v>954.95</v>
      </c>
      <c r="Z557">
        <v>978.5</v>
      </c>
      <c r="AA557">
        <v>954.95</v>
      </c>
      <c r="AB557">
        <v>1151</v>
      </c>
      <c r="AC557" s="2">
        <f>(Table2[[#This Row],[Close Price]]/Table2[[#This Row],[Day Low]])-1</f>
        <v>0</v>
      </c>
      <c r="AD557" s="2">
        <f>(Table2[[#This Row],[Day High]]/Table2[[#This Row],[Close Price]])-1</f>
        <v>2.5481698083650972E-2</v>
      </c>
      <c r="AE557" s="2">
        <f>(Table2[[#This Row],[Close Price]]/Table2[[#This Row],[Current Week Low]])-1</f>
        <v>2.7226556364206012E-3</v>
      </c>
      <c r="AF557" s="2">
        <f>(Table2[[#This Row],[Current Week High]]/Table2[[#This Row],[Close Price]])-1</f>
        <v>2.187875306772491E-2</v>
      </c>
      <c r="AG557" s="2">
        <f>(Table2[[#This Row],[Close Price]]/Table2[[#This Row],[Current Month Low]])-1</f>
        <v>2.7226556364206012E-3</v>
      </c>
      <c r="AH557" s="2">
        <f>(Table2[[#This Row],[Current Month High]]/Table2[[#This Row],[Close Price]])-1</f>
        <v>0.20202600386402803</v>
      </c>
      <c r="AI557">
        <v>22.917863296955701</v>
      </c>
      <c r="AJ557">
        <v>167.136281210768</v>
      </c>
      <c r="AK557" t="str">
        <f>IF(AND(Table2[[#This Row],[20D EMA]]&gt;Table2[[#This Row],[50D EMA]],Table2[[#This Row],[50D EMA]]&gt;Table2[[#This Row],[200D EMA]]),"Uptrend","Downtrend/NoTrend")</f>
        <v>Uptrend</v>
      </c>
      <c r="AL557">
        <v>-0.08</v>
      </c>
      <c r="AM557" t="s">
        <v>10184</v>
      </c>
      <c r="AN557">
        <v>-14.25</v>
      </c>
      <c r="AO557" t="s">
        <v>10184</v>
      </c>
      <c r="AQ557">
        <f>(Table2[[#This Row],[Sharpe Ratio]]-AVERAGE(Table2[Sharpe Ratio]))/_xlfn.STDEV.P(Table2[Sharpe Ratio])</f>
        <v>-0.60657038812317254</v>
      </c>
      <c r="AR5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-2.687127083135084</v>
      </c>
      <c r="AS557">
        <f>_xlfn.RANK.AVG(Table2[[#This Row],[1Y Return vs Nifty Z-Score]],Table2[1Y Return vs Nifty Z-Score])</f>
        <v>102</v>
      </c>
      <c r="AT557">
        <f>_xlfn.RANK.AVG(Table2[[#This Row],[6M Return vs Nifty Z-Score]],Table2[6M Return vs Nifty Z-Score])</f>
        <v>290</v>
      </c>
      <c r="AU557">
        <f>_xlfn.RANK.AVG(Table2[[#This Row],[Sharpe Ratio Z-Score]],Table2[Sharpe Ratio Z-Score])</f>
        <v>518</v>
      </c>
      <c r="AV557">
        <f>(Table2[[#This Row],[Rank 1Y]]+Table2[[#This Row],[Rank 6M]]+Table2[[#This Row],[Rank Sharpe]])/3</f>
        <v>303.33333333333331</v>
      </c>
    </row>
    <row r="558" spans="1:48" x14ac:dyDescent="0.3">
      <c r="A558" t="s">
        <v>1406</v>
      </c>
      <c r="B558" t="s">
        <v>1407</v>
      </c>
      <c r="C558" t="s">
        <v>10153</v>
      </c>
      <c r="D558" t="s">
        <v>550</v>
      </c>
      <c r="E558">
        <v>7321.7851890699903</v>
      </c>
      <c r="F558">
        <v>264.85000000000002</v>
      </c>
      <c r="G558">
        <v>-21.295579217762299</v>
      </c>
      <c r="H558">
        <f>(Table2[[#This Row],[1Y Return vs Nifty]]-AVERAGE(Table2[1Y Return vs Nifty]))/_xlfn.STDEV.P(Table2[1Y Return vs Nifty])</f>
        <v>-0.79648122331196303</v>
      </c>
      <c r="I558">
        <v>1.18472770159631</v>
      </c>
      <c r="J558">
        <f>(Table2[[#This Row],[1M Return vs Nifty]]-AVERAGE(Table2[1M Return vs Nifty]))/_xlfn.STDEV.P(Table2[1M Return vs Nifty])</f>
        <v>0.15979184593033016</v>
      </c>
      <c r="K558">
        <v>-17.0289733686235</v>
      </c>
      <c r="L558">
        <f>(Table2[[#This Row],[6M Return vs Nifty]]-AVERAGE(Table2[6M Return vs Nifty]))/_xlfn.STDEV.P(Table2[6M Return vs Nifty])</f>
        <v>-0.84928878786055495</v>
      </c>
      <c r="M558">
        <v>-2.0115428229450698</v>
      </c>
      <c r="N558">
        <f>(Table2[[#This Row],[1W Return vs Nifty]]-AVERAGE(Table2[1W Return vs Nifty]))/_xlfn.STDEV.P(Table2[1W Return vs Nifty])</f>
        <v>-0.10140223318250387</v>
      </c>
      <c r="O558">
        <v>262.20999999999998</v>
      </c>
      <c r="P558">
        <v>255.81695176625399</v>
      </c>
      <c r="Q558">
        <v>260.32273914253102</v>
      </c>
      <c r="R558">
        <v>50.577393799524899</v>
      </c>
      <c r="S558" s="2">
        <f>(Table2[[#This Row],[Close Price]]-Table2[[#This Row],[20D EMA]])/Table2[[#This Row],[20D EMA]]</f>
        <v>1.0068265893749451E-2</v>
      </c>
      <c r="T558" s="2">
        <f>(Table2[[#This Row],[Close Price]]-Table2[[#This Row],[50D EMA]])/Table2[[#This Row],[50D EMA]]</f>
        <v>3.5310592872671472E-2</v>
      </c>
      <c r="U558" s="2">
        <f>(Table2[[#This Row],[Close Price]]-Table2[[#This Row],[200D EMA]])/Table2[[#This Row],[200D EMA]]</f>
        <v>1.7390954291512169E-2</v>
      </c>
      <c r="V558">
        <v>1.52320025267157</v>
      </c>
      <c r="W558">
        <v>264.95</v>
      </c>
      <c r="X558">
        <v>270.7</v>
      </c>
      <c r="Y558">
        <v>262.55</v>
      </c>
      <c r="Z558">
        <v>269.3</v>
      </c>
      <c r="AA558">
        <v>251.4</v>
      </c>
      <c r="AB558">
        <v>279.7</v>
      </c>
      <c r="AC558" s="2">
        <f>(Table2[[#This Row],[Close Price]]/Table2[[#This Row],[Day Low]])-1</f>
        <v>-3.774297037175689E-4</v>
      </c>
      <c r="AD558" s="2">
        <f>(Table2[[#This Row],[Day High]]/Table2[[#This Row],[Close Price]])-1</f>
        <v>2.2087974325089466E-2</v>
      </c>
      <c r="AE558" s="2">
        <f>(Table2[[#This Row],[Close Price]]/Table2[[#This Row],[Current Week Low]])-1</f>
        <v>8.7602361454961475E-3</v>
      </c>
      <c r="AF558" s="2">
        <f>(Table2[[#This Row],[Current Week High]]/Table2[[#This Row],[Close Price]])-1</f>
        <v>1.6801963375495443E-2</v>
      </c>
      <c r="AG558" s="2">
        <f>(Table2[[#This Row],[Close Price]]/Table2[[#This Row],[Current Month Low]])-1</f>
        <v>5.3500397772474173E-2</v>
      </c>
      <c r="AH558" s="2">
        <f>(Table2[[#This Row],[Current Month High]]/Table2[[#This Row],[Close Price]])-1</f>
        <v>5.6069473286765925E-2</v>
      </c>
      <c r="AI558">
        <v>21.181801019444901</v>
      </c>
      <c r="AJ558">
        <v>20.386363636363601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-0.02</v>
      </c>
      <c r="AM558" t="s">
        <v>10184</v>
      </c>
      <c r="AN558">
        <v>5.25</v>
      </c>
      <c r="AO558" t="s">
        <v>10183</v>
      </c>
      <c r="AP558">
        <v>-2.9028736482142999E-2</v>
      </c>
      <c r="AQ558">
        <f>(Table2[[#This Row],[Sharpe Ratio]]-AVERAGE(Table2[Sharpe Ratio]))/_xlfn.STDEV.P(Table2[Sharpe Ratio])</f>
        <v>-0.93495904666731655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631</v>
      </c>
      <c r="AT558">
        <f>_xlfn.RANK.AVG(Table2[[#This Row],[6M Return vs Nifty Z-Score]],Table2[6M Return vs Nifty Z-Score])</f>
        <v>600</v>
      </c>
      <c r="AU558">
        <f>_xlfn.RANK.AVG(Table2[[#This Row],[Sharpe Ratio Z-Score]],Table2[Sharpe Ratio Z-Score])</f>
        <v>595</v>
      </c>
      <c r="AV558">
        <f>(Table2[[#This Row],[Rank 1Y]]+Table2[[#This Row],[Rank 6M]]+Table2[[#This Row],[Rank Sharpe]])/3</f>
        <v>608.66666666666663</v>
      </c>
    </row>
    <row r="559" spans="1:48" x14ac:dyDescent="0.3">
      <c r="A559" t="s">
        <v>1408</v>
      </c>
      <c r="B559" t="s">
        <v>1409</v>
      </c>
      <c r="C559" t="s">
        <v>10155</v>
      </c>
      <c r="D559" t="s">
        <v>1161</v>
      </c>
      <c r="E559">
        <v>7301.7404207999998</v>
      </c>
      <c r="F559">
        <v>571.20000000000005</v>
      </c>
      <c r="G559">
        <v>77.887568507985605</v>
      </c>
      <c r="H559">
        <f>(Table2[[#This Row],[1Y Return vs Nifty]]-AVERAGE(Table2[1Y Return vs Nifty]))/_xlfn.STDEV.P(Table2[1Y Return vs Nifty])</f>
        <v>0.42333351267579944</v>
      </c>
      <c r="I559">
        <v>14.3247097794439</v>
      </c>
      <c r="J559">
        <f>(Table2[[#This Row],[1M Return vs Nifty]]-AVERAGE(Table2[1M Return vs Nifty]))/_xlfn.STDEV.P(Table2[1M Return vs Nifty])</f>
        <v>1.4092080437865642</v>
      </c>
      <c r="K559">
        <v>36.0275443187234</v>
      </c>
      <c r="L559">
        <f>(Table2[[#This Row],[6M Return vs Nifty]]-AVERAGE(Table2[6M Return vs Nifty]))/_xlfn.STDEV.P(Table2[6M Return vs Nifty])</f>
        <v>0.78306783154675397</v>
      </c>
      <c r="M559">
        <v>19.133072298952701</v>
      </c>
      <c r="N559">
        <f>(Table2[[#This Row],[1W Return vs Nifty]]-AVERAGE(Table2[1W Return vs Nifty]))/_xlfn.STDEV.P(Table2[1W Return vs Nifty])</f>
        <v>4.4105255441885234</v>
      </c>
      <c r="O559">
        <v>478</v>
      </c>
      <c r="P559">
        <v>457.85930567838</v>
      </c>
      <c r="Q559">
        <v>407.67265379481501</v>
      </c>
      <c r="R559">
        <v>87.574210432060596</v>
      </c>
      <c r="S559" s="2">
        <f>(Table2[[#This Row],[Close Price]]-Table2[[#This Row],[20D EMA]])/Table2[[#This Row],[20D EMA]]</f>
        <v>0.19497907949790805</v>
      </c>
      <c r="T559" s="2">
        <f>(Table2[[#This Row],[Close Price]]-Table2[[#This Row],[50D EMA]])/Table2[[#This Row],[50D EMA]]</f>
        <v>0.24754480888772284</v>
      </c>
      <c r="U559" s="2">
        <f>(Table2[[#This Row],[Close Price]]-Table2[[#This Row],[200D EMA]])/Table2[[#This Row],[200D EMA]]</f>
        <v>0.40112414870851182</v>
      </c>
      <c r="V559">
        <v>2.0379222772608498</v>
      </c>
      <c r="W559">
        <v>570.35</v>
      </c>
      <c r="X559">
        <v>585</v>
      </c>
      <c r="Y559">
        <v>539.6</v>
      </c>
      <c r="Z559">
        <v>575</v>
      </c>
      <c r="AA559">
        <v>412</v>
      </c>
      <c r="AB559">
        <v>575</v>
      </c>
      <c r="AC559" s="2">
        <f>(Table2[[#This Row],[Close Price]]/Table2[[#This Row],[Day Low]])-1</f>
        <v>1.4903129657228842E-3</v>
      </c>
      <c r="AD559" s="2">
        <f>(Table2[[#This Row],[Day High]]/Table2[[#This Row],[Close Price]])-1</f>
        <v>2.4159663865546133E-2</v>
      </c>
      <c r="AE559" s="2">
        <f>(Table2[[#This Row],[Close Price]]/Table2[[#This Row],[Current Week Low]])-1</f>
        <v>5.8561897702001486E-2</v>
      </c>
      <c r="AF559" s="2">
        <f>(Table2[[#This Row],[Current Week High]]/Table2[[#This Row],[Close Price]])-1</f>
        <v>6.6526610644257467E-3</v>
      </c>
      <c r="AG559" s="2">
        <f>(Table2[[#This Row],[Close Price]]/Table2[[#This Row],[Current Month Low]])-1</f>
        <v>0.38640776699029145</v>
      </c>
      <c r="AH559" s="2">
        <f>(Table2[[#This Row],[Current Month High]]/Table2[[#This Row],[Close Price]])-1</f>
        <v>6.6526610644257467E-3</v>
      </c>
      <c r="AI559">
        <v>0.665266106442574</v>
      </c>
      <c r="AJ559">
        <v>113.13432835820799</v>
      </c>
      <c r="AK559" t="str">
        <f>IF(AND(Table2[[#This Row],[20D EMA]]&gt;Table2[[#This Row],[50D EMA]],Table2[[#This Row],[50D EMA]]&gt;Table2[[#This Row],[200D EMA]]),"Uptrend","Downtrend/NoTrend")</f>
        <v>Uptrend</v>
      </c>
      <c r="AL559">
        <v>0.11</v>
      </c>
      <c r="AM559" t="s">
        <v>10183</v>
      </c>
      <c r="AN559">
        <v>36.229999999999997</v>
      </c>
      <c r="AO559" t="s">
        <v>10183</v>
      </c>
      <c r="AP559">
        <v>0.15627451029467901</v>
      </c>
      <c r="AQ559">
        <f>(Table2[[#This Row],[Sharpe Ratio]]-AVERAGE(Table2[Sharpe Ratio]))/_xlfn.STDEV.P(Table2[Sharpe Ratio])</f>
        <v>1.1612908080360662</v>
      </c>
      <c r="AR5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8.1874257402337065</v>
      </c>
      <c r="AS559">
        <f>_xlfn.RANK.AVG(Table2[[#This Row],[1Y Return vs Nifty Z-Score]],Table2[1Y Return vs Nifty Z-Score])</f>
        <v>171</v>
      </c>
      <c r="AT559">
        <f>_xlfn.RANK.AVG(Table2[[#This Row],[6M Return vs Nifty Z-Score]],Table2[6M Return vs Nifty Z-Score])</f>
        <v>122</v>
      </c>
      <c r="AU559">
        <f>_xlfn.RANK.AVG(Table2[[#This Row],[Sharpe Ratio Z-Score]],Table2[Sharpe Ratio Z-Score])</f>
        <v>94</v>
      </c>
      <c r="AV559">
        <f>(Table2[[#This Row],[Rank 1Y]]+Table2[[#This Row],[Rank 6M]]+Table2[[#This Row],[Rank Sharpe]])/3</f>
        <v>129</v>
      </c>
    </row>
    <row r="560" spans="1:48" x14ac:dyDescent="0.3">
      <c r="A560" t="s">
        <v>1412</v>
      </c>
      <c r="B560" t="s">
        <v>1413</v>
      </c>
      <c r="C560" t="s">
        <v>10141</v>
      </c>
      <c r="D560" t="s">
        <v>422</v>
      </c>
      <c r="E560">
        <v>7286.7097118199999</v>
      </c>
      <c r="F560">
        <v>318.35000000000002</v>
      </c>
      <c r="G560">
        <v>-35.524133070525799</v>
      </c>
      <c r="H560">
        <f>(Table2[[#This Row],[1Y Return vs Nifty]]-AVERAGE(Table2[1Y Return vs Nifty]))/_xlfn.STDEV.P(Table2[1Y Return vs Nifty])</f>
        <v>-0.97147264130353683</v>
      </c>
      <c r="I560">
        <v>-1.10351053206456</v>
      </c>
      <c r="J560">
        <f>(Table2[[#This Row],[1M Return vs Nifty]]-AVERAGE(Table2[1M Return vs Nifty]))/_xlfn.STDEV.P(Table2[1M Return vs Nifty])</f>
        <v>-5.7785461006008114E-2</v>
      </c>
      <c r="K560">
        <v>-26.944916832332598</v>
      </c>
      <c r="L560">
        <f>(Table2[[#This Row],[6M Return vs Nifty]]-AVERAGE(Table2[6M Return vs Nifty]))/_xlfn.STDEV.P(Table2[6M Return vs Nifty])</f>
        <v>-1.1543664042627024</v>
      </c>
      <c r="M560">
        <v>1.0414668139340799</v>
      </c>
      <c r="N560">
        <f>(Table2[[#This Row],[1W Return vs Nifty]]-AVERAGE(Table2[1W Return vs Nifty]))/_xlfn.STDEV.P(Table2[1W Return vs Nifty])</f>
        <v>0.55006192948039823</v>
      </c>
      <c r="O560">
        <v>308.20999999999998</v>
      </c>
      <c r="P560">
        <v>299.92590186039001</v>
      </c>
      <c r="Q560">
        <v>323.01829667246801</v>
      </c>
      <c r="R560">
        <v>56.743525630400597</v>
      </c>
      <c r="S560" s="2">
        <f>(Table2[[#This Row],[Close Price]]-Table2[[#This Row],[20D EMA]])/Table2[[#This Row],[20D EMA]]</f>
        <v>3.2899646345024638E-2</v>
      </c>
      <c r="T560" s="2">
        <f>(Table2[[#This Row],[Close Price]]-Table2[[#This Row],[50D EMA]])/Table2[[#This Row],[50D EMA]]</f>
        <v>6.14288330061806E-2</v>
      </c>
      <c r="U560" s="2">
        <f>(Table2[[#This Row],[Close Price]]-Table2[[#This Row],[200D EMA]])/Table2[[#This Row],[200D EMA]]</f>
        <v>-1.4452112219517763E-2</v>
      </c>
      <c r="V560">
        <v>2.18686582256074</v>
      </c>
      <c r="W560">
        <v>318.89999999999998</v>
      </c>
      <c r="X560">
        <v>324</v>
      </c>
      <c r="Y560">
        <v>315.10000000000002</v>
      </c>
      <c r="Z560">
        <v>326.75</v>
      </c>
      <c r="AA560">
        <v>283</v>
      </c>
      <c r="AB560">
        <v>348.7</v>
      </c>
      <c r="AC560" s="2">
        <f>(Table2[[#This Row],[Close Price]]/Table2[[#This Row],[Day Low]])-1</f>
        <v>-1.7246785826275923E-3</v>
      </c>
      <c r="AD560" s="2">
        <f>(Table2[[#This Row],[Day High]]/Table2[[#This Row],[Close Price]])-1</f>
        <v>1.7747761897282777E-2</v>
      </c>
      <c r="AE560" s="2">
        <f>(Table2[[#This Row],[Close Price]]/Table2[[#This Row],[Current Week Low]])-1</f>
        <v>1.0314185972707168E-2</v>
      </c>
      <c r="AF560" s="2">
        <f>(Table2[[#This Row],[Current Week High]]/Table2[[#This Row],[Close Price]])-1</f>
        <v>2.638605308622588E-2</v>
      </c>
      <c r="AG560" s="2">
        <f>(Table2[[#This Row],[Close Price]]/Table2[[#This Row],[Current Month Low]])-1</f>
        <v>0.12491166077738525</v>
      </c>
      <c r="AH560" s="2">
        <f>(Table2[[#This Row],[Current Month High]]/Table2[[#This Row],[Close Price]])-1</f>
        <v>9.5335322757970742E-2</v>
      </c>
      <c r="AI560">
        <v>47.918957122663699</v>
      </c>
      <c r="AJ560">
        <v>23.319775324423698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-0.04</v>
      </c>
      <c r="AM560" t="s">
        <v>10184</v>
      </c>
      <c r="AN560">
        <v>11.94</v>
      </c>
      <c r="AO560" t="s">
        <v>10183</v>
      </c>
      <c r="AP560">
        <v>-1.1458781642455E-2</v>
      </c>
      <c r="AQ560">
        <f>(Table2[[#This Row],[Sharpe Ratio]]-AVERAGE(Table2[Sharpe Ratio]))/_xlfn.STDEV.P(Table2[Sharpe Ratio])</f>
        <v>-0.73619828062310366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682</v>
      </c>
      <c r="AT560">
        <f>_xlfn.RANK.AVG(Table2[[#This Row],[6M Return vs Nifty Z-Score]],Table2[6M Return vs Nifty Z-Score])</f>
        <v>672</v>
      </c>
      <c r="AU560">
        <f>_xlfn.RANK.AVG(Table2[[#This Row],[Sharpe Ratio Z-Score]],Table2[Sharpe Ratio Z-Score])</f>
        <v>560</v>
      </c>
      <c r="AV560">
        <f>(Table2[[#This Row],[Rank 1Y]]+Table2[[#This Row],[Rank 6M]]+Table2[[#This Row],[Rank Sharpe]])/3</f>
        <v>638</v>
      </c>
    </row>
    <row r="561" spans="1:48" x14ac:dyDescent="0.3">
      <c r="A561" t="s">
        <v>1414</v>
      </c>
      <c r="B561" t="s">
        <v>1415</v>
      </c>
      <c r="C561" t="s">
        <v>10149</v>
      </c>
      <c r="D561" t="s">
        <v>819</v>
      </c>
      <c r="E561">
        <v>7270.68265565399</v>
      </c>
      <c r="F561">
        <v>41.03</v>
      </c>
      <c r="G561">
        <v>-32.525809084181397</v>
      </c>
      <c r="H561">
        <f>(Table2[[#This Row],[1Y Return vs Nifty]]-AVERAGE(Table2[1Y Return vs Nifty]))/_xlfn.STDEV.P(Table2[1Y Return vs Nifty])</f>
        <v>-0.9345974274625567</v>
      </c>
      <c r="I561">
        <v>-8.3852716454314695</v>
      </c>
      <c r="J561">
        <f>(Table2[[#This Row],[1M Return vs Nifty]]-AVERAGE(Table2[1M Return vs Nifty]))/_xlfn.STDEV.P(Table2[1M Return vs Nifty])</f>
        <v>-0.75017227173829204</v>
      </c>
      <c r="K561">
        <v>-27.1007718897371</v>
      </c>
      <c r="L561">
        <f>(Table2[[#This Row],[6M Return vs Nifty]]-AVERAGE(Table2[6M Return vs Nifty]))/_xlfn.STDEV.P(Table2[6M Return vs Nifty])</f>
        <v>-1.1591614991108332</v>
      </c>
      <c r="M561">
        <v>-3.1579947263355499</v>
      </c>
      <c r="N561">
        <f>(Table2[[#This Row],[1W Return vs Nifty]]-AVERAGE(Table2[1W Return vs Nifty]))/_xlfn.STDEV.P(Table2[1W Return vs Nifty])</f>
        <v>-0.34603700938944632</v>
      </c>
      <c r="O561">
        <v>41.67</v>
      </c>
      <c r="P561">
        <v>42.615371225382802</v>
      </c>
      <c r="Q561">
        <v>43.744734394396502</v>
      </c>
      <c r="R561">
        <v>38.852719109124003</v>
      </c>
      <c r="S561" s="2">
        <f>(Table2[[#This Row],[Close Price]]-Table2[[#This Row],[20D EMA]])/Table2[[#This Row],[20D EMA]]</f>
        <v>-1.535877129829615E-2</v>
      </c>
      <c r="T561" s="2">
        <f>(Table2[[#This Row],[Close Price]]-Table2[[#This Row],[50D EMA]])/Table2[[#This Row],[50D EMA]]</f>
        <v>-3.7201863548205191E-2</v>
      </c>
      <c r="U561" s="2">
        <f>(Table2[[#This Row],[Close Price]]-Table2[[#This Row],[200D EMA]])/Table2[[#This Row],[200D EMA]]</f>
        <v>-6.2058541033095084E-2</v>
      </c>
      <c r="V561">
        <v>0.58562342582056803</v>
      </c>
      <c r="W561">
        <v>41.01</v>
      </c>
      <c r="X561">
        <v>41.43</v>
      </c>
      <c r="Y561">
        <v>40.69</v>
      </c>
      <c r="Z561">
        <v>41.3</v>
      </c>
      <c r="AA561">
        <v>40.69</v>
      </c>
      <c r="AB561">
        <v>42.65</v>
      </c>
      <c r="AC561" s="2">
        <f>(Table2[[#This Row],[Close Price]]/Table2[[#This Row],[Day Low]])-1</f>
        <v>4.8768593026093932E-4</v>
      </c>
      <c r="AD561" s="2">
        <f>(Table2[[#This Row],[Day High]]/Table2[[#This Row],[Close Price]])-1</f>
        <v>9.7489641725565512E-3</v>
      </c>
      <c r="AE561" s="2">
        <f>(Table2[[#This Row],[Close Price]]/Table2[[#This Row],[Current Week Low]])-1</f>
        <v>8.3558613910053037E-3</v>
      </c>
      <c r="AF561" s="2">
        <f>(Table2[[#This Row],[Current Week High]]/Table2[[#This Row],[Close Price]])-1</f>
        <v>6.5805508164755722E-3</v>
      </c>
      <c r="AG561" s="2">
        <f>(Table2[[#This Row],[Close Price]]/Table2[[#This Row],[Current Month Low]])-1</f>
        <v>8.3558613910053037E-3</v>
      </c>
      <c r="AH561" s="2">
        <f>(Table2[[#This Row],[Current Month High]]/Table2[[#This Row],[Close Price]])-1</f>
        <v>3.9483304898854543E-2</v>
      </c>
      <c r="AI561">
        <v>31.6110163295149</v>
      </c>
      <c r="AJ561">
        <v>10.8918918918919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-0.19</v>
      </c>
      <c r="AM561" t="s">
        <v>10184</v>
      </c>
      <c r="AN561">
        <v>-0.41</v>
      </c>
      <c r="AO561" t="s">
        <v>10184</v>
      </c>
      <c r="AP561">
        <v>3.6240557177041999E-2</v>
      </c>
      <c r="AQ561">
        <f>(Table2[[#This Row],[Sharpe Ratio]]-AVERAGE(Table2[Sharpe Ratio]))/_xlfn.STDEV.P(Table2[Sharpe Ratio])</f>
        <v>-0.19659774037868488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673</v>
      </c>
      <c r="AT561">
        <f>_xlfn.RANK.AVG(Table2[[#This Row],[6M Return vs Nifty Z-Score]],Table2[6M Return vs Nifty Z-Score])</f>
        <v>674</v>
      </c>
      <c r="AU561">
        <f>_xlfn.RANK.AVG(Table2[[#This Row],[Sharpe Ratio Z-Score]],Table2[Sharpe Ratio Z-Score])</f>
        <v>394</v>
      </c>
      <c r="AV561">
        <f>(Table2[[#This Row],[Rank 1Y]]+Table2[[#This Row],[Rank 6M]]+Table2[[#This Row],[Rank Sharpe]])/3</f>
        <v>580.33333333333337</v>
      </c>
    </row>
    <row r="562" spans="1:48" x14ac:dyDescent="0.3">
      <c r="A562" t="s">
        <v>1416</v>
      </c>
      <c r="B562" t="s">
        <v>1417</v>
      </c>
      <c r="C562" t="s">
        <v>10142</v>
      </c>
      <c r="D562" t="s">
        <v>46</v>
      </c>
      <c r="E562">
        <v>7270.1966811149996</v>
      </c>
      <c r="F562">
        <v>195.83</v>
      </c>
      <c r="G562">
        <v>44.839396580612501</v>
      </c>
      <c r="H562">
        <f>(Table2[[#This Row],[1Y Return vs Nifty]]-AVERAGE(Table2[1Y Return vs Nifty]))/_xlfn.STDEV.P(Table2[1Y Return vs Nifty])</f>
        <v>1.6886973734167737E-2</v>
      </c>
      <c r="I562">
        <v>-8.1802691050828908</v>
      </c>
      <c r="J562">
        <f>(Table2[[#This Row],[1M Return vs Nifty]]-AVERAGE(Table2[1M Return vs Nifty]))/_xlfn.STDEV.P(Table2[1M Return vs Nifty])</f>
        <v>-0.73067958955686041</v>
      </c>
      <c r="K562">
        <v>-24.325917739078299</v>
      </c>
      <c r="L562">
        <f>(Table2[[#This Row],[6M Return vs Nifty]]-AVERAGE(Table2[6M Return vs Nifty]))/_xlfn.STDEV.P(Table2[6M Return vs Nifty])</f>
        <v>-1.07378930096904</v>
      </c>
      <c r="M562">
        <v>-1.20385438966368</v>
      </c>
      <c r="N562">
        <f>(Table2[[#This Row],[1W Return vs Nifty]]-AVERAGE(Table2[1W Return vs Nifty]))/_xlfn.STDEV.P(Table2[1W Return vs Nifty])</f>
        <v>7.0945755020390952E-2</v>
      </c>
      <c r="O562">
        <v>197.66</v>
      </c>
      <c r="P562">
        <v>199.17339882106299</v>
      </c>
      <c r="Q562">
        <v>188.40887715355001</v>
      </c>
      <c r="R562">
        <v>45.320620563317</v>
      </c>
      <c r="S562" s="2">
        <f>(Table2[[#This Row],[Close Price]]-Table2[[#This Row],[20D EMA]])/Table2[[#This Row],[20D EMA]]</f>
        <v>-9.2583223717493876E-3</v>
      </c>
      <c r="T562" s="2">
        <f>(Table2[[#This Row],[Close Price]]-Table2[[#This Row],[50D EMA]])/Table2[[#This Row],[50D EMA]]</f>
        <v>-1.6786372280902229E-2</v>
      </c>
      <c r="U562" s="2">
        <f>(Table2[[#This Row],[Close Price]]-Table2[[#This Row],[200D EMA]])/Table2[[#This Row],[200D EMA]]</f>
        <v>3.9388392726325286E-2</v>
      </c>
      <c r="V562">
        <v>1.3412818164824001</v>
      </c>
      <c r="W562">
        <v>195.5</v>
      </c>
      <c r="X562">
        <v>199</v>
      </c>
      <c r="Y562">
        <v>194.55</v>
      </c>
      <c r="Z562">
        <v>196.91</v>
      </c>
      <c r="AA562">
        <v>191.15</v>
      </c>
      <c r="AB562">
        <v>205.55</v>
      </c>
      <c r="AC562" s="2">
        <f>(Table2[[#This Row],[Close Price]]/Table2[[#This Row],[Day Low]])-1</f>
        <v>1.6879795396420594E-3</v>
      </c>
      <c r="AD562" s="2">
        <f>(Table2[[#This Row],[Day High]]/Table2[[#This Row],[Close Price]])-1</f>
        <v>1.6187509574630887E-2</v>
      </c>
      <c r="AE562" s="2">
        <f>(Table2[[#This Row],[Close Price]]/Table2[[#This Row],[Current Week Low]])-1</f>
        <v>6.5792855307118536E-3</v>
      </c>
      <c r="AF562" s="2">
        <f>(Table2[[#This Row],[Current Week High]]/Table2[[#This Row],[Close Price]])-1</f>
        <v>5.5149874891486927E-3</v>
      </c>
      <c r="AG562" s="2">
        <f>(Table2[[#This Row],[Close Price]]/Table2[[#This Row],[Current Month Low]])-1</f>
        <v>2.4483390007847383E-2</v>
      </c>
      <c r="AH562" s="2">
        <f>(Table2[[#This Row],[Current Month High]]/Table2[[#This Row],[Close Price]])-1</f>
        <v>4.9634887402338679E-2</v>
      </c>
      <c r="AI562">
        <v>27.304294541183602</v>
      </c>
      <c r="AJ562">
        <v>74.225978647686802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-0.13</v>
      </c>
      <c r="AM562" t="s">
        <v>10184</v>
      </c>
      <c r="AN562">
        <v>-1.58</v>
      </c>
      <c r="AO562" t="s">
        <v>10184</v>
      </c>
      <c r="AP562">
        <v>0.15218845615332499</v>
      </c>
      <c r="AQ562">
        <f>(Table2[[#This Row],[Sharpe Ratio]]-AVERAGE(Table2[Sharpe Ratio]))/_xlfn.STDEV.P(Table2[Sharpe Ratio])</f>
        <v>1.1150671689519676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272</v>
      </c>
      <c r="AT562">
        <f>_xlfn.RANK.AVG(Table2[[#This Row],[6M Return vs Nifty Z-Score]],Table2[6M Return vs Nifty Z-Score])</f>
        <v>655</v>
      </c>
      <c r="AU562">
        <f>_xlfn.RANK.AVG(Table2[[#This Row],[Sharpe Ratio Z-Score]],Table2[Sharpe Ratio Z-Score])</f>
        <v>102</v>
      </c>
      <c r="AV562">
        <f>(Table2[[#This Row],[Rank 1Y]]+Table2[[#This Row],[Rank 6M]]+Table2[[#This Row],[Rank Sharpe]])/3</f>
        <v>343</v>
      </c>
    </row>
    <row r="563" spans="1:48" x14ac:dyDescent="0.3">
      <c r="A563" t="s">
        <v>1422</v>
      </c>
      <c r="B563" t="s">
        <v>1423</v>
      </c>
      <c r="C563" t="s">
        <v>10140</v>
      </c>
      <c r="D563" t="s">
        <v>609</v>
      </c>
      <c r="E563">
        <v>7230.4956322389999</v>
      </c>
      <c r="F563">
        <v>148.27000000000001</v>
      </c>
      <c r="G563">
        <v>-26.823296787548799</v>
      </c>
      <c r="H563">
        <f>(Table2[[#This Row],[1Y Return vs Nifty]]-AVERAGE(Table2[1Y Return vs Nifty]))/_xlfn.STDEV.P(Table2[1Y Return vs Nifty])</f>
        <v>-0.86446445940211603</v>
      </c>
      <c r="I563">
        <v>2.38475996106851</v>
      </c>
      <c r="J563">
        <f>(Table2[[#This Row],[1M Return vs Nifty]]-AVERAGE(Table2[1M Return vs Nifty]))/_xlfn.STDEV.P(Table2[1M Return vs Nifty])</f>
        <v>0.27389700483022594</v>
      </c>
      <c r="K563">
        <v>-11.116276007368899</v>
      </c>
      <c r="L563">
        <f>(Table2[[#This Row],[6M Return vs Nifty]]-AVERAGE(Table2[6M Return vs Nifty]))/_xlfn.STDEV.P(Table2[6M Return vs Nifty])</f>
        <v>-0.66737653472190173</v>
      </c>
      <c r="M563">
        <v>3.6053161517319698</v>
      </c>
      <c r="N563">
        <f>(Table2[[#This Row],[1W Return vs Nifty]]-AVERAGE(Table2[1W Return vs Nifty]))/_xlfn.STDEV.P(Table2[1W Return vs Nifty])</f>
        <v>1.0971469900273112</v>
      </c>
      <c r="O563">
        <v>139.59</v>
      </c>
      <c r="P563">
        <v>135.46380926533701</v>
      </c>
      <c r="Q563">
        <v>139.32466110506999</v>
      </c>
      <c r="R563">
        <v>71.738904454011205</v>
      </c>
      <c r="S563" s="2">
        <f>(Table2[[#This Row],[Close Price]]-Table2[[#This Row],[20D EMA]])/Table2[[#This Row],[20D EMA]]</f>
        <v>6.218210473529627E-2</v>
      </c>
      <c r="T563" s="2">
        <f>(Table2[[#This Row],[Close Price]]-Table2[[#This Row],[50D EMA]])/Table2[[#This Row],[50D EMA]]</f>
        <v>9.4535882344627828E-2</v>
      </c>
      <c r="U563" s="2">
        <f>(Table2[[#This Row],[Close Price]]-Table2[[#This Row],[200D EMA]])/Table2[[#This Row],[200D EMA]]</f>
        <v>6.4204993028362717E-2</v>
      </c>
      <c r="V563">
        <v>1.0123060542437601</v>
      </c>
      <c r="W563">
        <v>149.1</v>
      </c>
      <c r="X563">
        <v>153.80000000000001</v>
      </c>
      <c r="Y563">
        <v>143.05000000000001</v>
      </c>
      <c r="Z563">
        <v>154.5</v>
      </c>
      <c r="AA563">
        <v>136.1</v>
      </c>
      <c r="AB563">
        <v>154.5</v>
      </c>
      <c r="AC563" s="2">
        <f>(Table2[[#This Row],[Close Price]]/Table2[[#This Row],[Day Low]])-1</f>
        <v>-5.5667337357476754E-3</v>
      </c>
      <c r="AD563" s="2">
        <f>(Table2[[#This Row],[Day High]]/Table2[[#This Row],[Close Price]])-1</f>
        <v>3.7296823362784171E-2</v>
      </c>
      <c r="AE563" s="2">
        <f>(Table2[[#This Row],[Close Price]]/Table2[[#This Row],[Current Week Low]])-1</f>
        <v>3.6490737504369042E-2</v>
      </c>
      <c r="AF563" s="2">
        <f>(Table2[[#This Row],[Current Week High]]/Table2[[#This Row],[Close Price]])-1</f>
        <v>4.2017940244149177E-2</v>
      </c>
      <c r="AG563" s="2">
        <f>(Table2[[#This Row],[Close Price]]/Table2[[#This Row],[Current Month Low]])-1</f>
        <v>8.9419544452608468E-2</v>
      </c>
      <c r="AH563" s="2">
        <f>(Table2[[#This Row],[Current Month High]]/Table2[[#This Row],[Close Price]])-1</f>
        <v>4.2017940244149177E-2</v>
      </c>
      <c r="AI563">
        <v>20.759425372631</v>
      </c>
      <c r="AJ563">
        <v>35.406392694063904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0</v>
      </c>
      <c r="AM563" t="s">
        <v>10185</v>
      </c>
      <c r="AN563">
        <v>9.01</v>
      </c>
      <c r="AO563" t="s">
        <v>10183</v>
      </c>
      <c r="AP563">
        <v>-0.108139305516537</v>
      </c>
      <c r="AQ563">
        <f>(Table2[[#This Row],[Sharpe Ratio]]-AVERAGE(Table2[Sharpe Ratio]))/_xlfn.STDEV.P(Table2[Sharpe Ratio])</f>
        <v>-1.8299002942083351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647</v>
      </c>
      <c r="AT563">
        <f>_xlfn.RANK.AVG(Table2[[#This Row],[6M Return vs Nifty Z-Score]],Table2[6M Return vs Nifty Z-Score])</f>
        <v>549</v>
      </c>
      <c r="AU563">
        <f>_xlfn.RANK.AVG(Table2[[#This Row],[Sharpe Ratio Z-Score]],Table2[Sharpe Ratio Z-Score])</f>
        <v>715</v>
      </c>
      <c r="AV563">
        <f>(Table2[[#This Row],[Rank 1Y]]+Table2[[#This Row],[Rank 6M]]+Table2[[#This Row],[Rank Sharpe]])/3</f>
        <v>637</v>
      </c>
    </row>
    <row r="564" spans="1:48" x14ac:dyDescent="0.3">
      <c r="A564" t="s">
        <v>1424</v>
      </c>
      <c r="B564" t="s">
        <v>1425</v>
      </c>
      <c r="C564" t="s">
        <v>10153</v>
      </c>
      <c r="D564" t="s">
        <v>369</v>
      </c>
      <c r="E564">
        <v>7216.4944676220002</v>
      </c>
      <c r="F564">
        <v>88.57</v>
      </c>
      <c r="G564">
        <v>15.1408473565952</v>
      </c>
      <c r="H564">
        <f>(Table2[[#This Row],[1Y Return vs Nifty]]-AVERAGE(Table2[1Y Return vs Nifty]))/_xlfn.STDEV.P(Table2[1Y Return vs Nifty])</f>
        <v>-0.34836386586496493</v>
      </c>
      <c r="I564">
        <v>12.0984658868029</v>
      </c>
      <c r="J564">
        <f>(Table2[[#This Row],[1M Return vs Nifty]]-AVERAGE(Table2[1M Return vs Nifty]))/_xlfn.STDEV.P(Table2[1M Return vs Nifty])</f>
        <v>1.197525473493454</v>
      </c>
      <c r="K564">
        <v>2.87172348430463</v>
      </c>
      <c r="L564">
        <f>(Table2[[#This Row],[6M Return vs Nifty]]-AVERAGE(Table2[6M Return vs Nifty]))/_xlfn.STDEV.P(Table2[6M Return vs Nifty])</f>
        <v>-0.2370165232139331</v>
      </c>
      <c r="M564">
        <v>0.90590920100297301</v>
      </c>
      <c r="N564">
        <f>(Table2[[#This Row],[1W Return vs Nifty]]-AVERAGE(Table2[1W Return vs Nifty]))/_xlfn.STDEV.P(Table2[1W Return vs Nifty])</f>
        <v>0.52113607031048792</v>
      </c>
      <c r="O564">
        <v>84.24</v>
      </c>
      <c r="P564">
        <v>78.875592809945999</v>
      </c>
      <c r="Q564">
        <v>72.258879717956404</v>
      </c>
      <c r="R564">
        <v>60.528361143724503</v>
      </c>
      <c r="S564" s="2">
        <f>(Table2[[#This Row],[Close Price]]-Table2[[#This Row],[20D EMA]])/Table2[[#This Row],[20D EMA]]</f>
        <v>5.1400759734093047E-2</v>
      </c>
      <c r="T564" s="2">
        <f>(Table2[[#This Row],[Close Price]]-Table2[[#This Row],[50D EMA]])/Table2[[#This Row],[50D EMA]]</f>
        <v>0.12290756677307096</v>
      </c>
      <c r="U564" s="2">
        <f>(Table2[[#This Row],[Close Price]]-Table2[[#This Row],[200D EMA]])/Table2[[#This Row],[200D EMA]]</f>
        <v>0.22573170724082317</v>
      </c>
      <c r="V564">
        <v>1.2341787513286699</v>
      </c>
      <c r="W564">
        <v>88.04</v>
      </c>
      <c r="X564">
        <v>94.88</v>
      </c>
      <c r="Y564">
        <v>85.75</v>
      </c>
      <c r="Z564">
        <v>89.75</v>
      </c>
      <c r="AA564">
        <v>83.01</v>
      </c>
      <c r="AB564">
        <v>95.74</v>
      </c>
      <c r="AC564" s="2">
        <f>(Table2[[#This Row],[Close Price]]/Table2[[#This Row],[Day Low]])-1</f>
        <v>6.0199909132210294E-3</v>
      </c>
      <c r="AD564" s="2">
        <f>(Table2[[#This Row],[Day High]]/Table2[[#This Row],[Close Price]])-1</f>
        <v>7.1243084565880022E-2</v>
      </c>
      <c r="AE564" s="2">
        <f>(Table2[[#This Row],[Close Price]]/Table2[[#This Row],[Current Week Low]])-1</f>
        <v>3.2886297376093276E-2</v>
      </c>
      <c r="AF564" s="2">
        <f>(Table2[[#This Row],[Current Week High]]/Table2[[#This Row],[Close Price]])-1</f>
        <v>1.3322795528960318E-2</v>
      </c>
      <c r="AG564" s="2">
        <f>(Table2[[#This Row],[Close Price]]/Table2[[#This Row],[Current Month Low]])-1</f>
        <v>6.6979881941934494E-2</v>
      </c>
      <c r="AH564" s="2">
        <f>(Table2[[#This Row],[Current Month High]]/Table2[[#This Row],[Close Price]])-1</f>
        <v>8.0952918595461165E-2</v>
      </c>
      <c r="AI564">
        <v>8.0952918595461103</v>
      </c>
      <c r="AJ564">
        <v>51.014492753623102</v>
      </c>
      <c r="AK564" t="str">
        <f>IF(AND(Table2[[#This Row],[20D EMA]]&gt;Table2[[#This Row],[50D EMA]],Table2[[#This Row],[50D EMA]]&gt;Table2[[#This Row],[200D EMA]]),"Uptrend","Downtrend/NoTrend")</f>
        <v>Uptrend</v>
      </c>
      <c r="AL564">
        <v>0.15</v>
      </c>
      <c r="AM564" t="s">
        <v>10183</v>
      </c>
      <c r="AN564">
        <v>7.01</v>
      </c>
      <c r="AO564" t="s">
        <v>10183</v>
      </c>
      <c r="AP564">
        <v>7.5771284296711996E-2</v>
      </c>
      <c r="AQ564">
        <f>(Table2[[#This Row],[Sharpe Ratio]]-AVERAGE(Table2[Sharpe Ratio]))/_xlfn.STDEV.P(Table2[Sharpe Ratio])</f>
        <v>0.2505950769211161</v>
      </c>
      <c r="AR5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1.3838762316461599</v>
      </c>
      <c r="AS564">
        <f>_xlfn.RANK.AVG(Table2[[#This Row],[1Y Return vs Nifty Z-Score]],Table2[1Y Return vs Nifty Z-Score])</f>
        <v>407</v>
      </c>
      <c r="AT564">
        <f>_xlfn.RANK.AVG(Table2[[#This Row],[6M Return vs Nifty Z-Score]],Table2[6M Return vs Nifty Z-Score])</f>
        <v>400</v>
      </c>
      <c r="AU564">
        <f>_xlfn.RANK.AVG(Table2[[#This Row],[Sharpe Ratio Z-Score]],Table2[Sharpe Ratio Z-Score])</f>
        <v>261</v>
      </c>
      <c r="AV564">
        <f>(Table2[[#This Row],[Rank 1Y]]+Table2[[#This Row],[Rank 6M]]+Table2[[#This Row],[Rank Sharpe]])/3</f>
        <v>356</v>
      </c>
    </row>
    <row r="565" spans="1:48" x14ac:dyDescent="0.3">
      <c r="A565" t="s">
        <v>1426</v>
      </c>
      <c r="B565" t="s">
        <v>1427</v>
      </c>
      <c r="C565" t="s">
        <v>10138</v>
      </c>
      <c r="D565" t="s">
        <v>21</v>
      </c>
      <c r="E565">
        <v>7204.6185089999999</v>
      </c>
      <c r="F565">
        <v>874.4</v>
      </c>
      <c r="G565">
        <v>59.016909499633798</v>
      </c>
      <c r="H565">
        <f>(Table2[[#This Row],[1Y Return vs Nifty]]-AVERAGE(Table2[1Y Return vs Nifty]))/_xlfn.STDEV.P(Table2[1Y Return vs Nifty])</f>
        <v>0.19125065924754406</v>
      </c>
      <c r="I565">
        <v>-2.9796234029647199</v>
      </c>
      <c r="J565">
        <f>(Table2[[#This Row],[1M Return vs Nifty]]-AVERAGE(Table2[1M Return vs Nifty]))/_xlfn.STDEV.P(Table2[1M Return vs Nifty])</f>
        <v>-0.23617579639778902</v>
      </c>
      <c r="K565">
        <v>68.357146910170101</v>
      </c>
      <c r="L565">
        <f>(Table2[[#This Row],[6M Return vs Nifty]]-AVERAGE(Table2[6M Return vs Nifty]))/_xlfn.STDEV.P(Table2[6M Return vs Nifty])</f>
        <v>1.7777324475688736</v>
      </c>
      <c r="M565">
        <v>-7.4306860369017499E-2</v>
      </c>
      <c r="N565">
        <f>(Table2[[#This Row],[1W Return vs Nifty]]-AVERAGE(Table2[1W Return vs Nifty]))/_xlfn.STDEV.P(Table2[1W Return vs Nifty])</f>
        <v>0.31197340408870777</v>
      </c>
      <c r="O565">
        <v>871.18</v>
      </c>
      <c r="P565">
        <v>823.55338316729501</v>
      </c>
      <c r="Q565">
        <v>646.85146094618801</v>
      </c>
      <c r="R565">
        <v>44.994167230166802</v>
      </c>
      <c r="S565" s="2">
        <f>(Table2[[#This Row],[Close Price]]-Table2[[#This Row],[20D EMA]])/Table2[[#This Row],[20D EMA]]</f>
        <v>3.6961362749374726E-3</v>
      </c>
      <c r="T565" s="2">
        <f>(Table2[[#This Row],[Close Price]]-Table2[[#This Row],[50D EMA]])/Table2[[#This Row],[50D EMA]]</f>
        <v>6.1740523288429119E-2</v>
      </c>
      <c r="U565" s="2">
        <f>(Table2[[#This Row],[Close Price]]-Table2[[#This Row],[200D EMA]])/Table2[[#This Row],[200D EMA]]</f>
        <v>0.35177865830427779</v>
      </c>
      <c r="V565">
        <v>1.2107831278027801</v>
      </c>
      <c r="W565">
        <v>867.25</v>
      </c>
      <c r="X565">
        <v>879.4</v>
      </c>
      <c r="Y565">
        <v>865.05</v>
      </c>
      <c r="Z565">
        <v>921</v>
      </c>
      <c r="AA565">
        <v>835.05</v>
      </c>
      <c r="AB565">
        <v>921</v>
      </c>
      <c r="AC565" s="2">
        <f>(Table2[[#This Row],[Close Price]]/Table2[[#This Row],[Day Low]])-1</f>
        <v>8.2444508503891623E-3</v>
      </c>
      <c r="AD565" s="2">
        <f>(Table2[[#This Row],[Day High]]/Table2[[#This Row],[Close Price]])-1</f>
        <v>5.7182067703567263E-3</v>
      </c>
      <c r="AE565" s="2">
        <f>(Table2[[#This Row],[Close Price]]/Table2[[#This Row],[Current Week Low]])-1</f>
        <v>1.0808623778972404E-2</v>
      </c>
      <c r="AF565" s="2">
        <f>(Table2[[#This Row],[Current Week High]]/Table2[[#This Row],[Close Price]])-1</f>
        <v>5.3293687099725595E-2</v>
      </c>
      <c r="AG565" s="2">
        <f>(Table2[[#This Row],[Close Price]]/Table2[[#This Row],[Current Month Low]])-1</f>
        <v>4.7122926770852169E-2</v>
      </c>
      <c r="AH565" s="2">
        <f>(Table2[[#This Row],[Current Month High]]/Table2[[#This Row],[Close Price]])-1</f>
        <v>5.3293687099725595E-2</v>
      </c>
      <c r="AI565">
        <v>5.3293687099725497</v>
      </c>
      <c r="AJ565">
        <v>110.698795180722</v>
      </c>
      <c r="AK565" t="str">
        <f>IF(AND(Table2[[#This Row],[20D EMA]]&gt;Table2[[#This Row],[50D EMA]],Table2[[#This Row],[50D EMA]]&gt;Table2[[#This Row],[200D EMA]]),"Uptrend","Downtrend/NoTrend")</f>
        <v>Uptrend</v>
      </c>
      <c r="AL565">
        <v>-0.01</v>
      </c>
      <c r="AM565" t="s">
        <v>10184</v>
      </c>
      <c r="AN565">
        <v>0.94</v>
      </c>
      <c r="AO565" t="s">
        <v>10183</v>
      </c>
      <c r="AP565">
        <v>0.141885940978282</v>
      </c>
      <c r="AQ565">
        <f>(Table2[[#This Row],[Sharpe Ratio]]-AVERAGE(Table2[Sharpe Ratio]))/_xlfn.STDEV.P(Table2[Sharpe Ratio])</f>
        <v>0.99851958376705097</v>
      </c>
      <c r="AR5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3.0433002982743873</v>
      </c>
      <c r="AS565">
        <f>_xlfn.RANK.AVG(Table2[[#This Row],[1Y Return vs Nifty Z-Score]],Table2[1Y Return vs Nifty Z-Score])</f>
        <v>225</v>
      </c>
      <c r="AT565">
        <f>_xlfn.RANK.AVG(Table2[[#This Row],[6M Return vs Nifty Z-Score]],Table2[6M Return vs Nifty Z-Score])</f>
        <v>43</v>
      </c>
      <c r="AU565">
        <f>_xlfn.RANK.AVG(Table2[[#This Row],[Sharpe Ratio Z-Score]],Table2[Sharpe Ratio Z-Score])</f>
        <v>124</v>
      </c>
      <c r="AV565">
        <f>(Table2[[#This Row],[Rank 1Y]]+Table2[[#This Row],[Rank 6M]]+Table2[[#This Row],[Rank Sharpe]])/3</f>
        <v>130.66666666666666</v>
      </c>
    </row>
    <row r="566" spans="1:48" x14ac:dyDescent="0.3">
      <c r="A566" t="s">
        <v>1428</v>
      </c>
      <c r="B566" t="s">
        <v>1429</v>
      </c>
      <c r="C566" t="s">
        <v>10143</v>
      </c>
      <c r="D566" t="s">
        <v>193</v>
      </c>
      <c r="E566">
        <v>7172.2784013999999</v>
      </c>
      <c r="F566">
        <v>516</v>
      </c>
      <c r="G566">
        <v>-5.3341425586931601</v>
      </c>
      <c r="H566">
        <f>(Table2[[#This Row],[1Y Return vs Nifty]]-AVERAGE(Table2[1Y Return vs Nifty]))/_xlfn.STDEV.P(Table2[1Y Return vs Nifty])</f>
        <v>-0.60017775754472946</v>
      </c>
      <c r="I566">
        <v>-3.2889402687629801</v>
      </c>
      <c r="J566">
        <f>(Table2[[#This Row],[1M Return vs Nifty]]-AVERAGE(Table2[1M Return vs Nifty]))/_xlfn.STDEV.P(Table2[1M Return vs Nifty])</f>
        <v>-0.2655872141690509</v>
      </c>
      <c r="K566">
        <v>16.063934923088102</v>
      </c>
      <c r="L566">
        <f>(Table2[[#This Row],[6M Return vs Nifty]]-AVERAGE(Table2[6M Return vs Nifty]))/_xlfn.STDEV.P(Table2[6M Return vs Nifty])</f>
        <v>0.16885997613752388</v>
      </c>
      <c r="M566">
        <v>-0.158959032469499</v>
      </c>
      <c r="N566">
        <f>(Table2[[#This Row],[1W Return vs Nifty]]-AVERAGE(Table2[1W Return vs Nifty]))/_xlfn.STDEV.P(Table2[1W Return vs Nifty])</f>
        <v>0.29390996408220676</v>
      </c>
      <c r="O566">
        <v>514.84</v>
      </c>
      <c r="P566">
        <v>483.060434622554</v>
      </c>
      <c r="Q566">
        <v>428.429467556303</v>
      </c>
      <c r="R566">
        <v>44.605807215143798</v>
      </c>
      <c r="S566" s="2">
        <f>(Table2[[#This Row],[Close Price]]-Table2[[#This Row],[20D EMA]])/Table2[[#This Row],[20D EMA]]</f>
        <v>2.2531271851448376E-3</v>
      </c>
      <c r="T566" s="2">
        <f>(Table2[[#This Row],[Close Price]]-Table2[[#This Row],[50D EMA]])/Table2[[#This Row],[50D EMA]]</f>
        <v>6.8189325841152337E-2</v>
      </c>
      <c r="U566" s="2">
        <f>(Table2[[#This Row],[Close Price]]-Table2[[#This Row],[200D EMA]])/Table2[[#This Row],[200D EMA]]</f>
        <v>0.20439894796029345</v>
      </c>
      <c r="V566">
        <v>1.00039656524945</v>
      </c>
      <c r="W566">
        <v>516.5</v>
      </c>
      <c r="X566">
        <v>524</v>
      </c>
      <c r="Y566">
        <v>513.45000000000005</v>
      </c>
      <c r="Z566">
        <v>538.65</v>
      </c>
      <c r="AA566">
        <v>510.75</v>
      </c>
      <c r="AB566">
        <v>553.70000000000005</v>
      </c>
      <c r="AC566" s="2">
        <f>(Table2[[#This Row],[Close Price]]/Table2[[#This Row],[Day Low]])-1</f>
        <v>-9.6805421103585143E-4</v>
      </c>
      <c r="AD566" s="2">
        <f>(Table2[[#This Row],[Day High]]/Table2[[#This Row],[Close Price]])-1</f>
        <v>1.5503875968992276E-2</v>
      </c>
      <c r="AE566" s="2">
        <f>(Table2[[#This Row],[Close Price]]/Table2[[#This Row],[Current Week Low]])-1</f>
        <v>4.9664037394097083E-3</v>
      </c>
      <c r="AF566" s="2">
        <f>(Table2[[#This Row],[Current Week High]]/Table2[[#This Row],[Close Price]])-1</f>
        <v>4.3895348837209358E-2</v>
      </c>
      <c r="AG566" s="2">
        <f>(Table2[[#This Row],[Close Price]]/Table2[[#This Row],[Current Month Low]])-1</f>
        <v>1.0279001468428861E-2</v>
      </c>
      <c r="AH566" s="2">
        <f>(Table2[[#This Row],[Current Month High]]/Table2[[#This Row],[Close Price]])-1</f>
        <v>7.3062015503876143E-2</v>
      </c>
      <c r="AI566">
        <v>7.3062015503876099</v>
      </c>
      <c r="AJ566">
        <v>45.865724381625398</v>
      </c>
      <c r="AK566" t="str">
        <f>IF(AND(Table2[[#This Row],[20D EMA]]&gt;Table2[[#This Row],[50D EMA]],Table2[[#This Row],[50D EMA]]&gt;Table2[[#This Row],[200D EMA]]),"Uptrend","Downtrend/NoTrend")</f>
        <v>Uptrend</v>
      </c>
      <c r="AL566">
        <v>0.08</v>
      </c>
      <c r="AM566" t="s">
        <v>10183</v>
      </c>
      <c r="AN566">
        <v>0.31</v>
      </c>
      <c r="AO566" t="s">
        <v>10183</v>
      </c>
      <c r="AP566">
        <v>3.7353990777838998E-2</v>
      </c>
      <c r="AQ566">
        <f>(Table2[[#This Row],[Sharpe Ratio]]-AVERAGE(Table2[Sharpe Ratio]))/_xlfn.STDEV.P(Table2[Sharpe Ratio])</f>
        <v>-0.1840019814565346</v>
      </c>
      <c r="AR5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-0.58699701295058415</v>
      </c>
      <c r="AS566">
        <f>_xlfn.RANK.AVG(Table2[[#This Row],[1Y Return vs Nifty Z-Score]],Table2[1Y Return vs Nifty Z-Score])</f>
        <v>539</v>
      </c>
      <c r="AT566">
        <f>_xlfn.RANK.AVG(Table2[[#This Row],[6M Return vs Nifty Z-Score]],Table2[6M Return vs Nifty Z-Score])</f>
        <v>262</v>
      </c>
      <c r="AU566">
        <f>_xlfn.RANK.AVG(Table2[[#This Row],[Sharpe Ratio Z-Score]],Table2[Sharpe Ratio Z-Score])</f>
        <v>393</v>
      </c>
      <c r="AV566">
        <f>(Table2[[#This Row],[Rank 1Y]]+Table2[[#This Row],[Rank 6M]]+Table2[[#This Row],[Rank Sharpe]])/3</f>
        <v>398</v>
      </c>
    </row>
    <row r="567" spans="1:48" x14ac:dyDescent="0.3">
      <c r="A567" t="s">
        <v>1430</v>
      </c>
      <c r="B567" t="s">
        <v>1431</v>
      </c>
      <c r="C567" t="s">
        <v>10151</v>
      </c>
      <c r="D567" t="s">
        <v>97</v>
      </c>
      <c r="E567">
        <v>7126.7465661599999</v>
      </c>
      <c r="F567">
        <v>2911.2</v>
      </c>
      <c r="G567">
        <v>69.614289438623601</v>
      </c>
      <c r="H567">
        <f>(Table2[[#This Row],[1Y Return vs Nifty]]-AVERAGE(Table2[1Y Return vs Nifty]))/_xlfn.STDEV.P(Table2[1Y Return vs Nifty])</f>
        <v>0.32158368969526652</v>
      </c>
      <c r="I567">
        <v>12.415914528815501</v>
      </c>
      <c r="J567">
        <f>(Table2[[#This Row],[1M Return vs Nifty]]-AVERAGE(Table2[1M Return vs Nifty]))/_xlfn.STDEV.P(Table2[1M Return vs Nifty])</f>
        <v>1.2277101018261418</v>
      </c>
      <c r="K567">
        <v>9.8962950394492299</v>
      </c>
      <c r="L567">
        <f>(Table2[[#This Row],[6M Return vs Nifty]]-AVERAGE(Table2[6M Return vs Nifty]))/_xlfn.STDEV.P(Table2[6M Return vs Nifty])</f>
        <v>-2.089593376795108E-2</v>
      </c>
      <c r="M567">
        <v>3.0549860565985298</v>
      </c>
      <c r="N567">
        <f>(Table2[[#This Row],[1W Return vs Nifty]]-AVERAGE(Table2[1W Return vs Nifty]))/_xlfn.STDEV.P(Table2[1W Return vs Nifty])</f>
        <v>0.97971521703730235</v>
      </c>
      <c r="O567">
        <v>2792.73</v>
      </c>
      <c r="P567">
        <v>2650.04701676997</v>
      </c>
      <c r="Q567">
        <v>2290.6690197788298</v>
      </c>
      <c r="R567">
        <v>61.615346885697598</v>
      </c>
      <c r="S567" s="2">
        <f>(Table2[[#This Row],[Close Price]]-Table2[[#This Row],[20D EMA]])/Table2[[#This Row],[20D EMA]]</f>
        <v>4.2420857010881753E-2</v>
      </c>
      <c r="T567" s="2">
        <f>(Table2[[#This Row],[Close Price]]-Table2[[#This Row],[50D EMA]])/Table2[[#This Row],[50D EMA]]</f>
        <v>9.854654712818571E-2</v>
      </c>
      <c r="U567" s="2">
        <f>(Table2[[#This Row],[Close Price]]-Table2[[#This Row],[200D EMA]])/Table2[[#This Row],[200D EMA]]</f>
        <v>0.27089508561175019</v>
      </c>
      <c r="V567">
        <v>1.13267785811871</v>
      </c>
      <c r="W567">
        <v>2854.05</v>
      </c>
      <c r="X567">
        <v>2920</v>
      </c>
      <c r="Y567">
        <v>2878.4</v>
      </c>
      <c r="Z567">
        <v>2975.35</v>
      </c>
      <c r="AA567">
        <v>2664.55</v>
      </c>
      <c r="AB567">
        <v>3018.6</v>
      </c>
      <c r="AC567" s="2">
        <f>(Table2[[#This Row],[Close Price]]/Table2[[#This Row],[Day Low]])-1</f>
        <v>2.0024176170704733E-2</v>
      </c>
      <c r="AD567" s="2">
        <f>(Table2[[#This Row],[Day High]]/Table2[[#This Row],[Close Price]])-1</f>
        <v>3.0228084638637132E-3</v>
      </c>
      <c r="AE567" s="2">
        <f>(Table2[[#This Row],[Close Price]]/Table2[[#This Row],[Current Week Low]])-1</f>
        <v>1.1395219566425752E-2</v>
      </c>
      <c r="AF567" s="2">
        <f>(Table2[[#This Row],[Current Week High]]/Table2[[#This Row],[Close Price]])-1</f>
        <v>2.2035586699642895E-2</v>
      </c>
      <c r="AG567" s="2">
        <f>(Table2[[#This Row],[Close Price]]/Table2[[#This Row],[Current Month Low]])-1</f>
        <v>9.2567225235030248E-2</v>
      </c>
      <c r="AH567" s="2">
        <f>(Table2[[#This Row],[Current Month High]]/Table2[[#This Row],[Close Price]])-1</f>
        <v>3.6892003297609222E-2</v>
      </c>
      <c r="AI567">
        <v>4.56169277273976</v>
      </c>
      <c r="AJ567">
        <v>110.179770413688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0.08</v>
      </c>
      <c r="AM567" t="s">
        <v>10183</v>
      </c>
      <c r="AN567">
        <v>3.27</v>
      </c>
      <c r="AO567" t="s">
        <v>10183</v>
      </c>
      <c r="AP567">
        <v>0.19487608843117099</v>
      </c>
      <c r="AQ567">
        <f>(Table2[[#This Row],[Sharpe Ratio]]-AVERAGE(Table2[Sharpe Ratio]))/_xlfn.STDEV.P(Table2[Sharpe Ratio])</f>
        <v>1.5979725929882769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4.1060856677790358</v>
      </c>
      <c r="AS567">
        <f>_xlfn.RANK.AVG(Table2[[#This Row],[1Y Return vs Nifty Z-Score]],Table2[1Y Return vs Nifty Z-Score])</f>
        <v>188</v>
      </c>
      <c r="AT567">
        <f>_xlfn.RANK.AVG(Table2[[#This Row],[6M Return vs Nifty Z-Score]],Table2[6M Return vs Nifty Z-Score])</f>
        <v>313</v>
      </c>
      <c r="AU567">
        <f>_xlfn.RANK.AVG(Table2[[#This Row],[Sharpe Ratio Z-Score]],Table2[Sharpe Ratio Z-Score])</f>
        <v>40</v>
      </c>
      <c r="AV567">
        <f>(Table2[[#This Row],[Rank 1Y]]+Table2[[#This Row],[Rank 6M]]+Table2[[#This Row],[Rank Sharpe]])/3</f>
        <v>180.33333333333334</v>
      </c>
    </row>
    <row r="568" spans="1:48" x14ac:dyDescent="0.3">
      <c r="A568" t="s">
        <v>1432</v>
      </c>
      <c r="B568" t="s">
        <v>1433</v>
      </c>
      <c r="C568" t="s">
        <v>10151</v>
      </c>
      <c r="D568" t="s">
        <v>103</v>
      </c>
      <c r="E568">
        <v>7114.5754577999996</v>
      </c>
      <c r="F568">
        <v>1492.15</v>
      </c>
      <c r="G568">
        <v>-25.2223027339193</v>
      </c>
      <c r="H568">
        <f>(Table2[[#This Row],[1Y Return vs Nifty]]-AVERAGE(Table2[1Y Return vs Nifty]))/_xlfn.STDEV.P(Table2[1Y Return vs Nifty])</f>
        <v>-0.84477445980413912</v>
      </c>
      <c r="I568">
        <v>5.3849844107413603</v>
      </c>
      <c r="J568">
        <f>(Table2[[#This Row],[1M Return vs Nifty]]-AVERAGE(Table2[1M Return vs Nifty]))/_xlfn.STDEV.P(Table2[1M Return vs Nifty])</f>
        <v>0.55917357540828849</v>
      </c>
      <c r="K568">
        <v>-12.148331227561799</v>
      </c>
      <c r="L568">
        <f>(Table2[[#This Row],[6M Return vs Nifty]]-AVERAGE(Table2[6M Return vs Nifty]))/_xlfn.STDEV.P(Table2[6M Return vs Nifty])</f>
        <v>-0.69912913070272531</v>
      </c>
      <c r="M568">
        <v>7.0217667578776002</v>
      </c>
      <c r="N568">
        <f>(Table2[[#This Row],[1W Return vs Nifty]]-AVERAGE(Table2[1W Return vs Nifty]))/_xlfn.STDEV.P(Table2[1W Return vs Nifty])</f>
        <v>1.826163730271531</v>
      </c>
      <c r="O568">
        <v>1427.09</v>
      </c>
      <c r="P568">
        <v>1395.62145365741</v>
      </c>
      <c r="Q568">
        <v>1404.55268806871</v>
      </c>
      <c r="R568">
        <v>63.781292827489203</v>
      </c>
      <c r="S568" s="2">
        <f>(Table2[[#This Row],[Close Price]]-Table2[[#This Row],[20D EMA]])/Table2[[#This Row],[20D EMA]]</f>
        <v>4.5589276079294354E-2</v>
      </c>
      <c r="T568" s="2">
        <f>(Table2[[#This Row],[Close Price]]-Table2[[#This Row],[50D EMA]])/Table2[[#This Row],[50D EMA]]</f>
        <v>6.9165278370882224E-2</v>
      </c>
      <c r="U568" s="2">
        <f>(Table2[[#This Row],[Close Price]]-Table2[[#This Row],[200D EMA]])/Table2[[#This Row],[200D EMA]]</f>
        <v>6.2366697009948575E-2</v>
      </c>
      <c r="V568">
        <v>2.8462849153706</v>
      </c>
      <c r="W568">
        <v>1483</v>
      </c>
      <c r="X568">
        <v>1501.25</v>
      </c>
      <c r="Y568">
        <v>1472</v>
      </c>
      <c r="Z568">
        <v>1521.55</v>
      </c>
      <c r="AA568">
        <v>1358.5</v>
      </c>
      <c r="AB568">
        <v>1588</v>
      </c>
      <c r="AC568" s="2">
        <f>(Table2[[#This Row],[Close Price]]/Table2[[#This Row],[Day Low]])-1</f>
        <v>6.1699258260283774E-3</v>
      </c>
      <c r="AD568" s="2">
        <f>(Table2[[#This Row],[Day High]]/Table2[[#This Row],[Close Price]])-1</f>
        <v>6.0985825821799899E-3</v>
      </c>
      <c r="AE568" s="2">
        <f>(Table2[[#This Row],[Close Price]]/Table2[[#This Row],[Current Week Low]])-1</f>
        <v>1.3688858695652284E-2</v>
      </c>
      <c r="AF568" s="2">
        <f>(Table2[[#This Row],[Current Week High]]/Table2[[#This Row],[Close Price]])-1</f>
        <v>1.9703112957812463E-2</v>
      </c>
      <c r="AG568" s="2">
        <f>(Table2[[#This Row],[Close Price]]/Table2[[#This Row],[Current Month Low]])-1</f>
        <v>9.8380566801619551E-2</v>
      </c>
      <c r="AH568" s="2">
        <f>(Table2[[#This Row],[Current Month High]]/Table2[[#This Row],[Close Price]])-1</f>
        <v>6.4236169285929678E-2</v>
      </c>
      <c r="AI568">
        <v>12.5858660322353</v>
      </c>
      <c r="AJ568">
        <v>19.372</v>
      </c>
      <c r="AK568" t="str">
        <f>IF(AND(Table2[[#This Row],[20D EMA]]&gt;Table2[[#This Row],[50D EMA]],Table2[[#This Row],[50D EMA]]&gt;Table2[[#This Row],[200D EMA]]),"Uptrend","Downtrend/NoTrend")</f>
        <v>Downtrend/NoTrend</v>
      </c>
      <c r="AL568">
        <v>0.05</v>
      </c>
      <c r="AM568" t="s">
        <v>10183</v>
      </c>
      <c r="AN568">
        <v>9.52</v>
      </c>
      <c r="AO568" t="s">
        <v>10183</v>
      </c>
      <c r="AP568">
        <v>-0.141626241709913</v>
      </c>
      <c r="AQ568">
        <f>(Table2[[#This Row],[Sharpe Ratio]]-AVERAGE(Table2[Sharpe Ratio]))/_xlfn.STDEV.P(Table2[Sharpe Ratio])</f>
        <v>-2.2087225024040213</v>
      </c>
      <c r="AR5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8">
        <f>_xlfn.RANK.AVG(Table2[[#This Row],[1Y Return vs Nifty Z-Score]],Table2[1Y Return vs Nifty Z-Score])</f>
        <v>640</v>
      </c>
      <c r="AT568">
        <f>_xlfn.RANK.AVG(Table2[[#This Row],[6M Return vs Nifty Z-Score]],Table2[6M Return vs Nifty Z-Score])</f>
        <v>560</v>
      </c>
      <c r="AU568">
        <f>_xlfn.RANK.AVG(Table2[[#This Row],[Sharpe Ratio Z-Score]],Table2[Sharpe Ratio Z-Score])</f>
        <v>725</v>
      </c>
      <c r="AV568">
        <f>(Table2[[#This Row],[Rank 1Y]]+Table2[[#This Row],[Rank 6M]]+Table2[[#This Row],[Rank Sharpe]])/3</f>
        <v>641.66666666666663</v>
      </c>
    </row>
    <row r="569" spans="1:48" x14ac:dyDescent="0.3">
      <c r="A569" t="s">
        <v>1434</v>
      </c>
      <c r="B569" t="s">
        <v>1435</v>
      </c>
      <c r="C569" t="s">
        <v>10143</v>
      </c>
      <c r="D569" t="s">
        <v>193</v>
      </c>
      <c r="E569">
        <v>7045.7352570000003</v>
      </c>
      <c r="F569">
        <v>489.45</v>
      </c>
      <c r="G569">
        <v>117.474596903459</v>
      </c>
      <c r="H569">
        <f>(Table2[[#This Row],[1Y Return vs Nifty]]-AVERAGE(Table2[1Y Return vs Nifty]))/_xlfn.STDEV.P(Table2[1Y Return vs Nifty])</f>
        <v>0.91019888948646765</v>
      </c>
      <c r="I569">
        <v>12.5296012920724</v>
      </c>
      <c r="J569">
        <f>(Table2[[#This Row],[1M Return vs Nifty]]-AVERAGE(Table2[1M Return vs Nifty]))/_xlfn.STDEV.P(Table2[1M Return vs Nifty])</f>
        <v>1.2385200163795629</v>
      </c>
      <c r="K569">
        <v>15.7660105708164</v>
      </c>
      <c r="L569">
        <f>(Table2[[#This Row],[6M Return vs Nifty]]-AVERAGE(Table2[6M Return vs Nifty]))/_xlfn.STDEV.P(Table2[6M Return vs Nifty])</f>
        <v>0.15969392435517468</v>
      </c>
      <c r="M569">
        <v>-3.2012526672575801</v>
      </c>
      <c r="N569">
        <f>(Table2[[#This Row],[1W Return vs Nifty]]-AVERAGE(Table2[1W Return vs Nifty]))/_xlfn.STDEV.P(Table2[1W Return vs Nifty])</f>
        <v>-0.35526757254289215</v>
      </c>
      <c r="O569">
        <v>470.18</v>
      </c>
      <c r="P569">
        <v>430.80455993453</v>
      </c>
      <c r="Q569">
        <v>365.67879512367801</v>
      </c>
      <c r="R569">
        <v>65.516320577193497</v>
      </c>
      <c r="S569" s="2">
        <f>(Table2[[#This Row],[Close Price]]-Table2[[#This Row],[20D EMA]])/Table2[[#This Row],[20D EMA]]</f>
        <v>4.0984303883618997E-2</v>
      </c>
      <c r="T569" s="2">
        <f>(Table2[[#This Row],[Close Price]]-Table2[[#This Row],[50D EMA]])/Table2[[#This Row],[50D EMA]]</f>
        <v>0.13613003556504233</v>
      </c>
      <c r="U569" s="2">
        <f>(Table2[[#This Row],[Close Price]]-Table2[[#This Row],[200D EMA]])/Table2[[#This Row],[200D EMA]]</f>
        <v>0.33846973498821747</v>
      </c>
      <c r="V569">
        <v>0.72279962768216199</v>
      </c>
      <c r="W569">
        <v>488</v>
      </c>
      <c r="X569">
        <v>503</v>
      </c>
      <c r="Y569">
        <v>487.1</v>
      </c>
      <c r="Z569">
        <v>507</v>
      </c>
      <c r="AA569">
        <v>469.55</v>
      </c>
      <c r="AB569">
        <v>514</v>
      </c>
      <c r="AC569" s="2">
        <f>(Table2[[#This Row],[Close Price]]/Table2[[#This Row],[Day Low]])-1</f>
        <v>2.9713114754097436E-3</v>
      </c>
      <c r="AD569" s="2">
        <f>(Table2[[#This Row],[Day High]]/Table2[[#This Row],[Close Price]])-1</f>
        <v>2.7684135253856379E-2</v>
      </c>
      <c r="AE569" s="2">
        <f>(Table2[[#This Row],[Close Price]]/Table2[[#This Row],[Current Week Low]])-1</f>
        <v>4.8244713611167445E-3</v>
      </c>
      <c r="AF569" s="2">
        <f>(Table2[[#This Row],[Current Week High]]/Table2[[#This Row],[Close Price]])-1</f>
        <v>3.5856573705179251E-2</v>
      </c>
      <c r="AG569" s="2">
        <f>(Table2[[#This Row],[Close Price]]/Table2[[#This Row],[Current Month Low]])-1</f>
        <v>4.2381003088062918E-2</v>
      </c>
      <c r="AH569" s="2">
        <f>(Table2[[#This Row],[Current Month High]]/Table2[[#This Row],[Close Price]])-1</f>
        <v>5.0158340994994388E-2</v>
      </c>
      <c r="AI569">
        <v>5.62876698334866</v>
      </c>
      <c r="AJ569">
        <v>146.82299546142201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0.21</v>
      </c>
      <c r="AM569" t="s">
        <v>10183</v>
      </c>
      <c r="AN569">
        <v>2.69</v>
      </c>
      <c r="AO569" t="s">
        <v>10183</v>
      </c>
      <c r="AP569">
        <v>0.14960237198978699</v>
      </c>
      <c r="AQ569">
        <f>(Table2[[#This Row],[Sharpe Ratio]]-AVERAGE(Table2[Sharpe Ratio]))/_xlfn.STDEV.P(Table2[Sharpe Ratio])</f>
        <v>1.0858119958971943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3.0389572535755072</v>
      </c>
      <c r="AS569">
        <f>_xlfn.RANK.AVG(Table2[[#This Row],[1Y Return vs Nifty Z-Score]],Table2[1Y Return vs Nifty Z-Score])</f>
        <v>97</v>
      </c>
      <c r="AT569">
        <f>_xlfn.RANK.AVG(Table2[[#This Row],[6M Return vs Nifty Z-Score]],Table2[6M Return vs Nifty Z-Score])</f>
        <v>264</v>
      </c>
      <c r="AU569">
        <f>_xlfn.RANK.AVG(Table2[[#This Row],[Sharpe Ratio Z-Score]],Table2[Sharpe Ratio Z-Score])</f>
        <v>106</v>
      </c>
      <c r="AV569">
        <f>(Table2[[#This Row],[Rank 1Y]]+Table2[[#This Row],[Rank 6M]]+Table2[[#This Row],[Rank Sharpe]])/3</f>
        <v>155.66666666666666</v>
      </c>
    </row>
    <row r="570" spans="1:48" x14ac:dyDescent="0.3">
      <c r="A570" t="s">
        <v>1440</v>
      </c>
      <c r="B570" t="s">
        <v>1441</v>
      </c>
      <c r="C570" t="s">
        <v>10139</v>
      </c>
      <c r="D570" t="s">
        <v>24</v>
      </c>
      <c r="E570">
        <v>6969.4656219360004</v>
      </c>
      <c r="F570">
        <v>26.56</v>
      </c>
      <c r="G570">
        <v>4.5715456605329896</v>
      </c>
      <c r="H570">
        <f>(Table2[[#This Row],[1Y Return vs Nifty]]-AVERAGE(Table2[1Y Return vs Nifty]))/_xlfn.STDEV.P(Table2[1Y Return vs Nifty])</f>
        <v>-0.47835157298640596</v>
      </c>
      <c r="I570">
        <v>-9.9729024501765196</v>
      </c>
      <c r="J570">
        <f>(Table2[[#This Row],[1M Return vs Nifty]]-AVERAGE(Table2[1M Return vs Nifty]))/_xlfn.STDEV.P(Table2[1M Return vs Nifty])</f>
        <v>-0.90113226787162937</v>
      </c>
      <c r="K570">
        <v>-7.4457899889413897</v>
      </c>
      <c r="L570">
        <f>(Table2[[#This Row],[6M Return vs Nifty]]-AVERAGE(Table2[6M Return vs Nifty]))/_xlfn.STDEV.P(Table2[6M Return vs Nifty])</f>
        <v>-0.55444899236171008</v>
      </c>
      <c r="M570">
        <v>-3.6638913302358</v>
      </c>
      <c r="N570">
        <f>(Table2[[#This Row],[1W Return vs Nifty]]-AVERAGE(Table2[1W Return vs Nifty]))/_xlfn.STDEV.P(Table2[1W Return vs Nifty])</f>
        <v>-0.45398737530796962</v>
      </c>
      <c r="O570">
        <v>26.92</v>
      </c>
      <c r="P570">
        <v>27.4010319562456</v>
      </c>
      <c r="Q570">
        <v>26.180833690909701</v>
      </c>
      <c r="R570">
        <v>45.023238799639202</v>
      </c>
      <c r="S570" s="2">
        <f>(Table2[[#This Row],[Close Price]]-Table2[[#This Row],[20D EMA]])/Table2[[#This Row],[20D EMA]]</f>
        <v>-1.337295690936118E-2</v>
      </c>
      <c r="T570" s="2">
        <f>(Table2[[#This Row],[Close Price]]-Table2[[#This Row],[50D EMA]])/Table2[[#This Row],[50D EMA]]</f>
        <v>-3.0693440947354614E-2</v>
      </c>
      <c r="U570" s="2">
        <f>(Table2[[#This Row],[Close Price]]-Table2[[#This Row],[200D EMA]])/Table2[[#This Row],[200D EMA]]</f>
        <v>1.4482591103351648E-2</v>
      </c>
      <c r="V570">
        <v>0.74280044419304003</v>
      </c>
      <c r="W570">
        <v>26.55</v>
      </c>
      <c r="X570">
        <v>27.09</v>
      </c>
      <c r="Y570">
        <v>26.03</v>
      </c>
      <c r="Z570">
        <v>26.77</v>
      </c>
      <c r="AA570">
        <v>26.03</v>
      </c>
      <c r="AB570">
        <v>27.47</v>
      </c>
      <c r="AC570" s="2">
        <f>(Table2[[#This Row],[Close Price]]/Table2[[#This Row],[Day Low]])-1</f>
        <v>3.7664783427482362E-4</v>
      </c>
      <c r="AD570" s="2">
        <f>(Table2[[#This Row],[Day High]]/Table2[[#This Row],[Close Price]])-1</f>
        <v>1.9954819277108404E-2</v>
      </c>
      <c r="AE570" s="2">
        <f>(Table2[[#This Row],[Close Price]]/Table2[[#This Row],[Current Week Low]])-1</f>
        <v>2.0361121782558556E-2</v>
      </c>
      <c r="AF570" s="2">
        <f>(Table2[[#This Row],[Current Week High]]/Table2[[#This Row],[Close Price]])-1</f>
        <v>7.9066265060241392E-3</v>
      </c>
      <c r="AG570" s="2">
        <f>(Table2[[#This Row],[Close Price]]/Table2[[#This Row],[Current Month Low]])-1</f>
        <v>2.0361121782558556E-2</v>
      </c>
      <c r="AH570" s="2">
        <f>(Table2[[#This Row],[Current Month High]]/Table2[[#This Row],[Close Price]])-1</f>
        <v>3.4262048192771122E-2</v>
      </c>
      <c r="AI570">
        <v>38.861916669372903</v>
      </c>
      <c r="AJ570">
        <v>48.274948838329102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-0.19</v>
      </c>
      <c r="AM570" t="s">
        <v>10184</v>
      </c>
      <c r="AN570">
        <v>-1.63</v>
      </c>
      <c r="AO570" t="s">
        <v>10184</v>
      </c>
      <c r="AP570">
        <v>8.5160674614543005E-2</v>
      </c>
      <c r="AQ570">
        <f>(Table2[[#This Row],[Sharpe Ratio]]-AVERAGE(Table2[Sharpe Ratio]))/_xlfn.STDEV.P(Table2[Sharpe Ratio])</f>
        <v>0.35681290327799631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468</v>
      </c>
      <c r="AT570">
        <f>_xlfn.RANK.AVG(Table2[[#This Row],[6M Return vs Nifty Z-Score]],Table2[6M Return vs Nifty Z-Score])</f>
        <v>506</v>
      </c>
      <c r="AU570">
        <f>_xlfn.RANK.AVG(Table2[[#This Row],[Sharpe Ratio Z-Score]],Table2[Sharpe Ratio Z-Score])</f>
        <v>236</v>
      </c>
      <c r="AV570">
        <f>(Table2[[#This Row],[Rank 1Y]]+Table2[[#This Row],[Rank 6M]]+Table2[[#This Row],[Rank Sharpe]])/3</f>
        <v>403.33333333333331</v>
      </c>
    </row>
    <row r="571" spans="1:48" x14ac:dyDescent="0.3">
      <c r="A571" t="s">
        <v>1444</v>
      </c>
      <c r="B571" t="s">
        <v>1445</v>
      </c>
      <c r="C571" t="s">
        <v>10155</v>
      </c>
      <c r="D571" t="s">
        <v>1446</v>
      </c>
      <c r="E571">
        <v>6954.5734104000003</v>
      </c>
      <c r="F571">
        <v>908.6</v>
      </c>
      <c r="G571">
        <v>10.1852997036791</v>
      </c>
      <c r="H571">
        <f>(Table2[[#This Row],[1Y Return vs Nifty]]-AVERAGE(Table2[1Y Return vs Nifty]))/_xlfn.STDEV.P(Table2[1Y Return vs Nifty])</f>
        <v>-0.4093102079656542</v>
      </c>
      <c r="I571">
        <v>-0.119623279806703</v>
      </c>
      <c r="J571">
        <f>(Table2[[#This Row],[1M Return vs Nifty]]-AVERAGE(Table2[1M Return vs Nifty]))/_xlfn.STDEV.P(Table2[1M Return vs Nifty])</f>
        <v>3.5767533400860467E-2</v>
      </c>
      <c r="K571">
        <v>-16.3421832712237</v>
      </c>
      <c r="L571">
        <f>(Table2[[#This Row],[6M Return vs Nifty]]-AVERAGE(Table2[6M Return vs Nifty]))/_xlfn.STDEV.P(Table2[6M Return vs Nifty])</f>
        <v>-0.82815874747154317</v>
      </c>
      <c r="M571">
        <v>-3.1563191792694498</v>
      </c>
      <c r="N571">
        <f>(Table2[[#This Row],[1W Return vs Nifty]]-AVERAGE(Table2[1W Return vs Nifty]))/_xlfn.STDEV.P(Table2[1W Return vs Nifty])</f>
        <v>-0.34567947404031624</v>
      </c>
      <c r="O571">
        <v>879.7</v>
      </c>
      <c r="P571">
        <v>811.279837183052</v>
      </c>
      <c r="Q571">
        <v>762.07226211884097</v>
      </c>
      <c r="R571">
        <v>57.796245350952603</v>
      </c>
      <c r="S571" s="2">
        <f>(Table2[[#This Row],[Close Price]]-Table2[[#This Row],[20D EMA]])/Table2[[#This Row],[20D EMA]]</f>
        <v>3.2852108673411359E-2</v>
      </c>
      <c r="T571" s="2">
        <f>(Table2[[#This Row],[Close Price]]-Table2[[#This Row],[50D EMA]])/Table2[[#This Row],[50D EMA]]</f>
        <v>0.11995880873221965</v>
      </c>
      <c r="U571" s="2">
        <f>(Table2[[#This Row],[Close Price]]-Table2[[#This Row],[200D EMA]])/Table2[[#This Row],[200D EMA]]</f>
        <v>0.19227538537324282</v>
      </c>
      <c r="V571">
        <v>1.12583712018992</v>
      </c>
      <c r="W571">
        <v>908.6</v>
      </c>
      <c r="X571">
        <v>942.4</v>
      </c>
      <c r="Y571">
        <v>894.35</v>
      </c>
      <c r="Z571">
        <v>922.35</v>
      </c>
      <c r="AA571">
        <v>861.5</v>
      </c>
      <c r="AB571">
        <v>970</v>
      </c>
      <c r="AC571" s="2">
        <f>(Table2[[#This Row],[Close Price]]/Table2[[#This Row],[Day Low]])-1</f>
        <v>0</v>
      </c>
      <c r="AD571" s="2">
        <f>(Table2[[#This Row],[Day High]]/Table2[[#This Row],[Close Price]])-1</f>
        <v>3.7200088047545599E-2</v>
      </c>
      <c r="AE571" s="2">
        <f>(Table2[[#This Row],[Close Price]]/Table2[[#This Row],[Current Week Low]])-1</f>
        <v>1.5933359423044635E-2</v>
      </c>
      <c r="AF571" s="2">
        <f>(Table2[[#This Row],[Current Week High]]/Table2[[#This Row],[Close Price]])-1</f>
        <v>1.5133171912832921E-2</v>
      </c>
      <c r="AG571" s="2">
        <f>(Table2[[#This Row],[Close Price]]/Table2[[#This Row],[Current Month Low]])-1</f>
        <v>5.4672083575159736E-2</v>
      </c>
      <c r="AH571" s="2">
        <f>(Table2[[#This Row],[Current Month High]]/Table2[[#This Row],[Close Price]])-1</f>
        <v>6.7576491305304742E-2</v>
      </c>
      <c r="AI571">
        <v>8.8928021131410908</v>
      </c>
      <c r="AJ571">
        <v>53.609467455621299</v>
      </c>
      <c r="AK571" t="str">
        <f>IF(AND(Table2[[#This Row],[20D EMA]]&gt;Table2[[#This Row],[50D EMA]],Table2[[#This Row],[50D EMA]]&gt;Table2[[#This Row],[200D EMA]]),"Uptrend","Downtrend/NoTrend")</f>
        <v>Uptrend</v>
      </c>
      <c r="AL571">
        <v>0.23</v>
      </c>
      <c r="AM571" t="s">
        <v>10183</v>
      </c>
      <c r="AN571">
        <v>11.72</v>
      </c>
      <c r="AO571" t="s">
        <v>10183</v>
      </c>
      <c r="AP571">
        <v>-1.7622987065878001E-2</v>
      </c>
      <c r="AQ571">
        <f>(Table2[[#This Row],[Sharpe Ratio]]-AVERAGE(Table2[Sharpe Ratio]))/_xlfn.STDEV.P(Table2[Sharpe Ratio])</f>
        <v>-0.80593108319388151</v>
      </c>
      <c r="AR5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-2.353311979270535</v>
      </c>
      <c r="AS571">
        <f>_xlfn.RANK.AVG(Table2[[#This Row],[1Y Return vs Nifty Z-Score]],Table2[1Y Return vs Nifty Z-Score])</f>
        <v>431</v>
      </c>
      <c r="AT571">
        <f>_xlfn.RANK.AVG(Table2[[#This Row],[6M Return vs Nifty Z-Score]],Table2[6M Return vs Nifty Z-Score])</f>
        <v>592</v>
      </c>
      <c r="AU571">
        <f>_xlfn.RANK.AVG(Table2[[#This Row],[Sharpe Ratio Z-Score]],Table2[Sharpe Ratio Z-Score])</f>
        <v>575</v>
      </c>
      <c r="AV571">
        <f>(Table2[[#This Row],[Rank 1Y]]+Table2[[#This Row],[Rank 6M]]+Table2[[#This Row],[Rank Sharpe]])/3</f>
        <v>532.66666666666663</v>
      </c>
    </row>
    <row r="572" spans="1:48" x14ac:dyDescent="0.3">
      <c r="A572" t="s">
        <v>1451</v>
      </c>
      <c r="B572" t="s">
        <v>1452</v>
      </c>
      <c r="C572" t="s">
        <v>647</v>
      </c>
      <c r="D572" t="s">
        <v>647</v>
      </c>
      <c r="E572">
        <v>6897.9017599999997</v>
      </c>
      <c r="F572">
        <v>344</v>
      </c>
      <c r="G572">
        <v>-19.2178514319348</v>
      </c>
      <c r="H572">
        <f>(Table2[[#This Row],[1Y Return vs Nifty]]-AVERAGE(Table2[1Y Return vs Nifty]))/_xlfn.STDEV.P(Table2[1Y Return vs Nifty])</f>
        <v>-0.77092806202763253</v>
      </c>
      <c r="I572">
        <v>-14.696986776525</v>
      </c>
      <c r="J572">
        <f>(Table2[[#This Row],[1M Return vs Nifty]]-AVERAGE(Table2[1M Return vs Nifty]))/_xlfn.STDEV.P(Table2[1M Return vs Nifty])</f>
        <v>-1.350322186275642</v>
      </c>
      <c r="K572">
        <v>1.1717982050914999</v>
      </c>
      <c r="L572">
        <f>(Table2[[#This Row],[6M Return vs Nifty]]-AVERAGE(Table2[6M Return vs Nifty]))/_xlfn.STDEV.P(Table2[6M Return vs Nifty])</f>
        <v>-0.28931705862361251</v>
      </c>
      <c r="M572">
        <v>-4.38260598914494</v>
      </c>
      <c r="N572">
        <f>(Table2[[#This Row],[1W Return vs Nifty]]-AVERAGE(Table2[1W Return vs Nifty]))/_xlfn.STDEV.P(Table2[1W Return vs Nifty])</f>
        <v>-0.60734976165746613</v>
      </c>
      <c r="O572">
        <v>344.1</v>
      </c>
      <c r="P572">
        <v>344.43458443210699</v>
      </c>
      <c r="Q572">
        <v>340.74355302563498</v>
      </c>
      <c r="R572">
        <v>51.429108481484697</v>
      </c>
      <c r="S572" s="2">
        <f>(Table2[[#This Row],[Close Price]]-Table2[[#This Row],[20D EMA]])/Table2[[#This Row],[20D EMA]]</f>
        <v>-2.9061319383906633E-4</v>
      </c>
      <c r="T572" s="2">
        <f>(Table2[[#This Row],[Close Price]]-Table2[[#This Row],[50D EMA]])/Table2[[#This Row],[50D EMA]]</f>
        <v>-1.2617328565408636E-3</v>
      </c>
      <c r="U572" s="2">
        <f>(Table2[[#This Row],[Close Price]]-Table2[[#This Row],[200D EMA]])/Table2[[#This Row],[200D EMA]]</f>
        <v>9.556885069282671E-3</v>
      </c>
      <c r="V572">
        <v>0.77811366844093699</v>
      </c>
      <c r="W572">
        <v>345</v>
      </c>
      <c r="X572">
        <v>375</v>
      </c>
      <c r="Y572">
        <v>334.05</v>
      </c>
      <c r="Z572">
        <v>355.75</v>
      </c>
      <c r="AA572">
        <v>327.35000000000002</v>
      </c>
      <c r="AB572">
        <v>358</v>
      </c>
      <c r="AC572" s="2">
        <f>(Table2[[#This Row],[Close Price]]/Table2[[#This Row],[Day Low]])-1</f>
        <v>-2.8985507246376274E-3</v>
      </c>
      <c r="AD572" s="2">
        <f>(Table2[[#This Row],[Day High]]/Table2[[#This Row],[Close Price]])-1</f>
        <v>9.011627906976738E-2</v>
      </c>
      <c r="AE572" s="2">
        <f>(Table2[[#This Row],[Close Price]]/Table2[[#This Row],[Current Week Low]])-1</f>
        <v>2.9785960185600979E-2</v>
      </c>
      <c r="AF572" s="2">
        <f>(Table2[[#This Row],[Current Week High]]/Table2[[#This Row],[Close Price]])-1</f>
        <v>3.4156976744186052E-2</v>
      </c>
      <c r="AG572" s="2">
        <f>(Table2[[#This Row],[Close Price]]/Table2[[#This Row],[Current Month Low]])-1</f>
        <v>5.0862990682755349E-2</v>
      </c>
      <c r="AH572" s="2">
        <f>(Table2[[#This Row],[Current Month High]]/Table2[[#This Row],[Close Price]])-1</f>
        <v>4.0697674418604723E-2</v>
      </c>
      <c r="AI572">
        <v>27.020348837209198</v>
      </c>
      <c r="AJ572">
        <v>28.478057889822601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-7.0000000000000007E-2</v>
      </c>
      <c r="AM572" t="s">
        <v>10184</v>
      </c>
      <c r="AN572">
        <v>-1.94</v>
      </c>
      <c r="AO572" t="s">
        <v>10184</v>
      </c>
      <c r="AP572">
        <v>0.119520560837173</v>
      </c>
      <c r="AQ572">
        <f>(Table2[[#This Row],[Sharpe Ratio]]-AVERAGE(Table2[Sharpe Ratio]))/_xlfn.STDEV.P(Table2[Sharpe Ratio])</f>
        <v>0.74551039106978667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619</v>
      </c>
      <c r="AT572">
        <f>_xlfn.RANK.AVG(Table2[[#This Row],[6M Return vs Nifty Z-Score]],Table2[6M Return vs Nifty Z-Score])</f>
        <v>419</v>
      </c>
      <c r="AU572">
        <f>_xlfn.RANK.AVG(Table2[[#This Row],[Sharpe Ratio Z-Score]],Table2[Sharpe Ratio Z-Score])</f>
        <v>167</v>
      </c>
      <c r="AV572">
        <f>(Table2[[#This Row],[Rank 1Y]]+Table2[[#This Row],[Rank 6M]]+Table2[[#This Row],[Rank Sharpe]])/3</f>
        <v>401.66666666666669</v>
      </c>
    </row>
    <row r="573" spans="1:48" x14ac:dyDescent="0.3">
      <c r="A573" t="s">
        <v>1453</v>
      </c>
      <c r="B573" t="s">
        <v>1454</v>
      </c>
      <c r="C573" t="s">
        <v>10146</v>
      </c>
      <c r="D573" t="s">
        <v>647</v>
      </c>
      <c r="E573">
        <v>6895.2852024000003</v>
      </c>
      <c r="F573">
        <v>386.4</v>
      </c>
      <c r="G573">
        <v>87.633928348158094</v>
      </c>
      <c r="H573">
        <f>(Table2[[#This Row],[1Y Return vs Nifty]]-AVERAGE(Table2[1Y Return vs Nifty]))/_xlfn.STDEV.P(Table2[1Y Return vs Nifty])</f>
        <v>0.54320017982529767</v>
      </c>
      <c r="I573">
        <v>-2.5838476599360098</v>
      </c>
      <c r="J573">
        <f>(Table2[[#This Row],[1M Return vs Nifty]]-AVERAGE(Table2[1M Return vs Nifty]))/_xlfn.STDEV.P(Table2[1M Return vs Nifty])</f>
        <v>-0.19854342969218258</v>
      </c>
      <c r="K573">
        <v>-13.5781091902826</v>
      </c>
      <c r="L573">
        <f>(Table2[[#This Row],[6M Return vs Nifty]]-AVERAGE(Table2[6M Return vs Nifty]))/_xlfn.STDEV.P(Table2[6M Return vs Nifty])</f>
        <v>-0.74311821297690173</v>
      </c>
      <c r="M573">
        <v>-4.1702990883082398</v>
      </c>
      <c r="N573">
        <f>(Table2[[#This Row],[1W Return vs Nifty]]-AVERAGE(Table2[1W Return vs Nifty]))/_xlfn.STDEV.P(Table2[1W Return vs Nifty])</f>
        <v>-0.56204681347466234</v>
      </c>
      <c r="O573">
        <v>383.92</v>
      </c>
      <c r="P573">
        <v>356.84815678228301</v>
      </c>
      <c r="Q573">
        <v>311.33469267600998</v>
      </c>
      <c r="R573">
        <v>45.198644594625698</v>
      </c>
      <c r="S573" s="2">
        <f>(Table2[[#This Row],[Close Price]]-Table2[[#This Row],[20D EMA]])/Table2[[#This Row],[20D EMA]]</f>
        <v>6.4596790998123601E-3</v>
      </c>
      <c r="T573" s="2">
        <f>(Table2[[#This Row],[Close Price]]-Table2[[#This Row],[50D EMA]])/Table2[[#This Row],[50D EMA]]</f>
        <v>8.2813495477144547E-2</v>
      </c>
      <c r="U573" s="2">
        <f>(Table2[[#This Row],[Close Price]]-Table2[[#This Row],[200D EMA]])/Table2[[#This Row],[200D EMA]]</f>
        <v>0.24110807144164498</v>
      </c>
      <c r="V573">
        <v>1.7358802492855401</v>
      </c>
      <c r="W573">
        <v>387</v>
      </c>
      <c r="X573">
        <v>399.4</v>
      </c>
      <c r="Y573">
        <v>383.6</v>
      </c>
      <c r="Z573">
        <v>393.25</v>
      </c>
      <c r="AA573">
        <v>379</v>
      </c>
      <c r="AB573">
        <v>438.3</v>
      </c>
      <c r="AC573" s="2">
        <f>(Table2[[#This Row],[Close Price]]/Table2[[#This Row],[Day Low]])-1</f>
        <v>-1.5503875968992942E-3</v>
      </c>
      <c r="AD573" s="2">
        <f>(Table2[[#This Row],[Day High]]/Table2[[#This Row],[Close Price]])-1</f>
        <v>3.3643892339544568E-2</v>
      </c>
      <c r="AE573" s="2">
        <f>(Table2[[#This Row],[Close Price]]/Table2[[#This Row],[Current Week Low]])-1</f>
        <v>7.2992700729925808E-3</v>
      </c>
      <c r="AF573" s="2">
        <f>(Table2[[#This Row],[Current Week High]]/Table2[[#This Row],[Close Price]])-1</f>
        <v>1.7727743271221508E-2</v>
      </c>
      <c r="AG573" s="2">
        <f>(Table2[[#This Row],[Close Price]]/Table2[[#This Row],[Current Month Low]])-1</f>
        <v>1.9525065963060584E-2</v>
      </c>
      <c r="AH573" s="2">
        <f>(Table2[[#This Row],[Current Month High]]/Table2[[#This Row],[Close Price]])-1</f>
        <v>0.13431677018633548</v>
      </c>
      <c r="AI573">
        <v>13.431677018633501</v>
      </c>
      <c r="AJ573">
        <v>125.898859982461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0.09</v>
      </c>
      <c r="AM573" t="s">
        <v>10183</v>
      </c>
      <c r="AN573">
        <v>3.55</v>
      </c>
      <c r="AO573" t="s">
        <v>10183</v>
      </c>
      <c r="AP573">
        <v>8.3018121079960996E-2</v>
      </c>
      <c r="AQ573">
        <f>(Table2[[#This Row],[Sharpe Ratio]]-AVERAGE(Table2[Sharpe Ratio]))/_xlfn.STDEV.P(Table2[Sharpe Ratio])</f>
        <v>0.33257518692016541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-0.62793308939828363</v>
      </c>
      <c r="AS573">
        <f>_xlfn.RANK.AVG(Table2[[#This Row],[1Y Return vs Nifty Z-Score]],Table2[1Y Return vs Nifty Z-Score])</f>
        <v>138</v>
      </c>
      <c r="AT573">
        <f>_xlfn.RANK.AVG(Table2[[#This Row],[6M Return vs Nifty Z-Score]],Table2[6M Return vs Nifty Z-Score])</f>
        <v>572</v>
      </c>
      <c r="AU573">
        <f>_xlfn.RANK.AVG(Table2[[#This Row],[Sharpe Ratio Z-Score]],Table2[Sharpe Ratio Z-Score])</f>
        <v>241</v>
      </c>
      <c r="AV573">
        <f>(Table2[[#This Row],[Rank 1Y]]+Table2[[#This Row],[Rank 6M]]+Table2[[#This Row],[Rank Sharpe]])/3</f>
        <v>317</v>
      </c>
    </row>
    <row r="574" spans="1:48" x14ac:dyDescent="0.3">
      <c r="A574" t="s">
        <v>1455</v>
      </c>
      <c r="B574" t="s">
        <v>1456</v>
      </c>
      <c r="C574" t="s">
        <v>10142</v>
      </c>
      <c r="D574" t="s">
        <v>46</v>
      </c>
      <c r="E574">
        <v>6821.5950856999998</v>
      </c>
      <c r="F574">
        <v>499.7</v>
      </c>
      <c r="G574">
        <v>86.336824835983805</v>
      </c>
      <c r="H574">
        <f>(Table2[[#This Row],[1Y Return vs Nifty]]-AVERAGE(Table2[1Y Return vs Nifty]))/_xlfn.STDEV.P(Table2[1Y Return vs Nifty])</f>
        <v>0.52724761112253071</v>
      </c>
      <c r="I574">
        <v>2.5930577173570399</v>
      </c>
      <c r="J574">
        <f>(Table2[[#This Row],[1M Return vs Nifty]]-AVERAGE(Table2[1M Return vs Nifty]))/_xlfn.STDEV.P(Table2[1M Return vs Nifty])</f>
        <v>0.29370301287058315</v>
      </c>
      <c r="K574">
        <v>41.571950748790599</v>
      </c>
      <c r="L574">
        <f>(Table2[[#This Row],[6M Return vs Nifty]]-AVERAGE(Table2[6M Return vs Nifty]))/_xlfn.STDEV.P(Table2[6M Return vs Nifty])</f>
        <v>0.95364910848123741</v>
      </c>
      <c r="M574">
        <v>2.1069617452854001</v>
      </c>
      <c r="N574">
        <f>(Table2[[#This Row],[1W Return vs Nifty]]-AVERAGE(Table2[1W Return vs Nifty]))/_xlfn.STDEV.P(Table2[1W Return vs Nifty])</f>
        <v>0.77742176316369771</v>
      </c>
      <c r="O574">
        <v>479.42</v>
      </c>
      <c r="P574">
        <v>441.57953440998602</v>
      </c>
      <c r="Q574">
        <v>352.945057966283</v>
      </c>
      <c r="R574">
        <v>60.523400041540398</v>
      </c>
      <c r="S574" s="2">
        <f>(Table2[[#This Row],[Close Price]]-Table2[[#This Row],[20D EMA]])/Table2[[#This Row],[20D EMA]]</f>
        <v>4.2301113845897069E-2</v>
      </c>
      <c r="T574" s="2">
        <f>(Table2[[#This Row],[Close Price]]-Table2[[#This Row],[50D EMA]])/Table2[[#This Row],[50D EMA]]</f>
        <v>0.1316194729623765</v>
      </c>
      <c r="U574" s="2">
        <f>(Table2[[#This Row],[Close Price]]-Table2[[#This Row],[200D EMA]])/Table2[[#This Row],[200D EMA]]</f>
        <v>0.4158010962933969</v>
      </c>
      <c r="V574">
        <v>0.82637472184067096</v>
      </c>
      <c r="W574">
        <v>496.7</v>
      </c>
      <c r="X574">
        <v>508.4</v>
      </c>
      <c r="Y574">
        <v>492.05</v>
      </c>
      <c r="Z574">
        <v>504.6</v>
      </c>
      <c r="AA574">
        <v>446</v>
      </c>
      <c r="AB574">
        <v>540.79999999999995</v>
      </c>
      <c r="AC574" s="2">
        <f>(Table2[[#This Row],[Close Price]]/Table2[[#This Row],[Day Low]])-1</f>
        <v>6.0398630964364486E-3</v>
      </c>
      <c r="AD574" s="2">
        <f>(Table2[[#This Row],[Day High]]/Table2[[#This Row],[Close Price]])-1</f>
        <v>1.7410446267760671E-2</v>
      </c>
      <c r="AE574" s="2">
        <f>(Table2[[#This Row],[Close Price]]/Table2[[#This Row],[Current Week Low]])-1</f>
        <v>1.5547200487755264E-2</v>
      </c>
      <c r="AF574" s="2">
        <f>(Table2[[#This Row],[Current Week High]]/Table2[[#This Row],[Close Price]])-1</f>
        <v>9.8058835301182423E-3</v>
      </c>
      <c r="AG574" s="2">
        <f>(Table2[[#This Row],[Close Price]]/Table2[[#This Row],[Current Month Low]])-1</f>
        <v>0.12040358744394619</v>
      </c>
      <c r="AH574" s="2">
        <f>(Table2[[#This Row],[Current Month High]]/Table2[[#This Row],[Close Price]])-1</f>
        <v>8.2249349609765821E-2</v>
      </c>
      <c r="AI574">
        <v>8.2249349609765794</v>
      </c>
      <c r="AJ574">
        <v>122.385402759234</v>
      </c>
      <c r="AK574" t="str">
        <f>IF(AND(Table2[[#This Row],[20D EMA]]&gt;Table2[[#This Row],[50D EMA]],Table2[[#This Row],[50D EMA]]&gt;Table2[[#This Row],[200D EMA]]),"Uptrend","Downtrend/NoTrend")</f>
        <v>Uptrend</v>
      </c>
      <c r="AL574">
        <v>0.26</v>
      </c>
      <c r="AM574" t="s">
        <v>10183</v>
      </c>
      <c r="AN574">
        <v>10.53</v>
      </c>
      <c r="AO574" t="s">
        <v>10183</v>
      </c>
      <c r="AP574">
        <v>0.16376849155162701</v>
      </c>
      <c r="AQ574">
        <f>(Table2[[#This Row],[Sharpe Ratio]]-AVERAGE(Table2[Sharpe Ratio]))/_xlfn.STDEV.P(Table2[Sharpe Ratio])</f>
        <v>1.2460667490639492</v>
      </c>
      <c r="AR5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3.7980882447019981</v>
      </c>
      <c r="AS574">
        <f>_xlfn.RANK.AVG(Table2[[#This Row],[1Y Return vs Nifty Z-Score]],Table2[1Y Return vs Nifty Z-Score])</f>
        <v>144</v>
      </c>
      <c r="AT574">
        <f>_xlfn.RANK.AVG(Table2[[#This Row],[6M Return vs Nifty Z-Score]],Table2[6M Return vs Nifty Z-Score])</f>
        <v>97</v>
      </c>
      <c r="AU574">
        <f>_xlfn.RANK.AVG(Table2[[#This Row],[Sharpe Ratio Z-Score]],Table2[Sharpe Ratio Z-Score])</f>
        <v>82</v>
      </c>
      <c r="AV574">
        <f>(Table2[[#This Row],[Rank 1Y]]+Table2[[#This Row],[Rank 6M]]+Table2[[#This Row],[Rank Sharpe]])/3</f>
        <v>107.66666666666667</v>
      </c>
    </row>
    <row r="575" spans="1:48" x14ac:dyDescent="0.3">
      <c r="A575" t="s">
        <v>1457</v>
      </c>
      <c r="B575" t="s">
        <v>1458</v>
      </c>
      <c r="C575" t="s">
        <v>10141</v>
      </c>
      <c r="D575" t="s">
        <v>122</v>
      </c>
      <c r="E575">
        <v>6821.1395314250003</v>
      </c>
      <c r="F575">
        <v>1146.55</v>
      </c>
      <c r="G575">
        <v>59.840917542467501</v>
      </c>
      <c r="H575">
        <f>(Table2[[#This Row],[1Y Return vs Nifty]]-AVERAGE(Table2[1Y Return vs Nifty]))/_xlfn.STDEV.P(Table2[1Y Return vs Nifty])</f>
        <v>0.20138481183564602</v>
      </c>
      <c r="I575">
        <v>2.6522790754847998</v>
      </c>
      <c r="J575">
        <f>(Table2[[#This Row],[1M Return vs Nifty]]-AVERAGE(Table2[1M Return vs Nifty]))/_xlfn.STDEV.P(Table2[1M Return vs Nifty])</f>
        <v>0.29933408022406227</v>
      </c>
      <c r="K575">
        <v>22.474773277409501</v>
      </c>
      <c r="L575">
        <f>(Table2[[#This Row],[6M Return vs Nifty]]-AVERAGE(Table2[6M Return vs Nifty]))/_xlfn.STDEV.P(Table2[6M Return vs Nifty])</f>
        <v>0.3660982209332706</v>
      </c>
      <c r="M575">
        <v>-1.6923079532029599</v>
      </c>
      <c r="N575">
        <f>(Table2[[#This Row],[1W Return vs Nifty]]-AVERAGE(Table2[1W Return vs Nifty]))/_xlfn.STDEV.P(Table2[1W Return vs Nifty])</f>
        <v>-3.3282540864095204E-2</v>
      </c>
      <c r="O575">
        <v>1072.26</v>
      </c>
      <c r="P575">
        <v>1014.20725789427</v>
      </c>
      <c r="Q575">
        <v>889.45087083518501</v>
      </c>
      <c r="R575">
        <v>68.222758041796894</v>
      </c>
      <c r="S575" s="2">
        <f>(Table2[[#This Row],[Close Price]]-Table2[[#This Row],[20D EMA]])/Table2[[#This Row],[20D EMA]]</f>
        <v>6.9283569283569255E-2</v>
      </c>
      <c r="T575" s="2">
        <f>(Table2[[#This Row],[Close Price]]-Table2[[#This Row],[50D EMA]])/Table2[[#This Row],[50D EMA]]</f>
        <v>0.13048885331436519</v>
      </c>
      <c r="U575" s="2">
        <f>(Table2[[#This Row],[Close Price]]-Table2[[#This Row],[200D EMA]])/Table2[[#This Row],[200D EMA]]</f>
        <v>0.28905377193391418</v>
      </c>
      <c r="V575">
        <v>1.0205691386281499</v>
      </c>
      <c r="W575">
        <v>1157.05</v>
      </c>
      <c r="X575">
        <v>1190</v>
      </c>
      <c r="Y575">
        <v>1104</v>
      </c>
      <c r="Z575">
        <v>1174.7</v>
      </c>
      <c r="AA575">
        <v>1010</v>
      </c>
      <c r="AB575">
        <v>1174.7</v>
      </c>
      <c r="AC575" s="2">
        <f>(Table2[[#This Row],[Close Price]]/Table2[[#This Row],[Day Low]])-1</f>
        <v>-9.0748022989499688E-3</v>
      </c>
      <c r="AD575" s="2">
        <f>(Table2[[#This Row],[Day High]]/Table2[[#This Row],[Close Price]])-1</f>
        <v>3.7896297588417394E-2</v>
      </c>
      <c r="AE575" s="2">
        <f>(Table2[[#This Row],[Close Price]]/Table2[[#This Row],[Current Week Low]])-1</f>
        <v>3.8541666666666696E-2</v>
      </c>
      <c r="AF575" s="2">
        <f>(Table2[[#This Row],[Current Week High]]/Table2[[#This Row],[Close Price]])-1</f>
        <v>2.4551916619423464E-2</v>
      </c>
      <c r="AG575" s="2">
        <f>(Table2[[#This Row],[Close Price]]/Table2[[#This Row],[Current Month Low]])-1</f>
        <v>0.13519801980198021</v>
      </c>
      <c r="AH575" s="2">
        <f>(Table2[[#This Row],[Current Month High]]/Table2[[#This Row],[Close Price]])-1</f>
        <v>2.4551916619423464E-2</v>
      </c>
      <c r="AI575">
        <v>2.4551916619423402</v>
      </c>
      <c r="AJ575">
        <v>86.461213205399204</v>
      </c>
      <c r="AK575" t="str">
        <f>IF(AND(Table2[[#This Row],[20D EMA]]&gt;Table2[[#This Row],[50D EMA]],Table2[[#This Row],[50D EMA]]&gt;Table2[[#This Row],[200D EMA]]),"Uptrend","Downtrend/NoTrend")</f>
        <v>Uptrend</v>
      </c>
      <c r="AL575">
        <v>0.08</v>
      </c>
      <c r="AM575" t="s">
        <v>10183</v>
      </c>
      <c r="AN575">
        <v>16.16</v>
      </c>
      <c r="AO575" t="s">
        <v>10183</v>
      </c>
      <c r="AP575">
        <v>4.8775693290099002E-2</v>
      </c>
      <c r="AQ575">
        <f>(Table2[[#This Row],[Sharpe Ratio]]-AVERAGE(Table2[Sharpe Ratio]))/_xlfn.STDEV.P(Table2[Sharpe Ratio])</f>
        <v>-5.4793547992728238E-2</v>
      </c>
      <c r="AR5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0.77874102413615542</v>
      </c>
      <c r="AS575">
        <f>_xlfn.RANK.AVG(Table2[[#This Row],[1Y Return vs Nifty Z-Score]],Table2[1Y Return vs Nifty Z-Score])</f>
        <v>220</v>
      </c>
      <c r="AT575">
        <f>_xlfn.RANK.AVG(Table2[[#This Row],[6M Return vs Nifty Z-Score]],Table2[6M Return vs Nifty Z-Score])</f>
        <v>202</v>
      </c>
      <c r="AU575">
        <f>_xlfn.RANK.AVG(Table2[[#This Row],[Sharpe Ratio Z-Score]],Table2[Sharpe Ratio Z-Score])</f>
        <v>355</v>
      </c>
      <c r="AV575">
        <f>(Table2[[#This Row],[Rank 1Y]]+Table2[[#This Row],[Rank 6M]]+Table2[[#This Row],[Rank Sharpe]])/3</f>
        <v>259</v>
      </c>
    </row>
    <row r="576" spans="1:48" x14ac:dyDescent="0.3">
      <c r="A576" t="s">
        <v>1459</v>
      </c>
      <c r="B576" t="s">
        <v>1460</v>
      </c>
      <c r="C576" t="s">
        <v>10139</v>
      </c>
      <c r="D576" t="s">
        <v>49</v>
      </c>
      <c r="E576">
        <v>6820.6440280999996</v>
      </c>
      <c r="F576">
        <v>75.95</v>
      </c>
      <c r="G576">
        <v>184.64668618827599</v>
      </c>
      <c r="H576">
        <f>(Table2[[#This Row],[1Y Return vs Nifty]]-AVERAGE(Table2[1Y Return vs Nifty]))/_xlfn.STDEV.P(Table2[1Y Return vs Nifty])</f>
        <v>1.7363221396102839</v>
      </c>
      <c r="I576">
        <v>-0.83061207026568995</v>
      </c>
      <c r="J576">
        <f>(Table2[[#This Row],[1M Return vs Nifty]]-AVERAGE(Table2[1M Return vs Nifty]))/_xlfn.STDEV.P(Table2[1M Return vs Nifty])</f>
        <v>-3.1836889956099131E-2</v>
      </c>
      <c r="K576">
        <v>34.582461119851999</v>
      </c>
      <c r="L576">
        <f>(Table2[[#This Row],[6M Return vs Nifty]]-AVERAGE(Table2[6M Return vs Nifty]))/_xlfn.STDEV.P(Table2[6M Return vs Nifty])</f>
        <v>0.73860786266653899</v>
      </c>
      <c r="M576">
        <v>5.5217999046849702</v>
      </c>
      <c r="N576">
        <f>(Table2[[#This Row],[1W Return vs Nifty]]-AVERAGE(Table2[1W Return vs Nifty]))/_xlfn.STDEV.P(Table2[1W Return vs Nifty])</f>
        <v>1.5060944326730692</v>
      </c>
      <c r="O576">
        <v>74.03</v>
      </c>
      <c r="P576">
        <v>71.628870915142599</v>
      </c>
      <c r="Q576">
        <v>60.902185300783799</v>
      </c>
      <c r="R576">
        <v>54.076675547285397</v>
      </c>
      <c r="S576" s="2">
        <f>(Table2[[#This Row],[Close Price]]-Table2[[#This Row],[20D EMA]])/Table2[[#This Row],[20D EMA]]</f>
        <v>2.593543158179119E-2</v>
      </c>
      <c r="T576" s="2">
        <f>(Table2[[#This Row],[Close Price]]-Table2[[#This Row],[50D EMA]])/Table2[[#This Row],[50D EMA]]</f>
        <v>6.0326639658700824E-2</v>
      </c>
      <c r="U576" s="2">
        <f>(Table2[[#This Row],[Close Price]]-Table2[[#This Row],[200D EMA]])/Table2[[#This Row],[200D EMA]]</f>
        <v>0.24708168721529508</v>
      </c>
      <c r="V576">
        <v>1.0340733525761501</v>
      </c>
      <c r="W576">
        <v>75.010000000000005</v>
      </c>
      <c r="X576">
        <v>76.55</v>
      </c>
      <c r="Y576">
        <v>75.599999999999994</v>
      </c>
      <c r="Z576">
        <v>79.48</v>
      </c>
      <c r="AA576">
        <v>70.5</v>
      </c>
      <c r="AB576">
        <v>82</v>
      </c>
      <c r="AC576" s="2">
        <f>(Table2[[#This Row],[Close Price]]/Table2[[#This Row],[Day Low]])-1</f>
        <v>1.2531662445007363E-2</v>
      </c>
      <c r="AD576" s="2">
        <f>(Table2[[#This Row],[Day High]]/Table2[[#This Row],[Close Price]])-1</f>
        <v>7.899934167215239E-3</v>
      </c>
      <c r="AE576" s="2">
        <f>(Table2[[#This Row],[Close Price]]/Table2[[#This Row],[Current Week Low]])-1</f>
        <v>4.6296296296297612E-3</v>
      </c>
      <c r="AF576" s="2">
        <f>(Table2[[#This Row],[Current Week High]]/Table2[[#This Row],[Close Price]])-1</f>
        <v>4.6477946017116523E-2</v>
      </c>
      <c r="AG576" s="2">
        <f>(Table2[[#This Row],[Close Price]]/Table2[[#This Row],[Current Month Low]])-1</f>
        <v>7.7304964539007148E-2</v>
      </c>
      <c r="AH576" s="2">
        <f>(Table2[[#This Row],[Current Month High]]/Table2[[#This Row],[Close Price]])-1</f>
        <v>7.965766951942066E-2</v>
      </c>
      <c r="AI576">
        <v>31.178406846609501</v>
      </c>
      <c r="AJ576">
        <v>217.78242677824201</v>
      </c>
      <c r="AK576" t="str">
        <f>IF(AND(Table2[[#This Row],[20D EMA]]&gt;Table2[[#This Row],[50D EMA]],Table2[[#This Row],[50D EMA]]&gt;Table2[[#This Row],[200D EMA]]),"Uptrend","Downtrend/NoTrend")</f>
        <v>Uptrend</v>
      </c>
      <c r="AL576">
        <v>-0.1</v>
      </c>
      <c r="AM576" t="s">
        <v>10184</v>
      </c>
      <c r="AN576">
        <v>0.56999999999999995</v>
      </c>
      <c r="AO576" t="s">
        <v>10183</v>
      </c>
      <c r="AP576">
        <v>7.2486537054053002E-2</v>
      </c>
      <c r="AQ576">
        <f>(Table2[[#This Row],[Sharpe Ratio]]-AVERAGE(Table2[Sharpe Ratio]))/_xlfn.STDEV.P(Table2[Sharpe Ratio])</f>
        <v>0.21343625186040746</v>
      </c>
      <c r="AR5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4.1626237968542004</v>
      </c>
      <c r="AS576">
        <f>_xlfn.RANK.AVG(Table2[[#This Row],[1Y Return vs Nifty Z-Score]],Table2[1Y Return vs Nifty Z-Score])</f>
        <v>39</v>
      </c>
      <c r="AT576">
        <f>_xlfn.RANK.AVG(Table2[[#This Row],[6M Return vs Nifty Z-Score]],Table2[6M Return vs Nifty Z-Score])</f>
        <v>134</v>
      </c>
      <c r="AU576">
        <f>_xlfn.RANK.AVG(Table2[[#This Row],[Sharpe Ratio Z-Score]],Table2[Sharpe Ratio Z-Score])</f>
        <v>274</v>
      </c>
      <c r="AV576">
        <f>(Table2[[#This Row],[Rank 1Y]]+Table2[[#This Row],[Rank 6M]]+Table2[[#This Row],[Rank Sharpe]])/3</f>
        <v>149</v>
      </c>
    </row>
    <row r="577" spans="1:48" x14ac:dyDescent="0.3">
      <c r="A577" t="s">
        <v>1463</v>
      </c>
      <c r="B577" t="s">
        <v>1464</v>
      </c>
      <c r="C577" t="s">
        <v>10155</v>
      </c>
      <c r="D577" t="s">
        <v>1465</v>
      </c>
      <c r="E577">
        <v>6818.0872188399999</v>
      </c>
      <c r="F577">
        <v>382.7</v>
      </c>
      <c r="G577">
        <v>77.893866333018494</v>
      </c>
      <c r="H577">
        <f>(Table2[[#This Row],[1Y Return vs Nifty]]-AVERAGE(Table2[1Y Return vs Nifty]))/_xlfn.STDEV.P(Table2[1Y Return vs Nifty])</f>
        <v>0.42341096716233206</v>
      </c>
      <c r="I577">
        <v>15.334535066390901</v>
      </c>
      <c r="J577">
        <f>(Table2[[#This Row],[1M Return vs Nifty]]-AVERAGE(Table2[1M Return vs Nifty]))/_xlfn.STDEV.P(Table2[1M Return vs Nifty])</f>
        <v>1.5052273581997444</v>
      </c>
      <c r="K577">
        <v>16.174352985387699</v>
      </c>
      <c r="L577">
        <f>(Table2[[#This Row],[6M Return vs Nifty]]-AVERAGE(Table2[6M Return vs Nifty]))/_xlfn.STDEV.P(Table2[6M Return vs Nifty])</f>
        <v>0.17225713944098472</v>
      </c>
      <c r="M577">
        <v>4.6091451836783497</v>
      </c>
      <c r="N577">
        <f>(Table2[[#This Row],[1W Return vs Nifty]]-AVERAGE(Table2[1W Return vs Nifty]))/_xlfn.STDEV.P(Table2[1W Return vs Nifty])</f>
        <v>1.3113482921961934</v>
      </c>
      <c r="O577">
        <v>350.01</v>
      </c>
      <c r="P577">
        <v>321.64197617649103</v>
      </c>
      <c r="Q577">
        <v>278.85365685453098</v>
      </c>
      <c r="R577">
        <v>70.815446746016804</v>
      </c>
      <c r="S577" s="2">
        <f>(Table2[[#This Row],[Close Price]]-Table2[[#This Row],[20D EMA]])/Table2[[#This Row],[20D EMA]]</f>
        <v>9.3397331504814149E-2</v>
      </c>
      <c r="T577" s="2">
        <f>(Table2[[#This Row],[Close Price]]-Table2[[#This Row],[50D EMA]])/Table2[[#This Row],[50D EMA]]</f>
        <v>0.18983226178788701</v>
      </c>
      <c r="U577" s="2">
        <f>(Table2[[#This Row],[Close Price]]-Table2[[#This Row],[200D EMA]])/Table2[[#This Row],[200D EMA]]</f>
        <v>0.37240445155661817</v>
      </c>
      <c r="V577">
        <v>1.8020384826837099</v>
      </c>
      <c r="W577">
        <v>384</v>
      </c>
      <c r="X577">
        <v>399.5</v>
      </c>
      <c r="Y577">
        <v>375.05</v>
      </c>
      <c r="Z577">
        <v>393.55</v>
      </c>
      <c r="AA577">
        <v>321.2</v>
      </c>
      <c r="AB577">
        <v>400</v>
      </c>
      <c r="AC577" s="2">
        <f>(Table2[[#This Row],[Close Price]]/Table2[[#This Row],[Day Low]])-1</f>
        <v>-3.3854166666666963E-3</v>
      </c>
      <c r="AD577" s="2">
        <f>(Table2[[#This Row],[Day High]]/Table2[[#This Row],[Close Price]])-1</f>
        <v>4.3898615103214134E-2</v>
      </c>
      <c r="AE577" s="2">
        <f>(Table2[[#This Row],[Close Price]]/Table2[[#This Row],[Current Week Low]])-1</f>
        <v>2.0397280362618231E-2</v>
      </c>
      <c r="AF577" s="2">
        <f>(Table2[[#This Row],[Current Week High]]/Table2[[#This Row],[Close Price]])-1</f>
        <v>2.8351188920825665E-2</v>
      </c>
      <c r="AG577" s="2">
        <f>(Table2[[#This Row],[Close Price]]/Table2[[#This Row],[Current Month Low]])-1</f>
        <v>0.19146948941469488</v>
      </c>
      <c r="AH577" s="2">
        <f>(Table2[[#This Row],[Current Month High]]/Table2[[#This Row],[Close Price]])-1</f>
        <v>4.520512150509548E-2</v>
      </c>
      <c r="AI577">
        <v>4.52051215050954</v>
      </c>
      <c r="AJ577">
        <v>109.125683060109</v>
      </c>
      <c r="AK577" t="str">
        <f>IF(AND(Table2[[#This Row],[20D EMA]]&gt;Table2[[#This Row],[50D EMA]],Table2[[#This Row],[50D EMA]]&gt;Table2[[#This Row],[200D EMA]]),"Uptrend","Downtrend/NoTrend")</f>
        <v>Uptrend</v>
      </c>
      <c r="AL577">
        <v>0.2</v>
      </c>
      <c r="AM577" t="s">
        <v>10183</v>
      </c>
      <c r="AN577">
        <v>20.73</v>
      </c>
      <c r="AO577" t="s">
        <v>10183</v>
      </c>
      <c r="AP577">
        <v>0.128200040477007</v>
      </c>
      <c r="AQ577">
        <f>(Table2[[#This Row],[Sharpe Ratio]]-AVERAGE(Table2[Sharpe Ratio]))/_xlfn.STDEV.P(Table2[Sharpe Ratio])</f>
        <v>0.84369732654111262</v>
      </c>
      <c r="AR5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4.2559410835403675</v>
      </c>
      <c r="AS577">
        <f>_xlfn.RANK.AVG(Table2[[#This Row],[1Y Return vs Nifty Z-Score]],Table2[1Y Return vs Nifty Z-Score])</f>
        <v>170</v>
      </c>
      <c r="AT577">
        <f>_xlfn.RANK.AVG(Table2[[#This Row],[6M Return vs Nifty Z-Score]],Table2[6M Return vs Nifty Z-Score])</f>
        <v>259</v>
      </c>
      <c r="AU577">
        <f>_xlfn.RANK.AVG(Table2[[#This Row],[Sharpe Ratio Z-Score]],Table2[Sharpe Ratio Z-Score])</f>
        <v>149</v>
      </c>
      <c r="AV577">
        <f>(Table2[[#This Row],[Rank 1Y]]+Table2[[#This Row],[Rank 6M]]+Table2[[#This Row],[Rank Sharpe]])/3</f>
        <v>192.66666666666666</v>
      </c>
    </row>
    <row r="578" spans="1:48" x14ac:dyDescent="0.3">
      <c r="A578" t="s">
        <v>1466</v>
      </c>
      <c r="B578" t="s">
        <v>1467</v>
      </c>
      <c r="C578" t="s">
        <v>10149</v>
      </c>
      <c r="D578" t="s">
        <v>647</v>
      </c>
      <c r="E578">
        <v>6791.8721857999999</v>
      </c>
      <c r="F578">
        <v>509.8</v>
      </c>
      <c r="G578">
        <v>24.846717974777601</v>
      </c>
      <c r="H578">
        <f>(Table2[[#This Row],[1Y Return vs Nifty]]-AVERAGE(Table2[1Y Return vs Nifty]))/_xlfn.STDEV.P(Table2[1Y Return vs Nifty])</f>
        <v>-0.2289951598183827</v>
      </c>
      <c r="I578">
        <v>0.58948285018877</v>
      </c>
      <c r="J578">
        <f>(Table2[[#This Row],[1M Return vs Nifty]]-AVERAGE(Table2[1M Return vs Nifty]))/_xlfn.STDEV.P(Table2[1M Return vs Nifty])</f>
        <v>0.10319294384408531</v>
      </c>
      <c r="K578">
        <v>-1.85399345802468</v>
      </c>
      <c r="L578">
        <f>(Table2[[#This Row],[6M Return vs Nifty]]-AVERAGE(Table2[6M Return vs Nifty]))/_xlfn.STDEV.P(Table2[6M Return vs Nifty])</f>
        <v>-0.38240969390248342</v>
      </c>
      <c r="M578">
        <v>-6.3398022237766503</v>
      </c>
      <c r="N578">
        <f>(Table2[[#This Row],[1W Return vs Nifty]]-AVERAGE(Table2[1W Return vs Nifty]))/_xlfn.STDEV.P(Table2[1W Return vs Nifty])</f>
        <v>-1.0249846065525867</v>
      </c>
      <c r="O578">
        <v>509.98</v>
      </c>
      <c r="P578">
        <v>491.31993906729701</v>
      </c>
      <c r="Q578">
        <v>441.42324445784698</v>
      </c>
      <c r="R578">
        <v>44.674427741653297</v>
      </c>
      <c r="S578" s="2">
        <f>(Table2[[#This Row],[Close Price]]-Table2[[#This Row],[20D EMA]])/Table2[[#This Row],[20D EMA]]</f>
        <v>-3.5295501784385038E-4</v>
      </c>
      <c r="T578" s="2">
        <f>(Table2[[#This Row],[Close Price]]-Table2[[#This Row],[50D EMA]])/Table2[[#This Row],[50D EMA]]</f>
        <v>3.7613089686090978E-2</v>
      </c>
      <c r="U578" s="2">
        <f>(Table2[[#This Row],[Close Price]]-Table2[[#This Row],[200D EMA]])/Table2[[#This Row],[200D EMA]]</f>
        <v>0.15490066823765228</v>
      </c>
      <c r="V578">
        <v>1.3204005249045101</v>
      </c>
      <c r="W578">
        <v>504</v>
      </c>
      <c r="X578">
        <v>516.29999999999995</v>
      </c>
      <c r="Y578">
        <v>499.3</v>
      </c>
      <c r="Z578">
        <v>524.70000000000005</v>
      </c>
      <c r="AA578">
        <v>499.3</v>
      </c>
      <c r="AB578">
        <v>541.29999999999995</v>
      </c>
      <c r="AC578" s="2">
        <f>(Table2[[#This Row],[Close Price]]/Table2[[#This Row],[Day Low]])-1</f>
        <v>1.1507936507936467E-2</v>
      </c>
      <c r="AD578" s="2">
        <f>(Table2[[#This Row],[Day High]]/Table2[[#This Row],[Close Price]])-1</f>
        <v>1.2750098077677352E-2</v>
      </c>
      <c r="AE578" s="2">
        <f>(Table2[[#This Row],[Close Price]]/Table2[[#This Row],[Current Week Low]])-1</f>
        <v>2.1029441217704781E-2</v>
      </c>
      <c r="AF578" s="2">
        <f>(Table2[[#This Row],[Current Week High]]/Table2[[#This Row],[Close Price]])-1</f>
        <v>2.9227147901137673E-2</v>
      </c>
      <c r="AG578" s="2">
        <f>(Table2[[#This Row],[Close Price]]/Table2[[#This Row],[Current Month Low]])-1</f>
        <v>2.1029441217704781E-2</v>
      </c>
      <c r="AH578" s="2">
        <f>(Table2[[#This Row],[Current Month High]]/Table2[[#This Row],[Close Price]])-1</f>
        <v>6.1788936837975594E-2</v>
      </c>
      <c r="AI578">
        <v>9.80776775205962</v>
      </c>
      <c r="AJ578">
        <v>71.1887172599059</v>
      </c>
      <c r="AK578" t="str">
        <f>IF(AND(Table2[[#This Row],[20D EMA]]&gt;Table2[[#This Row],[50D EMA]],Table2[[#This Row],[50D EMA]]&gt;Table2[[#This Row],[200D EMA]]),"Uptrend","Downtrend/NoTrend")</f>
        <v>Uptrend</v>
      </c>
      <c r="AL578">
        <v>-0.05</v>
      </c>
      <c r="AM578" t="s">
        <v>10184</v>
      </c>
      <c r="AN578">
        <v>-2.0099999999999998</v>
      </c>
      <c r="AO578" t="s">
        <v>10184</v>
      </c>
      <c r="AP578">
        <v>9.2862032641884001E-2</v>
      </c>
      <c r="AQ578">
        <f>(Table2[[#This Row],[Sharpe Ratio]]-AVERAGE(Table2[Sharpe Ratio]))/_xlfn.STDEV.P(Table2[Sharpe Ratio])</f>
        <v>0.44393480171551253</v>
      </c>
      <c r="AR5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-1.089261714713855</v>
      </c>
      <c r="AS578">
        <f>_xlfn.RANK.AVG(Table2[[#This Row],[1Y Return vs Nifty Z-Score]],Table2[1Y Return vs Nifty Z-Score])</f>
        <v>353</v>
      </c>
      <c r="AT578">
        <f>_xlfn.RANK.AVG(Table2[[#This Row],[6M Return vs Nifty Z-Score]],Table2[6M Return vs Nifty Z-Score])</f>
        <v>447</v>
      </c>
      <c r="AU578">
        <f>_xlfn.RANK.AVG(Table2[[#This Row],[Sharpe Ratio Z-Score]],Table2[Sharpe Ratio Z-Score])</f>
        <v>231</v>
      </c>
      <c r="AV578">
        <f>(Table2[[#This Row],[Rank 1Y]]+Table2[[#This Row],[Rank 6M]]+Table2[[#This Row],[Rank Sharpe]])/3</f>
        <v>343.66666666666669</v>
      </c>
    </row>
    <row r="579" spans="1:48" x14ac:dyDescent="0.3">
      <c r="A579" t="s">
        <v>1468</v>
      </c>
      <c r="B579" t="s">
        <v>1469</v>
      </c>
      <c r="C579" t="s">
        <v>10151</v>
      </c>
      <c r="D579" t="s">
        <v>476</v>
      </c>
      <c r="E579">
        <v>6763.5747116399998</v>
      </c>
      <c r="F579">
        <v>476.8</v>
      </c>
      <c r="G579">
        <v>-49.003845303812398</v>
      </c>
      <c r="H579">
        <f>(Table2[[#This Row],[1Y Return vs Nifty]]-AVERAGE(Table2[1Y Return vs Nifty]))/_xlfn.STDEV.P(Table2[1Y Return vs Nifty])</f>
        <v>-1.1372543491447065</v>
      </c>
      <c r="I579">
        <v>-7.02270117826858</v>
      </c>
      <c r="J579">
        <f>(Table2[[#This Row],[1M Return vs Nifty]]-AVERAGE(Table2[1M Return vs Nifty]))/_xlfn.STDEV.P(Table2[1M Return vs Nifty])</f>
        <v>-0.62061215496584077</v>
      </c>
      <c r="K579">
        <v>-27.689063761464499</v>
      </c>
      <c r="L579">
        <f>(Table2[[#This Row],[6M Return vs Nifty]]-AVERAGE(Table2[6M Return vs Nifty]))/_xlfn.STDEV.P(Table2[6M Return vs Nifty])</f>
        <v>-1.1772611063375387</v>
      </c>
      <c r="M579">
        <v>-4.3307648563905996</v>
      </c>
      <c r="N579">
        <f>(Table2[[#This Row],[1W Return vs Nifty]]-AVERAGE(Table2[1W Return vs Nifty]))/_xlfn.STDEV.P(Table2[1W Return vs Nifty])</f>
        <v>-0.59628768057742543</v>
      </c>
      <c r="O579">
        <v>478</v>
      </c>
      <c r="P579">
        <v>492.52875451974899</v>
      </c>
      <c r="Q579">
        <v>544.51758668420905</v>
      </c>
      <c r="R579">
        <v>51.501643873219301</v>
      </c>
      <c r="S579" s="2">
        <f>(Table2[[#This Row],[Close Price]]-Table2[[#This Row],[20D EMA]])/Table2[[#This Row],[20D EMA]]</f>
        <v>-2.5104602510460012E-3</v>
      </c>
      <c r="T579" s="2">
        <f>(Table2[[#This Row],[Close Price]]-Table2[[#This Row],[50D EMA]])/Table2[[#This Row],[50D EMA]]</f>
        <v>-3.1934692899474759E-2</v>
      </c>
      <c r="U579" s="2">
        <f>(Table2[[#This Row],[Close Price]]-Table2[[#This Row],[200D EMA]])/Table2[[#This Row],[200D EMA]]</f>
        <v>-0.12436253362645126</v>
      </c>
      <c r="V579">
        <v>0.92556721277442</v>
      </c>
      <c r="W579">
        <v>477</v>
      </c>
      <c r="X579">
        <v>484.45</v>
      </c>
      <c r="Y579">
        <v>468.1</v>
      </c>
      <c r="Z579">
        <v>492</v>
      </c>
      <c r="AA579">
        <v>457.95</v>
      </c>
      <c r="AB579">
        <v>492</v>
      </c>
      <c r="AC579" s="2">
        <f>(Table2[[#This Row],[Close Price]]/Table2[[#This Row],[Day Low]])-1</f>
        <v>-4.1928721174000483E-4</v>
      </c>
      <c r="AD579" s="2">
        <f>(Table2[[#This Row],[Day High]]/Table2[[#This Row],[Close Price]])-1</f>
        <v>1.6044463087248273E-2</v>
      </c>
      <c r="AE579" s="2">
        <f>(Table2[[#This Row],[Close Price]]/Table2[[#This Row],[Current Week Low]])-1</f>
        <v>1.8585772270882206E-2</v>
      </c>
      <c r="AF579" s="2">
        <f>(Table2[[#This Row],[Current Week High]]/Table2[[#This Row],[Close Price]])-1</f>
        <v>3.187919463087252E-2</v>
      </c>
      <c r="AG579" s="2">
        <f>(Table2[[#This Row],[Close Price]]/Table2[[#This Row],[Current Month Low]])-1</f>
        <v>4.1161698875423092E-2</v>
      </c>
      <c r="AH579" s="2">
        <f>(Table2[[#This Row],[Current Month High]]/Table2[[#This Row],[Close Price]])-1</f>
        <v>3.187919463087252E-2</v>
      </c>
      <c r="AI579">
        <v>51.604446308724803</v>
      </c>
      <c r="AJ579">
        <v>11.271878646440999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-0.22</v>
      </c>
      <c r="AM579" t="s">
        <v>10184</v>
      </c>
      <c r="AN579">
        <v>-1.43</v>
      </c>
      <c r="AO579" t="s">
        <v>10184</v>
      </c>
      <c r="AP579">
        <v>-2.5962913590097999E-2</v>
      </c>
      <c r="AQ579">
        <f>(Table2[[#This Row],[Sharpe Ratio]]-AVERAGE(Table2[Sharpe Ratio]))/_xlfn.STDEV.P(Table2[Sharpe Ratio])</f>
        <v>-0.9002768114459555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715</v>
      </c>
      <c r="AT579">
        <f>_xlfn.RANK.AVG(Table2[[#This Row],[6M Return vs Nifty Z-Score]],Table2[6M Return vs Nifty Z-Score])</f>
        <v>679</v>
      </c>
      <c r="AU579">
        <f>_xlfn.RANK.AVG(Table2[[#This Row],[Sharpe Ratio Z-Score]],Table2[Sharpe Ratio Z-Score])</f>
        <v>590</v>
      </c>
      <c r="AV579">
        <f>(Table2[[#This Row],[Rank 1Y]]+Table2[[#This Row],[Rank 6M]]+Table2[[#This Row],[Rank Sharpe]])/3</f>
        <v>661.33333333333337</v>
      </c>
    </row>
    <row r="580" spans="1:48" x14ac:dyDescent="0.3">
      <c r="A580" t="s">
        <v>1470</v>
      </c>
      <c r="B580" t="s">
        <v>1471</v>
      </c>
      <c r="C580" t="s">
        <v>10150</v>
      </c>
      <c r="D580" t="s">
        <v>140</v>
      </c>
      <c r="E580">
        <v>6763.05</v>
      </c>
      <c r="F580">
        <v>235.9</v>
      </c>
      <c r="G580">
        <v>111.534661985703</v>
      </c>
      <c r="H580">
        <f>(Table2[[#This Row],[1Y Return vs Nifty]]-AVERAGE(Table2[1Y Return vs Nifty]))/_xlfn.STDEV.P(Table2[1Y Return vs Nifty])</f>
        <v>0.83714595348244047</v>
      </c>
      <c r="I580">
        <v>8.7281440541484798</v>
      </c>
      <c r="J580">
        <f>(Table2[[#This Row],[1M Return vs Nifty]]-AVERAGE(Table2[1M Return vs Nifty]))/_xlfn.STDEV.P(Table2[1M Return vs Nifty])</f>
        <v>0.87705816503296041</v>
      </c>
      <c r="K580">
        <v>25.449121489365101</v>
      </c>
      <c r="L580">
        <f>(Table2[[#This Row],[6M Return vs Nifty]]-AVERAGE(Table2[6M Return vs Nifty]))/_xlfn.STDEV.P(Table2[6M Return vs Nifty])</f>
        <v>0.45760812779935772</v>
      </c>
      <c r="M580">
        <v>8.7597805939731703</v>
      </c>
      <c r="N580">
        <f>(Table2[[#This Row],[1W Return vs Nifty]]-AVERAGE(Table2[1W Return vs Nifty]))/_xlfn.STDEV.P(Table2[1W Return vs Nifty])</f>
        <v>2.1970285040840212</v>
      </c>
      <c r="O580">
        <v>205.37</v>
      </c>
      <c r="P580">
        <v>201.17160766836199</v>
      </c>
      <c r="Q580">
        <v>180.27880866331699</v>
      </c>
      <c r="R580">
        <v>88.763030466252204</v>
      </c>
      <c r="S580" s="2">
        <f>(Table2[[#This Row],[Close Price]]-Table2[[#This Row],[20D EMA]])/Table2[[#This Row],[20D EMA]]</f>
        <v>0.1486585187709987</v>
      </c>
      <c r="T580" s="2">
        <f>(Table2[[#This Row],[Close Price]]-Table2[[#This Row],[50D EMA]])/Table2[[#This Row],[50D EMA]]</f>
        <v>0.17263068448947785</v>
      </c>
      <c r="U580" s="2">
        <f>(Table2[[#This Row],[Close Price]]-Table2[[#This Row],[200D EMA]])/Table2[[#This Row],[200D EMA]]</f>
        <v>0.30852872697067457</v>
      </c>
      <c r="V580">
        <v>2.3355484091234202</v>
      </c>
      <c r="W580">
        <v>232.85</v>
      </c>
      <c r="X580">
        <v>242</v>
      </c>
      <c r="Y580">
        <v>227.22</v>
      </c>
      <c r="Z580">
        <v>239</v>
      </c>
      <c r="AA580">
        <v>188.14</v>
      </c>
      <c r="AB580">
        <v>239</v>
      </c>
      <c r="AC580" s="2">
        <f>(Table2[[#This Row],[Close Price]]/Table2[[#This Row],[Day Low]])-1</f>
        <v>1.309856130556164E-2</v>
      </c>
      <c r="AD580" s="2">
        <f>(Table2[[#This Row],[Day High]]/Table2[[#This Row],[Close Price]])-1</f>
        <v>2.5858414582450084E-2</v>
      </c>
      <c r="AE580" s="2">
        <f>(Table2[[#This Row],[Close Price]]/Table2[[#This Row],[Current Week Low]])-1</f>
        <v>3.8200862600123342E-2</v>
      </c>
      <c r="AF580" s="2">
        <f>(Table2[[#This Row],[Current Week High]]/Table2[[#This Row],[Close Price]])-1</f>
        <v>1.314116150911393E-2</v>
      </c>
      <c r="AG580" s="2">
        <f>(Table2[[#This Row],[Close Price]]/Table2[[#This Row],[Current Month Low]])-1</f>
        <v>0.25385351334112904</v>
      </c>
      <c r="AH580" s="2">
        <f>(Table2[[#This Row],[Current Month High]]/Table2[[#This Row],[Close Price]])-1</f>
        <v>1.314116150911393E-2</v>
      </c>
      <c r="AI580">
        <v>12.314540059347101</v>
      </c>
      <c r="AJ580">
        <v>139.97965412004001</v>
      </c>
      <c r="AK580" t="str">
        <f>IF(AND(Table2[[#This Row],[20D EMA]]&gt;Table2[[#This Row],[50D EMA]],Table2[[#This Row],[50D EMA]]&gt;Table2[[#This Row],[200D EMA]]),"Uptrend","Downtrend/NoTrend")</f>
        <v>Uptrend</v>
      </c>
      <c r="AL580">
        <v>-0.05</v>
      </c>
      <c r="AM580" t="s">
        <v>10184</v>
      </c>
      <c r="AN580">
        <v>24.33</v>
      </c>
      <c r="AO580" t="s">
        <v>10183</v>
      </c>
      <c r="AP580">
        <v>2.6393622096610999E-2</v>
      </c>
      <c r="AQ580">
        <f>(Table2[[#This Row],[Sharpe Ratio]]-AVERAGE(Table2[Sharpe Ratio]))/_xlfn.STDEV.P(Table2[Sharpe Ratio])</f>
        <v>-0.30799155883933915</v>
      </c>
      <c r="AR5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4.0608491915594405</v>
      </c>
      <c r="AS580">
        <f>_xlfn.RANK.AVG(Table2[[#This Row],[1Y Return vs Nifty Z-Score]],Table2[1Y Return vs Nifty Z-Score])</f>
        <v>104</v>
      </c>
      <c r="AT580">
        <f>_xlfn.RANK.AVG(Table2[[#This Row],[6M Return vs Nifty Z-Score]],Table2[6M Return vs Nifty Z-Score])</f>
        <v>183</v>
      </c>
      <c r="AU580">
        <f>_xlfn.RANK.AVG(Table2[[#This Row],[Sharpe Ratio Z-Score]],Table2[Sharpe Ratio Z-Score])</f>
        <v>420</v>
      </c>
      <c r="AV580">
        <f>(Table2[[#This Row],[Rank 1Y]]+Table2[[#This Row],[Rank 6M]]+Table2[[#This Row],[Rank Sharpe]])/3</f>
        <v>235.66666666666666</v>
      </c>
    </row>
    <row r="581" spans="1:48" x14ac:dyDescent="0.3">
      <c r="A581" t="s">
        <v>1474</v>
      </c>
      <c r="B581" t="s">
        <v>1475</v>
      </c>
      <c r="C581" t="s">
        <v>647</v>
      </c>
      <c r="D581" t="s">
        <v>647</v>
      </c>
      <c r="E581">
        <v>6743.8883314799996</v>
      </c>
      <c r="F581">
        <v>512.79999999999995</v>
      </c>
      <c r="G581">
        <v>22.025889080346602</v>
      </c>
      <c r="H581">
        <f>(Table2[[#This Row],[1Y Return vs Nifty]]-AVERAGE(Table2[1Y Return vs Nifty]))/_xlfn.STDEV.P(Table2[1Y Return vs Nifty])</f>
        <v>-0.26368743095542535</v>
      </c>
      <c r="I581">
        <v>-7.8716913437559697</v>
      </c>
      <c r="J581">
        <f>(Table2[[#This Row],[1M Return vs Nifty]]-AVERAGE(Table2[1M Return vs Nifty]))/_xlfn.STDEV.P(Table2[1M Return vs Nifty])</f>
        <v>-0.70133844959061586</v>
      </c>
      <c r="K581">
        <v>-24.1724831494918</v>
      </c>
      <c r="L581">
        <f>(Table2[[#This Row],[6M Return vs Nifty]]-AVERAGE(Table2[6M Return vs Nifty]))/_xlfn.STDEV.P(Table2[6M Return vs Nifty])</f>
        <v>-1.0690686751369134</v>
      </c>
      <c r="M581">
        <v>-7.6653939319315496</v>
      </c>
      <c r="N581">
        <f>(Table2[[#This Row],[1W Return vs Nifty]]-AVERAGE(Table2[1W Return vs Nifty]))/_xlfn.STDEV.P(Table2[1W Return vs Nifty])</f>
        <v>-1.3078449951194511</v>
      </c>
      <c r="O581">
        <v>522.71</v>
      </c>
      <c r="P581">
        <v>502.18411139289998</v>
      </c>
      <c r="Q581">
        <v>486.52691597398501</v>
      </c>
      <c r="R581">
        <v>31.0611359441974</v>
      </c>
      <c r="S581" s="2">
        <f>(Table2[[#This Row],[Close Price]]-Table2[[#This Row],[20D EMA]])/Table2[[#This Row],[20D EMA]]</f>
        <v>-1.8958887337146946E-2</v>
      </c>
      <c r="T581" s="2">
        <f>(Table2[[#This Row],[Close Price]]-Table2[[#This Row],[50D EMA]])/Table2[[#This Row],[50D EMA]]</f>
        <v>2.1139435450585754E-2</v>
      </c>
      <c r="U581" s="2">
        <f>(Table2[[#This Row],[Close Price]]-Table2[[#This Row],[200D EMA]])/Table2[[#This Row],[200D EMA]]</f>
        <v>5.4001296050432253E-2</v>
      </c>
      <c r="V581">
        <v>0.83043902613259502</v>
      </c>
      <c r="W581">
        <v>513</v>
      </c>
      <c r="X581">
        <v>520.70000000000005</v>
      </c>
      <c r="Y581">
        <v>500.1</v>
      </c>
      <c r="Z581">
        <v>522.65</v>
      </c>
      <c r="AA581">
        <v>500.1</v>
      </c>
      <c r="AB581">
        <v>569.85</v>
      </c>
      <c r="AC581" s="2">
        <f>(Table2[[#This Row],[Close Price]]/Table2[[#This Row],[Day Low]])-1</f>
        <v>-3.898635477583845E-4</v>
      </c>
      <c r="AD581" s="2">
        <f>(Table2[[#This Row],[Day High]]/Table2[[#This Row],[Close Price]])-1</f>
        <v>1.5405616224649199E-2</v>
      </c>
      <c r="AE581" s="2">
        <f>(Table2[[#This Row],[Close Price]]/Table2[[#This Row],[Current Week Low]])-1</f>
        <v>2.5394921015796657E-2</v>
      </c>
      <c r="AF581" s="2">
        <f>(Table2[[#This Row],[Current Week High]]/Table2[[#This Row],[Close Price]])-1</f>
        <v>1.9208268330733302E-2</v>
      </c>
      <c r="AG581" s="2">
        <f>(Table2[[#This Row],[Close Price]]/Table2[[#This Row],[Current Month Low]])-1</f>
        <v>2.5394921015796657E-2</v>
      </c>
      <c r="AH581" s="2">
        <f>(Table2[[#This Row],[Current Month High]]/Table2[[#This Row],[Close Price]])-1</f>
        <v>0.11125195007800337</v>
      </c>
      <c r="AI581">
        <v>29.875195007800301</v>
      </c>
      <c r="AJ581">
        <v>62.304162050957402</v>
      </c>
      <c r="AK581" t="str">
        <f>IF(AND(Table2[[#This Row],[20D EMA]]&gt;Table2[[#This Row],[50D EMA]],Table2[[#This Row],[50D EMA]]&gt;Table2[[#This Row],[200D EMA]]),"Uptrend","Downtrend/NoTrend")</f>
        <v>Uptrend</v>
      </c>
      <c r="AL581">
        <v>-0.02</v>
      </c>
      <c r="AM581" t="s">
        <v>10184</v>
      </c>
      <c r="AN581">
        <v>-6.57</v>
      </c>
      <c r="AO581" t="s">
        <v>10184</v>
      </c>
      <c r="AP581">
        <v>6.2342744025286001E-2</v>
      </c>
      <c r="AQ581">
        <f>(Table2[[#This Row],[Sharpe Ratio]]-AVERAGE(Table2[Sharpe Ratio]))/_xlfn.STDEV.P(Table2[Sharpe Ratio])</f>
        <v>9.8684216844506512E-2</v>
      </c>
      <c r="AR5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-3.2432553339578991</v>
      </c>
      <c r="AS581">
        <f>_xlfn.RANK.AVG(Table2[[#This Row],[1Y Return vs Nifty Z-Score]],Table2[1Y Return vs Nifty Z-Score])</f>
        <v>370</v>
      </c>
      <c r="AT581">
        <f>_xlfn.RANK.AVG(Table2[[#This Row],[6M Return vs Nifty Z-Score]],Table2[6M Return vs Nifty Z-Score])</f>
        <v>654</v>
      </c>
      <c r="AU581">
        <f>_xlfn.RANK.AVG(Table2[[#This Row],[Sharpe Ratio Z-Score]],Table2[Sharpe Ratio Z-Score])</f>
        <v>305</v>
      </c>
      <c r="AV581">
        <f>(Table2[[#This Row],[Rank 1Y]]+Table2[[#This Row],[Rank 6M]]+Table2[[#This Row],[Rank Sharpe]])/3</f>
        <v>443</v>
      </c>
    </row>
    <row r="582" spans="1:48" x14ac:dyDescent="0.3">
      <c r="A582" t="s">
        <v>1476</v>
      </c>
      <c r="B582" t="s">
        <v>1477</v>
      </c>
      <c r="C582" t="s">
        <v>10146</v>
      </c>
      <c r="D582" t="s">
        <v>130</v>
      </c>
      <c r="E582">
        <v>6738.2916414800002</v>
      </c>
      <c r="F582">
        <v>621.04999999999995</v>
      </c>
      <c r="G582">
        <v>30.637845014921801</v>
      </c>
      <c r="H582">
        <f>(Table2[[#This Row],[1Y Return vs Nifty]]-AVERAGE(Table2[1Y Return vs Nifty]))/_xlfn.STDEV.P(Table2[1Y Return vs Nifty])</f>
        <v>-0.15777235369129652</v>
      </c>
      <c r="I582">
        <v>-5.1601020573372702</v>
      </c>
      <c r="J582">
        <f>(Table2[[#This Row],[1M Return vs Nifty]]-AVERAGE(Table2[1M Return vs Nifty]))/_xlfn.STDEV.P(Table2[1M Return vs Nifty])</f>
        <v>-0.44350677552033363</v>
      </c>
      <c r="K582">
        <v>-34.283157689042604</v>
      </c>
      <c r="L582">
        <f>(Table2[[#This Row],[6M Return vs Nifty]]-AVERAGE(Table2[6M Return vs Nifty]))/_xlfn.STDEV.P(Table2[6M Return vs Nifty])</f>
        <v>-1.3801374604756973</v>
      </c>
      <c r="M582">
        <v>-7.5568472494209198</v>
      </c>
      <c r="N582">
        <f>(Table2[[#This Row],[1W Return vs Nifty]]-AVERAGE(Table2[1W Return vs Nifty]))/_xlfn.STDEV.P(Table2[1W Return vs Nifty])</f>
        <v>-1.2846828429999742</v>
      </c>
      <c r="O582">
        <v>629.92999999999995</v>
      </c>
      <c r="P582">
        <v>614.96448215938403</v>
      </c>
      <c r="Q582">
        <v>574.515117824615</v>
      </c>
      <c r="R582">
        <v>40.519736470715699</v>
      </c>
      <c r="S582" s="2">
        <f>(Table2[[#This Row],[Close Price]]-Table2[[#This Row],[20D EMA]])/Table2[[#This Row],[20D EMA]]</f>
        <v>-1.4096804406838848E-2</v>
      </c>
      <c r="T582" s="2">
        <f>(Table2[[#This Row],[Close Price]]-Table2[[#This Row],[50D EMA]])/Table2[[#This Row],[50D EMA]]</f>
        <v>9.8957224639173568E-3</v>
      </c>
      <c r="U582" s="2">
        <f>(Table2[[#This Row],[Close Price]]-Table2[[#This Row],[200D EMA]])/Table2[[#This Row],[200D EMA]]</f>
        <v>8.0998533775034409E-2</v>
      </c>
      <c r="V582">
        <v>1.3709630177138901</v>
      </c>
      <c r="W582">
        <v>620.6</v>
      </c>
      <c r="X582">
        <v>626.35</v>
      </c>
      <c r="Y582">
        <v>615.79999999999995</v>
      </c>
      <c r="Z582">
        <v>627.15</v>
      </c>
      <c r="AA582">
        <v>607.1</v>
      </c>
      <c r="AB582">
        <v>689.95</v>
      </c>
      <c r="AC582" s="2">
        <f>(Table2[[#This Row],[Close Price]]/Table2[[#This Row],[Day Low]])-1</f>
        <v>7.2510473735087899E-4</v>
      </c>
      <c r="AD582" s="2">
        <f>(Table2[[#This Row],[Day High]]/Table2[[#This Row],[Close Price]])-1</f>
        <v>8.5339344658241778E-3</v>
      </c>
      <c r="AE582" s="2">
        <f>(Table2[[#This Row],[Close Price]]/Table2[[#This Row],[Current Week Low]])-1</f>
        <v>8.5254952906788084E-3</v>
      </c>
      <c r="AF582" s="2">
        <f>(Table2[[#This Row],[Current Week High]]/Table2[[#This Row],[Close Price]])-1</f>
        <v>9.8220755172691021E-3</v>
      </c>
      <c r="AG582" s="2">
        <f>(Table2[[#This Row],[Close Price]]/Table2[[#This Row],[Current Month Low]])-1</f>
        <v>2.2978092571240172E-2</v>
      </c>
      <c r="AH582" s="2">
        <f>(Table2[[#This Row],[Current Month High]]/Table2[[#This Row],[Close Price]])-1</f>
        <v>0.11094114805571231</v>
      </c>
      <c r="AI582">
        <v>35.520489493599499</v>
      </c>
      <c r="AJ582">
        <v>70.372402441533495</v>
      </c>
      <c r="AK582" t="str">
        <f>IF(AND(Table2[[#This Row],[20D EMA]]&gt;Table2[[#This Row],[50D EMA]],Table2[[#This Row],[50D EMA]]&gt;Table2[[#This Row],[200D EMA]]),"Uptrend","Downtrend/NoTrend")</f>
        <v>Uptrend</v>
      </c>
      <c r="AL582">
        <v>0</v>
      </c>
      <c r="AM582">
        <v>0</v>
      </c>
      <c r="AN582">
        <v>-0.52</v>
      </c>
      <c r="AO582" t="s">
        <v>10184</v>
      </c>
      <c r="AP582">
        <v>7.1194090964588994E-2</v>
      </c>
      <c r="AQ582">
        <f>(Table2[[#This Row],[Sharpe Ratio]]-AVERAGE(Table2[Sharpe Ratio]))/_xlfn.STDEV.P(Table2[Sharpe Ratio])</f>
        <v>0.19881540751808499</v>
      </c>
      <c r="AR5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-3.0672840251692168</v>
      </c>
      <c r="AS582">
        <f>_xlfn.RANK.AVG(Table2[[#This Row],[1Y Return vs Nifty Z-Score]],Table2[1Y Return vs Nifty Z-Score])</f>
        <v>334</v>
      </c>
      <c r="AT582">
        <f>_xlfn.RANK.AVG(Table2[[#This Row],[6M Return vs Nifty Z-Score]],Table2[6M Return vs Nifty Z-Score])</f>
        <v>706</v>
      </c>
      <c r="AU582">
        <f>_xlfn.RANK.AVG(Table2[[#This Row],[Sharpe Ratio Z-Score]],Table2[Sharpe Ratio Z-Score])</f>
        <v>280</v>
      </c>
      <c r="AV582">
        <f>(Table2[[#This Row],[Rank 1Y]]+Table2[[#This Row],[Rank 6M]]+Table2[[#This Row],[Rank Sharpe]])/3</f>
        <v>440</v>
      </c>
    </row>
    <row r="583" spans="1:48" x14ac:dyDescent="0.3">
      <c r="A583" t="s">
        <v>1478</v>
      </c>
      <c r="B583" t="s">
        <v>1479</v>
      </c>
      <c r="C583" t="s">
        <v>10153</v>
      </c>
      <c r="D583" t="s">
        <v>369</v>
      </c>
      <c r="E583">
        <v>6728.6235939999997</v>
      </c>
      <c r="F583">
        <v>345.65</v>
      </c>
      <c r="G583">
        <v>35.060099321883001</v>
      </c>
      <c r="H583">
        <f>(Table2[[#This Row],[1Y Return vs Nifty]]-AVERAGE(Table2[1Y Return vs Nifty]))/_xlfn.STDEV.P(Table2[1Y Return vs Nifty])</f>
        <v>-0.10338477784189389</v>
      </c>
      <c r="I583">
        <v>3.3651804643142902</v>
      </c>
      <c r="J583">
        <f>(Table2[[#This Row],[1M Return vs Nifty]]-AVERAGE(Table2[1M Return vs Nifty]))/_xlfn.STDEV.P(Table2[1M Return vs Nifty])</f>
        <v>0.36712036314292562</v>
      </c>
      <c r="K583">
        <v>23.8866406976754</v>
      </c>
      <c r="L583">
        <f>(Table2[[#This Row],[6M Return vs Nifty]]-AVERAGE(Table2[6M Return vs Nifty]))/_xlfn.STDEV.P(Table2[6M Return vs Nifty])</f>
        <v>0.40953626077556859</v>
      </c>
      <c r="M583">
        <v>0.46332289159612799</v>
      </c>
      <c r="N583">
        <f>(Table2[[#This Row],[1W Return vs Nifty]]-AVERAGE(Table2[1W Return vs Nifty]))/_xlfn.STDEV.P(Table2[1W Return vs Nifty])</f>
        <v>0.4266951239142196</v>
      </c>
      <c r="O583">
        <v>325.88</v>
      </c>
      <c r="P583">
        <v>305.14804205455903</v>
      </c>
      <c r="Q583">
        <v>266.54419579662999</v>
      </c>
      <c r="R583">
        <v>67.765201488709096</v>
      </c>
      <c r="S583" s="2">
        <f>(Table2[[#This Row],[Close Price]]-Table2[[#This Row],[20D EMA]])/Table2[[#This Row],[20D EMA]]</f>
        <v>6.0666503007241877E-2</v>
      </c>
      <c r="T583" s="2">
        <f>(Table2[[#This Row],[Close Price]]-Table2[[#This Row],[50D EMA]])/Table2[[#This Row],[50D EMA]]</f>
        <v>0.132728880292797</v>
      </c>
      <c r="U583" s="2">
        <f>(Table2[[#This Row],[Close Price]]-Table2[[#This Row],[200D EMA]])/Table2[[#This Row],[200D EMA]]</f>
        <v>0.29678306806473009</v>
      </c>
      <c r="V583">
        <v>1.18527893792572</v>
      </c>
      <c r="W583">
        <v>347</v>
      </c>
      <c r="X583">
        <v>357.35</v>
      </c>
      <c r="Y583">
        <v>342</v>
      </c>
      <c r="Z583">
        <v>349.95</v>
      </c>
      <c r="AA583">
        <v>310.85000000000002</v>
      </c>
      <c r="AB583">
        <v>357.7</v>
      </c>
      <c r="AC583" s="2">
        <f>(Table2[[#This Row],[Close Price]]/Table2[[#This Row],[Day Low]])-1</f>
        <v>-3.8904899135446813E-3</v>
      </c>
      <c r="AD583" s="2">
        <f>(Table2[[#This Row],[Day High]]/Table2[[#This Row],[Close Price]])-1</f>
        <v>3.3849269492261191E-2</v>
      </c>
      <c r="AE583" s="2">
        <f>(Table2[[#This Row],[Close Price]]/Table2[[#This Row],[Current Week Low]])-1</f>
        <v>1.0672514619882945E-2</v>
      </c>
      <c r="AF583" s="2">
        <f>(Table2[[#This Row],[Current Week High]]/Table2[[#This Row],[Close Price]])-1</f>
        <v>1.2440329813395046E-2</v>
      </c>
      <c r="AG583" s="2">
        <f>(Table2[[#This Row],[Close Price]]/Table2[[#This Row],[Current Month Low]])-1</f>
        <v>0.11195110181759671</v>
      </c>
      <c r="AH583" s="2">
        <f>(Table2[[#This Row],[Current Month High]]/Table2[[#This Row],[Close Price]])-1</f>
        <v>3.486185447707224E-2</v>
      </c>
      <c r="AI583">
        <v>3.4861854477072201</v>
      </c>
      <c r="AJ583">
        <v>68.527547537786404</v>
      </c>
      <c r="AK583" t="str">
        <f>IF(AND(Table2[[#This Row],[20D EMA]]&gt;Table2[[#This Row],[50D EMA]],Table2[[#This Row],[50D EMA]]&gt;Table2[[#This Row],[200D EMA]]),"Uptrend","Downtrend/NoTrend")</f>
        <v>Uptrend</v>
      </c>
      <c r="AL583">
        <v>0.19</v>
      </c>
      <c r="AM583" t="s">
        <v>10183</v>
      </c>
      <c r="AN583">
        <v>12.94</v>
      </c>
      <c r="AO583" t="s">
        <v>10183</v>
      </c>
      <c r="AP583">
        <v>-3.1548864651239003E-2</v>
      </c>
      <c r="AQ583">
        <f>(Table2[[#This Row],[Sharpe Ratio]]-AVERAGE(Table2[Sharpe Ratio]))/_xlfn.STDEV.P(Table2[Sharpe Ratio])</f>
        <v>-0.96346809008771606</v>
      </c>
      <c r="AR5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0.13649887990310394</v>
      </c>
      <c r="AS583">
        <f>_xlfn.RANK.AVG(Table2[[#This Row],[1Y Return vs Nifty Z-Score]],Table2[1Y Return vs Nifty Z-Score])</f>
        <v>315</v>
      </c>
      <c r="AT583">
        <f>_xlfn.RANK.AVG(Table2[[#This Row],[6M Return vs Nifty Z-Score]],Table2[6M Return vs Nifty Z-Score])</f>
        <v>194</v>
      </c>
      <c r="AU583">
        <f>_xlfn.RANK.AVG(Table2[[#This Row],[Sharpe Ratio Z-Score]],Table2[Sharpe Ratio Z-Score])</f>
        <v>602</v>
      </c>
      <c r="AV583">
        <f>(Table2[[#This Row],[Rank 1Y]]+Table2[[#This Row],[Rank 6M]]+Table2[[#This Row],[Rank Sharpe]])/3</f>
        <v>370.33333333333331</v>
      </c>
    </row>
    <row r="584" spans="1:48" x14ac:dyDescent="0.3">
      <c r="A584" t="s">
        <v>1480</v>
      </c>
      <c r="B584" t="s">
        <v>1481</v>
      </c>
      <c r="C584" t="s">
        <v>10150</v>
      </c>
      <c r="D584" t="s">
        <v>140</v>
      </c>
      <c r="E584">
        <v>6680.3088076000004</v>
      </c>
      <c r="F584">
        <v>948.1</v>
      </c>
      <c r="G584">
        <v>24.310262757917599</v>
      </c>
      <c r="H584">
        <f>(Table2[[#This Row],[1Y Return vs Nifty]]-AVERAGE(Table2[1Y Return vs Nifty]))/_xlfn.STDEV.P(Table2[1Y Return vs Nifty])</f>
        <v>-0.23559281268308871</v>
      </c>
      <c r="I584">
        <v>-9.3447060440906107</v>
      </c>
      <c r="J584">
        <f>(Table2[[#This Row],[1M Return vs Nifty]]-AVERAGE(Table2[1M Return vs Nifty]))/_xlfn.STDEV.P(Table2[1M Return vs Nifty])</f>
        <v>-0.84140016469608414</v>
      </c>
      <c r="K584">
        <v>-1.92969599567213</v>
      </c>
      <c r="L584">
        <f>(Table2[[#This Row],[6M Return vs Nifty]]-AVERAGE(Table2[6M Return vs Nifty]))/_xlfn.STDEV.P(Table2[6M Return vs Nifty])</f>
        <v>-0.38473878642157677</v>
      </c>
      <c r="M584">
        <v>-1.8481631987181899</v>
      </c>
      <c r="N584">
        <f>(Table2[[#This Row],[1W Return vs Nifty]]-AVERAGE(Table2[1W Return vs Nifty]))/_xlfn.STDEV.P(Table2[1W Return vs Nifty])</f>
        <v>-6.6539595080272074E-2</v>
      </c>
      <c r="O584">
        <v>929.92</v>
      </c>
      <c r="P584">
        <v>907.02539967404903</v>
      </c>
      <c r="Q584">
        <v>830.24309926015303</v>
      </c>
      <c r="R584">
        <v>58.275894159696797</v>
      </c>
      <c r="S584" s="2">
        <f>(Table2[[#This Row],[Close Price]]-Table2[[#This Row],[20D EMA]])/Table2[[#This Row],[20D EMA]]</f>
        <v>1.9550068823124638E-2</v>
      </c>
      <c r="T584" s="2">
        <f>(Table2[[#This Row],[Close Price]]-Table2[[#This Row],[50D EMA]])/Table2[[#This Row],[50D EMA]]</f>
        <v>4.5284950499414535E-2</v>
      </c>
      <c r="U584" s="2">
        <f>(Table2[[#This Row],[Close Price]]-Table2[[#This Row],[200D EMA]])/Table2[[#This Row],[200D EMA]]</f>
        <v>0.14195468874703293</v>
      </c>
      <c r="V584">
        <v>1.0351377022902299</v>
      </c>
      <c r="W584">
        <v>939.1</v>
      </c>
      <c r="X584">
        <v>957</v>
      </c>
      <c r="Y584">
        <v>921</v>
      </c>
      <c r="Z584">
        <v>951.5</v>
      </c>
      <c r="AA584">
        <v>903.15</v>
      </c>
      <c r="AB584">
        <v>979.8</v>
      </c>
      <c r="AC584" s="2">
        <f>(Table2[[#This Row],[Close Price]]/Table2[[#This Row],[Day Low]])-1</f>
        <v>9.5836439143861529E-3</v>
      </c>
      <c r="AD584" s="2">
        <f>(Table2[[#This Row],[Day High]]/Table2[[#This Row],[Close Price]])-1</f>
        <v>9.3871954435185145E-3</v>
      </c>
      <c r="AE584" s="2">
        <f>(Table2[[#This Row],[Close Price]]/Table2[[#This Row],[Current Week Low]])-1</f>
        <v>2.9424538545059775E-2</v>
      </c>
      <c r="AF584" s="2">
        <f>(Table2[[#This Row],[Current Week High]]/Table2[[#This Row],[Close Price]])-1</f>
        <v>3.5861196076363289E-3</v>
      </c>
      <c r="AG584" s="2">
        <f>(Table2[[#This Row],[Close Price]]/Table2[[#This Row],[Current Month Low]])-1</f>
        <v>4.9770248574434017E-2</v>
      </c>
      <c r="AH584" s="2">
        <f>(Table2[[#This Row],[Current Month High]]/Table2[[#This Row],[Close Price]])-1</f>
        <v>3.3435291635903308E-2</v>
      </c>
      <c r="AI584">
        <v>5.7905284252715896</v>
      </c>
      <c r="AJ584">
        <v>53.899845791737697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0.01</v>
      </c>
      <c r="AM584" t="s">
        <v>10183</v>
      </c>
      <c r="AN584">
        <v>4.0999999999999996</v>
      </c>
      <c r="AO584" t="s">
        <v>10183</v>
      </c>
      <c r="AP584">
        <v>1.8455148949396E-2</v>
      </c>
      <c r="AQ584">
        <f>(Table2[[#This Row],[Sharpe Ratio]]-AVERAGE(Table2[Sharpe Ratio]))/_xlfn.STDEV.P(Table2[Sharpe Ratio])</f>
        <v>-0.39779583086841197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-1.9260671897494337</v>
      </c>
      <c r="AS584">
        <f>_xlfn.RANK.AVG(Table2[[#This Row],[1Y Return vs Nifty Z-Score]],Table2[1Y Return vs Nifty Z-Score])</f>
        <v>357</v>
      </c>
      <c r="AT584">
        <f>_xlfn.RANK.AVG(Table2[[#This Row],[6M Return vs Nifty Z-Score]],Table2[6M Return vs Nifty Z-Score])</f>
        <v>449</v>
      </c>
      <c r="AU584">
        <f>_xlfn.RANK.AVG(Table2[[#This Row],[Sharpe Ratio Z-Score]],Table2[Sharpe Ratio Z-Score])</f>
        <v>442</v>
      </c>
      <c r="AV584">
        <f>(Table2[[#This Row],[Rank 1Y]]+Table2[[#This Row],[Rank 6M]]+Table2[[#This Row],[Rank Sharpe]])/3</f>
        <v>416</v>
      </c>
    </row>
    <row r="585" spans="1:48" x14ac:dyDescent="0.3">
      <c r="A585" t="s">
        <v>1482</v>
      </c>
      <c r="B585" t="s">
        <v>1483</v>
      </c>
      <c r="C585" t="s">
        <v>10148</v>
      </c>
      <c r="D585" t="s">
        <v>393</v>
      </c>
      <c r="E585">
        <v>6676.1621178699997</v>
      </c>
      <c r="F585">
        <v>214.79</v>
      </c>
      <c r="G585">
        <v>176.001384860391</v>
      </c>
      <c r="H585">
        <f>(Table2[[#This Row],[1Y Return vs Nifty]]-AVERAGE(Table2[1Y Return vs Nifty]))/_xlfn.STDEV.P(Table2[1Y Return vs Nifty])</f>
        <v>1.6299969603976963</v>
      </c>
      <c r="I585">
        <v>-0.61629401356549796</v>
      </c>
      <c r="J585">
        <f>(Table2[[#This Row],[1M Return vs Nifty]]-AVERAGE(Table2[1M Return vs Nifty]))/_xlfn.STDEV.P(Table2[1M Return vs Nifty])</f>
        <v>-1.1458441192023388E-2</v>
      </c>
      <c r="K585">
        <v>14.785595029728301</v>
      </c>
      <c r="L585">
        <f>(Table2[[#This Row],[6M Return vs Nifty]]-AVERAGE(Table2[6M Return vs Nifty]))/_xlfn.STDEV.P(Table2[6M Return vs Nifty])</f>
        <v>0.12953009400928253</v>
      </c>
      <c r="M585">
        <v>-1.6795277968095601</v>
      </c>
      <c r="N585">
        <f>(Table2[[#This Row],[1W Return vs Nifty]]-AVERAGE(Table2[1W Return vs Nifty]))/_xlfn.STDEV.P(Table2[1W Return vs Nifty])</f>
        <v>-3.0555456814652781E-2</v>
      </c>
      <c r="O585">
        <v>206.99</v>
      </c>
      <c r="P585">
        <v>196.19623166964101</v>
      </c>
      <c r="Q585">
        <v>160.567975658649</v>
      </c>
      <c r="R585">
        <v>70.738391446572905</v>
      </c>
      <c r="S585" s="2">
        <f>(Table2[[#This Row],[Close Price]]-Table2[[#This Row],[20D EMA]])/Table2[[#This Row],[20D EMA]]</f>
        <v>3.7682979854099151E-2</v>
      </c>
      <c r="T585" s="2">
        <f>(Table2[[#This Row],[Close Price]]-Table2[[#This Row],[50D EMA]])/Table2[[#This Row],[50D EMA]]</f>
        <v>9.4771281650646216E-2</v>
      </c>
      <c r="U585" s="2">
        <f>(Table2[[#This Row],[Close Price]]-Table2[[#This Row],[200D EMA]])/Table2[[#This Row],[200D EMA]]</f>
        <v>0.33768890788423112</v>
      </c>
      <c r="V585">
        <v>0.71543059624736005</v>
      </c>
      <c r="W585">
        <v>213.54</v>
      </c>
      <c r="X585">
        <v>216.04</v>
      </c>
      <c r="Y585">
        <v>212.13</v>
      </c>
      <c r="Z585">
        <v>216.71</v>
      </c>
      <c r="AA585">
        <v>207.55</v>
      </c>
      <c r="AB585">
        <v>217.97</v>
      </c>
      <c r="AC585" s="2">
        <f>(Table2[[#This Row],[Close Price]]/Table2[[#This Row],[Day Low]])-1</f>
        <v>5.853704224032974E-3</v>
      </c>
      <c r="AD585" s="2">
        <f>(Table2[[#This Row],[Day High]]/Table2[[#This Row],[Close Price]])-1</f>
        <v>5.8196377857442361E-3</v>
      </c>
      <c r="AE585" s="2">
        <f>(Table2[[#This Row],[Close Price]]/Table2[[#This Row],[Current Week Low]])-1</f>
        <v>1.2539480507236078E-2</v>
      </c>
      <c r="AF585" s="2">
        <f>(Table2[[#This Row],[Current Week High]]/Table2[[#This Row],[Close Price]])-1</f>
        <v>8.9389636389032301E-3</v>
      </c>
      <c r="AG585" s="2">
        <f>(Table2[[#This Row],[Close Price]]/Table2[[#This Row],[Current Month Low]])-1</f>
        <v>3.488316068417241E-2</v>
      </c>
      <c r="AH585" s="2">
        <f>(Table2[[#This Row],[Current Month High]]/Table2[[#This Row],[Close Price]])-1</f>
        <v>1.4805158526933315E-2</v>
      </c>
      <c r="AI585">
        <v>1.48051585269333</v>
      </c>
      <c r="AJ585">
        <v>215.867647058823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0.13</v>
      </c>
      <c r="AM585" t="s">
        <v>10183</v>
      </c>
      <c r="AN585">
        <v>2.0099999999999998</v>
      </c>
      <c r="AO585" t="s">
        <v>10183</v>
      </c>
      <c r="AP585">
        <v>9.5199845602319005E-2</v>
      </c>
      <c r="AQ585">
        <f>(Table2[[#This Row],[Sharpe Ratio]]-AVERAGE(Table2[Sharpe Ratio]))/_xlfn.STDEV.P(Table2[Sharpe Ratio])</f>
        <v>0.47038139757326275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2.1878945539735652</v>
      </c>
      <c r="AS585">
        <f>_xlfn.RANK.AVG(Table2[[#This Row],[1Y Return vs Nifty Z-Score]],Table2[1Y Return vs Nifty Z-Score])</f>
        <v>44</v>
      </c>
      <c r="AT585">
        <f>_xlfn.RANK.AVG(Table2[[#This Row],[6M Return vs Nifty Z-Score]],Table2[6M Return vs Nifty Z-Score])</f>
        <v>270</v>
      </c>
      <c r="AU585">
        <f>_xlfn.RANK.AVG(Table2[[#This Row],[Sharpe Ratio Z-Score]],Table2[Sharpe Ratio Z-Score])</f>
        <v>220</v>
      </c>
      <c r="AV585">
        <f>(Table2[[#This Row],[Rank 1Y]]+Table2[[#This Row],[Rank 6M]]+Table2[[#This Row],[Rank Sharpe]])/3</f>
        <v>178</v>
      </c>
    </row>
    <row r="586" spans="1:48" x14ac:dyDescent="0.3">
      <c r="A586" t="s">
        <v>1484</v>
      </c>
      <c r="B586" t="s">
        <v>1485</v>
      </c>
      <c r="C586" t="s">
        <v>10151</v>
      </c>
      <c r="D586" t="s">
        <v>193</v>
      </c>
      <c r="E586">
        <v>6665.5445359799996</v>
      </c>
      <c r="F586">
        <v>1645.05</v>
      </c>
      <c r="G586">
        <v>70.332657777763401</v>
      </c>
      <c r="H586">
        <f>(Table2[[#This Row],[1Y Return vs Nifty]]-AVERAGE(Table2[1Y Return vs Nifty]))/_xlfn.STDEV.P(Table2[1Y Return vs Nifty])</f>
        <v>0.33041862089116669</v>
      </c>
      <c r="I586">
        <v>-4.9727538890348697</v>
      </c>
      <c r="J586">
        <f>(Table2[[#This Row],[1M Return vs Nifty]]-AVERAGE(Table2[1M Return vs Nifty]))/_xlfn.STDEV.P(Table2[1M Return vs Nifty])</f>
        <v>-0.42569276065113998</v>
      </c>
      <c r="K586">
        <v>56.246963028976801</v>
      </c>
      <c r="L586">
        <f>(Table2[[#This Row],[6M Return vs Nifty]]-AVERAGE(Table2[6M Return vs Nifty]))/_xlfn.STDEV.P(Table2[6M Return vs Nifty])</f>
        <v>1.4051460117760861</v>
      </c>
      <c r="M586">
        <v>-6.21598633271282</v>
      </c>
      <c r="N586">
        <f>(Table2[[#This Row],[1W Return vs Nifty]]-AVERAGE(Table2[1W Return vs Nifty]))/_xlfn.STDEV.P(Table2[1W Return vs Nifty])</f>
        <v>-0.99856424586263048</v>
      </c>
      <c r="O586">
        <v>1614.3</v>
      </c>
      <c r="P586">
        <v>1537.67498941598</v>
      </c>
      <c r="Q586">
        <v>1300.4440755805299</v>
      </c>
      <c r="R586">
        <v>53.277213856021199</v>
      </c>
      <c r="S586" s="2">
        <f>(Table2[[#This Row],[Close Price]]-Table2[[#This Row],[20D EMA]])/Table2[[#This Row],[20D EMA]]</f>
        <v>1.9048503995539864E-2</v>
      </c>
      <c r="T586" s="2">
        <f>(Table2[[#This Row],[Close Price]]-Table2[[#This Row],[50D EMA]])/Table2[[#This Row],[50D EMA]]</f>
        <v>6.9829457670246523E-2</v>
      </c>
      <c r="U586" s="2">
        <f>(Table2[[#This Row],[Close Price]]-Table2[[#This Row],[200D EMA]])/Table2[[#This Row],[200D EMA]]</f>
        <v>0.26499096031148811</v>
      </c>
      <c r="V586">
        <v>0.47737746743404702</v>
      </c>
      <c r="W586">
        <v>1570</v>
      </c>
      <c r="X586">
        <v>1650</v>
      </c>
      <c r="Y586">
        <v>1580</v>
      </c>
      <c r="Z586">
        <v>1669.7</v>
      </c>
      <c r="AA586">
        <v>1548.55</v>
      </c>
      <c r="AB586">
        <v>1755</v>
      </c>
      <c r="AC586" s="2">
        <f>(Table2[[#This Row],[Close Price]]/Table2[[#This Row],[Day Low]])-1</f>
        <v>4.7802547770700698E-2</v>
      </c>
      <c r="AD586" s="2">
        <f>(Table2[[#This Row],[Day High]]/Table2[[#This Row],[Close Price]])-1</f>
        <v>3.0090270812437314E-3</v>
      </c>
      <c r="AE586" s="2">
        <f>(Table2[[#This Row],[Close Price]]/Table2[[#This Row],[Current Week Low]])-1</f>
        <v>4.1170886075949431E-2</v>
      </c>
      <c r="AF586" s="2">
        <f>(Table2[[#This Row],[Current Week High]]/Table2[[#This Row],[Close Price]])-1</f>
        <v>1.4984346980335017E-2</v>
      </c>
      <c r="AG586" s="2">
        <f>(Table2[[#This Row],[Close Price]]/Table2[[#This Row],[Current Month Low]])-1</f>
        <v>6.2316360466242671E-2</v>
      </c>
      <c r="AH586" s="2">
        <f>(Table2[[#This Row],[Current Month High]]/Table2[[#This Row],[Close Price]])-1</f>
        <v>6.6836874259141199E-2</v>
      </c>
      <c r="AI586">
        <v>6.6836874259141199</v>
      </c>
      <c r="AJ586">
        <v>101.106356968215</v>
      </c>
      <c r="AK586" t="str">
        <f>IF(AND(Table2[[#This Row],[20D EMA]]&gt;Table2[[#This Row],[50D EMA]],Table2[[#This Row],[50D EMA]]&gt;Table2[[#This Row],[200D EMA]]),"Uptrend","Downtrend/NoTrend")</f>
        <v>Uptrend</v>
      </c>
      <c r="AL586">
        <v>-0.1</v>
      </c>
      <c r="AM586" t="s">
        <v>10184</v>
      </c>
      <c r="AN586">
        <v>-0.73</v>
      </c>
      <c r="AO586" t="s">
        <v>10184</v>
      </c>
      <c r="AP586">
        <v>2.8587037174477001E-2</v>
      </c>
      <c r="AQ586">
        <f>(Table2[[#This Row],[Sharpe Ratio]]-AVERAGE(Table2[Sharpe Ratio]))/_xlfn.STDEV.P(Table2[Sharpe Ratio])</f>
        <v>-0.28317846938592794</v>
      </c>
      <c r="AR5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2.8129156767554342E-2</v>
      </c>
      <c r="AS586">
        <f>_xlfn.RANK.AVG(Table2[[#This Row],[1Y Return vs Nifty Z-Score]],Table2[1Y Return vs Nifty Z-Score])</f>
        <v>186</v>
      </c>
      <c r="AT586">
        <f>_xlfn.RANK.AVG(Table2[[#This Row],[6M Return vs Nifty Z-Score]],Table2[6M Return vs Nifty Z-Score])</f>
        <v>61</v>
      </c>
      <c r="AU586">
        <f>_xlfn.RANK.AVG(Table2[[#This Row],[Sharpe Ratio Z-Score]],Table2[Sharpe Ratio Z-Score])</f>
        <v>412</v>
      </c>
      <c r="AV586">
        <f>(Table2[[#This Row],[Rank 1Y]]+Table2[[#This Row],[Rank 6M]]+Table2[[#This Row],[Rank Sharpe]])/3</f>
        <v>219.66666666666666</v>
      </c>
    </row>
    <row r="587" spans="1:48" x14ac:dyDescent="0.3">
      <c r="A587" t="s">
        <v>1490</v>
      </c>
      <c r="B587" t="s">
        <v>1491</v>
      </c>
      <c r="C587" t="s">
        <v>10146</v>
      </c>
      <c r="D587" t="s">
        <v>1492</v>
      </c>
      <c r="E587">
        <v>6635.2361198500003</v>
      </c>
      <c r="F587">
        <v>508.3</v>
      </c>
      <c r="G587">
        <v>-20.333728867126101</v>
      </c>
      <c r="H587">
        <f>(Table2[[#This Row],[1Y Return vs Nifty]]-AVERAGE(Table2[1Y Return vs Nifty]))/_xlfn.STDEV.P(Table2[1Y Return vs Nifty])</f>
        <v>-0.78465180210055652</v>
      </c>
      <c r="I587">
        <v>-3.9896806112643901</v>
      </c>
      <c r="J587">
        <f>(Table2[[#This Row],[1M Return vs Nifty]]-AVERAGE(Table2[1M Return vs Nifty]))/_xlfn.STDEV.P(Table2[1M Return vs Nifty])</f>
        <v>-0.33221716307047294</v>
      </c>
      <c r="K587">
        <v>-7.7836040955334997</v>
      </c>
      <c r="L587">
        <f>(Table2[[#This Row],[6M Return vs Nifty]]-AVERAGE(Table2[6M Return vs Nifty]))/_xlfn.STDEV.P(Table2[6M Return vs Nifty])</f>
        <v>-0.56484230720898865</v>
      </c>
      <c r="M587">
        <v>-3.4932715109335399</v>
      </c>
      <c r="N587">
        <f>(Table2[[#This Row],[1W Return vs Nifty]]-AVERAGE(Table2[1W Return vs Nifty]))/_xlfn.STDEV.P(Table2[1W Return vs Nifty])</f>
        <v>-0.417579793630938</v>
      </c>
      <c r="O587">
        <v>509.01</v>
      </c>
      <c r="P587">
        <v>505.99476657899498</v>
      </c>
      <c r="Q587">
        <v>500.34086128052002</v>
      </c>
      <c r="R587">
        <v>45.963256656002798</v>
      </c>
      <c r="S587" s="2">
        <f>(Table2[[#This Row],[Close Price]]-Table2[[#This Row],[20D EMA]])/Table2[[#This Row],[20D EMA]]</f>
        <v>-1.3948645409716501E-3</v>
      </c>
      <c r="T587" s="2">
        <f>(Table2[[#This Row],[Close Price]]-Table2[[#This Row],[50D EMA]])/Table2[[#This Row],[50D EMA]]</f>
        <v>4.5558443945786118E-3</v>
      </c>
      <c r="U587" s="2">
        <f>(Table2[[#This Row],[Close Price]]-Table2[[#This Row],[200D EMA]])/Table2[[#This Row],[200D EMA]]</f>
        <v>1.5907432983007241E-2</v>
      </c>
      <c r="V587">
        <v>1.0533998462224901</v>
      </c>
      <c r="W587">
        <v>506.55</v>
      </c>
      <c r="X587">
        <v>511.85</v>
      </c>
      <c r="Y587">
        <v>503.5</v>
      </c>
      <c r="Z587">
        <v>515.75</v>
      </c>
      <c r="AA587">
        <v>503.1</v>
      </c>
      <c r="AB587">
        <v>538</v>
      </c>
      <c r="AC587" s="2">
        <f>(Table2[[#This Row],[Close Price]]/Table2[[#This Row],[Day Low]])-1</f>
        <v>3.4547428684237325E-3</v>
      </c>
      <c r="AD587" s="2">
        <f>(Table2[[#This Row],[Day High]]/Table2[[#This Row],[Close Price]])-1</f>
        <v>6.9840645288214986E-3</v>
      </c>
      <c r="AE587" s="2">
        <f>(Table2[[#This Row],[Close Price]]/Table2[[#This Row],[Current Week Low]])-1</f>
        <v>9.5332671300893956E-3</v>
      </c>
      <c r="AF587" s="2">
        <f>(Table2[[#This Row],[Current Week High]]/Table2[[#This Row],[Close Price]])-1</f>
        <v>1.4656698799921264E-2</v>
      </c>
      <c r="AG587" s="2">
        <f>(Table2[[#This Row],[Close Price]]/Table2[[#This Row],[Current Month Low]])-1</f>
        <v>1.0335917312661369E-2</v>
      </c>
      <c r="AH587" s="2">
        <f>(Table2[[#This Row],[Current Month High]]/Table2[[#This Row],[Close Price]])-1</f>
        <v>5.8430060987605614E-2</v>
      </c>
      <c r="AI587">
        <v>31.684044855400298</v>
      </c>
      <c r="AJ587">
        <v>29.983378084643899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-0.11</v>
      </c>
      <c r="AM587" t="s">
        <v>10184</v>
      </c>
      <c r="AN587">
        <v>1.24</v>
      </c>
      <c r="AO587" t="s">
        <v>10183</v>
      </c>
      <c r="AP587">
        <v>4.2710166976606997E-2</v>
      </c>
      <c r="AQ587">
        <f>(Table2[[#This Row],[Sharpe Ratio]]-AVERAGE(Table2[Sharpe Ratio]))/_xlfn.STDEV.P(Table2[Sharpe Ratio])</f>
        <v>-0.12341003947099602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-2.2227011054819519</v>
      </c>
      <c r="AS587">
        <f>_xlfn.RANK.AVG(Table2[[#This Row],[1Y Return vs Nifty Z-Score]],Table2[1Y Return vs Nifty Z-Score])</f>
        <v>625</v>
      </c>
      <c r="AT587">
        <f>_xlfn.RANK.AVG(Table2[[#This Row],[6M Return vs Nifty Z-Score]],Table2[6M Return vs Nifty Z-Score])</f>
        <v>509</v>
      </c>
      <c r="AU587">
        <f>_xlfn.RANK.AVG(Table2[[#This Row],[Sharpe Ratio Z-Score]],Table2[Sharpe Ratio Z-Score])</f>
        <v>374</v>
      </c>
      <c r="AV587">
        <f>(Table2[[#This Row],[Rank 1Y]]+Table2[[#This Row],[Rank 6M]]+Table2[[#This Row],[Rank Sharpe]])/3</f>
        <v>502.66666666666669</v>
      </c>
    </row>
    <row r="588" spans="1:48" x14ac:dyDescent="0.3">
      <c r="A588" t="s">
        <v>1493</v>
      </c>
      <c r="B588" t="s">
        <v>1494</v>
      </c>
      <c r="C588" t="s">
        <v>10145</v>
      </c>
      <c r="D588" t="s">
        <v>937</v>
      </c>
      <c r="E588">
        <v>6615.7859743500003</v>
      </c>
      <c r="F588">
        <v>223.5</v>
      </c>
      <c r="G588">
        <v>74.778467039058</v>
      </c>
      <c r="H588">
        <f>(Table2[[#This Row],[1Y Return vs Nifty]]-AVERAGE(Table2[1Y Return vs Nifty]))/_xlfn.STDEV.P(Table2[1Y Return vs Nifty])</f>
        <v>0.38509588990982474</v>
      </c>
      <c r="I588">
        <v>2.7005879821281198</v>
      </c>
      <c r="J588">
        <f>(Table2[[#This Row],[1M Return vs Nifty]]-AVERAGE(Table2[1M Return vs Nifty]))/_xlfn.STDEV.P(Table2[1M Return vs Nifty])</f>
        <v>0.30392753629601876</v>
      </c>
      <c r="K588">
        <v>0.26207165394473297</v>
      </c>
      <c r="L588">
        <f>(Table2[[#This Row],[6M Return vs Nifty]]-AVERAGE(Table2[6M Return vs Nifty]))/_xlfn.STDEV.P(Table2[6M Return vs Nifty])</f>
        <v>-0.31730604512977278</v>
      </c>
      <c r="M588">
        <v>2.2675285162682601</v>
      </c>
      <c r="N588">
        <f>(Table2[[#This Row],[1W Return vs Nifty]]-AVERAGE(Table2[1W Return vs Nifty]))/_xlfn.STDEV.P(Table2[1W Return vs Nifty])</f>
        <v>0.81168418269433595</v>
      </c>
      <c r="O588">
        <v>215.84</v>
      </c>
      <c r="P588">
        <v>213.12387366956699</v>
      </c>
      <c r="Q588">
        <v>189.703410999765</v>
      </c>
      <c r="R588">
        <v>62.712425407718101</v>
      </c>
      <c r="S588" s="2">
        <f>(Table2[[#This Row],[Close Price]]-Table2[[#This Row],[20D EMA]])/Table2[[#This Row],[20D EMA]]</f>
        <v>3.5489251297257211E-2</v>
      </c>
      <c r="T588" s="2">
        <f>(Table2[[#This Row],[Close Price]]-Table2[[#This Row],[50D EMA]])/Table2[[#This Row],[50D EMA]]</f>
        <v>4.8685894037945446E-2</v>
      </c>
      <c r="U588" s="2">
        <f>(Table2[[#This Row],[Close Price]]-Table2[[#This Row],[200D EMA]])/Table2[[#This Row],[200D EMA]]</f>
        <v>0.17815488304676225</v>
      </c>
      <c r="V588">
        <v>1.1392669530898001</v>
      </c>
      <c r="W588">
        <v>222.85</v>
      </c>
      <c r="X588">
        <v>229.14</v>
      </c>
      <c r="Y588">
        <v>219.6</v>
      </c>
      <c r="Z588">
        <v>229.95</v>
      </c>
      <c r="AA588">
        <v>204.5</v>
      </c>
      <c r="AB588">
        <v>235</v>
      </c>
      <c r="AC588" s="2">
        <f>(Table2[[#This Row],[Close Price]]/Table2[[#This Row],[Day Low]])-1</f>
        <v>2.9167601525690312E-3</v>
      </c>
      <c r="AD588" s="2">
        <f>(Table2[[#This Row],[Day High]]/Table2[[#This Row],[Close Price]])-1</f>
        <v>2.5234899328858917E-2</v>
      </c>
      <c r="AE588" s="2">
        <f>(Table2[[#This Row],[Close Price]]/Table2[[#This Row],[Current Week Low]])-1</f>
        <v>1.775956284153013E-2</v>
      </c>
      <c r="AF588" s="2">
        <f>(Table2[[#This Row],[Current Week High]]/Table2[[#This Row],[Close Price]])-1</f>
        <v>2.88590604026846E-2</v>
      </c>
      <c r="AG588" s="2">
        <f>(Table2[[#This Row],[Close Price]]/Table2[[#This Row],[Current Month Low]])-1</f>
        <v>9.2909535452322833E-2</v>
      </c>
      <c r="AH588" s="2">
        <f>(Table2[[#This Row],[Current Month High]]/Table2[[#This Row],[Close Price]])-1</f>
        <v>5.1454138702460961E-2</v>
      </c>
      <c r="AI588">
        <v>13.914988814317599</v>
      </c>
      <c r="AJ588">
        <v>104.670329670329</v>
      </c>
      <c r="AK588" t="str">
        <f>IF(AND(Table2[[#This Row],[20D EMA]]&gt;Table2[[#This Row],[50D EMA]],Table2[[#This Row],[50D EMA]]&gt;Table2[[#This Row],[200D EMA]]),"Uptrend","Downtrend/NoTrend")</f>
        <v>Uptrend</v>
      </c>
      <c r="AL588">
        <v>-0.1</v>
      </c>
      <c r="AM588" t="s">
        <v>10184</v>
      </c>
      <c r="AN588">
        <v>6.29</v>
      </c>
      <c r="AO588" t="s">
        <v>10183</v>
      </c>
      <c r="AP588">
        <v>7.6496702664097999E-2</v>
      </c>
      <c r="AQ588">
        <f>(Table2[[#This Row],[Sharpe Ratio]]-AVERAGE(Table2[Sharpe Ratio]))/_xlfn.STDEV.P(Table2[Sharpe Ratio])</f>
        <v>0.25880139911828487</v>
      </c>
      <c r="AR5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1.4422029628886914</v>
      </c>
      <c r="AS588">
        <f>_xlfn.RANK.AVG(Table2[[#This Row],[1Y Return vs Nifty Z-Score]],Table2[1Y Return vs Nifty Z-Score])</f>
        <v>176</v>
      </c>
      <c r="AT588">
        <f>_xlfn.RANK.AVG(Table2[[#This Row],[6M Return vs Nifty Z-Score]],Table2[6M Return vs Nifty Z-Score])</f>
        <v>431</v>
      </c>
      <c r="AU588">
        <f>_xlfn.RANK.AVG(Table2[[#This Row],[Sharpe Ratio Z-Score]],Table2[Sharpe Ratio Z-Score])</f>
        <v>260</v>
      </c>
      <c r="AV588">
        <f>(Table2[[#This Row],[Rank 1Y]]+Table2[[#This Row],[Rank 6M]]+Table2[[#This Row],[Rank Sharpe]])/3</f>
        <v>289</v>
      </c>
    </row>
    <row r="589" spans="1:48" x14ac:dyDescent="0.3">
      <c r="A589" t="s">
        <v>1495</v>
      </c>
      <c r="B589" t="s">
        <v>1496</v>
      </c>
      <c r="C589" t="s">
        <v>10142</v>
      </c>
      <c r="D589" t="s">
        <v>46</v>
      </c>
      <c r="E589">
        <v>6583.5208850839999</v>
      </c>
      <c r="F589">
        <v>234.52</v>
      </c>
      <c r="G589">
        <v>124.484703212451</v>
      </c>
      <c r="H589">
        <f>(Table2[[#This Row],[1Y Return vs Nifty]]-AVERAGE(Table2[1Y Return vs Nifty]))/_xlfn.STDEV.P(Table2[1Y Return vs Nifty])</f>
        <v>0.99641344480783878</v>
      </c>
      <c r="I589">
        <v>0.117130666198341</v>
      </c>
      <c r="J589">
        <f>(Table2[[#This Row],[1M Return vs Nifty]]-AVERAGE(Table2[1M Return vs Nifty]))/_xlfn.STDEV.P(Table2[1M Return vs Nifty])</f>
        <v>5.8279300410327861E-2</v>
      </c>
      <c r="K589">
        <v>38.301452076772499</v>
      </c>
      <c r="L589">
        <f>(Table2[[#This Row],[6M Return vs Nifty]]-AVERAGE(Table2[6M Return vs Nifty]))/_xlfn.STDEV.P(Table2[6M Return vs Nifty])</f>
        <v>0.85302772606237709</v>
      </c>
      <c r="M589">
        <v>0.55704358784067098</v>
      </c>
      <c r="N589">
        <f>(Table2[[#This Row],[1W Return vs Nifty]]-AVERAGE(Table2[1W Return vs Nifty]))/_xlfn.STDEV.P(Table2[1W Return vs Nifty])</f>
        <v>0.44669364411723722</v>
      </c>
      <c r="O589">
        <v>229.06</v>
      </c>
      <c r="P589">
        <v>211.67756705372099</v>
      </c>
      <c r="Q589">
        <v>169.831570465071</v>
      </c>
      <c r="R589">
        <v>53.868158351491303</v>
      </c>
      <c r="S589" s="2">
        <f>(Table2[[#This Row],[Close Price]]-Table2[[#This Row],[20D EMA]])/Table2[[#This Row],[20D EMA]]</f>
        <v>2.3836549375709455E-2</v>
      </c>
      <c r="T589" s="2">
        <f>(Table2[[#This Row],[Close Price]]-Table2[[#This Row],[50D EMA]])/Table2[[#This Row],[50D EMA]]</f>
        <v>0.10791144883331878</v>
      </c>
      <c r="U589" s="2">
        <f>(Table2[[#This Row],[Close Price]]-Table2[[#This Row],[200D EMA]])/Table2[[#This Row],[200D EMA]]</f>
        <v>0.38089755254446866</v>
      </c>
      <c r="V589">
        <v>0.60382184272960004</v>
      </c>
      <c r="W589">
        <v>233.1</v>
      </c>
      <c r="X589">
        <v>237.4</v>
      </c>
      <c r="Y589">
        <v>229.13</v>
      </c>
      <c r="Z589">
        <v>239.75</v>
      </c>
      <c r="AA589">
        <v>224.56</v>
      </c>
      <c r="AB589">
        <v>243.35</v>
      </c>
      <c r="AC589" s="2">
        <f>(Table2[[#This Row],[Close Price]]/Table2[[#This Row],[Day Low]])-1</f>
        <v>6.0918060918062622E-3</v>
      </c>
      <c r="AD589" s="2">
        <f>(Table2[[#This Row],[Day High]]/Table2[[#This Row],[Close Price]])-1</f>
        <v>1.2280402524304845E-2</v>
      </c>
      <c r="AE589" s="2">
        <f>(Table2[[#This Row],[Close Price]]/Table2[[#This Row],[Current Week Low]])-1</f>
        <v>2.3523763802208331E-2</v>
      </c>
      <c r="AF589" s="2">
        <f>(Table2[[#This Row],[Current Week High]]/Table2[[#This Row],[Close Price]])-1</f>
        <v>2.2300869861845429E-2</v>
      </c>
      <c r="AG589" s="2">
        <f>(Table2[[#This Row],[Close Price]]/Table2[[#This Row],[Current Month Low]])-1</f>
        <v>4.4353402208763937E-2</v>
      </c>
      <c r="AH589" s="2">
        <f>(Table2[[#This Row],[Current Month High]]/Table2[[#This Row],[Close Price]])-1</f>
        <v>3.7651373017226542E-2</v>
      </c>
      <c r="AI589">
        <v>6.17431349138666</v>
      </c>
      <c r="AJ589">
        <v>163.65373805508699</v>
      </c>
      <c r="AK589" t="str">
        <f>IF(AND(Table2[[#This Row],[20D EMA]]&gt;Table2[[#This Row],[50D EMA]],Table2[[#This Row],[50D EMA]]&gt;Table2[[#This Row],[200D EMA]]),"Uptrend","Downtrend/NoTrend")</f>
        <v>Uptrend</v>
      </c>
      <c r="AL589">
        <v>0.22</v>
      </c>
      <c r="AM589" t="s">
        <v>10183</v>
      </c>
      <c r="AN589">
        <v>3.15</v>
      </c>
      <c r="AO589" t="s">
        <v>10183</v>
      </c>
      <c r="AP589">
        <v>7.6525254487424005E-2</v>
      </c>
      <c r="AQ589">
        <f>(Table2[[#This Row],[Sharpe Ratio]]-AVERAGE(Table2[Sharpe Ratio]))/_xlfn.STDEV.P(Table2[Sharpe Ratio])</f>
        <v>0.25912439267905468</v>
      </c>
      <c r="AR5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2.6135385080768354</v>
      </c>
      <c r="AS589">
        <f>_xlfn.RANK.AVG(Table2[[#This Row],[1Y Return vs Nifty Z-Score]],Table2[1Y Return vs Nifty Z-Score])</f>
        <v>87</v>
      </c>
      <c r="AT589">
        <f>_xlfn.RANK.AVG(Table2[[#This Row],[6M Return vs Nifty Z-Score]],Table2[6M Return vs Nifty Z-Score])</f>
        <v>114</v>
      </c>
      <c r="AU589">
        <f>_xlfn.RANK.AVG(Table2[[#This Row],[Sharpe Ratio Z-Score]],Table2[Sharpe Ratio Z-Score])</f>
        <v>259</v>
      </c>
      <c r="AV589">
        <f>(Table2[[#This Row],[Rank 1Y]]+Table2[[#This Row],[Rank 6M]]+Table2[[#This Row],[Rank Sharpe]])/3</f>
        <v>153.33333333333334</v>
      </c>
    </row>
    <row r="590" spans="1:48" x14ac:dyDescent="0.3">
      <c r="A590" t="s">
        <v>1497</v>
      </c>
      <c r="B590" t="s">
        <v>1498</v>
      </c>
      <c r="C590" t="s">
        <v>10146</v>
      </c>
      <c r="D590" t="s">
        <v>258</v>
      </c>
      <c r="E590">
        <v>6563.7547039999999</v>
      </c>
      <c r="F590">
        <v>1460</v>
      </c>
      <c r="G590">
        <v>-27.584642661471101</v>
      </c>
      <c r="H590">
        <f>(Table2[[#This Row],[1Y Return vs Nifty]]-AVERAGE(Table2[1Y Return vs Nifty]))/_xlfn.STDEV.P(Table2[1Y Return vs Nifty])</f>
        <v>-0.87382795448660211</v>
      </c>
      <c r="I590">
        <v>1.7394191239924299</v>
      </c>
      <c r="J590">
        <f>(Table2[[#This Row],[1M Return vs Nifty]]-AVERAGE(Table2[1M Return vs Nifty]))/_xlfn.STDEV.P(Table2[1M Return vs Nifty])</f>
        <v>0.21253472212663854</v>
      </c>
      <c r="K590">
        <v>-16.74508032572</v>
      </c>
      <c r="L590">
        <f>(Table2[[#This Row],[6M Return vs Nifty]]-AVERAGE(Table2[6M Return vs Nifty]))/_xlfn.STDEV.P(Table2[6M Return vs Nifty])</f>
        <v>-0.8405544285775346</v>
      </c>
      <c r="M590">
        <v>2.3667234851963599</v>
      </c>
      <c r="N590">
        <f>(Table2[[#This Row],[1W Return vs Nifty]]-AVERAGE(Table2[1W Return vs Nifty]))/_xlfn.STDEV.P(Table2[1W Return vs Nifty])</f>
        <v>0.83285082645219033</v>
      </c>
      <c r="O590">
        <v>1386.21</v>
      </c>
      <c r="P590">
        <v>1360.29888072175</v>
      </c>
      <c r="Q590">
        <v>1429.16035547509</v>
      </c>
      <c r="R590">
        <v>81.8816348886143</v>
      </c>
      <c r="S590" s="2">
        <f>(Table2[[#This Row],[Close Price]]-Table2[[#This Row],[20D EMA]])/Table2[[#This Row],[20D EMA]]</f>
        <v>5.3231472864861719E-2</v>
      </c>
      <c r="T590" s="2">
        <f>(Table2[[#This Row],[Close Price]]-Table2[[#This Row],[50D EMA]])/Table2[[#This Row],[50D EMA]]</f>
        <v>7.3293539156152471E-2</v>
      </c>
      <c r="U590" s="2">
        <f>(Table2[[#This Row],[Close Price]]-Table2[[#This Row],[200D EMA]])/Table2[[#This Row],[200D EMA]]</f>
        <v>2.1578855309527602E-2</v>
      </c>
      <c r="V590">
        <v>1.0420611863985101</v>
      </c>
      <c r="W590">
        <v>1431.95</v>
      </c>
      <c r="X590">
        <v>1471.05</v>
      </c>
      <c r="Y590">
        <v>1429.5</v>
      </c>
      <c r="Z590">
        <v>1487.75</v>
      </c>
      <c r="AA590">
        <v>1317</v>
      </c>
      <c r="AB590">
        <v>1487.75</v>
      </c>
      <c r="AC590" s="2">
        <f>(Table2[[#This Row],[Close Price]]/Table2[[#This Row],[Day Low]])-1</f>
        <v>1.9588672788854344E-2</v>
      </c>
      <c r="AD590" s="2">
        <f>(Table2[[#This Row],[Day High]]/Table2[[#This Row],[Close Price]])-1</f>
        <v>7.568493150684974E-3</v>
      </c>
      <c r="AE590" s="2">
        <f>(Table2[[#This Row],[Close Price]]/Table2[[#This Row],[Current Week Low]])-1</f>
        <v>2.1336131514515522E-2</v>
      </c>
      <c r="AF590" s="2">
        <f>(Table2[[#This Row],[Current Week High]]/Table2[[#This Row],[Close Price]])-1</f>
        <v>1.9006849315068575E-2</v>
      </c>
      <c r="AG590" s="2">
        <f>(Table2[[#This Row],[Close Price]]/Table2[[#This Row],[Current Month Low]])-1</f>
        <v>0.10858010630220205</v>
      </c>
      <c r="AH590" s="2">
        <f>(Table2[[#This Row],[Current Month High]]/Table2[[#This Row],[Close Price]])-1</f>
        <v>1.9006849315068575E-2</v>
      </c>
      <c r="AI590">
        <v>29.9965753424657</v>
      </c>
      <c r="AJ590">
        <v>27.722858892485299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-7.0000000000000007E-2</v>
      </c>
      <c r="AM590" t="s">
        <v>10184</v>
      </c>
      <c r="AN590">
        <v>10.79</v>
      </c>
      <c r="AO590" t="s">
        <v>10183</v>
      </c>
      <c r="AP590">
        <v>-5.9554807411372E-2</v>
      </c>
      <c r="AQ590">
        <f>(Table2[[#This Row],[Sharpe Ratio]]-AVERAGE(Table2[Sharpe Ratio]))/_xlfn.STDEV.P(Table2[Sharpe Ratio])</f>
        <v>-1.2802863567016134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650</v>
      </c>
      <c r="AT590">
        <f>_xlfn.RANK.AVG(Table2[[#This Row],[6M Return vs Nifty Z-Score]],Table2[6M Return vs Nifty Z-Score])</f>
        <v>595</v>
      </c>
      <c r="AU590">
        <f>_xlfn.RANK.AVG(Table2[[#This Row],[Sharpe Ratio Z-Score]],Table2[Sharpe Ratio Z-Score])</f>
        <v>650</v>
      </c>
      <c r="AV590">
        <f>(Table2[[#This Row],[Rank 1Y]]+Table2[[#This Row],[Rank 6M]]+Table2[[#This Row],[Rank Sharpe]])/3</f>
        <v>631.66666666666663</v>
      </c>
    </row>
    <row r="591" spans="1:48" x14ac:dyDescent="0.3">
      <c r="A591" t="s">
        <v>1499</v>
      </c>
      <c r="B591" t="s">
        <v>1500</v>
      </c>
      <c r="C591" t="s">
        <v>647</v>
      </c>
      <c r="D591" t="s">
        <v>476</v>
      </c>
      <c r="E591">
        <v>6562.7640038400004</v>
      </c>
      <c r="F591">
        <v>919.05</v>
      </c>
      <c r="G591">
        <v>42.654212369960199</v>
      </c>
      <c r="H591">
        <f>(Table2[[#This Row],[1Y Return vs Nifty]]-AVERAGE(Table2[1Y Return vs Nifty]))/_xlfn.STDEV.P(Table2[1Y Return vs Nifty])</f>
        <v>-9.9877520848989775E-3</v>
      </c>
      <c r="I591">
        <v>8.6180258517165793</v>
      </c>
      <c r="J591">
        <f>(Table2[[#This Row],[1M Return vs Nifty]]-AVERAGE(Table2[1M Return vs Nifty]))/_xlfn.STDEV.P(Table2[1M Return vs Nifty])</f>
        <v>0.86658756735770348</v>
      </c>
      <c r="K591">
        <v>-9.6225386874163394</v>
      </c>
      <c r="L591">
        <f>(Table2[[#This Row],[6M Return vs Nifty]]-AVERAGE(Table2[6M Return vs Nifty]))/_xlfn.STDEV.P(Table2[6M Return vs Nifty])</f>
        <v>-0.6214196549988702</v>
      </c>
      <c r="M591">
        <v>-2.98156609667876</v>
      </c>
      <c r="N591">
        <f>(Table2[[#This Row],[1W Return vs Nifty]]-AVERAGE(Table2[1W Return vs Nifty]))/_xlfn.STDEV.P(Table2[1W Return vs Nifty])</f>
        <v>-0.30838991908854091</v>
      </c>
      <c r="O591">
        <v>917.1</v>
      </c>
      <c r="P591">
        <v>879.97183876292104</v>
      </c>
      <c r="Q591">
        <v>804.69122303404004</v>
      </c>
      <c r="R591">
        <v>46.4502151777452</v>
      </c>
      <c r="S591" s="2">
        <f>(Table2[[#This Row],[Close Price]]-Table2[[#This Row],[20D EMA]])/Table2[[#This Row],[20D EMA]]</f>
        <v>2.1262675825972433E-3</v>
      </c>
      <c r="T591" s="2">
        <f>(Table2[[#This Row],[Close Price]]-Table2[[#This Row],[50D EMA]])/Table2[[#This Row],[50D EMA]]</f>
        <v>4.4408422537720801E-2</v>
      </c>
      <c r="U591" s="2">
        <f>(Table2[[#This Row],[Close Price]]-Table2[[#This Row],[200D EMA]])/Table2[[#This Row],[200D EMA]]</f>
        <v>0.14211510414488804</v>
      </c>
      <c r="V591">
        <v>2.3286089660734102</v>
      </c>
      <c r="W591">
        <v>914.15</v>
      </c>
      <c r="X591">
        <v>935.35</v>
      </c>
      <c r="Y591">
        <v>913.55</v>
      </c>
      <c r="Z591">
        <v>935.4</v>
      </c>
      <c r="AA591">
        <v>901</v>
      </c>
      <c r="AB591">
        <v>994.7</v>
      </c>
      <c r="AC591" s="2">
        <f>(Table2[[#This Row],[Close Price]]/Table2[[#This Row],[Day Low]])-1</f>
        <v>5.3601706503307867E-3</v>
      </c>
      <c r="AD591" s="2">
        <f>(Table2[[#This Row],[Day High]]/Table2[[#This Row],[Close Price]])-1</f>
        <v>1.7735705347913688E-2</v>
      </c>
      <c r="AE591" s="2">
        <f>(Table2[[#This Row],[Close Price]]/Table2[[#This Row],[Current Week Low]])-1</f>
        <v>6.0204695966286081E-3</v>
      </c>
      <c r="AF591" s="2">
        <f>(Table2[[#This Row],[Current Week High]]/Table2[[#This Row],[Close Price]])-1</f>
        <v>1.7790109352048278E-2</v>
      </c>
      <c r="AG591" s="2">
        <f>(Table2[[#This Row],[Close Price]]/Table2[[#This Row],[Current Month Low]])-1</f>
        <v>2.0033296337402806E-2</v>
      </c>
      <c r="AH591" s="2">
        <f>(Table2[[#This Row],[Current Month High]]/Table2[[#This Row],[Close Price]])-1</f>
        <v>8.2313258255807709E-2</v>
      </c>
      <c r="AI591">
        <v>11.305152059191499</v>
      </c>
      <c r="AJ591">
        <v>90.654496421532997</v>
      </c>
      <c r="AK591" t="str">
        <f>IF(AND(Table2[[#This Row],[20D EMA]]&gt;Table2[[#This Row],[50D EMA]],Table2[[#This Row],[50D EMA]]&gt;Table2[[#This Row],[200D EMA]]),"Uptrend","Downtrend/NoTrend")</f>
        <v>Uptrend</v>
      </c>
      <c r="AL591">
        <v>0.04</v>
      </c>
      <c r="AM591" t="s">
        <v>10183</v>
      </c>
      <c r="AN591">
        <v>-0.98</v>
      </c>
      <c r="AO591" t="s">
        <v>10184</v>
      </c>
      <c r="AP591">
        <v>0.14770060420068501</v>
      </c>
      <c r="AQ591">
        <f>(Table2[[#This Row],[Sharpe Ratio]]-AVERAGE(Table2[Sharpe Ratio]))/_xlfn.STDEV.P(Table2[Sharpe Ratio])</f>
        <v>1.0642981772192841</v>
      </c>
      <c r="AR5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0.99108841840467754</v>
      </c>
      <c r="AS591">
        <f>_xlfn.RANK.AVG(Table2[[#This Row],[1Y Return vs Nifty Z-Score]],Table2[1Y Return vs Nifty Z-Score])</f>
        <v>282</v>
      </c>
      <c r="AT591">
        <f>_xlfn.RANK.AVG(Table2[[#This Row],[6M Return vs Nifty Z-Score]],Table2[6M Return vs Nifty Z-Score])</f>
        <v>529</v>
      </c>
      <c r="AU591">
        <f>_xlfn.RANK.AVG(Table2[[#This Row],[Sharpe Ratio Z-Score]],Table2[Sharpe Ratio Z-Score])</f>
        <v>110</v>
      </c>
      <c r="AV591">
        <f>(Table2[[#This Row],[Rank 1Y]]+Table2[[#This Row],[Rank 6M]]+Table2[[#This Row],[Rank Sharpe]])/3</f>
        <v>307</v>
      </c>
    </row>
    <row r="592" spans="1:48" x14ac:dyDescent="0.3">
      <c r="A592" t="s">
        <v>1503</v>
      </c>
      <c r="B592" t="s">
        <v>1504</v>
      </c>
      <c r="C592" t="s">
        <v>10142</v>
      </c>
      <c r="D592" t="s">
        <v>46</v>
      </c>
      <c r="E592">
        <v>6532.5814605099904</v>
      </c>
      <c r="F592">
        <v>863.35</v>
      </c>
      <c r="G592">
        <v>136.946006127533</v>
      </c>
      <c r="H592">
        <f>(Table2[[#This Row],[1Y Return vs Nifty]]-AVERAGE(Table2[1Y Return vs Nifty]))/_xlfn.STDEV.P(Table2[1Y Return vs Nifty])</f>
        <v>1.1496701348198886</v>
      </c>
      <c r="I592">
        <v>-5.8753961771394696</v>
      </c>
      <c r="J592">
        <f>(Table2[[#This Row],[1M Return vs Nifty]]-AVERAGE(Table2[1M Return vs Nifty]))/_xlfn.STDEV.P(Table2[1M Return vs Nifty])</f>
        <v>-0.51152057144619378</v>
      </c>
      <c r="K592">
        <v>34.966494109845897</v>
      </c>
      <c r="L592">
        <f>(Table2[[#This Row],[6M Return vs Nifty]]-AVERAGE(Table2[6M Return vs Nifty]))/_xlfn.STDEV.P(Table2[6M Return vs Nifty])</f>
        <v>0.75042316492556416</v>
      </c>
      <c r="M592">
        <v>-6.07858632817433</v>
      </c>
      <c r="N592">
        <f>(Table2[[#This Row],[1W Return vs Nifty]]-AVERAGE(Table2[1W Return vs Nifty]))/_xlfn.STDEV.P(Table2[1W Return vs Nifty])</f>
        <v>-0.96924524934677059</v>
      </c>
      <c r="O592">
        <v>851.73</v>
      </c>
      <c r="P592">
        <v>788.76850543797195</v>
      </c>
      <c r="Q592">
        <v>622.848982004292</v>
      </c>
      <c r="R592">
        <v>50.474366316063701</v>
      </c>
      <c r="S592" s="2">
        <f>(Table2[[#This Row],[Close Price]]-Table2[[#This Row],[20D EMA]])/Table2[[#This Row],[20D EMA]]</f>
        <v>1.3642821081798227E-2</v>
      </c>
      <c r="T592" s="2">
        <f>(Table2[[#This Row],[Close Price]]-Table2[[#This Row],[50D EMA]])/Table2[[#This Row],[50D EMA]]</f>
        <v>9.4554351559227021E-2</v>
      </c>
      <c r="U592" s="2">
        <f>(Table2[[#This Row],[Close Price]]-Table2[[#This Row],[200D EMA]])/Table2[[#This Row],[200D EMA]]</f>
        <v>0.38613054680091097</v>
      </c>
      <c r="V592">
        <v>0.84263349218608097</v>
      </c>
      <c r="W592">
        <v>858.05</v>
      </c>
      <c r="X592">
        <v>873.95</v>
      </c>
      <c r="Y592">
        <v>844.85</v>
      </c>
      <c r="Z592">
        <v>869.6</v>
      </c>
      <c r="AA592">
        <v>820</v>
      </c>
      <c r="AB592">
        <v>936.8</v>
      </c>
      <c r="AC592" s="2">
        <f>(Table2[[#This Row],[Close Price]]/Table2[[#This Row],[Day Low]])-1</f>
        <v>6.1767962239962504E-3</v>
      </c>
      <c r="AD592" s="2">
        <f>(Table2[[#This Row],[Day High]]/Table2[[#This Row],[Close Price]])-1</f>
        <v>1.2277755255690082E-2</v>
      </c>
      <c r="AE592" s="2">
        <f>(Table2[[#This Row],[Close Price]]/Table2[[#This Row],[Current Week Low]])-1</f>
        <v>2.1897378232822451E-2</v>
      </c>
      <c r="AF592" s="2">
        <f>(Table2[[#This Row],[Current Week High]]/Table2[[#This Row],[Close Price]])-1</f>
        <v>7.2392424856662085E-3</v>
      </c>
      <c r="AG592" s="2">
        <f>(Table2[[#This Row],[Close Price]]/Table2[[#This Row],[Current Month Low]])-1</f>
        <v>5.2865853658536688E-2</v>
      </c>
      <c r="AH592" s="2">
        <f>(Table2[[#This Row],[Current Month High]]/Table2[[#This Row],[Close Price]])-1</f>
        <v>8.5075577691550386E-2</v>
      </c>
      <c r="AI592">
        <v>8.5075577691550297</v>
      </c>
      <c r="AJ592">
        <v>175.698547022193</v>
      </c>
      <c r="AK592" t="str">
        <f>IF(AND(Table2[[#This Row],[20D EMA]]&gt;Table2[[#This Row],[50D EMA]],Table2[[#This Row],[50D EMA]]&gt;Table2[[#This Row],[200D EMA]]),"Uptrend","Downtrend/NoTrend")</f>
        <v>Uptrend</v>
      </c>
      <c r="AL592">
        <v>0.22</v>
      </c>
      <c r="AM592" t="s">
        <v>10183</v>
      </c>
      <c r="AN592">
        <v>2.95</v>
      </c>
      <c r="AO592" t="s">
        <v>10183</v>
      </c>
      <c r="AP592">
        <v>0.14324807778165299</v>
      </c>
      <c r="AQ592">
        <f>(Table2[[#This Row],[Sharpe Ratio]]-AVERAGE(Table2[Sharpe Ratio]))/_xlfn.STDEV.P(Table2[Sharpe Ratio])</f>
        <v>1.0139288068962689</v>
      </c>
      <c r="AR5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1.4332562858487572</v>
      </c>
      <c r="AS592">
        <f>_xlfn.RANK.AVG(Table2[[#This Row],[1Y Return vs Nifty Z-Score]],Table2[1Y Return vs Nifty Z-Score])</f>
        <v>73</v>
      </c>
      <c r="AT592">
        <f>_xlfn.RANK.AVG(Table2[[#This Row],[6M Return vs Nifty Z-Score]],Table2[6M Return vs Nifty Z-Score])</f>
        <v>130</v>
      </c>
      <c r="AU592">
        <f>_xlfn.RANK.AVG(Table2[[#This Row],[Sharpe Ratio Z-Score]],Table2[Sharpe Ratio Z-Score])</f>
        <v>117</v>
      </c>
      <c r="AV592">
        <f>(Table2[[#This Row],[Rank 1Y]]+Table2[[#This Row],[Rank 6M]]+Table2[[#This Row],[Rank Sharpe]])/3</f>
        <v>106.66666666666667</v>
      </c>
    </row>
    <row r="593" spans="1:48" x14ac:dyDescent="0.3">
      <c r="A593" t="s">
        <v>1513</v>
      </c>
      <c r="B593" t="s">
        <v>1514</v>
      </c>
      <c r="C593" t="s">
        <v>10149</v>
      </c>
      <c r="D593" t="s">
        <v>83</v>
      </c>
      <c r="E593">
        <v>6437.57025574</v>
      </c>
      <c r="F593">
        <v>3255.1</v>
      </c>
      <c r="G593">
        <v>19.2491203113388</v>
      </c>
      <c r="H593">
        <f>(Table2[[#This Row],[1Y Return vs Nifty]]-AVERAGE(Table2[1Y Return vs Nifty]))/_xlfn.STDEV.P(Table2[1Y Return vs Nifty])</f>
        <v>-0.29783782384507362</v>
      </c>
      <c r="I593">
        <v>13.328940959128101</v>
      </c>
      <c r="J593">
        <f>(Table2[[#This Row],[1M Return vs Nifty]]-AVERAGE(Table2[1M Return vs Nifty]))/_xlfn.STDEV.P(Table2[1M Return vs Nifty])</f>
        <v>1.3145252895748818</v>
      </c>
      <c r="K593">
        <v>45.558289374358601</v>
      </c>
      <c r="L593">
        <f>(Table2[[#This Row],[6M Return vs Nifty]]-AVERAGE(Table2[6M Return vs Nifty]))/_xlfn.STDEV.P(Table2[6M Return vs Nifty])</f>
        <v>1.0762942900023911</v>
      </c>
      <c r="M593">
        <v>2.1799280201745399E-2</v>
      </c>
      <c r="N593">
        <f>(Table2[[#This Row],[1W Return vs Nifty]]-AVERAGE(Table2[1W Return vs Nifty]))/_xlfn.STDEV.P(Table2[1W Return vs Nifty])</f>
        <v>0.33248094053320337</v>
      </c>
      <c r="O593">
        <v>3036.98</v>
      </c>
      <c r="P593">
        <v>2698.78264004414</v>
      </c>
      <c r="Q593">
        <v>2296.2017688896699</v>
      </c>
      <c r="R593">
        <v>71.897613762250998</v>
      </c>
      <c r="S593" s="2">
        <f>(Table2[[#This Row],[Close Price]]-Table2[[#This Row],[20D EMA]])/Table2[[#This Row],[20D EMA]]</f>
        <v>7.1821348839965979E-2</v>
      </c>
      <c r="T593" s="2">
        <f>(Table2[[#This Row],[Close Price]]-Table2[[#This Row],[50D EMA]])/Table2[[#This Row],[50D EMA]]</f>
        <v>0.20613640820913282</v>
      </c>
      <c r="U593" s="2">
        <f>(Table2[[#This Row],[Close Price]]-Table2[[#This Row],[200D EMA]])/Table2[[#This Row],[200D EMA]]</f>
        <v>0.41760190419764637</v>
      </c>
      <c r="V593">
        <v>0.90086917727888804</v>
      </c>
      <c r="W593">
        <v>3220</v>
      </c>
      <c r="X593">
        <v>3282.45</v>
      </c>
      <c r="Y593">
        <v>3145</v>
      </c>
      <c r="Z593">
        <v>3364.95</v>
      </c>
      <c r="AA593">
        <v>2784.1</v>
      </c>
      <c r="AB593">
        <v>3388</v>
      </c>
      <c r="AC593" s="2">
        <f>(Table2[[#This Row],[Close Price]]/Table2[[#This Row],[Day Low]])-1</f>
        <v>1.0900621118012488E-2</v>
      </c>
      <c r="AD593" s="2">
        <f>(Table2[[#This Row],[Day High]]/Table2[[#This Row],[Close Price]])-1</f>
        <v>8.4021996252034992E-3</v>
      </c>
      <c r="AE593" s="2">
        <f>(Table2[[#This Row],[Close Price]]/Table2[[#This Row],[Current Week Low]])-1</f>
        <v>3.5007949125596127E-2</v>
      </c>
      <c r="AF593" s="2">
        <f>(Table2[[#This Row],[Current Week High]]/Table2[[#This Row],[Close Price]])-1</f>
        <v>3.3747043101594487E-2</v>
      </c>
      <c r="AG593" s="2">
        <f>(Table2[[#This Row],[Close Price]]/Table2[[#This Row],[Current Month Low]])-1</f>
        <v>0.16917495779605618</v>
      </c>
      <c r="AH593" s="2">
        <f>(Table2[[#This Row],[Current Month High]]/Table2[[#This Row],[Close Price]])-1</f>
        <v>4.0828238763786162E-2</v>
      </c>
      <c r="AI593">
        <v>4.08282387637861</v>
      </c>
      <c r="AJ593">
        <v>104.081504702194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0.38</v>
      </c>
      <c r="AM593" t="s">
        <v>10183</v>
      </c>
      <c r="AN593">
        <v>11.35</v>
      </c>
      <c r="AO593" t="s">
        <v>10183</v>
      </c>
      <c r="AP593">
        <v>-4.0098483045981001E-2</v>
      </c>
      <c r="AQ593">
        <f>(Table2[[#This Row],[Sharpe Ratio]]-AVERAGE(Table2[Sharpe Ratio]))/_xlfn.STDEV.P(Table2[Sharpe Ratio])</f>
        <v>-1.0601859654055326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1.3652767308598701</v>
      </c>
      <c r="AS593">
        <f>_xlfn.RANK.AVG(Table2[[#This Row],[1Y Return vs Nifty Z-Score]],Table2[1Y Return vs Nifty Z-Score])</f>
        <v>387</v>
      </c>
      <c r="AT593">
        <f>_xlfn.RANK.AVG(Table2[[#This Row],[6M Return vs Nifty Z-Score]],Table2[6M Return vs Nifty Z-Score])</f>
        <v>87</v>
      </c>
      <c r="AU593">
        <f>_xlfn.RANK.AVG(Table2[[#This Row],[Sharpe Ratio Z-Score]],Table2[Sharpe Ratio Z-Score])</f>
        <v>619</v>
      </c>
      <c r="AV593">
        <f>(Table2[[#This Row],[Rank 1Y]]+Table2[[#This Row],[Rank 6M]]+Table2[[#This Row],[Rank Sharpe]])/3</f>
        <v>364.33333333333331</v>
      </c>
    </row>
    <row r="594" spans="1:48" x14ac:dyDescent="0.3">
      <c r="A594" t="s">
        <v>1515</v>
      </c>
      <c r="B594" t="s">
        <v>1516</v>
      </c>
      <c r="C594" t="s">
        <v>10150</v>
      </c>
      <c r="D594" t="s">
        <v>75</v>
      </c>
      <c r="E594">
        <v>6426.8159999999998</v>
      </c>
      <c r="F594">
        <v>912.9</v>
      </c>
      <c r="G594">
        <v>108.857974888751</v>
      </c>
      <c r="H594">
        <f>(Table2[[#This Row],[1Y Return vs Nifty]]-AVERAGE(Table2[1Y Return vs Nifty]))/_xlfn.STDEV.P(Table2[1Y Return vs Nifty])</f>
        <v>0.80422642592803606</v>
      </c>
      <c r="I594">
        <v>-1.06542589078289</v>
      </c>
      <c r="J594">
        <f>(Table2[[#This Row],[1M Return vs Nifty]]-AVERAGE(Table2[1M Return vs Nifty]))/_xlfn.STDEV.P(Table2[1M Return vs Nifty])</f>
        <v>-5.4164179985611384E-2</v>
      </c>
      <c r="K594">
        <v>-5.0457808474635302</v>
      </c>
      <c r="L594">
        <f>(Table2[[#This Row],[6M Return vs Nifty]]-AVERAGE(Table2[6M Return vs Nifty]))/_xlfn.STDEV.P(Table2[6M Return vs Nifty])</f>
        <v>-0.48060941563306753</v>
      </c>
      <c r="M594">
        <v>2.54548183515996</v>
      </c>
      <c r="N594">
        <f>(Table2[[#This Row],[1W Return vs Nifty]]-AVERAGE(Table2[1W Return vs Nifty]))/_xlfn.STDEV.P(Table2[1W Return vs Nifty])</f>
        <v>0.87099504236664804</v>
      </c>
      <c r="O594">
        <v>884.51</v>
      </c>
      <c r="P594">
        <v>882.05502499131501</v>
      </c>
      <c r="Q594">
        <v>761.924637724288</v>
      </c>
      <c r="R594">
        <v>61.379094692010298</v>
      </c>
      <c r="S594" s="2">
        <f>(Table2[[#This Row],[Close Price]]-Table2[[#This Row],[20D EMA]])/Table2[[#This Row],[20D EMA]]</f>
        <v>3.2096867192004601E-2</v>
      </c>
      <c r="T594" s="2">
        <f>(Table2[[#This Row],[Close Price]]-Table2[[#This Row],[50D EMA]])/Table2[[#This Row],[50D EMA]]</f>
        <v>3.4969445368772403E-2</v>
      </c>
      <c r="U594" s="2">
        <f>(Table2[[#This Row],[Close Price]]-Table2[[#This Row],[200D EMA]])/Table2[[#This Row],[200D EMA]]</f>
        <v>0.19814999384538121</v>
      </c>
      <c r="V594">
        <v>1.4006358593299399</v>
      </c>
      <c r="W594">
        <v>911.05</v>
      </c>
      <c r="X594">
        <v>921.95</v>
      </c>
      <c r="Y594">
        <v>887.85</v>
      </c>
      <c r="Z594">
        <v>934.9</v>
      </c>
      <c r="AA594">
        <v>838.05</v>
      </c>
      <c r="AB594">
        <v>956</v>
      </c>
      <c r="AC594" s="2">
        <f>(Table2[[#This Row],[Close Price]]/Table2[[#This Row],[Day Low]])-1</f>
        <v>2.0306240052687663E-3</v>
      </c>
      <c r="AD594" s="2">
        <f>(Table2[[#This Row],[Day High]]/Table2[[#This Row],[Close Price]])-1</f>
        <v>9.9134625917407515E-3</v>
      </c>
      <c r="AE594" s="2">
        <f>(Table2[[#This Row],[Close Price]]/Table2[[#This Row],[Current Week Low]])-1</f>
        <v>2.821422537590812E-2</v>
      </c>
      <c r="AF594" s="2">
        <f>(Table2[[#This Row],[Current Week High]]/Table2[[#This Row],[Close Price]])-1</f>
        <v>2.4099025084894254E-2</v>
      </c>
      <c r="AG594" s="2">
        <f>(Table2[[#This Row],[Close Price]]/Table2[[#This Row],[Current Month Low]])-1</f>
        <v>8.9314480042956834E-2</v>
      </c>
      <c r="AH594" s="2">
        <f>(Table2[[#This Row],[Current Month High]]/Table2[[#This Row],[Close Price]])-1</f>
        <v>4.7212180961770267E-2</v>
      </c>
      <c r="AI594">
        <v>27.615291926826501</v>
      </c>
      <c r="AJ594">
        <v>142.79255319148899</v>
      </c>
      <c r="AK594" t="str">
        <f>IF(AND(Table2[[#This Row],[20D EMA]]&gt;Table2[[#This Row],[50D EMA]],Table2[[#This Row],[50D EMA]]&gt;Table2[[#This Row],[200D EMA]]),"Uptrend","Downtrend/NoTrend")</f>
        <v>Uptrend</v>
      </c>
      <c r="AL594">
        <v>-0.15</v>
      </c>
      <c r="AM594" t="s">
        <v>10184</v>
      </c>
      <c r="AN594">
        <v>5.22</v>
      </c>
      <c r="AO594" t="s">
        <v>10183</v>
      </c>
      <c r="AP594">
        <v>0.101320722105848</v>
      </c>
      <c r="AQ594">
        <f>(Table2[[#This Row],[Sharpe Ratio]]-AVERAGE(Table2[Sharpe Ratio]))/_xlfn.STDEV.P(Table2[Sharpe Ratio])</f>
        <v>0.53962404013005205</v>
      </c>
      <c r="AR5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1.6800719128060573</v>
      </c>
      <c r="AS594">
        <f>_xlfn.RANK.AVG(Table2[[#This Row],[1Y Return vs Nifty Z-Score]],Table2[1Y Return vs Nifty Z-Score])</f>
        <v>107</v>
      </c>
      <c r="AT594">
        <f>_xlfn.RANK.AVG(Table2[[#This Row],[6M Return vs Nifty Z-Score]],Table2[6M Return vs Nifty Z-Score])</f>
        <v>493</v>
      </c>
      <c r="AU594">
        <f>_xlfn.RANK.AVG(Table2[[#This Row],[Sharpe Ratio Z-Score]],Table2[Sharpe Ratio Z-Score])</f>
        <v>203</v>
      </c>
      <c r="AV594">
        <f>(Table2[[#This Row],[Rank 1Y]]+Table2[[#This Row],[Rank 6M]]+Table2[[#This Row],[Rank Sharpe]])/3</f>
        <v>267.66666666666669</v>
      </c>
    </row>
    <row r="595" spans="1:48" x14ac:dyDescent="0.3">
      <c r="A595" t="s">
        <v>1517</v>
      </c>
      <c r="B595" t="s">
        <v>1518</v>
      </c>
      <c r="C595" t="s">
        <v>10144</v>
      </c>
      <c r="D595" t="s">
        <v>62</v>
      </c>
      <c r="E595">
        <v>6396.9922468199902</v>
      </c>
      <c r="F595">
        <v>654.15</v>
      </c>
      <c r="G595">
        <v>81.601899663655104</v>
      </c>
      <c r="H595">
        <f>(Table2[[#This Row],[1Y Return vs Nifty]]-AVERAGE(Table2[1Y Return vs Nifty]))/_xlfn.STDEV.P(Table2[1Y Return vs Nifty])</f>
        <v>0.46901461860875737</v>
      </c>
      <c r="I595">
        <v>19.2524998889266</v>
      </c>
      <c r="J595">
        <f>(Table2[[#This Row],[1M Return vs Nifty]]-AVERAGE(Table2[1M Return vs Nifty]))/_xlfn.STDEV.P(Table2[1M Return vs Nifty])</f>
        <v>1.8777673421133974</v>
      </c>
      <c r="K595">
        <v>87.293328611875793</v>
      </c>
      <c r="L595">
        <f>(Table2[[#This Row],[6M Return vs Nifty]]-AVERAGE(Table2[6M Return vs Nifty]))/_xlfn.STDEV.P(Table2[6M Return vs Nifty])</f>
        <v>2.3603300791969009</v>
      </c>
      <c r="M595">
        <v>-2.1395488542802301</v>
      </c>
      <c r="N595">
        <f>(Table2[[#This Row],[1W Return vs Nifty]]-AVERAGE(Table2[1W Return vs Nifty]))/_xlfn.STDEV.P(Table2[1W Return vs Nifty])</f>
        <v>-0.1287167037993755</v>
      </c>
      <c r="O595">
        <v>608.84</v>
      </c>
      <c r="P595">
        <v>560.693931262055</v>
      </c>
      <c r="Q595">
        <v>455.49632125000898</v>
      </c>
      <c r="R595">
        <v>66.259609305932599</v>
      </c>
      <c r="S595" s="2">
        <f>(Table2[[#This Row],[Close Price]]-Table2[[#This Row],[20D EMA]])/Table2[[#This Row],[20D EMA]]</f>
        <v>7.442020892188414E-2</v>
      </c>
      <c r="T595" s="2">
        <f>(Table2[[#This Row],[Close Price]]-Table2[[#This Row],[50D EMA]])/Table2[[#This Row],[50D EMA]]</f>
        <v>0.16667929422311836</v>
      </c>
      <c r="U595" s="2">
        <f>(Table2[[#This Row],[Close Price]]-Table2[[#This Row],[200D EMA]])/Table2[[#This Row],[200D EMA]]</f>
        <v>0.43612575883122368</v>
      </c>
      <c r="V595">
        <v>1.40496136359451</v>
      </c>
      <c r="W595">
        <v>650.04999999999995</v>
      </c>
      <c r="X595">
        <v>659.2</v>
      </c>
      <c r="Y595">
        <v>639.70000000000005</v>
      </c>
      <c r="Z595">
        <v>661.6</v>
      </c>
      <c r="AA595">
        <v>559</v>
      </c>
      <c r="AB595">
        <v>685</v>
      </c>
      <c r="AC595" s="2">
        <f>(Table2[[#This Row],[Close Price]]/Table2[[#This Row],[Day Low]])-1</f>
        <v>6.3072071379124406E-3</v>
      </c>
      <c r="AD595" s="2">
        <f>(Table2[[#This Row],[Day High]]/Table2[[#This Row],[Close Price]])-1</f>
        <v>7.7199419093481048E-3</v>
      </c>
      <c r="AE595" s="2">
        <f>(Table2[[#This Row],[Close Price]]/Table2[[#This Row],[Current Week Low]])-1</f>
        <v>2.2588713459434029E-2</v>
      </c>
      <c r="AF595" s="2">
        <f>(Table2[[#This Row],[Current Week High]]/Table2[[#This Row],[Close Price]])-1</f>
        <v>1.1388825192998553E-2</v>
      </c>
      <c r="AG595" s="2">
        <f>(Table2[[#This Row],[Close Price]]/Table2[[#This Row],[Current Month Low]])-1</f>
        <v>0.17021466905187821</v>
      </c>
      <c r="AH595" s="2">
        <f>(Table2[[#This Row],[Current Month High]]/Table2[[#This Row],[Close Price]])-1</f>
        <v>4.7160437208591421E-2</v>
      </c>
      <c r="AI595">
        <v>4.7160437208591404</v>
      </c>
      <c r="AJ595">
        <v>120.400943396226</v>
      </c>
      <c r="AK595" t="str">
        <f>IF(AND(Table2[[#This Row],[20D EMA]]&gt;Table2[[#This Row],[50D EMA]],Table2[[#This Row],[50D EMA]]&gt;Table2[[#This Row],[200D EMA]]),"Uptrend","Downtrend/NoTrend")</f>
        <v>Uptrend</v>
      </c>
      <c r="AL595">
        <v>0.12</v>
      </c>
      <c r="AM595" t="s">
        <v>10183</v>
      </c>
      <c r="AN595">
        <v>16.36</v>
      </c>
      <c r="AO595" t="s">
        <v>10183</v>
      </c>
      <c r="AP595">
        <v>-2.3861431315508001E-2</v>
      </c>
      <c r="AQ595">
        <f>(Table2[[#This Row],[Sharpe Ratio]]-AVERAGE(Table2[Sharpe Ratio]))/_xlfn.STDEV.P(Table2[Sharpe Ratio])</f>
        <v>-0.87650371524070325</v>
      </c>
      <c r="AR5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3.7018916208789769</v>
      </c>
      <c r="AS595">
        <f>_xlfn.RANK.AVG(Table2[[#This Row],[1Y Return vs Nifty Z-Score]],Table2[1Y Return vs Nifty Z-Score])</f>
        <v>155</v>
      </c>
      <c r="AT595">
        <f>_xlfn.RANK.AVG(Table2[[#This Row],[6M Return vs Nifty Z-Score]],Table2[6M Return vs Nifty Z-Score])</f>
        <v>17</v>
      </c>
      <c r="AU595">
        <f>_xlfn.RANK.AVG(Table2[[#This Row],[Sharpe Ratio Z-Score]],Table2[Sharpe Ratio Z-Score])</f>
        <v>588</v>
      </c>
      <c r="AV595">
        <f>(Table2[[#This Row],[Rank 1Y]]+Table2[[#This Row],[Rank 6M]]+Table2[[#This Row],[Rank Sharpe]])/3</f>
        <v>253.33333333333334</v>
      </c>
    </row>
    <row r="596" spans="1:48" x14ac:dyDescent="0.3">
      <c r="A596" t="s">
        <v>1519</v>
      </c>
      <c r="B596" t="s">
        <v>1520</v>
      </c>
      <c r="C596" t="s">
        <v>10153</v>
      </c>
      <c r="D596" t="s">
        <v>170</v>
      </c>
      <c r="E596">
        <v>6392.4442650000001</v>
      </c>
      <c r="F596">
        <v>923.4</v>
      </c>
      <c r="G596">
        <v>63.842607094783901</v>
      </c>
      <c r="H596">
        <f>(Table2[[#This Row],[1Y Return vs Nifty]]-AVERAGE(Table2[1Y Return vs Nifty]))/_xlfn.STDEV.P(Table2[1Y Return vs Nifty])</f>
        <v>0.25060002628176536</v>
      </c>
      <c r="I596">
        <v>5.5168465897919896</v>
      </c>
      <c r="J596">
        <f>(Table2[[#This Row],[1M Return vs Nifty]]-AVERAGE(Table2[1M Return vs Nifty]))/_xlfn.STDEV.P(Table2[1M Return vs Nifty])</f>
        <v>0.57171170075841549</v>
      </c>
      <c r="K596">
        <v>68.036096419946702</v>
      </c>
      <c r="L596">
        <f>(Table2[[#This Row],[6M Return vs Nifty]]-AVERAGE(Table2[6M Return vs Nifty]))/_xlfn.STDEV.P(Table2[6M Return vs Nifty])</f>
        <v>1.7678548883975693</v>
      </c>
      <c r="M596">
        <v>-3.4449818225769802</v>
      </c>
      <c r="N596">
        <f>(Table2[[#This Row],[1W Return vs Nifty]]-AVERAGE(Table2[1W Return vs Nifty]))/_xlfn.STDEV.P(Table2[1W Return vs Nifty])</f>
        <v>-0.40727553483972867</v>
      </c>
      <c r="O596">
        <v>886.24</v>
      </c>
      <c r="P596">
        <v>826.35642397201104</v>
      </c>
      <c r="Q596">
        <v>658.41259904864103</v>
      </c>
      <c r="R596">
        <v>65.605940925447001</v>
      </c>
      <c r="S596" s="2">
        <f>(Table2[[#This Row],[Close Price]]-Table2[[#This Row],[20D EMA]])/Table2[[#This Row],[20D EMA]]</f>
        <v>4.1929951254739084E-2</v>
      </c>
      <c r="T596" s="2">
        <f>(Table2[[#This Row],[Close Price]]-Table2[[#This Row],[50D EMA]])/Table2[[#This Row],[50D EMA]]</f>
        <v>0.11743549540225494</v>
      </c>
      <c r="U596" s="2">
        <f>(Table2[[#This Row],[Close Price]]-Table2[[#This Row],[200D EMA]])/Table2[[#This Row],[200D EMA]]</f>
        <v>0.40246404964644772</v>
      </c>
      <c r="V596">
        <v>0.78027771999423301</v>
      </c>
      <c r="W596">
        <v>917.1</v>
      </c>
      <c r="X596">
        <v>935.2</v>
      </c>
      <c r="Y596">
        <v>901</v>
      </c>
      <c r="Z596">
        <v>937</v>
      </c>
      <c r="AA596">
        <v>852.3</v>
      </c>
      <c r="AB596">
        <v>964</v>
      </c>
      <c r="AC596" s="2">
        <f>(Table2[[#This Row],[Close Price]]/Table2[[#This Row],[Day Low]])-1</f>
        <v>6.8694798822375169E-3</v>
      </c>
      <c r="AD596" s="2">
        <f>(Table2[[#This Row],[Day High]]/Table2[[#This Row],[Close Price]])-1</f>
        <v>1.2778860732077124E-2</v>
      </c>
      <c r="AE596" s="2">
        <f>(Table2[[#This Row],[Close Price]]/Table2[[#This Row],[Current Week Low]])-1</f>
        <v>2.486126526082133E-2</v>
      </c>
      <c r="AF596" s="2">
        <f>(Table2[[#This Row],[Current Week High]]/Table2[[#This Row],[Close Price]])-1</f>
        <v>1.4728178470868603E-2</v>
      </c>
      <c r="AG596" s="2">
        <f>(Table2[[#This Row],[Close Price]]/Table2[[#This Row],[Current Month Low]])-1</f>
        <v>8.3421330517423398E-2</v>
      </c>
      <c r="AH596" s="2">
        <f>(Table2[[#This Row],[Current Month High]]/Table2[[#This Row],[Close Price]])-1</f>
        <v>4.396794455273989E-2</v>
      </c>
      <c r="AI596">
        <v>4.3967944552739802</v>
      </c>
      <c r="AJ596">
        <v>111.256005490734</v>
      </c>
      <c r="AK596" t="str">
        <f>IF(AND(Table2[[#This Row],[20D EMA]]&gt;Table2[[#This Row],[50D EMA]],Table2[[#This Row],[50D EMA]]&gt;Table2[[#This Row],[200D EMA]]),"Uptrend","Downtrend/NoTrend")</f>
        <v>Uptrend</v>
      </c>
      <c r="AL596">
        <v>0.17</v>
      </c>
      <c r="AM596" t="s">
        <v>10183</v>
      </c>
      <c r="AN596">
        <v>2.4900000000000002</v>
      </c>
      <c r="AO596" t="s">
        <v>10183</v>
      </c>
      <c r="AP596">
        <v>-1.4429285547069E-2</v>
      </c>
      <c r="AQ596">
        <f>(Table2[[#This Row],[Sharpe Ratio]]-AVERAGE(Table2[Sharpe Ratio]))/_xlfn.STDEV.P(Table2[Sharpe Ratio])</f>
        <v>-0.76980221626241052</v>
      </c>
      <c r="AR5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1.4130888643356108</v>
      </c>
      <c r="AS596">
        <f>_xlfn.RANK.AVG(Table2[[#This Row],[1Y Return vs Nifty Z-Score]],Table2[1Y Return vs Nifty Z-Score])</f>
        <v>207</v>
      </c>
      <c r="AT596">
        <f>_xlfn.RANK.AVG(Table2[[#This Row],[6M Return vs Nifty Z-Score]],Table2[6M Return vs Nifty Z-Score])</f>
        <v>44</v>
      </c>
      <c r="AU596">
        <f>_xlfn.RANK.AVG(Table2[[#This Row],[Sharpe Ratio Z-Score]],Table2[Sharpe Ratio Z-Score])</f>
        <v>568</v>
      </c>
      <c r="AV596">
        <f>(Table2[[#This Row],[Rank 1Y]]+Table2[[#This Row],[Rank 6M]]+Table2[[#This Row],[Rank Sharpe]])/3</f>
        <v>273</v>
      </c>
    </row>
    <row r="597" spans="1:48" x14ac:dyDescent="0.3">
      <c r="A597" t="s">
        <v>1525</v>
      </c>
      <c r="B597" t="s">
        <v>1526</v>
      </c>
      <c r="C597" t="s">
        <v>10150</v>
      </c>
      <c r="D597" t="s">
        <v>384</v>
      </c>
      <c r="E597">
        <v>6273.0981187679999</v>
      </c>
      <c r="F597">
        <v>63.83</v>
      </c>
      <c r="G597">
        <v>-37.047957206384901</v>
      </c>
      <c r="H597">
        <f>(Table2[[#This Row],[1Y Return vs Nifty]]-AVERAGE(Table2[1Y Return vs Nifty]))/_xlfn.STDEV.P(Table2[1Y Return vs Nifty])</f>
        <v>-0.99021355826973845</v>
      </c>
      <c r="I597">
        <v>-6.2585479683497098</v>
      </c>
      <c r="J597">
        <f>(Table2[[#This Row],[1M Return vs Nifty]]-AVERAGE(Table2[1M Return vs Nifty]))/_xlfn.STDEV.P(Table2[1M Return vs Nifty])</f>
        <v>-0.54795258873050656</v>
      </c>
      <c r="K597">
        <v>-33.233089612763898</v>
      </c>
      <c r="L597">
        <f>(Table2[[#This Row],[6M Return vs Nifty]]-AVERAGE(Table2[6M Return vs Nifty]))/_xlfn.STDEV.P(Table2[6M Return vs Nifty])</f>
        <v>-1.3478306742436519</v>
      </c>
      <c r="M597">
        <v>-1.0197120875691801</v>
      </c>
      <c r="N597">
        <f>(Table2[[#This Row],[1W Return vs Nifty]]-AVERAGE(Table2[1W Return vs Nifty]))/_xlfn.STDEV.P(Table2[1W Return vs Nifty])</f>
        <v>0.11023882150656172</v>
      </c>
      <c r="O597">
        <v>63.72</v>
      </c>
      <c r="P597">
        <v>65.873993168750602</v>
      </c>
      <c r="Q597">
        <v>70.454594866055004</v>
      </c>
      <c r="R597">
        <v>51.9370011760317</v>
      </c>
      <c r="S597" s="2">
        <f>(Table2[[#This Row],[Close Price]]-Table2[[#This Row],[20D EMA]])/Table2[[#This Row],[20D EMA]]</f>
        <v>1.726302573760192E-3</v>
      </c>
      <c r="T597" s="2">
        <f>(Table2[[#This Row],[Close Price]]-Table2[[#This Row],[50D EMA]])/Table2[[#This Row],[50D EMA]]</f>
        <v>-3.1028833541553627E-2</v>
      </c>
      <c r="U597" s="2">
        <f>(Table2[[#This Row],[Close Price]]-Table2[[#This Row],[200D EMA]])/Table2[[#This Row],[200D EMA]]</f>
        <v>-9.4026441833203023E-2</v>
      </c>
      <c r="V597">
        <v>1.4434246437866101</v>
      </c>
      <c r="W597">
        <v>63.77</v>
      </c>
      <c r="X597">
        <v>64.3</v>
      </c>
      <c r="Y597">
        <v>63.48</v>
      </c>
      <c r="Z597">
        <v>64.989999999999995</v>
      </c>
      <c r="AA597">
        <v>60.55</v>
      </c>
      <c r="AB597">
        <v>66.36</v>
      </c>
      <c r="AC597" s="2">
        <f>(Table2[[#This Row],[Close Price]]/Table2[[#This Row],[Day Low]])-1</f>
        <v>9.4088129214364713E-4</v>
      </c>
      <c r="AD597" s="2">
        <f>(Table2[[#This Row],[Day High]]/Table2[[#This Row],[Close Price]])-1</f>
        <v>7.3633087889706239E-3</v>
      </c>
      <c r="AE597" s="2">
        <f>(Table2[[#This Row],[Close Price]]/Table2[[#This Row],[Current Week Low]])-1</f>
        <v>5.5135475740391016E-3</v>
      </c>
      <c r="AF597" s="2">
        <f>(Table2[[#This Row],[Current Week High]]/Table2[[#This Row],[Close Price]])-1</f>
        <v>1.817327275575753E-2</v>
      </c>
      <c r="AG597" s="2">
        <f>(Table2[[#This Row],[Close Price]]/Table2[[#This Row],[Current Month Low]])-1</f>
        <v>5.4170107349298169E-2</v>
      </c>
      <c r="AH597" s="2">
        <f>(Table2[[#This Row],[Current Month High]]/Table2[[#This Row],[Close Price]])-1</f>
        <v>3.9636534544884805E-2</v>
      </c>
      <c r="AI597">
        <v>53.5328215572614</v>
      </c>
      <c r="AJ597">
        <v>7.6391231028667796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-0.22</v>
      </c>
      <c r="AM597" t="s">
        <v>10184</v>
      </c>
      <c r="AN597">
        <v>6.49</v>
      </c>
      <c r="AO597" t="s">
        <v>10183</v>
      </c>
      <c r="AP597">
        <v>5.4380989021092001E-2</v>
      </c>
      <c r="AQ597">
        <f>(Table2[[#This Row],[Sharpe Ratio]]-AVERAGE(Table2[Sharpe Ratio]))/_xlfn.STDEV.P(Table2[Sharpe Ratio])</f>
        <v>8.616567944502513E-3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687</v>
      </c>
      <c r="AT597">
        <f>_xlfn.RANK.AVG(Table2[[#This Row],[6M Return vs Nifty Z-Score]],Table2[6M Return vs Nifty Z-Score])</f>
        <v>705</v>
      </c>
      <c r="AU597">
        <f>_xlfn.RANK.AVG(Table2[[#This Row],[Sharpe Ratio Z-Score]],Table2[Sharpe Ratio Z-Score])</f>
        <v>333</v>
      </c>
      <c r="AV597">
        <f>(Table2[[#This Row],[Rank 1Y]]+Table2[[#This Row],[Rank 6M]]+Table2[[#This Row],[Rank Sharpe]])/3</f>
        <v>575</v>
      </c>
    </row>
    <row r="598" spans="1:48" x14ac:dyDescent="0.3">
      <c r="A598" t="s">
        <v>1527</v>
      </c>
      <c r="B598" t="s">
        <v>1528</v>
      </c>
      <c r="C598" t="s">
        <v>10148</v>
      </c>
      <c r="D598" t="s">
        <v>78</v>
      </c>
      <c r="E598">
        <v>6268.9840560000002</v>
      </c>
      <c r="F598">
        <v>306</v>
      </c>
      <c r="G598">
        <v>82.422522094917298</v>
      </c>
      <c r="H598">
        <f>(Table2[[#This Row],[1Y Return vs Nifty]]-AVERAGE(Table2[1Y Return vs Nifty]))/_xlfn.STDEV.P(Table2[1Y Return vs Nifty])</f>
        <v>0.47910713288450535</v>
      </c>
      <c r="I598">
        <v>24.5947529994231</v>
      </c>
      <c r="J598">
        <f>(Table2[[#This Row],[1M Return vs Nifty]]-AVERAGE(Table2[1M Return vs Nifty]))/_xlfn.STDEV.P(Table2[1M Return vs Nifty])</f>
        <v>2.3857358864963385</v>
      </c>
      <c r="K598">
        <v>-1.31158663493923</v>
      </c>
      <c r="L598">
        <f>(Table2[[#This Row],[6M Return vs Nifty]]-AVERAGE(Table2[6M Return vs Nifty]))/_xlfn.STDEV.P(Table2[6M Return vs Nifty])</f>
        <v>-0.36572180320274422</v>
      </c>
      <c r="M598">
        <v>1.67353745884536</v>
      </c>
      <c r="N598">
        <f>(Table2[[#This Row],[1W Return vs Nifty]]-AVERAGE(Table2[1W Return vs Nifty]))/_xlfn.STDEV.P(Table2[1W Return vs Nifty])</f>
        <v>0.6849358481398391</v>
      </c>
      <c r="O598">
        <v>283.55</v>
      </c>
      <c r="P598">
        <v>255.38163534144499</v>
      </c>
      <c r="Q598">
        <v>225.420755855083</v>
      </c>
      <c r="R598">
        <v>64.175836970631295</v>
      </c>
      <c r="S598" s="2">
        <f>(Table2[[#This Row],[Close Price]]-Table2[[#This Row],[20D EMA]])/Table2[[#This Row],[20D EMA]]</f>
        <v>7.9174748721565824E-2</v>
      </c>
      <c r="T598" s="2">
        <f>(Table2[[#This Row],[Close Price]]-Table2[[#This Row],[50D EMA]])/Table2[[#This Row],[50D EMA]]</f>
        <v>0.19820675277170305</v>
      </c>
      <c r="U598" s="2">
        <f>(Table2[[#This Row],[Close Price]]-Table2[[#This Row],[200D EMA]])/Table2[[#This Row],[200D EMA]]</f>
        <v>0.35746151164855133</v>
      </c>
      <c r="V598">
        <v>2.1899553395381601</v>
      </c>
      <c r="W598">
        <v>306.35000000000002</v>
      </c>
      <c r="X598">
        <v>314.7</v>
      </c>
      <c r="Y598">
        <v>298.10000000000002</v>
      </c>
      <c r="Z598">
        <v>310</v>
      </c>
      <c r="AA598">
        <v>267.39999999999998</v>
      </c>
      <c r="AB598">
        <v>330</v>
      </c>
      <c r="AC598" s="2">
        <f>(Table2[[#This Row],[Close Price]]/Table2[[#This Row],[Day Low]])-1</f>
        <v>-1.1424840868288211E-3</v>
      </c>
      <c r="AD598" s="2">
        <f>(Table2[[#This Row],[Day High]]/Table2[[#This Row],[Close Price]])-1</f>
        <v>2.8431372549019507E-2</v>
      </c>
      <c r="AE598" s="2">
        <f>(Table2[[#This Row],[Close Price]]/Table2[[#This Row],[Current Week Low]])-1</f>
        <v>2.650117410264996E-2</v>
      </c>
      <c r="AF598" s="2">
        <f>(Table2[[#This Row],[Current Week High]]/Table2[[#This Row],[Close Price]])-1</f>
        <v>1.3071895424836555E-2</v>
      </c>
      <c r="AG598" s="2">
        <f>(Table2[[#This Row],[Close Price]]/Table2[[#This Row],[Current Month Low]])-1</f>
        <v>0.14435302916978321</v>
      </c>
      <c r="AH598" s="2">
        <f>(Table2[[#This Row],[Current Month High]]/Table2[[#This Row],[Close Price]])-1</f>
        <v>7.8431372549019551E-2</v>
      </c>
      <c r="AI598">
        <v>7.8431372549019498</v>
      </c>
      <c r="AJ598">
        <v>120.77922077922</v>
      </c>
      <c r="AK598" t="str">
        <f>IF(AND(Table2[[#This Row],[20D EMA]]&gt;Table2[[#This Row],[50D EMA]],Table2[[#This Row],[50D EMA]]&gt;Table2[[#This Row],[200D EMA]]),"Uptrend","Downtrend/NoTrend")</f>
        <v>Uptrend</v>
      </c>
      <c r="AL598">
        <v>0.22</v>
      </c>
      <c r="AM598" t="s">
        <v>10183</v>
      </c>
      <c r="AN598">
        <v>16.11</v>
      </c>
      <c r="AO598" t="s">
        <v>10183</v>
      </c>
      <c r="AP598">
        <v>6.3828487393135E-2</v>
      </c>
      <c r="AQ598">
        <f>(Table2[[#This Row],[Sharpe Ratio]]-AVERAGE(Table2[Sharpe Ratio]))/_xlfn.STDEV.P(Table2[Sharpe Ratio])</f>
        <v>0.11549174382071244</v>
      </c>
      <c r="AR5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3.2995488081386513</v>
      </c>
      <c r="AS598">
        <f>_xlfn.RANK.AVG(Table2[[#This Row],[1Y Return vs Nifty Z-Score]],Table2[1Y Return vs Nifty Z-Score])</f>
        <v>152</v>
      </c>
      <c r="AT598">
        <f>_xlfn.RANK.AVG(Table2[[#This Row],[6M Return vs Nifty Z-Score]],Table2[6M Return vs Nifty Z-Score])</f>
        <v>442</v>
      </c>
      <c r="AU598">
        <f>_xlfn.RANK.AVG(Table2[[#This Row],[Sharpe Ratio Z-Score]],Table2[Sharpe Ratio Z-Score])</f>
        <v>301</v>
      </c>
      <c r="AV598">
        <f>(Table2[[#This Row],[Rank 1Y]]+Table2[[#This Row],[Rank 6M]]+Table2[[#This Row],[Rank Sharpe]])/3</f>
        <v>298.33333333333331</v>
      </c>
    </row>
    <row r="599" spans="1:48" x14ac:dyDescent="0.3">
      <c r="A599" t="s">
        <v>1531</v>
      </c>
      <c r="B599" t="s">
        <v>1532</v>
      </c>
      <c r="C599" t="s">
        <v>10149</v>
      </c>
      <c r="D599" t="s">
        <v>1533</v>
      </c>
      <c r="E599">
        <v>6228.8527016300004</v>
      </c>
      <c r="F599">
        <v>459.1</v>
      </c>
      <c r="G599">
        <v>-5.8005117570875999</v>
      </c>
      <c r="H599">
        <f>(Table2[[#This Row],[1Y Return vs Nifty]]-AVERAGE(Table2[1Y Return vs Nifty]))/_xlfn.STDEV.P(Table2[1Y Return vs Nifty])</f>
        <v>-0.60591344988417173</v>
      </c>
      <c r="I599">
        <v>-2.8185740465540801</v>
      </c>
      <c r="J599">
        <f>(Table2[[#This Row],[1M Return vs Nifty]]-AVERAGE(Table2[1M Return vs Nifty]))/_xlfn.STDEV.P(Table2[1M Return vs Nifty])</f>
        <v>-0.22086240606272883</v>
      </c>
      <c r="K599">
        <v>-12.998607330552</v>
      </c>
      <c r="L599">
        <f>(Table2[[#This Row],[6M Return vs Nifty]]-AVERAGE(Table2[6M Return vs Nifty]))/_xlfn.STDEV.P(Table2[6M Return vs Nifty])</f>
        <v>-0.72528904253898419</v>
      </c>
      <c r="M599">
        <v>-2.1819850435213399</v>
      </c>
      <c r="N599">
        <f>(Table2[[#This Row],[1W Return vs Nifty]]-AVERAGE(Table2[1W Return vs Nifty]))/_xlfn.STDEV.P(Table2[1W Return vs Nifty])</f>
        <v>-0.1377719180891096</v>
      </c>
      <c r="O599">
        <v>457.03</v>
      </c>
      <c r="P599">
        <v>459.149429498838</v>
      </c>
      <c r="Q599">
        <v>443.01421505071397</v>
      </c>
      <c r="R599">
        <v>51.117208169748999</v>
      </c>
      <c r="S599" s="2">
        <f>(Table2[[#This Row],[Close Price]]-Table2[[#This Row],[20D EMA]])/Table2[[#This Row],[20D EMA]]</f>
        <v>4.5292431569044708E-3</v>
      </c>
      <c r="T599" s="2">
        <f>(Table2[[#This Row],[Close Price]]-Table2[[#This Row],[50D EMA]])/Table2[[#This Row],[50D EMA]]</f>
        <v>-1.0765449255144014E-4</v>
      </c>
      <c r="U599" s="2">
        <f>(Table2[[#This Row],[Close Price]]-Table2[[#This Row],[200D EMA]])/Table2[[#This Row],[200D EMA]]</f>
        <v>3.630986185724229E-2</v>
      </c>
      <c r="V599">
        <v>0.74647770952347303</v>
      </c>
      <c r="W599">
        <v>458</v>
      </c>
      <c r="X599">
        <v>470.35</v>
      </c>
      <c r="Y599">
        <v>452</v>
      </c>
      <c r="Z599">
        <v>468.85</v>
      </c>
      <c r="AA599">
        <v>443.05</v>
      </c>
      <c r="AB599">
        <v>481.35</v>
      </c>
      <c r="AC599" s="2">
        <f>(Table2[[#This Row],[Close Price]]/Table2[[#This Row],[Day Low]])-1</f>
        <v>2.4017467248909075E-3</v>
      </c>
      <c r="AD599" s="2">
        <f>(Table2[[#This Row],[Day High]]/Table2[[#This Row],[Close Price]])-1</f>
        <v>2.4504465258113672E-2</v>
      </c>
      <c r="AE599" s="2">
        <f>(Table2[[#This Row],[Close Price]]/Table2[[#This Row],[Current Week Low]])-1</f>
        <v>1.570796460176993E-2</v>
      </c>
      <c r="AF599" s="2">
        <f>(Table2[[#This Row],[Current Week High]]/Table2[[#This Row],[Close Price]])-1</f>
        <v>2.1237203223698486E-2</v>
      </c>
      <c r="AG599" s="2">
        <f>(Table2[[#This Row],[Close Price]]/Table2[[#This Row],[Current Month Low]])-1</f>
        <v>3.622615957566877E-2</v>
      </c>
      <c r="AH599" s="2">
        <f>(Table2[[#This Row],[Current Month High]]/Table2[[#This Row],[Close Price]])-1</f>
        <v>4.8464386843824814E-2</v>
      </c>
      <c r="AI599">
        <v>25.658897843607001</v>
      </c>
      <c r="AJ599">
        <v>34.122115103710101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-0.23</v>
      </c>
      <c r="AM599" t="s">
        <v>10184</v>
      </c>
      <c r="AN599">
        <v>2.23</v>
      </c>
      <c r="AO599" t="s">
        <v>10183</v>
      </c>
      <c r="AQ599">
        <f>(Table2[[#This Row],[Sharpe Ratio]]-AVERAGE(Table2[Sharpe Ratio]))/_xlfn.STDEV.P(Table2[Sharpe Ratio])</f>
        <v>-0.60657038812317254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543</v>
      </c>
      <c r="AT599">
        <f>_xlfn.RANK.AVG(Table2[[#This Row],[6M Return vs Nifty Z-Score]],Table2[6M Return vs Nifty Z-Score])</f>
        <v>565</v>
      </c>
      <c r="AU599">
        <f>_xlfn.RANK.AVG(Table2[[#This Row],[Sharpe Ratio Z-Score]],Table2[Sharpe Ratio Z-Score])</f>
        <v>518</v>
      </c>
      <c r="AV599">
        <f>(Table2[[#This Row],[Rank 1Y]]+Table2[[#This Row],[Rank 6M]]+Table2[[#This Row],[Rank Sharpe]])/3</f>
        <v>542</v>
      </c>
    </row>
    <row r="600" spans="1:48" x14ac:dyDescent="0.3">
      <c r="A600" t="s">
        <v>1536</v>
      </c>
      <c r="B600" t="s">
        <v>1537</v>
      </c>
      <c r="C600" t="s">
        <v>10139</v>
      </c>
      <c r="D600" t="s">
        <v>557</v>
      </c>
      <c r="E600">
        <v>6182.2753066249998</v>
      </c>
      <c r="F600">
        <v>303.05</v>
      </c>
      <c r="G600">
        <v>-0.97342393234583102</v>
      </c>
      <c r="H600">
        <f>(Table2[[#This Row],[1Y Return vs Nifty]]-AVERAGE(Table2[1Y Return vs Nifty]))/_xlfn.STDEV.P(Table2[1Y Return vs Nifty])</f>
        <v>-0.54654698496002452</v>
      </c>
      <c r="I600">
        <v>-6.6104335525038103</v>
      </c>
      <c r="J600">
        <f>(Table2[[#This Row],[1M Return vs Nifty]]-AVERAGE(Table2[1M Return vs Nifty]))/_xlfn.STDEV.P(Table2[1M Return vs Nifty])</f>
        <v>-0.5814116563326942</v>
      </c>
      <c r="K600">
        <v>-29.113013465469098</v>
      </c>
      <c r="L600">
        <f>(Table2[[#This Row],[6M Return vs Nifty]]-AVERAGE(Table2[6M Return vs Nifty]))/_xlfn.STDEV.P(Table2[6M Return vs Nifty])</f>
        <v>-1.2210708742294354</v>
      </c>
      <c r="M600">
        <v>-1.5292628876344501</v>
      </c>
      <c r="N600">
        <f>(Table2[[#This Row],[1W Return vs Nifty]]-AVERAGE(Table2[1W Return vs Nifty]))/_xlfn.STDEV.P(Table2[1W Return vs Nifty])</f>
        <v>1.5087076907195484E-3</v>
      </c>
      <c r="O600">
        <v>303.83999999999997</v>
      </c>
      <c r="P600">
        <v>311.34859537509197</v>
      </c>
      <c r="Q600">
        <v>319.23660428084702</v>
      </c>
      <c r="R600">
        <v>49.339801752231601</v>
      </c>
      <c r="S600" s="2">
        <f>(Table2[[#This Row],[Close Price]]-Table2[[#This Row],[20D EMA]])/Table2[[#This Row],[20D EMA]]</f>
        <v>-2.6000526592942458E-3</v>
      </c>
      <c r="T600" s="2">
        <f>(Table2[[#This Row],[Close Price]]-Table2[[#This Row],[50D EMA]])/Table2[[#This Row],[50D EMA]]</f>
        <v>-2.6653710658608786E-2</v>
      </c>
      <c r="U600" s="2">
        <f>(Table2[[#This Row],[Close Price]]-Table2[[#This Row],[200D EMA]])/Table2[[#This Row],[200D EMA]]</f>
        <v>-5.0704098664722398E-2</v>
      </c>
      <c r="V600">
        <v>0.93104314602443905</v>
      </c>
      <c r="W600">
        <v>305</v>
      </c>
      <c r="X600">
        <v>314.45</v>
      </c>
      <c r="Y600">
        <v>295.8</v>
      </c>
      <c r="Z600">
        <v>305.60000000000002</v>
      </c>
      <c r="AA600">
        <v>285.10000000000002</v>
      </c>
      <c r="AB600">
        <v>309.10000000000002</v>
      </c>
      <c r="AC600" s="2">
        <f>(Table2[[#This Row],[Close Price]]/Table2[[#This Row],[Day Low]])-1</f>
        <v>-6.393442622950829E-3</v>
      </c>
      <c r="AD600" s="2">
        <f>(Table2[[#This Row],[Day High]]/Table2[[#This Row],[Close Price]])-1</f>
        <v>3.7617554858934144E-2</v>
      </c>
      <c r="AE600" s="2">
        <f>(Table2[[#This Row],[Close Price]]/Table2[[#This Row],[Current Week Low]])-1</f>
        <v>2.450980392156854E-2</v>
      </c>
      <c r="AF600" s="2">
        <f>(Table2[[#This Row],[Current Week High]]/Table2[[#This Row],[Close Price]])-1</f>
        <v>8.4144530605509971E-3</v>
      </c>
      <c r="AG600" s="2">
        <f>(Table2[[#This Row],[Close Price]]/Table2[[#This Row],[Current Month Low]])-1</f>
        <v>6.2960364784286238E-2</v>
      </c>
      <c r="AH600" s="2">
        <f>(Table2[[#This Row],[Current Month High]]/Table2[[#This Row],[Close Price]])-1</f>
        <v>1.9963702359346636E-2</v>
      </c>
      <c r="AI600">
        <v>33.733707309024901</v>
      </c>
      <c r="AJ600">
        <v>29.508547008547001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-0.19</v>
      </c>
      <c r="AM600" t="s">
        <v>10184</v>
      </c>
      <c r="AN600">
        <v>-0.9</v>
      </c>
      <c r="AO600" t="s">
        <v>10184</v>
      </c>
      <c r="AP600">
        <v>9.7940907801842003E-2</v>
      </c>
      <c r="AQ600">
        <f>(Table2[[#This Row],[Sharpe Ratio]]-AVERAGE(Table2[Sharpe Ratio]))/_xlfn.STDEV.P(Table2[Sharpe Ratio])</f>
        <v>0.5013897654104621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506</v>
      </c>
      <c r="AT600">
        <f>_xlfn.RANK.AVG(Table2[[#This Row],[6M Return vs Nifty Z-Score]],Table2[6M Return vs Nifty Z-Score])</f>
        <v>687</v>
      </c>
      <c r="AU600">
        <f>_xlfn.RANK.AVG(Table2[[#This Row],[Sharpe Ratio Z-Score]],Table2[Sharpe Ratio Z-Score])</f>
        <v>213</v>
      </c>
      <c r="AV600">
        <f>(Table2[[#This Row],[Rank 1Y]]+Table2[[#This Row],[Rank 6M]]+Table2[[#This Row],[Rank Sharpe]])/3</f>
        <v>468.66666666666669</v>
      </c>
    </row>
    <row r="601" spans="1:48" x14ac:dyDescent="0.3">
      <c r="A601" t="s">
        <v>1538</v>
      </c>
      <c r="B601" t="s">
        <v>1539</v>
      </c>
      <c r="C601" t="s">
        <v>10141</v>
      </c>
      <c r="D601" t="s">
        <v>901</v>
      </c>
      <c r="E601">
        <v>6169.5790476599996</v>
      </c>
      <c r="F601">
        <v>134.88</v>
      </c>
      <c r="G601">
        <v>-18.110154841775302</v>
      </c>
      <c r="H601">
        <f>(Table2[[#This Row],[1Y Return vs Nifty]]-AVERAGE(Table2[1Y Return vs Nifty]))/_xlfn.STDEV.P(Table2[1Y Return vs Nifty])</f>
        <v>-0.75730493496761908</v>
      </c>
      <c r="I601">
        <v>-13.674141923693901</v>
      </c>
      <c r="J601">
        <f>(Table2[[#This Row],[1M Return vs Nifty]]-AVERAGE(Table2[1M Return vs Nifty]))/_xlfn.STDEV.P(Table2[1M Return vs Nifty])</f>
        <v>-1.2530649054475704</v>
      </c>
      <c r="K601">
        <v>-34.475805282191502</v>
      </c>
      <c r="L601">
        <f>(Table2[[#This Row],[6M Return vs Nifty]]-AVERAGE(Table2[6M Return vs Nifty]))/_xlfn.STDEV.P(Table2[6M Return vs Nifty])</f>
        <v>-1.3860645282064255</v>
      </c>
      <c r="M601">
        <v>-4.9315238302948803</v>
      </c>
      <c r="N601">
        <f>(Table2[[#This Row],[1W Return vs Nifty]]-AVERAGE(Table2[1W Return vs Nifty]))/_xlfn.STDEV.P(Table2[1W Return vs Nifty])</f>
        <v>-0.72448018189453434</v>
      </c>
      <c r="O601">
        <v>138.85</v>
      </c>
      <c r="P601">
        <v>146.08230912342199</v>
      </c>
      <c r="Q601">
        <v>158.209237453372</v>
      </c>
      <c r="R601">
        <v>32.066570681410496</v>
      </c>
      <c r="S601" s="2">
        <f>(Table2[[#This Row],[Close Price]]-Table2[[#This Row],[20D EMA]])/Table2[[#This Row],[20D EMA]]</f>
        <v>-2.8592005761613245E-2</v>
      </c>
      <c r="T601" s="2">
        <f>(Table2[[#This Row],[Close Price]]-Table2[[#This Row],[50D EMA]])/Table2[[#This Row],[50D EMA]]</f>
        <v>-7.6684912708748276E-2</v>
      </c>
      <c r="U601" s="2">
        <f>(Table2[[#This Row],[Close Price]]-Table2[[#This Row],[200D EMA]])/Table2[[#This Row],[200D EMA]]</f>
        <v>-0.14745812462592572</v>
      </c>
      <c r="V601">
        <v>1.43282072738691</v>
      </c>
      <c r="W601">
        <v>133.75</v>
      </c>
      <c r="X601">
        <v>136.99</v>
      </c>
      <c r="Y601">
        <v>132.9</v>
      </c>
      <c r="Z601">
        <v>137.03</v>
      </c>
      <c r="AA601">
        <v>132.15</v>
      </c>
      <c r="AB601">
        <v>141.79</v>
      </c>
      <c r="AC601" s="2">
        <f>(Table2[[#This Row],[Close Price]]/Table2[[#This Row],[Day Low]])-1</f>
        <v>8.4485981308410896E-3</v>
      </c>
      <c r="AD601" s="2">
        <f>(Table2[[#This Row],[Day High]]/Table2[[#This Row],[Close Price]])-1</f>
        <v>1.5643534994068897E-2</v>
      </c>
      <c r="AE601" s="2">
        <f>(Table2[[#This Row],[Close Price]]/Table2[[#This Row],[Current Week Low]])-1</f>
        <v>1.4898419864559642E-2</v>
      </c>
      <c r="AF601" s="2">
        <f>(Table2[[#This Row],[Current Week High]]/Table2[[#This Row],[Close Price]])-1</f>
        <v>1.5940094899169699E-2</v>
      </c>
      <c r="AG601" s="2">
        <f>(Table2[[#This Row],[Close Price]]/Table2[[#This Row],[Current Month Low]])-1</f>
        <v>2.0658342792281514E-2</v>
      </c>
      <c r="AH601" s="2">
        <f>(Table2[[#This Row],[Current Month High]]/Table2[[#This Row],[Close Price]])-1</f>
        <v>5.1230723606168427E-2</v>
      </c>
      <c r="AI601">
        <v>56.1387900355871</v>
      </c>
      <c r="AJ601">
        <v>13.8227848101265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-0.28000000000000003</v>
      </c>
      <c r="AM601" t="s">
        <v>10184</v>
      </c>
      <c r="AN601">
        <v>-0.84</v>
      </c>
      <c r="AO601" t="s">
        <v>10184</v>
      </c>
      <c r="AP601">
        <v>2.3939722612151E-2</v>
      </c>
      <c r="AQ601">
        <f>(Table2[[#This Row],[Sharpe Ratio]]-AVERAGE(Table2[Sharpe Ratio]))/_xlfn.STDEV.P(Table2[Sharpe Ratio])</f>
        <v>-0.33575138780742714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609</v>
      </c>
      <c r="AT601">
        <f>_xlfn.RANK.AVG(Table2[[#This Row],[6M Return vs Nifty Z-Score]],Table2[6M Return vs Nifty Z-Score])</f>
        <v>707</v>
      </c>
      <c r="AU601">
        <f>_xlfn.RANK.AVG(Table2[[#This Row],[Sharpe Ratio Z-Score]],Table2[Sharpe Ratio Z-Score])</f>
        <v>424</v>
      </c>
      <c r="AV601">
        <f>(Table2[[#This Row],[Rank 1Y]]+Table2[[#This Row],[Rank 6M]]+Table2[[#This Row],[Rank Sharpe]])/3</f>
        <v>580</v>
      </c>
    </row>
    <row r="602" spans="1:48" x14ac:dyDescent="0.3">
      <c r="A602" t="s">
        <v>1542</v>
      </c>
      <c r="B602" t="s">
        <v>1543</v>
      </c>
      <c r="C602" t="s">
        <v>10152</v>
      </c>
      <c r="D602" t="s">
        <v>140</v>
      </c>
      <c r="E602">
        <v>6138.0037679999996</v>
      </c>
      <c r="F602">
        <v>208</v>
      </c>
      <c r="G602">
        <v>178.42360379724599</v>
      </c>
      <c r="H602">
        <f>(Table2[[#This Row],[1Y Return vs Nifty]]-AVERAGE(Table2[1Y Return vs Nifty]))/_xlfn.STDEV.P(Table2[1Y Return vs Nifty])</f>
        <v>1.6597868835924539</v>
      </c>
      <c r="I602">
        <v>5.3577847288512999</v>
      </c>
      <c r="J602">
        <f>(Table2[[#This Row],[1M Return vs Nifty]]-AVERAGE(Table2[1M Return vs Nifty]))/_xlfn.STDEV.P(Table2[1M Return vs Nifty])</f>
        <v>0.5565872915816712</v>
      </c>
      <c r="K602">
        <v>12.177262044676599</v>
      </c>
      <c r="L602">
        <f>(Table2[[#This Row],[6M Return vs Nifty]]-AVERAGE(Table2[6M Return vs Nifty]))/_xlfn.STDEV.P(Table2[6M Return vs Nifty])</f>
        <v>4.928114818027711E-2</v>
      </c>
      <c r="M602">
        <v>-10.295350225982</v>
      </c>
      <c r="N602">
        <f>(Table2[[#This Row],[1W Return vs Nifty]]-AVERAGE(Table2[1W Return vs Nifty]))/_xlfn.STDEV.P(Table2[1W Return vs Nifty])</f>
        <v>-1.869036238752406</v>
      </c>
      <c r="O602">
        <v>205.73</v>
      </c>
      <c r="P602">
        <v>188.01778923213101</v>
      </c>
      <c r="Q602">
        <v>148.14176575893899</v>
      </c>
      <c r="R602">
        <v>47.272171403090397</v>
      </c>
      <c r="S602" s="2">
        <f>(Table2[[#This Row],[Close Price]]-Table2[[#This Row],[20D EMA]])/Table2[[#This Row],[20D EMA]]</f>
        <v>1.1033879356438099E-2</v>
      </c>
      <c r="T602" s="2">
        <f>(Table2[[#This Row],[Close Price]]-Table2[[#This Row],[50D EMA]])/Table2[[#This Row],[50D EMA]]</f>
        <v>0.10627829871565239</v>
      </c>
      <c r="U602" s="2">
        <f>(Table2[[#This Row],[Close Price]]-Table2[[#This Row],[200D EMA]])/Table2[[#This Row],[200D EMA]]</f>
        <v>0.40406048850844833</v>
      </c>
      <c r="V602">
        <v>2.0838686423866601</v>
      </c>
      <c r="W602">
        <v>200.15</v>
      </c>
      <c r="X602">
        <v>213</v>
      </c>
      <c r="Y602">
        <v>205</v>
      </c>
      <c r="Z602">
        <v>213.17</v>
      </c>
      <c r="AA602">
        <v>190.05</v>
      </c>
      <c r="AB602">
        <v>238.97</v>
      </c>
      <c r="AC602" s="2">
        <f>(Table2[[#This Row],[Close Price]]/Table2[[#This Row],[Day Low]])-1</f>
        <v>3.9220584561578731E-2</v>
      </c>
      <c r="AD602" s="2">
        <f>(Table2[[#This Row],[Day High]]/Table2[[#This Row],[Close Price]])-1</f>
        <v>2.4038461538461453E-2</v>
      </c>
      <c r="AE602" s="2">
        <f>(Table2[[#This Row],[Close Price]]/Table2[[#This Row],[Current Week Low]])-1</f>
        <v>1.4634146341463428E-2</v>
      </c>
      <c r="AF602" s="2">
        <f>(Table2[[#This Row],[Current Week High]]/Table2[[#This Row],[Close Price]])-1</f>
        <v>2.4855769230769154E-2</v>
      </c>
      <c r="AG602" s="2">
        <f>(Table2[[#This Row],[Close Price]]/Table2[[#This Row],[Current Month Low]])-1</f>
        <v>9.4448829255459055E-2</v>
      </c>
      <c r="AH602" s="2">
        <f>(Table2[[#This Row],[Current Month High]]/Table2[[#This Row],[Close Price]])-1</f>
        <v>0.1488942307692307</v>
      </c>
      <c r="AI602">
        <v>14.889423076923</v>
      </c>
      <c r="AJ602">
        <v>218.04281345565701</v>
      </c>
      <c r="AK602" t="str">
        <f>IF(AND(Table2[[#This Row],[20D EMA]]&gt;Table2[[#This Row],[50D EMA]],Table2[[#This Row],[50D EMA]]&gt;Table2[[#This Row],[200D EMA]]),"Uptrend","Downtrend/NoTrend")</f>
        <v>Uptrend</v>
      </c>
      <c r="AL602">
        <v>0.13</v>
      </c>
      <c r="AM602" t="s">
        <v>10183</v>
      </c>
      <c r="AN602">
        <v>9.59</v>
      </c>
      <c r="AO602" t="s">
        <v>10183</v>
      </c>
      <c r="AP602">
        <v>0.14249949773464399</v>
      </c>
      <c r="AQ602">
        <f>(Table2[[#This Row],[Sharpe Ratio]]-AVERAGE(Table2[Sharpe Ratio]))/_xlfn.STDEV.P(Table2[Sharpe Ratio])</f>
        <v>1.0054604673389678</v>
      </c>
      <c r="AR6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1.4020795519409639</v>
      </c>
      <c r="AS602">
        <f>_xlfn.RANK.AVG(Table2[[#This Row],[1Y Return vs Nifty Z-Score]],Table2[1Y Return vs Nifty Z-Score])</f>
        <v>43</v>
      </c>
      <c r="AT602">
        <f>_xlfn.RANK.AVG(Table2[[#This Row],[6M Return vs Nifty Z-Score]],Table2[6M Return vs Nifty Z-Score])</f>
        <v>293</v>
      </c>
      <c r="AU602">
        <f>_xlfn.RANK.AVG(Table2[[#This Row],[Sharpe Ratio Z-Score]],Table2[Sharpe Ratio Z-Score])</f>
        <v>119</v>
      </c>
      <c r="AV602">
        <f>(Table2[[#This Row],[Rank 1Y]]+Table2[[#This Row],[Rank 6M]]+Table2[[#This Row],[Rank Sharpe]])/3</f>
        <v>151.66666666666666</v>
      </c>
    </row>
    <row r="603" spans="1:48" x14ac:dyDescent="0.3">
      <c r="A603" t="s">
        <v>1544</v>
      </c>
      <c r="B603" t="s">
        <v>1545</v>
      </c>
      <c r="C603" t="s">
        <v>10137</v>
      </c>
      <c r="D603" t="s">
        <v>253</v>
      </c>
      <c r="E603">
        <v>6110.1354996</v>
      </c>
      <c r="F603">
        <v>1236.4000000000001</v>
      </c>
      <c r="G603">
        <v>130.68500233471201</v>
      </c>
      <c r="H603">
        <f>(Table2[[#This Row],[1Y Return vs Nifty]]-AVERAGE(Table2[1Y Return vs Nifty]))/_xlfn.STDEV.P(Table2[1Y Return vs Nifty])</f>
        <v>1.0726684983153065</v>
      </c>
      <c r="I603">
        <v>19.002980307082499</v>
      </c>
      <c r="J603">
        <f>(Table2[[#This Row],[1M Return vs Nifty]]-AVERAGE(Table2[1M Return vs Nifty]))/_xlfn.STDEV.P(Table2[1M Return vs Nifty])</f>
        <v>1.8540417536467346</v>
      </c>
      <c r="K603">
        <v>55.8500812804307</v>
      </c>
      <c r="L603">
        <f>(Table2[[#This Row],[6M Return vs Nifty]]-AVERAGE(Table2[6M Return vs Nifty]))/_xlfn.STDEV.P(Table2[6M Return vs Nifty])</f>
        <v>1.3929353998173657</v>
      </c>
      <c r="M603">
        <v>-7.0886701064353499</v>
      </c>
      <c r="N603">
        <f>(Table2[[#This Row],[1W Return vs Nifty]]-AVERAGE(Table2[1W Return vs Nifty]))/_xlfn.STDEV.P(Table2[1W Return vs Nifty])</f>
        <v>-1.1847812158486162</v>
      </c>
      <c r="O603">
        <v>1180.1300000000001</v>
      </c>
      <c r="P603">
        <v>1089.8869096006999</v>
      </c>
      <c r="Q603">
        <v>885.33309268253902</v>
      </c>
      <c r="R603">
        <v>58.521485323988699</v>
      </c>
      <c r="S603" s="2">
        <f>(Table2[[#This Row],[Close Price]]-Table2[[#This Row],[20D EMA]])/Table2[[#This Row],[20D EMA]]</f>
        <v>4.7681187665765616E-2</v>
      </c>
      <c r="T603" s="2">
        <f>(Table2[[#This Row],[Close Price]]-Table2[[#This Row],[50D EMA]])/Table2[[#This Row],[50D EMA]]</f>
        <v>0.13442962669675326</v>
      </c>
      <c r="U603" s="2">
        <f>(Table2[[#This Row],[Close Price]]-Table2[[#This Row],[200D EMA]])/Table2[[#This Row],[200D EMA]]</f>
        <v>0.39653652418406315</v>
      </c>
      <c r="V603">
        <v>1.7382017331338</v>
      </c>
      <c r="W603">
        <v>1239</v>
      </c>
      <c r="X603">
        <v>1269.9000000000001</v>
      </c>
      <c r="Y603">
        <v>1192.0999999999999</v>
      </c>
      <c r="Z603">
        <v>1243.45</v>
      </c>
      <c r="AA603">
        <v>1159.95</v>
      </c>
      <c r="AB603">
        <v>1349</v>
      </c>
      <c r="AC603" s="2">
        <f>(Table2[[#This Row],[Close Price]]/Table2[[#This Row],[Day Low]])-1</f>
        <v>-2.0984665052461438E-3</v>
      </c>
      <c r="AD603" s="2">
        <f>(Table2[[#This Row],[Day High]]/Table2[[#This Row],[Close Price]])-1</f>
        <v>2.7094791329666856E-2</v>
      </c>
      <c r="AE603" s="2">
        <f>(Table2[[#This Row],[Close Price]]/Table2[[#This Row],[Current Week Low]])-1</f>
        <v>3.7161311970472344E-2</v>
      </c>
      <c r="AF603" s="2">
        <f>(Table2[[#This Row],[Current Week High]]/Table2[[#This Row],[Close Price]])-1</f>
        <v>5.7020381753476457E-3</v>
      </c>
      <c r="AG603" s="2">
        <f>(Table2[[#This Row],[Close Price]]/Table2[[#This Row],[Current Month Low]])-1</f>
        <v>6.5908013276434474E-2</v>
      </c>
      <c r="AH603" s="2">
        <f>(Table2[[#This Row],[Current Month High]]/Table2[[#This Row],[Close Price]])-1</f>
        <v>9.107085085732769E-2</v>
      </c>
      <c r="AI603">
        <v>9.1070850857327699</v>
      </c>
      <c r="AJ603">
        <v>158.57994353236401</v>
      </c>
      <c r="AK603" t="str">
        <f>IF(AND(Table2[[#This Row],[20D EMA]]&gt;Table2[[#This Row],[50D EMA]],Table2[[#This Row],[50D EMA]]&gt;Table2[[#This Row],[200D EMA]]),"Uptrend","Downtrend/NoTrend")</f>
        <v>Uptrend</v>
      </c>
      <c r="AL603">
        <v>0.03</v>
      </c>
      <c r="AM603" t="s">
        <v>10183</v>
      </c>
      <c r="AN603">
        <v>7.09</v>
      </c>
      <c r="AO603" t="s">
        <v>10183</v>
      </c>
      <c r="AP603">
        <v>4.9130472080444E-2</v>
      </c>
      <c r="AQ603">
        <f>(Table2[[#This Row],[Sharpe Ratio]]-AVERAGE(Table2[Sharpe Ratio]))/_xlfn.STDEV.P(Table2[Sharpe Ratio])</f>
        <v>-5.0780099763144564E-2</v>
      </c>
      <c r="AR6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3.0840843361676455</v>
      </c>
      <c r="AS603">
        <f>_xlfn.RANK.AVG(Table2[[#This Row],[1Y Return vs Nifty Z-Score]],Table2[1Y Return vs Nifty Z-Score])</f>
        <v>79</v>
      </c>
      <c r="AT603">
        <f>_xlfn.RANK.AVG(Table2[[#This Row],[6M Return vs Nifty Z-Score]],Table2[6M Return vs Nifty Z-Score])</f>
        <v>62</v>
      </c>
      <c r="AU603">
        <f>_xlfn.RANK.AVG(Table2[[#This Row],[Sharpe Ratio Z-Score]],Table2[Sharpe Ratio Z-Score])</f>
        <v>351</v>
      </c>
      <c r="AV603">
        <f>(Table2[[#This Row],[Rank 1Y]]+Table2[[#This Row],[Rank 6M]]+Table2[[#This Row],[Rank Sharpe]])/3</f>
        <v>164</v>
      </c>
    </row>
    <row r="604" spans="1:48" x14ac:dyDescent="0.3">
      <c r="A604" t="s">
        <v>1546</v>
      </c>
      <c r="B604" t="s">
        <v>1547</v>
      </c>
      <c r="C604" t="s">
        <v>10139</v>
      </c>
      <c r="D604" t="s">
        <v>24</v>
      </c>
      <c r="E604">
        <v>6085.3563735500002</v>
      </c>
      <c r="F604">
        <v>359.9</v>
      </c>
      <c r="G604">
        <v>-1.95047222011448</v>
      </c>
      <c r="H604">
        <f>(Table2[[#This Row],[1Y Return vs Nifty]]-AVERAGE(Table2[1Y Return vs Nifty]))/_xlfn.STDEV.P(Table2[1Y Return vs Nifty])</f>
        <v>-0.55856331965518169</v>
      </c>
      <c r="I604">
        <v>1.8656223788366599</v>
      </c>
      <c r="J604">
        <f>(Table2[[#This Row],[1M Return vs Nifty]]-AVERAGE(Table2[1M Return vs Nifty]))/_xlfn.STDEV.P(Table2[1M Return vs Nifty])</f>
        <v>0.22453476823708104</v>
      </c>
      <c r="K604">
        <v>-19.453649964043699</v>
      </c>
      <c r="L604">
        <f>(Table2[[#This Row],[6M Return vs Nifty]]-AVERAGE(Table2[6M Return vs Nifty]))/_xlfn.STDEV.P(Table2[6M Return vs Nifty])</f>
        <v>-0.92388729268101055</v>
      </c>
      <c r="M604">
        <v>-4.8394939107367696</v>
      </c>
      <c r="N604">
        <f>(Table2[[#This Row],[1W Return vs Nifty]]-AVERAGE(Table2[1W Return vs Nifty]))/_xlfn.STDEV.P(Table2[1W Return vs Nifty])</f>
        <v>-0.70484244680171448</v>
      </c>
      <c r="O604">
        <v>364.02</v>
      </c>
      <c r="P604">
        <v>359.92945813602699</v>
      </c>
      <c r="Q604">
        <v>353.17182382124599</v>
      </c>
      <c r="R604">
        <v>40.125364812825602</v>
      </c>
      <c r="S604" s="2">
        <f>(Table2[[#This Row],[Close Price]]-Table2[[#This Row],[20D EMA]])/Table2[[#This Row],[20D EMA]]</f>
        <v>-1.1318059447283129E-2</v>
      </c>
      <c r="T604" s="2">
        <f>(Table2[[#This Row],[Close Price]]-Table2[[#This Row],[50D EMA]])/Table2[[#This Row],[50D EMA]]</f>
        <v>-8.1844192969290582E-5</v>
      </c>
      <c r="U604" s="2">
        <f>(Table2[[#This Row],[Close Price]]-Table2[[#This Row],[200D EMA]])/Table2[[#This Row],[200D EMA]]</f>
        <v>1.9050716181026307E-2</v>
      </c>
      <c r="V604">
        <v>1.2615813950252801</v>
      </c>
      <c r="W604">
        <v>360.1</v>
      </c>
      <c r="X604">
        <v>369</v>
      </c>
      <c r="Y604">
        <v>359</v>
      </c>
      <c r="Z604">
        <v>370</v>
      </c>
      <c r="AA604">
        <v>359</v>
      </c>
      <c r="AB604">
        <v>403.2</v>
      </c>
      <c r="AC604" s="2">
        <f>(Table2[[#This Row],[Close Price]]/Table2[[#This Row],[Day Low]])-1</f>
        <v>-5.5540127742303991E-4</v>
      </c>
      <c r="AD604" s="2">
        <f>(Table2[[#This Row],[Day High]]/Table2[[#This Row],[Close Price]])-1</f>
        <v>2.5284801333703921E-2</v>
      </c>
      <c r="AE604" s="2">
        <f>(Table2[[#This Row],[Close Price]]/Table2[[#This Row],[Current Week Low]])-1</f>
        <v>2.5069637883008422E-3</v>
      </c>
      <c r="AF604" s="2">
        <f>(Table2[[#This Row],[Current Week High]]/Table2[[#This Row],[Close Price]])-1</f>
        <v>2.8063350930814135E-2</v>
      </c>
      <c r="AG604" s="2">
        <f>(Table2[[#This Row],[Close Price]]/Table2[[#This Row],[Current Month Low]])-1</f>
        <v>2.5069637883008422E-3</v>
      </c>
      <c r="AH604" s="2">
        <f>(Table2[[#This Row],[Current Month High]]/Table2[[#This Row],[Close Price]])-1</f>
        <v>0.12031119755487629</v>
      </c>
      <c r="AI604">
        <v>17.324256737982701</v>
      </c>
      <c r="AJ604">
        <v>27.398230088495499</v>
      </c>
      <c r="AK604" t="str">
        <f>IF(AND(Table2[[#This Row],[20D EMA]]&gt;Table2[[#This Row],[50D EMA]],Table2[[#This Row],[50D EMA]]&gt;Table2[[#This Row],[200D EMA]]),"Uptrend","Downtrend/NoTrend")</f>
        <v>Uptrend</v>
      </c>
      <c r="AL604">
        <v>-0.18</v>
      </c>
      <c r="AM604" t="s">
        <v>10184</v>
      </c>
      <c r="AN604">
        <v>-1.57</v>
      </c>
      <c r="AO604" t="s">
        <v>10184</v>
      </c>
      <c r="AP604">
        <v>-4.3775348048824998E-2</v>
      </c>
      <c r="AQ604">
        <f>(Table2[[#This Row],[Sharpe Ratio]]-AVERAGE(Table2[Sharpe Ratio]))/_xlfn.STDEV.P(Table2[Sharpe Ratio])</f>
        <v>-1.1017806371775749</v>
      </c>
      <c r="AR6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-3.0645389280784006</v>
      </c>
      <c r="AS604">
        <f>_xlfn.RANK.AVG(Table2[[#This Row],[1Y Return vs Nifty Z-Score]],Table2[1Y Return vs Nifty Z-Score])</f>
        <v>514</v>
      </c>
      <c r="AT604">
        <f>_xlfn.RANK.AVG(Table2[[#This Row],[6M Return vs Nifty Z-Score]],Table2[6M Return vs Nifty Z-Score])</f>
        <v>620</v>
      </c>
      <c r="AU604">
        <f>_xlfn.RANK.AVG(Table2[[#This Row],[Sharpe Ratio Z-Score]],Table2[Sharpe Ratio Z-Score])</f>
        <v>624</v>
      </c>
      <c r="AV604">
        <f>(Table2[[#This Row],[Rank 1Y]]+Table2[[#This Row],[Rank 6M]]+Table2[[#This Row],[Rank Sharpe]])/3</f>
        <v>586</v>
      </c>
    </row>
    <row r="605" spans="1:48" x14ac:dyDescent="0.3">
      <c r="A605" t="s">
        <v>1548</v>
      </c>
      <c r="B605" t="s">
        <v>1549</v>
      </c>
      <c r="C605" t="s">
        <v>10146</v>
      </c>
      <c r="D605" t="s">
        <v>153</v>
      </c>
      <c r="E605">
        <v>6057.8382177900003</v>
      </c>
      <c r="F605">
        <v>387.9</v>
      </c>
      <c r="G605">
        <v>32.850674061109302</v>
      </c>
      <c r="H605">
        <f>(Table2[[#This Row],[1Y Return vs Nifty]]-AVERAGE(Table2[1Y Return vs Nifty]))/_xlfn.STDEV.P(Table2[1Y Return vs Nifty])</f>
        <v>-0.1305576348539296</v>
      </c>
      <c r="I605">
        <v>4.5315963406519799</v>
      </c>
      <c r="J605">
        <f>(Table2[[#This Row],[1M Return vs Nifty]]-AVERAGE(Table2[1M Return vs Nifty]))/_xlfn.STDEV.P(Table2[1M Return vs Nifty])</f>
        <v>0.47802910568907259</v>
      </c>
      <c r="K605">
        <v>27.4690311255594</v>
      </c>
      <c r="L605">
        <f>(Table2[[#This Row],[6M Return vs Nifty]]-AVERAGE(Table2[6M Return vs Nifty]))/_xlfn.STDEV.P(Table2[6M Return vs Nifty])</f>
        <v>0.51975342132721969</v>
      </c>
      <c r="M605">
        <v>-2.0042602651228099</v>
      </c>
      <c r="N605">
        <f>(Table2[[#This Row],[1W Return vs Nifty]]-AVERAGE(Table2[1W Return vs Nifty]))/_xlfn.STDEV.P(Table2[1W Return vs Nifty])</f>
        <v>-9.9848250064857216E-2</v>
      </c>
      <c r="O605">
        <v>381.4</v>
      </c>
      <c r="P605">
        <v>356.57493808120302</v>
      </c>
      <c r="Q605">
        <v>301.20589220923398</v>
      </c>
      <c r="R605">
        <v>49.676087922977203</v>
      </c>
      <c r="S605" s="2">
        <f>(Table2[[#This Row],[Close Price]]-Table2[[#This Row],[20D EMA]])/Table2[[#This Row],[20D EMA]]</f>
        <v>1.7042475091767175E-2</v>
      </c>
      <c r="T605" s="2">
        <f>(Table2[[#This Row],[Close Price]]-Table2[[#This Row],[50D EMA]])/Table2[[#This Row],[50D EMA]]</f>
        <v>8.7849869896530097E-2</v>
      </c>
      <c r="U605" s="2">
        <f>(Table2[[#This Row],[Close Price]]-Table2[[#This Row],[200D EMA]])/Table2[[#This Row],[200D EMA]]</f>
        <v>0.28782341259959004</v>
      </c>
      <c r="V605">
        <v>1.0739343364859899</v>
      </c>
      <c r="W605">
        <v>386.35</v>
      </c>
      <c r="X605">
        <v>394.75</v>
      </c>
      <c r="Y605">
        <v>381</v>
      </c>
      <c r="Z605">
        <v>408.95</v>
      </c>
      <c r="AA605">
        <v>348.85</v>
      </c>
      <c r="AB605">
        <v>423.5</v>
      </c>
      <c r="AC605" s="2">
        <f>(Table2[[#This Row],[Close Price]]/Table2[[#This Row],[Day Low]])-1</f>
        <v>4.0119063025751966E-3</v>
      </c>
      <c r="AD605" s="2">
        <f>(Table2[[#This Row],[Day High]]/Table2[[#This Row],[Close Price]])-1</f>
        <v>1.7659190513018785E-2</v>
      </c>
      <c r="AE605" s="2">
        <f>(Table2[[#This Row],[Close Price]]/Table2[[#This Row],[Current Week Low]])-1</f>
        <v>1.8110236220472364E-2</v>
      </c>
      <c r="AF605" s="2">
        <f>(Table2[[#This Row],[Current Week High]]/Table2[[#This Row],[Close Price]])-1</f>
        <v>5.4266563547306079E-2</v>
      </c>
      <c r="AG605" s="2">
        <f>(Table2[[#This Row],[Close Price]]/Table2[[#This Row],[Current Month Low]])-1</f>
        <v>0.11193922889494035</v>
      </c>
      <c r="AH605" s="2">
        <f>(Table2[[#This Row],[Current Month High]]/Table2[[#This Row],[Close Price]])-1</f>
        <v>9.1776230987367979E-2</v>
      </c>
      <c r="AI605">
        <v>9.1776230987367899</v>
      </c>
      <c r="AJ605">
        <v>71.599203715992005</v>
      </c>
      <c r="AK605" t="str">
        <f>IF(AND(Table2[[#This Row],[20D EMA]]&gt;Table2[[#This Row],[50D EMA]],Table2[[#This Row],[50D EMA]]&gt;Table2[[#This Row],[200D EMA]]),"Uptrend","Downtrend/NoTrend")</f>
        <v>Uptrend</v>
      </c>
      <c r="AL605">
        <v>0.03</v>
      </c>
      <c r="AM605" t="s">
        <v>10183</v>
      </c>
      <c r="AN605">
        <v>12.58</v>
      </c>
      <c r="AO605" t="s">
        <v>10183</v>
      </c>
      <c r="AP605">
        <v>0.218973219524671</v>
      </c>
      <c r="AQ605">
        <f>(Table2[[#This Row],[Sharpe Ratio]]-AVERAGE(Table2[Sharpe Ratio]))/_xlfn.STDEV.P(Table2[Sharpe Ratio])</f>
        <v>1.8705722825898088</v>
      </c>
      <c r="AR6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2.637948924687314</v>
      </c>
      <c r="AS605">
        <f>_xlfn.RANK.AVG(Table2[[#This Row],[1Y Return vs Nifty Z-Score]],Table2[1Y Return vs Nifty Z-Score])</f>
        <v>323</v>
      </c>
      <c r="AT605">
        <f>_xlfn.RANK.AVG(Table2[[#This Row],[6M Return vs Nifty Z-Score]],Table2[6M Return vs Nifty Z-Score])</f>
        <v>166</v>
      </c>
      <c r="AU605">
        <f>_xlfn.RANK.AVG(Table2[[#This Row],[Sharpe Ratio Z-Score]],Table2[Sharpe Ratio Z-Score])</f>
        <v>19</v>
      </c>
      <c r="AV605">
        <f>(Table2[[#This Row],[Rank 1Y]]+Table2[[#This Row],[Rank 6M]]+Table2[[#This Row],[Rank Sharpe]])/3</f>
        <v>169.33333333333334</v>
      </c>
    </row>
    <row r="606" spans="1:48" x14ac:dyDescent="0.3">
      <c r="A606" t="s">
        <v>1550</v>
      </c>
      <c r="B606" t="s">
        <v>1551</v>
      </c>
      <c r="C606" t="s">
        <v>10143</v>
      </c>
      <c r="D606" t="s">
        <v>193</v>
      </c>
      <c r="E606">
        <v>6045.3223008000004</v>
      </c>
      <c r="F606">
        <v>496</v>
      </c>
      <c r="G606">
        <v>79.585571410257799</v>
      </c>
      <c r="H606">
        <f>(Table2[[#This Row],[1Y Return vs Nifty]]-AVERAGE(Table2[1Y Return vs Nifty]))/_xlfn.STDEV.P(Table2[1Y Return vs Nifty])</f>
        <v>0.44421658615587123</v>
      </c>
      <c r="I606">
        <v>3.4769569619348202</v>
      </c>
      <c r="J606">
        <f>(Table2[[#This Row],[1M Return vs Nifty]]-AVERAGE(Table2[1M Return vs Nifty]))/_xlfn.STDEV.P(Table2[1M Return vs Nifty])</f>
        <v>0.37774863994264601</v>
      </c>
      <c r="K606">
        <v>19.5713165247939</v>
      </c>
      <c r="L606">
        <f>(Table2[[#This Row],[6M Return vs Nifty]]-AVERAGE(Table2[6M Return vs Nifty]))/_xlfn.STDEV.P(Table2[6M Return vs Nifty])</f>
        <v>0.27676938715597937</v>
      </c>
      <c r="M606">
        <v>-1.4802854624194</v>
      </c>
      <c r="N606">
        <f>(Table2[[#This Row],[1W Return vs Nifty]]-AVERAGE(Table2[1W Return vs Nifty]))/_xlfn.STDEV.P(Table2[1W Return vs Nifty])</f>
        <v>1.1959718693660098E-2</v>
      </c>
      <c r="O606">
        <v>488.45</v>
      </c>
      <c r="P606">
        <v>465.811734839851</v>
      </c>
      <c r="Q606">
        <v>396.32492778070798</v>
      </c>
      <c r="R606">
        <v>55.2679634055973</v>
      </c>
      <c r="S606" s="2">
        <f>(Table2[[#This Row],[Close Price]]-Table2[[#This Row],[20D EMA]])/Table2[[#This Row],[20D EMA]]</f>
        <v>1.5457058040741144E-2</v>
      </c>
      <c r="T606" s="2">
        <f>(Table2[[#This Row],[Close Price]]-Table2[[#This Row],[50D EMA]])/Table2[[#This Row],[50D EMA]]</f>
        <v>6.4807867432811486E-2</v>
      </c>
      <c r="U606" s="2">
        <f>(Table2[[#This Row],[Close Price]]-Table2[[#This Row],[200D EMA]])/Table2[[#This Row],[200D EMA]]</f>
        <v>0.25149836720450652</v>
      </c>
      <c r="V606">
        <v>0.81944323385458095</v>
      </c>
      <c r="W606">
        <v>492.05</v>
      </c>
      <c r="X606">
        <v>498.75</v>
      </c>
      <c r="Y606">
        <v>493.15</v>
      </c>
      <c r="Z606">
        <v>503.65</v>
      </c>
      <c r="AA606">
        <v>483.95</v>
      </c>
      <c r="AB606">
        <v>514.95000000000005</v>
      </c>
      <c r="AC606" s="2">
        <f>(Table2[[#This Row],[Close Price]]/Table2[[#This Row],[Day Low]])-1</f>
        <v>8.0276394675338203E-3</v>
      </c>
      <c r="AD606" s="2">
        <f>(Table2[[#This Row],[Day High]]/Table2[[#This Row],[Close Price]])-1</f>
        <v>5.5443548387097419E-3</v>
      </c>
      <c r="AE606" s="2">
        <f>(Table2[[#This Row],[Close Price]]/Table2[[#This Row],[Current Week Low]])-1</f>
        <v>5.7791746932982502E-3</v>
      </c>
      <c r="AF606" s="2">
        <f>(Table2[[#This Row],[Current Week High]]/Table2[[#This Row],[Close Price]])-1</f>
        <v>1.5423387096774155E-2</v>
      </c>
      <c r="AG606" s="2">
        <f>(Table2[[#This Row],[Close Price]]/Table2[[#This Row],[Current Month Low]])-1</f>
        <v>2.4899266453145996E-2</v>
      </c>
      <c r="AH606" s="2">
        <f>(Table2[[#This Row],[Current Month High]]/Table2[[#This Row],[Close Price]])-1</f>
        <v>3.8205645161290436E-2</v>
      </c>
      <c r="AI606">
        <v>3.8306451612903198</v>
      </c>
      <c r="AJ606">
        <v>114.904679376083</v>
      </c>
      <c r="AK606" t="str">
        <f>IF(AND(Table2[[#This Row],[20D EMA]]&gt;Table2[[#This Row],[50D EMA]],Table2[[#This Row],[50D EMA]]&gt;Table2[[#This Row],[200D EMA]]),"Uptrend","Downtrend/NoTrend")</f>
        <v>Uptrend</v>
      </c>
      <c r="AL606">
        <v>0</v>
      </c>
      <c r="AM606" t="s">
        <v>10185</v>
      </c>
      <c r="AN606">
        <v>-0.09</v>
      </c>
      <c r="AO606" t="s">
        <v>10184</v>
      </c>
      <c r="AP606">
        <v>0.17580211409928001</v>
      </c>
      <c r="AQ606">
        <f>(Table2[[#This Row],[Sharpe Ratio]]-AVERAGE(Table2[Sharpe Ratio]))/_xlfn.STDEV.P(Table2[Sharpe Ratio])</f>
        <v>1.3821975506329813</v>
      </c>
      <c r="AR6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2.4928918825811381</v>
      </c>
      <c r="AS606">
        <f>_xlfn.RANK.AVG(Table2[[#This Row],[1Y Return vs Nifty Z-Score]],Table2[1Y Return vs Nifty Z-Score])</f>
        <v>162</v>
      </c>
      <c r="AT606">
        <f>_xlfn.RANK.AVG(Table2[[#This Row],[6M Return vs Nifty Z-Score]],Table2[6M Return vs Nifty Z-Score])</f>
        <v>225</v>
      </c>
      <c r="AU606">
        <f>_xlfn.RANK.AVG(Table2[[#This Row],[Sharpe Ratio Z-Score]],Table2[Sharpe Ratio Z-Score])</f>
        <v>63</v>
      </c>
      <c r="AV606">
        <f>(Table2[[#This Row],[Rank 1Y]]+Table2[[#This Row],[Rank 6M]]+Table2[[#This Row],[Rank Sharpe]])/3</f>
        <v>150</v>
      </c>
    </row>
    <row r="607" spans="1:48" x14ac:dyDescent="0.3">
      <c r="A607" t="s">
        <v>1554</v>
      </c>
      <c r="B607" t="s">
        <v>1555</v>
      </c>
      <c r="C607" t="s">
        <v>10153</v>
      </c>
      <c r="D607" t="s">
        <v>253</v>
      </c>
      <c r="E607">
        <v>6011.4768594400002</v>
      </c>
      <c r="F607">
        <v>1447.15</v>
      </c>
      <c r="G607">
        <v>18.821075435505399</v>
      </c>
      <c r="H607">
        <f>(Table2[[#This Row],[1Y Return vs Nifty]]-AVERAGE(Table2[1Y Return vs Nifty]))/_xlfn.STDEV.P(Table2[1Y Return vs Nifty])</f>
        <v>-0.30310218033282488</v>
      </c>
      <c r="I607">
        <v>3.9222338740230001</v>
      </c>
      <c r="J607">
        <f>(Table2[[#This Row],[1M Return vs Nifty]]-AVERAGE(Table2[1M Return vs Nifty]))/_xlfn.STDEV.P(Table2[1M Return vs Nifty])</f>
        <v>0.42008782908296405</v>
      </c>
      <c r="K607">
        <v>31.571822974971401</v>
      </c>
      <c r="L607">
        <f>(Table2[[#This Row],[6M Return vs Nifty]]-AVERAGE(Table2[6M Return vs Nifty]))/_xlfn.STDEV.P(Table2[6M Return vs Nifty])</f>
        <v>0.64598144618372488</v>
      </c>
      <c r="M607">
        <v>-6.3688968510307999</v>
      </c>
      <c r="N607">
        <f>(Table2[[#This Row],[1W Return vs Nifty]]-AVERAGE(Table2[1W Return vs Nifty]))/_xlfn.STDEV.P(Table2[1W Return vs Nifty])</f>
        <v>-1.0311929416829957</v>
      </c>
      <c r="O607">
        <v>1438.56</v>
      </c>
      <c r="P607">
        <v>1362.5923725637799</v>
      </c>
      <c r="Q607">
        <v>1188.07411441416</v>
      </c>
      <c r="R607">
        <v>45.839803072328202</v>
      </c>
      <c r="S607" s="2">
        <f>(Table2[[#This Row],[Close Price]]-Table2[[#This Row],[20D EMA]])/Table2[[#This Row],[20D EMA]]</f>
        <v>5.971249026804684E-3</v>
      </c>
      <c r="T607" s="2">
        <f>(Table2[[#This Row],[Close Price]]-Table2[[#This Row],[50D EMA]])/Table2[[#This Row],[50D EMA]]</f>
        <v>6.205643678829724E-2</v>
      </c>
      <c r="U607" s="2">
        <f>(Table2[[#This Row],[Close Price]]-Table2[[#This Row],[200D EMA]])/Table2[[#This Row],[200D EMA]]</f>
        <v>0.21806374067293818</v>
      </c>
      <c r="V607">
        <v>1.65258562250334</v>
      </c>
      <c r="W607">
        <v>1440</v>
      </c>
      <c r="X607">
        <v>1472.35</v>
      </c>
      <c r="Y607">
        <v>1429.15</v>
      </c>
      <c r="Z607">
        <v>1485</v>
      </c>
      <c r="AA607">
        <v>1341</v>
      </c>
      <c r="AB607">
        <v>1584</v>
      </c>
      <c r="AC607" s="2">
        <f>(Table2[[#This Row],[Close Price]]/Table2[[#This Row],[Day Low]])-1</f>
        <v>4.9652777777777768E-3</v>
      </c>
      <c r="AD607" s="2">
        <f>(Table2[[#This Row],[Day High]]/Table2[[#This Row],[Close Price]])-1</f>
        <v>1.7413536951939923E-2</v>
      </c>
      <c r="AE607" s="2">
        <f>(Table2[[#This Row],[Close Price]]/Table2[[#This Row],[Current Week Low]])-1</f>
        <v>1.2594899065878407E-2</v>
      </c>
      <c r="AF607" s="2">
        <f>(Table2[[#This Row],[Current Week High]]/Table2[[#This Row],[Close Price]])-1</f>
        <v>2.6154856096465506E-2</v>
      </c>
      <c r="AG607" s="2">
        <f>(Table2[[#This Row],[Close Price]]/Table2[[#This Row],[Current Month Low]])-1</f>
        <v>7.9157345264727841E-2</v>
      </c>
      <c r="AH607" s="2">
        <f>(Table2[[#This Row],[Current Month High]]/Table2[[#This Row],[Close Price]])-1</f>
        <v>9.4565179836229696E-2</v>
      </c>
      <c r="AI607">
        <v>9.4565179836229696</v>
      </c>
      <c r="AJ607">
        <v>67.873093208050506</v>
      </c>
      <c r="AK607" t="str">
        <f>IF(AND(Table2[[#This Row],[20D EMA]]&gt;Table2[[#This Row],[50D EMA]],Table2[[#This Row],[50D EMA]]&gt;Table2[[#This Row],[200D EMA]]),"Uptrend","Downtrend/NoTrend")</f>
        <v>Uptrend</v>
      </c>
      <c r="AL607">
        <v>0</v>
      </c>
      <c r="AM607" t="s">
        <v>10185</v>
      </c>
      <c r="AN607">
        <v>10.11</v>
      </c>
      <c r="AO607" t="s">
        <v>10183</v>
      </c>
      <c r="AP607">
        <v>0.11288665823932301</v>
      </c>
      <c r="AQ607">
        <f>(Table2[[#This Row],[Sharpe Ratio]]-AVERAGE(Table2[Sharpe Ratio]))/_xlfn.STDEV.P(Table2[Sharpe Ratio])</f>
        <v>0.67046412178553549</v>
      </c>
      <c r="AR6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0.40223827503640375</v>
      </c>
      <c r="AS607">
        <f>_xlfn.RANK.AVG(Table2[[#This Row],[1Y Return vs Nifty Z-Score]],Table2[1Y Return vs Nifty Z-Score])</f>
        <v>389</v>
      </c>
      <c r="AT607">
        <f>_xlfn.RANK.AVG(Table2[[#This Row],[6M Return vs Nifty Z-Score]],Table2[6M Return vs Nifty Z-Score])</f>
        <v>146</v>
      </c>
      <c r="AU607">
        <f>_xlfn.RANK.AVG(Table2[[#This Row],[Sharpe Ratio Z-Score]],Table2[Sharpe Ratio Z-Score])</f>
        <v>179</v>
      </c>
      <c r="AV607">
        <f>(Table2[[#This Row],[Rank 1Y]]+Table2[[#This Row],[Rank 6M]]+Table2[[#This Row],[Rank Sharpe]])/3</f>
        <v>238</v>
      </c>
    </row>
    <row r="608" spans="1:48" x14ac:dyDescent="0.3">
      <c r="A608" t="s">
        <v>1558</v>
      </c>
      <c r="B608" t="s">
        <v>1559</v>
      </c>
      <c r="C608" t="s">
        <v>10146</v>
      </c>
      <c r="D608" t="s">
        <v>258</v>
      </c>
      <c r="E608">
        <v>5985.970206555</v>
      </c>
      <c r="F608">
        <v>1946.05</v>
      </c>
      <c r="G608">
        <v>-32.9081540257394</v>
      </c>
      <c r="H608">
        <f>(Table2[[#This Row],[1Y Return vs Nifty]]-AVERAGE(Table2[1Y Return vs Nifty]))/_xlfn.STDEV.P(Table2[1Y Return vs Nifty])</f>
        <v>-0.93929973833529135</v>
      </c>
      <c r="I608">
        <v>-0.28533075785876</v>
      </c>
      <c r="J608">
        <f>(Table2[[#This Row],[1M Return vs Nifty]]-AVERAGE(Table2[1M Return vs Nifty]))/_xlfn.STDEV.P(Table2[1M Return vs Nifty])</f>
        <v>2.0011225214322938E-2</v>
      </c>
      <c r="K608">
        <v>-21.380114286638001</v>
      </c>
      <c r="L608">
        <f>(Table2[[#This Row],[6M Return vs Nifty]]-AVERAGE(Table2[6M Return vs Nifty]))/_xlfn.STDEV.P(Table2[6M Return vs Nifty])</f>
        <v>-0.98315761282470859</v>
      </c>
      <c r="M608">
        <v>-3.3367120640216599</v>
      </c>
      <c r="N608">
        <f>(Table2[[#This Row],[1W Return vs Nifty]]-AVERAGE(Table2[1W Return vs Nifty]))/_xlfn.STDEV.P(Table2[1W Return vs Nifty])</f>
        <v>-0.3841724739299513</v>
      </c>
      <c r="O608">
        <v>1920.83</v>
      </c>
      <c r="P608">
        <v>1895.3375785406499</v>
      </c>
      <c r="Q608">
        <v>1971.12059599689</v>
      </c>
      <c r="R608">
        <v>52.686356107535403</v>
      </c>
      <c r="S608" s="2">
        <f>(Table2[[#This Row],[Close Price]]-Table2[[#This Row],[20D EMA]])/Table2[[#This Row],[20D EMA]]</f>
        <v>1.3129740789138044E-2</v>
      </c>
      <c r="T608" s="2">
        <f>(Table2[[#This Row],[Close Price]]-Table2[[#This Row],[50D EMA]])/Table2[[#This Row],[50D EMA]]</f>
        <v>2.6756405842170337E-2</v>
      </c>
      <c r="U608" s="2">
        <f>(Table2[[#This Row],[Close Price]]-Table2[[#This Row],[200D EMA]])/Table2[[#This Row],[200D EMA]]</f>
        <v>-1.2718955931872148E-2</v>
      </c>
      <c r="V608">
        <v>1.2492121441472299</v>
      </c>
      <c r="W608">
        <v>1960</v>
      </c>
      <c r="X608">
        <v>2025</v>
      </c>
      <c r="Y608">
        <v>1940</v>
      </c>
      <c r="Z608">
        <v>1986.55</v>
      </c>
      <c r="AA608">
        <v>1840</v>
      </c>
      <c r="AB608">
        <v>2075.65</v>
      </c>
      <c r="AC608" s="2">
        <f>(Table2[[#This Row],[Close Price]]/Table2[[#This Row],[Day Low]])-1</f>
        <v>-7.1173469387755262E-3</v>
      </c>
      <c r="AD608" s="2">
        <f>(Table2[[#This Row],[Day High]]/Table2[[#This Row],[Close Price]])-1</f>
        <v>4.0569358444027648E-2</v>
      </c>
      <c r="AE608" s="2">
        <f>(Table2[[#This Row],[Close Price]]/Table2[[#This Row],[Current Week Low]])-1</f>
        <v>3.1185567010310056E-3</v>
      </c>
      <c r="AF608" s="2">
        <f>(Table2[[#This Row],[Current Week High]]/Table2[[#This Row],[Close Price]])-1</f>
        <v>2.0811387168880646E-2</v>
      </c>
      <c r="AG608" s="2">
        <f>(Table2[[#This Row],[Close Price]]/Table2[[#This Row],[Current Month Low]])-1</f>
        <v>5.7635869565217268E-2</v>
      </c>
      <c r="AH608" s="2">
        <f>(Table2[[#This Row],[Current Month High]]/Table2[[#This Row],[Close Price]])-1</f>
        <v>6.659643894041789E-2</v>
      </c>
      <c r="AI608">
        <v>50.065517329976103</v>
      </c>
      <c r="AJ608">
        <v>21.628124999999901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-0.06</v>
      </c>
      <c r="AM608" t="s">
        <v>10184</v>
      </c>
      <c r="AN608">
        <v>4.5999999999999996</v>
      </c>
      <c r="AO608" t="s">
        <v>10183</v>
      </c>
      <c r="AP608">
        <v>1.0291573288357E-2</v>
      </c>
      <c r="AQ608">
        <f>(Table2[[#This Row],[Sharpe Ratio]]-AVERAGE(Table2[Sharpe Ratio]))/_xlfn.STDEV.P(Table2[Sharpe Ratio])</f>
        <v>-0.49014658343738204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675</v>
      </c>
      <c r="AT608">
        <f>_xlfn.RANK.AVG(Table2[[#This Row],[6M Return vs Nifty Z-Score]],Table2[6M Return vs Nifty Z-Score])</f>
        <v>639</v>
      </c>
      <c r="AU608">
        <f>_xlfn.RANK.AVG(Table2[[#This Row],[Sharpe Ratio Z-Score]],Table2[Sharpe Ratio Z-Score])</f>
        <v>470</v>
      </c>
      <c r="AV608">
        <f>(Table2[[#This Row],[Rank 1Y]]+Table2[[#This Row],[Rank 6M]]+Table2[[#This Row],[Rank Sharpe]])/3</f>
        <v>594.66666666666663</v>
      </c>
    </row>
    <row r="609" spans="1:48" x14ac:dyDescent="0.3">
      <c r="A609" t="s">
        <v>1560</v>
      </c>
      <c r="B609" t="s">
        <v>1561</v>
      </c>
      <c r="C609" t="s">
        <v>10146</v>
      </c>
      <c r="D609" t="s">
        <v>258</v>
      </c>
      <c r="E609">
        <v>5976.5095046400002</v>
      </c>
      <c r="F609">
        <v>753.6</v>
      </c>
      <c r="G609">
        <v>21.906654581621101</v>
      </c>
      <c r="H609">
        <f>(Table2[[#This Row],[1Y Return vs Nifty]]-AVERAGE(Table2[1Y Return vs Nifty]))/_xlfn.STDEV.P(Table2[1Y Return vs Nifty])</f>
        <v>-0.26515384941378733</v>
      </c>
      <c r="I609">
        <v>4.4449072918565298</v>
      </c>
      <c r="J609">
        <f>(Table2[[#This Row],[1M Return vs Nifty]]-AVERAGE(Table2[1M Return vs Nifty]))/_xlfn.STDEV.P(Table2[1M Return vs Nifty])</f>
        <v>0.46978627087391833</v>
      </c>
      <c r="K609">
        <v>-3.2837883383503601</v>
      </c>
      <c r="L609">
        <f>(Table2[[#This Row],[6M Return vs Nifty]]-AVERAGE(Table2[6M Return vs Nifty]))/_xlfn.STDEV.P(Table2[6M Return vs Nifty])</f>
        <v>-0.4263992966700037</v>
      </c>
      <c r="M609">
        <v>-4.3227761787020498</v>
      </c>
      <c r="N609">
        <f>(Table2[[#This Row],[1W Return vs Nifty]]-AVERAGE(Table2[1W Return vs Nifty]))/_xlfn.STDEV.P(Table2[1W Return vs Nifty])</f>
        <v>-0.59458302260376938</v>
      </c>
      <c r="O609">
        <v>746.74</v>
      </c>
      <c r="P609">
        <v>720.08434286684496</v>
      </c>
      <c r="Q609">
        <v>675.99134586119499</v>
      </c>
      <c r="R609">
        <v>48.757404506553897</v>
      </c>
      <c r="S609" s="2">
        <f>(Table2[[#This Row],[Close Price]]-Table2[[#This Row],[20D EMA]])/Table2[[#This Row],[20D EMA]]</f>
        <v>9.1865977448643624E-3</v>
      </c>
      <c r="T609" s="2">
        <f>(Table2[[#This Row],[Close Price]]-Table2[[#This Row],[50D EMA]])/Table2[[#This Row],[50D EMA]]</f>
        <v>4.6544071489904117E-2</v>
      </c>
      <c r="U609" s="2">
        <f>(Table2[[#This Row],[Close Price]]-Table2[[#This Row],[200D EMA]])/Table2[[#This Row],[200D EMA]]</f>
        <v>0.11480717114792893</v>
      </c>
      <c r="V609">
        <v>0.91889880993963502</v>
      </c>
      <c r="W609">
        <v>754.1</v>
      </c>
      <c r="X609">
        <v>779.65</v>
      </c>
      <c r="Y609">
        <v>749</v>
      </c>
      <c r="Z609">
        <v>782</v>
      </c>
      <c r="AA609">
        <v>735.4</v>
      </c>
      <c r="AB609">
        <v>795.3</v>
      </c>
      <c r="AC609" s="2">
        <f>(Table2[[#This Row],[Close Price]]/Table2[[#This Row],[Day Low]])-1</f>
        <v>-6.6304203686518015E-4</v>
      </c>
      <c r="AD609" s="2">
        <f>(Table2[[#This Row],[Day High]]/Table2[[#This Row],[Close Price]])-1</f>
        <v>3.4567409766454338E-2</v>
      </c>
      <c r="AE609" s="2">
        <f>(Table2[[#This Row],[Close Price]]/Table2[[#This Row],[Current Week Low]])-1</f>
        <v>6.1415220293725703E-3</v>
      </c>
      <c r="AF609" s="2">
        <f>(Table2[[#This Row],[Current Week High]]/Table2[[#This Row],[Close Price]])-1</f>
        <v>3.7685774946921491E-2</v>
      </c>
      <c r="AG609" s="2">
        <f>(Table2[[#This Row],[Close Price]]/Table2[[#This Row],[Current Month Low]])-1</f>
        <v>2.4748436225183745E-2</v>
      </c>
      <c r="AH609" s="2">
        <f>(Table2[[#This Row],[Current Month High]]/Table2[[#This Row],[Close Price]])-1</f>
        <v>5.5334394904458462E-2</v>
      </c>
      <c r="AI609">
        <v>17.2770700636942</v>
      </c>
      <c r="AJ609">
        <v>67.448061326519195</v>
      </c>
      <c r="AK609" t="str">
        <f>IF(AND(Table2[[#This Row],[20D EMA]]&gt;Table2[[#This Row],[50D EMA]],Table2[[#This Row],[50D EMA]]&gt;Table2[[#This Row],[200D EMA]]),"Uptrend","Downtrend/NoTrend")</f>
        <v>Uptrend</v>
      </c>
      <c r="AL609">
        <v>-0.01</v>
      </c>
      <c r="AM609" t="s">
        <v>10184</v>
      </c>
      <c r="AN609">
        <v>1.82</v>
      </c>
      <c r="AO609" t="s">
        <v>10183</v>
      </c>
      <c r="AQ609">
        <f>(Table2[[#This Row],[Sharpe Ratio]]-AVERAGE(Table2[Sharpe Ratio]))/_xlfn.STDEV.P(Table2[Sharpe Ratio])</f>
        <v>-0.60657038812317254</v>
      </c>
      <c r="AR6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-1.4229202859368146</v>
      </c>
      <c r="AS609">
        <f>_xlfn.RANK.AVG(Table2[[#This Row],[1Y Return vs Nifty Z-Score]],Table2[1Y Return vs Nifty Z-Score])</f>
        <v>372</v>
      </c>
      <c r="AT609">
        <f>_xlfn.RANK.AVG(Table2[[#This Row],[6M Return vs Nifty Z-Score]],Table2[6M Return vs Nifty Z-Score])</f>
        <v>467</v>
      </c>
      <c r="AU609">
        <f>_xlfn.RANK.AVG(Table2[[#This Row],[Sharpe Ratio Z-Score]],Table2[Sharpe Ratio Z-Score])</f>
        <v>518</v>
      </c>
      <c r="AV609">
        <f>(Table2[[#This Row],[Rank 1Y]]+Table2[[#This Row],[Rank 6M]]+Table2[[#This Row],[Rank Sharpe]])/3</f>
        <v>452.33333333333331</v>
      </c>
    </row>
    <row r="610" spans="1:48" x14ac:dyDescent="0.3">
      <c r="A610" t="s">
        <v>1568</v>
      </c>
      <c r="B610" t="s">
        <v>1569</v>
      </c>
      <c r="C610" t="s">
        <v>10139</v>
      </c>
      <c r="D610" t="s">
        <v>409</v>
      </c>
      <c r="E610">
        <v>5897.8894368949996</v>
      </c>
      <c r="F610">
        <v>191.41</v>
      </c>
      <c r="G610">
        <v>166.11357313114999</v>
      </c>
      <c r="H610">
        <f>(Table2[[#This Row],[1Y Return vs Nifty]]-AVERAGE(Table2[1Y Return vs Nifty]))/_xlfn.STDEV.P(Table2[1Y Return vs Nifty])</f>
        <v>1.5083906317968778</v>
      </c>
      <c r="I610">
        <v>-19.751397577530099</v>
      </c>
      <c r="J610">
        <f>(Table2[[#This Row],[1M Return vs Nifty]]-AVERAGE(Table2[1M Return vs Nifty]))/_xlfn.STDEV.P(Table2[1M Return vs Nifty])</f>
        <v>-1.8309212227112928</v>
      </c>
      <c r="K610">
        <v>7.4390015151525501</v>
      </c>
      <c r="L610">
        <f>(Table2[[#This Row],[6M Return vs Nifty]]-AVERAGE(Table2[6M Return vs Nifty]))/_xlfn.STDEV.P(Table2[6M Return vs Nifty])</f>
        <v>-9.6497943192120281E-2</v>
      </c>
      <c r="M610">
        <v>-8.8103842130971</v>
      </c>
      <c r="N610">
        <f>(Table2[[#This Row],[1W Return vs Nifty]]-AVERAGE(Table2[1W Return vs Nifty]))/_xlfn.STDEV.P(Table2[1W Return vs Nifty])</f>
        <v>-1.5521678841684261</v>
      </c>
      <c r="O610">
        <v>200.74</v>
      </c>
      <c r="P610">
        <v>191.26422068061399</v>
      </c>
      <c r="Q610">
        <v>149.59157008884301</v>
      </c>
      <c r="R610">
        <v>36.4052014570712</v>
      </c>
      <c r="S610" s="2">
        <f>(Table2[[#This Row],[Close Price]]-Table2[[#This Row],[20D EMA]])/Table2[[#This Row],[20D EMA]]</f>
        <v>-4.6478031284248343E-2</v>
      </c>
      <c r="T610" s="2">
        <f>(Table2[[#This Row],[Close Price]]-Table2[[#This Row],[50D EMA]])/Table2[[#This Row],[50D EMA]]</f>
        <v>7.6218813360519029E-4</v>
      </c>
      <c r="U610" s="2">
        <f>(Table2[[#This Row],[Close Price]]-Table2[[#This Row],[200D EMA]])/Table2[[#This Row],[200D EMA]]</f>
        <v>0.279550711890522</v>
      </c>
      <c r="V610">
        <v>0.71611138119721396</v>
      </c>
      <c r="W610">
        <v>189.2</v>
      </c>
      <c r="X610">
        <v>194.65</v>
      </c>
      <c r="Y610">
        <v>185.25</v>
      </c>
      <c r="Z610">
        <v>192.57</v>
      </c>
      <c r="AA610">
        <v>185.25</v>
      </c>
      <c r="AB610">
        <v>218.75</v>
      </c>
      <c r="AC610" s="2">
        <f>(Table2[[#This Row],[Close Price]]/Table2[[#This Row],[Day Low]])-1</f>
        <v>1.1680761099365888E-2</v>
      </c>
      <c r="AD610" s="2">
        <f>(Table2[[#This Row],[Day High]]/Table2[[#This Row],[Close Price]])-1</f>
        <v>1.6927015307455218E-2</v>
      </c>
      <c r="AE610" s="2">
        <f>(Table2[[#This Row],[Close Price]]/Table2[[#This Row],[Current Week Low]])-1</f>
        <v>3.3252361673414388E-2</v>
      </c>
      <c r="AF610" s="2">
        <f>(Table2[[#This Row],[Current Week High]]/Table2[[#This Row],[Close Price]])-1</f>
        <v>6.0602894310641808E-3</v>
      </c>
      <c r="AG610" s="2">
        <f>(Table2[[#This Row],[Close Price]]/Table2[[#This Row],[Current Month Low]])-1</f>
        <v>3.3252361673414388E-2</v>
      </c>
      <c r="AH610" s="2">
        <f>(Table2[[#This Row],[Current Month High]]/Table2[[#This Row],[Close Price]])-1</f>
        <v>0.14283475262525469</v>
      </c>
      <c r="AI610">
        <v>25.3330546993365</v>
      </c>
      <c r="AJ610">
        <v>203.584456780333</v>
      </c>
      <c r="AK610" t="str">
        <f>IF(AND(Table2[[#This Row],[20D EMA]]&gt;Table2[[#This Row],[50D EMA]],Table2[[#This Row],[50D EMA]]&gt;Table2[[#This Row],[200D EMA]]),"Uptrend","Downtrend/NoTrend")</f>
        <v>Uptrend</v>
      </c>
      <c r="AL610">
        <v>0.21</v>
      </c>
      <c r="AM610" t="s">
        <v>10183</v>
      </c>
      <c r="AN610">
        <v>-7.05</v>
      </c>
      <c r="AO610" t="s">
        <v>10184</v>
      </c>
      <c r="AP610">
        <v>3.9234020102941997E-2</v>
      </c>
      <c r="AQ610">
        <f>(Table2[[#This Row],[Sharpe Ratio]]-AVERAGE(Table2[Sharpe Ratio]))/_xlfn.STDEV.P(Table2[Sharpe Ratio])</f>
        <v>-0.16273407995920255</v>
      </c>
      <c r="AR6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-2.1339304982341636</v>
      </c>
      <c r="AS610">
        <f>_xlfn.RANK.AVG(Table2[[#This Row],[1Y Return vs Nifty Z-Score]],Table2[1Y Return vs Nifty Z-Score])</f>
        <v>52</v>
      </c>
      <c r="AT610">
        <f>_xlfn.RANK.AVG(Table2[[#This Row],[6M Return vs Nifty Z-Score]],Table2[6M Return vs Nifty Z-Score])</f>
        <v>346</v>
      </c>
      <c r="AU610">
        <f>_xlfn.RANK.AVG(Table2[[#This Row],[Sharpe Ratio Z-Score]],Table2[Sharpe Ratio Z-Score])</f>
        <v>382</v>
      </c>
      <c r="AV610">
        <f>(Table2[[#This Row],[Rank 1Y]]+Table2[[#This Row],[Rank 6M]]+Table2[[#This Row],[Rank Sharpe]])/3</f>
        <v>260</v>
      </c>
    </row>
    <row r="611" spans="1:48" x14ac:dyDescent="0.3">
      <c r="A611" t="s">
        <v>1570</v>
      </c>
      <c r="B611" t="s">
        <v>1571</v>
      </c>
      <c r="C611" t="s">
        <v>647</v>
      </c>
      <c r="D611" t="s">
        <v>476</v>
      </c>
      <c r="E611">
        <v>5870.1424896050003</v>
      </c>
      <c r="F611">
        <v>1952.05</v>
      </c>
      <c r="G611">
        <v>4.5795861554461501</v>
      </c>
      <c r="H611">
        <f>(Table2[[#This Row],[1Y Return vs Nifty]]-AVERAGE(Table2[1Y Return vs Nifty]))/_xlfn.STDEV.P(Table2[1Y Return vs Nifty])</f>
        <v>-0.47825268608470334</v>
      </c>
      <c r="I611">
        <v>19.926046536299001</v>
      </c>
      <c r="J611">
        <f>(Table2[[#This Row],[1M Return vs Nifty]]-AVERAGE(Table2[1M Return vs Nifty]))/_xlfn.STDEV.P(Table2[1M Return vs Nifty])</f>
        <v>1.9418115764398332</v>
      </c>
      <c r="K611">
        <v>39.664881606004897</v>
      </c>
      <c r="L611">
        <f>(Table2[[#This Row],[6M Return vs Nifty]]-AVERAGE(Table2[6M Return vs Nifty]))/_xlfn.STDEV.P(Table2[6M Return vs Nifty])</f>
        <v>0.89497550767618372</v>
      </c>
      <c r="M611">
        <v>19.7802806438613</v>
      </c>
      <c r="N611">
        <f>(Table2[[#This Row],[1W Return vs Nifty]]-AVERAGE(Table2[1W Return vs Nifty]))/_xlfn.STDEV.P(Table2[1W Return vs Nifty])</f>
        <v>4.5486296095642631</v>
      </c>
      <c r="O611">
        <v>1618.64</v>
      </c>
      <c r="P611">
        <v>1509.05627719515</v>
      </c>
      <c r="Q611">
        <v>1402.9736716545201</v>
      </c>
      <c r="R611">
        <v>93.092243098176098</v>
      </c>
      <c r="S611" s="2">
        <f>(Table2[[#This Row],[Close Price]]-Table2[[#This Row],[20D EMA]])/Table2[[#This Row],[20D EMA]]</f>
        <v>0.20598156477042445</v>
      </c>
      <c r="T611" s="2">
        <f>(Table2[[#This Row],[Close Price]]-Table2[[#This Row],[50D EMA]])/Table2[[#This Row],[50D EMA]]</f>
        <v>0.29355679407015406</v>
      </c>
      <c r="U611" s="2">
        <f>(Table2[[#This Row],[Close Price]]-Table2[[#This Row],[200D EMA]])/Table2[[#This Row],[200D EMA]]</f>
        <v>0.39136609577138876</v>
      </c>
      <c r="V611">
        <v>2.1598886142347098</v>
      </c>
      <c r="W611">
        <v>1975.1</v>
      </c>
      <c r="X611">
        <v>2024.8</v>
      </c>
      <c r="Y611">
        <v>1855.6</v>
      </c>
      <c r="Z611">
        <v>1969</v>
      </c>
      <c r="AA611">
        <v>1405.05</v>
      </c>
      <c r="AB611">
        <v>1969</v>
      </c>
      <c r="AC611" s="2">
        <f>(Table2[[#This Row],[Close Price]]/Table2[[#This Row],[Day Low]])-1</f>
        <v>-1.1670295174927792E-2</v>
      </c>
      <c r="AD611" s="2">
        <f>(Table2[[#This Row],[Day High]]/Table2[[#This Row],[Close Price]])-1</f>
        <v>3.7268512589329061E-2</v>
      </c>
      <c r="AE611" s="2">
        <f>(Table2[[#This Row],[Close Price]]/Table2[[#This Row],[Current Week Low]])-1</f>
        <v>5.1977796938995402E-2</v>
      </c>
      <c r="AF611" s="2">
        <f>(Table2[[#This Row],[Current Week High]]/Table2[[#This Row],[Close Price]])-1</f>
        <v>8.6831792218438064E-3</v>
      </c>
      <c r="AG611" s="2">
        <f>(Table2[[#This Row],[Close Price]]/Table2[[#This Row],[Current Month Low]])-1</f>
        <v>0.38930998896836422</v>
      </c>
      <c r="AH611" s="2">
        <f>(Table2[[#This Row],[Current Month High]]/Table2[[#This Row],[Close Price]])-1</f>
        <v>8.6831792218438064E-3</v>
      </c>
      <c r="AI611">
        <v>0.86831792218437998</v>
      </c>
      <c r="AJ611">
        <v>82.136692325635593</v>
      </c>
      <c r="AK611" t="str">
        <f>IF(AND(Table2[[#This Row],[20D EMA]]&gt;Table2[[#This Row],[50D EMA]],Table2[[#This Row],[50D EMA]]&gt;Table2[[#This Row],[200D EMA]]),"Uptrend","Downtrend/NoTrend")</f>
        <v>Uptrend</v>
      </c>
      <c r="AL611">
        <v>0.31</v>
      </c>
      <c r="AM611" t="s">
        <v>10183</v>
      </c>
      <c r="AN611">
        <v>36.979999999999997</v>
      </c>
      <c r="AO611" t="s">
        <v>10183</v>
      </c>
      <c r="AP611">
        <v>-0.12695568100531601</v>
      </c>
      <c r="AQ611">
        <f>(Table2[[#This Row],[Sharpe Ratio]]-AVERAGE(Table2[Sharpe Ratio]))/_xlfn.STDEV.P(Table2[Sharpe Ratio])</f>
        <v>-2.0427612400929109</v>
      </c>
      <c r="AR6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4.864402767502666</v>
      </c>
      <c r="AS611">
        <f>_xlfn.RANK.AVG(Table2[[#This Row],[1Y Return vs Nifty Z-Score]],Table2[1Y Return vs Nifty Z-Score])</f>
        <v>466</v>
      </c>
      <c r="AT611">
        <f>_xlfn.RANK.AVG(Table2[[#This Row],[6M Return vs Nifty Z-Score]],Table2[6M Return vs Nifty Z-Score])</f>
        <v>104</v>
      </c>
      <c r="AU611">
        <f>_xlfn.RANK.AVG(Table2[[#This Row],[Sharpe Ratio Z-Score]],Table2[Sharpe Ratio Z-Score])</f>
        <v>720</v>
      </c>
      <c r="AV611">
        <f>(Table2[[#This Row],[Rank 1Y]]+Table2[[#This Row],[Rank 6M]]+Table2[[#This Row],[Rank Sharpe]])/3</f>
        <v>430</v>
      </c>
    </row>
    <row r="612" spans="1:48" x14ac:dyDescent="0.3">
      <c r="A612" t="s">
        <v>1574</v>
      </c>
      <c r="B612" t="s">
        <v>1575</v>
      </c>
      <c r="C612" t="s">
        <v>10149</v>
      </c>
      <c r="D612" t="s">
        <v>476</v>
      </c>
      <c r="E612">
        <v>5832.4301821600002</v>
      </c>
      <c r="F612">
        <v>1079.9000000000001</v>
      </c>
      <c r="G612">
        <v>-30.2471482204963</v>
      </c>
      <c r="H612">
        <f>(Table2[[#This Row],[1Y Return vs Nifty]]-AVERAGE(Table2[1Y Return vs Nifty]))/_xlfn.STDEV.P(Table2[1Y Return vs Nifty])</f>
        <v>-0.9065730688534972</v>
      </c>
      <c r="I612">
        <v>-3.7168842742639701</v>
      </c>
      <c r="J612">
        <f>(Table2[[#This Row],[1M Return vs Nifty]]-AVERAGE(Table2[1M Return vs Nifty]))/_xlfn.STDEV.P(Table2[1M Return vs Nifty])</f>
        <v>-0.30627830256481209</v>
      </c>
      <c r="K612">
        <v>-20.291452946742201</v>
      </c>
      <c r="L612">
        <f>(Table2[[#This Row],[6M Return vs Nifty]]-AVERAGE(Table2[6M Return vs Nifty]))/_xlfn.STDEV.P(Table2[6M Return vs Nifty])</f>
        <v>-0.94966345184445367</v>
      </c>
      <c r="M612">
        <v>2.9502467368071699</v>
      </c>
      <c r="N612">
        <f>(Table2[[#This Row],[1W Return vs Nifty]]-AVERAGE(Table2[1W Return vs Nifty]))/_xlfn.STDEV.P(Table2[1W Return vs Nifty])</f>
        <v>0.95736549614499944</v>
      </c>
      <c r="O612">
        <v>1047.25</v>
      </c>
      <c r="P612">
        <v>1048.7688576580299</v>
      </c>
      <c r="Q612">
        <v>1114.93260115415</v>
      </c>
      <c r="R612">
        <v>64.931393150929793</v>
      </c>
      <c r="S612" s="2">
        <f>(Table2[[#This Row],[Close Price]]-Table2[[#This Row],[20D EMA]])/Table2[[#This Row],[20D EMA]]</f>
        <v>3.1176891859632457E-2</v>
      </c>
      <c r="T612" s="2">
        <f>(Table2[[#This Row],[Close Price]]-Table2[[#This Row],[50D EMA]])/Table2[[#This Row],[50D EMA]]</f>
        <v>2.9683511399726425E-2</v>
      </c>
      <c r="U612" s="2">
        <f>(Table2[[#This Row],[Close Price]]-Table2[[#This Row],[200D EMA]])/Table2[[#This Row],[200D EMA]]</f>
        <v>-3.1421272566507653E-2</v>
      </c>
      <c r="V612">
        <v>0.94384542841686703</v>
      </c>
      <c r="W612">
        <v>1074.55</v>
      </c>
      <c r="X612">
        <v>1088.3499999999999</v>
      </c>
      <c r="Y612">
        <v>1073.5</v>
      </c>
      <c r="Z612">
        <v>1099.9000000000001</v>
      </c>
      <c r="AA612">
        <v>1012.3</v>
      </c>
      <c r="AB612">
        <v>1099.9000000000001</v>
      </c>
      <c r="AC612" s="2">
        <f>(Table2[[#This Row],[Close Price]]/Table2[[#This Row],[Day Low]])-1</f>
        <v>4.9788283467500083E-3</v>
      </c>
      <c r="AD612" s="2">
        <f>(Table2[[#This Row],[Day High]]/Table2[[#This Row],[Close Price]])-1</f>
        <v>7.8247985924619901E-3</v>
      </c>
      <c r="AE612" s="2">
        <f>(Table2[[#This Row],[Close Price]]/Table2[[#This Row],[Current Week Low]])-1</f>
        <v>5.9618071727993716E-3</v>
      </c>
      <c r="AF612" s="2">
        <f>(Table2[[#This Row],[Current Week High]]/Table2[[#This Row],[Close Price]])-1</f>
        <v>1.8520233354940352E-2</v>
      </c>
      <c r="AG612" s="2">
        <f>(Table2[[#This Row],[Close Price]]/Table2[[#This Row],[Current Month Low]])-1</f>
        <v>6.6778622937864407E-2</v>
      </c>
      <c r="AH612" s="2">
        <f>(Table2[[#This Row],[Current Month High]]/Table2[[#This Row],[Close Price]])-1</f>
        <v>1.8520233354940352E-2</v>
      </c>
      <c r="AI612">
        <v>30.076858968423</v>
      </c>
      <c r="AJ612">
        <v>15.7077038465659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-0.12</v>
      </c>
      <c r="AM612" t="s">
        <v>10184</v>
      </c>
      <c r="AN612">
        <v>4.33</v>
      </c>
      <c r="AO612" t="s">
        <v>10183</v>
      </c>
      <c r="AP612">
        <v>-6.6988961138664996E-2</v>
      </c>
      <c r="AQ612">
        <f>(Table2[[#This Row],[Sharpe Ratio]]-AVERAGE(Table2[Sharpe Ratio]))/_xlfn.STDEV.P(Table2[Sharpe Ratio])</f>
        <v>-1.3643854965804179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662</v>
      </c>
      <c r="AT612">
        <f>_xlfn.RANK.AVG(Table2[[#This Row],[6M Return vs Nifty Z-Score]],Table2[6M Return vs Nifty Z-Score])</f>
        <v>629</v>
      </c>
      <c r="AU612">
        <f>_xlfn.RANK.AVG(Table2[[#This Row],[Sharpe Ratio Z-Score]],Table2[Sharpe Ratio Z-Score])</f>
        <v>664</v>
      </c>
      <c r="AV612">
        <f>(Table2[[#This Row],[Rank 1Y]]+Table2[[#This Row],[Rank 6M]]+Table2[[#This Row],[Rank Sharpe]])/3</f>
        <v>651.66666666666663</v>
      </c>
    </row>
    <row r="613" spans="1:48" x14ac:dyDescent="0.3">
      <c r="A613" t="s">
        <v>1578</v>
      </c>
      <c r="B613" t="s">
        <v>1579</v>
      </c>
      <c r="C613" t="s">
        <v>10153</v>
      </c>
      <c r="D613" t="s">
        <v>253</v>
      </c>
      <c r="E613">
        <v>5786.4910615159997</v>
      </c>
      <c r="F613">
        <v>172.04</v>
      </c>
      <c r="G613">
        <v>-20.990924817160401</v>
      </c>
      <c r="H613">
        <f>(Table2[[#This Row],[1Y Return vs Nifty]]-AVERAGE(Table2[1Y Return vs Nifty]))/_xlfn.STDEV.P(Table2[1Y Return vs Nifty])</f>
        <v>-0.79273439801191004</v>
      </c>
      <c r="I613">
        <v>0.14228344447536601</v>
      </c>
      <c r="J613">
        <f>(Table2[[#This Row],[1M Return vs Nifty]]-AVERAGE(Table2[1M Return vs Nifty]))/_xlfn.STDEV.P(Table2[1M Return vs Nifty])</f>
        <v>6.0670954250813876E-2</v>
      </c>
      <c r="K613">
        <v>3.3138801249148702</v>
      </c>
      <c r="L613">
        <f>(Table2[[#This Row],[6M Return vs Nifty]]-AVERAGE(Table2[6M Return vs Nifty]))/_xlfn.STDEV.P(Table2[6M Return vs Nifty])</f>
        <v>-0.22341296703317845</v>
      </c>
      <c r="M613">
        <v>2.8767231519082501</v>
      </c>
      <c r="N613">
        <f>(Table2[[#This Row],[1W Return vs Nifty]]-AVERAGE(Table2[1W Return vs Nifty]))/_xlfn.STDEV.P(Table2[1W Return vs Nifty])</f>
        <v>0.94167672133945635</v>
      </c>
      <c r="O613">
        <v>167.65</v>
      </c>
      <c r="P613">
        <v>167.157453882222</v>
      </c>
      <c r="Q613">
        <v>166.21211310400199</v>
      </c>
      <c r="R613">
        <v>60.928365914030202</v>
      </c>
      <c r="S613" s="2">
        <f>(Table2[[#This Row],[Close Price]]-Table2[[#This Row],[20D EMA]])/Table2[[#This Row],[20D EMA]]</f>
        <v>2.6185505517446979E-2</v>
      </c>
      <c r="T613" s="2">
        <f>(Table2[[#This Row],[Close Price]]-Table2[[#This Row],[50D EMA]])/Table2[[#This Row],[50D EMA]]</f>
        <v>2.9209263508034766E-2</v>
      </c>
      <c r="U613" s="2">
        <f>(Table2[[#This Row],[Close Price]]-Table2[[#This Row],[200D EMA]])/Table2[[#This Row],[200D EMA]]</f>
        <v>3.5062949307138581E-2</v>
      </c>
      <c r="V613">
        <v>1.4584502356009601</v>
      </c>
      <c r="W613">
        <v>171.2</v>
      </c>
      <c r="X613">
        <v>176.4</v>
      </c>
      <c r="Y613">
        <v>170</v>
      </c>
      <c r="Z613">
        <v>175.38</v>
      </c>
      <c r="AA613">
        <v>160</v>
      </c>
      <c r="AB613">
        <v>177.95</v>
      </c>
      <c r="AC613" s="2">
        <f>(Table2[[#This Row],[Close Price]]/Table2[[#This Row],[Day Low]])-1</f>
        <v>4.9065420560747697E-3</v>
      </c>
      <c r="AD613" s="2">
        <f>(Table2[[#This Row],[Day High]]/Table2[[#This Row],[Close Price]])-1</f>
        <v>2.5342943501511339E-2</v>
      </c>
      <c r="AE613" s="2">
        <f>(Table2[[#This Row],[Close Price]]/Table2[[#This Row],[Current Week Low]])-1</f>
        <v>1.2000000000000011E-2</v>
      </c>
      <c r="AF613" s="2">
        <f>(Table2[[#This Row],[Current Week High]]/Table2[[#This Row],[Close Price]])-1</f>
        <v>1.9414089746570662E-2</v>
      </c>
      <c r="AG613" s="2">
        <f>(Table2[[#This Row],[Close Price]]/Table2[[#This Row],[Current Month Low]])-1</f>
        <v>7.5250000000000039E-2</v>
      </c>
      <c r="AH613" s="2">
        <f>(Table2[[#This Row],[Current Month High]]/Table2[[#This Row],[Close Price]])-1</f>
        <v>3.4352476168332924E-2</v>
      </c>
      <c r="AI613">
        <v>27.6447337828412</v>
      </c>
      <c r="AJ613">
        <v>32.287581699346298</v>
      </c>
      <c r="AK613" t="str">
        <f>IF(AND(Table2[[#This Row],[20D EMA]]&gt;Table2[[#This Row],[50D EMA]],Table2[[#This Row],[50D EMA]]&gt;Table2[[#This Row],[200D EMA]]),"Uptrend","Downtrend/NoTrend")</f>
        <v>Uptrend</v>
      </c>
      <c r="AL613">
        <v>-0.12</v>
      </c>
      <c r="AM613" t="s">
        <v>10184</v>
      </c>
      <c r="AN613">
        <v>8.17</v>
      </c>
      <c r="AO613" t="s">
        <v>10183</v>
      </c>
      <c r="AP613">
        <v>-7.6685109077572006E-2</v>
      </c>
      <c r="AQ613">
        <f>(Table2[[#This Row],[Sharpe Ratio]]-AVERAGE(Table2[Sharpe Ratio]))/_xlfn.STDEV.P(Table2[Sharpe Ratio])</f>
        <v>-1.4740735299077359</v>
      </c>
      <c r="AR6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-1.4878732193625543</v>
      </c>
      <c r="AS613">
        <f>_xlfn.RANK.AVG(Table2[[#This Row],[1Y Return vs Nifty Z-Score]],Table2[1Y Return vs Nifty Z-Score])</f>
        <v>630</v>
      </c>
      <c r="AT613">
        <f>_xlfn.RANK.AVG(Table2[[#This Row],[6M Return vs Nifty Z-Score]],Table2[6M Return vs Nifty Z-Score])</f>
        <v>393</v>
      </c>
      <c r="AU613">
        <f>_xlfn.RANK.AVG(Table2[[#This Row],[Sharpe Ratio Z-Score]],Table2[Sharpe Ratio Z-Score])</f>
        <v>684</v>
      </c>
      <c r="AV613">
        <f>(Table2[[#This Row],[Rank 1Y]]+Table2[[#This Row],[Rank 6M]]+Table2[[#This Row],[Rank Sharpe]])/3</f>
        <v>569</v>
      </c>
    </row>
    <row r="614" spans="1:48" x14ac:dyDescent="0.3">
      <c r="A614" t="s">
        <v>1583</v>
      </c>
      <c r="B614" t="s">
        <v>1584</v>
      </c>
      <c r="C614" t="s">
        <v>10139</v>
      </c>
      <c r="D614" t="s">
        <v>409</v>
      </c>
      <c r="E614">
        <v>5777.351161218</v>
      </c>
      <c r="F614">
        <v>64.260000000000005</v>
      </c>
      <c r="G614">
        <v>2.9786851944330999</v>
      </c>
      <c r="H614">
        <f>(Table2[[#This Row],[1Y Return vs Nifty]]-AVERAGE(Table2[1Y Return vs Nifty]))/_xlfn.STDEV.P(Table2[1Y Return vs Nifty])</f>
        <v>-0.4979415407730059</v>
      </c>
      <c r="I614">
        <v>-12.2150608342886</v>
      </c>
      <c r="J614">
        <f>(Table2[[#This Row],[1M Return vs Nifty]]-AVERAGE(Table2[1M Return vs Nifty]))/_xlfn.STDEV.P(Table2[1M Return vs Nifty])</f>
        <v>-1.1143280687998205</v>
      </c>
      <c r="K614">
        <v>-27.972586702705499</v>
      </c>
      <c r="L614">
        <f>(Table2[[#This Row],[6M Return vs Nifty]]-AVERAGE(Table2[6M Return vs Nifty]))/_xlfn.STDEV.P(Table2[6M Return vs Nifty])</f>
        <v>-1.1859840789347198</v>
      </c>
      <c r="M614">
        <v>-0.75795694348072296</v>
      </c>
      <c r="N614">
        <f>(Table2[[#This Row],[1W Return vs Nifty]]-AVERAGE(Table2[1W Return vs Nifty]))/_xlfn.STDEV.P(Table2[1W Return vs Nifty])</f>
        <v>0.16609324584457572</v>
      </c>
      <c r="O614">
        <v>66.819999999999993</v>
      </c>
      <c r="P614">
        <v>69.761337560240406</v>
      </c>
      <c r="Q614">
        <v>67.749635345078502</v>
      </c>
      <c r="R614">
        <v>35.7285999631655</v>
      </c>
      <c r="S614" s="2">
        <f>(Table2[[#This Row],[Close Price]]-Table2[[#This Row],[20D EMA]])/Table2[[#This Row],[20D EMA]]</f>
        <v>-3.8311882669859146E-2</v>
      </c>
      <c r="T614" s="2">
        <f>(Table2[[#This Row],[Close Price]]-Table2[[#This Row],[50D EMA]])/Table2[[#This Row],[50D EMA]]</f>
        <v>-7.8859404831363486E-2</v>
      </c>
      <c r="U614" s="2">
        <f>(Table2[[#This Row],[Close Price]]-Table2[[#This Row],[200D EMA]])/Table2[[#This Row],[200D EMA]]</f>
        <v>-5.1507810002286498E-2</v>
      </c>
      <c r="V614">
        <v>0.67667728754078205</v>
      </c>
      <c r="W614">
        <v>63.91</v>
      </c>
      <c r="X614">
        <v>64.959999999999994</v>
      </c>
      <c r="Y614">
        <v>62.25</v>
      </c>
      <c r="Z614">
        <v>66.12</v>
      </c>
      <c r="AA614">
        <v>62.25</v>
      </c>
      <c r="AB614">
        <v>67.989999999999995</v>
      </c>
      <c r="AC614" s="2">
        <f>(Table2[[#This Row],[Close Price]]/Table2[[#This Row],[Day Low]])-1</f>
        <v>5.4764512595839587E-3</v>
      </c>
      <c r="AD614" s="2">
        <f>(Table2[[#This Row],[Day High]]/Table2[[#This Row],[Close Price]])-1</f>
        <v>1.0893246187363648E-2</v>
      </c>
      <c r="AE614" s="2">
        <f>(Table2[[#This Row],[Close Price]]/Table2[[#This Row],[Current Week Low]])-1</f>
        <v>3.2289156626505999E-2</v>
      </c>
      <c r="AF614" s="2">
        <f>(Table2[[#This Row],[Current Week High]]/Table2[[#This Row],[Close Price]])-1</f>
        <v>2.8944911297852371E-2</v>
      </c>
      <c r="AG614" s="2">
        <f>(Table2[[#This Row],[Close Price]]/Table2[[#This Row],[Current Month Low]])-1</f>
        <v>3.2289156626505999E-2</v>
      </c>
      <c r="AH614" s="2">
        <f>(Table2[[#This Row],[Current Month High]]/Table2[[#This Row],[Close Price]])-1</f>
        <v>5.8045440398381443E-2</v>
      </c>
      <c r="AI614">
        <v>36.632430750077802</v>
      </c>
      <c r="AJ614">
        <v>47.048054919908402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-0.24</v>
      </c>
      <c r="AM614" t="s">
        <v>10184</v>
      </c>
      <c r="AN614">
        <v>-3.08</v>
      </c>
      <c r="AO614" t="s">
        <v>10184</v>
      </c>
      <c r="AP614">
        <v>1.4151179318016001E-2</v>
      </c>
      <c r="AQ614">
        <f>(Table2[[#This Row],[Sharpe Ratio]]-AVERAGE(Table2[Sharpe Ratio]))/_xlfn.STDEV.P(Table2[Sharpe Ratio])</f>
        <v>-0.44648464701902357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481</v>
      </c>
      <c r="AT614">
        <f>_xlfn.RANK.AVG(Table2[[#This Row],[6M Return vs Nifty Z-Score]],Table2[6M Return vs Nifty Z-Score])</f>
        <v>681</v>
      </c>
      <c r="AU614">
        <f>_xlfn.RANK.AVG(Table2[[#This Row],[Sharpe Ratio Z-Score]],Table2[Sharpe Ratio Z-Score])</f>
        <v>454</v>
      </c>
      <c r="AV614">
        <f>(Table2[[#This Row],[Rank 1Y]]+Table2[[#This Row],[Rank 6M]]+Table2[[#This Row],[Rank Sharpe]])/3</f>
        <v>538.66666666666663</v>
      </c>
    </row>
    <row r="615" spans="1:48" x14ac:dyDescent="0.3">
      <c r="A615" t="s">
        <v>1587</v>
      </c>
      <c r="B615" t="s">
        <v>1588</v>
      </c>
      <c r="C615" t="s">
        <v>10153</v>
      </c>
      <c r="D615" t="s">
        <v>253</v>
      </c>
      <c r="E615">
        <v>5710.4555212799996</v>
      </c>
      <c r="F615">
        <v>777.6</v>
      </c>
      <c r="G615">
        <v>-11.1148662238089</v>
      </c>
      <c r="H615">
        <f>(Table2[[#This Row],[1Y Return vs Nifty]]-AVERAGE(Table2[1Y Return vs Nifty]))/_xlfn.STDEV.P(Table2[1Y Return vs Nifty])</f>
        <v>-0.67127261663187276</v>
      </c>
      <c r="I615">
        <v>-6.1591275018204303</v>
      </c>
      <c r="J615">
        <f>(Table2[[#This Row],[1M Return vs Nifty]]-AVERAGE(Table2[1M Return vs Nifty]))/_xlfn.STDEV.P(Table2[1M Return vs Nifty])</f>
        <v>-0.53849918608930203</v>
      </c>
      <c r="K615">
        <v>-10.591648146227</v>
      </c>
      <c r="L615">
        <f>(Table2[[#This Row],[6M Return vs Nifty]]-AVERAGE(Table2[6M Return vs Nifty]))/_xlfn.STDEV.P(Table2[6M Return vs Nifty])</f>
        <v>-0.65123563819893404</v>
      </c>
      <c r="M615">
        <v>-1.1662477671236799</v>
      </c>
      <c r="N615">
        <f>(Table2[[#This Row],[1W Return vs Nifty]]-AVERAGE(Table2[1W Return vs Nifty]))/_xlfn.STDEV.P(Table2[1W Return vs Nifty])</f>
        <v>7.8970415855934423E-2</v>
      </c>
      <c r="O615">
        <v>779.45</v>
      </c>
      <c r="P615">
        <v>776.68565392669598</v>
      </c>
      <c r="Q615">
        <v>759.93268590054799</v>
      </c>
      <c r="R615">
        <v>45.921416918629802</v>
      </c>
      <c r="S615" s="2">
        <f>(Table2[[#This Row],[Close Price]]-Table2[[#This Row],[20D EMA]])/Table2[[#This Row],[20D EMA]]</f>
        <v>-2.3734684713580378E-3</v>
      </c>
      <c r="T615" s="2">
        <f>(Table2[[#This Row],[Close Price]]-Table2[[#This Row],[50D EMA]])/Table2[[#This Row],[50D EMA]]</f>
        <v>1.1772408421365564E-3</v>
      </c>
      <c r="U615" s="2">
        <f>(Table2[[#This Row],[Close Price]]-Table2[[#This Row],[200D EMA]])/Table2[[#This Row],[200D EMA]]</f>
        <v>2.3248525069711427E-2</v>
      </c>
      <c r="V615">
        <v>0.81859369911994195</v>
      </c>
      <c r="W615">
        <v>776.05</v>
      </c>
      <c r="X615">
        <v>783.35</v>
      </c>
      <c r="Y615">
        <v>763.65</v>
      </c>
      <c r="Z615">
        <v>782</v>
      </c>
      <c r="AA615">
        <v>763.65</v>
      </c>
      <c r="AB615">
        <v>807.9</v>
      </c>
      <c r="AC615" s="2">
        <f>(Table2[[#This Row],[Close Price]]/Table2[[#This Row],[Day Low]])-1</f>
        <v>1.9972939887895613E-3</v>
      </c>
      <c r="AD615" s="2">
        <f>(Table2[[#This Row],[Day High]]/Table2[[#This Row],[Close Price]])-1</f>
        <v>7.3945473251029181E-3</v>
      </c>
      <c r="AE615" s="2">
        <f>(Table2[[#This Row],[Close Price]]/Table2[[#This Row],[Current Week Low]])-1</f>
        <v>1.8267530936947551E-2</v>
      </c>
      <c r="AF615" s="2">
        <f>(Table2[[#This Row],[Current Week High]]/Table2[[#This Row],[Close Price]])-1</f>
        <v>5.6584362139917577E-3</v>
      </c>
      <c r="AG615" s="2">
        <f>(Table2[[#This Row],[Close Price]]/Table2[[#This Row],[Current Month Low]])-1</f>
        <v>1.8267530936947551E-2</v>
      </c>
      <c r="AH615" s="2">
        <f>(Table2[[#This Row],[Current Month High]]/Table2[[#This Row],[Close Price]])-1</f>
        <v>3.8966049382715973E-2</v>
      </c>
      <c r="AI615">
        <v>11.7283950617283</v>
      </c>
      <c r="AJ615">
        <v>24.815409309791299</v>
      </c>
      <c r="AK615" t="str">
        <f>IF(AND(Table2[[#This Row],[20D EMA]]&gt;Table2[[#This Row],[50D EMA]],Table2[[#This Row],[50D EMA]]&gt;Table2[[#This Row],[200D EMA]]),"Uptrend","Downtrend/NoTrend")</f>
        <v>Uptrend</v>
      </c>
      <c r="AL615">
        <v>-0.1</v>
      </c>
      <c r="AM615" t="s">
        <v>10184</v>
      </c>
      <c r="AN615">
        <v>0.97</v>
      </c>
      <c r="AO615" t="s">
        <v>10183</v>
      </c>
      <c r="AP615">
        <v>3.9535107669757999E-2</v>
      </c>
      <c r="AQ615">
        <f>(Table2[[#This Row],[Sharpe Ratio]]-AVERAGE(Table2[Sharpe Ratio]))/_xlfn.STDEV.P(Table2[Sharpe Ratio])</f>
        <v>-0.15932801568796398</v>
      </c>
      <c r="AR6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-1.9413650407521386</v>
      </c>
      <c r="AS615">
        <f>_xlfn.RANK.AVG(Table2[[#This Row],[1Y Return vs Nifty Z-Score]],Table2[1Y Return vs Nifty Z-Score])</f>
        <v>565</v>
      </c>
      <c r="AT615">
        <f>_xlfn.RANK.AVG(Table2[[#This Row],[6M Return vs Nifty Z-Score]],Table2[6M Return vs Nifty Z-Score])</f>
        <v>542</v>
      </c>
      <c r="AU615">
        <f>_xlfn.RANK.AVG(Table2[[#This Row],[Sharpe Ratio Z-Score]],Table2[Sharpe Ratio Z-Score])</f>
        <v>381</v>
      </c>
      <c r="AV615">
        <f>(Table2[[#This Row],[Rank 1Y]]+Table2[[#This Row],[Rank 6M]]+Table2[[#This Row],[Rank Sharpe]])/3</f>
        <v>496</v>
      </c>
    </row>
    <row r="616" spans="1:48" x14ac:dyDescent="0.3">
      <c r="A616" t="s">
        <v>1593</v>
      </c>
      <c r="B616" t="s">
        <v>1594</v>
      </c>
      <c r="C616" t="s">
        <v>10149</v>
      </c>
      <c r="D616" t="s">
        <v>532</v>
      </c>
      <c r="E616">
        <v>5616.8896163359996</v>
      </c>
      <c r="F616">
        <v>112.39</v>
      </c>
      <c r="G616">
        <v>-23.5900361154326</v>
      </c>
      <c r="H616">
        <f>(Table2[[#This Row],[1Y Return vs Nifty]]-AVERAGE(Table2[1Y Return vs Nifty]))/_xlfn.STDEV.P(Table2[1Y Return vs Nifty])</f>
        <v>-0.82469985116400513</v>
      </c>
      <c r="I616">
        <v>-3.42319042506251</v>
      </c>
      <c r="J616">
        <f>(Table2[[#This Row],[1M Return vs Nifty]]-AVERAGE(Table2[1M Return vs Nifty]))/_xlfn.STDEV.P(Table2[1M Return vs Nifty])</f>
        <v>-0.27835240051798382</v>
      </c>
      <c r="K616">
        <v>-20.444672433637599</v>
      </c>
      <c r="L616">
        <f>(Table2[[#This Row],[6M Return vs Nifty]]-AVERAGE(Table2[6M Return vs Nifty]))/_xlfn.STDEV.P(Table2[6M Return vs Nifty])</f>
        <v>-0.95437745974692745</v>
      </c>
      <c r="M616">
        <v>-0.93777957980406901</v>
      </c>
      <c r="N616">
        <f>(Table2[[#This Row],[1W Return vs Nifty]]-AVERAGE(Table2[1W Return vs Nifty]))/_xlfn.STDEV.P(Table2[1W Return vs Nifty])</f>
        <v>0.12772192798657664</v>
      </c>
      <c r="O616">
        <v>109.78</v>
      </c>
      <c r="P616">
        <v>107.118484833875</v>
      </c>
      <c r="Q616">
        <v>108.784276193306</v>
      </c>
      <c r="R616">
        <v>56.890284966186996</v>
      </c>
      <c r="S616" s="2">
        <f>(Table2[[#This Row],[Close Price]]-Table2[[#This Row],[20D EMA]])/Table2[[#This Row],[20D EMA]]</f>
        <v>2.3774822372016755E-2</v>
      </c>
      <c r="T616" s="2">
        <f>(Table2[[#This Row],[Close Price]]-Table2[[#This Row],[50D EMA]])/Table2[[#This Row],[50D EMA]]</f>
        <v>4.921200271176672E-2</v>
      </c>
      <c r="U616" s="2">
        <f>(Table2[[#This Row],[Close Price]]-Table2[[#This Row],[200D EMA]])/Table2[[#This Row],[200D EMA]]</f>
        <v>3.3145634027906309E-2</v>
      </c>
      <c r="V616">
        <v>2.66699375015537</v>
      </c>
      <c r="W616">
        <v>112.49</v>
      </c>
      <c r="X616">
        <v>113.78</v>
      </c>
      <c r="Y616">
        <v>111.02</v>
      </c>
      <c r="Z616">
        <v>116.33</v>
      </c>
      <c r="AA616">
        <v>99.46</v>
      </c>
      <c r="AB616">
        <v>118.9</v>
      </c>
      <c r="AC616" s="2">
        <f>(Table2[[#This Row],[Close Price]]/Table2[[#This Row],[Day Low]])-1</f>
        <v>-8.8896790825843119E-4</v>
      </c>
      <c r="AD616" s="2">
        <f>(Table2[[#This Row],[Day High]]/Table2[[#This Row],[Close Price]])-1</f>
        <v>1.2367648367292539E-2</v>
      </c>
      <c r="AE616" s="2">
        <f>(Table2[[#This Row],[Close Price]]/Table2[[#This Row],[Current Week Low]])-1</f>
        <v>1.2340118897496088E-2</v>
      </c>
      <c r="AF616" s="2">
        <f>(Table2[[#This Row],[Current Week High]]/Table2[[#This Row],[Close Price]])-1</f>
        <v>3.5056499688584264E-2</v>
      </c>
      <c r="AG616" s="2">
        <f>(Table2[[#This Row],[Close Price]]/Table2[[#This Row],[Current Month Low]])-1</f>
        <v>0.13000201085863661</v>
      </c>
      <c r="AH616" s="2">
        <f>(Table2[[#This Row],[Current Month High]]/Table2[[#This Row],[Close Price]])-1</f>
        <v>5.7923302784945285E-2</v>
      </c>
      <c r="AI616">
        <v>22.5197971349764</v>
      </c>
      <c r="AJ616">
        <v>22.830601092896099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0.01</v>
      </c>
      <c r="AM616" t="s">
        <v>10183</v>
      </c>
      <c r="AN616">
        <v>9.92</v>
      </c>
      <c r="AO616" t="s">
        <v>10183</v>
      </c>
      <c r="AP616">
        <v>-0.107989426680064</v>
      </c>
      <c r="AQ616">
        <f>(Table2[[#This Row],[Sharpe Ratio]]-AVERAGE(Table2[Sharpe Ratio]))/_xlfn.STDEV.P(Table2[Sharpe Ratio])</f>
        <v>-1.8282047843095905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639</v>
      </c>
      <c r="AT616">
        <f>_xlfn.RANK.AVG(Table2[[#This Row],[6M Return vs Nifty Z-Score]],Table2[6M Return vs Nifty Z-Score])</f>
        <v>630</v>
      </c>
      <c r="AU616">
        <f>_xlfn.RANK.AVG(Table2[[#This Row],[Sharpe Ratio Z-Score]],Table2[Sharpe Ratio Z-Score])</f>
        <v>714</v>
      </c>
      <c r="AV616">
        <f>(Table2[[#This Row],[Rank 1Y]]+Table2[[#This Row],[Rank 6M]]+Table2[[#This Row],[Rank Sharpe]])/3</f>
        <v>661</v>
      </c>
    </row>
    <row r="617" spans="1:48" x14ac:dyDescent="0.3">
      <c r="A617" t="s">
        <v>1595</v>
      </c>
      <c r="B617" t="s">
        <v>1596</v>
      </c>
      <c r="C617" t="s">
        <v>10139</v>
      </c>
      <c r="D617" t="s">
        <v>409</v>
      </c>
      <c r="E617">
        <v>5613.4552490229999</v>
      </c>
      <c r="F617">
        <v>51.01</v>
      </c>
      <c r="G617">
        <v>-19.399130120882202</v>
      </c>
      <c r="H617">
        <f>(Table2[[#This Row],[1Y Return vs Nifty]]-AVERAGE(Table2[1Y Return vs Nifty]))/_xlfn.STDEV.P(Table2[1Y Return vs Nifty])</f>
        <v>-0.77315753771144546</v>
      </c>
      <c r="I617">
        <v>-10.1384184338272</v>
      </c>
      <c r="J617">
        <f>(Table2[[#This Row],[1M Return vs Nifty]]-AVERAGE(Table2[1M Return vs Nifty]))/_xlfn.STDEV.P(Table2[1M Return vs Nifty])</f>
        <v>-0.91687036779840969</v>
      </c>
      <c r="K617">
        <v>-28.657587004446899</v>
      </c>
      <c r="L617">
        <f>(Table2[[#This Row],[6M Return vs Nifty]]-AVERAGE(Table2[6M Return vs Nifty]))/_xlfn.STDEV.P(Table2[6M Return vs Nifty])</f>
        <v>-1.2070590538027035</v>
      </c>
      <c r="M617">
        <v>-1.7127088023193699</v>
      </c>
      <c r="N617">
        <f>(Table2[[#This Row],[1W Return vs Nifty]]-AVERAGE(Table2[1W Return vs Nifty]))/_xlfn.STDEV.P(Table2[1W Return vs Nifty])</f>
        <v>-3.7635760692388977E-2</v>
      </c>
      <c r="O617">
        <v>51.39</v>
      </c>
      <c r="P617">
        <v>52.127712236822603</v>
      </c>
      <c r="Q617">
        <v>52.466094817318002</v>
      </c>
      <c r="R617">
        <v>48.091404429128303</v>
      </c>
      <c r="S617" s="2">
        <f>(Table2[[#This Row],[Close Price]]-Table2[[#This Row],[20D EMA]])/Table2[[#This Row],[20D EMA]]</f>
        <v>-7.3944347149251322E-3</v>
      </c>
      <c r="T617" s="2">
        <f>(Table2[[#This Row],[Close Price]]-Table2[[#This Row],[50D EMA]])/Table2[[#This Row],[50D EMA]]</f>
        <v>-2.1441804922201477E-2</v>
      </c>
      <c r="U617" s="2">
        <f>(Table2[[#This Row],[Close Price]]-Table2[[#This Row],[200D EMA]])/Table2[[#This Row],[200D EMA]]</f>
        <v>-2.7753062666241668E-2</v>
      </c>
      <c r="V617">
        <v>0.91698672797015801</v>
      </c>
      <c r="W617">
        <v>51</v>
      </c>
      <c r="X617">
        <v>51.54</v>
      </c>
      <c r="Y617">
        <v>50.4</v>
      </c>
      <c r="Z617">
        <v>51.47</v>
      </c>
      <c r="AA617">
        <v>49.81</v>
      </c>
      <c r="AB617">
        <v>53.05</v>
      </c>
      <c r="AC617" s="2">
        <f>(Table2[[#This Row],[Close Price]]/Table2[[#This Row],[Day Low]])-1</f>
        <v>1.9607843137259273E-4</v>
      </c>
      <c r="AD617" s="2">
        <f>(Table2[[#This Row],[Day High]]/Table2[[#This Row],[Close Price]])-1</f>
        <v>1.0390119584395174E-2</v>
      </c>
      <c r="AE617" s="2">
        <f>(Table2[[#This Row],[Close Price]]/Table2[[#This Row],[Current Week Low]])-1</f>
        <v>1.210317460317456E-2</v>
      </c>
      <c r="AF617" s="2">
        <f>(Table2[[#This Row],[Current Week High]]/Table2[[#This Row],[Close Price]])-1</f>
        <v>9.0178396392863736E-3</v>
      </c>
      <c r="AG617" s="2">
        <f>(Table2[[#This Row],[Close Price]]/Table2[[#This Row],[Current Month Low]])-1</f>
        <v>2.4091547881951225E-2</v>
      </c>
      <c r="AH617" s="2">
        <f>(Table2[[#This Row],[Current Month High]]/Table2[[#This Row],[Close Price]])-1</f>
        <v>3.999215840031356E-2</v>
      </c>
      <c r="AI617">
        <v>33.895314644187401</v>
      </c>
      <c r="AJ617">
        <v>37.123655913978403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-0.2</v>
      </c>
      <c r="AM617" t="s">
        <v>10184</v>
      </c>
      <c r="AN617">
        <v>0.22</v>
      </c>
      <c r="AO617" t="s">
        <v>10183</v>
      </c>
      <c r="AQ617">
        <f>(Table2[[#This Row],[Sharpe Ratio]]-AVERAGE(Table2[Sharpe Ratio]))/_xlfn.STDEV.P(Table2[Sharpe Ratio])</f>
        <v>-0.60657038812317254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620</v>
      </c>
      <c r="AT617">
        <f>_xlfn.RANK.AVG(Table2[[#This Row],[6M Return vs Nifty Z-Score]],Table2[6M Return vs Nifty Z-Score])</f>
        <v>686</v>
      </c>
      <c r="AU617">
        <f>_xlfn.RANK.AVG(Table2[[#This Row],[Sharpe Ratio Z-Score]],Table2[Sharpe Ratio Z-Score])</f>
        <v>518</v>
      </c>
      <c r="AV617">
        <f>(Table2[[#This Row],[Rank 1Y]]+Table2[[#This Row],[Rank 6M]]+Table2[[#This Row],[Rank Sharpe]])/3</f>
        <v>608</v>
      </c>
    </row>
    <row r="618" spans="1:48" x14ac:dyDescent="0.3">
      <c r="A618" t="s">
        <v>1597</v>
      </c>
      <c r="B618" t="s">
        <v>1598</v>
      </c>
      <c r="C618" t="s">
        <v>10151</v>
      </c>
      <c r="D618" t="s">
        <v>332</v>
      </c>
      <c r="E618">
        <v>5591.2533832949903</v>
      </c>
      <c r="F618">
        <v>262.05</v>
      </c>
      <c r="G618">
        <v>-15.4723183743164</v>
      </c>
      <c r="H618">
        <f>(Table2[[#This Row],[1Y Return vs Nifty]]-AVERAGE(Table2[1Y Return vs Nifty]))/_xlfn.STDEV.P(Table2[1Y Return vs Nifty])</f>
        <v>-0.72486321610798499</v>
      </c>
      <c r="I618">
        <v>2.74903175495399</v>
      </c>
      <c r="J618">
        <f>(Table2[[#This Row],[1M Return vs Nifty]]-AVERAGE(Table2[1M Return vs Nifty]))/_xlfn.STDEV.P(Table2[1M Return vs Nifty])</f>
        <v>0.30853381612922726</v>
      </c>
      <c r="K618">
        <v>1.10648060619462</v>
      </c>
      <c r="L618">
        <f>(Table2[[#This Row],[6M Return vs Nifty]]-AVERAGE(Table2[6M Return vs Nifty]))/_xlfn.STDEV.P(Table2[6M Return vs Nifty])</f>
        <v>-0.29132664424231858</v>
      </c>
      <c r="M618">
        <v>-3.6943720917805098</v>
      </c>
      <c r="N618">
        <f>(Table2[[#This Row],[1W Return vs Nifty]]-AVERAGE(Table2[1W Return vs Nifty]))/_xlfn.STDEV.P(Table2[1W Return vs Nifty])</f>
        <v>-0.46049148966030767</v>
      </c>
      <c r="O618">
        <v>262.07</v>
      </c>
      <c r="P618">
        <v>247.14504502144899</v>
      </c>
      <c r="Q618">
        <v>230.545349028304</v>
      </c>
      <c r="R618">
        <v>45.551648939765201</v>
      </c>
      <c r="S618" s="2">
        <f>(Table2[[#This Row],[Close Price]]-Table2[[#This Row],[20D EMA]])/Table2[[#This Row],[20D EMA]]</f>
        <v>-7.6315488228266535E-5</v>
      </c>
      <c r="T618" s="2">
        <f>(Table2[[#This Row],[Close Price]]-Table2[[#This Row],[50D EMA]])/Table2[[#This Row],[50D EMA]]</f>
        <v>6.0308532494582123E-2</v>
      </c>
      <c r="U618" s="2">
        <f>(Table2[[#This Row],[Close Price]]-Table2[[#This Row],[200D EMA]])/Table2[[#This Row],[200D EMA]]</f>
        <v>0.13665272843057089</v>
      </c>
      <c r="V618">
        <v>0.68203548398270397</v>
      </c>
      <c r="W618">
        <v>261.89999999999998</v>
      </c>
      <c r="X618">
        <v>266.7</v>
      </c>
      <c r="Y618">
        <v>260.95</v>
      </c>
      <c r="Z618">
        <v>267.89999999999998</v>
      </c>
      <c r="AA618">
        <v>258.25</v>
      </c>
      <c r="AB618">
        <v>287.05</v>
      </c>
      <c r="AC618" s="2">
        <f>(Table2[[#This Row],[Close Price]]/Table2[[#This Row],[Day Low]])-1</f>
        <v>5.7273768613996801E-4</v>
      </c>
      <c r="AD618" s="2">
        <f>(Table2[[#This Row],[Day High]]/Table2[[#This Row],[Close Price]])-1</f>
        <v>1.7744705208929457E-2</v>
      </c>
      <c r="AE618" s="2">
        <f>(Table2[[#This Row],[Close Price]]/Table2[[#This Row],[Current Week Low]])-1</f>
        <v>4.2153669285305284E-3</v>
      </c>
      <c r="AF618" s="2">
        <f>(Table2[[#This Row],[Current Week High]]/Table2[[#This Row],[Close Price]])-1</f>
        <v>2.232398397252422E-2</v>
      </c>
      <c r="AG618" s="2">
        <f>(Table2[[#This Row],[Close Price]]/Table2[[#This Row],[Current Month Low]])-1</f>
        <v>1.4714424007744586E-2</v>
      </c>
      <c r="AH618" s="2">
        <f>(Table2[[#This Row],[Current Month High]]/Table2[[#This Row],[Close Price]])-1</f>
        <v>9.5401640908223673E-2</v>
      </c>
      <c r="AI618">
        <v>9.5401640908223602</v>
      </c>
      <c r="AJ618">
        <v>38.650793650793602</v>
      </c>
      <c r="AK618" t="str">
        <f>IF(AND(Table2[[#This Row],[20D EMA]]&gt;Table2[[#This Row],[50D EMA]],Table2[[#This Row],[50D EMA]]&gt;Table2[[#This Row],[200D EMA]]),"Uptrend","Downtrend/NoTrend")</f>
        <v>Uptrend</v>
      </c>
      <c r="AL618">
        <v>0.09</v>
      </c>
      <c r="AM618" t="s">
        <v>10183</v>
      </c>
      <c r="AN618">
        <v>-5.62</v>
      </c>
      <c r="AO618" t="s">
        <v>10184</v>
      </c>
      <c r="AP618">
        <v>-0.106023905921228</v>
      </c>
      <c r="AQ618">
        <f>(Table2[[#This Row],[Sharpe Ratio]]-AVERAGE(Table2[Sharpe Ratio]))/_xlfn.STDEV.P(Table2[Sharpe Ratio])</f>
        <v>-1.8059697577960574</v>
      </c>
      <c r="AR6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-2.9741172916774414</v>
      </c>
      <c r="AS618">
        <f>_xlfn.RANK.AVG(Table2[[#This Row],[1Y Return vs Nifty Z-Score]],Table2[1Y Return vs Nifty Z-Score])</f>
        <v>592</v>
      </c>
      <c r="AT618">
        <f>_xlfn.RANK.AVG(Table2[[#This Row],[6M Return vs Nifty Z-Score]],Table2[6M Return vs Nifty Z-Score])</f>
        <v>421</v>
      </c>
      <c r="AU618">
        <f>_xlfn.RANK.AVG(Table2[[#This Row],[Sharpe Ratio Z-Score]],Table2[Sharpe Ratio Z-Score])</f>
        <v>712</v>
      </c>
      <c r="AV618">
        <f>(Table2[[#This Row],[Rank 1Y]]+Table2[[#This Row],[Rank 6M]]+Table2[[#This Row],[Rank Sharpe]])/3</f>
        <v>575</v>
      </c>
    </row>
    <row r="619" spans="1:48" x14ac:dyDescent="0.3">
      <c r="A619" t="s">
        <v>1599</v>
      </c>
      <c r="B619" t="s">
        <v>1600</v>
      </c>
      <c r="C619" t="s">
        <v>10146</v>
      </c>
      <c r="D619" t="s">
        <v>70</v>
      </c>
      <c r="E619">
        <v>5580.3237281849997</v>
      </c>
      <c r="F619">
        <v>1430.85</v>
      </c>
      <c r="G619">
        <v>83.000008836873803</v>
      </c>
      <c r="H619">
        <f>(Table2[[#This Row],[1Y Return vs Nifty]]-AVERAGE(Table2[1Y Return vs Nifty]))/_xlfn.STDEV.P(Table2[1Y Return vs Nifty])</f>
        <v>0.48620941642589816</v>
      </c>
      <c r="I619">
        <v>10.0296144959489</v>
      </c>
      <c r="J619">
        <f>(Table2[[#This Row],[1M Return vs Nifty]]-AVERAGE(Table2[1M Return vs Nifty]))/_xlfn.STDEV.P(Table2[1M Return vs Nifty])</f>
        <v>1.0008085812346632</v>
      </c>
      <c r="K619">
        <v>75.811022780912197</v>
      </c>
      <c r="L619">
        <f>(Table2[[#This Row],[6M Return vs Nifty]]-AVERAGE(Table2[6M Return vs Nifty]))/_xlfn.STDEV.P(Table2[6M Return vs Nifty])</f>
        <v>2.0070611737688595</v>
      </c>
      <c r="M619">
        <v>-6.2798972432489402</v>
      </c>
      <c r="N619">
        <f>(Table2[[#This Row],[1W Return vs Nifty]]-AVERAGE(Table2[1W Return vs Nifty]))/_xlfn.STDEV.P(Table2[1W Return vs Nifty])</f>
        <v>-1.0122018273869384</v>
      </c>
      <c r="O619">
        <v>1382.46</v>
      </c>
      <c r="P619">
        <v>1165.5644957152001</v>
      </c>
      <c r="Q619">
        <v>863.14579785310502</v>
      </c>
      <c r="R619">
        <v>49.936942039513902</v>
      </c>
      <c r="S619" s="2">
        <f>(Table2[[#This Row],[Close Price]]-Table2[[#This Row],[20D EMA]])/Table2[[#This Row],[20D EMA]]</f>
        <v>3.5002821058113705E-2</v>
      </c>
      <c r="T619" s="2">
        <f>(Table2[[#This Row],[Close Price]]-Table2[[#This Row],[50D EMA]])/Table2[[#This Row],[50D EMA]]</f>
        <v>0.22760259536047245</v>
      </c>
      <c r="U619" s="2">
        <f>(Table2[[#This Row],[Close Price]]-Table2[[#This Row],[200D EMA]])/Table2[[#This Row],[200D EMA]]</f>
        <v>0.6577153055242122</v>
      </c>
      <c r="V619">
        <v>0.617074736695569</v>
      </c>
      <c r="W619">
        <v>1400</v>
      </c>
      <c r="X619">
        <v>1425</v>
      </c>
      <c r="Y619">
        <v>1425.25</v>
      </c>
      <c r="Z619">
        <v>1473</v>
      </c>
      <c r="AA619">
        <v>1392.1</v>
      </c>
      <c r="AB619">
        <v>1592.7</v>
      </c>
      <c r="AC619" s="2">
        <f>(Table2[[#This Row],[Close Price]]/Table2[[#This Row],[Day Low]])-1</f>
        <v>2.2035714285714159E-2</v>
      </c>
      <c r="AD619" s="2">
        <f>(Table2[[#This Row],[Day High]]/Table2[[#This Row],[Close Price]])-1</f>
        <v>-4.0884788761924584E-3</v>
      </c>
      <c r="AE619" s="2">
        <f>(Table2[[#This Row],[Close Price]]/Table2[[#This Row],[Current Week Low]])-1</f>
        <v>3.9291352394317247E-3</v>
      </c>
      <c r="AF619" s="2">
        <f>(Table2[[#This Row],[Current Week High]]/Table2[[#This Row],[Close Price]])-1</f>
        <v>2.945801446692542E-2</v>
      </c>
      <c r="AG619" s="2">
        <f>(Table2[[#This Row],[Close Price]]/Table2[[#This Row],[Current Month Low]])-1</f>
        <v>2.7835643991092507E-2</v>
      </c>
      <c r="AH619" s="2">
        <f>(Table2[[#This Row],[Current Month High]]/Table2[[#This Row],[Close Price]])-1</f>
        <v>0.11311458224132509</v>
      </c>
      <c r="AI619">
        <v>11.311458224132499</v>
      </c>
      <c r="AJ619">
        <v>136.71933162379</v>
      </c>
      <c r="AK619" t="str">
        <f>IF(AND(Table2[[#This Row],[20D EMA]]&gt;Table2[[#This Row],[50D EMA]],Table2[[#This Row],[50D EMA]]&gt;Table2[[#This Row],[200D EMA]]),"Uptrend","Downtrend/NoTrend")</f>
        <v>Uptrend</v>
      </c>
      <c r="AL619">
        <v>0</v>
      </c>
      <c r="AM619">
        <v>0</v>
      </c>
      <c r="AN619">
        <v>0.48</v>
      </c>
      <c r="AO619" t="s">
        <v>10183</v>
      </c>
      <c r="AP619">
        <v>9.1900479322965994E-2</v>
      </c>
      <c r="AQ619">
        <f>(Table2[[#This Row],[Sharpe Ratio]]-AVERAGE(Table2[Sharpe Ratio]))/_xlfn.STDEV.P(Table2[Sharpe Ratio])</f>
        <v>0.43305719411752441</v>
      </c>
      <c r="AR6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2.9149345381600069</v>
      </c>
      <c r="AS619">
        <f>_xlfn.RANK.AVG(Table2[[#This Row],[1Y Return vs Nifty Z-Score]],Table2[1Y Return vs Nifty Z-Score])</f>
        <v>149</v>
      </c>
      <c r="AT619">
        <f>_xlfn.RANK.AVG(Table2[[#This Row],[6M Return vs Nifty Z-Score]],Table2[6M Return vs Nifty Z-Score])</f>
        <v>28</v>
      </c>
      <c r="AU619">
        <f>_xlfn.RANK.AVG(Table2[[#This Row],[Sharpe Ratio Z-Score]],Table2[Sharpe Ratio Z-Score])</f>
        <v>233</v>
      </c>
      <c r="AV619">
        <f>(Table2[[#This Row],[Rank 1Y]]+Table2[[#This Row],[Rank 6M]]+Table2[[#This Row],[Rank Sharpe]])/3</f>
        <v>136.66666666666666</v>
      </c>
    </row>
    <row r="620" spans="1:48" x14ac:dyDescent="0.3">
      <c r="A620" t="s">
        <v>1601</v>
      </c>
      <c r="B620" t="s">
        <v>1602</v>
      </c>
      <c r="C620" t="s">
        <v>10151</v>
      </c>
      <c r="D620" t="s">
        <v>332</v>
      </c>
      <c r="E620">
        <v>5579.70535122</v>
      </c>
      <c r="F620">
        <v>2052.0500000000002</v>
      </c>
      <c r="G620">
        <v>71.822938716036106</v>
      </c>
      <c r="H620">
        <f>(Table2[[#This Row],[1Y Return vs Nifty]]-AVERAGE(Table2[1Y Return vs Nifty]))/_xlfn.STDEV.P(Table2[1Y Return vs Nifty])</f>
        <v>0.3487470031914876</v>
      </c>
      <c r="I620">
        <v>-3.5822260467301201</v>
      </c>
      <c r="J620">
        <f>(Table2[[#This Row],[1M Return vs Nifty]]-AVERAGE(Table2[1M Return vs Nifty]))/_xlfn.STDEV.P(Table2[1M Return vs Nifty])</f>
        <v>-0.29347431473144647</v>
      </c>
      <c r="K620">
        <v>53.969846538188598</v>
      </c>
      <c r="L620">
        <f>(Table2[[#This Row],[6M Return vs Nifty]]-AVERAGE(Table2[6M Return vs Nifty]))/_xlfn.STDEV.P(Table2[6M Return vs Nifty])</f>
        <v>1.335087396191782</v>
      </c>
      <c r="M620">
        <v>-1.8219495187777801</v>
      </c>
      <c r="N620">
        <f>(Table2[[#This Row],[1W Return vs Nifty]]-AVERAGE(Table2[1W Return vs Nifty]))/_xlfn.STDEV.P(Table2[1W Return vs Nifty])</f>
        <v>-6.0946008723253849E-2</v>
      </c>
      <c r="O620">
        <v>1920.05</v>
      </c>
      <c r="P620">
        <v>1732.1744765497399</v>
      </c>
      <c r="Q620">
        <v>1376.62145160568</v>
      </c>
      <c r="R620">
        <v>67.792283436139101</v>
      </c>
      <c r="S620" s="2">
        <f>(Table2[[#This Row],[Close Price]]-Table2[[#This Row],[20D EMA]])/Table2[[#This Row],[20D EMA]]</f>
        <v>6.8748209682039652E-2</v>
      </c>
      <c r="T620" s="2">
        <f>(Table2[[#This Row],[Close Price]]-Table2[[#This Row],[50D EMA]])/Table2[[#This Row],[50D EMA]]</f>
        <v>0.18466703428595113</v>
      </c>
      <c r="U620" s="2">
        <f>(Table2[[#This Row],[Close Price]]-Table2[[#This Row],[200D EMA]])/Table2[[#This Row],[200D EMA]]</f>
        <v>0.49064217879686955</v>
      </c>
      <c r="V620">
        <v>0.48459328838362398</v>
      </c>
      <c r="W620">
        <v>2020</v>
      </c>
      <c r="X620">
        <v>2093.25</v>
      </c>
      <c r="Y620">
        <v>1893.95</v>
      </c>
      <c r="Z620">
        <v>2115.9</v>
      </c>
      <c r="AA620">
        <v>1890.35</v>
      </c>
      <c r="AB620">
        <v>2115.9</v>
      </c>
      <c r="AC620" s="2">
        <f>(Table2[[#This Row],[Close Price]]/Table2[[#This Row],[Day Low]])-1</f>
        <v>1.5866336633663547E-2</v>
      </c>
      <c r="AD620" s="2">
        <f>(Table2[[#This Row],[Day High]]/Table2[[#This Row],[Close Price]])-1</f>
        <v>2.0077483492117576E-2</v>
      </c>
      <c r="AE620" s="2">
        <f>(Table2[[#This Row],[Close Price]]/Table2[[#This Row],[Current Week Low]])-1</f>
        <v>8.3476332532537834E-2</v>
      </c>
      <c r="AF620" s="2">
        <f>(Table2[[#This Row],[Current Week High]]/Table2[[#This Row],[Close Price]])-1</f>
        <v>3.111522623717744E-2</v>
      </c>
      <c r="AG620" s="2">
        <f>(Table2[[#This Row],[Close Price]]/Table2[[#This Row],[Current Month Low]])-1</f>
        <v>8.5539714867617356E-2</v>
      </c>
      <c r="AH620" s="2">
        <f>(Table2[[#This Row],[Current Month High]]/Table2[[#This Row],[Close Price]])-1</f>
        <v>3.111522623717744E-2</v>
      </c>
      <c r="AI620">
        <v>3.11152262371774</v>
      </c>
      <c r="AJ620">
        <v>118.768656716417</v>
      </c>
      <c r="AK620" t="str">
        <f>IF(AND(Table2[[#This Row],[20D EMA]]&gt;Table2[[#This Row],[50D EMA]],Table2[[#This Row],[50D EMA]]&gt;Table2[[#This Row],[200D EMA]]),"Uptrend","Downtrend/NoTrend")</f>
        <v>Uptrend</v>
      </c>
      <c r="AL620">
        <v>0.62</v>
      </c>
      <c r="AM620" t="s">
        <v>10183</v>
      </c>
      <c r="AN620">
        <v>4.8099999999999996</v>
      </c>
      <c r="AO620" t="s">
        <v>10183</v>
      </c>
      <c r="AP620">
        <v>-4.5535231589129997E-2</v>
      </c>
      <c r="AQ620">
        <f>(Table2[[#This Row],[Sharpe Ratio]]-AVERAGE(Table2[Sharpe Ratio]))/_xlfn.STDEV.P(Table2[Sharpe Ratio])</f>
        <v>-1.1216893850264587</v>
      </c>
      <c r="AR6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0.20772469090211065</v>
      </c>
      <c r="AS620">
        <f>_xlfn.RANK.AVG(Table2[[#This Row],[1Y Return vs Nifty Z-Score]],Table2[1Y Return vs Nifty Z-Score])</f>
        <v>179</v>
      </c>
      <c r="AT620">
        <f>_xlfn.RANK.AVG(Table2[[#This Row],[6M Return vs Nifty Z-Score]],Table2[6M Return vs Nifty Z-Score])</f>
        <v>70</v>
      </c>
      <c r="AU620">
        <f>_xlfn.RANK.AVG(Table2[[#This Row],[Sharpe Ratio Z-Score]],Table2[Sharpe Ratio Z-Score])</f>
        <v>630</v>
      </c>
      <c r="AV620">
        <f>(Table2[[#This Row],[Rank 1Y]]+Table2[[#This Row],[Rank 6M]]+Table2[[#This Row],[Rank Sharpe]])/3</f>
        <v>293</v>
      </c>
    </row>
    <row r="621" spans="1:48" x14ac:dyDescent="0.3">
      <c r="A621" t="s">
        <v>1603</v>
      </c>
      <c r="B621" t="s">
        <v>1604</v>
      </c>
      <c r="C621" t="s">
        <v>10144</v>
      </c>
      <c r="D621" t="s">
        <v>62</v>
      </c>
      <c r="E621">
        <v>5571.3374082</v>
      </c>
      <c r="F621">
        <v>1369.2</v>
      </c>
      <c r="G621">
        <v>-9.0678770160635302</v>
      </c>
      <c r="H621">
        <f>(Table2[[#This Row],[1Y Return vs Nifty]]-AVERAGE(Table2[1Y Return vs Nifty]))/_xlfn.STDEV.P(Table2[1Y Return vs Nifty])</f>
        <v>-0.6460974970952349</v>
      </c>
      <c r="I621">
        <v>1.02131230755125</v>
      </c>
      <c r="J621">
        <f>(Table2[[#This Row],[1M Return vs Nifty]]-AVERAGE(Table2[1M Return vs Nifty]))/_xlfn.STDEV.P(Table2[1M Return vs Nifty])</f>
        <v>0.14425348072637989</v>
      </c>
      <c r="K621">
        <v>7.5996103104627499</v>
      </c>
      <c r="L621">
        <f>(Table2[[#This Row],[6M Return vs Nifty]]-AVERAGE(Table2[6M Return vs Nifty]))/_xlfn.STDEV.P(Table2[6M Return vs Nifty])</f>
        <v>-9.1556593069887102E-2</v>
      </c>
      <c r="M621">
        <v>-5.8294638190883896</v>
      </c>
      <c r="N621">
        <f>(Table2[[#This Row],[1W Return vs Nifty]]-AVERAGE(Table2[1W Return vs Nifty]))/_xlfn.STDEV.P(Table2[1W Return vs Nifty])</f>
        <v>-0.91608643031727877</v>
      </c>
      <c r="O621">
        <v>1347.8</v>
      </c>
      <c r="P621">
        <v>1292.0720981428401</v>
      </c>
      <c r="Q621">
        <v>1198.56659028129</v>
      </c>
      <c r="R621">
        <v>50.726105034549498</v>
      </c>
      <c r="S621" s="2">
        <f>(Table2[[#This Row],[Close Price]]-Table2[[#This Row],[20D EMA]])/Table2[[#This Row],[20D EMA]]</f>
        <v>1.587772666567747E-2</v>
      </c>
      <c r="T621" s="2">
        <f>(Table2[[#This Row],[Close Price]]-Table2[[#This Row],[50D EMA]])/Table2[[#This Row],[50D EMA]]</f>
        <v>5.9693187375549503E-2</v>
      </c>
      <c r="U621" s="2">
        <f>(Table2[[#This Row],[Close Price]]-Table2[[#This Row],[200D EMA]])/Table2[[#This Row],[200D EMA]]</f>
        <v>0.14236456372329243</v>
      </c>
      <c r="V621">
        <v>1.0497959970486801</v>
      </c>
      <c r="W621">
        <v>1360.45</v>
      </c>
      <c r="X621">
        <v>1379.35</v>
      </c>
      <c r="Y621">
        <v>1348.75</v>
      </c>
      <c r="Z621">
        <v>1386.15</v>
      </c>
      <c r="AA621">
        <v>1285</v>
      </c>
      <c r="AB621">
        <v>1451.95</v>
      </c>
      <c r="AC621" s="2">
        <f>(Table2[[#This Row],[Close Price]]/Table2[[#This Row],[Day Low]])-1</f>
        <v>6.4316953949061784E-3</v>
      </c>
      <c r="AD621" s="2">
        <f>(Table2[[#This Row],[Day High]]/Table2[[#This Row],[Close Price]])-1</f>
        <v>7.4130879345601919E-3</v>
      </c>
      <c r="AE621" s="2">
        <f>(Table2[[#This Row],[Close Price]]/Table2[[#This Row],[Current Week Low]])-1</f>
        <v>1.5162187210379985E-2</v>
      </c>
      <c r="AF621" s="2">
        <f>(Table2[[#This Row],[Current Week High]]/Table2[[#This Row],[Close Price]])-1</f>
        <v>1.2379491673970344E-2</v>
      </c>
      <c r="AG621" s="2">
        <f>(Table2[[#This Row],[Close Price]]/Table2[[#This Row],[Current Month Low]])-1</f>
        <v>6.5525291828793852E-2</v>
      </c>
      <c r="AH621" s="2">
        <f>(Table2[[#This Row],[Current Month High]]/Table2[[#This Row],[Close Price]])-1</f>
        <v>6.0436751387671572E-2</v>
      </c>
      <c r="AI621">
        <v>7.2889278410750604</v>
      </c>
      <c r="AJ621">
        <v>36.313405346209301</v>
      </c>
      <c r="AK621" t="str">
        <f>IF(AND(Table2[[#This Row],[20D EMA]]&gt;Table2[[#This Row],[50D EMA]],Table2[[#This Row],[50D EMA]]&gt;Table2[[#This Row],[200D EMA]]),"Uptrend","Downtrend/NoTrend")</f>
        <v>Uptrend</v>
      </c>
      <c r="AL621">
        <v>0.01</v>
      </c>
      <c r="AM621" t="s">
        <v>10183</v>
      </c>
      <c r="AN621">
        <v>3.9</v>
      </c>
      <c r="AO621" t="s">
        <v>10183</v>
      </c>
      <c r="AP621">
        <v>-2.647861025561E-3</v>
      </c>
      <c r="AQ621">
        <f>(Table2[[#This Row],[Sharpe Ratio]]-AVERAGE(Table2[Sharpe Ratio]))/_xlfn.STDEV.P(Table2[Sharpe Ratio])</f>
        <v>-0.63652441422176587</v>
      </c>
      <c r="AR6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-2.1460114539777866</v>
      </c>
      <c r="AS621">
        <f>_xlfn.RANK.AVG(Table2[[#This Row],[1Y Return vs Nifty Z-Score]],Table2[1Y Return vs Nifty Z-Score])</f>
        <v>558</v>
      </c>
      <c r="AT621">
        <f>_xlfn.RANK.AVG(Table2[[#This Row],[6M Return vs Nifty Z-Score]],Table2[6M Return vs Nifty Z-Score])</f>
        <v>343</v>
      </c>
      <c r="AU621">
        <f>_xlfn.RANK.AVG(Table2[[#This Row],[Sharpe Ratio Z-Score]],Table2[Sharpe Ratio Z-Score])</f>
        <v>543</v>
      </c>
      <c r="AV621">
        <f>(Table2[[#This Row],[Rank 1Y]]+Table2[[#This Row],[Rank 6M]]+Table2[[#This Row],[Rank Sharpe]])/3</f>
        <v>481.33333333333331</v>
      </c>
    </row>
    <row r="622" spans="1:48" x14ac:dyDescent="0.3">
      <c r="A622" t="s">
        <v>1607</v>
      </c>
      <c r="B622" t="s">
        <v>1608</v>
      </c>
      <c r="C622" t="s">
        <v>10144</v>
      </c>
      <c r="D622" t="s">
        <v>213</v>
      </c>
      <c r="E622">
        <v>5499.6392954800003</v>
      </c>
      <c r="F622">
        <v>606.85</v>
      </c>
      <c r="G622">
        <v>59.232535022323098</v>
      </c>
      <c r="H622">
        <f>(Table2[[#This Row],[1Y Return vs Nifty]]-AVERAGE(Table2[1Y Return vs Nifty]))/_xlfn.STDEV.P(Table2[1Y Return vs Nifty])</f>
        <v>0.19390255320395247</v>
      </c>
      <c r="I622">
        <v>-5.84258600659025</v>
      </c>
      <c r="J622">
        <f>(Table2[[#This Row],[1M Return vs Nifty]]-AVERAGE(Table2[1M Return vs Nifty]))/_xlfn.STDEV.P(Table2[1M Return vs Nifty])</f>
        <v>-0.50840081387759473</v>
      </c>
      <c r="K622">
        <v>4.3806710440164203</v>
      </c>
      <c r="L622">
        <f>(Table2[[#This Row],[6M Return vs Nifty]]-AVERAGE(Table2[6M Return vs Nifty]))/_xlfn.STDEV.P(Table2[6M Return vs Nifty])</f>
        <v>-0.1905916795792845</v>
      </c>
      <c r="M622">
        <v>-3.7763165035547499</v>
      </c>
      <c r="N622">
        <f>(Table2[[#This Row],[1W Return vs Nifty]]-AVERAGE(Table2[1W Return vs Nifty]))/_xlfn.STDEV.P(Table2[1W Return vs Nifty])</f>
        <v>-0.47797713626834776</v>
      </c>
      <c r="O622">
        <v>615.21</v>
      </c>
      <c r="P622">
        <v>590.90781520634198</v>
      </c>
      <c r="Q622">
        <v>506.26769564271098</v>
      </c>
      <c r="R622">
        <v>39.2927646588683</v>
      </c>
      <c r="S622" s="2">
        <f>(Table2[[#This Row],[Close Price]]-Table2[[#This Row],[20D EMA]])/Table2[[#This Row],[20D EMA]]</f>
        <v>-1.358885583784401E-2</v>
      </c>
      <c r="T622" s="2">
        <f>(Table2[[#This Row],[Close Price]]-Table2[[#This Row],[50D EMA]])/Table2[[#This Row],[50D EMA]]</f>
        <v>2.6979140203266923E-2</v>
      </c>
      <c r="U622" s="2">
        <f>(Table2[[#This Row],[Close Price]]-Table2[[#This Row],[200D EMA]])/Table2[[#This Row],[200D EMA]]</f>
        <v>0.19867415049976472</v>
      </c>
      <c r="V622">
        <v>0.44498833992957998</v>
      </c>
      <c r="W622">
        <v>604.95000000000005</v>
      </c>
      <c r="X622">
        <v>614.29999999999995</v>
      </c>
      <c r="Y622">
        <v>600</v>
      </c>
      <c r="Z622">
        <v>616.85</v>
      </c>
      <c r="AA622">
        <v>600</v>
      </c>
      <c r="AB622">
        <v>662.8</v>
      </c>
      <c r="AC622" s="2">
        <f>(Table2[[#This Row],[Close Price]]/Table2[[#This Row],[Day Low]])-1</f>
        <v>3.1407554343334532E-3</v>
      </c>
      <c r="AD622" s="2">
        <f>(Table2[[#This Row],[Day High]]/Table2[[#This Row],[Close Price]])-1</f>
        <v>1.2276509845925654E-2</v>
      </c>
      <c r="AE622" s="2">
        <f>(Table2[[#This Row],[Close Price]]/Table2[[#This Row],[Current Week Low]])-1</f>
        <v>1.1416666666666631E-2</v>
      </c>
      <c r="AF622" s="2">
        <f>(Table2[[#This Row],[Current Week High]]/Table2[[#This Row],[Close Price]])-1</f>
        <v>1.6478536705940572E-2</v>
      </c>
      <c r="AG622" s="2">
        <f>(Table2[[#This Row],[Close Price]]/Table2[[#This Row],[Current Month Low]])-1</f>
        <v>1.1416666666666631E-2</v>
      </c>
      <c r="AH622" s="2">
        <f>(Table2[[#This Row],[Current Month High]]/Table2[[#This Row],[Close Price]])-1</f>
        <v>9.219741286973715E-2</v>
      </c>
      <c r="AI622">
        <v>9.2197412869737096</v>
      </c>
      <c r="AJ622">
        <v>89.463003434280296</v>
      </c>
      <c r="AK622" t="str">
        <f>IF(AND(Table2[[#This Row],[20D EMA]]&gt;Table2[[#This Row],[50D EMA]],Table2[[#This Row],[50D EMA]]&gt;Table2[[#This Row],[200D EMA]]),"Uptrend","Downtrend/NoTrend")</f>
        <v>Uptrend</v>
      </c>
      <c r="AL622">
        <v>0.03</v>
      </c>
      <c r="AM622" t="s">
        <v>10183</v>
      </c>
      <c r="AN622">
        <v>-0.74</v>
      </c>
      <c r="AO622" t="s">
        <v>10184</v>
      </c>
      <c r="AQ622">
        <f>(Table2[[#This Row],[Sharpe Ratio]]-AVERAGE(Table2[Sharpe Ratio]))/_xlfn.STDEV.P(Table2[Sharpe Ratio])</f>
        <v>-0.60657038812317254</v>
      </c>
      <c r="AR6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-1.5896374646444471</v>
      </c>
      <c r="AS622">
        <f>_xlfn.RANK.AVG(Table2[[#This Row],[1Y Return vs Nifty Z-Score]],Table2[1Y Return vs Nifty Z-Score])</f>
        <v>224</v>
      </c>
      <c r="AT622">
        <f>_xlfn.RANK.AVG(Table2[[#This Row],[6M Return vs Nifty Z-Score]],Table2[6M Return vs Nifty Z-Score])</f>
        <v>385</v>
      </c>
      <c r="AU622">
        <f>_xlfn.RANK.AVG(Table2[[#This Row],[Sharpe Ratio Z-Score]],Table2[Sharpe Ratio Z-Score])</f>
        <v>518</v>
      </c>
      <c r="AV622">
        <f>(Table2[[#This Row],[Rank 1Y]]+Table2[[#This Row],[Rank 6M]]+Table2[[#This Row],[Rank Sharpe]])/3</f>
        <v>375.66666666666669</v>
      </c>
    </row>
    <row r="623" spans="1:48" x14ac:dyDescent="0.3">
      <c r="A623" t="s">
        <v>1609</v>
      </c>
      <c r="B623" t="s">
        <v>1610</v>
      </c>
      <c r="C623" t="s">
        <v>10150</v>
      </c>
      <c r="D623" t="s">
        <v>384</v>
      </c>
      <c r="E623">
        <v>5471.1000041999996</v>
      </c>
      <c r="F623">
        <v>109.3</v>
      </c>
      <c r="G623">
        <v>24.6739155003924</v>
      </c>
      <c r="H623">
        <f>(Table2[[#This Row],[1Y Return vs Nifty]]-AVERAGE(Table2[1Y Return vs Nifty]))/_xlfn.STDEV.P(Table2[1Y Return vs Nifty])</f>
        <v>-0.23112038985497182</v>
      </c>
      <c r="I623">
        <v>1.0357719755979899</v>
      </c>
      <c r="J623">
        <f>(Table2[[#This Row],[1M Return vs Nifty]]-AVERAGE(Table2[1M Return vs Nifty]))/_xlfn.STDEV.P(Table2[1M Return vs Nifty])</f>
        <v>0.14562837936522038</v>
      </c>
      <c r="K623">
        <v>-17.7261495929068</v>
      </c>
      <c r="L623">
        <f>(Table2[[#This Row],[6M Return vs Nifty]]-AVERAGE(Table2[6M Return vs Nifty]))/_xlfn.STDEV.P(Table2[6M Return vs Nifty])</f>
        <v>-0.87073837170449497</v>
      </c>
      <c r="M623">
        <v>3.5172438648623698</v>
      </c>
      <c r="N623">
        <f>(Table2[[#This Row],[1W Return vs Nifty]]-AVERAGE(Table2[1W Return vs Nifty]))/_xlfn.STDEV.P(Table2[1W Return vs Nifty])</f>
        <v>1.0783537514059089</v>
      </c>
      <c r="O623">
        <v>106.2</v>
      </c>
      <c r="P623">
        <v>104.720183892443</v>
      </c>
      <c r="Q623">
        <v>99.9808364017766</v>
      </c>
      <c r="R623">
        <v>60.164570838946901</v>
      </c>
      <c r="S623" s="2">
        <f>(Table2[[#This Row],[Close Price]]-Table2[[#This Row],[20D EMA]])/Table2[[#This Row],[20D EMA]]</f>
        <v>2.9190207156308799E-2</v>
      </c>
      <c r="T623" s="2">
        <f>(Table2[[#This Row],[Close Price]]-Table2[[#This Row],[50D EMA]])/Table2[[#This Row],[50D EMA]]</f>
        <v>4.3733843250894924E-2</v>
      </c>
      <c r="U623" s="2">
        <f>(Table2[[#This Row],[Close Price]]-Table2[[#This Row],[200D EMA]])/Table2[[#This Row],[200D EMA]]</f>
        <v>9.3209498275989636E-2</v>
      </c>
      <c r="V623">
        <v>1.9251984557528701</v>
      </c>
      <c r="W623">
        <v>110.22</v>
      </c>
      <c r="X623">
        <v>115.2</v>
      </c>
      <c r="Y623">
        <v>108.05</v>
      </c>
      <c r="Z623">
        <v>114</v>
      </c>
      <c r="AA623">
        <v>103.2</v>
      </c>
      <c r="AB623">
        <v>115.9</v>
      </c>
      <c r="AC623" s="2">
        <f>(Table2[[#This Row],[Close Price]]/Table2[[#This Row],[Day Low]])-1</f>
        <v>-8.3469424786790647E-3</v>
      </c>
      <c r="AD623" s="2">
        <f>(Table2[[#This Row],[Day High]]/Table2[[#This Row],[Close Price]])-1</f>
        <v>5.3979871912168464E-2</v>
      </c>
      <c r="AE623" s="2">
        <f>(Table2[[#This Row],[Close Price]]/Table2[[#This Row],[Current Week Low]])-1</f>
        <v>1.1568718186024896E-2</v>
      </c>
      <c r="AF623" s="2">
        <f>(Table2[[#This Row],[Current Week High]]/Table2[[#This Row],[Close Price]])-1</f>
        <v>4.3000914913083221E-2</v>
      </c>
      <c r="AG623" s="2">
        <f>(Table2[[#This Row],[Close Price]]/Table2[[#This Row],[Current Month Low]])-1</f>
        <v>5.9108527131782829E-2</v>
      </c>
      <c r="AH623" s="2">
        <f>(Table2[[#This Row],[Current Month High]]/Table2[[#This Row],[Close Price]])-1</f>
        <v>6.038426349496806E-2</v>
      </c>
      <c r="AI623">
        <v>11.207685269899301</v>
      </c>
      <c r="AJ623">
        <v>52.547103977669202</v>
      </c>
      <c r="AK623" t="str">
        <f>IF(AND(Table2[[#This Row],[20D EMA]]&gt;Table2[[#This Row],[50D EMA]],Table2[[#This Row],[50D EMA]]&gt;Table2[[#This Row],[200D EMA]]),"Uptrend","Downtrend/NoTrend")</f>
        <v>Uptrend</v>
      </c>
      <c r="AL623">
        <v>-7.0000000000000007E-2</v>
      </c>
      <c r="AM623" t="s">
        <v>10184</v>
      </c>
      <c r="AN623">
        <v>7.4</v>
      </c>
      <c r="AO623" t="s">
        <v>10183</v>
      </c>
      <c r="AP623">
        <v>4.4044685877720001E-2</v>
      </c>
      <c r="AQ623">
        <f>(Table2[[#This Row],[Sharpe Ratio]]-AVERAGE(Table2[Sharpe Ratio]))/_xlfn.STDEV.P(Table2[Sharpe Ratio])</f>
        <v>-0.10831324488581359</v>
      </c>
      <c r="AR6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1.3810124325849049E-2</v>
      </c>
      <c r="AS623">
        <f>_xlfn.RANK.AVG(Table2[[#This Row],[1Y Return vs Nifty Z-Score]],Table2[1Y Return vs Nifty Z-Score])</f>
        <v>354</v>
      </c>
      <c r="AT623">
        <f>_xlfn.RANK.AVG(Table2[[#This Row],[6M Return vs Nifty Z-Score]],Table2[6M Return vs Nifty Z-Score])</f>
        <v>609</v>
      </c>
      <c r="AU623">
        <f>_xlfn.RANK.AVG(Table2[[#This Row],[Sharpe Ratio Z-Score]],Table2[Sharpe Ratio Z-Score])</f>
        <v>369</v>
      </c>
      <c r="AV623">
        <f>(Table2[[#This Row],[Rank 1Y]]+Table2[[#This Row],[Rank 6M]]+Table2[[#This Row],[Rank Sharpe]])/3</f>
        <v>444</v>
      </c>
    </row>
    <row r="624" spans="1:48" x14ac:dyDescent="0.3">
      <c r="A624" t="s">
        <v>1611</v>
      </c>
      <c r="B624" t="s">
        <v>1612</v>
      </c>
      <c r="C624" t="s">
        <v>10146</v>
      </c>
      <c r="D624" t="s">
        <v>1391</v>
      </c>
      <c r="E624">
        <v>5447.5194801999996</v>
      </c>
      <c r="F624">
        <v>842.9</v>
      </c>
      <c r="G624">
        <v>6.0434516563399496</v>
      </c>
      <c r="H624">
        <f>(Table2[[#This Row],[1Y Return vs Nifty]]-AVERAGE(Table2[1Y Return vs Nifty]))/_xlfn.STDEV.P(Table2[1Y Return vs Nifty])</f>
        <v>-0.4602491769156673</v>
      </c>
      <c r="I624">
        <v>20.776165530539</v>
      </c>
      <c r="J624">
        <f>(Table2[[#This Row],[1M Return vs Nifty]]-AVERAGE(Table2[1M Return vs Nifty]))/_xlfn.STDEV.P(Table2[1M Return vs Nifty])</f>
        <v>2.0226452058326285</v>
      </c>
      <c r="K624">
        <v>-12.321336479898999</v>
      </c>
      <c r="L624">
        <f>(Table2[[#This Row],[6M Return vs Nifty]]-AVERAGE(Table2[6M Return vs Nifty]))/_xlfn.STDEV.P(Table2[6M Return vs Nifty])</f>
        <v>-0.70445187484716831</v>
      </c>
      <c r="M624">
        <v>-7.4525165448322399</v>
      </c>
      <c r="N624">
        <f>(Table2[[#This Row],[1W Return vs Nifty]]-AVERAGE(Table2[1W Return vs Nifty]))/_xlfn.STDEV.P(Table2[1W Return vs Nifty])</f>
        <v>-1.2624203141550365</v>
      </c>
      <c r="O624">
        <v>803.63</v>
      </c>
      <c r="P624">
        <v>765.32233188961504</v>
      </c>
      <c r="Q624">
        <v>756.04284847956399</v>
      </c>
      <c r="R624">
        <v>55.163213027562399</v>
      </c>
      <c r="S624" s="2">
        <f>(Table2[[#This Row],[Close Price]]-Table2[[#This Row],[20D EMA]])/Table2[[#This Row],[20D EMA]]</f>
        <v>4.8865771561539491E-2</v>
      </c>
      <c r="T624" s="2">
        <f>(Table2[[#This Row],[Close Price]]-Table2[[#This Row],[50D EMA]])/Table2[[#This Row],[50D EMA]]</f>
        <v>0.10136600603152687</v>
      </c>
      <c r="U624" s="2">
        <f>(Table2[[#This Row],[Close Price]]-Table2[[#This Row],[200D EMA]])/Table2[[#This Row],[200D EMA]]</f>
        <v>0.11488390068778458</v>
      </c>
      <c r="V624">
        <v>2.8371525964299198</v>
      </c>
      <c r="W624">
        <v>843</v>
      </c>
      <c r="X624">
        <v>862</v>
      </c>
      <c r="Y624">
        <v>840</v>
      </c>
      <c r="Z624">
        <v>878.95</v>
      </c>
      <c r="AA624">
        <v>703.1</v>
      </c>
      <c r="AB624">
        <v>935.6</v>
      </c>
      <c r="AC624" s="2">
        <f>(Table2[[#This Row],[Close Price]]/Table2[[#This Row],[Day Low]])-1</f>
        <v>-1.1862396204032066E-4</v>
      </c>
      <c r="AD624" s="2">
        <f>(Table2[[#This Row],[Day High]]/Table2[[#This Row],[Close Price]])-1</f>
        <v>2.2659864752639702E-2</v>
      </c>
      <c r="AE624" s="2">
        <f>(Table2[[#This Row],[Close Price]]/Table2[[#This Row],[Current Week Low]])-1</f>
        <v>3.4523809523809845E-3</v>
      </c>
      <c r="AF624" s="2">
        <f>(Table2[[#This Row],[Current Week High]]/Table2[[#This Row],[Close Price]])-1</f>
        <v>4.2769011745165564E-2</v>
      </c>
      <c r="AG624" s="2">
        <f>(Table2[[#This Row],[Close Price]]/Table2[[#This Row],[Current Month Low]])-1</f>
        <v>0.19883373631062429</v>
      </c>
      <c r="AH624" s="2">
        <f>(Table2[[#This Row],[Current Month High]]/Table2[[#This Row],[Close Price]])-1</f>
        <v>0.10997745877328269</v>
      </c>
      <c r="AI624">
        <v>29.1968205006525</v>
      </c>
      <c r="AJ624">
        <v>46.591304347825997</v>
      </c>
      <c r="AK624" t="str">
        <f>IF(AND(Table2[[#This Row],[20D EMA]]&gt;Table2[[#This Row],[50D EMA]],Table2[[#This Row],[50D EMA]]&gt;Table2[[#This Row],[200D EMA]]),"Uptrend","Downtrend/NoTrend")</f>
        <v>Uptrend</v>
      </c>
      <c r="AL624">
        <v>-0.08</v>
      </c>
      <c r="AM624" t="s">
        <v>10184</v>
      </c>
      <c r="AN624">
        <v>19.579999999999998</v>
      </c>
      <c r="AO624" t="s">
        <v>10183</v>
      </c>
      <c r="AP624">
        <v>9.6773502909292999E-2</v>
      </c>
      <c r="AQ624">
        <f>(Table2[[#This Row],[Sharpe Ratio]]-AVERAGE(Table2[Sharpe Ratio]))/_xlfn.STDEV.P(Table2[Sharpe Ratio])</f>
        <v>0.48818345424780218</v>
      </c>
      <c r="AR6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8.370729416255851E-2</v>
      </c>
      <c r="AS624">
        <f>_xlfn.RANK.AVG(Table2[[#This Row],[1Y Return vs Nifty Z-Score]],Table2[1Y Return vs Nifty Z-Score])</f>
        <v>454</v>
      </c>
      <c r="AT624">
        <f>_xlfn.RANK.AVG(Table2[[#This Row],[6M Return vs Nifty Z-Score]],Table2[6M Return vs Nifty Z-Score])</f>
        <v>562</v>
      </c>
      <c r="AU624">
        <f>_xlfn.RANK.AVG(Table2[[#This Row],[Sharpe Ratio Z-Score]],Table2[Sharpe Ratio Z-Score])</f>
        <v>215</v>
      </c>
      <c r="AV624">
        <f>(Table2[[#This Row],[Rank 1Y]]+Table2[[#This Row],[Rank 6M]]+Table2[[#This Row],[Rank Sharpe]])/3</f>
        <v>410.33333333333331</v>
      </c>
    </row>
    <row r="625" spans="1:48" x14ac:dyDescent="0.3">
      <c r="A625" t="s">
        <v>1613</v>
      </c>
      <c r="B625" t="s">
        <v>1614</v>
      </c>
      <c r="C625" t="s">
        <v>10151</v>
      </c>
      <c r="D625" t="s">
        <v>476</v>
      </c>
      <c r="E625">
        <v>5438.0000024000001</v>
      </c>
      <c r="F625">
        <v>328.3</v>
      </c>
      <c r="G625">
        <v>-26.185114969367</v>
      </c>
      <c r="H625">
        <f>(Table2[[#This Row],[1Y Return vs Nifty]]-AVERAGE(Table2[1Y Return vs Nifty]))/_xlfn.STDEV.P(Table2[1Y Return vs Nifty])</f>
        <v>-0.85661571086057786</v>
      </c>
      <c r="I625">
        <v>-6.6134528333377398</v>
      </c>
      <c r="J625">
        <f>(Table2[[#This Row],[1M Return vs Nifty]]-AVERAGE(Table2[1M Return vs Nifty]))/_xlfn.STDEV.P(Table2[1M Return vs Nifty])</f>
        <v>-0.58169874488102247</v>
      </c>
      <c r="K625">
        <v>-36.481275365001402</v>
      </c>
      <c r="L625">
        <f>(Table2[[#This Row],[6M Return vs Nifty]]-AVERAGE(Table2[6M Return vs Nifty]))/_xlfn.STDEV.P(Table2[6M Return vs Nifty])</f>
        <v>-1.447765569047234</v>
      </c>
      <c r="M625">
        <v>-4.2019446013955797</v>
      </c>
      <c r="N625">
        <f>(Table2[[#This Row],[1W Return vs Nifty]]-AVERAGE(Table2[1W Return vs Nifty]))/_xlfn.STDEV.P(Table2[1W Return vs Nifty])</f>
        <v>-0.56879946745794807</v>
      </c>
      <c r="O625">
        <v>325.97000000000003</v>
      </c>
      <c r="P625">
        <v>341.89364983046198</v>
      </c>
      <c r="Q625">
        <v>378.41465237158098</v>
      </c>
      <c r="R625">
        <v>54.404851360440603</v>
      </c>
      <c r="S625" s="2">
        <f>(Table2[[#This Row],[Close Price]]-Table2[[#This Row],[20D EMA]])/Table2[[#This Row],[20D EMA]]</f>
        <v>7.1478970457403562E-3</v>
      </c>
      <c r="T625" s="2">
        <f>(Table2[[#This Row],[Close Price]]-Table2[[#This Row],[50D EMA]])/Table2[[#This Row],[50D EMA]]</f>
        <v>-3.9759878070864382E-2</v>
      </c>
      <c r="U625" s="2">
        <f>(Table2[[#This Row],[Close Price]]-Table2[[#This Row],[200D EMA]])/Table2[[#This Row],[200D EMA]]</f>
        <v>-0.13243317101360896</v>
      </c>
      <c r="V625">
        <v>1.4514088673843999</v>
      </c>
      <c r="W625">
        <v>326</v>
      </c>
      <c r="X625">
        <v>330.2</v>
      </c>
      <c r="Y625">
        <v>323.14999999999998</v>
      </c>
      <c r="Z625">
        <v>329.95</v>
      </c>
      <c r="AA625">
        <v>310.64999999999998</v>
      </c>
      <c r="AB625">
        <v>345.5</v>
      </c>
      <c r="AC625" s="2">
        <f>(Table2[[#This Row],[Close Price]]/Table2[[#This Row],[Day Low]])-1</f>
        <v>7.0552147239264507E-3</v>
      </c>
      <c r="AD625" s="2">
        <f>(Table2[[#This Row],[Day High]]/Table2[[#This Row],[Close Price]])-1</f>
        <v>5.7873895826987543E-3</v>
      </c>
      <c r="AE625" s="2">
        <f>(Table2[[#This Row],[Close Price]]/Table2[[#This Row],[Current Week Low]])-1</f>
        <v>1.5936871421940335E-2</v>
      </c>
      <c r="AF625" s="2">
        <f>(Table2[[#This Row],[Current Week High]]/Table2[[#This Row],[Close Price]])-1</f>
        <v>5.0258909533962282E-3</v>
      </c>
      <c r="AG625" s="2">
        <f>(Table2[[#This Row],[Close Price]]/Table2[[#This Row],[Current Month Low]])-1</f>
        <v>5.681635280862718E-2</v>
      </c>
      <c r="AH625" s="2">
        <f>(Table2[[#This Row],[Current Month High]]/Table2[[#This Row],[Close Price]])-1</f>
        <v>5.2391105696009799E-2</v>
      </c>
      <c r="AI625">
        <v>65.214742613463201</v>
      </c>
      <c r="AJ625">
        <v>24.995240814772501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-0.26</v>
      </c>
      <c r="AM625" t="s">
        <v>10184</v>
      </c>
      <c r="AN625">
        <v>5.27</v>
      </c>
      <c r="AO625" t="s">
        <v>10183</v>
      </c>
      <c r="AP625">
        <v>-0.122107538062043</v>
      </c>
      <c r="AQ625">
        <f>(Table2[[#This Row],[Sharpe Ratio]]-AVERAGE(Table2[Sharpe Ratio]))/_xlfn.STDEV.P(Table2[Sharpe Ratio])</f>
        <v>-1.9879164431603595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644</v>
      </c>
      <c r="AT625">
        <f>_xlfn.RANK.AVG(Table2[[#This Row],[6M Return vs Nifty Z-Score]],Table2[6M Return vs Nifty Z-Score])</f>
        <v>711</v>
      </c>
      <c r="AU625">
        <f>_xlfn.RANK.AVG(Table2[[#This Row],[Sharpe Ratio Z-Score]],Table2[Sharpe Ratio Z-Score])</f>
        <v>719</v>
      </c>
      <c r="AV625">
        <f>(Table2[[#This Row],[Rank 1Y]]+Table2[[#This Row],[Rank 6M]]+Table2[[#This Row],[Rank Sharpe]])/3</f>
        <v>691.33333333333337</v>
      </c>
    </row>
    <row r="626" spans="1:48" x14ac:dyDescent="0.3">
      <c r="A626" t="s">
        <v>1617</v>
      </c>
      <c r="B626" t="s">
        <v>1618</v>
      </c>
      <c r="C626" t="s">
        <v>10143</v>
      </c>
      <c r="D626" t="s">
        <v>193</v>
      </c>
      <c r="E626">
        <v>5358.7068987419998</v>
      </c>
      <c r="F626">
        <v>210.74</v>
      </c>
      <c r="G626">
        <v>17.593122881610402</v>
      </c>
      <c r="H626">
        <f>(Table2[[#This Row],[1Y Return vs Nifty]]-AVERAGE(Table2[1Y Return vs Nifty]))/_xlfn.STDEV.P(Table2[1Y Return vs Nifty])</f>
        <v>-0.31820428844978754</v>
      </c>
      <c r="I626">
        <v>2.9205895782524798</v>
      </c>
      <c r="J626">
        <f>(Table2[[#This Row],[1M Return vs Nifty]]-AVERAGE(Table2[1M Return vs Nifty]))/_xlfn.STDEV.P(Table2[1M Return vs Nifty])</f>
        <v>0.32484640483963756</v>
      </c>
      <c r="K626">
        <v>14.362547304729601</v>
      </c>
      <c r="L626">
        <f>(Table2[[#This Row],[6M Return vs Nifty]]-AVERAGE(Table2[6M Return vs Nifty]))/_xlfn.STDEV.P(Table2[6M Return vs Nifty])</f>
        <v>0.11651444985607573</v>
      </c>
      <c r="M626">
        <v>-5.3413094304805</v>
      </c>
      <c r="N626">
        <f>(Table2[[#This Row],[1W Return vs Nifty]]-AVERAGE(Table2[1W Return vs Nifty]))/_xlfn.STDEV.P(Table2[1W Return vs Nifty])</f>
        <v>-0.81192197365026952</v>
      </c>
      <c r="O626">
        <v>207.35</v>
      </c>
      <c r="P626">
        <v>192.593762639609</v>
      </c>
      <c r="Q626">
        <v>165.84131982663101</v>
      </c>
      <c r="R626">
        <v>49.629214362227899</v>
      </c>
      <c r="S626" s="2">
        <f>(Table2[[#This Row],[Close Price]]-Table2[[#This Row],[20D EMA]])/Table2[[#This Row],[20D EMA]]</f>
        <v>1.6349168073306077E-2</v>
      </c>
      <c r="T626" s="2">
        <f>(Table2[[#This Row],[Close Price]]-Table2[[#This Row],[50D EMA]])/Table2[[#This Row],[50D EMA]]</f>
        <v>9.4220275421624908E-2</v>
      </c>
      <c r="U626" s="2">
        <f>(Table2[[#This Row],[Close Price]]-Table2[[#This Row],[200D EMA]])/Table2[[#This Row],[200D EMA]]</f>
        <v>0.2707327716657445</v>
      </c>
      <c r="V626">
        <v>1.0266331715899599</v>
      </c>
      <c r="W626">
        <v>208.33</v>
      </c>
      <c r="X626">
        <v>213.13</v>
      </c>
      <c r="Y626">
        <v>205.7</v>
      </c>
      <c r="Z626">
        <v>214</v>
      </c>
      <c r="AA626">
        <v>204</v>
      </c>
      <c r="AB626">
        <v>225.7</v>
      </c>
      <c r="AC626" s="2">
        <f>(Table2[[#This Row],[Close Price]]/Table2[[#This Row],[Day Low]])-1</f>
        <v>1.1568185090961469E-2</v>
      </c>
      <c r="AD626" s="2">
        <f>(Table2[[#This Row],[Day High]]/Table2[[#This Row],[Close Price]])-1</f>
        <v>1.134098889627011E-2</v>
      </c>
      <c r="AE626" s="2">
        <f>(Table2[[#This Row],[Close Price]]/Table2[[#This Row],[Current Week Low]])-1</f>
        <v>2.4501701507049223E-2</v>
      </c>
      <c r="AF626" s="2">
        <f>(Table2[[#This Row],[Current Week High]]/Table2[[#This Row],[Close Price]])-1</f>
        <v>1.5469298661858089E-2</v>
      </c>
      <c r="AG626" s="2">
        <f>(Table2[[#This Row],[Close Price]]/Table2[[#This Row],[Current Month Low]])-1</f>
        <v>3.3039215686274659E-2</v>
      </c>
      <c r="AH626" s="2">
        <f>(Table2[[#This Row],[Current Month High]]/Table2[[#This Row],[Close Price]])-1</f>
        <v>7.0987947233557946E-2</v>
      </c>
      <c r="AI626">
        <v>7.0987947233557902</v>
      </c>
      <c r="AJ626">
        <v>67.187623958746499</v>
      </c>
      <c r="AK626" t="str">
        <f>IF(AND(Table2[[#This Row],[20D EMA]]&gt;Table2[[#This Row],[50D EMA]],Table2[[#This Row],[50D EMA]]&gt;Table2[[#This Row],[200D EMA]]),"Uptrend","Downtrend/NoTrend")</f>
        <v>Uptrend</v>
      </c>
      <c r="AL626">
        <v>0.02</v>
      </c>
      <c r="AM626" t="s">
        <v>10183</v>
      </c>
      <c r="AN626">
        <v>0.61</v>
      </c>
      <c r="AO626" t="s">
        <v>10183</v>
      </c>
      <c r="AP626">
        <v>5.3843986762511002E-2</v>
      </c>
      <c r="AQ626">
        <f>(Table2[[#This Row],[Sharpe Ratio]]-AVERAGE(Table2[Sharpe Ratio]))/_xlfn.STDEV.P(Table2[Sharpe Ratio])</f>
        <v>2.5417099692314092E-3</v>
      </c>
      <c r="AR6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-0.68622369743511236</v>
      </c>
      <c r="AS626">
        <f>_xlfn.RANK.AVG(Table2[[#This Row],[1Y Return vs Nifty Z-Score]],Table2[1Y Return vs Nifty Z-Score])</f>
        <v>397</v>
      </c>
      <c r="AT626">
        <f>_xlfn.RANK.AVG(Table2[[#This Row],[6M Return vs Nifty Z-Score]],Table2[6M Return vs Nifty Z-Score])</f>
        <v>273</v>
      </c>
      <c r="AU626">
        <f>_xlfn.RANK.AVG(Table2[[#This Row],[Sharpe Ratio Z-Score]],Table2[Sharpe Ratio Z-Score])</f>
        <v>337</v>
      </c>
      <c r="AV626">
        <f>(Table2[[#This Row],[Rank 1Y]]+Table2[[#This Row],[Rank 6M]]+Table2[[#This Row],[Rank Sharpe]])/3</f>
        <v>335.66666666666669</v>
      </c>
    </row>
    <row r="627" spans="1:48" x14ac:dyDescent="0.3">
      <c r="A627" t="s">
        <v>1619</v>
      </c>
      <c r="B627" t="s">
        <v>1620</v>
      </c>
      <c r="C627" t="s">
        <v>10141</v>
      </c>
      <c r="D627" t="s">
        <v>989</v>
      </c>
      <c r="E627">
        <v>5343.4043770379903</v>
      </c>
      <c r="F627">
        <v>41.89</v>
      </c>
      <c r="G627">
        <v>117.170616255929</v>
      </c>
      <c r="H627">
        <f>(Table2[[#This Row],[1Y Return vs Nifty]]-AVERAGE(Table2[1Y Return vs Nifty]))/_xlfn.STDEV.P(Table2[1Y Return vs Nifty])</f>
        <v>0.90646035041189144</v>
      </c>
      <c r="I627">
        <v>-2.8037912719413902</v>
      </c>
      <c r="J627">
        <f>(Table2[[#This Row],[1M Return vs Nifty]]-AVERAGE(Table2[1M Return vs Nifty]))/_xlfn.STDEV.P(Table2[1M Return vs Nifty])</f>
        <v>-0.21945678481142664</v>
      </c>
      <c r="K627">
        <v>41.618337224992402</v>
      </c>
      <c r="L627">
        <f>(Table2[[#This Row],[6M Return vs Nifty]]-AVERAGE(Table2[6M Return vs Nifty]))/_xlfn.STDEV.P(Table2[6M Return vs Nifty])</f>
        <v>0.95507625211560088</v>
      </c>
      <c r="M627">
        <v>3.7391187892428999</v>
      </c>
      <c r="N627">
        <f>(Table2[[#This Row],[1W Return vs Nifty]]-AVERAGE(Table2[1W Return vs Nifty]))/_xlfn.STDEV.P(Table2[1W Return vs Nifty])</f>
        <v>1.1256983650885608</v>
      </c>
      <c r="O627">
        <v>40.82</v>
      </c>
      <c r="P627">
        <v>37.918598252197597</v>
      </c>
      <c r="Q627">
        <v>31.7710268869386</v>
      </c>
      <c r="R627">
        <v>52.718003929042098</v>
      </c>
      <c r="S627" s="2">
        <f>(Table2[[#This Row],[Close Price]]-Table2[[#This Row],[20D EMA]])/Table2[[#This Row],[20D EMA]]</f>
        <v>2.6212640862322396E-2</v>
      </c>
      <c r="T627" s="2">
        <f>(Table2[[#This Row],[Close Price]]-Table2[[#This Row],[50D EMA]])/Table2[[#This Row],[50D EMA]]</f>
        <v>0.10473493037344117</v>
      </c>
      <c r="U627" s="2">
        <f>(Table2[[#This Row],[Close Price]]-Table2[[#This Row],[200D EMA]])/Table2[[#This Row],[200D EMA]]</f>
        <v>0.31849688551368216</v>
      </c>
      <c r="V627">
        <v>1.16770635067479</v>
      </c>
      <c r="W627">
        <v>41.86</v>
      </c>
      <c r="X627">
        <v>43.2</v>
      </c>
      <c r="Y627">
        <v>41.55</v>
      </c>
      <c r="Z627">
        <v>43.18</v>
      </c>
      <c r="AA627">
        <v>39.979999999999997</v>
      </c>
      <c r="AB627">
        <v>44.95</v>
      </c>
      <c r="AC627" s="2">
        <f>(Table2[[#This Row],[Close Price]]/Table2[[#This Row],[Day Low]])-1</f>
        <v>7.166746297180282E-4</v>
      </c>
      <c r="AD627" s="2">
        <f>(Table2[[#This Row],[Day High]]/Table2[[#This Row],[Close Price]])-1</f>
        <v>3.1272380042969727E-2</v>
      </c>
      <c r="AE627" s="2">
        <f>(Table2[[#This Row],[Close Price]]/Table2[[#This Row],[Current Week Low]])-1</f>
        <v>8.1829121540313299E-3</v>
      </c>
      <c r="AF627" s="2">
        <f>(Table2[[#This Row],[Current Week High]]/Table2[[#This Row],[Close Price]])-1</f>
        <v>3.0794939126283172E-2</v>
      </c>
      <c r="AG627" s="2">
        <f>(Table2[[#This Row],[Close Price]]/Table2[[#This Row],[Current Month Low]])-1</f>
        <v>4.7773886943471844E-2</v>
      </c>
      <c r="AH627" s="2">
        <f>(Table2[[#This Row],[Current Month High]]/Table2[[#This Row],[Close Price]])-1</f>
        <v>7.3048460253043679E-2</v>
      </c>
      <c r="AI627">
        <v>7.3048460253043599</v>
      </c>
      <c r="AJ627">
        <v>163.45911949685501</v>
      </c>
      <c r="AK627" t="str">
        <f>IF(AND(Table2[[#This Row],[20D EMA]]&gt;Table2[[#This Row],[50D EMA]],Table2[[#This Row],[50D EMA]]&gt;Table2[[#This Row],[200D EMA]]),"Uptrend","Downtrend/NoTrend")</f>
        <v>Uptrend</v>
      </c>
      <c r="AL627">
        <v>0.1</v>
      </c>
      <c r="AM627" t="s">
        <v>10183</v>
      </c>
      <c r="AN627">
        <v>4.75</v>
      </c>
      <c r="AO627" t="s">
        <v>10183</v>
      </c>
      <c r="AP627">
        <v>7.6962127985784001E-2</v>
      </c>
      <c r="AQ627">
        <f>(Table2[[#This Row],[Sharpe Ratio]]-AVERAGE(Table2[Sharpe Ratio]))/_xlfn.STDEV.P(Table2[Sharpe Ratio])</f>
        <v>0.26406654033912175</v>
      </c>
      <c r="AR6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3.031844723143748</v>
      </c>
      <c r="AS627">
        <f>_xlfn.RANK.AVG(Table2[[#This Row],[1Y Return vs Nifty Z-Score]],Table2[1Y Return vs Nifty Z-Score])</f>
        <v>98</v>
      </c>
      <c r="AT627">
        <f>_xlfn.RANK.AVG(Table2[[#This Row],[6M Return vs Nifty Z-Score]],Table2[6M Return vs Nifty Z-Score])</f>
        <v>96</v>
      </c>
      <c r="AU627">
        <f>_xlfn.RANK.AVG(Table2[[#This Row],[Sharpe Ratio Z-Score]],Table2[Sharpe Ratio Z-Score])</f>
        <v>256</v>
      </c>
      <c r="AV627">
        <f>(Table2[[#This Row],[Rank 1Y]]+Table2[[#This Row],[Rank 6M]]+Table2[[#This Row],[Rank Sharpe]])/3</f>
        <v>150</v>
      </c>
    </row>
    <row r="628" spans="1:48" x14ac:dyDescent="0.3">
      <c r="A628" t="s">
        <v>1621</v>
      </c>
      <c r="B628" t="s">
        <v>1622</v>
      </c>
      <c r="C628" t="s">
        <v>10139</v>
      </c>
      <c r="D628" t="s">
        <v>409</v>
      </c>
      <c r="E628">
        <v>5280.2932707</v>
      </c>
      <c r="F628">
        <v>291.95</v>
      </c>
      <c r="G628">
        <v>-11.3963643936114</v>
      </c>
      <c r="H628">
        <f>(Table2[[#This Row],[1Y Return vs Nifty]]-AVERAGE(Table2[1Y Return vs Nifty]))/_xlfn.STDEV.P(Table2[1Y Return vs Nifty])</f>
        <v>-0.67473465250744458</v>
      </c>
      <c r="I628">
        <v>-9.3833203670331997</v>
      </c>
      <c r="J628">
        <f>(Table2[[#This Row],[1M Return vs Nifty]]-AVERAGE(Table2[1M Return vs Nifty]))/_xlfn.STDEV.P(Table2[1M Return vs Nifty])</f>
        <v>-0.84507181053760005</v>
      </c>
      <c r="K628">
        <v>-18.773190626816</v>
      </c>
      <c r="L628">
        <f>(Table2[[#This Row],[6M Return vs Nifty]]-AVERAGE(Table2[6M Return vs Nifty]))/_xlfn.STDEV.P(Table2[6M Return vs Nifty])</f>
        <v>-0.90295202682156195</v>
      </c>
      <c r="M628">
        <v>-3.1243713035855398</v>
      </c>
      <c r="N628">
        <f>(Table2[[#This Row],[1W Return vs Nifty]]-AVERAGE(Table2[1W Return vs Nifty]))/_xlfn.STDEV.P(Table2[1W Return vs Nifty])</f>
        <v>-0.33886230064201922</v>
      </c>
      <c r="O628">
        <v>297.19</v>
      </c>
      <c r="P628">
        <v>297.56285490075101</v>
      </c>
      <c r="Q628">
        <v>295.03865631055697</v>
      </c>
      <c r="R628">
        <v>38.541021571922599</v>
      </c>
      <c r="S628" s="2">
        <f>(Table2[[#This Row],[Close Price]]-Table2[[#This Row],[20D EMA]])/Table2[[#This Row],[20D EMA]]</f>
        <v>-1.7631818028870452E-2</v>
      </c>
      <c r="T628" s="2">
        <f>(Table2[[#This Row],[Close Price]]-Table2[[#This Row],[50D EMA]])/Table2[[#This Row],[50D EMA]]</f>
        <v>-1.8862753896561203E-2</v>
      </c>
      <c r="U628" s="2">
        <f>(Table2[[#This Row],[Close Price]]-Table2[[#This Row],[200D EMA]])/Table2[[#This Row],[200D EMA]]</f>
        <v>-1.0468649597244209E-2</v>
      </c>
      <c r="V628">
        <v>1.28426719249829</v>
      </c>
      <c r="W628">
        <v>291</v>
      </c>
      <c r="X628">
        <v>294.85000000000002</v>
      </c>
      <c r="Y628">
        <v>290.64999999999998</v>
      </c>
      <c r="Z628">
        <v>297</v>
      </c>
      <c r="AA628">
        <v>288</v>
      </c>
      <c r="AB628">
        <v>304.7</v>
      </c>
      <c r="AC628" s="2">
        <f>(Table2[[#This Row],[Close Price]]/Table2[[#This Row],[Day Low]])-1</f>
        <v>3.264604810996552E-3</v>
      </c>
      <c r="AD628" s="2">
        <f>(Table2[[#This Row],[Day High]]/Table2[[#This Row],[Close Price]])-1</f>
        <v>9.9332077410516639E-3</v>
      </c>
      <c r="AE628" s="2">
        <f>(Table2[[#This Row],[Close Price]]/Table2[[#This Row],[Current Week Low]])-1</f>
        <v>4.4727335282985781E-3</v>
      </c>
      <c r="AF628" s="2">
        <f>(Table2[[#This Row],[Current Week High]]/Table2[[#This Row],[Close Price]])-1</f>
        <v>1.7297482445624235E-2</v>
      </c>
      <c r="AG628" s="2">
        <f>(Table2[[#This Row],[Close Price]]/Table2[[#This Row],[Current Month Low]])-1</f>
        <v>1.3715277777777812E-2</v>
      </c>
      <c r="AH628" s="2">
        <f>(Table2[[#This Row],[Current Month High]]/Table2[[#This Row],[Close Price]])-1</f>
        <v>4.3671861620140362E-2</v>
      </c>
      <c r="AI628">
        <v>32.8823428669292</v>
      </c>
      <c r="AJ628">
        <v>18.358108108108102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-0.14000000000000001</v>
      </c>
      <c r="AM628" t="s">
        <v>10184</v>
      </c>
      <c r="AN628">
        <v>-1</v>
      </c>
      <c r="AO628" t="s">
        <v>10184</v>
      </c>
      <c r="AP628">
        <v>-1.9022957560165001E-2</v>
      </c>
      <c r="AQ628">
        <f>(Table2[[#This Row],[Sharpe Ratio]]-AVERAGE(Table2[Sharpe Ratio]))/_xlfn.STDEV.P(Table2[Sharpe Ratio])</f>
        <v>-0.82176830135537804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567</v>
      </c>
      <c r="AT628">
        <f>_xlfn.RANK.AVG(Table2[[#This Row],[6M Return vs Nifty Z-Score]],Table2[6M Return vs Nifty Z-Score])</f>
        <v>614</v>
      </c>
      <c r="AU628">
        <f>_xlfn.RANK.AVG(Table2[[#This Row],[Sharpe Ratio Z-Score]],Table2[Sharpe Ratio Z-Score])</f>
        <v>578</v>
      </c>
      <c r="AV628">
        <f>(Table2[[#This Row],[Rank 1Y]]+Table2[[#This Row],[Rank 6M]]+Table2[[#This Row],[Rank Sharpe]])/3</f>
        <v>586.33333333333337</v>
      </c>
    </row>
    <row r="629" spans="1:48" x14ac:dyDescent="0.3">
      <c r="A629" t="s">
        <v>1623</v>
      </c>
      <c r="B629" t="s">
        <v>1624</v>
      </c>
      <c r="C629" t="s">
        <v>10153</v>
      </c>
      <c r="D629" t="s">
        <v>253</v>
      </c>
      <c r="E629">
        <v>5265.0769082099996</v>
      </c>
      <c r="F629">
        <v>549.85</v>
      </c>
      <c r="G629">
        <v>-20.304436961928399</v>
      </c>
      <c r="H629">
        <f>(Table2[[#This Row],[1Y Return vs Nifty]]-AVERAGE(Table2[1Y Return vs Nifty]))/_xlfn.STDEV.P(Table2[1Y Return vs Nifty])</f>
        <v>-0.78429155241676829</v>
      </c>
      <c r="I629">
        <v>2.2604633002798802</v>
      </c>
      <c r="J629">
        <f>(Table2[[#This Row],[1M Return vs Nifty]]-AVERAGE(Table2[1M Return vs Nifty]))/_xlfn.STDEV.P(Table2[1M Return vs Nifty])</f>
        <v>0.26207824736094676</v>
      </c>
      <c r="K629">
        <v>-20.478116425275299</v>
      </c>
      <c r="L629">
        <f>(Table2[[#This Row],[6M Return vs Nifty]]-AVERAGE(Table2[6M Return vs Nifty]))/_xlfn.STDEV.P(Table2[6M Return vs Nifty])</f>
        <v>-0.955406410072143</v>
      </c>
      <c r="M629">
        <v>-3.2862752276993401</v>
      </c>
      <c r="N629">
        <f>(Table2[[#This Row],[1W Return vs Nifty]]-AVERAGE(Table2[1W Return vs Nifty]))/_xlfn.STDEV.P(Table2[1W Return vs Nifty])</f>
        <v>-0.37341004758672042</v>
      </c>
      <c r="O629">
        <v>549.9</v>
      </c>
      <c r="P629">
        <v>533.45958112290805</v>
      </c>
      <c r="Q629">
        <v>529.85787290656594</v>
      </c>
      <c r="R629">
        <v>46.3491975619323</v>
      </c>
      <c r="S629" s="2">
        <f>(Table2[[#This Row],[Close Price]]-Table2[[#This Row],[20D EMA]])/Table2[[#This Row],[20D EMA]]</f>
        <v>-9.092562284043377E-5</v>
      </c>
      <c r="T629" s="2">
        <f>(Table2[[#This Row],[Close Price]]-Table2[[#This Row],[50D EMA]])/Table2[[#This Row],[50D EMA]]</f>
        <v>3.0724762394539605E-2</v>
      </c>
      <c r="U629" s="2">
        <f>(Table2[[#This Row],[Close Price]]-Table2[[#This Row],[200D EMA]])/Table2[[#This Row],[200D EMA]]</f>
        <v>3.7731112654354103E-2</v>
      </c>
      <c r="V629">
        <v>1.12691578443108</v>
      </c>
      <c r="W629">
        <v>549.75</v>
      </c>
      <c r="X629">
        <v>556</v>
      </c>
      <c r="Y629">
        <v>548.9</v>
      </c>
      <c r="Z629">
        <v>564.75</v>
      </c>
      <c r="AA629">
        <v>531.54999999999995</v>
      </c>
      <c r="AB629">
        <v>580</v>
      </c>
      <c r="AC629" s="2">
        <f>(Table2[[#This Row],[Close Price]]/Table2[[#This Row],[Day Low]])-1</f>
        <v>1.8190086402913863E-4</v>
      </c>
      <c r="AD629" s="2">
        <f>(Table2[[#This Row],[Day High]]/Table2[[#This Row],[Close Price]])-1</f>
        <v>1.1184868600527365E-2</v>
      </c>
      <c r="AE629" s="2">
        <f>(Table2[[#This Row],[Close Price]]/Table2[[#This Row],[Current Week Low]])-1</f>
        <v>1.7307341956640521E-3</v>
      </c>
      <c r="AF629" s="2">
        <f>(Table2[[#This Row],[Current Week High]]/Table2[[#This Row],[Close Price]])-1</f>
        <v>2.7098299536237214E-2</v>
      </c>
      <c r="AG629" s="2">
        <f>(Table2[[#This Row],[Close Price]]/Table2[[#This Row],[Current Month Low]])-1</f>
        <v>3.4427617345499151E-2</v>
      </c>
      <c r="AH629" s="2">
        <f>(Table2[[#This Row],[Current Month High]]/Table2[[#This Row],[Close Price]])-1</f>
        <v>5.4833136309902608E-2</v>
      </c>
      <c r="AI629">
        <v>20.014549422569701</v>
      </c>
      <c r="AJ629">
        <v>26.416829520634501</v>
      </c>
      <c r="AK629" t="str">
        <f>IF(AND(Table2[[#This Row],[20D EMA]]&gt;Table2[[#This Row],[50D EMA]],Table2[[#This Row],[50D EMA]]&gt;Table2[[#This Row],[200D EMA]]),"Uptrend","Downtrend/NoTrend")</f>
        <v>Uptrend</v>
      </c>
      <c r="AL629">
        <v>-0.05</v>
      </c>
      <c r="AM629" t="s">
        <v>10184</v>
      </c>
      <c r="AN629">
        <v>-0.05</v>
      </c>
      <c r="AO629" t="s">
        <v>10184</v>
      </c>
      <c r="AP629">
        <v>5.8426571327852998E-2</v>
      </c>
      <c r="AQ629">
        <f>(Table2[[#This Row],[Sharpe Ratio]]-AVERAGE(Table2[Sharpe Ratio]))/_xlfn.STDEV.P(Table2[Sharpe Ratio])</f>
        <v>5.4382367898090138E-2</v>
      </c>
      <c r="AR6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-1.7966473948165949</v>
      </c>
      <c r="AS629">
        <f>_xlfn.RANK.AVG(Table2[[#This Row],[1Y Return vs Nifty Z-Score]],Table2[1Y Return vs Nifty Z-Score])</f>
        <v>624</v>
      </c>
      <c r="AT629">
        <f>_xlfn.RANK.AVG(Table2[[#This Row],[6M Return vs Nifty Z-Score]],Table2[6M Return vs Nifty Z-Score])</f>
        <v>631</v>
      </c>
      <c r="AU629">
        <f>_xlfn.RANK.AVG(Table2[[#This Row],[Sharpe Ratio Z-Score]],Table2[Sharpe Ratio Z-Score])</f>
        <v>316</v>
      </c>
      <c r="AV629">
        <f>(Table2[[#This Row],[Rank 1Y]]+Table2[[#This Row],[Rank 6M]]+Table2[[#This Row],[Rank Sharpe]])/3</f>
        <v>523.66666666666663</v>
      </c>
    </row>
    <row r="630" spans="1:48" x14ac:dyDescent="0.3">
      <c r="A630" t="s">
        <v>1627</v>
      </c>
      <c r="B630" t="s">
        <v>1628</v>
      </c>
      <c r="C630" t="s">
        <v>10139</v>
      </c>
      <c r="D630" t="s">
        <v>49</v>
      </c>
      <c r="E630">
        <v>5219.5365407999998</v>
      </c>
      <c r="F630">
        <v>731.8</v>
      </c>
      <c r="G630">
        <v>-27.177365876826499</v>
      </c>
      <c r="H630">
        <f>(Table2[[#This Row],[1Y Return vs Nifty]]-AVERAGE(Table2[1Y Return vs Nifty]))/_xlfn.STDEV.P(Table2[1Y Return vs Nifty])</f>
        <v>-0.86881901662843974</v>
      </c>
      <c r="I630">
        <v>-11.835342439234401</v>
      </c>
      <c r="J630">
        <f>(Table2[[#This Row],[1M Return vs Nifty]]-AVERAGE(Table2[1M Return vs Nifty]))/_xlfn.STDEV.P(Table2[1M Return vs Nifty])</f>
        <v>-1.078222516250817</v>
      </c>
      <c r="K630">
        <v>-50.375412374545199</v>
      </c>
      <c r="L630">
        <f>(Table2[[#This Row],[6M Return vs Nifty]]-AVERAGE(Table2[6M Return vs Nifty]))/_xlfn.STDEV.P(Table2[6M Return vs Nifty])</f>
        <v>-1.8752377724084006</v>
      </c>
      <c r="M630">
        <v>-2.8107150328489801</v>
      </c>
      <c r="N630">
        <f>(Table2[[#This Row],[1W Return vs Nifty]]-AVERAGE(Table2[1W Return vs Nifty]))/_xlfn.STDEV.P(Table2[1W Return vs Nifty])</f>
        <v>-0.2719329934721153</v>
      </c>
      <c r="O630">
        <v>740.21</v>
      </c>
      <c r="P630">
        <v>771.09273475141401</v>
      </c>
      <c r="Q630">
        <v>835.65069537042405</v>
      </c>
      <c r="R630">
        <v>46.622345890881398</v>
      </c>
      <c r="S630" s="2">
        <f>(Table2[[#This Row],[Close Price]]-Table2[[#This Row],[20D EMA]])/Table2[[#This Row],[20D EMA]]</f>
        <v>-1.1361640615501116E-2</v>
      </c>
      <c r="T630" s="2">
        <f>(Table2[[#This Row],[Close Price]]-Table2[[#This Row],[50D EMA]])/Table2[[#This Row],[50D EMA]]</f>
        <v>-5.0957210437316998E-2</v>
      </c>
      <c r="U630" s="2">
        <f>(Table2[[#This Row],[Close Price]]-Table2[[#This Row],[200D EMA]])/Table2[[#This Row],[200D EMA]]</f>
        <v>-0.12427524556105293</v>
      </c>
      <c r="V630">
        <v>0.73456872439606202</v>
      </c>
      <c r="W630">
        <v>730.05</v>
      </c>
      <c r="X630">
        <v>738.8</v>
      </c>
      <c r="Y630">
        <v>726.55</v>
      </c>
      <c r="Z630">
        <v>741.7</v>
      </c>
      <c r="AA630">
        <v>710.15</v>
      </c>
      <c r="AB630">
        <v>750</v>
      </c>
      <c r="AC630" s="2">
        <f>(Table2[[#This Row],[Close Price]]/Table2[[#This Row],[Day Low]])-1</f>
        <v>2.3970960893089366E-3</v>
      </c>
      <c r="AD630" s="2">
        <f>(Table2[[#This Row],[Day High]]/Table2[[#This Row],[Close Price]])-1</f>
        <v>9.5654550423613927E-3</v>
      </c>
      <c r="AE630" s="2">
        <f>(Table2[[#This Row],[Close Price]]/Table2[[#This Row],[Current Week Low]])-1</f>
        <v>7.2259307687014829E-3</v>
      </c>
      <c r="AF630" s="2">
        <f>(Table2[[#This Row],[Current Week High]]/Table2[[#This Row],[Close Price]])-1</f>
        <v>1.3528286417054058E-2</v>
      </c>
      <c r="AG630" s="2">
        <f>(Table2[[#This Row],[Close Price]]/Table2[[#This Row],[Current Month Low]])-1</f>
        <v>3.0486516933042385E-2</v>
      </c>
      <c r="AH630" s="2">
        <f>(Table2[[#This Row],[Current Month High]]/Table2[[#This Row],[Close Price]])-1</f>
        <v>2.4870183110139443E-2</v>
      </c>
      <c r="AI630">
        <v>69.882481552336699</v>
      </c>
      <c r="AJ630">
        <v>7.92714401592802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-0.25</v>
      </c>
      <c r="AM630" t="s">
        <v>10184</v>
      </c>
      <c r="AN630">
        <v>4.7</v>
      </c>
      <c r="AO630" t="s">
        <v>10183</v>
      </c>
      <c r="AP630">
        <v>-7.0364743121929998E-3</v>
      </c>
      <c r="AQ630">
        <f>(Table2[[#This Row],[Sharpe Ratio]]-AVERAGE(Table2[Sharpe Ratio]))/_xlfn.STDEV.P(Table2[Sharpe Ratio])</f>
        <v>-0.68617076486305628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648</v>
      </c>
      <c r="AT630">
        <f>_xlfn.RANK.AVG(Table2[[#This Row],[6M Return vs Nifty Z-Score]],Table2[6M Return vs Nifty Z-Score])</f>
        <v>724</v>
      </c>
      <c r="AU630">
        <f>_xlfn.RANK.AVG(Table2[[#This Row],[Sharpe Ratio Z-Score]],Table2[Sharpe Ratio Z-Score])</f>
        <v>551</v>
      </c>
      <c r="AV630">
        <f>(Table2[[#This Row],[Rank 1Y]]+Table2[[#This Row],[Rank 6M]]+Table2[[#This Row],[Rank Sharpe]])/3</f>
        <v>641</v>
      </c>
    </row>
    <row r="631" spans="1:48" x14ac:dyDescent="0.3">
      <c r="A631" t="s">
        <v>1629</v>
      </c>
      <c r="B631" t="s">
        <v>1630</v>
      </c>
      <c r="C631" t="s">
        <v>10146</v>
      </c>
      <c r="D631" t="s">
        <v>253</v>
      </c>
      <c r="E631">
        <v>5203.35928418</v>
      </c>
      <c r="F631">
        <v>2239.6999999999998</v>
      </c>
      <c r="G631">
        <v>125.544214101726</v>
      </c>
      <c r="H631">
        <f>(Table2[[#This Row],[1Y Return vs Nifty]]-AVERAGE(Table2[1Y Return vs Nifty]))/_xlfn.STDEV.P(Table2[1Y Return vs Nifty])</f>
        <v>1.0094439547816783</v>
      </c>
      <c r="I631">
        <v>-0.22022008623700001</v>
      </c>
      <c r="J631">
        <f>(Table2[[#This Row],[1M Return vs Nifty]]-AVERAGE(Table2[1M Return vs Nifty]))/_xlfn.STDEV.P(Table2[1M Return vs Nifty])</f>
        <v>2.6202278390466297E-2</v>
      </c>
      <c r="K631">
        <v>23.6121241309665</v>
      </c>
      <c r="L631">
        <f>(Table2[[#This Row],[6M Return vs Nifty]]-AVERAGE(Table2[6M Return vs Nifty]))/_xlfn.STDEV.P(Table2[6M Return vs Nifty])</f>
        <v>0.40109038165766503</v>
      </c>
      <c r="M631">
        <v>-13.034009516143399</v>
      </c>
      <c r="N631">
        <f>(Table2[[#This Row],[1W Return vs Nifty]]-AVERAGE(Table2[1W Return vs Nifty]))/_xlfn.STDEV.P(Table2[1W Return vs Nifty])</f>
        <v>-2.4534229893647486</v>
      </c>
      <c r="O631">
        <v>2277.92</v>
      </c>
      <c r="P631">
        <v>2084.3997513895401</v>
      </c>
      <c r="Q631">
        <v>1695.15405451536</v>
      </c>
      <c r="R631">
        <v>37.683873476668197</v>
      </c>
      <c r="S631" s="2">
        <f>(Table2[[#This Row],[Close Price]]-Table2[[#This Row],[20D EMA]])/Table2[[#This Row],[20D EMA]]</f>
        <v>-1.677846456416391E-2</v>
      </c>
      <c r="T631" s="2">
        <f>(Table2[[#This Row],[Close Price]]-Table2[[#This Row],[50D EMA]])/Table2[[#This Row],[50D EMA]]</f>
        <v>7.4505981161689661E-2</v>
      </c>
      <c r="U631" s="2">
        <f>(Table2[[#This Row],[Close Price]]-Table2[[#This Row],[200D EMA]])/Table2[[#This Row],[200D EMA]]</f>
        <v>0.3212368480812347</v>
      </c>
      <c r="V631">
        <v>1.71153753907227</v>
      </c>
      <c r="W631">
        <v>2246.65</v>
      </c>
      <c r="X631">
        <v>2418.85</v>
      </c>
      <c r="Y631">
        <v>2205.9499999999998</v>
      </c>
      <c r="Z631">
        <v>2310</v>
      </c>
      <c r="AA631">
        <v>2205.9499999999998</v>
      </c>
      <c r="AB631">
        <v>2640</v>
      </c>
      <c r="AC631" s="2">
        <f>(Table2[[#This Row],[Close Price]]/Table2[[#This Row],[Day Low]])-1</f>
        <v>-3.0934947588633355E-3</v>
      </c>
      <c r="AD631" s="2">
        <f>(Table2[[#This Row],[Day High]]/Table2[[#This Row],[Close Price]])-1</f>
        <v>7.9988391302406647E-2</v>
      </c>
      <c r="AE631" s="2">
        <f>(Table2[[#This Row],[Close Price]]/Table2[[#This Row],[Current Week Low]])-1</f>
        <v>1.5299530814388396E-2</v>
      </c>
      <c r="AF631" s="2">
        <f>(Table2[[#This Row],[Current Week High]]/Table2[[#This Row],[Close Price]])-1</f>
        <v>3.1388132339152719E-2</v>
      </c>
      <c r="AG631" s="2">
        <f>(Table2[[#This Row],[Close Price]]/Table2[[#This Row],[Current Month Low]])-1</f>
        <v>1.5299530814388396E-2</v>
      </c>
      <c r="AH631" s="2">
        <f>(Table2[[#This Row],[Current Month High]]/Table2[[#This Row],[Close Price]])-1</f>
        <v>0.17872929410188876</v>
      </c>
      <c r="AI631">
        <v>17.872929410188799</v>
      </c>
      <c r="AJ631">
        <v>173.885661877101</v>
      </c>
      <c r="AK631" t="str">
        <f>IF(AND(Table2[[#This Row],[20D EMA]]&gt;Table2[[#This Row],[50D EMA]],Table2[[#This Row],[50D EMA]]&gt;Table2[[#This Row],[200D EMA]]),"Uptrend","Downtrend/NoTrend")</f>
        <v>Uptrend</v>
      </c>
      <c r="AL631">
        <v>0.15</v>
      </c>
      <c r="AM631" t="s">
        <v>10183</v>
      </c>
      <c r="AN631">
        <v>0.52</v>
      </c>
      <c r="AO631" t="s">
        <v>10183</v>
      </c>
      <c r="AP631">
        <v>0.105435330540209</v>
      </c>
      <c r="AQ631">
        <f>(Table2[[#This Row],[Sharpe Ratio]]-AVERAGE(Table2[Sharpe Ratio]))/_xlfn.STDEV.P(Table2[Sharpe Ratio])</f>
        <v>0.58617070071327826</v>
      </c>
      <c r="AR6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-0.43051567382166089</v>
      </c>
      <c r="AS631">
        <f>_xlfn.RANK.AVG(Table2[[#This Row],[1Y Return vs Nifty Z-Score]],Table2[1Y Return vs Nifty Z-Score])</f>
        <v>86</v>
      </c>
      <c r="AT631">
        <f>_xlfn.RANK.AVG(Table2[[#This Row],[6M Return vs Nifty Z-Score]],Table2[6M Return vs Nifty Z-Score])</f>
        <v>197</v>
      </c>
      <c r="AU631">
        <f>_xlfn.RANK.AVG(Table2[[#This Row],[Sharpe Ratio Z-Score]],Table2[Sharpe Ratio Z-Score])</f>
        <v>196</v>
      </c>
      <c r="AV631">
        <f>(Table2[[#This Row],[Rank 1Y]]+Table2[[#This Row],[Rank 6M]]+Table2[[#This Row],[Rank Sharpe]])/3</f>
        <v>159.66666666666666</v>
      </c>
    </row>
    <row r="632" spans="1:48" x14ac:dyDescent="0.3">
      <c r="A632" t="s">
        <v>1634</v>
      </c>
      <c r="B632" t="s">
        <v>1635</v>
      </c>
      <c r="C632" t="s">
        <v>10143</v>
      </c>
      <c r="D632" t="s">
        <v>193</v>
      </c>
      <c r="E632">
        <v>5146.8202138850002</v>
      </c>
      <c r="F632">
        <v>129.01</v>
      </c>
      <c r="G632">
        <v>-10.4824634542155</v>
      </c>
      <c r="H632">
        <f>(Table2[[#This Row],[1Y Return vs Nifty]]-AVERAGE(Table2[1Y Return vs Nifty]))/_xlfn.STDEV.P(Table2[1Y Return vs Nifty])</f>
        <v>-0.66349494234830853</v>
      </c>
      <c r="I632">
        <v>-7.0567017052572201</v>
      </c>
      <c r="J632">
        <f>(Table2[[#This Row],[1M Return vs Nifty]]-AVERAGE(Table2[1M Return vs Nifty]))/_xlfn.STDEV.P(Table2[1M Return vs Nifty])</f>
        <v>-0.62384509766725227</v>
      </c>
      <c r="K632">
        <v>1.9514484948219799</v>
      </c>
      <c r="L632">
        <f>(Table2[[#This Row],[6M Return vs Nifty]]-AVERAGE(Table2[6M Return vs Nifty]))/_xlfn.STDEV.P(Table2[6M Return vs Nifty])</f>
        <v>-0.26533004690972678</v>
      </c>
      <c r="M632">
        <v>-3.0258316735954698</v>
      </c>
      <c r="N632">
        <f>(Table2[[#This Row],[1W Return vs Nifty]]-AVERAGE(Table2[1W Return vs Nifty]))/_xlfn.STDEV.P(Table2[1W Return vs Nifty])</f>
        <v>-0.31783549589003202</v>
      </c>
      <c r="O632">
        <v>126.66</v>
      </c>
      <c r="P632">
        <v>127.104973635048</v>
      </c>
      <c r="Q632">
        <v>121.92056445219799</v>
      </c>
      <c r="R632">
        <v>62.112787761369901</v>
      </c>
      <c r="S632" s="2">
        <f>(Table2[[#This Row],[Close Price]]-Table2[[#This Row],[20D EMA]])/Table2[[#This Row],[20D EMA]]</f>
        <v>1.8553608084635988E-2</v>
      </c>
      <c r="T632" s="2">
        <f>(Table2[[#This Row],[Close Price]]-Table2[[#This Row],[50D EMA]])/Table2[[#This Row],[50D EMA]]</f>
        <v>1.4987819205421717E-2</v>
      </c>
      <c r="U632" s="2">
        <f>(Table2[[#This Row],[Close Price]]-Table2[[#This Row],[200D EMA]])/Table2[[#This Row],[200D EMA]]</f>
        <v>5.8147988238535328E-2</v>
      </c>
      <c r="V632">
        <v>0.78190481796621003</v>
      </c>
      <c r="W632">
        <v>128.5</v>
      </c>
      <c r="X632">
        <v>130</v>
      </c>
      <c r="Y632">
        <v>125.3</v>
      </c>
      <c r="Z632">
        <v>131.4</v>
      </c>
      <c r="AA632">
        <v>122.01</v>
      </c>
      <c r="AB632">
        <v>131.4</v>
      </c>
      <c r="AC632" s="2">
        <f>(Table2[[#This Row],[Close Price]]/Table2[[#This Row],[Day Low]])-1</f>
        <v>3.9688715953307696E-3</v>
      </c>
      <c r="AD632" s="2">
        <f>(Table2[[#This Row],[Day High]]/Table2[[#This Row],[Close Price]])-1</f>
        <v>7.6738237345943539E-3</v>
      </c>
      <c r="AE632" s="2">
        <f>(Table2[[#This Row],[Close Price]]/Table2[[#This Row],[Current Week Low]])-1</f>
        <v>2.960893854748603E-2</v>
      </c>
      <c r="AF632" s="2">
        <f>(Table2[[#This Row],[Current Week High]]/Table2[[#This Row],[Close Price]])-1</f>
        <v>1.8525695682505283E-2</v>
      </c>
      <c r="AG632" s="2">
        <f>(Table2[[#This Row],[Close Price]]/Table2[[#This Row],[Current Month Low]])-1</f>
        <v>5.7372346528972828E-2</v>
      </c>
      <c r="AH632" s="2">
        <f>(Table2[[#This Row],[Current Month High]]/Table2[[#This Row],[Close Price]])-1</f>
        <v>1.8525695682505283E-2</v>
      </c>
      <c r="AI632">
        <v>11.6192543213704</v>
      </c>
      <c r="AJ632">
        <v>26.047874938934999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-0.16</v>
      </c>
      <c r="AM632" t="s">
        <v>10184</v>
      </c>
      <c r="AN632">
        <v>4.38</v>
      </c>
      <c r="AO632" t="s">
        <v>10183</v>
      </c>
      <c r="AP632">
        <v>1.364012487806E-2</v>
      </c>
      <c r="AQ632">
        <f>(Table2[[#This Row],[Sharpe Ratio]]-AVERAGE(Table2[Sharpe Ratio]))/_xlfn.STDEV.P(Table2[Sharpe Ratio])</f>
        <v>-0.45226596933332475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562</v>
      </c>
      <c r="AT632">
        <f>_xlfn.RANK.AVG(Table2[[#This Row],[6M Return vs Nifty Z-Score]],Table2[6M Return vs Nifty Z-Score])</f>
        <v>410</v>
      </c>
      <c r="AU632">
        <f>_xlfn.RANK.AVG(Table2[[#This Row],[Sharpe Ratio Z-Score]],Table2[Sharpe Ratio Z-Score])</f>
        <v>455</v>
      </c>
      <c r="AV632">
        <f>(Table2[[#This Row],[Rank 1Y]]+Table2[[#This Row],[Rank 6M]]+Table2[[#This Row],[Rank Sharpe]])/3</f>
        <v>475.66666666666669</v>
      </c>
    </row>
    <row r="633" spans="1:48" x14ac:dyDescent="0.3">
      <c r="A633" t="s">
        <v>1636</v>
      </c>
      <c r="B633" t="s">
        <v>1637</v>
      </c>
      <c r="C633" t="s">
        <v>10149</v>
      </c>
      <c r="D633" t="s">
        <v>1446</v>
      </c>
      <c r="E633">
        <v>5144.21189667</v>
      </c>
      <c r="F633">
        <v>909.3</v>
      </c>
      <c r="G633">
        <v>33.351929201151698</v>
      </c>
      <c r="H633">
        <f>(Table2[[#This Row],[1Y Return vs Nifty]]-AVERAGE(Table2[1Y Return vs Nifty]))/_xlfn.STDEV.P(Table2[1Y Return vs Nifty])</f>
        <v>-0.12439289396464046</v>
      </c>
      <c r="I633">
        <v>-5.7669690819288002</v>
      </c>
      <c r="J633">
        <f>(Table2[[#This Row],[1M Return vs Nifty]]-AVERAGE(Table2[1M Return vs Nifty]))/_xlfn.STDEV.P(Table2[1M Return vs Nifty])</f>
        <v>-0.50121077283002236</v>
      </c>
      <c r="K633">
        <v>-11.7899811161304</v>
      </c>
      <c r="L633">
        <f>(Table2[[#This Row],[6M Return vs Nifty]]-AVERAGE(Table2[6M Return vs Nifty]))/_xlfn.STDEV.P(Table2[6M Return vs Nifty])</f>
        <v>-0.68810399746824824</v>
      </c>
      <c r="M633">
        <v>-4.4246355392052399</v>
      </c>
      <c r="N633">
        <f>(Table2[[#This Row],[1W Return vs Nifty]]-AVERAGE(Table2[1W Return vs Nifty]))/_xlfn.STDEV.P(Table2[1W Return vs Nifty])</f>
        <v>-0.61631820555177397</v>
      </c>
      <c r="O633">
        <v>908.46</v>
      </c>
      <c r="P633">
        <v>910.634724617355</v>
      </c>
      <c r="Q633">
        <v>853.52214041879597</v>
      </c>
      <c r="R633">
        <v>49.2708059610597</v>
      </c>
      <c r="S633" s="2">
        <f>(Table2[[#This Row],[Close Price]]-Table2[[#This Row],[20D EMA]])/Table2[[#This Row],[20D EMA]]</f>
        <v>9.2464170134064032E-4</v>
      </c>
      <c r="T633" s="2">
        <f>(Table2[[#This Row],[Close Price]]-Table2[[#This Row],[50D EMA]])/Table2[[#This Row],[50D EMA]]</f>
        <v>-1.4657080180155617E-3</v>
      </c>
      <c r="U633" s="2">
        <f>(Table2[[#This Row],[Close Price]]-Table2[[#This Row],[200D EMA]])/Table2[[#This Row],[200D EMA]]</f>
        <v>6.5350219917945623E-2</v>
      </c>
      <c r="V633">
        <v>0.517884812619679</v>
      </c>
      <c r="W633">
        <v>893.55</v>
      </c>
      <c r="X633">
        <v>910</v>
      </c>
      <c r="Y633">
        <v>892.2</v>
      </c>
      <c r="Z633">
        <v>915</v>
      </c>
      <c r="AA633">
        <v>881</v>
      </c>
      <c r="AB633">
        <v>953.9</v>
      </c>
      <c r="AC633" s="2">
        <f>(Table2[[#This Row],[Close Price]]/Table2[[#This Row],[Day Low]])-1</f>
        <v>1.7626321974148151E-2</v>
      </c>
      <c r="AD633" s="2">
        <f>(Table2[[#This Row],[Day High]]/Table2[[#This Row],[Close Price]])-1</f>
        <v>7.698229407235857E-4</v>
      </c>
      <c r="AE633" s="2">
        <f>(Table2[[#This Row],[Close Price]]/Table2[[#This Row],[Current Week Low]])-1</f>
        <v>1.9166106254203008E-2</v>
      </c>
      <c r="AF633" s="2">
        <f>(Table2[[#This Row],[Current Week High]]/Table2[[#This Row],[Close Price]])-1</f>
        <v>6.26855823160688E-3</v>
      </c>
      <c r="AG633" s="2">
        <f>(Table2[[#This Row],[Close Price]]/Table2[[#This Row],[Current Month Low]])-1</f>
        <v>3.2122587968217875E-2</v>
      </c>
      <c r="AH633" s="2">
        <f>(Table2[[#This Row],[Current Month High]]/Table2[[#This Row],[Close Price]])-1</f>
        <v>4.9048718794677315E-2</v>
      </c>
      <c r="AI633">
        <v>21.621027163752299</v>
      </c>
      <c r="AJ633">
        <v>65.628415300546393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-0.17</v>
      </c>
      <c r="AM633" t="s">
        <v>10184</v>
      </c>
      <c r="AN633">
        <v>-0.1</v>
      </c>
      <c r="AO633" t="s">
        <v>10184</v>
      </c>
      <c r="AP633">
        <v>0.134722640189473</v>
      </c>
      <c r="AQ633">
        <f>(Table2[[#This Row],[Sharpe Ratio]]-AVERAGE(Table2[Sharpe Ratio]))/_xlfn.STDEV.P(Table2[Sharpe Ratio])</f>
        <v>0.9174844778046457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321</v>
      </c>
      <c r="AT633">
        <f>_xlfn.RANK.AVG(Table2[[#This Row],[6M Return vs Nifty Z-Score]],Table2[6M Return vs Nifty Z-Score])</f>
        <v>557</v>
      </c>
      <c r="AU633">
        <f>_xlfn.RANK.AVG(Table2[[#This Row],[Sharpe Ratio Z-Score]],Table2[Sharpe Ratio Z-Score])</f>
        <v>140</v>
      </c>
      <c r="AV633">
        <f>(Table2[[#This Row],[Rank 1Y]]+Table2[[#This Row],[Rank 6M]]+Table2[[#This Row],[Rank Sharpe]])/3</f>
        <v>339.33333333333331</v>
      </c>
    </row>
    <row r="634" spans="1:48" x14ac:dyDescent="0.3">
      <c r="A634" t="s">
        <v>1638</v>
      </c>
      <c r="B634" t="s">
        <v>1639</v>
      </c>
      <c r="C634" t="s">
        <v>10154</v>
      </c>
      <c r="D634" t="s">
        <v>114</v>
      </c>
      <c r="E634">
        <v>5111.30495694</v>
      </c>
      <c r="F634">
        <v>298.89999999999998</v>
      </c>
      <c r="G634">
        <v>95.164909098425696</v>
      </c>
      <c r="H634">
        <f>(Table2[[#This Row],[1Y Return vs Nifty]]-AVERAGE(Table2[1Y Return vs Nifty]))/_xlfn.STDEV.P(Table2[1Y Return vs Nifty])</f>
        <v>0.63582076614726013</v>
      </c>
      <c r="I634">
        <v>5.1804965894011001</v>
      </c>
      <c r="J634">
        <f>(Table2[[#This Row],[1M Return vs Nifty]]-AVERAGE(Table2[1M Return vs Nifty]))/_xlfn.STDEV.P(Table2[1M Return vs Nifty])</f>
        <v>0.53972983532301255</v>
      </c>
      <c r="K634">
        <v>4.5878387244548602</v>
      </c>
      <c r="L634">
        <f>(Table2[[#This Row],[6M Return vs Nifty]]-AVERAGE(Table2[6M Return vs Nifty]))/_xlfn.STDEV.P(Table2[6M Return vs Nifty])</f>
        <v>-0.18421788142532849</v>
      </c>
      <c r="M634">
        <v>3.4294787052586102</v>
      </c>
      <c r="N634">
        <f>(Table2[[#This Row],[1W Return vs Nifty]]-AVERAGE(Table2[1W Return vs Nifty]))/_xlfn.STDEV.P(Table2[1W Return vs Nifty])</f>
        <v>1.0596260489048825</v>
      </c>
      <c r="O634">
        <v>283.25</v>
      </c>
      <c r="P634">
        <v>275.32185191987702</v>
      </c>
      <c r="Q634">
        <v>235.10024081886399</v>
      </c>
      <c r="R634">
        <v>69.890099848880197</v>
      </c>
      <c r="S634" s="2">
        <f>(Table2[[#This Row],[Close Price]]-Table2[[#This Row],[20D EMA]])/Table2[[#This Row],[20D EMA]]</f>
        <v>5.5251544571932841E-2</v>
      </c>
      <c r="T634" s="2">
        <f>(Table2[[#This Row],[Close Price]]-Table2[[#This Row],[50D EMA]])/Table2[[#This Row],[50D EMA]]</f>
        <v>8.5638491517137441E-2</v>
      </c>
      <c r="U634" s="2">
        <f>(Table2[[#This Row],[Close Price]]-Table2[[#This Row],[200D EMA]])/Table2[[#This Row],[200D EMA]]</f>
        <v>0.2713725811548246</v>
      </c>
      <c r="V634">
        <v>1.0891656419108899</v>
      </c>
      <c r="W634">
        <v>295.89999999999998</v>
      </c>
      <c r="X634">
        <v>299.75</v>
      </c>
      <c r="Y634">
        <v>295.10000000000002</v>
      </c>
      <c r="Z634">
        <v>306.8</v>
      </c>
      <c r="AA634">
        <v>268.2</v>
      </c>
      <c r="AB634">
        <v>311.5</v>
      </c>
      <c r="AC634" s="2">
        <f>(Table2[[#This Row],[Close Price]]/Table2[[#This Row],[Day Low]])-1</f>
        <v>1.0138560324433943E-2</v>
      </c>
      <c r="AD634" s="2">
        <f>(Table2[[#This Row],[Day High]]/Table2[[#This Row],[Close Price]])-1</f>
        <v>2.843760455001787E-3</v>
      </c>
      <c r="AE634" s="2">
        <f>(Table2[[#This Row],[Close Price]]/Table2[[#This Row],[Current Week Low]])-1</f>
        <v>1.2876990850559045E-2</v>
      </c>
      <c r="AF634" s="2">
        <f>(Table2[[#This Row],[Current Week High]]/Table2[[#This Row],[Close Price]])-1</f>
        <v>2.6430244228839106E-2</v>
      </c>
      <c r="AG634" s="2">
        <f>(Table2[[#This Row],[Close Price]]/Table2[[#This Row],[Current Month Low]])-1</f>
        <v>0.11446681580909757</v>
      </c>
      <c r="AH634" s="2">
        <f>(Table2[[#This Row],[Current Month High]]/Table2[[#This Row],[Close Price]])-1</f>
        <v>4.2154566744730726E-2</v>
      </c>
      <c r="AI634">
        <v>7.2097691535630597</v>
      </c>
      <c r="AJ634">
        <v>130.98918083462101</v>
      </c>
      <c r="AK634" t="str">
        <f>IF(AND(Table2[[#This Row],[20D EMA]]&gt;Table2[[#This Row],[50D EMA]],Table2[[#This Row],[50D EMA]]&gt;Table2[[#This Row],[200D EMA]]),"Uptrend","Downtrend/NoTrend")</f>
        <v>Uptrend</v>
      </c>
      <c r="AL634">
        <v>0</v>
      </c>
      <c r="AM634">
        <v>0</v>
      </c>
      <c r="AN634">
        <v>10.36</v>
      </c>
      <c r="AO634" t="s">
        <v>10183</v>
      </c>
      <c r="AP634">
        <v>7.4667290528170005E-2</v>
      </c>
      <c r="AQ634">
        <f>(Table2[[#This Row],[Sharpe Ratio]]-AVERAGE(Table2[Sharpe Ratio]))/_xlfn.STDEV.P(Table2[Sharpe Ratio])</f>
        <v>0.23810610645160862</v>
      </c>
      <c r="AR6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2.2890648754014351</v>
      </c>
      <c r="AS634">
        <f>_xlfn.RANK.AVG(Table2[[#This Row],[1Y Return vs Nifty Z-Score]],Table2[1Y Return vs Nifty Z-Score])</f>
        <v>118</v>
      </c>
      <c r="AT634">
        <f>_xlfn.RANK.AVG(Table2[[#This Row],[6M Return vs Nifty Z-Score]],Table2[6M Return vs Nifty Z-Score])</f>
        <v>381</v>
      </c>
      <c r="AU634">
        <f>_xlfn.RANK.AVG(Table2[[#This Row],[Sharpe Ratio Z-Score]],Table2[Sharpe Ratio Z-Score])</f>
        <v>266</v>
      </c>
      <c r="AV634">
        <f>(Table2[[#This Row],[Rank 1Y]]+Table2[[#This Row],[Rank 6M]]+Table2[[#This Row],[Rank Sharpe]])/3</f>
        <v>255</v>
      </c>
    </row>
    <row r="635" spans="1:48" x14ac:dyDescent="0.3">
      <c r="A635" t="s">
        <v>1640</v>
      </c>
      <c r="B635" t="s">
        <v>1641</v>
      </c>
      <c r="C635" t="s">
        <v>10148</v>
      </c>
      <c r="D635" t="s">
        <v>78</v>
      </c>
      <c r="E635">
        <v>5094.4894607959995</v>
      </c>
      <c r="F635">
        <v>224.81</v>
      </c>
      <c r="G635">
        <v>1.01924477345422</v>
      </c>
      <c r="H635">
        <f>(Table2[[#This Row],[1Y Return vs Nifty]]-AVERAGE(Table2[1Y Return vs Nifty]))/_xlfn.STDEV.P(Table2[1Y Return vs Nifty])</f>
        <v>-0.52203993202803178</v>
      </c>
      <c r="I635">
        <v>-1.36497324918634</v>
      </c>
      <c r="J635">
        <f>(Table2[[#This Row],[1M Return vs Nifty]]-AVERAGE(Table2[1M Return vs Nifty]))/_xlfn.STDEV.P(Table2[1M Return vs Nifty])</f>
        <v>-8.2646663401267847E-2</v>
      </c>
      <c r="K635">
        <v>-11.526631330503401</v>
      </c>
      <c r="L635">
        <f>(Table2[[#This Row],[6M Return vs Nifty]]-AVERAGE(Table2[6M Return vs Nifty]))/_xlfn.STDEV.P(Table2[6M Return vs Nifty])</f>
        <v>-0.68000167970361569</v>
      </c>
      <c r="M635">
        <v>-4.1049316433510397</v>
      </c>
      <c r="N635">
        <f>(Table2[[#This Row],[1W Return vs Nifty]]-AVERAGE(Table2[1W Return vs Nifty]))/_xlfn.STDEV.P(Table2[1W Return vs Nifty])</f>
        <v>-0.54809843044958073</v>
      </c>
      <c r="O635">
        <v>223.92</v>
      </c>
      <c r="P635">
        <v>215.918503159062</v>
      </c>
      <c r="Q635">
        <v>205.84361308526201</v>
      </c>
      <c r="R635">
        <v>46.4238122457066</v>
      </c>
      <c r="S635" s="2">
        <f>(Table2[[#This Row],[Close Price]]-Table2[[#This Row],[20D EMA]])/Table2[[#This Row],[20D EMA]]</f>
        <v>3.9746337977849891E-3</v>
      </c>
      <c r="T635" s="2">
        <f>(Table2[[#This Row],[Close Price]]-Table2[[#This Row],[50D EMA]])/Table2[[#This Row],[50D EMA]]</f>
        <v>4.1179874400981052E-2</v>
      </c>
      <c r="U635" s="2">
        <f>(Table2[[#This Row],[Close Price]]-Table2[[#This Row],[200D EMA]])/Table2[[#This Row],[200D EMA]]</f>
        <v>9.2139788213307219E-2</v>
      </c>
      <c r="V635">
        <v>1.36762684384017</v>
      </c>
      <c r="W635">
        <v>226.13</v>
      </c>
      <c r="X635">
        <v>228.98</v>
      </c>
      <c r="Y635">
        <v>222.51</v>
      </c>
      <c r="Z635">
        <v>229.5</v>
      </c>
      <c r="AA635">
        <v>219.25</v>
      </c>
      <c r="AB635">
        <v>235.5</v>
      </c>
      <c r="AC635" s="2">
        <f>(Table2[[#This Row],[Close Price]]/Table2[[#This Row],[Day Low]])-1</f>
        <v>-5.837350196789437E-3</v>
      </c>
      <c r="AD635" s="2">
        <f>(Table2[[#This Row],[Day High]]/Table2[[#This Row],[Close Price]])-1</f>
        <v>1.8548996930741524E-2</v>
      </c>
      <c r="AE635" s="2">
        <f>(Table2[[#This Row],[Close Price]]/Table2[[#This Row],[Current Week Low]])-1</f>
        <v>1.0336614084760276E-2</v>
      </c>
      <c r="AF635" s="2">
        <f>(Table2[[#This Row],[Current Week High]]/Table2[[#This Row],[Close Price]])-1</f>
        <v>2.0862061296205603E-2</v>
      </c>
      <c r="AG635" s="2">
        <f>(Table2[[#This Row],[Close Price]]/Table2[[#This Row],[Current Month Low]])-1</f>
        <v>2.5359179019384337E-2</v>
      </c>
      <c r="AH635" s="2">
        <f>(Table2[[#This Row],[Current Month High]]/Table2[[#This Row],[Close Price]])-1</f>
        <v>4.755126551309985E-2</v>
      </c>
      <c r="AI635">
        <v>9.8705573595480693</v>
      </c>
      <c r="AJ635">
        <v>29.760461760461698</v>
      </c>
      <c r="AK635" t="str">
        <f>IF(AND(Table2[[#This Row],[20D EMA]]&gt;Table2[[#This Row],[50D EMA]],Table2[[#This Row],[50D EMA]]&gt;Table2[[#This Row],[200D EMA]]),"Uptrend","Downtrend/NoTrend")</f>
        <v>Uptrend</v>
      </c>
      <c r="AL635">
        <v>0.02</v>
      </c>
      <c r="AM635" t="s">
        <v>10183</v>
      </c>
      <c r="AN635">
        <v>1.51</v>
      </c>
      <c r="AO635" t="s">
        <v>10183</v>
      </c>
      <c r="AP635">
        <v>-0.101605061780092</v>
      </c>
      <c r="AQ635">
        <f>(Table2[[#This Row],[Sharpe Ratio]]-AVERAGE(Table2[Sharpe Ratio]))/_xlfn.STDEV.P(Table2[Sharpe Ratio])</f>
        <v>-1.7559814194914969</v>
      </c>
      <c r="AR6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-3.5887681250739933</v>
      </c>
      <c r="AS635">
        <f>_xlfn.RANK.AVG(Table2[[#This Row],[1Y Return vs Nifty Z-Score]],Table2[1Y Return vs Nifty Z-Score])</f>
        <v>495</v>
      </c>
      <c r="AT635">
        <f>_xlfn.RANK.AVG(Table2[[#This Row],[6M Return vs Nifty Z-Score]],Table2[6M Return vs Nifty Z-Score])</f>
        <v>552</v>
      </c>
      <c r="AU635">
        <f>_xlfn.RANK.AVG(Table2[[#This Row],[Sharpe Ratio Z-Score]],Table2[Sharpe Ratio Z-Score])</f>
        <v>709</v>
      </c>
      <c r="AV635">
        <f>(Table2[[#This Row],[Rank 1Y]]+Table2[[#This Row],[Rank 6M]]+Table2[[#This Row],[Rank Sharpe]])/3</f>
        <v>585.33333333333337</v>
      </c>
    </row>
    <row r="636" spans="1:48" x14ac:dyDescent="0.3">
      <c r="A636" t="s">
        <v>1642</v>
      </c>
      <c r="B636" t="s">
        <v>1643</v>
      </c>
      <c r="C636" t="s">
        <v>10150</v>
      </c>
      <c r="D636" t="s">
        <v>384</v>
      </c>
      <c r="E636">
        <v>5079.7328471250003</v>
      </c>
      <c r="F636">
        <v>580.75</v>
      </c>
      <c r="G636">
        <v>-47.285566099646701</v>
      </c>
      <c r="H636">
        <f>(Table2[[#This Row],[1Y Return vs Nifty]]-AVERAGE(Table2[1Y Return vs Nifty]))/_xlfn.STDEV.P(Table2[1Y Return vs Nifty])</f>
        <v>-1.1161219053592133</v>
      </c>
      <c r="I636">
        <v>-6.1477252386475003</v>
      </c>
      <c r="J636">
        <f>(Table2[[#This Row],[1M Return vs Nifty]]-AVERAGE(Table2[1M Return vs Nifty]))/_xlfn.STDEV.P(Table2[1M Return vs Nifty])</f>
        <v>-0.5374150010260289</v>
      </c>
      <c r="K636">
        <v>-30.1602029923495</v>
      </c>
      <c r="L636">
        <f>(Table2[[#This Row],[6M Return vs Nifty]]-AVERAGE(Table2[6M Return vs Nifty]))/_xlfn.STDEV.P(Table2[6M Return vs Nifty])</f>
        <v>-1.2532890979366595</v>
      </c>
      <c r="M636">
        <v>6.9588310825615896E-2</v>
      </c>
      <c r="N636">
        <f>(Table2[[#This Row],[1W Return vs Nifty]]-AVERAGE(Table2[1W Return vs Nifty]))/_xlfn.STDEV.P(Table2[1W Return vs Nifty])</f>
        <v>0.34267836685108294</v>
      </c>
      <c r="O636">
        <v>579.41</v>
      </c>
      <c r="P636">
        <v>575.34919500018998</v>
      </c>
      <c r="Q636">
        <v>611.228462249936</v>
      </c>
      <c r="R636">
        <v>49.0494012381386</v>
      </c>
      <c r="S636" s="2">
        <f>(Table2[[#This Row],[Close Price]]-Table2[[#This Row],[20D EMA]])/Table2[[#This Row],[20D EMA]]</f>
        <v>2.3126973990784277E-3</v>
      </c>
      <c r="T636" s="2">
        <f>(Table2[[#This Row],[Close Price]]-Table2[[#This Row],[50D EMA]])/Table2[[#This Row],[50D EMA]]</f>
        <v>9.387003660982331E-3</v>
      </c>
      <c r="U636" s="2">
        <f>(Table2[[#This Row],[Close Price]]-Table2[[#This Row],[200D EMA]])/Table2[[#This Row],[200D EMA]]</f>
        <v>-4.9864271925009154E-2</v>
      </c>
      <c r="V636">
        <v>1.0903758931069201</v>
      </c>
      <c r="W636">
        <v>578.20000000000005</v>
      </c>
      <c r="X636">
        <v>590.25</v>
      </c>
      <c r="Y636">
        <v>578.1</v>
      </c>
      <c r="Z636">
        <v>590</v>
      </c>
      <c r="AA636">
        <v>563.54999999999995</v>
      </c>
      <c r="AB636">
        <v>603</v>
      </c>
      <c r="AC636" s="2">
        <f>(Table2[[#This Row],[Close Price]]/Table2[[#This Row],[Day Low]])-1</f>
        <v>4.4102386717397302E-3</v>
      </c>
      <c r="AD636" s="2">
        <f>(Table2[[#This Row],[Day High]]/Table2[[#This Row],[Close Price]])-1</f>
        <v>1.6358157554885899E-2</v>
      </c>
      <c r="AE636" s="2">
        <f>(Table2[[#This Row],[Close Price]]/Table2[[#This Row],[Current Week Low]])-1</f>
        <v>4.5839820100328499E-3</v>
      </c>
      <c r="AF636" s="2">
        <f>(Table2[[#This Row],[Current Week High]]/Table2[[#This Row],[Close Price]])-1</f>
        <v>1.592767972449427E-2</v>
      </c>
      <c r="AG636" s="2">
        <f>(Table2[[#This Row],[Close Price]]/Table2[[#This Row],[Current Month Low]])-1</f>
        <v>3.0520805607310963E-2</v>
      </c>
      <c r="AH636" s="2">
        <f>(Table2[[#This Row],[Current Month High]]/Table2[[#This Row],[Close Price]])-1</f>
        <v>3.8312526904864308E-2</v>
      </c>
      <c r="AI636">
        <v>37.580714593198401</v>
      </c>
      <c r="AJ636">
        <v>13.5941320293398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-0.06</v>
      </c>
      <c r="AM636" t="s">
        <v>10184</v>
      </c>
      <c r="AN636">
        <v>3.41</v>
      </c>
      <c r="AO636" t="s">
        <v>10183</v>
      </c>
      <c r="AP636">
        <v>5.8949599445114E-2</v>
      </c>
      <c r="AQ636">
        <f>(Table2[[#This Row],[Sharpe Ratio]]-AVERAGE(Table2[Sharpe Ratio]))/_xlfn.STDEV.P(Table2[Sharpe Ratio])</f>
        <v>6.0299142881178547E-2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710</v>
      </c>
      <c r="AT636">
        <f>_xlfn.RANK.AVG(Table2[[#This Row],[6M Return vs Nifty Z-Score]],Table2[6M Return vs Nifty Z-Score])</f>
        <v>692</v>
      </c>
      <c r="AU636">
        <f>_xlfn.RANK.AVG(Table2[[#This Row],[Sharpe Ratio Z-Score]],Table2[Sharpe Ratio Z-Score])</f>
        <v>314</v>
      </c>
      <c r="AV636">
        <f>(Table2[[#This Row],[Rank 1Y]]+Table2[[#This Row],[Rank 6M]]+Table2[[#This Row],[Rank Sharpe]])/3</f>
        <v>572</v>
      </c>
    </row>
    <row r="637" spans="1:48" x14ac:dyDescent="0.3">
      <c r="A637" t="s">
        <v>1648</v>
      </c>
      <c r="B637" t="s">
        <v>1649</v>
      </c>
      <c r="C637" t="s">
        <v>10141</v>
      </c>
      <c r="D637" t="s">
        <v>122</v>
      </c>
      <c r="E637">
        <v>5029.5432000000001</v>
      </c>
      <c r="F637">
        <v>542</v>
      </c>
      <c r="G637">
        <v>118.08987463888</v>
      </c>
      <c r="H637">
        <f>(Table2[[#This Row],[1Y Return vs Nifty]]-AVERAGE(Table2[1Y Return vs Nifty]))/_xlfn.STDEV.P(Table2[1Y Return vs Nifty])</f>
        <v>0.9177659496736178</v>
      </c>
      <c r="I637">
        <v>-12.233019720931299</v>
      </c>
      <c r="J637">
        <f>(Table2[[#This Row],[1M Return vs Nifty]]-AVERAGE(Table2[1M Return vs Nifty]))/_xlfn.STDEV.P(Table2[1M Return vs Nifty])</f>
        <v>-1.1160356909056892</v>
      </c>
      <c r="K637">
        <v>65.2823568165186</v>
      </c>
      <c r="L637">
        <f>(Table2[[#This Row],[6M Return vs Nifty]]-AVERAGE(Table2[6M Return vs Nifty]))/_xlfn.STDEV.P(Table2[6M Return vs Nifty])</f>
        <v>1.6831323082940521</v>
      </c>
      <c r="M637">
        <v>-0.74385247008164002</v>
      </c>
      <c r="N637">
        <f>(Table2[[#This Row],[1W Return vs Nifty]]-AVERAGE(Table2[1W Return vs Nifty]))/_xlfn.STDEV.P(Table2[1W Return vs Nifty])</f>
        <v>0.16910291828115781</v>
      </c>
      <c r="O637">
        <v>546.08000000000004</v>
      </c>
      <c r="P637">
        <v>497.22637448165898</v>
      </c>
      <c r="Q637">
        <v>365.34078082261999</v>
      </c>
      <c r="R637">
        <v>44.821998518705101</v>
      </c>
      <c r="S637" s="2">
        <f>(Table2[[#This Row],[Close Price]]-Table2[[#This Row],[20D EMA]])/Table2[[#This Row],[20D EMA]]</f>
        <v>-7.4714327571052605E-3</v>
      </c>
      <c r="T637" s="2">
        <f>(Table2[[#This Row],[Close Price]]-Table2[[#This Row],[50D EMA]])/Table2[[#This Row],[50D EMA]]</f>
        <v>9.0046763036284935E-2</v>
      </c>
      <c r="U637" s="2">
        <f>(Table2[[#This Row],[Close Price]]-Table2[[#This Row],[200D EMA]])/Table2[[#This Row],[200D EMA]]</f>
        <v>0.48354639955497186</v>
      </c>
      <c r="V637">
        <v>0.33737804927625498</v>
      </c>
      <c r="W637">
        <v>542</v>
      </c>
      <c r="X637">
        <v>565.70000000000005</v>
      </c>
      <c r="Y637">
        <v>535</v>
      </c>
      <c r="Z637">
        <v>544</v>
      </c>
      <c r="AA637">
        <v>518.70000000000005</v>
      </c>
      <c r="AB637">
        <v>576.1</v>
      </c>
      <c r="AC637" s="2">
        <f>(Table2[[#This Row],[Close Price]]/Table2[[#This Row],[Day Low]])-1</f>
        <v>0</v>
      </c>
      <c r="AD637" s="2">
        <f>(Table2[[#This Row],[Day High]]/Table2[[#This Row],[Close Price]])-1</f>
        <v>4.3726937269372712E-2</v>
      </c>
      <c r="AE637" s="2">
        <f>(Table2[[#This Row],[Close Price]]/Table2[[#This Row],[Current Week Low]])-1</f>
        <v>1.3084112149532645E-2</v>
      </c>
      <c r="AF637" s="2">
        <f>(Table2[[#This Row],[Current Week High]]/Table2[[#This Row],[Close Price]])-1</f>
        <v>3.6900369003689537E-3</v>
      </c>
      <c r="AG637" s="2">
        <f>(Table2[[#This Row],[Close Price]]/Table2[[#This Row],[Current Month Low]])-1</f>
        <v>4.4919992288413146E-2</v>
      </c>
      <c r="AH637" s="2">
        <f>(Table2[[#This Row],[Current Month High]]/Table2[[#This Row],[Close Price]])-1</f>
        <v>6.2915129151291493E-2</v>
      </c>
      <c r="AI637">
        <v>34.197416974169698</v>
      </c>
      <c r="AJ637">
        <v>158.95843287147599</v>
      </c>
      <c r="AK637" t="str">
        <f>IF(AND(Table2[[#This Row],[20D EMA]]&gt;Table2[[#This Row],[50D EMA]],Table2[[#This Row],[50D EMA]]&gt;Table2[[#This Row],[200D EMA]]),"Uptrend","Downtrend/NoTrend")</f>
        <v>Uptrend</v>
      </c>
      <c r="AL637">
        <v>0.47</v>
      </c>
      <c r="AM637" t="s">
        <v>10183</v>
      </c>
      <c r="AN637">
        <v>-4.0599999999999996</v>
      </c>
      <c r="AO637" t="s">
        <v>10184</v>
      </c>
      <c r="AP637">
        <v>6.7821129778893999E-2</v>
      </c>
      <c r="AQ637">
        <f>(Table2[[#This Row],[Sharpe Ratio]]-AVERAGE(Table2[Sharpe Ratio]))/_xlfn.STDEV.P(Table2[Sharpe Ratio])</f>
        <v>0.16065865895366815</v>
      </c>
      <c r="AR6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1.8146241442968067</v>
      </c>
      <c r="AS637">
        <f>_xlfn.RANK.AVG(Table2[[#This Row],[1Y Return vs Nifty Z-Score]],Table2[1Y Return vs Nifty Z-Score])</f>
        <v>96</v>
      </c>
      <c r="AT637">
        <f>_xlfn.RANK.AVG(Table2[[#This Row],[6M Return vs Nifty Z-Score]],Table2[6M Return vs Nifty Z-Score])</f>
        <v>47</v>
      </c>
      <c r="AU637">
        <f>_xlfn.RANK.AVG(Table2[[#This Row],[Sharpe Ratio Z-Score]],Table2[Sharpe Ratio Z-Score])</f>
        <v>288</v>
      </c>
      <c r="AV637">
        <f>(Table2[[#This Row],[Rank 1Y]]+Table2[[#This Row],[Rank 6M]]+Table2[[#This Row],[Rank Sharpe]])/3</f>
        <v>143.66666666666666</v>
      </c>
    </row>
    <row r="638" spans="1:48" x14ac:dyDescent="0.3">
      <c r="A638" t="s">
        <v>1652</v>
      </c>
      <c r="B638" t="s">
        <v>1653</v>
      </c>
      <c r="C638" t="s">
        <v>10143</v>
      </c>
      <c r="D638" t="s">
        <v>193</v>
      </c>
      <c r="E638">
        <v>4968.0430222499999</v>
      </c>
      <c r="F638">
        <v>694.65</v>
      </c>
      <c r="G638">
        <v>83.090367124296804</v>
      </c>
      <c r="H638">
        <f>(Table2[[#This Row],[1Y Return vs Nifty]]-AVERAGE(Table2[1Y Return vs Nifty]))/_xlfn.STDEV.P(Table2[1Y Return vs Nifty])</f>
        <v>0.4873206976570803</v>
      </c>
      <c r="I638">
        <v>7.2140427339745701</v>
      </c>
      <c r="J638">
        <f>(Table2[[#This Row],[1M Return vs Nifty]]-AVERAGE(Table2[1M Return vs Nifty]))/_xlfn.STDEV.P(Table2[1M Return vs Nifty])</f>
        <v>0.73308972554703167</v>
      </c>
      <c r="K638">
        <v>-9.9965604367830601</v>
      </c>
      <c r="L638">
        <f>(Table2[[#This Row],[6M Return vs Nifty]]-AVERAGE(Table2[6M Return vs Nifty]))/_xlfn.STDEV.P(Table2[6M Return vs Nifty])</f>
        <v>-0.63292694769340518</v>
      </c>
      <c r="M638">
        <v>1.9305142641697901</v>
      </c>
      <c r="N638">
        <f>(Table2[[#This Row],[1W Return vs Nifty]]-AVERAGE(Table2[1W Return vs Nifty]))/_xlfn.STDEV.P(Table2[1W Return vs Nifty])</f>
        <v>0.73977065025844579</v>
      </c>
      <c r="O638">
        <v>670.83</v>
      </c>
      <c r="P638">
        <v>646.14086198010398</v>
      </c>
      <c r="Q638">
        <v>582.03414273195301</v>
      </c>
      <c r="R638">
        <v>59.4300572869859</v>
      </c>
      <c r="S638" s="2">
        <f>(Table2[[#This Row],[Close Price]]-Table2[[#This Row],[20D EMA]])/Table2[[#This Row],[20D EMA]]</f>
        <v>3.5508250972675542E-2</v>
      </c>
      <c r="T638" s="2">
        <f>(Table2[[#This Row],[Close Price]]-Table2[[#This Row],[50D EMA]])/Table2[[#This Row],[50D EMA]]</f>
        <v>7.5075174585367263E-2</v>
      </c>
      <c r="U638" s="2">
        <f>(Table2[[#This Row],[Close Price]]-Table2[[#This Row],[200D EMA]])/Table2[[#This Row],[200D EMA]]</f>
        <v>0.19348668574570288</v>
      </c>
      <c r="V638">
        <v>1.8215069670870301</v>
      </c>
      <c r="W638">
        <v>695.05</v>
      </c>
      <c r="X638">
        <v>709.85</v>
      </c>
      <c r="Y638">
        <v>685.2</v>
      </c>
      <c r="Z638">
        <v>708.9</v>
      </c>
      <c r="AA638">
        <v>658</v>
      </c>
      <c r="AB638">
        <v>744.15</v>
      </c>
      <c r="AC638" s="2">
        <f>(Table2[[#This Row],[Close Price]]/Table2[[#This Row],[Day Low]])-1</f>
        <v>-5.754981655995417E-4</v>
      </c>
      <c r="AD638" s="2">
        <f>(Table2[[#This Row],[Day High]]/Table2[[#This Row],[Close Price]])-1</f>
        <v>2.1881523069171571E-2</v>
      </c>
      <c r="AE638" s="2">
        <f>(Table2[[#This Row],[Close Price]]/Table2[[#This Row],[Current Week Low]])-1</f>
        <v>1.3791593695271276E-2</v>
      </c>
      <c r="AF638" s="2">
        <f>(Table2[[#This Row],[Current Week High]]/Table2[[#This Row],[Close Price]])-1</f>
        <v>2.0513927877348292E-2</v>
      </c>
      <c r="AG638" s="2">
        <f>(Table2[[#This Row],[Close Price]]/Table2[[#This Row],[Current Month Low]])-1</f>
        <v>5.5699088145896525E-2</v>
      </c>
      <c r="AH638" s="2">
        <f>(Table2[[#This Row],[Current Month High]]/Table2[[#This Row],[Close Price]])-1</f>
        <v>7.1258907363420443E-2</v>
      </c>
      <c r="AI638">
        <v>7.1258907363420398</v>
      </c>
      <c r="AJ638">
        <v>119.96516782773899</v>
      </c>
      <c r="AK638" t="str">
        <f>IF(AND(Table2[[#This Row],[20D EMA]]&gt;Table2[[#This Row],[50D EMA]],Table2[[#This Row],[50D EMA]]&gt;Table2[[#This Row],[200D EMA]]),"Uptrend","Downtrend/NoTrend")</f>
        <v>Uptrend</v>
      </c>
      <c r="AL638">
        <v>-0.04</v>
      </c>
      <c r="AM638" t="s">
        <v>10184</v>
      </c>
      <c r="AN638">
        <v>0.27</v>
      </c>
      <c r="AO638" t="s">
        <v>10183</v>
      </c>
      <c r="AP638">
        <v>0.14395864395876601</v>
      </c>
      <c r="AQ638">
        <f>(Table2[[#This Row],[Sharpe Ratio]]-AVERAGE(Table2[Sharpe Ratio]))/_xlfn.STDEV.P(Table2[Sharpe Ratio])</f>
        <v>1.0219671131398949</v>
      </c>
      <c r="AR6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2.3492212389090472</v>
      </c>
      <c r="AS638">
        <f>_xlfn.RANK.AVG(Table2[[#This Row],[1Y Return vs Nifty Z-Score]],Table2[1Y Return vs Nifty Z-Score])</f>
        <v>148</v>
      </c>
      <c r="AT638">
        <f>_xlfn.RANK.AVG(Table2[[#This Row],[6M Return vs Nifty Z-Score]],Table2[6M Return vs Nifty Z-Score])</f>
        <v>536</v>
      </c>
      <c r="AU638">
        <f>_xlfn.RANK.AVG(Table2[[#This Row],[Sharpe Ratio Z-Score]],Table2[Sharpe Ratio Z-Score])</f>
        <v>114</v>
      </c>
      <c r="AV638">
        <f>(Table2[[#This Row],[Rank 1Y]]+Table2[[#This Row],[Rank 6M]]+Table2[[#This Row],[Rank Sharpe]])/3</f>
        <v>266</v>
      </c>
    </row>
    <row r="639" spans="1:48" x14ac:dyDescent="0.3">
      <c r="A639" t="s">
        <v>1656</v>
      </c>
      <c r="B639" t="s">
        <v>1657</v>
      </c>
      <c r="C639" t="s">
        <v>10144</v>
      </c>
      <c r="D639" t="s">
        <v>62</v>
      </c>
      <c r="E639">
        <v>4928.6353499999996</v>
      </c>
      <c r="F639">
        <v>536.1</v>
      </c>
      <c r="G639">
        <v>-19.553573905521901</v>
      </c>
      <c r="H639">
        <f>(Table2[[#This Row],[1Y Return vs Nifty]]-AVERAGE(Table2[1Y Return vs Nifty]))/_xlfn.STDEV.P(Table2[1Y Return vs Nifty])</f>
        <v>-0.77505698140430102</v>
      </c>
      <c r="I639">
        <v>-3.31068585284679</v>
      </c>
      <c r="J639">
        <f>(Table2[[#This Row],[1M Return vs Nifty]]-AVERAGE(Table2[1M Return vs Nifty]))/_xlfn.STDEV.P(Table2[1M Return vs Nifty])</f>
        <v>-0.26765489468986081</v>
      </c>
      <c r="K639">
        <v>-10.550991305239201</v>
      </c>
      <c r="L639">
        <f>(Table2[[#This Row],[6M Return vs Nifty]]-AVERAGE(Table2[6M Return vs Nifty]))/_xlfn.STDEV.P(Table2[6M Return vs Nifty])</f>
        <v>-0.64998477465938331</v>
      </c>
      <c r="M639">
        <v>-6.1131036246493302</v>
      </c>
      <c r="N639">
        <f>(Table2[[#This Row],[1W Return vs Nifty]]-AVERAGE(Table2[1W Return vs Nifty]))/_xlfn.STDEV.P(Table2[1W Return vs Nifty])</f>
        <v>-0.97661069666598044</v>
      </c>
      <c r="O639">
        <v>528.70000000000005</v>
      </c>
      <c r="P639">
        <v>513.65664945661104</v>
      </c>
      <c r="Q639">
        <v>500.60288201099399</v>
      </c>
      <c r="R639">
        <v>53.003810963949299</v>
      </c>
      <c r="S639" s="2">
        <f>(Table2[[#This Row],[Close Price]]-Table2[[#This Row],[20D EMA]])/Table2[[#This Row],[20D EMA]]</f>
        <v>1.3996595422734966E-2</v>
      </c>
      <c r="T639" s="2">
        <f>(Table2[[#This Row],[Close Price]]-Table2[[#This Row],[50D EMA]])/Table2[[#This Row],[50D EMA]]</f>
        <v>4.3693293111520003E-2</v>
      </c>
      <c r="U639" s="2">
        <f>(Table2[[#This Row],[Close Price]]-Table2[[#This Row],[200D EMA]])/Table2[[#This Row],[200D EMA]]</f>
        <v>7.0908736774364906E-2</v>
      </c>
      <c r="V639">
        <v>1.5066564411418</v>
      </c>
      <c r="W639">
        <v>536.95000000000005</v>
      </c>
      <c r="X639">
        <v>545</v>
      </c>
      <c r="Y639">
        <v>529.25</v>
      </c>
      <c r="Z639">
        <v>541.5</v>
      </c>
      <c r="AA639">
        <v>505</v>
      </c>
      <c r="AB639">
        <v>563.20000000000005</v>
      </c>
      <c r="AC639" s="2">
        <f>(Table2[[#This Row],[Close Price]]/Table2[[#This Row],[Day Low]])-1</f>
        <v>-1.5830151783220447E-3</v>
      </c>
      <c r="AD639" s="2">
        <f>(Table2[[#This Row],[Day High]]/Table2[[#This Row],[Close Price]])-1</f>
        <v>1.660138033948888E-2</v>
      </c>
      <c r="AE639" s="2">
        <f>(Table2[[#This Row],[Close Price]]/Table2[[#This Row],[Current Week Low]])-1</f>
        <v>1.2942843646669866E-2</v>
      </c>
      <c r="AF639" s="2">
        <f>(Table2[[#This Row],[Current Week High]]/Table2[[#This Row],[Close Price]])-1</f>
        <v>1.0072747621712397E-2</v>
      </c>
      <c r="AG639" s="2">
        <f>(Table2[[#This Row],[Close Price]]/Table2[[#This Row],[Current Month Low]])-1</f>
        <v>6.1584158415841639E-2</v>
      </c>
      <c r="AH639" s="2">
        <f>(Table2[[#This Row],[Current Month High]]/Table2[[#This Row],[Close Price]])-1</f>
        <v>5.055027047192695E-2</v>
      </c>
      <c r="AI639">
        <v>20.453273642976999</v>
      </c>
      <c r="AJ639">
        <v>24.370722653984402</v>
      </c>
      <c r="AK639" t="str">
        <f>IF(AND(Table2[[#This Row],[20D EMA]]&gt;Table2[[#This Row],[50D EMA]],Table2[[#This Row],[50D EMA]]&gt;Table2[[#This Row],[200D EMA]]),"Uptrend","Downtrend/NoTrend")</f>
        <v>Uptrend</v>
      </c>
      <c r="AL639">
        <v>-0.03</v>
      </c>
      <c r="AM639" t="s">
        <v>10184</v>
      </c>
      <c r="AN639">
        <v>6.46</v>
      </c>
      <c r="AO639" t="s">
        <v>10183</v>
      </c>
      <c r="AP639">
        <v>-7.5788512761592E-2</v>
      </c>
      <c r="AQ639">
        <f>(Table2[[#This Row],[Sharpe Ratio]]-AVERAGE(Table2[Sharpe Ratio]))/_xlfn.STDEV.P(Table2[Sharpe Ratio])</f>
        <v>-1.4639307508156658</v>
      </c>
      <c r="AR6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-4.1332380982351911</v>
      </c>
      <c r="AS639">
        <f>_xlfn.RANK.AVG(Table2[[#This Row],[1Y Return vs Nifty Z-Score]],Table2[1Y Return vs Nifty Z-Score])</f>
        <v>621</v>
      </c>
      <c r="AT639">
        <f>_xlfn.RANK.AVG(Table2[[#This Row],[6M Return vs Nifty Z-Score]],Table2[6M Return vs Nifty Z-Score])</f>
        <v>541</v>
      </c>
      <c r="AU639">
        <f>_xlfn.RANK.AVG(Table2[[#This Row],[Sharpe Ratio Z-Score]],Table2[Sharpe Ratio Z-Score])</f>
        <v>683</v>
      </c>
      <c r="AV639">
        <f>(Table2[[#This Row],[Rank 1Y]]+Table2[[#This Row],[Rank 6M]]+Table2[[#This Row],[Rank Sharpe]])/3</f>
        <v>615</v>
      </c>
    </row>
    <row r="640" spans="1:48" x14ac:dyDescent="0.3">
      <c r="A640" t="s">
        <v>1660</v>
      </c>
      <c r="B640" t="s">
        <v>1661</v>
      </c>
      <c r="C640" t="s">
        <v>10141</v>
      </c>
      <c r="D640" t="s">
        <v>1662</v>
      </c>
      <c r="E640">
        <v>4907.6054339000002</v>
      </c>
      <c r="F640">
        <v>969.4</v>
      </c>
      <c r="G640">
        <v>42.176976204688401</v>
      </c>
      <c r="H640">
        <f>(Table2[[#This Row],[1Y Return vs Nifty]]-AVERAGE(Table2[1Y Return vs Nifty]))/_xlfn.STDEV.P(Table2[1Y Return vs Nifty])</f>
        <v>-1.5857092999088444E-2</v>
      </c>
      <c r="I640">
        <v>-2.5473632560353399</v>
      </c>
      <c r="J640">
        <f>(Table2[[#This Row],[1M Return vs Nifty]]-AVERAGE(Table2[1M Return vs Nifty]))/_xlfn.STDEV.P(Table2[1M Return vs Nifty])</f>
        <v>-0.19507430736518369</v>
      </c>
      <c r="K640">
        <v>35.358433418806399</v>
      </c>
      <c r="L640">
        <f>(Table2[[#This Row],[6M Return vs Nifty]]-AVERAGE(Table2[6M Return vs Nifty]))/_xlfn.STDEV.P(Table2[6M Return vs Nifty])</f>
        <v>0.76248171594389047</v>
      </c>
      <c r="M640">
        <v>-1.1379034624315001</v>
      </c>
      <c r="N640">
        <f>(Table2[[#This Row],[1W Return vs Nifty]]-AVERAGE(Table2[1W Return vs Nifty]))/_xlfn.STDEV.P(Table2[1W Return vs Nifty])</f>
        <v>8.5018643971397814E-2</v>
      </c>
      <c r="O640">
        <v>961.38</v>
      </c>
      <c r="P640">
        <v>907.26353510381898</v>
      </c>
      <c r="Q640">
        <v>749.24221335411403</v>
      </c>
      <c r="R640">
        <v>49.374956601472</v>
      </c>
      <c r="S640" s="2">
        <f>(Table2[[#This Row],[Close Price]]-Table2[[#This Row],[20D EMA]])/Table2[[#This Row],[20D EMA]]</f>
        <v>8.3421747904054398E-3</v>
      </c>
      <c r="T640" s="2">
        <f>(Table2[[#This Row],[Close Price]]-Table2[[#This Row],[50D EMA]])/Table2[[#This Row],[50D EMA]]</f>
        <v>6.848777945106177E-2</v>
      </c>
      <c r="U640" s="2">
        <f>(Table2[[#This Row],[Close Price]]-Table2[[#This Row],[200D EMA]])/Table2[[#This Row],[200D EMA]]</f>
        <v>0.29384060684502955</v>
      </c>
      <c r="V640">
        <v>0.48812767689250802</v>
      </c>
      <c r="W640">
        <v>968.45</v>
      </c>
      <c r="X640">
        <v>975.5</v>
      </c>
      <c r="Y640">
        <v>961</v>
      </c>
      <c r="Z640">
        <v>986.85</v>
      </c>
      <c r="AA640">
        <v>921.45</v>
      </c>
      <c r="AB640">
        <v>1018.95</v>
      </c>
      <c r="AC640" s="2">
        <f>(Table2[[#This Row],[Close Price]]/Table2[[#This Row],[Day Low]])-1</f>
        <v>9.8094893902622715E-4</v>
      </c>
      <c r="AD640" s="2">
        <f>(Table2[[#This Row],[Day High]]/Table2[[#This Row],[Close Price]])-1</f>
        <v>6.2925520940788626E-3</v>
      </c>
      <c r="AE640" s="2">
        <f>(Table2[[#This Row],[Close Price]]/Table2[[#This Row],[Current Week Low]])-1</f>
        <v>8.7408949011447135E-3</v>
      </c>
      <c r="AF640" s="2">
        <f>(Table2[[#This Row],[Current Week High]]/Table2[[#This Row],[Close Price]])-1</f>
        <v>1.8000825252733721E-2</v>
      </c>
      <c r="AG640" s="2">
        <f>(Table2[[#This Row],[Close Price]]/Table2[[#This Row],[Current Month Low]])-1</f>
        <v>5.2037549514352355E-2</v>
      </c>
      <c r="AH640" s="2">
        <f>(Table2[[#This Row],[Current Month High]]/Table2[[#This Row],[Close Price]])-1</f>
        <v>5.1114091190427091E-2</v>
      </c>
      <c r="AI640">
        <v>7.2364349081906303</v>
      </c>
      <c r="AJ640">
        <v>81.196261682242906</v>
      </c>
      <c r="AK640" t="str">
        <f>IF(AND(Table2[[#This Row],[20D EMA]]&gt;Table2[[#This Row],[50D EMA]],Table2[[#This Row],[50D EMA]]&gt;Table2[[#This Row],[200D EMA]]),"Uptrend","Downtrend/NoTrend")</f>
        <v>Uptrend</v>
      </c>
      <c r="AL640">
        <v>0.04</v>
      </c>
      <c r="AM640" t="s">
        <v>10183</v>
      </c>
      <c r="AN640">
        <v>1.1100000000000001</v>
      </c>
      <c r="AO640" t="s">
        <v>10183</v>
      </c>
      <c r="AP640">
        <v>3.096739481718E-3</v>
      </c>
      <c r="AQ640">
        <f>(Table2[[#This Row],[Sharpe Ratio]]-AVERAGE(Table2[Sharpe Ratio]))/_xlfn.STDEV.P(Table2[Sharpe Ratio])</f>
        <v>-0.57153840783399856</v>
      </c>
      <c r="AR6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6.5030551717017562E-2</v>
      </c>
      <c r="AS640">
        <f>_xlfn.RANK.AVG(Table2[[#This Row],[1Y Return vs Nifty Z-Score]],Table2[1Y Return vs Nifty Z-Score])</f>
        <v>285</v>
      </c>
      <c r="AT640">
        <f>_xlfn.RANK.AVG(Table2[[#This Row],[6M Return vs Nifty Z-Score]],Table2[6M Return vs Nifty Z-Score])</f>
        <v>126</v>
      </c>
      <c r="AU640">
        <f>_xlfn.RANK.AVG(Table2[[#This Row],[Sharpe Ratio Z-Score]],Table2[Sharpe Ratio Z-Score])</f>
        <v>489</v>
      </c>
      <c r="AV640">
        <f>(Table2[[#This Row],[Rank 1Y]]+Table2[[#This Row],[Rank 6M]]+Table2[[#This Row],[Rank Sharpe]])/3</f>
        <v>300</v>
      </c>
    </row>
    <row r="641" spans="1:48" x14ac:dyDescent="0.3">
      <c r="A641" t="s">
        <v>1663</v>
      </c>
      <c r="B641" t="s">
        <v>1664</v>
      </c>
      <c r="C641" t="s">
        <v>10146</v>
      </c>
      <c r="D641" t="s">
        <v>1665</v>
      </c>
      <c r="E641">
        <v>4904.9028632079999</v>
      </c>
      <c r="F641">
        <v>72.459999999999994</v>
      </c>
      <c r="G641">
        <v>48.722334981404103</v>
      </c>
      <c r="H641">
        <f>(Table2[[#This Row],[1Y Return vs Nifty]]-AVERAGE(Table2[1Y Return vs Nifty]))/_xlfn.STDEV.P(Table2[1Y Return vs Nifty])</f>
        <v>6.4641714220073559E-2</v>
      </c>
      <c r="I641">
        <v>-7.3003887648634898</v>
      </c>
      <c r="J641">
        <f>(Table2[[#This Row],[1M Return vs Nifty]]-AVERAGE(Table2[1M Return vs Nifty]))/_xlfn.STDEV.P(Table2[1M Return vs Nifty])</f>
        <v>-0.64701610031217405</v>
      </c>
      <c r="K641">
        <v>9.1005740511436706</v>
      </c>
      <c r="L641">
        <f>(Table2[[#This Row],[6M Return vs Nifty]]-AVERAGE(Table2[6M Return vs Nifty]))/_xlfn.STDEV.P(Table2[6M Return vs Nifty])</f>
        <v>-4.5377382590433293E-2</v>
      </c>
      <c r="M641">
        <v>2.5997274450271202</v>
      </c>
      <c r="N641">
        <f>(Table2[[#This Row],[1W Return vs Nifty]]-AVERAGE(Table2[1W Return vs Nifty]))/_xlfn.STDEV.P(Table2[1W Return vs Nifty])</f>
        <v>0.88257020098500483</v>
      </c>
      <c r="O641">
        <v>74.14</v>
      </c>
      <c r="P641">
        <v>70.508158762893501</v>
      </c>
      <c r="Q641">
        <v>62.080982574914501</v>
      </c>
      <c r="R641">
        <v>41.496844809673803</v>
      </c>
      <c r="S641" s="2">
        <f>(Table2[[#This Row],[Close Price]]-Table2[[#This Row],[20D EMA]])/Table2[[#This Row],[20D EMA]]</f>
        <v>-2.2659832748853612E-2</v>
      </c>
      <c r="T641" s="2">
        <f>(Table2[[#This Row],[Close Price]]-Table2[[#This Row],[50D EMA]])/Table2[[#This Row],[50D EMA]]</f>
        <v>2.7682487691533548E-2</v>
      </c>
      <c r="U641" s="2">
        <f>(Table2[[#This Row],[Close Price]]-Table2[[#This Row],[200D EMA]])/Table2[[#This Row],[200D EMA]]</f>
        <v>0.16718513455486794</v>
      </c>
      <c r="V641">
        <v>0.83394141972462399</v>
      </c>
      <c r="W641">
        <v>72.09</v>
      </c>
      <c r="X641">
        <v>73.45</v>
      </c>
      <c r="Y641">
        <v>71.73</v>
      </c>
      <c r="Z641">
        <v>75.69</v>
      </c>
      <c r="AA641">
        <v>69.69</v>
      </c>
      <c r="AB641">
        <v>79.59</v>
      </c>
      <c r="AC641" s="2">
        <f>(Table2[[#This Row],[Close Price]]/Table2[[#This Row],[Day Low]])-1</f>
        <v>5.1324732972670706E-3</v>
      </c>
      <c r="AD641" s="2">
        <f>(Table2[[#This Row],[Day High]]/Table2[[#This Row],[Close Price]])-1</f>
        <v>1.3662710460944139E-2</v>
      </c>
      <c r="AE641" s="2">
        <f>(Table2[[#This Row],[Close Price]]/Table2[[#This Row],[Current Week Low]])-1</f>
        <v>1.0177052837027523E-2</v>
      </c>
      <c r="AF641" s="2">
        <f>(Table2[[#This Row],[Current Week High]]/Table2[[#This Row],[Close Price]])-1</f>
        <v>4.457631796853434E-2</v>
      </c>
      <c r="AG641" s="2">
        <f>(Table2[[#This Row],[Close Price]]/Table2[[#This Row],[Current Month Low]])-1</f>
        <v>3.9747453006170108E-2</v>
      </c>
      <c r="AH641" s="2">
        <f>(Table2[[#This Row],[Current Month High]]/Table2[[#This Row],[Close Price]])-1</f>
        <v>9.8399116754071425E-2</v>
      </c>
      <c r="AI641">
        <v>16.188241788572999</v>
      </c>
      <c r="AJ641">
        <v>77.380660954712297</v>
      </c>
      <c r="AK641" t="str">
        <f>IF(AND(Table2[[#This Row],[20D EMA]]&gt;Table2[[#This Row],[50D EMA]],Table2[[#This Row],[50D EMA]]&gt;Table2[[#This Row],[200D EMA]]),"Uptrend","Downtrend/NoTrend")</f>
        <v>Uptrend</v>
      </c>
      <c r="AL641">
        <v>0.12</v>
      </c>
      <c r="AM641" t="s">
        <v>10183</v>
      </c>
      <c r="AN641">
        <v>-2.92</v>
      </c>
      <c r="AO641" t="s">
        <v>10184</v>
      </c>
      <c r="AP641">
        <v>7.4550292706763999E-2</v>
      </c>
      <c r="AQ641">
        <f>(Table2[[#This Row],[Sharpe Ratio]]-AVERAGE(Table2[Sharpe Ratio]))/_xlfn.STDEV.P(Table2[Sharpe Ratio])</f>
        <v>0.23678256425583513</v>
      </c>
      <c r="AR6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0.49160099655830619</v>
      </c>
      <c r="AS641">
        <f>_xlfn.RANK.AVG(Table2[[#This Row],[1Y Return vs Nifty Z-Score]],Table2[1Y Return vs Nifty Z-Score])</f>
        <v>256</v>
      </c>
      <c r="AT641">
        <f>_xlfn.RANK.AVG(Table2[[#This Row],[6M Return vs Nifty Z-Score]],Table2[6M Return vs Nifty Z-Score])</f>
        <v>327</v>
      </c>
      <c r="AU641">
        <f>_xlfn.RANK.AVG(Table2[[#This Row],[Sharpe Ratio Z-Score]],Table2[Sharpe Ratio Z-Score])</f>
        <v>267</v>
      </c>
      <c r="AV641">
        <f>(Table2[[#This Row],[Rank 1Y]]+Table2[[#This Row],[Rank 6M]]+Table2[[#This Row],[Rank Sharpe]])/3</f>
        <v>283.33333333333331</v>
      </c>
    </row>
    <row r="642" spans="1:48" x14ac:dyDescent="0.3">
      <c r="A642" t="s">
        <v>1666</v>
      </c>
      <c r="B642" t="s">
        <v>1667</v>
      </c>
      <c r="C642" t="s">
        <v>10153</v>
      </c>
      <c r="D642" t="s">
        <v>253</v>
      </c>
      <c r="E642">
        <v>4870.2207286250004</v>
      </c>
      <c r="F642">
        <v>291.05</v>
      </c>
      <c r="G642">
        <v>11.682561321622099</v>
      </c>
      <c r="H642">
        <f>(Table2[[#This Row],[1Y Return vs Nifty]]-AVERAGE(Table2[1Y Return vs Nifty]))/_xlfn.STDEV.P(Table2[1Y Return vs Nifty])</f>
        <v>-0.39089597301673029</v>
      </c>
      <c r="I642">
        <v>6.1284392930390403</v>
      </c>
      <c r="J642">
        <f>(Table2[[#This Row],[1M Return vs Nifty]]-AVERAGE(Table2[1M Return vs Nifty]))/_xlfn.STDEV.P(Table2[1M Return vs Nifty])</f>
        <v>0.62986503958341911</v>
      </c>
      <c r="K642">
        <v>-7.2627304481223502</v>
      </c>
      <c r="L642">
        <f>(Table2[[#This Row],[6M Return vs Nifty]]-AVERAGE(Table2[6M Return vs Nifty]))/_xlfn.STDEV.P(Table2[6M Return vs Nifty])</f>
        <v>-0.54881691422641854</v>
      </c>
      <c r="M642">
        <v>-3.1679788764971799</v>
      </c>
      <c r="N642">
        <f>(Table2[[#This Row],[1W Return vs Nifty]]-AVERAGE(Table2[1W Return vs Nifty]))/_xlfn.STDEV.P(Table2[1W Return vs Nifty])</f>
        <v>-0.34816746975431956</v>
      </c>
      <c r="O642">
        <v>288.2</v>
      </c>
      <c r="P642">
        <v>277.35024644157897</v>
      </c>
      <c r="Q642">
        <v>259.98577675470699</v>
      </c>
      <c r="R642">
        <v>50.692383693788599</v>
      </c>
      <c r="S642" s="2">
        <f>(Table2[[#This Row],[Close Price]]-Table2[[#This Row],[20D EMA]])/Table2[[#This Row],[20D EMA]]</f>
        <v>9.8889659958363036E-3</v>
      </c>
      <c r="T642" s="2">
        <f>(Table2[[#This Row],[Close Price]]-Table2[[#This Row],[50D EMA]])/Table2[[#This Row],[50D EMA]]</f>
        <v>4.9395137499208069E-2</v>
      </c>
      <c r="U642" s="2">
        <f>(Table2[[#This Row],[Close Price]]-Table2[[#This Row],[200D EMA]])/Table2[[#This Row],[200D EMA]]</f>
        <v>0.119484318077145</v>
      </c>
      <c r="V642">
        <v>1.17955232545644</v>
      </c>
      <c r="W642">
        <v>292.35000000000002</v>
      </c>
      <c r="X642">
        <v>302.85000000000002</v>
      </c>
      <c r="Y642">
        <v>289</v>
      </c>
      <c r="Z642">
        <v>302.64999999999998</v>
      </c>
      <c r="AA642">
        <v>276.8</v>
      </c>
      <c r="AB642">
        <v>310</v>
      </c>
      <c r="AC642" s="2">
        <f>(Table2[[#This Row],[Close Price]]/Table2[[#This Row],[Day Low]])-1</f>
        <v>-4.4467248161450534E-3</v>
      </c>
      <c r="AD642" s="2">
        <f>(Table2[[#This Row],[Day High]]/Table2[[#This Row],[Close Price]])-1</f>
        <v>4.0542862051194062E-2</v>
      </c>
      <c r="AE642" s="2">
        <f>(Table2[[#This Row],[Close Price]]/Table2[[#This Row],[Current Week Low]])-1</f>
        <v>7.0934256055363853E-3</v>
      </c>
      <c r="AF642" s="2">
        <f>(Table2[[#This Row],[Current Week High]]/Table2[[#This Row],[Close Price]])-1</f>
        <v>3.9855694897783733E-2</v>
      </c>
      <c r="AG642" s="2">
        <f>(Table2[[#This Row],[Close Price]]/Table2[[#This Row],[Current Month Low]])-1</f>
        <v>5.1481213872832443E-2</v>
      </c>
      <c r="AH642" s="2">
        <f>(Table2[[#This Row],[Current Month High]]/Table2[[#This Row],[Close Price]])-1</f>
        <v>6.5109087785603759E-2</v>
      </c>
      <c r="AI642">
        <v>6.9747466071121904</v>
      </c>
      <c r="AJ642">
        <v>39.961529213753302</v>
      </c>
      <c r="AK642" t="str">
        <f>IF(AND(Table2[[#This Row],[20D EMA]]&gt;Table2[[#This Row],[50D EMA]],Table2[[#This Row],[50D EMA]]&gt;Table2[[#This Row],[200D EMA]]),"Uptrend","Downtrend/NoTrend")</f>
        <v>Uptrend</v>
      </c>
      <c r="AL642">
        <v>-0.02</v>
      </c>
      <c r="AM642" t="s">
        <v>10184</v>
      </c>
      <c r="AN642">
        <v>5.95</v>
      </c>
      <c r="AO642" t="s">
        <v>10183</v>
      </c>
      <c r="AP642">
        <v>-1.3851014877551001E-2</v>
      </c>
      <c r="AQ642">
        <f>(Table2[[#This Row],[Sharpe Ratio]]-AVERAGE(Table2[Sharpe Ratio]))/_xlfn.STDEV.P(Table2[Sharpe Ratio])</f>
        <v>-0.76326050785718069</v>
      </c>
      <c r="AR6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-1.4212758252712299</v>
      </c>
      <c r="AS642">
        <f>_xlfn.RANK.AVG(Table2[[#This Row],[1Y Return vs Nifty Z-Score]],Table2[1Y Return vs Nifty Z-Score])</f>
        <v>426</v>
      </c>
      <c r="AT642">
        <f>_xlfn.RANK.AVG(Table2[[#This Row],[6M Return vs Nifty Z-Score]],Table2[6M Return vs Nifty Z-Score])</f>
        <v>504</v>
      </c>
      <c r="AU642">
        <f>_xlfn.RANK.AVG(Table2[[#This Row],[Sharpe Ratio Z-Score]],Table2[Sharpe Ratio Z-Score])</f>
        <v>567</v>
      </c>
      <c r="AV642">
        <f>(Table2[[#This Row],[Rank 1Y]]+Table2[[#This Row],[Rank 6M]]+Table2[[#This Row],[Rank Sharpe]])/3</f>
        <v>499</v>
      </c>
    </row>
    <row r="643" spans="1:48" x14ac:dyDescent="0.3">
      <c r="A643" t="s">
        <v>1672</v>
      </c>
      <c r="B643" t="s">
        <v>1673</v>
      </c>
      <c r="C643" t="s">
        <v>10150</v>
      </c>
      <c r="D643" t="s">
        <v>1229</v>
      </c>
      <c r="E643">
        <v>4797.8629270000001</v>
      </c>
      <c r="F643">
        <v>2862.2</v>
      </c>
      <c r="G643">
        <v>-8.9193362999662096</v>
      </c>
      <c r="H643">
        <f>(Table2[[#This Row],[1Y Return vs Nifty]]-AVERAGE(Table2[1Y Return vs Nifty]))/_xlfn.STDEV.P(Table2[1Y Return vs Nifty])</f>
        <v>-0.64427065293325392</v>
      </c>
      <c r="I643">
        <v>-4.4596779029095401</v>
      </c>
      <c r="J643">
        <f>(Table2[[#This Row],[1M Return vs Nifty]]-AVERAGE(Table2[1M Return vs Nifty]))/_xlfn.STDEV.P(Table2[1M Return vs Nifty])</f>
        <v>-0.37690689138600819</v>
      </c>
      <c r="K643">
        <v>-21.582906727065399</v>
      </c>
      <c r="L643">
        <f>(Table2[[#This Row],[6M Return vs Nifty]]-AVERAGE(Table2[6M Return vs Nifty]))/_xlfn.STDEV.P(Table2[6M Return vs Nifty])</f>
        <v>-0.98939680071201253</v>
      </c>
      <c r="M643">
        <v>-5.4019795521668801</v>
      </c>
      <c r="N643">
        <f>(Table2[[#This Row],[1W Return vs Nifty]]-AVERAGE(Table2[1W Return vs Nifty]))/_xlfn.STDEV.P(Table2[1W Return vs Nifty])</f>
        <v>-0.82486802188596287</v>
      </c>
      <c r="O643">
        <v>2930.48</v>
      </c>
      <c r="P643">
        <v>2980.5162828368102</v>
      </c>
      <c r="Q643">
        <v>2909.8303415495702</v>
      </c>
      <c r="R643">
        <v>40.014871894372099</v>
      </c>
      <c r="S643" s="2">
        <f>(Table2[[#This Row],[Close Price]]-Table2[[#This Row],[20D EMA]])/Table2[[#This Row],[20D EMA]]</f>
        <v>-2.3299937211651401E-2</v>
      </c>
      <c r="T643" s="2">
        <f>(Table2[[#This Row],[Close Price]]-Table2[[#This Row],[50D EMA]])/Table2[[#This Row],[50D EMA]]</f>
        <v>-3.9696573213885866E-2</v>
      </c>
      <c r="U643" s="2">
        <f>(Table2[[#This Row],[Close Price]]-Table2[[#This Row],[200D EMA]])/Table2[[#This Row],[200D EMA]]</f>
        <v>-1.6368769295396737E-2</v>
      </c>
      <c r="V643">
        <v>1.22157936923849</v>
      </c>
      <c r="W643">
        <v>2823.55</v>
      </c>
      <c r="X643">
        <v>2876.6</v>
      </c>
      <c r="Y643">
        <v>2850.75</v>
      </c>
      <c r="Z643">
        <v>2915.95</v>
      </c>
      <c r="AA643">
        <v>2833.05</v>
      </c>
      <c r="AB643">
        <v>3081.7</v>
      </c>
      <c r="AC643" s="2">
        <f>(Table2[[#This Row],[Close Price]]/Table2[[#This Row],[Day Low]])-1</f>
        <v>1.3688441855111311E-2</v>
      </c>
      <c r="AD643" s="2">
        <f>(Table2[[#This Row],[Day High]]/Table2[[#This Row],[Close Price]])-1</f>
        <v>5.0310949619174483E-3</v>
      </c>
      <c r="AE643" s="2">
        <f>(Table2[[#This Row],[Close Price]]/Table2[[#This Row],[Current Week Low]])-1</f>
        <v>4.0164868894150274E-3</v>
      </c>
      <c r="AF643" s="2">
        <f>(Table2[[#This Row],[Current Week High]]/Table2[[#This Row],[Close Price]])-1</f>
        <v>1.8779260708545964E-2</v>
      </c>
      <c r="AG643" s="2">
        <f>(Table2[[#This Row],[Close Price]]/Table2[[#This Row],[Current Month Low]])-1</f>
        <v>1.0289264220539662E-2</v>
      </c>
      <c r="AH643" s="2">
        <f>(Table2[[#This Row],[Current Month High]]/Table2[[#This Row],[Close Price]])-1</f>
        <v>7.66892600097826E-2</v>
      </c>
      <c r="AI643">
        <v>29.271189993711101</v>
      </c>
      <c r="AJ643">
        <v>31.287555616714801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0</v>
      </c>
      <c r="AM643">
        <v>0</v>
      </c>
      <c r="AN643">
        <v>-2.71</v>
      </c>
      <c r="AO643" t="s">
        <v>10184</v>
      </c>
      <c r="AP643">
        <v>-7.2285475720199999E-2</v>
      </c>
      <c r="AQ643">
        <f>(Table2[[#This Row],[Sharpe Ratio]]-AVERAGE(Table2[Sharpe Ratio]))/_xlfn.STDEV.P(Table2[Sharpe Ratio])</f>
        <v>-1.4243025143073076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555</v>
      </c>
      <c r="AT643">
        <f>_xlfn.RANK.AVG(Table2[[#This Row],[6M Return vs Nifty Z-Score]],Table2[6M Return vs Nifty Z-Score])</f>
        <v>642</v>
      </c>
      <c r="AU643">
        <f>_xlfn.RANK.AVG(Table2[[#This Row],[Sharpe Ratio Z-Score]],Table2[Sharpe Ratio Z-Score])</f>
        <v>673</v>
      </c>
      <c r="AV643">
        <f>(Table2[[#This Row],[Rank 1Y]]+Table2[[#This Row],[Rank 6M]]+Table2[[#This Row],[Rank Sharpe]])/3</f>
        <v>623.33333333333337</v>
      </c>
    </row>
    <row r="644" spans="1:48" x14ac:dyDescent="0.3">
      <c r="A644" t="s">
        <v>1674</v>
      </c>
      <c r="B644" t="s">
        <v>1675</v>
      </c>
      <c r="C644" t="s">
        <v>10142</v>
      </c>
      <c r="D644" t="s">
        <v>46</v>
      </c>
      <c r="E644">
        <v>4791.2179399950001</v>
      </c>
      <c r="F644">
        <v>59.18</v>
      </c>
      <c r="G644">
        <v>-1.3422323617785701</v>
      </c>
      <c r="H644">
        <f>(Table2[[#This Row],[1Y Return vs Nifty]]-AVERAGE(Table2[1Y Return vs Nifty]))/_xlfn.STDEV.P(Table2[1Y Return vs Nifty])</f>
        <v>-0.55108281556526528</v>
      </c>
      <c r="I644">
        <v>-17.288355415081501</v>
      </c>
      <c r="J644">
        <f>(Table2[[#This Row],[1M Return vs Nifty]]-AVERAGE(Table2[1M Return vs Nifty]))/_xlfn.STDEV.P(Table2[1M Return vs Nifty])</f>
        <v>-1.5967226708765696</v>
      </c>
      <c r="K644">
        <v>-20.567556446176798</v>
      </c>
      <c r="L644">
        <f>(Table2[[#This Row],[6M Return vs Nifty]]-AVERAGE(Table2[6M Return vs Nifty]))/_xlfn.STDEV.P(Table2[6M Return vs Nifty])</f>
        <v>-0.95815815512670599</v>
      </c>
      <c r="M644">
        <v>-3.2718719519924702</v>
      </c>
      <c r="N644">
        <f>(Table2[[#This Row],[1W Return vs Nifty]]-AVERAGE(Table2[1W Return vs Nifty]))/_xlfn.STDEV.P(Table2[1W Return vs Nifty])</f>
        <v>-0.37033661544466839</v>
      </c>
      <c r="O644">
        <v>64.12</v>
      </c>
      <c r="P644">
        <v>63.455905824368998</v>
      </c>
      <c r="Q644">
        <v>57.853568470036301</v>
      </c>
      <c r="R644">
        <v>27.329800090940001</v>
      </c>
      <c r="S644" s="2">
        <f>(Table2[[#This Row],[Close Price]]-Table2[[#This Row],[20D EMA]])/Table2[[#This Row],[20D EMA]]</f>
        <v>-7.7043044291952661E-2</v>
      </c>
      <c r="T644" s="2">
        <f>(Table2[[#This Row],[Close Price]]-Table2[[#This Row],[50D EMA]])/Table2[[#This Row],[50D EMA]]</f>
        <v>-6.7383890731994245E-2</v>
      </c>
      <c r="U644" s="2">
        <f>(Table2[[#This Row],[Close Price]]-Table2[[#This Row],[200D EMA]])/Table2[[#This Row],[200D EMA]]</f>
        <v>2.2927393504701247E-2</v>
      </c>
      <c r="V644">
        <v>1.23096126794577</v>
      </c>
      <c r="W644">
        <v>59.65</v>
      </c>
      <c r="X644">
        <v>62.3</v>
      </c>
      <c r="Y644">
        <v>58.91</v>
      </c>
      <c r="Z644">
        <v>61.79</v>
      </c>
      <c r="AA644">
        <v>58.91</v>
      </c>
      <c r="AB644">
        <v>70</v>
      </c>
      <c r="AC644" s="2">
        <f>(Table2[[#This Row],[Close Price]]/Table2[[#This Row],[Day Low]])-1</f>
        <v>-7.8792958927074164E-3</v>
      </c>
      <c r="AD644" s="2">
        <f>(Table2[[#This Row],[Day High]]/Table2[[#This Row],[Close Price]])-1</f>
        <v>5.2720513687056325E-2</v>
      </c>
      <c r="AE644" s="2">
        <f>(Table2[[#This Row],[Close Price]]/Table2[[#This Row],[Current Week Low]])-1</f>
        <v>4.5832626039721269E-3</v>
      </c>
      <c r="AF644" s="2">
        <f>(Table2[[#This Row],[Current Week High]]/Table2[[#This Row],[Close Price]])-1</f>
        <v>4.4102737411287674E-2</v>
      </c>
      <c r="AG644" s="2">
        <f>(Table2[[#This Row],[Close Price]]/Table2[[#This Row],[Current Month Low]])-1</f>
        <v>4.5832626039721269E-3</v>
      </c>
      <c r="AH644" s="2">
        <f>(Table2[[#This Row],[Current Month High]]/Table2[[#This Row],[Close Price]])-1</f>
        <v>0.18283203785062518</v>
      </c>
      <c r="AI644">
        <v>33.491044271713399</v>
      </c>
      <c r="AJ644">
        <v>40.737217598097502</v>
      </c>
      <c r="AK644" t="str">
        <f>IF(AND(Table2[[#This Row],[20D EMA]]&gt;Table2[[#This Row],[50D EMA]],Table2[[#This Row],[50D EMA]]&gt;Table2[[#This Row],[200D EMA]]),"Uptrend","Downtrend/NoTrend")</f>
        <v>Uptrend</v>
      </c>
      <c r="AL644">
        <v>-0.17</v>
      </c>
      <c r="AM644" t="s">
        <v>10184</v>
      </c>
      <c r="AN644">
        <v>-10.18</v>
      </c>
      <c r="AO644" t="s">
        <v>10184</v>
      </c>
      <c r="AP644">
        <v>0.119021557498746</v>
      </c>
      <c r="AQ644">
        <f>(Table2[[#This Row],[Sharpe Ratio]]-AVERAGE(Table2[Sharpe Ratio]))/_xlfn.STDEV.P(Table2[Sharpe Ratio])</f>
        <v>0.73986539728867962</v>
      </c>
      <c r="AR6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-2.7364348597245298</v>
      </c>
      <c r="AS644">
        <f>_xlfn.RANK.AVG(Table2[[#This Row],[1Y Return vs Nifty Z-Score]],Table2[1Y Return vs Nifty Z-Score])</f>
        <v>509</v>
      </c>
      <c r="AT644">
        <f>_xlfn.RANK.AVG(Table2[[#This Row],[6M Return vs Nifty Z-Score]],Table2[6M Return vs Nifty Z-Score])</f>
        <v>632</v>
      </c>
      <c r="AU644">
        <f>_xlfn.RANK.AVG(Table2[[#This Row],[Sharpe Ratio Z-Score]],Table2[Sharpe Ratio Z-Score])</f>
        <v>168</v>
      </c>
      <c r="AV644">
        <f>(Table2[[#This Row],[Rank 1Y]]+Table2[[#This Row],[Rank 6M]]+Table2[[#This Row],[Rank Sharpe]])/3</f>
        <v>436.33333333333331</v>
      </c>
    </row>
    <row r="645" spans="1:48" x14ac:dyDescent="0.3">
      <c r="A645" t="s">
        <v>1678</v>
      </c>
      <c r="B645" t="s">
        <v>1679</v>
      </c>
      <c r="C645" t="s">
        <v>10146</v>
      </c>
      <c r="D645" t="s">
        <v>623</v>
      </c>
      <c r="E645">
        <v>4759.5155999999997</v>
      </c>
      <c r="F645">
        <v>1099.5</v>
      </c>
      <c r="G645">
        <v>71.249531486233906</v>
      </c>
      <c r="H645">
        <f>(Table2[[#This Row],[1Y Return vs Nifty]]-AVERAGE(Table2[1Y Return vs Nifty]))/_xlfn.STDEV.P(Table2[1Y Return vs Nifty])</f>
        <v>0.3416948919742806</v>
      </c>
      <c r="I645">
        <v>-8.8026330460205209</v>
      </c>
      <c r="J645">
        <f>(Table2[[#This Row],[1M Return vs Nifty]]-AVERAGE(Table2[1M Return vs Nifty]))/_xlfn.STDEV.P(Table2[1M Return vs Nifty])</f>
        <v>-0.78985711233902933</v>
      </c>
      <c r="K645">
        <v>27.789128328505001</v>
      </c>
      <c r="L645">
        <f>(Table2[[#This Row],[6M Return vs Nifty]]-AVERAGE(Table2[6M Return vs Nifty]))/_xlfn.STDEV.P(Table2[6M Return vs Nifty])</f>
        <v>0.52960165130644854</v>
      </c>
      <c r="M645">
        <v>-5.9776021359974498</v>
      </c>
      <c r="N645">
        <f>(Table2[[#This Row],[1W Return vs Nifty]]-AVERAGE(Table2[1W Return vs Nifty]))/_xlfn.STDEV.P(Table2[1W Return vs Nifty])</f>
        <v>-0.94769681353313517</v>
      </c>
      <c r="O645">
        <v>1101.8499999999999</v>
      </c>
      <c r="P645">
        <v>1129.5121586566299</v>
      </c>
      <c r="Q645">
        <v>994.10061454982099</v>
      </c>
      <c r="R645">
        <v>50.646329528912297</v>
      </c>
      <c r="S645" s="2">
        <f>(Table2[[#This Row],[Close Price]]-Table2[[#This Row],[20D EMA]])/Table2[[#This Row],[20D EMA]]</f>
        <v>-2.1327766937422601E-3</v>
      </c>
      <c r="T645" s="2">
        <f>(Table2[[#This Row],[Close Price]]-Table2[[#This Row],[50D EMA]])/Table2[[#This Row],[50D EMA]]</f>
        <v>-2.6570903576925185E-2</v>
      </c>
      <c r="U645" s="2">
        <f>(Table2[[#This Row],[Close Price]]-Table2[[#This Row],[200D EMA]])/Table2[[#This Row],[200D EMA]]</f>
        <v>0.10602486700796296</v>
      </c>
      <c r="V645">
        <v>0.66749184413569296</v>
      </c>
      <c r="W645">
        <v>1090.0999999999999</v>
      </c>
      <c r="X645">
        <v>1109</v>
      </c>
      <c r="Y645">
        <v>1085.05</v>
      </c>
      <c r="Z645">
        <v>1115.4000000000001</v>
      </c>
      <c r="AA645">
        <v>1064.75</v>
      </c>
      <c r="AB645">
        <v>1148</v>
      </c>
      <c r="AC645" s="2">
        <f>(Table2[[#This Row],[Close Price]]/Table2[[#This Row],[Day Low]])-1</f>
        <v>8.6230621043941191E-3</v>
      </c>
      <c r="AD645" s="2">
        <f>(Table2[[#This Row],[Day High]]/Table2[[#This Row],[Close Price]])-1</f>
        <v>8.6402910413825307E-3</v>
      </c>
      <c r="AE645" s="2">
        <f>(Table2[[#This Row],[Close Price]]/Table2[[#This Row],[Current Week Low]])-1</f>
        <v>1.3317358647066957E-2</v>
      </c>
      <c r="AF645" s="2">
        <f>(Table2[[#This Row],[Current Week High]]/Table2[[#This Row],[Close Price]])-1</f>
        <v>1.4461118690313857E-2</v>
      </c>
      <c r="AG645" s="2">
        <f>(Table2[[#This Row],[Close Price]]/Table2[[#This Row],[Current Month Low]])-1</f>
        <v>3.2636769194646531E-2</v>
      </c>
      <c r="AH645" s="2">
        <f>(Table2[[#This Row],[Current Month High]]/Table2[[#This Row],[Close Price]])-1</f>
        <v>4.411095952705768E-2</v>
      </c>
      <c r="AI645">
        <v>35.966348340154603</v>
      </c>
      <c r="AJ645">
        <v>98.591167705228898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-0.26</v>
      </c>
      <c r="AM645" t="s">
        <v>10184</v>
      </c>
      <c r="AN645">
        <v>1.74</v>
      </c>
      <c r="AO645" t="s">
        <v>10183</v>
      </c>
      <c r="AP645">
        <v>0.159326815669595</v>
      </c>
      <c r="AQ645">
        <f>(Table2[[#This Row],[Sharpe Ratio]]-AVERAGE(Table2[Sharpe Ratio]))/_xlfn.STDEV.P(Table2[Sharpe Ratio])</f>
        <v>1.1958201258433478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181</v>
      </c>
      <c r="AT645">
        <f>_xlfn.RANK.AVG(Table2[[#This Row],[6M Return vs Nifty Z-Score]],Table2[6M Return vs Nifty Z-Score])</f>
        <v>164</v>
      </c>
      <c r="AU645">
        <f>_xlfn.RANK.AVG(Table2[[#This Row],[Sharpe Ratio Z-Score]],Table2[Sharpe Ratio Z-Score])</f>
        <v>88</v>
      </c>
      <c r="AV645">
        <f>(Table2[[#This Row],[Rank 1Y]]+Table2[[#This Row],[Rank 6M]]+Table2[[#This Row],[Rank Sharpe]])/3</f>
        <v>144.33333333333334</v>
      </c>
    </row>
    <row r="646" spans="1:48" x14ac:dyDescent="0.3">
      <c r="A646" t="s">
        <v>1684</v>
      </c>
      <c r="B646" t="s">
        <v>1685</v>
      </c>
      <c r="C646" t="s">
        <v>10142</v>
      </c>
      <c r="D646" t="s">
        <v>46</v>
      </c>
      <c r="E646">
        <v>4697.1460530799995</v>
      </c>
      <c r="F646">
        <v>678.5</v>
      </c>
      <c r="G646">
        <v>28.6573423572253</v>
      </c>
      <c r="H646">
        <f>(Table2[[#This Row],[1Y Return vs Nifty]]-AVERAGE(Table2[1Y Return vs Nifty]))/_xlfn.STDEV.P(Table2[1Y Return vs Nifty])</f>
        <v>-0.18212978115670825</v>
      </c>
      <c r="I646">
        <v>27.3107528881525</v>
      </c>
      <c r="J646">
        <f>(Table2[[#This Row],[1M Return vs Nifty]]-AVERAGE(Table2[1M Return vs Nifty]))/_xlfn.STDEV.P(Table2[1M Return vs Nifty])</f>
        <v>2.6439869430236627</v>
      </c>
      <c r="K646">
        <v>-21.670262014911899</v>
      </c>
      <c r="L646">
        <f>(Table2[[#This Row],[6M Return vs Nifty]]-AVERAGE(Table2[6M Return vs Nifty]))/_xlfn.STDEV.P(Table2[6M Return vs Nifty])</f>
        <v>-0.99208440609155801</v>
      </c>
      <c r="M646">
        <v>7.2024900953561399</v>
      </c>
      <c r="N646">
        <f>(Table2[[#This Row],[1W Return vs Nifty]]-AVERAGE(Table2[1W Return vs Nifty]))/_xlfn.STDEV.P(Table2[1W Return vs Nifty])</f>
        <v>1.8647272435673661</v>
      </c>
      <c r="O646">
        <v>601.07000000000005</v>
      </c>
      <c r="P646">
        <v>570.84367488614896</v>
      </c>
      <c r="Q646">
        <v>573.48798416095804</v>
      </c>
      <c r="R646">
        <v>79.942337987565594</v>
      </c>
      <c r="S646" s="2">
        <f>(Table2[[#This Row],[Close Price]]-Table2[[#This Row],[20D EMA]])/Table2[[#This Row],[20D EMA]]</f>
        <v>0.12882027051757688</v>
      </c>
      <c r="T646" s="2">
        <f>(Table2[[#This Row],[Close Price]]-Table2[[#This Row],[50D EMA]])/Table2[[#This Row],[50D EMA]]</f>
        <v>0.18859160546067605</v>
      </c>
      <c r="U646" s="2">
        <f>(Table2[[#This Row],[Close Price]]-Table2[[#This Row],[200D EMA]])/Table2[[#This Row],[200D EMA]]</f>
        <v>0.18311110038805758</v>
      </c>
      <c r="V646">
        <v>1.9239071623814099</v>
      </c>
      <c r="W646">
        <v>663.6</v>
      </c>
      <c r="X646">
        <v>681.85</v>
      </c>
      <c r="Y646">
        <v>675.5</v>
      </c>
      <c r="Z646">
        <v>699</v>
      </c>
      <c r="AA646">
        <v>562.04999999999995</v>
      </c>
      <c r="AB646">
        <v>699</v>
      </c>
      <c r="AC646" s="2">
        <f>(Table2[[#This Row],[Close Price]]/Table2[[#This Row],[Day Low]])-1</f>
        <v>2.24532851115129E-2</v>
      </c>
      <c r="AD646" s="2">
        <f>(Table2[[#This Row],[Day High]]/Table2[[#This Row],[Close Price]])-1</f>
        <v>4.9373618275607711E-3</v>
      </c>
      <c r="AE646" s="2">
        <f>(Table2[[#This Row],[Close Price]]/Table2[[#This Row],[Current Week Low]])-1</f>
        <v>4.4411547002221052E-3</v>
      </c>
      <c r="AF646" s="2">
        <f>(Table2[[#This Row],[Current Week High]]/Table2[[#This Row],[Close Price]])-1</f>
        <v>3.0213706705969123E-2</v>
      </c>
      <c r="AG646" s="2">
        <f>(Table2[[#This Row],[Close Price]]/Table2[[#This Row],[Current Month Low]])-1</f>
        <v>0.20718797260030253</v>
      </c>
      <c r="AH646" s="2">
        <f>(Table2[[#This Row],[Current Month High]]/Table2[[#This Row],[Close Price]])-1</f>
        <v>3.0213706705969123E-2</v>
      </c>
      <c r="AI646">
        <v>48.717759764185601</v>
      </c>
      <c r="AJ646">
        <v>72.492690987669903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0.02</v>
      </c>
      <c r="AM646" t="s">
        <v>10183</v>
      </c>
      <c r="AN646">
        <v>17.45</v>
      </c>
      <c r="AO646" t="s">
        <v>10183</v>
      </c>
      <c r="AP646">
        <v>0.112433722859007</v>
      </c>
      <c r="AQ646">
        <f>(Table2[[#This Row],[Sharpe Ratio]]-AVERAGE(Table2[Sharpe Ratio]))/_xlfn.STDEV.P(Table2[Sharpe Ratio])</f>
        <v>0.66534027348987679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338</v>
      </c>
      <c r="AT646">
        <f>_xlfn.RANK.AVG(Table2[[#This Row],[6M Return vs Nifty Z-Score]],Table2[6M Return vs Nifty Z-Score])</f>
        <v>643</v>
      </c>
      <c r="AU646">
        <f>_xlfn.RANK.AVG(Table2[[#This Row],[Sharpe Ratio Z-Score]],Table2[Sharpe Ratio Z-Score])</f>
        <v>184</v>
      </c>
      <c r="AV646">
        <f>(Table2[[#This Row],[Rank 1Y]]+Table2[[#This Row],[Rank 6M]]+Table2[[#This Row],[Rank Sharpe]])/3</f>
        <v>388.33333333333331</v>
      </c>
    </row>
    <row r="647" spans="1:48" x14ac:dyDescent="0.3">
      <c r="A647" t="s">
        <v>1688</v>
      </c>
      <c r="B647" t="s">
        <v>1689</v>
      </c>
      <c r="C647" t="s">
        <v>10146</v>
      </c>
      <c r="D647" t="s">
        <v>513</v>
      </c>
      <c r="E647">
        <v>4684.9131196199996</v>
      </c>
      <c r="F647">
        <v>421.35</v>
      </c>
      <c r="G647">
        <v>24.276655762866302</v>
      </c>
      <c r="H647">
        <f>(Table2[[#This Row],[1Y Return vs Nifty]]-AVERAGE(Table2[1Y Return vs Nifty]))/_xlfn.STDEV.P(Table2[1Y Return vs Nifty])</f>
        <v>-0.23600613196903428</v>
      </c>
      <c r="I647">
        <v>7.1261593381732196</v>
      </c>
      <c r="J647">
        <f>(Table2[[#This Row],[1M Return vs Nifty]]-AVERAGE(Table2[1M Return vs Nifty]))/_xlfn.STDEV.P(Table2[1M Return vs Nifty])</f>
        <v>0.72473332615574693</v>
      </c>
      <c r="K647">
        <v>3.4193933741407201</v>
      </c>
      <c r="L647">
        <f>(Table2[[#This Row],[6M Return vs Nifty]]-AVERAGE(Table2[6M Return vs Nifty]))/_xlfn.STDEV.P(Table2[6M Return vs Nifty])</f>
        <v>-0.22016670703880903</v>
      </c>
      <c r="M647">
        <v>-6.8287470694622501</v>
      </c>
      <c r="N647">
        <f>(Table2[[#This Row],[1W Return vs Nifty]]-AVERAGE(Table2[1W Return vs Nifty]))/_xlfn.STDEV.P(Table2[1W Return vs Nifty])</f>
        <v>-1.1293177343079641</v>
      </c>
      <c r="O647">
        <v>397.69</v>
      </c>
      <c r="P647">
        <v>362.92011237430398</v>
      </c>
      <c r="Q647">
        <v>322.60491746323601</v>
      </c>
      <c r="R647">
        <v>57.732660589352001</v>
      </c>
      <c r="S647" s="2">
        <f>(Table2[[#This Row],[Close Price]]-Table2[[#This Row],[20D EMA]])/Table2[[#This Row],[20D EMA]]</f>
        <v>5.9493575397923069E-2</v>
      </c>
      <c r="T647" s="2">
        <f>(Table2[[#This Row],[Close Price]]-Table2[[#This Row],[50D EMA]])/Table2[[#This Row],[50D EMA]]</f>
        <v>0.16099930985757371</v>
      </c>
      <c r="U647" s="2">
        <f>(Table2[[#This Row],[Close Price]]-Table2[[#This Row],[200D EMA]])/Table2[[#This Row],[200D EMA]]</f>
        <v>0.30608672463282272</v>
      </c>
      <c r="V647">
        <v>2.0935882921032101</v>
      </c>
      <c r="W647">
        <v>407.3</v>
      </c>
      <c r="X647">
        <v>419.7</v>
      </c>
      <c r="Y647">
        <v>404.7</v>
      </c>
      <c r="Z647">
        <v>438</v>
      </c>
      <c r="AA647">
        <v>351.7</v>
      </c>
      <c r="AB647">
        <v>451.9</v>
      </c>
      <c r="AC647" s="2">
        <f>(Table2[[#This Row],[Close Price]]/Table2[[#This Row],[Day Low]])-1</f>
        <v>3.4495457893444659E-2</v>
      </c>
      <c r="AD647" s="2">
        <f>(Table2[[#This Row],[Day High]]/Table2[[#This Row],[Close Price]])-1</f>
        <v>-3.9159843360627722E-3</v>
      </c>
      <c r="AE647" s="2">
        <f>(Table2[[#This Row],[Close Price]]/Table2[[#This Row],[Current Week Low]])-1</f>
        <v>4.114158636026688E-2</v>
      </c>
      <c r="AF647" s="2">
        <f>(Table2[[#This Row],[Current Week High]]/Table2[[#This Row],[Close Price]])-1</f>
        <v>3.9515841936632157E-2</v>
      </c>
      <c r="AG647" s="2">
        <f>(Table2[[#This Row],[Close Price]]/Table2[[#This Row],[Current Month Low]])-1</f>
        <v>0.19803810065396665</v>
      </c>
      <c r="AH647" s="2">
        <f>(Table2[[#This Row],[Current Month High]]/Table2[[#This Row],[Close Price]])-1</f>
        <v>7.2505043313159989E-2</v>
      </c>
      <c r="AI647">
        <v>7.25050433131599</v>
      </c>
      <c r="AJ647">
        <v>79.069273268168303</v>
      </c>
      <c r="AK647" t="str">
        <f>IF(AND(Table2[[#This Row],[20D EMA]]&gt;Table2[[#This Row],[50D EMA]],Table2[[#This Row],[50D EMA]]&gt;Table2[[#This Row],[200D EMA]]),"Uptrend","Downtrend/NoTrend")</f>
        <v>Uptrend</v>
      </c>
      <c r="AL647">
        <v>0.16</v>
      </c>
      <c r="AM647" t="s">
        <v>10183</v>
      </c>
      <c r="AN647">
        <v>17.91</v>
      </c>
      <c r="AO647" t="s">
        <v>10183</v>
      </c>
      <c r="AQ647">
        <f>(Table2[[#This Row],[Sharpe Ratio]]-AVERAGE(Table2[Sharpe Ratio]))/_xlfn.STDEV.P(Table2[Sharpe Ratio])</f>
        <v>-0.60657038812317254</v>
      </c>
      <c r="AR6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-1.4673276352832332</v>
      </c>
      <c r="AS647">
        <f>_xlfn.RANK.AVG(Table2[[#This Row],[1Y Return vs Nifty Z-Score]],Table2[1Y Return vs Nifty Z-Score])</f>
        <v>358</v>
      </c>
      <c r="AT647">
        <f>_xlfn.RANK.AVG(Table2[[#This Row],[6M Return vs Nifty Z-Score]],Table2[6M Return vs Nifty Z-Score])</f>
        <v>392</v>
      </c>
      <c r="AU647">
        <f>_xlfn.RANK.AVG(Table2[[#This Row],[Sharpe Ratio Z-Score]],Table2[Sharpe Ratio Z-Score])</f>
        <v>518</v>
      </c>
      <c r="AV647">
        <f>(Table2[[#This Row],[Rank 1Y]]+Table2[[#This Row],[Rank 6M]]+Table2[[#This Row],[Rank Sharpe]])/3</f>
        <v>422.66666666666669</v>
      </c>
    </row>
    <row r="648" spans="1:48" x14ac:dyDescent="0.3">
      <c r="A648" t="s">
        <v>1698</v>
      </c>
      <c r="B648" t="s">
        <v>1699</v>
      </c>
      <c r="C648" t="s">
        <v>10147</v>
      </c>
      <c r="D648" t="s">
        <v>130</v>
      </c>
      <c r="E648">
        <v>4649.4815389519999</v>
      </c>
      <c r="F648">
        <v>256.8</v>
      </c>
      <c r="G648">
        <v>-11.688605265134299</v>
      </c>
      <c r="H648">
        <f>(Table2[[#This Row],[1Y Return vs Nifty]]-AVERAGE(Table2[1Y Return vs Nifty]))/_xlfn.STDEV.P(Table2[1Y Return vs Nifty])</f>
        <v>-0.67832880866920753</v>
      </c>
      <c r="I648">
        <v>19.929523352206701</v>
      </c>
      <c r="J648">
        <f>(Table2[[#This Row],[1M Return vs Nifty]]-AVERAGE(Table2[1M Return vs Nifty]))/_xlfn.STDEV.P(Table2[1M Return vs Nifty])</f>
        <v>1.9421421697455401</v>
      </c>
      <c r="K648">
        <v>9.5253419149279495</v>
      </c>
      <c r="L648">
        <f>(Table2[[#This Row],[6M Return vs Nifty]]-AVERAGE(Table2[6M Return vs Nifty]))/_xlfn.STDEV.P(Table2[6M Return vs Nifty])</f>
        <v>-3.2308816005537963E-2</v>
      </c>
      <c r="M648">
        <v>-2.0811425109150701</v>
      </c>
      <c r="N648">
        <f>(Table2[[#This Row],[1W Return vs Nifty]]-AVERAGE(Table2[1W Return vs Nifty]))/_xlfn.STDEV.P(Table2[1W Return vs Nifty])</f>
        <v>-0.11625371019628911</v>
      </c>
      <c r="O648">
        <v>241.19</v>
      </c>
      <c r="P648">
        <v>225.955594121866</v>
      </c>
      <c r="Q648">
        <v>206.66782825009901</v>
      </c>
      <c r="R648">
        <v>63.662845556999301</v>
      </c>
      <c r="S648" s="2">
        <f>(Table2[[#This Row],[Close Price]]-Table2[[#This Row],[20D EMA]])/Table2[[#This Row],[20D EMA]]</f>
        <v>6.4720759567146291E-2</v>
      </c>
      <c r="T648" s="2">
        <f>(Table2[[#This Row],[Close Price]]-Table2[[#This Row],[50D EMA]])/Table2[[#This Row],[50D EMA]]</f>
        <v>0.13650649366750581</v>
      </c>
      <c r="U648" s="2">
        <f>(Table2[[#This Row],[Close Price]]-Table2[[#This Row],[200D EMA]])/Table2[[#This Row],[200D EMA]]</f>
        <v>0.24257366119526633</v>
      </c>
      <c r="V648">
        <v>3.3850269403366902</v>
      </c>
      <c r="W648">
        <v>252.5</v>
      </c>
      <c r="X648">
        <v>258.91000000000003</v>
      </c>
      <c r="Y648">
        <v>256.01</v>
      </c>
      <c r="Z648">
        <v>266.04000000000002</v>
      </c>
      <c r="AA648">
        <v>213.01</v>
      </c>
      <c r="AB648">
        <v>274.79000000000002</v>
      </c>
      <c r="AC648" s="2">
        <f>(Table2[[#This Row],[Close Price]]/Table2[[#This Row],[Day Low]])-1</f>
        <v>1.7029702970297045E-2</v>
      </c>
      <c r="AD648" s="2">
        <f>(Table2[[#This Row],[Day High]]/Table2[[#This Row],[Close Price]])-1</f>
        <v>8.216510903426899E-3</v>
      </c>
      <c r="AE648" s="2">
        <f>(Table2[[#This Row],[Close Price]]/Table2[[#This Row],[Current Week Low]])-1</f>
        <v>3.0858169602749896E-3</v>
      </c>
      <c r="AF648" s="2">
        <f>(Table2[[#This Row],[Current Week High]]/Table2[[#This Row],[Close Price]])-1</f>
        <v>3.5981308411215052E-2</v>
      </c>
      <c r="AG648" s="2">
        <f>(Table2[[#This Row],[Close Price]]/Table2[[#This Row],[Current Month Low]])-1</f>
        <v>0.20557720294821857</v>
      </c>
      <c r="AH648" s="2">
        <f>(Table2[[#This Row],[Current Month High]]/Table2[[#This Row],[Close Price]])-1</f>
        <v>7.0054517133956384E-2</v>
      </c>
      <c r="AI648">
        <v>7.0054517133956304</v>
      </c>
      <c r="AJ648">
        <v>61.458660798491003</v>
      </c>
      <c r="AK648" t="str">
        <f>IF(AND(Table2[[#This Row],[20D EMA]]&gt;Table2[[#This Row],[50D EMA]],Table2[[#This Row],[50D EMA]]&gt;Table2[[#This Row],[200D EMA]]),"Uptrend","Downtrend/NoTrend")</f>
        <v>Uptrend</v>
      </c>
      <c r="AL648">
        <v>0.13</v>
      </c>
      <c r="AM648" t="s">
        <v>10183</v>
      </c>
      <c r="AN648">
        <v>21.43</v>
      </c>
      <c r="AO648" t="s">
        <v>10183</v>
      </c>
      <c r="AP648">
        <v>9.5931406568638994E-2</v>
      </c>
      <c r="AQ648">
        <f>(Table2[[#This Row],[Sharpe Ratio]]-AVERAGE(Table2[Sharpe Ratio]))/_xlfn.STDEV.P(Table2[Sharpe Ratio])</f>
        <v>0.47865720814878882</v>
      </c>
      <c r="AR6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1.5939080430232944</v>
      </c>
      <c r="AS648">
        <f>_xlfn.RANK.AVG(Table2[[#This Row],[1Y Return vs Nifty Z-Score]],Table2[1Y Return vs Nifty Z-Score])</f>
        <v>568</v>
      </c>
      <c r="AT648">
        <f>_xlfn.RANK.AVG(Table2[[#This Row],[6M Return vs Nifty Z-Score]],Table2[6M Return vs Nifty Z-Score])</f>
        <v>319</v>
      </c>
      <c r="AU648">
        <f>_xlfn.RANK.AVG(Table2[[#This Row],[Sharpe Ratio Z-Score]],Table2[Sharpe Ratio Z-Score])</f>
        <v>218</v>
      </c>
      <c r="AV648">
        <f>(Table2[[#This Row],[Rank 1Y]]+Table2[[#This Row],[Rank 6M]]+Table2[[#This Row],[Rank Sharpe]])/3</f>
        <v>368.33333333333331</v>
      </c>
    </row>
    <row r="649" spans="1:48" x14ac:dyDescent="0.3">
      <c r="A649" t="s">
        <v>1704</v>
      </c>
      <c r="B649" t="s">
        <v>1705</v>
      </c>
      <c r="C649" t="s">
        <v>10143</v>
      </c>
      <c r="D649" t="s">
        <v>258</v>
      </c>
      <c r="E649">
        <v>4559.4344998400002</v>
      </c>
      <c r="F649">
        <v>1452.4</v>
      </c>
      <c r="G649">
        <v>-6.0767319502425501</v>
      </c>
      <c r="H649">
        <f>(Table2[[#This Row],[1Y Return vs Nifty]]-AVERAGE(Table2[1Y Return vs Nifty]))/_xlfn.STDEV.P(Table2[1Y Return vs Nifty])</f>
        <v>-0.60931057398956379</v>
      </c>
      <c r="I649">
        <v>9.7701849053674295</v>
      </c>
      <c r="J649">
        <f>(Table2[[#This Row],[1M Return vs Nifty]]-AVERAGE(Table2[1M Return vs Nifty]))/_xlfn.STDEV.P(Table2[1M Return vs Nifty])</f>
        <v>0.97614069883152399</v>
      </c>
      <c r="K649">
        <v>-3.33591554769419</v>
      </c>
      <c r="L649">
        <f>(Table2[[#This Row],[6M Return vs Nifty]]-AVERAGE(Table2[6M Return vs Nifty]))/_xlfn.STDEV.P(Table2[6M Return vs Nifty])</f>
        <v>-0.42800306184217451</v>
      </c>
      <c r="M649">
        <v>-2.9292351502143199</v>
      </c>
      <c r="N649">
        <f>(Table2[[#This Row],[1W Return vs Nifty]]-AVERAGE(Table2[1W Return vs Nifty]))/_xlfn.STDEV.P(Table2[1W Return vs Nifty])</f>
        <v>-0.29722331947876601</v>
      </c>
      <c r="O649">
        <v>1392.54</v>
      </c>
      <c r="P649">
        <v>1330.97307616696</v>
      </c>
      <c r="Q649">
        <v>1212.29336255873</v>
      </c>
      <c r="R649">
        <v>65.5030414494654</v>
      </c>
      <c r="S649" s="2">
        <f>(Table2[[#This Row],[Close Price]]-Table2[[#This Row],[20D EMA]])/Table2[[#This Row],[20D EMA]]</f>
        <v>4.2986197883005249E-2</v>
      </c>
      <c r="T649" s="2">
        <f>(Table2[[#This Row],[Close Price]]-Table2[[#This Row],[50D EMA]])/Table2[[#This Row],[50D EMA]]</f>
        <v>9.1231690563369452E-2</v>
      </c>
      <c r="U649" s="2">
        <f>(Table2[[#This Row],[Close Price]]-Table2[[#This Row],[200D EMA]])/Table2[[#This Row],[200D EMA]]</f>
        <v>0.19805984661541692</v>
      </c>
      <c r="V649">
        <v>1.04982988428813</v>
      </c>
      <c r="W649">
        <v>1452.4</v>
      </c>
      <c r="X649">
        <v>1469.95</v>
      </c>
      <c r="Y649">
        <v>1423.05</v>
      </c>
      <c r="Z649">
        <v>1460.75</v>
      </c>
      <c r="AA649">
        <v>1380</v>
      </c>
      <c r="AB649">
        <v>1526.6</v>
      </c>
      <c r="AC649" s="2">
        <f>(Table2[[#This Row],[Close Price]]/Table2[[#This Row],[Day Low]])-1</f>
        <v>0</v>
      </c>
      <c r="AD649" s="2">
        <f>(Table2[[#This Row],[Day High]]/Table2[[#This Row],[Close Price]])-1</f>
        <v>1.2083448085926651E-2</v>
      </c>
      <c r="AE649" s="2">
        <f>(Table2[[#This Row],[Close Price]]/Table2[[#This Row],[Current Week Low]])-1</f>
        <v>2.0624714521626286E-2</v>
      </c>
      <c r="AF649" s="2">
        <f>(Table2[[#This Row],[Current Week High]]/Table2[[#This Row],[Close Price]])-1</f>
        <v>5.7491049297713204E-3</v>
      </c>
      <c r="AG649" s="2">
        <f>(Table2[[#This Row],[Close Price]]/Table2[[#This Row],[Current Month Low]])-1</f>
        <v>5.2463768115942111E-2</v>
      </c>
      <c r="AH649" s="2">
        <f>(Table2[[#This Row],[Current Month High]]/Table2[[#This Row],[Close Price]])-1</f>
        <v>5.108785458551357E-2</v>
      </c>
      <c r="AI649">
        <v>5.1087854585513499</v>
      </c>
      <c r="AJ649">
        <v>50.679531071687897</v>
      </c>
      <c r="AK649" t="str">
        <f>IF(AND(Table2[[#This Row],[20D EMA]]&gt;Table2[[#This Row],[50D EMA]],Table2[[#This Row],[50D EMA]]&gt;Table2[[#This Row],[200D EMA]]),"Uptrend","Downtrend/NoTrend")</f>
        <v>Uptrend</v>
      </c>
      <c r="AL649">
        <v>-0.03</v>
      </c>
      <c r="AM649" t="s">
        <v>10184</v>
      </c>
      <c r="AN649">
        <v>1.94</v>
      </c>
      <c r="AO649" t="s">
        <v>10183</v>
      </c>
      <c r="AP649">
        <v>0.117391828671271</v>
      </c>
      <c r="AQ649">
        <f>(Table2[[#This Row],[Sharpe Ratio]]-AVERAGE(Table2[Sharpe Ratio]))/_xlfn.STDEV.P(Table2[Sharpe Ratio])</f>
        <v>0.72142902945798004</v>
      </c>
      <c r="AR6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0.36303277297899972</v>
      </c>
      <c r="AS649">
        <f>_xlfn.RANK.AVG(Table2[[#This Row],[1Y Return vs Nifty Z-Score]],Table2[1Y Return vs Nifty Z-Score])</f>
        <v>544</v>
      </c>
      <c r="AT649">
        <f>_xlfn.RANK.AVG(Table2[[#This Row],[6M Return vs Nifty Z-Score]],Table2[6M Return vs Nifty Z-Score])</f>
        <v>469</v>
      </c>
      <c r="AU649">
        <f>_xlfn.RANK.AVG(Table2[[#This Row],[Sharpe Ratio Z-Score]],Table2[Sharpe Ratio Z-Score])</f>
        <v>171</v>
      </c>
      <c r="AV649">
        <f>(Table2[[#This Row],[Rank 1Y]]+Table2[[#This Row],[Rank 6M]]+Table2[[#This Row],[Rank Sharpe]])/3</f>
        <v>394.66666666666669</v>
      </c>
    </row>
    <row r="650" spans="1:48" x14ac:dyDescent="0.3">
      <c r="A650" t="s">
        <v>1706</v>
      </c>
      <c r="B650" t="s">
        <v>1707</v>
      </c>
      <c r="C650" t="s">
        <v>10153</v>
      </c>
      <c r="D650" t="s">
        <v>550</v>
      </c>
      <c r="E650">
        <v>4552.3911983999997</v>
      </c>
      <c r="F650">
        <v>823.2</v>
      </c>
      <c r="G650">
        <v>-30.678040998642</v>
      </c>
      <c r="H650">
        <f>(Table2[[#This Row],[1Y Return vs Nifty]]-AVERAGE(Table2[1Y Return vs Nifty]))/_xlfn.STDEV.P(Table2[1Y Return vs Nifty])</f>
        <v>-0.91187245057776145</v>
      </c>
      <c r="I650">
        <v>-1.5221471536681499</v>
      </c>
      <c r="J650">
        <f>(Table2[[#This Row],[1M Return vs Nifty]]-AVERAGE(Table2[1M Return vs Nifty]))/_xlfn.STDEV.P(Table2[1M Return vs Nifty])</f>
        <v>-9.759155609415418E-2</v>
      </c>
      <c r="K650">
        <v>-6.9368850995528799</v>
      </c>
      <c r="L650">
        <f>(Table2[[#This Row],[6M Return vs Nifty]]-AVERAGE(Table2[6M Return vs Nifty]))/_xlfn.STDEV.P(Table2[6M Return vs Nifty])</f>
        <v>-0.53879183465420033</v>
      </c>
      <c r="M650">
        <v>-3.5536006412567098</v>
      </c>
      <c r="N650">
        <f>(Table2[[#This Row],[1W Return vs Nifty]]-AVERAGE(Table2[1W Return vs Nifty]))/_xlfn.STDEV.P(Table2[1W Return vs Nifty])</f>
        <v>-0.43045307968133534</v>
      </c>
      <c r="O650">
        <v>802.38</v>
      </c>
      <c r="P650">
        <v>770.14997836871601</v>
      </c>
      <c r="Q650">
        <v>760.44190856337502</v>
      </c>
      <c r="R650">
        <v>60.271343736542001</v>
      </c>
      <c r="S650" s="2">
        <f>(Table2[[#This Row],[Close Price]]-Table2[[#This Row],[20D EMA]])/Table2[[#This Row],[20D EMA]]</f>
        <v>2.5947805279294162E-2</v>
      </c>
      <c r="T650" s="2">
        <f>(Table2[[#This Row],[Close Price]]-Table2[[#This Row],[50D EMA]])/Table2[[#This Row],[50D EMA]]</f>
        <v>6.8882715213017739E-2</v>
      </c>
      <c r="U650" s="2">
        <f>(Table2[[#This Row],[Close Price]]-Table2[[#This Row],[200D EMA]])/Table2[[#This Row],[200D EMA]]</f>
        <v>8.2528449221305353E-2</v>
      </c>
      <c r="V650">
        <v>0.91831313823343297</v>
      </c>
      <c r="W650">
        <v>812</v>
      </c>
      <c r="X650">
        <v>830</v>
      </c>
      <c r="Y650">
        <v>804.25</v>
      </c>
      <c r="Z650">
        <v>828.7</v>
      </c>
      <c r="AA650">
        <v>785.55</v>
      </c>
      <c r="AB650">
        <v>868.9</v>
      </c>
      <c r="AC650" s="2">
        <f>(Table2[[#This Row],[Close Price]]/Table2[[#This Row],[Day Low]])-1</f>
        <v>1.379310344827589E-2</v>
      </c>
      <c r="AD650" s="2">
        <f>(Table2[[#This Row],[Day High]]/Table2[[#This Row],[Close Price]])-1</f>
        <v>8.2604470359570747E-3</v>
      </c>
      <c r="AE650" s="2">
        <f>(Table2[[#This Row],[Close Price]]/Table2[[#This Row],[Current Week Low]])-1</f>
        <v>2.3562325147653107E-2</v>
      </c>
      <c r="AF650" s="2">
        <f>(Table2[[#This Row],[Current Week High]]/Table2[[#This Row],[Close Price]])-1</f>
        <v>6.6812439261418888E-3</v>
      </c>
      <c r="AG650" s="2">
        <f>(Table2[[#This Row],[Close Price]]/Table2[[#This Row],[Current Month Low]])-1</f>
        <v>4.792820316975388E-2</v>
      </c>
      <c r="AH650" s="2">
        <f>(Table2[[#This Row],[Current Month High]]/Table2[[#This Row],[Close Price]])-1</f>
        <v>5.5515063168124268E-2</v>
      </c>
      <c r="AI650">
        <v>9.7971331389698602</v>
      </c>
      <c r="AJ650">
        <v>25.306339904102199</v>
      </c>
      <c r="AK650" t="str">
        <f>IF(AND(Table2[[#This Row],[20D EMA]]&gt;Table2[[#This Row],[50D EMA]],Table2[[#This Row],[50D EMA]]&gt;Table2[[#This Row],[200D EMA]]),"Uptrend","Downtrend/NoTrend")</f>
        <v>Uptrend</v>
      </c>
      <c r="AL650">
        <v>0</v>
      </c>
      <c r="AM650" t="s">
        <v>10185</v>
      </c>
      <c r="AN650">
        <v>0.93</v>
      </c>
      <c r="AO650" t="s">
        <v>10183</v>
      </c>
      <c r="AP650">
        <v>-0.138836634529035</v>
      </c>
      <c r="AQ650">
        <f>(Table2[[#This Row],[Sharpe Ratio]]-AVERAGE(Table2[Sharpe Ratio]))/_xlfn.STDEV.P(Table2[Sharpe Ratio])</f>
        <v>-2.1771649676640177</v>
      </c>
      <c r="AR6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-4.1558738886714695</v>
      </c>
      <c r="AS650">
        <f>_xlfn.RANK.AVG(Table2[[#This Row],[1Y Return vs Nifty Z-Score]],Table2[1Y Return vs Nifty Z-Score])</f>
        <v>666</v>
      </c>
      <c r="AT650">
        <f>_xlfn.RANK.AVG(Table2[[#This Row],[6M Return vs Nifty Z-Score]],Table2[6M Return vs Nifty Z-Score])</f>
        <v>500</v>
      </c>
      <c r="AU650">
        <f>_xlfn.RANK.AVG(Table2[[#This Row],[Sharpe Ratio Z-Score]],Table2[Sharpe Ratio Z-Score])</f>
        <v>723</v>
      </c>
      <c r="AV650">
        <f>(Table2[[#This Row],[Rank 1Y]]+Table2[[#This Row],[Rank 6M]]+Table2[[#This Row],[Rank Sharpe]])/3</f>
        <v>629.66666666666663</v>
      </c>
    </row>
    <row r="651" spans="1:48" x14ac:dyDescent="0.3">
      <c r="A651" t="s">
        <v>1712</v>
      </c>
      <c r="B651" t="s">
        <v>1713</v>
      </c>
      <c r="C651" t="s">
        <v>10156</v>
      </c>
      <c r="D651" t="s">
        <v>710</v>
      </c>
      <c r="E651">
        <v>4492.6467221599996</v>
      </c>
      <c r="F651">
        <v>680.2</v>
      </c>
      <c r="G651">
        <v>16.688070143640701</v>
      </c>
      <c r="H651">
        <f>(Table2[[#This Row],[1Y Return vs Nifty]]-AVERAGE(Table2[1Y Return vs Nifty]))/_xlfn.STDEV.P(Table2[1Y Return vs Nifty])</f>
        <v>-0.32933517804077111</v>
      </c>
      <c r="I651">
        <v>-3.3903741574278201</v>
      </c>
      <c r="J651">
        <f>(Table2[[#This Row],[1M Return vs Nifty]]-AVERAGE(Table2[1M Return vs Nifty]))/_xlfn.STDEV.P(Table2[1M Return vs Nifty])</f>
        <v>-0.27523206320754795</v>
      </c>
      <c r="K651">
        <v>-17.894936224601501</v>
      </c>
      <c r="L651">
        <f>(Table2[[#This Row],[6M Return vs Nifty]]-AVERAGE(Table2[6M Return vs Nifty]))/_xlfn.STDEV.P(Table2[6M Return vs Nifty])</f>
        <v>-0.87593132419221575</v>
      </c>
      <c r="M651">
        <v>-4.9335346000328801</v>
      </c>
      <c r="N651">
        <f>(Table2[[#This Row],[1W Return vs Nifty]]-AVERAGE(Table2[1W Return vs Nifty]))/_xlfn.STDEV.P(Table2[1W Return vs Nifty])</f>
        <v>-0.72490924848110849</v>
      </c>
      <c r="O651">
        <v>682.81</v>
      </c>
      <c r="P651">
        <v>661.46287620559303</v>
      </c>
      <c r="Q651">
        <v>644.52872363904805</v>
      </c>
      <c r="R651">
        <v>45.388284587165799</v>
      </c>
      <c r="S651" s="2">
        <f>(Table2[[#This Row],[Close Price]]-Table2[[#This Row],[20D EMA]])/Table2[[#This Row],[20D EMA]]</f>
        <v>-3.8224396244927582E-3</v>
      </c>
      <c r="T651" s="2">
        <f>(Table2[[#This Row],[Close Price]]-Table2[[#This Row],[50D EMA]])/Table2[[#This Row],[50D EMA]]</f>
        <v>2.8326795755931767E-2</v>
      </c>
      <c r="U651" s="2">
        <f>(Table2[[#This Row],[Close Price]]-Table2[[#This Row],[200D EMA]])/Table2[[#This Row],[200D EMA]]</f>
        <v>5.5344742681986019E-2</v>
      </c>
      <c r="V651">
        <v>2.0190384053259298</v>
      </c>
      <c r="W651">
        <v>679.2</v>
      </c>
      <c r="X651">
        <v>685.25</v>
      </c>
      <c r="Y651">
        <v>678</v>
      </c>
      <c r="Z651">
        <v>698</v>
      </c>
      <c r="AA651">
        <v>670.05</v>
      </c>
      <c r="AB651">
        <v>753.5</v>
      </c>
      <c r="AC651" s="2">
        <f>(Table2[[#This Row],[Close Price]]/Table2[[#This Row],[Day Low]])-1</f>
        <v>1.472320376914027E-3</v>
      </c>
      <c r="AD651" s="2">
        <f>(Table2[[#This Row],[Day High]]/Table2[[#This Row],[Close Price]])-1</f>
        <v>7.4242869744192141E-3</v>
      </c>
      <c r="AE651" s="2">
        <f>(Table2[[#This Row],[Close Price]]/Table2[[#This Row],[Current Week Low]])-1</f>
        <v>3.2448377581122401E-3</v>
      </c>
      <c r="AF651" s="2">
        <f>(Table2[[#This Row],[Current Week High]]/Table2[[#This Row],[Close Price]])-1</f>
        <v>2.6168773890032249E-2</v>
      </c>
      <c r="AG651" s="2">
        <f>(Table2[[#This Row],[Close Price]]/Table2[[#This Row],[Current Month Low]])-1</f>
        <v>1.5148123274382641E-2</v>
      </c>
      <c r="AH651" s="2">
        <f>(Table2[[#This Row],[Current Month High]]/Table2[[#This Row],[Close Price]])-1</f>
        <v>0.10776242281681858</v>
      </c>
      <c r="AI651">
        <v>19.817700676271599</v>
      </c>
      <c r="AJ651">
        <v>46.185256823554603</v>
      </c>
      <c r="AK651" t="str">
        <f>IF(AND(Table2[[#This Row],[20D EMA]]&gt;Table2[[#This Row],[50D EMA]],Table2[[#This Row],[50D EMA]]&gt;Table2[[#This Row],[200D EMA]]),"Uptrend","Downtrend/NoTrend")</f>
        <v>Uptrend</v>
      </c>
      <c r="AL651">
        <v>-0.02</v>
      </c>
      <c r="AM651" t="s">
        <v>10184</v>
      </c>
      <c r="AN651">
        <v>-0.42</v>
      </c>
      <c r="AO651" t="s">
        <v>10184</v>
      </c>
      <c r="AP651">
        <v>0.10092253444082901</v>
      </c>
      <c r="AQ651">
        <f>(Table2[[#This Row],[Sharpe Ratio]]-AVERAGE(Table2[Sharpe Ratio]))/_xlfn.STDEV.P(Table2[Sharpe Ratio])</f>
        <v>0.53511952739506441</v>
      </c>
      <c r="AR6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-1.6702882865265789</v>
      </c>
      <c r="AS651">
        <f>_xlfn.RANK.AVG(Table2[[#This Row],[1Y Return vs Nifty Z-Score]],Table2[1Y Return vs Nifty Z-Score])</f>
        <v>402</v>
      </c>
      <c r="AT651">
        <f>_xlfn.RANK.AVG(Table2[[#This Row],[6M Return vs Nifty Z-Score]],Table2[6M Return vs Nifty Z-Score])</f>
        <v>610</v>
      </c>
      <c r="AU651">
        <f>_xlfn.RANK.AVG(Table2[[#This Row],[Sharpe Ratio Z-Score]],Table2[Sharpe Ratio Z-Score])</f>
        <v>205</v>
      </c>
      <c r="AV651">
        <f>(Table2[[#This Row],[Rank 1Y]]+Table2[[#This Row],[Rank 6M]]+Table2[[#This Row],[Rank Sharpe]])/3</f>
        <v>405.66666666666669</v>
      </c>
    </row>
    <row r="652" spans="1:48" x14ac:dyDescent="0.3">
      <c r="A652" t="s">
        <v>1714</v>
      </c>
      <c r="B652" t="s">
        <v>1715</v>
      </c>
      <c r="C652" t="s">
        <v>10141</v>
      </c>
      <c r="D652" t="s">
        <v>285</v>
      </c>
      <c r="E652">
        <v>4491.3937329299997</v>
      </c>
      <c r="F652">
        <v>232.95</v>
      </c>
      <c r="G652">
        <v>14.1078810369282</v>
      </c>
      <c r="H652">
        <f>(Table2[[#This Row],[1Y Return vs Nifty]]-AVERAGE(Table2[1Y Return vs Nifty]))/_xlfn.STDEV.P(Table2[1Y Return vs Nifty])</f>
        <v>-0.36106791456074711</v>
      </c>
      <c r="I652">
        <v>-18.459500680863101</v>
      </c>
      <c r="J652">
        <f>(Table2[[#This Row],[1M Return vs Nifty]]-AVERAGE(Table2[1M Return vs Nifty]))/_xlfn.STDEV.P(Table2[1M Return vs Nifty])</f>
        <v>-1.7080811077786284</v>
      </c>
      <c r="K652">
        <v>-18.9343155953379</v>
      </c>
      <c r="L652">
        <f>(Table2[[#This Row],[6M Return vs Nifty]]-AVERAGE(Table2[6M Return vs Nifty]))/_xlfn.STDEV.P(Table2[6M Return vs Nifty])</f>
        <v>-0.90790925772141884</v>
      </c>
      <c r="M652">
        <v>-7.4063063441924903</v>
      </c>
      <c r="N652">
        <f>(Table2[[#This Row],[1W Return vs Nifty]]-AVERAGE(Table2[1W Return vs Nifty]))/_xlfn.STDEV.P(Table2[1W Return vs Nifty])</f>
        <v>-1.25255978528457</v>
      </c>
      <c r="O652">
        <v>244.4</v>
      </c>
      <c r="P652">
        <v>243.01624398438301</v>
      </c>
      <c r="Q652">
        <v>224.38363400934199</v>
      </c>
      <c r="R652">
        <v>27.791870502843199</v>
      </c>
      <c r="S652" s="2">
        <f>(Table2[[#This Row],[Close Price]]-Table2[[#This Row],[20D EMA]])/Table2[[#This Row],[20D EMA]]</f>
        <v>-4.6849427168576173E-2</v>
      </c>
      <c r="T652" s="2">
        <f>(Table2[[#This Row],[Close Price]]-Table2[[#This Row],[50D EMA]])/Table2[[#This Row],[50D EMA]]</f>
        <v>-4.1422103392520171E-2</v>
      </c>
      <c r="U652" s="2">
        <f>(Table2[[#This Row],[Close Price]]-Table2[[#This Row],[200D EMA]])/Table2[[#This Row],[200D EMA]]</f>
        <v>3.8177320857105589E-2</v>
      </c>
      <c r="V652">
        <v>0.779898898237254</v>
      </c>
      <c r="W652">
        <v>233.45</v>
      </c>
      <c r="X652">
        <v>236.8</v>
      </c>
      <c r="Y652">
        <v>229</v>
      </c>
      <c r="Z652">
        <v>235</v>
      </c>
      <c r="AA652">
        <v>229</v>
      </c>
      <c r="AB652">
        <v>253.45</v>
      </c>
      <c r="AC652" s="2">
        <f>(Table2[[#This Row],[Close Price]]/Table2[[#This Row],[Day Low]])-1</f>
        <v>-2.1417862497322693E-3</v>
      </c>
      <c r="AD652" s="2">
        <f>(Table2[[#This Row],[Day High]]/Table2[[#This Row],[Close Price]])-1</f>
        <v>1.6527151749302416E-2</v>
      </c>
      <c r="AE652" s="2">
        <f>(Table2[[#This Row],[Close Price]]/Table2[[#This Row],[Current Week Low]])-1</f>
        <v>1.7248908296943144E-2</v>
      </c>
      <c r="AF652" s="2">
        <f>(Table2[[#This Row],[Current Week High]]/Table2[[#This Row],[Close Price]])-1</f>
        <v>8.8001717106676036E-3</v>
      </c>
      <c r="AG652" s="2">
        <f>(Table2[[#This Row],[Close Price]]/Table2[[#This Row],[Current Month Low]])-1</f>
        <v>1.7248908296943144E-2</v>
      </c>
      <c r="AH652" s="2">
        <f>(Table2[[#This Row],[Current Month High]]/Table2[[#This Row],[Close Price]])-1</f>
        <v>8.8001717106675148E-2</v>
      </c>
      <c r="AI652">
        <v>25.0912212921227</v>
      </c>
      <c r="AJ652">
        <v>43.574730354391299</v>
      </c>
      <c r="AK652" t="str">
        <f>IF(AND(Table2[[#This Row],[20D EMA]]&gt;Table2[[#This Row],[50D EMA]],Table2[[#This Row],[50D EMA]]&gt;Table2[[#This Row],[200D EMA]]),"Uptrend","Downtrend/NoTrend")</f>
        <v>Uptrend</v>
      </c>
      <c r="AL652">
        <v>-0.1</v>
      </c>
      <c r="AM652" t="s">
        <v>10184</v>
      </c>
      <c r="AN652">
        <v>-6.05</v>
      </c>
      <c r="AO652" t="s">
        <v>10184</v>
      </c>
      <c r="AP652">
        <v>0.163875474360338</v>
      </c>
      <c r="AQ652">
        <f>(Table2[[#This Row],[Sharpe Ratio]]-AVERAGE(Table2[Sharpe Ratio]))/_xlfn.STDEV.P(Table2[Sharpe Ratio])</f>
        <v>1.2472769960570107</v>
      </c>
      <c r="AR6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-2.9823410692883536</v>
      </c>
      <c r="AS652">
        <f>_xlfn.RANK.AVG(Table2[[#This Row],[1Y Return vs Nifty Z-Score]],Table2[1Y Return vs Nifty Z-Score])</f>
        <v>415</v>
      </c>
      <c r="AT652">
        <f>_xlfn.RANK.AVG(Table2[[#This Row],[6M Return vs Nifty Z-Score]],Table2[6M Return vs Nifty Z-Score])</f>
        <v>615</v>
      </c>
      <c r="AU652">
        <f>_xlfn.RANK.AVG(Table2[[#This Row],[Sharpe Ratio Z-Score]],Table2[Sharpe Ratio Z-Score])</f>
        <v>81</v>
      </c>
      <c r="AV652">
        <f>(Table2[[#This Row],[Rank 1Y]]+Table2[[#This Row],[Rank 6M]]+Table2[[#This Row],[Rank Sharpe]])/3</f>
        <v>370.33333333333331</v>
      </c>
    </row>
    <row r="653" spans="1:48" x14ac:dyDescent="0.3">
      <c r="A653" t="s">
        <v>1720</v>
      </c>
      <c r="B653" t="s">
        <v>1721</v>
      </c>
      <c r="C653" t="s">
        <v>10147</v>
      </c>
      <c r="D653" t="s">
        <v>106</v>
      </c>
      <c r="E653">
        <v>4472.88</v>
      </c>
      <c r="F653">
        <v>7454.8</v>
      </c>
      <c r="G653">
        <v>49.526859182150197</v>
      </c>
      <c r="H653">
        <f>(Table2[[#This Row],[1Y Return vs Nifty]]-AVERAGE(Table2[1Y Return vs Nifty]))/_xlfn.STDEV.P(Table2[1Y Return vs Nifty])</f>
        <v>7.4536242655916893E-2</v>
      </c>
      <c r="I653">
        <v>6.7826624006738996</v>
      </c>
      <c r="J653">
        <f>(Table2[[#This Row],[1M Return vs Nifty]]-AVERAGE(Table2[1M Return vs Nifty]))/_xlfn.STDEV.P(Table2[1M Return vs Nifty])</f>
        <v>0.692071893660402</v>
      </c>
      <c r="K653">
        <v>-4.7289220711860001</v>
      </c>
      <c r="L653">
        <f>(Table2[[#This Row],[6M Return vs Nifty]]-AVERAGE(Table2[6M Return vs Nifty]))/_xlfn.STDEV.P(Table2[6M Return vs Nifty])</f>
        <v>-0.47086082029701748</v>
      </c>
      <c r="M653">
        <v>-0.55287953501347797</v>
      </c>
      <c r="N653">
        <f>(Table2[[#This Row],[1W Return vs Nifty]]-AVERAGE(Table2[1W Return vs Nifty]))/_xlfn.STDEV.P(Table2[1W Return vs Nifty])</f>
        <v>0.209853534241425</v>
      </c>
      <c r="O653">
        <v>7191.09</v>
      </c>
      <c r="P653">
        <v>6880.1833208110302</v>
      </c>
      <c r="Q653">
        <v>6261.2617965798499</v>
      </c>
      <c r="R653">
        <v>59.889342806987102</v>
      </c>
      <c r="S653" s="2">
        <f>(Table2[[#This Row],[Close Price]]-Table2[[#This Row],[20D EMA]])/Table2[[#This Row],[20D EMA]]</f>
        <v>3.6671770204516986E-2</v>
      </c>
      <c r="T653" s="2">
        <f>(Table2[[#This Row],[Close Price]]-Table2[[#This Row],[50D EMA]])/Table2[[#This Row],[50D EMA]]</f>
        <v>8.351764079466921E-2</v>
      </c>
      <c r="U653" s="2">
        <f>(Table2[[#This Row],[Close Price]]-Table2[[#This Row],[200D EMA]])/Table2[[#This Row],[200D EMA]]</f>
        <v>0.19062263201837498</v>
      </c>
      <c r="V653">
        <v>0.89802945802376</v>
      </c>
      <c r="W653">
        <v>7448.55</v>
      </c>
      <c r="X653">
        <v>7549.8</v>
      </c>
      <c r="Y653">
        <v>7264.8</v>
      </c>
      <c r="Z653">
        <v>7524</v>
      </c>
      <c r="AA653">
        <v>6834.05</v>
      </c>
      <c r="AB653">
        <v>7650</v>
      </c>
      <c r="AC653" s="2">
        <f>(Table2[[#This Row],[Close Price]]/Table2[[#This Row],[Day Low]])-1</f>
        <v>8.3908948721567178E-4</v>
      </c>
      <c r="AD653" s="2">
        <f>(Table2[[#This Row],[Day High]]/Table2[[#This Row],[Close Price]])-1</f>
        <v>1.2743467296238764E-2</v>
      </c>
      <c r="AE653" s="2">
        <f>(Table2[[#This Row],[Close Price]]/Table2[[#This Row],[Current Week Low]])-1</f>
        <v>2.6153507322981939E-2</v>
      </c>
      <c r="AF653" s="2">
        <f>(Table2[[#This Row],[Current Week High]]/Table2[[#This Row],[Close Price]])-1</f>
        <v>9.2826098621021647E-3</v>
      </c>
      <c r="AG653" s="2">
        <f>(Table2[[#This Row],[Close Price]]/Table2[[#This Row],[Current Month Low]])-1</f>
        <v>9.0831937138300178E-2</v>
      </c>
      <c r="AH653" s="2">
        <f>(Table2[[#This Row],[Current Month High]]/Table2[[#This Row],[Close Price]])-1</f>
        <v>2.6184471749745031E-2</v>
      </c>
      <c r="AI653">
        <v>14.0204968610827</v>
      </c>
      <c r="AJ653">
        <v>104.24109589040999</v>
      </c>
      <c r="AK653" t="str">
        <f>IF(AND(Table2[[#This Row],[20D EMA]]&gt;Table2[[#This Row],[50D EMA]],Table2[[#This Row],[50D EMA]]&gt;Table2[[#This Row],[200D EMA]]),"Uptrend","Downtrend/NoTrend")</f>
        <v>Uptrend</v>
      </c>
      <c r="AL653">
        <v>0.05</v>
      </c>
      <c r="AM653" t="s">
        <v>10183</v>
      </c>
      <c r="AN653">
        <v>5.24</v>
      </c>
      <c r="AO653" t="s">
        <v>10183</v>
      </c>
      <c r="AP653">
        <v>8.1668206505998001E-2</v>
      </c>
      <c r="AQ653">
        <f>(Table2[[#This Row],[Sharpe Ratio]]-AVERAGE(Table2[Sharpe Ratio]))/_xlfn.STDEV.P(Table2[Sharpe Ratio])</f>
        <v>0.31730422821462234</v>
      </c>
      <c r="AR6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0.82290507847534866</v>
      </c>
      <c r="AS653">
        <f>_xlfn.RANK.AVG(Table2[[#This Row],[1Y Return vs Nifty Z-Score]],Table2[1Y Return vs Nifty Z-Score])</f>
        <v>253</v>
      </c>
      <c r="AT653">
        <f>_xlfn.RANK.AVG(Table2[[#This Row],[6M Return vs Nifty Z-Score]],Table2[6M Return vs Nifty Z-Score])</f>
        <v>490</v>
      </c>
      <c r="AU653">
        <f>_xlfn.RANK.AVG(Table2[[#This Row],[Sharpe Ratio Z-Score]],Table2[Sharpe Ratio Z-Score])</f>
        <v>244</v>
      </c>
      <c r="AV653">
        <f>(Table2[[#This Row],[Rank 1Y]]+Table2[[#This Row],[Rank 6M]]+Table2[[#This Row],[Rank Sharpe]])/3</f>
        <v>329</v>
      </c>
    </row>
    <row r="654" spans="1:48" x14ac:dyDescent="0.3">
      <c r="A654" t="s">
        <v>1724</v>
      </c>
      <c r="B654" t="s">
        <v>1725</v>
      </c>
      <c r="C654" t="s">
        <v>10155</v>
      </c>
      <c r="D654" t="s">
        <v>1726</v>
      </c>
      <c r="E654">
        <v>4464.2035489999998</v>
      </c>
      <c r="F654">
        <v>25.22</v>
      </c>
      <c r="G654">
        <v>33.446755788686602</v>
      </c>
      <c r="H654">
        <f>(Table2[[#This Row],[1Y Return vs Nifty]]-AVERAGE(Table2[1Y Return vs Nifty]))/_xlfn.STDEV.P(Table2[1Y Return vs Nifty])</f>
        <v>-0.12322665885826582</v>
      </c>
      <c r="I654">
        <v>-2.46652082670425</v>
      </c>
      <c r="J654">
        <f>(Table2[[#This Row],[1M Return vs Nifty]]-AVERAGE(Table2[1M Return vs Nifty]))/_xlfn.STDEV.P(Table2[1M Return vs Nifty])</f>
        <v>-0.18738739880762978</v>
      </c>
      <c r="K654">
        <v>-8.5357502175871502</v>
      </c>
      <c r="L654">
        <f>(Table2[[#This Row],[6M Return vs Nifty]]-AVERAGE(Table2[6M Return vs Nifty]))/_xlfn.STDEV.P(Table2[6M Return vs Nifty])</f>
        <v>-0.58798311543788262</v>
      </c>
      <c r="M654">
        <v>-0.52669756560006598</v>
      </c>
      <c r="N654">
        <f>(Table2[[#This Row],[1W Return vs Nifty]]-AVERAGE(Table2[1W Return vs Nifty]))/_xlfn.STDEV.P(Table2[1W Return vs Nifty])</f>
        <v>0.21544035407151557</v>
      </c>
      <c r="O654">
        <v>22.89</v>
      </c>
      <c r="P654">
        <v>22.223254362059901</v>
      </c>
      <c r="Q654">
        <v>21.062893642001999</v>
      </c>
      <c r="R654">
        <v>78.324487004982799</v>
      </c>
      <c r="S654" s="2">
        <f>(Table2[[#This Row],[Close Price]]-Table2[[#This Row],[20D EMA]])/Table2[[#This Row],[20D EMA]]</f>
        <v>0.10179117518567052</v>
      </c>
      <c r="T654" s="2">
        <f>(Table2[[#This Row],[Close Price]]-Table2[[#This Row],[50D EMA]])/Table2[[#This Row],[50D EMA]]</f>
        <v>0.13484729055057829</v>
      </c>
      <c r="U654" s="2">
        <f>(Table2[[#This Row],[Close Price]]-Table2[[#This Row],[200D EMA]])/Table2[[#This Row],[200D EMA]]</f>
        <v>0.19736634617516269</v>
      </c>
      <c r="V654">
        <v>1.7376656260883301</v>
      </c>
      <c r="W654">
        <v>24.85</v>
      </c>
      <c r="X654">
        <v>25.66</v>
      </c>
      <c r="Y654">
        <v>22.92</v>
      </c>
      <c r="Z654">
        <v>25.53</v>
      </c>
      <c r="AA654">
        <v>21.7</v>
      </c>
      <c r="AB654">
        <v>25.53</v>
      </c>
      <c r="AC654" s="2">
        <f>(Table2[[#This Row],[Close Price]]/Table2[[#This Row],[Day Low]])-1</f>
        <v>1.4889336016096433E-2</v>
      </c>
      <c r="AD654" s="2">
        <f>(Table2[[#This Row],[Day High]]/Table2[[#This Row],[Close Price]])-1</f>
        <v>1.7446471054718637E-2</v>
      </c>
      <c r="AE654" s="2">
        <f>(Table2[[#This Row],[Close Price]]/Table2[[#This Row],[Current Week Low]])-1</f>
        <v>0.10034904013961587</v>
      </c>
      <c r="AF654" s="2">
        <f>(Table2[[#This Row],[Current Week High]]/Table2[[#This Row],[Close Price]])-1</f>
        <v>1.2291831879460924E-2</v>
      </c>
      <c r="AG654" s="2">
        <f>(Table2[[#This Row],[Close Price]]/Table2[[#This Row],[Current Month Low]])-1</f>
        <v>0.16221198156682015</v>
      </c>
      <c r="AH654" s="2">
        <f>(Table2[[#This Row],[Current Month High]]/Table2[[#This Row],[Close Price]])-1</f>
        <v>1.2291831879460924E-2</v>
      </c>
      <c r="AI654">
        <v>10.8247422680412</v>
      </c>
      <c r="AJ654">
        <v>69.261744966442905</v>
      </c>
      <c r="AK654" t="str">
        <f>IF(AND(Table2[[#This Row],[20D EMA]]&gt;Table2[[#This Row],[50D EMA]],Table2[[#This Row],[50D EMA]]&gt;Table2[[#This Row],[200D EMA]]),"Uptrend","Downtrend/NoTrend")</f>
        <v>Uptrend</v>
      </c>
      <c r="AL654">
        <v>0.03</v>
      </c>
      <c r="AM654" t="s">
        <v>10183</v>
      </c>
      <c r="AN654">
        <v>16.54</v>
      </c>
      <c r="AO654" t="s">
        <v>10183</v>
      </c>
      <c r="AP654">
        <v>-5.8710040081386999E-2</v>
      </c>
      <c r="AQ654">
        <f>(Table2[[#This Row],[Sharpe Ratio]]-AVERAGE(Table2[Sharpe Ratio]))/_xlfn.STDEV.P(Table2[Sharpe Ratio])</f>
        <v>-1.2707298949366881</v>
      </c>
      <c r="AR6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-1.9538867139689506</v>
      </c>
      <c r="AS654">
        <f>_xlfn.RANK.AVG(Table2[[#This Row],[1Y Return vs Nifty Z-Score]],Table2[1Y Return vs Nifty Z-Score])</f>
        <v>319</v>
      </c>
      <c r="AT654">
        <f>_xlfn.RANK.AVG(Table2[[#This Row],[6M Return vs Nifty Z-Score]],Table2[6M Return vs Nifty Z-Score])</f>
        <v>518</v>
      </c>
      <c r="AU654">
        <f>_xlfn.RANK.AVG(Table2[[#This Row],[Sharpe Ratio Z-Score]],Table2[Sharpe Ratio Z-Score])</f>
        <v>647</v>
      </c>
      <c r="AV654">
        <f>(Table2[[#This Row],[Rank 1Y]]+Table2[[#This Row],[Rank 6M]]+Table2[[#This Row],[Rank Sharpe]])/3</f>
        <v>494.66666666666669</v>
      </c>
    </row>
    <row r="655" spans="1:48" x14ac:dyDescent="0.3">
      <c r="A655" t="s">
        <v>1729</v>
      </c>
      <c r="B655" t="s">
        <v>1730</v>
      </c>
      <c r="C655" t="s">
        <v>10139</v>
      </c>
      <c r="D655" t="s">
        <v>49</v>
      </c>
      <c r="E655">
        <v>4451.9321212249997</v>
      </c>
      <c r="F655">
        <v>441.4</v>
      </c>
      <c r="G655">
        <v>-54.4534419956805</v>
      </c>
      <c r="H655">
        <f>(Table2[[#This Row],[1Y Return vs Nifty]]-AVERAGE(Table2[1Y Return vs Nifty]))/_xlfn.STDEV.P(Table2[1Y Return vs Nifty])</f>
        <v>-1.2042768071162151</v>
      </c>
      <c r="I655">
        <v>-14.2433577442669</v>
      </c>
      <c r="J655">
        <f>(Table2[[#This Row],[1M Return vs Nifty]]-AVERAGE(Table2[1M Return vs Nifty]))/_xlfn.STDEV.P(Table2[1M Return vs Nifty])</f>
        <v>-1.3071888351520795</v>
      </c>
      <c r="K655">
        <v>-43.942370068878198</v>
      </c>
      <c r="L655">
        <f>(Table2[[#This Row],[6M Return vs Nifty]]-AVERAGE(Table2[6M Return vs Nifty]))/_xlfn.STDEV.P(Table2[6M Return vs Nifty])</f>
        <v>-1.6773163925609045</v>
      </c>
      <c r="M655">
        <v>-2.1301290652313898</v>
      </c>
      <c r="N655">
        <f>(Table2[[#This Row],[1W Return vs Nifty]]-AVERAGE(Table2[1W Return vs Nifty]))/_xlfn.STDEV.P(Table2[1W Return vs Nifty])</f>
        <v>-0.12670666920563048</v>
      </c>
      <c r="O655">
        <v>453.11</v>
      </c>
      <c r="P655">
        <v>465.705236851851</v>
      </c>
      <c r="Q655">
        <v>504.63271878444999</v>
      </c>
      <c r="R655">
        <v>39.2909024084599</v>
      </c>
      <c r="S655" s="2">
        <f>(Table2[[#This Row],[Close Price]]-Table2[[#This Row],[20D EMA]])/Table2[[#This Row],[20D EMA]]</f>
        <v>-2.5843614133433463E-2</v>
      </c>
      <c r="T655" s="2">
        <f>(Table2[[#This Row],[Close Price]]-Table2[[#This Row],[50D EMA]])/Table2[[#This Row],[50D EMA]]</f>
        <v>-5.2190172943197853E-2</v>
      </c>
      <c r="U655" s="2">
        <f>(Table2[[#This Row],[Close Price]]-Table2[[#This Row],[200D EMA]])/Table2[[#This Row],[200D EMA]]</f>
        <v>-0.12530443712956985</v>
      </c>
      <c r="V655">
        <v>0.91356168035590402</v>
      </c>
      <c r="W655">
        <v>441.45</v>
      </c>
      <c r="X655">
        <v>445.95</v>
      </c>
      <c r="Y655">
        <v>440.25</v>
      </c>
      <c r="Z655">
        <v>455</v>
      </c>
      <c r="AA655">
        <v>435.6</v>
      </c>
      <c r="AB655">
        <v>466.6</v>
      </c>
      <c r="AC655" s="2">
        <f>(Table2[[#This Row],[Close Price]]/Table2[[#This Row],[Day Low]])-1</f>
        <v>-1.1326311020498636E-4</v>
      </c>
      <c r="AD655" s="2">
        <f>(Table2[[#This Row],[Day High]]/Table2[[#This Row],[Close Price]])-1</f>
        <v>1.0308110557317729E-2</v>
      </c>
      <c r="AE655" s="2">
        <f>(Table2[[#This Row],[Close Price]]/Table2[[#This Row],[Current Week Low]])-1</f>
        <v>2.6121521862576547E-3</v>
      </c>
      <c r="AF655" s="2">
        <f>(Table2[[#This Row],[Current Week High]]/Table2[[#This Row],[Close Price]])-1</f>
        <v>3.0811055731762682E-2</v>
      </c>
      <c r="AG655" s="2">
        <f>(Table2[[#This Row],[Close Price]]/Table2[[#This Row],[Current Month Low]])-1</f>
        <v>1.33149678604223E-2</v>
      </c>
      <c r="AH655" s="2">
        <f>(Table2[[#This Row],[Current Month High]]/Table2[[#This Row],[Close Price]])-1</f>
        <v>5.7091073855913166E-2</v>
      </c>
      <c r="AI655">
        <v>56.547349342999503</v>
      </c>
      <c r="AJ655">
        <v>6.0547813551177203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-0.22</v>
      </c>
      <c r="AM655" t="s">
        <v>10184</v>
      </c>
      <c r="AN655">
        <v>-2.37</v>
      </c>
      <c r="AO655" t="s">
        <v>10184</v>
      </c>
      <c r="AQ655">
        <f>(Table2[[#This Row],[Sharpe Ratio]]-AVERAGE(Table2[Sharpe Ratio]))/_xlfn.STDEV.P(Table2[Sharpe Ratio])</f>
        <v>-0.60657038812317254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719</v>
      </c>
      <c r="AT655">
        <f>_xlfn.RANK.AVG(Table2[[#This Row],[6M Return vs Nifty Z-Score]],Table2[6M Return vs Nifty Z-Score])</f>
        <v>719</v>
      </c>
      <c r="AU655">
        <f>_xlfn.RANK.AVG(Table2[[#This Row],[Sharpe Ratio Z-Score]],Table2[Sharpe Ratio Z-Score])</f>
        <v>518</v>
      </c>
      <c r="AV655">
        <f>(Table2[[#This Row],[Rank 1Y]]+Table2[[#This Row],[Rank 6M]]+Table2[[#This Row],[Rank Sharpe]])/3</f>
        <v>652</v>
      </c>
    </row>
    <row r="656" spans="1:48" x14ac:dyDescent="0.3">
      <c r="A656" t="s">
        <v>1735</v>
      </c>
      <c r="B656" t="s">
        <v>1736</v>
      </c>
      <c r="C656" t="s">
        <v>10144</v>
      </c>
      <c r="D656" t="s">
        <v>62</v>
      </c>
      <c r="E656">
        <v>4436.9774887499998</v>
      </c>
      <c r="F656">
        <v>359.05</v>
      </c>
      <c r="G656">
        <v>-6.6610141668439802</v>
      </c>
      <c r="H656">
        <f>(Table2[[#This Row],[1Y Return vs Nifty]]-AVERAGE(Table2[1Y Return vs Nifty]))/_xlfn.STDEV.P(Table2[1Y Return vs Nifty])</f>
        <v>-0.61649643241539986</v>
      </c>
      <c r="I656">
        <v>16.178743901110799</v>
      </c>
      <c r="J656">
        <f>(Table2[[#This Row],[1M Return vs Nifty]]-AVERAGE(Table2[1M Return vs Nifty]))/_xlfn.STDEV.P(Table2[1M Return vs Nifty])</f>
        <v>1.5854990196238943</v>
      </c>
      <c r="K656">
        <v>7.2921669858168903</v>
      </c>
      <c r="L656">
        <f>(Table2[[#This Row],[6M Return vs Nifty]]-AVERAGE(Table2[6M Return vs Nifty]))/_xlfn.STDEV.P(Table2[6M Return vs Nifty])</f>
        <v>-0.10101550910798102</v>
      </c>
      <c r="M656">
        <v>-4.4929866642446399</v>
      </c>
      <c r="N656">
        <f>(Table2[[#This Row],[1W Return vs Nifty]]-AVERAGE(Table2[1W Return vs Nifty]))/_xlfn.STDEV.P(Table2[1W Return vs Nifty])</f>
        <v>-0.63090325890469356</v>
      </c>
      <c r="O656">
        <v>340.02</v>
      </c>
      <c r="P656">
        <v>320.207778285497</v>
      </c>
      <c r="Q656">
        <v>302.06293472299302</v>
      </c>
      <c r="R656">
        <v>64.024809413909097</v>
      </c>
      <c r="S656" s="2">
        <f>(Table2[[#This Row],[Close Price]]-Table2[[#This Row],[20D EMA]])/Table2[[#This Row],[20D EMA]]</f>
        <v>5.5967296041409417E-2</v>
      </c>
      <c r="T656" s="2">
        <f>(Table2[[#This Row],[Close Price]]-Table2[[#This Row],[50D EMA]])/Table2[[#This Row],[50D EMA]]</f>
        <v>0.12130317983678497</v>
      </c>
      <c r="U656" s="2">
        <f>(Table2[[#This Row],[Close Price]]-Table2[[#This Row],[200D EMA]])/Table2[[#This Row],[200D EMA]]</f>
        <v>0.18865957628752766</v>
      </c>
      <c r="V656">
        <v>1.4707268940384599</v>
      </c>
      <c r="W656">
        <v>355.4</v>
      </c>
      <c r="X656">
        <v>361.2</v>
      </c>
      <c r="Y656">
        <v>357.7</v>
      </c>
      <c r="Z656">
        <v>365</v>
      </c>
      <c r="AA656">
        <v>333.2</v>
      </c>
      <c r="AB656">
        <v>377.95</v>
      </c>
      <c r="AC656" s="2">
        <f>(Table2[[#This Row],[Close Price]]/Table2[[#This Row],[Day Low]])-1</f>
        <v>1.0270118176702425E-2</v>
      </c>
      <c r="AD656" s="2">
        <f>(Table2[[#This Row],[Day High]]/Table2[[#This Row],[Close Price]])-1</f>
        <v>5.9880239520957446E-3</v>
      </c>
      <c r="AE656" s="2">
        <f>(Table2[[#This Row],[Close Price]]/Table2[[#This Row],[Current Week Low]])-1</f>
        <v>3.7741123846799507E-3</v>
      </c>
      <c r="AF656" s="2">
        <f>(Table2[[#This Row],[Current Week High]]/Table2[[#This Row],[Close Price]])-1</f>
        <v>1.657150814649766E-2</v>
      </c>
      <c r="AG656" s="2">
        <f>(Table2[[#This Row],[Close Price]]/Table2[[#This Row],[Current Month Low]])-1</f>
        <v>7.7581032412965323E-2</v>
      </c>
      <c r="AH656" s="2">
        <f>(Table2[[#This Row],[Current Month High]]/Table2[[#This Row],[Close Price]])-1</f>
        <v>5.2638908230051351E-2</v>
      </c>
      <c r="AI656">
        <v>5.2638908230051298</v>
      </c>
      <c r="AJ656">
        <v>43.562574970012001</v>
      </c>
      <c r="AK656" t="str">
        <f>IF(AND(Table2[[#This Row],[20D EMA]]&gt;Table2[[#This Row],[50D EMA]],Table2[[#This Row],[50D EMA]]&gt;Table2[[#This Row],[200D EMA]]),"Uptrend","Downtrend/NoTrend")</f>
        <v>Uptrend</v>
      </c>
      <c r="AL656">
        <v>0.05</v>
      </c>
      <c r="AM656" t="s">
        <v>10183</v>
      </c>
      <c r="AN656">
        <v>9.77</v>
      </c>
      <c r="AO656" t="s">
        <v>10183</v>
      </c>
      <c r="AP656">
        <v>-5.9104312902503002E-2</v>
      </c>
      <c r="AQ656">
        <f>(Table2[[#This Row],[Sharpe Ratio]]-AVERAGE(Table2[Sharpe Ratio]))/_xlfn.STDEV.P(Table2[Sharpe Ratio])</f>
        <v>-1.2751901208547658</v>
      </c>
      <c r="AR6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-1.038106301658946</v>
      </c>
      <c r="AS656">
        <f>_xlfn.RANK.AVG(Table2[[#This Row],[1Y Return vs Nifty Z-Score]],Table2[1Y Return vs Nifty Z-Score])</f>
        <v>549</v>
      </c>
      <c r="AT656">
        <f>_xlfn.RANK.AVG(Table2[[#This Row],[6M Return vs Nifty Z-Score]],Table2[6M Return vs Nifty Z-Score])</f>
        <v>349</v>
      </c>
      <c r="AU656">
        <f>_xlfn.RANK.AVG(Table2[[#This Row],[Sharpe Ratio Z-Score]],Table2[Sharpe Ratio Z-Score])</f>
        <v>648</v>
      </c>
      <c r="AV656">
        <f>(Table2[[#This Row],[Rank 1Y]]+Table2[[#This Row],[Rank 6M]]+Table2[[#This Row],[Rank Sharpe]])/3</f>
        <v>515.33333333333337</v>
      </c>
    </row>
    <row r="657" spans="1:48" x14ac:dyDescent="0.3">
      <c r="A657" t="s">
        <v>1739</v>
      </c>
      <c r="B657" t="s">
        <v>1740</v>
      </c>
      <c r="C657" t="s">
        <v>647</v>
      </c>
      <c r="D657" t="s">
        <v>647</v>
      </c>
      <c r="E657">
        <v>4430.3801399000004</v>
      </c>
      <c r="F657">
        <v>214.51</v>
      </c>
      <c r="G657">
        <v>60.294492549252098</v>
      </c>
      <c r="H657">
        <f>(Table2[[#This Row],[1Y Return vs Nifty]]-AVERAGE(Table2[1Y Return vs Nifty]))/_xlfn.STDEV.P(Table2[1Y Return vs Nifty])</f>
        <v>0.20696315341723678</v>
      </c>
      <c r="I657">
        <v>15.5852938019947</v>
      </c>
      <c r="J657">
        <f>(Table2[[#This Row],[1M Return vs Nifty]]-AVERAGE(Table2[1M Return vs Nifty]))/_xlfn.STDEV.P(Table2[1M Return vs Nifty])</f>
        <v>1.5290707716961394</v>
      </c>
      <c r="K657">
        <v>21.148705793073798</v>
      </c>
      <c r="L657">
        <f>(Table2[[#This Row],[6M Return vs Nifty]]-AVERAGE(Table2[6M Return vs Nifty]))/_xlfn.STDEV.P(Table2[6M Return vs Nifty])</f>
        <v>0.32529993393313439</v>
      </c>
      <c r="M657">
        <v>0.89773613764049998</v>
      </c>
      <c r="N657">
        <f>(Table2[[#This Row],[1W Return vs Nifty]]-AVERAGE(Table2[1W Return vs Nifty]))/_xlfn.STDEV.P(Table2[1W Return vs Nifty])</f>
        <v>0.5193920673386313</v>
      </c>
      <c r="O657">
        <v>206.1</v>
      </c>
      <c r="P657">
        <v>190.97850123364799</v>
      </c>
      <c r="Q657">
        <v>165.26307537733101</v>
      </c>
      <c r="R657">
        <v>56.359871170875003</v>
      </c>
      <c r="S657" s="2">
        <f>(Table2[[#This Row],[Close Price]]-Table2[[#This Row],[20D EMA]])/Table2[[#This Row],[20D EMA]]</f>
        <v>4.0805434255215899E-2</v>
      </c>
      <c r="T657" s="2">
        <f>(Table2[[#This Row],[Close Price]]-Table2[[#This Row],[50D EMA]])/Table2[[#This Row],[50D EMA]]</f>
        <v>0.12321543322597847</v>
      </c>
      <c r="U657" s="2">
        <f>(Table2[[#This Row],[Close Price]]-Table2[[#This Row],[200D EMA]])/Table2[[#This Row],[200D EMA]]</f>
        <v>0.29799109395869405</v>
      </c>
      <c r="V657">
        <v>1.2972467905840801</v>
      </c>
      <c r="W657">
        <v>215.97</v>
      </c>
      <c r="X657">
        <v>228.3</v>
      </c>
      <c r="Y657">
        <v>212.61</v>
      </c>
      <c r="Z657">
        <v>217.99</v>
      </c>
      <c r="AA657">
        <v>208.1</v>
      </c>
      <c r="AB657">
        <v>228.3</v>
      </c>
      <c r="AC657" s="2">
        <f>(Table2[[#This Row],[Close Price]]/Table2[[#This Row],[Day Low]])-1</f>
        <v>-6.7601981756726381E-3</v>
      </c>
      <c r="AD657" s="2">
        <f>(Table2[[#This Row],[Day High]]/Table2[[#This Row],[Close Price]])-1</f>
        <v>6.4286047270523561E-2</v>
      </c>
      <c r="AE657" s="2">
        <f>(Table2[[#This Row],[Close Price]]/Table2[[#This Row],[Current Week Low]])-1</f>
        <v>8.936550491510209E-3</v>
      </c>
      <c r="AF657" s="2">
        <f>(Table2[[#This Row],[Current Week High]]/Table2[[#This Row],[Close Price]])-1</f>
        <v>1.622301990583197E-2</v>
      </c>
      <c r="AG657" s="2">
        <f>(Table2[[#This Row],[Close Price]]/Table2[[#This Row],[Current Month Low]])-1</f>
        <v>3.0802498798654376E-2</v>
      </c>
      <c r="AH657" s="2">
        <f>(Table2[[#This Row],[Current Month High]]/Table2[[#This Row],[Close Price]])-1</f>
        <v>6.4286047270523561E-2</v>
      </c>
      <c r="AI657">
        <v>6.4286047270523499</v>
      </c>
      <c r="AJ657">
        <v>98.070175438596394</v>
      </c>
      <c r="AK657" t="str">
        <f>IF(AND(Table2[[#This Row],[20D EMA]]&gt;Table2[[#This Row],[50D EMA]],Table2[[#This Row],[50D EMA]]&gt;Table2[[#This Row],[200D EMA]]),"Uptrend","Downtrend/NoTrend")</f>
        <v>Uptrend</v>
      </c>
      <c r="AL657">
        <v>0.15</v>
      </c>
      <c r="AM657" t="s">
        <v>10183</v>
      </c>
      <c r="AN657">
        <v>5.91</v>
      </c>
      <c r="AO657" t="s">
        <v>10183</v>
      </c>
      <c r="AP657">
        <v>6.6209503928828004E-2</v>
      </c>
      <c r="AQ657">
        <f>(Table2[[#This Row],[Sharpe Ratio]]-AVERAGE(Table2[Sharpe Ratio]))/_xlfn.STDEV.P(Table2[Sharpe Ratio])</f>
        <v>0.14242708172660562</v>
      </c>
      <c r="AR6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2.7231530081117477</v>
      </c>
      <c r="AS657">
        <f>_xlfn.RANK.AVG(Table2[[#This Row],[1Y Return vs Nifty Z-Score]],Table2[1Y Return vs Nifty Z-Score])</f>
        <v>218</v>
      </c>
      <c r="AT657">
        <f>_xlfn.RANK.AVG(Table2[[#This Row],[6M Return vs Nifty Z-Score]],Table2[6M Return vs Nifty Z-Score])</f>
        <v>214</v>
      </c>
      <c r="AU657">
        <f>_xlfn.RANK.AVG(Table2[[#This Row],[Sharpe Ratio Z-Score]],Table2[Sharpe Ratio Z-Score])</f>
        <v>293</v>
      </c>
      <c r="AV657">
        <f>(Table2[[#This Row],[Rank 1Y]]+Table2[[#This Row],[Rank 6M]]+Table2[[#This Row],[Rank Sharpe]])/3</f>
        <v>241.66666666666666</v>
      </c>
    </row>
    <row r="658" spans="1:48" x14ac:dyDescent="0.3">
      <c r="A658" t="s">
        <v>1751</v>
      </c>
      <c r="B658" t="s">
        <v>1752</v>
      </c>
      <c r="C658" t="s">
        <v>10139</v>
      </c>
      <c r="D658" t="s">
        <v>24</v>
      </c>
      <c r="E658">
        <v>4314.5167201249997</v>
      </c>
      <c r="F658">
        <v>137.51</v>
      </c>
      <c r="G658">
        <v>-16.8804064921902</v>
      </c>
      <c r="H658">
        <f>(Table2[[#This Row],[1Y Return vs Nifty]]-AVERAGE(Table2[1Y Return vs Nifty]))/_xlfn.STDEV.P(Table2[1Y Return vs Nifty])</f>
        <v>-0.74218074106193277</v>
      </c>
      <c r="I658">
        <v>-8.5051571534271098</v>
      </c>
      <c r="J658">
        <f>(Table2[[#This Row],[1M Return vs Nifty]]-AVERAGE(Table2[1M Return vs Nifty]))/_xlfn.STDEV.P(Table2[1M Return vs Nifty])</f>
        <v>-0.76157159440787914</v>
      </c>
      <c r="K658">
        <v>-21.710983213201398</v>
      </c>
      <c r="L658">
        <f>(Table2[[#This Row],[6M Return vs Nifty]]-AVERAGE(Table2[6M Return vs Nifty]))/_xlfn.STDEV.P(Table2[6M Return vs Nifty])</f>
        <v>-0.99333724967186565</v>
      </c>
      <c r="M658">
        <v>-4.7219158519216702</v>
      </c>
      <c r="N658">
        <f>(Table2[[#This Row],[1W Return vs Nifty]]-AVERAGE(Table2[1W Return vs Nifty]))/_xlfn.STDEV.P(Table2[1W Return vs Nifty])</f>
        <v>-0.6797531412495027</v>
      </c>
      <c r="O658">
        <v>135.91</v>
      </c>
      <c r="P658">
        <v>134.278274840558</v>
      </c>
      <c r="Q658">
        <v>128.974261259424</v>
      </c>
      <c r="R658">
        <v>55.907099451694698</v>
      </c>
      <c r="S658" s="2">
        <f>(Table2[[#This Row],[Close Price]]-Table2[[#This Row],[20D EMA]])/Table2[[#This Row],[20D EMA]]</f>
        <v>1.1772496505040059E-2</v>
      </c>
      <c r="T658" s="2">
        <f>(Table2[[#This Row],[Close Price]]-Table2[[#This Row],[50D EMA]])/Table2[[#This Row],[50D EMA]]</f>
        <v>2.4067371756744289E-2</v>
      </c>
      <c r="U658" s="2">
        <f>(Table2[[#This Row],[Close Price]]-Table2[[#This Row],[200D EMA]])/Table2[[#This Row],[200D EMA]]</f>
        <v>6.6181722284936115E-2</v>
      </c>
      <c r="V658">
        <v>0.65600591006845799</v>
      </c>
      <c r="W658">
        <v>136.30000000000001</v>
      </c>
      <c r="X658">
        <v>138.26</v>
      </c>
      <c r="Y658">
        <v>131.68</v>
      </c>
      <c r="Z658">
        <v>138</v>
      </c>
      <c r="AA658">
        <v>130.19999999999999</v>
      </c>
      <c r="AB658">
        <v>142.88</v>
      </c>
      <c r="AC658" s="2">
        <f>(Table2[[#This Row],[Close Price]]/Table2[[#This Row],[Day Low]])-1</f>
        <v>8.8774761555390214E-3</v>
      </c>
      <c r="AD658" s="2">
        <f>(Table2[[#This Row],[Day High]]/Table2[[#This Row],[Close Price]])-1</f>
        <v>5.4541487891790474E-3</v>
      </c>
      <c r="AE658" s="2">
        <f>(Table2[[#This Row],[Close Price]]/Table2[[#This Row],[Current Week Low]])-1</f>
        <v>4.4273997569866275E-2</v>
      </c>
      <c r="AF658" s="2">
        <f>(Table2[[#This Row],[Current Week High]]/Table2[[#This Row],[Close Price]])-1</f>
        <v>3.5633772089302962E-3</v>
      </c>
      <c r="AG658" s="2">
        <f>(Table2[[#This Row],[Close Price]]/Table2[[#This Row],[Current Month Low]])-1</f>
        <v>5.6144393241167379E-2</v>
      </c>
      <c r="AH658" s="2">
        <f>(Table2[[#This Row],[Current Month High]]/Table2[[#This Row],[Close Price]])-1</f>
        <v>3.9051705330521491E-2</v>
      </c>
      <c r="AI658">
        <v>18.8640826121736</v>
      </c>
      <c r="AJ658">
        <v>25.122838944494902</v>
      </c>
      <c r="AK658" t="str">
        <f>IF(AND(Table2[[#This Row],[20D EMA]]&gt;Table2[[#This Row],[50D EMA]],Table2[[#This Row],[50D EMA]]&gt;Table2[[#This Row],[200D EMA]]),"Uptrend","Downtrend/NoTrend")</f>
        <v>Uptrend</v>
      </c>
      <c r="AL658">
        <v>-7.0000000000000007E-2</v>
      </c>
      <c r="AM658" t="s">
        <v>10184</v>
      </c>
      <c r="AN658">
        <v>-7.0000000000000007E-2</v>
      </c>
      <c r="AO658" t="s">
        <v>10184</v>
      </c>
      <c r="AP658">
        <v>1.9719903562939998E-3</v>
      </c>
      <c r="AQ658">
        <f>(Table2[[#This Row],[Sharpe Ratio]]-AVERAGE(Table2[Sharpe Ratio]))/_xlfn.STDEV.P(Table2[Sharpe Ratio])</f>
        <v>-0.58426217404834591</v>
      </c>
      <c r="AR6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-3.7611049004395261</v>
      </c>
      <c r="AS658">
        <f>_xlfn.RANK.AVG(Table2[[#This Row],[1Y Return vs Nifty Z-Score]],Table2[1Y Return vs Nifty Z-Score])</f>
        <v>600</v>
      </c>
      <c r="AT658">
        <f>_xlfn.RANK.AVG(Table2[[#This Row],[6M Return vs Nifty Z-Score]],Table2[6M Return vs Nifty Z-Score])</f>
        <v>644</v>
      </c>
      <c r="AU658">
        <f>_xlfn.RANK.AVG(Table2[[#This Row],[Sharpe Ratio Z-Score]],Table2[Sharpe Ratio Z-Score])</f>
        <v>493</v>
      </c>
      <c r="AV658">
        <f>(Table2[[#This Row],[Rank 1Y]]+Table2[[#This Row],[Rank 6M]]+Table2[[#This Row],[Rank Sharpe]])/3</f>
        <v>579</v>
      </c>
    </row>
    <row r="659" spans="1:48" x14ac:dyDescent="0.3">
      <c r="A659" t="s">
        <v>1765</v>
      </c>
      <c r="B659" t="s">
        <v>1766</v>
      </c>
      <c r="C659" t="s">
        <v>10144</v>
      </c>
      <c r="D659" t="s">
        <v>550</v>
      </c>
      <c r="E659">
        <v>4226.9500349999998</v>
      </c>
      <c r="F659">
        <v>378</v>
      </c>
      <c r="G659">
        <v>3.67135391105391</v>
      </c>
      <c r="H659">
        <f>(Table2[[#This Row],[1Y Return vs Nifty]]-AVERAGE(Table2[1Y Return vs Nifty]))/_xlfn.STDEV.P(Table2[1Y Return vs Nifty])</f>
        <v>-0.48942267918143673</v>
      </c>
      <c r="I659">
        <v>-9.3898975232183108</v>
      </c>
      <c r="J659">
        <f>(Table2[[#This Row],[1M Return vs Nifty]]-AVERAGE(Table2[1M Return vs Nifty]))/_xlfn.STDEV.P(Table2[1M Return vs Nifty])</f>
        <v>-0.84569719993499981</v>
      </c>
      <c r="K659">
        <v>-8.2395269477072208</v>
      </c>
      <c r="L659">
        <f>(Table2[[#This Row],[6M Return vs Nifty]]-AVERAGE(Table2[6M Return vs Nifty]))/_xlfn.STDEV.P(Table2[6M Return vs Nifty])</f>
        <v>-0.57886939979109975</v>
      </c>
      <c r="M659">
        <v>-7.2672342803885401</v>
      </c>
      <c r="N659">
        <f>(Table2[[#This Row],[1W Return vs Nifty]]-AVERAGE(Table2[1W Return vs Nifty]))/_xlfn.STDEV.P(Table2[1W Return vs Nifty])</f>
        <v>-1.2228839976612935</v>
      </c>
      <c r="O659">
        <v>381.08</v>
      </c>
      <c r="P659">
        <v>377.80150211401599</v>
      </c>
      <c r="Q659">
        <v>360.55066861471801</v>
      </c>
      <c r="R659">
        <v>44.6468469041547</v>
      </c>
      <c r="S659" s="2">
        <f>(Table2[[#This Row],[Close Price]]-Table2[[#This Row],[20D EMA]])/Table2[[#This Row],[20D EMA]]</f>
        <v>-8.0822924320352266E-3</v>
      </c>
      <c r="T659" s="2">
        <f>(Table2[[#This Row],[Close Price]]-Table2[[#This Row],[50D EMA]])/Table2[[#This Row],[50D EMA]]</f>
        <v>5.2540258541403811E-4</v>
      </c>
      <c r="U659" s="2">
        <f>(Table2[[#This Row],[Close Price]]-Table2[[#This Row],[200D EMA]])/Table2[[#This Row],[200D EMA]]</f>
        <v>4.8396336227372889E-2</v>
      </c>
      <c r="V659">
        <v>1.32670921331805</v>
      </c>
      <c r="W659">
        <v>374.5</v>
      </c>
      <c r="X659">
        <v>385</v>
      </c>
      <c r="Y659">
        <v>368.6</v>
      </c>
      <c r="Z659">
        <v>386</v>
      </c>
      <c r="AA659">
        <v>367.2</v>
      </c>
      <c r="AB659">
        <v>410</v>
      </c>
      <c r="AC659" s="2">
        <f>(Table2[[#This Row],[Close Price]]/Table2[[#This Row],[Day Low]])-1</f>
        <v>9.3457943925232545E-3</v>
      </c>
      <c r="AD659" s="2">
        <f>(Table2[[#This Row],[Day High]]/Table2[[#This Row],[Close Price]])-1</f>
        <v>1.8518518518518601E-2</v>
      </c>
      <c r="AE659" s="2">
        <f>(Table2[[#This Row],[Close Price]]/Table2[[#This Row],[Current Week Low]])-1</f>
        <v>2.5501899077590817E-2</v>
      </c>
      <c r="AF659" s="2">
        <f>(Table2[[#This Row],[Current Week High]]/Table2[[#This Row],[Close Price]])-1</f>
        <v>2.1164021164021163E-2</v>
      </c>
      <c r="AG659" s="2">
        <f>(Table2[[#This Row],[Close Price]]/Table2[[#This Row],[Current Month Low]])-1</f>
        <v>2.941176470588247E-2</v>
      </c>
      <c r="AH659" s="2">
        <f>(Table2[[#This Row],[Current Month High]]/Table2[[#This Row],[Close Price]])-1</f>
        <v>8.4656084656084651E-2</v>
      </c>
      <c r="AI659">
        <v>12.4735449735449</v>
      </c>
      <c r="AJ659">
        <v>33.028330107337602</v>
      </c>
      <c r="AK659" t="str">
        <f>IF(AND(Table2[[#This Row],[20D EMA]]&gt;Table2[[#This Row],[50D EMA]],Table2[[#This Row],[50D EMA]]&gt;Table2[[#This Row],[200D EMA]]),"Uptrend","Downtrend/NoTrend")</f>
        <v>Uptrend</v>
      </c>
      <c r="AL659">
        <v>-0.11</v>
      </c>
      <c r="AM659" t="s">
        <v>10184</v>
      </c>
      <c r="AN659">
        <v>2.98</v>
      </c>
      <c r="AO659" t="s">
        <v>10183</v>
      </c>
      <c r="AP659">
        <v>-6.3100565542722004E-2</v>
      </c>
      <c r="AQ659">
        <f>(Table2[[#This Row],[Sharpe Ratio]]-AVERAGE(Table2[Sharpe Ratio]))/_xlfn.STDEV.P(Table2[Sharpe Ratio])</f>
        <v>-1.320397877125256</v>
      </c>
      <c r="AR6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-4.4572711536940854</v>
      </c>
      <c r="AS659">
        <f>_xlfn.RANK.AVG(Table2[[#This Row],[1Y Return vs Nifty Z-Score]],Table2[1Y Return vs Nifty Z-Score])</f>
        <v>473</v>
      </c>
      <c r="AT659">
        <f>_xlfn.RANK.AVG(Table2[[#This Row],[6M Return vs Nifty Z-Score]],Table2[6M Return vs Nifty Z-Score])</f>
        <v>515</v>
      </c>
      <c r="AU659">
        <f>_xlfn.RANK.AVG(Table2[[#This Row],[Sharpe Ratio Z-Score]],Table2[Sharpe Ratio Z-Score])</f>
        <v>659</v>
      </c>
      <c r="AV659">
        <f>(Table2[[#This Row],[Rank 1Y]]+Table2[[#This Row],[Rank 6M]]+Table2[[#This Row],[Rank Sharpe]])/3</f>
        <v>549</v>
      </c>
    </row>
    <row r="660" spans="1:48" x14ac:dyDescent="0.3">
      <c r="A660" t="s">
        <v>1769</v>
      </c>
      <c r="B660" t="s">
        <v>1770</v>
      </c>
      <c r="C660" t="s">
        <v>10141</v>
      </c>
      <c r="D660" t="s">
        <v>285</v>
      </c>
      <c r="E660">
        <v>4209.0094982299997</v>
      </c>
      <c r="F660">
        <v>498.7</v>
      </c>
      <c r="G660">
        <v>-21.317588480371601</v>
      </c>
      <c r="H660">
        <f>(Table2[[#This Row],[1Y Return vs Nifty]]-AVERAGE(Table2[1Y Return vs Nifty]))/_xlfn.STDEV.P(Table2[1Y Return vs Nifty])</f>
        <v>-0.7967519066233385</v>
      </c>
      <c r="I660">
        <v>-8.3007979609813791</v>
      </c>
      <c r="J660">
        <f>(Table2[[#This Row],[1M Return vs Nifty]]-AVERAGE(Table2[1M Return vs Nifty]))/_xlfn.STDEV.P(Table2[1M Return vs Nifty])</f>
        <v>-0.74214008501084805</v>
      </c>
      <c r="K660">
        <v>-30.023528848235699</v>
      </c>
      <c r="L660">
        <f>(Table2[[#This Row],[6M Return vs Nifty]]-AVERAGE(Table2[6M Return vs Nifty]))/_xlfn.STDEV.P(Table2[6M Return vs Nifty])</f>
        <v>-1.2490841302235374</v>
      </c>
      <c r="M660">
        <v>-1.30021603085297</v>
      </c>
      <c r="N660">
        <f>(Table2[[#This Row],[1W Return vs Nifty]]-AVERAGE(Table2[1W Return vs Nifty]))/_xlfn.STDEV.P(Table2[1W Return vs Nifty])</f>
        <v>5.0383698768785096E-2</v>
      </c>
      <c r="O660">
        <v>501.2</v>
      </c>
      <c r="P660">
        <v>509.80916735816402</v>
      </c>
      <c r="Q660">
        <v>510.95227679757602</v>
      </c>
      <c r="R660">
        <v>46.046121624677603</v>
      </c>
      <c r="S660" s="2">
        <f>(Table2[[#This Row],[Close Price]]-Table2[[#This Row],[20D EMA]])/Table2[[#This Row],[20D EMA]]</f>
        <v>-4.9880287310454909E-3</v>
      </c>
      <c r="T660" s="2">
        <f>(Table2[[#This Row],[Close Price]]-Table2[[#This Row],[50D EMA]])/Table2[[#This Row],[50D EMA]]</f>
        <v>-2.179083482498332E-2</v>
      </c>
      <c r="U660" s="2">
        <f>(Table2[[#This Row],[Close Price]]-Table2[[#This Row],[200D EMA]])/Table2[[#This Row],[200D EMA]]</f>
        <v>-2.3979297781718301E-2</v>
      </c>
      <c r="V660">
        <v>0.91146722686422998</v>
      </c>
      <c r="W660">
        <v>498.6</v>
      </c>
      <c r="X660">
        <v>501.45</v>
      </c>
      <c r="Y660">
        <v>497.35</v>
      </c>
      <c r="Z660">
        <v>504.7</v>
      </c>
      <c r="AA660">
        <v>491</v>
      </c>
      <c r="AB660">
        <v>514</v>
      </c>
      <c r="AC660" s="2">
        <f>(Table2[[#This Row],[Close Price]]/Table2[[#This Row],[Day Low]])-1</f>
        <v>2.0056157240255779E-4</v>
      </c>
      <c r="AD660" s="2">
        <f>(Table2[[#This Row],[Day High]]/Table2[[#This Row],[Close Price]])-1</f>
        <v>5.5143372769199672E-3</v>
      </c>
      <c r="AE660" s="2">
        <f>(Table2[[#This Row],[Close Price]]/Table2[[#This Row],[Current Week Low]])-1</f>
        <v>2.7143862471095126E-3</v>
      </c>
      <c r="AF660" s="2">
        <f>(Table2[[#This Row],[Current Week High]]/Table2[[#This Row],[Close Price]])-1</f>
        <v>1.2031281331461807E-2</v>
      </c>
      <c r="AG660" s="2">
        <f>(Table2[[#This Row],[Close Price]]/Table2[[#This Row],[Current Month Low]])-1</f>
        <v>1.5682281059063108E-2</v>
      </c>
      <c r="AH660" s="2">
        <f>(Table2[[#This Row],[Current Month High]]/Table2[[#This Row],[Close Price]])-1</f>
        <v>3.0679767395227708E-2</v>
      </c>
      <c r="AI660">
        <v>40.164427511529901</v>
      </c>
      <c r="AJ660">
        <v>11.565995525727001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-0.18</v>
      </c>
      <c r="AM660" t="s">
        <v>10184</v>
      </c>
      <c r="AN660">
        <v>0.99</v>
      </c>
      <c r="AO660" t="s">
        <v>10183</v>
      </c>
      <c r="AQ660">
        <f>(Table2[[#This Row],[Sharpe Ratio]]-AVERAGE(Table2[Sharpe Ratio]))/_xlfn.STDEV.P(Table2[Sharpe Ratio])</f>
        <v>-0.60657038812317254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632</v>
      </c>
      <c r="AT660">
        <f>_xlfn.RANK.AVG(Table2[[#This Row],[6M Return vs Nifty Z-Score]],Table2[6M Return vs Nifty Z-Score])</f>
        <v>690</v>
      </c>
      <c r="AU660">
        <f>_xlfn.RANK.AVG(Table2[[#This Row],[Sharpe Ratio Z-Score]],Table2[Sharpe Ratio Z-Score])</f>
        <v>518</v>
      </c>
      <c r="AV660">
        <f>(Table2[[#This Row],[Rank 1Y]]+Table2[[#This Row],[Rank 6M]]+Table2[[#This Row],[Rank Sharpe]])/3</f>
        <v>613.33333333333337</v>
      </c>
    </row>
    <row r="661" spans="1:48" x14ac:dyDescent="0.3">
      <c r="A661" t="s">
        <v>1773</v>
      </c>
      <c r="B661" t="s">
        <v>1774</v>
      </c>
      <c r="C661" t="s">
        <v>10153</v>
      </c>
      <c r="D661" t="s">
        <v>550</v>
      </c>
      <c r="E661">
        <v>4181.1232883800003</v>
      </c>
      <c r="F661">
        <v>374.2</v>
      </c>
      <c r="G661">
        <v>8.4759408297062997</v>
      </c>
      <c r="H661">
        <f>(Table2[[#This Row],[1Y Return vs Nifty]]-AVERAGE(Table2[1Y Return vs Nifty]))/_xlfn.STDEV.P(Table2[1Y Return vs Nifty])</f>
        <v>-0.43033294409950834</v>
      </c>
      <c r="I661">
        <v>-2.91884431123747</v>
      </c>
      <c r="J661">
        <f>(Table2[[#This Row],[1M Return vs Nifty]]-AVERAGE(Table2[1M Return vs Nifty]))/_xlfn.STDEV.P(Table2[1M Return vs Nifty])</f>
        <v>-0.23039661182621804</v>
      </c>
      <c r="K661">
        <v>-3.28622779390607</v>
      </c>
      <c r="L661">
        <f>(Table2[[#This Row],[6M Return vs Nifty]]-AVERAGE(Table2[6M Return vs Nifty]))/_xlfn.STDEV.P(Table2[6M Return vs Nifty])</f>
        <v>-0.42647434986983068</v>
      </c>
      <c r="M661">
        <v>-6.9096893918233402</v>
      </c>
      <c r="N661">
        <f>(Table2[[#This Row],[1W Return vs Nifty]]-AVERAGE(Table2[1W Return vs Nifty]))/_xlfn.STDEV.P(Table2[1W Return vs Nifty])</f>
        <v>-1.1465895508210824</v>
      </c>
      <c r="O661">
        <v>377.15</v>
      </c>
      <c r="P661">
        <v>373.342263084796</v>
      </c>
      <c r="Q661">
        <v>354.92802699818901</v>
      </c>
      <c r="R661">
        <v>44.360232707644599</v>
      </c>
      <c r="S661" s="2">
        <f>(Table2[[#This Row],[Close Price]]-Table2[[#This Row],[20D EMA]])/Table2[[#This Row],[20D EMA]]</f>
        <v>-7.8218215564098865E-3</v>
      </c>
      <c r="T661" s="2">
        <f>(Table2[[#This Row],[Close Price]]-Table2[[#This Row],[50D EMA]])/Table2[[#This Row],[50D EMA]]</f>
        <v>2.2974546415313593E-3</v>
      </c>
      <c r="U661" s="2">
        <f>(Table2[[#This Row],[Close Price]]-Table2[[#This Row],[200D EMA]])/Table2[[#This Row],[200D EMA]]</f>
        <v>5.4298256367083998E-2</v>
      </c>
      <c r="V661">
        <v>0.85073549340285204</v>
      </c>
      <c r="W661">
        <v>374.5</v>
      </c>
      <c r="X661">
        <v>379.35</v>
      </c>
      <c r="Y661">
        <v>364</v>
      </c>
      <c r="Z661">
        <v>376.5</v>
      </c>
      <c r="AA661">
        <v>362.3</v>
      </c>
      <c r="AB661">
        <v>401.55</v>
      </c>
      <c r="AC661" s="2">
        <f>(Table2[[#This Row],[Close Price]]/Table2[[#This Row],[Day Low]])-1</f>
        <v>-8.0106809078772656E-4</v>
      </c>
      <c r="AD661" s="2">
        <f>(Table2[[#This Row],[Day High]]/Table2[[#This Row],[Close Price]])-1</f>
        <v>1.3762693746659727E-2</v>
      </c>
      <c r="AE661" s="2">
        <f>(Table2[[#This Row],[Close Price]]/Table2[[#This Row],[Current Week Low]])-1</f>
        <v>2.8021978021977922E-2</v>
      </c>
      <c r="AF661" s="2">
        <f>(Table2[[#This Row],[Current Week High]]/Table2[[#This Row],[Close Price]])-1</f>
        <v>6.1464457509352588E-3</v>
      </c>
      <c r="AG661" s="2">
        <f>(Table2[[#This Row],[Close Price]]/Table2[[#This Row],[Current Month Low]])-1</f>
        <v>3.2845707976814742E-2</v>
      </c>
      <c r="AH661" s="2">
        <f>(Table2[[#This Row],[Current Month High]]/Table2[[#This Row],[Close Price]])-1</f>
        <v>7.3089257081774495E-2</v>
      </c>
      <c r="AI661">
        <v>22.621592731159801</v>
      </c>
      <c r="AJ661">
        <v>39.289037781500099</v>
      </c>
      <c r="AK661" t="str">
        <f>IF(AND(Table2[[#This Row],[20D EMA]]&gt;Table2[[#This Row],[50D EMA]],Table2[[#This Row],[50D EMA]]&gt;Table2[[#This Row],[200D EMA]]),"Uptrend","Downtrend/NoTrend")</f>
        <v>Uptrend</v>
      </c>
      <c r="AL661">
        <v>-0.09</v>
      </c>
      <c r="AM661" t="s">
        <v>10184</v>
      </c>
      <c r="AN661">
        <v>-3.19</v>
      </c>
      <c r="AO661" t="s">
        <v>10184</v>
      </c>
      <c r="AP661">
        <v>0.12191236117514501</v>
      </c>
      <c r="AQ661">
        <f>(Table2[[#This Row],[Sharpe Ratio]]-AVERAGE(Table2[Sharpe Ratio]))/_xlfn.STDEV.P(Table2[Sharpe Ratio])</f>
        <v>0.77256772113908623</v>
      </c>
      <c r="AR6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-1.4612257354775533</v>
      </c>
      <c r="AS661">
        <f>_xlfn.RANK.AVG(Table2[[#This Row],[1Y Return vs Nifty Z-Score]],Table2[1Y Return vs Nifty Z-Score])</f>
        <v>445</v>
      </c>
      <c r="AT661">
        <f>_xlfn.RANK.AVG(Table2[[#This Row],[6M Return vs Nifty Z-Score]],Table2[6M Return vs Nifty Z-Score])</f>
        <v>468</v>
      </c>
      <c r="AU661">
        <f>_xlfn.RANK.AVG(Table2[[#This Row],[Sharpe Ratio Z-Score]],Table2[Sharpe Ratio Z-Score])</f>
        <v>161</v>
      </c>
      <c r="AV661">
        <f>(Table2[[#This Row],[Rank 1Y]]+Table2[[#This Row],[Rank 6M]]+Table2[[#This Row],[Rank Sharpe]])/3</f>
        <v>358</v>
      </c>
    </row>
    <row r="662" spans="1:48" x14ac:dyDescent="0.3">
      <c r="A662" t="s">
        <v>1775</v>
      </c>
      <c r="B662" t="s">
        <v>1776</v>
      </c>
      <c r="C662" t="s">
        <v>10151</v>
      </c>
      <c r="D662" t="s">
        <v>944</v>
      </c>
      <c r="E662">
        <v>4174.3400565749998</v>
      </c>
      <c r="F662">
        <v>337.35</v>
      </c>
      <c r="G662">
        <v>64.332852653922998</v>
      </c>
      <c r="H662">
        <f>(Table2[[#This Row],[1Y Return vs Nifty]]-AVERAGE(Table2[1Y Return vs Nifty]))/_xlfn.STDEV.P(Table2[1Y Return vs Nifty])</f>
        <v>0.25662936464218916</v>
      </c>
      <c r="I662">
        <v>6.4654962764070101</v>
      </c>
      <c r="J662">
        <f>(Table2[[#This Row],[1M Return vs Nifty]]-AVERAGE(Table2[1M Return vs Nifty]))/_xlfn.STDEV.P(Table2[1M Return vs Nifty])</f>
        <v>0.66191412854910836</v>
      </c>
      <c r="K662">
        <v>25.314072914581299</v>
      </c>
      <c r="L662">
        <f>(Table2[[#This Row],[6M Return vs Nifty]]-AVERAGE(Table2[6M Return vs Nifty]))/_xlfn.STDEV.P(Table2[6M Return vs Nifty])</f>
        <v>0.45345317295876825</v>
      </c>
      <c r="M662">
        <v>-7.4098731161449898</v>
      </c>
      <c r="N662">
        <f>(Table2[[#This Row],[1W Return vs Nifty]]-AVERAGE(Table2[1W Return vs Nifty]))/_xlfn.STDEV.P(Table2[1W Return vs Nifty])</f>
        <v>-1.2533208782321246</v>
      </c>
      <c r="O662">
        <v>317.66000000000003</v>
      </c>
      <c r="P662">
        <v>294.91739019747598</v>
      </c>
      <c r="Q662">
        <v>245.935664312244</v>
      </c>
      <c r="R662">
        <v>63.056269839198997</v>
      </c>
      <c r="S662" s="2">
        <f>(Table2[[#This Row],[Close Price]]-Table2[[#This Row],[20D EMA]])/Table2[[#This Row],[20D EMA]]</f>
        <v>6.1984511742114196E-2</v>
      </c>
      <c r="T662" s="2">
        <f>(Table2[[#This Row],[Close Price]]-Table2[[#This Row],[50D EMA]])/Table2[[#This Row],[50D EMA]]</f>
        <v>0.14387964634473155</v>
      </c>
      <c r="U662" s="2">
        <f>(Table2[[#This Row],[Close Price]]-Table2[[#This Row],[200D EMA]])/Table2[[#This Row],[200D EMA]]</f>
        <v>0.37170020030805645</v>
      </c>
      <c r="V662">
        <v>0.83469114941010802</v>
      </c>
      <c r="W662">
        <v>337.35</v>
      </c>
      <c r="X662">
        <v>347</v>
      </c>
      <c r="Y662">
        <v>305.5</v>
      </c>
      <c r="Z662">
        <v>342.7</v>
      </c>
      <c r="AA662">
        <v>305.5</v>
      </c>
      <c r="AB662">
        <v>345</v>
      </c>
      <c r="AC662" s="2">
        <f>(Table2[[#This Row],[Close Price]]/Table2[[#This Row],[Day Low]])-1</f>
        <v>0</v>
      </c>
      <c r="AD662" s="2">
        <f>(Table2[[#This Row],[Day High]]/Table2[[#This Row],[Close Price]])-1</f>
        <v>2.8605306061953328E-2</v>
      </c>
      <c r="AE662" s="2">
        <f>(Table2[[#This Row],[Close Price]]/Table2[[#This Row],[Current Week Low]])-1</f>
        <v>0.10425531914893615</v>
      </c>
      <c r="AF662" s="2">
        <f>(Table2[[#This Row],[Current Week High]]/Table2[[#This Row],[Close Price]])-1</f>
        <v>1.5858900251963792E-2</v>
      </c>
      <c r="AG662" s="2">
        <f>(Table2[[#This Row],[Close Price]]/Table2[[#This Row],[Current Month Low]])-1</f>
        <v>0.10425531914893615</v>
      </c>
      <c r="AH662" s="2">
        <f>(Table2[[#This Row],[Current Month High]]/Table2[[#This Row],[Close Price]])-1</f>
        <v>2.2676745220097771E-2</v>
      </c>
      <c r="AI662">
        <v>2.26767452200977</v>
      </c>
      <c r="AJ662">
        <v>126.637554585152</v>
      </c>
      <c r="AK662" t="str">
        <f>IF(AND(Table2[[#This Row],[20D EMA]]&gt;Table2[[#This Row],[50D EMA]],Table2[[#This Row],[50D EMA]]&gt;Table2[[#This Row],[200D EMA]]),"Uptrend","Downtrend/NoTrend")</f>
        <v>Uptrend</v>
      </c>
      <c r="AL662">
        <v>0.15</v>
      </c>
      <c r="AM662" t="s">
        <v>10183</v>
      </c>
      <c r="AN662">
        <v>7.97</v>
      </c>
      <c r="AO662" t="s">
        <v>10183</v>
      </c>
      <c r="AP662">
        <v>3.0317486676790999E-2</v>
      </c>
      <c r="AQ662">
        <f>(Table2[[#This Row],[Sharpe Ratio]]-AVERAGE(Table2[Sharpe Ratio]))/_xlfn.STDEV.P(Table2[Sharpe Ratio])</f>
        <v>-0.26360269518394569</v>
      </c>
      <c r="AR6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-0.14492690726600443</v>
      </c>
      <c r="AS662">
        <f>_xlfn.RANK.AVG(Table2[[#This Row],[1Y Return vs Nifty Z-Score]],Table2[1Y Return vs Nifty Z-Score])</f>
        <v>205</v>
      </c>
      <c r="AT662">
        <f>_xlfn.RANK.AVG(Table2[[#This Row],[6M Return vs Nifty Z-Score]],Table2[6M Return vs Nifty Z-Score])</f>
        <v>185</v>
      </c>
      <c r="AU662">
        <f>_xlfn.RANK.AVG(Table2[[#This Row],[Sharpe Ratio Z-Score]],Table2[Sharpe Ratio Z-Score])</f>
        <v>410</v>
      </c>
      <c r="AV662">
        <f>(Table2[[#This Row],[Rank 1Y]]+Table2[[#This Row],[Rank 6M]]+Table2[[#This Row],[Rank Sharpe]])/3</f>
        <v>266.66666666666669</v>
      </c>
    </row>
    <row r="663" spans="1:48" x14ac:dyDescent="0.3">
      <c r="A663" t="s">
        <v>1799</v>
      </c>
      <c r="B663" t="s">
        <v>1800</v>
      </c>
      <c r="C663" t="s">
        <v>10137</v>
      </c>
      <c r="D663" t="s">
        <v>253</v>
      </c>
      <c r="E663">
        <v>4032.9652523</v>
      </c>
      <c r="F663">
        <v>2373.0500000000002</v>
      </c>
      <c r="G663">
        <v>89.841783040047702</v>
      </c>
      <c r="H663">
        <f>(Table2[[#This Row],[1Y Return vs Nifty]]-AVERAGE(Table2[1Y Return vs Nifty]))/_xlfn.STDEV.P(Table2[1Y Return vs Nifty])</f>
        <v>0.57035372102499393</v>
      </c>
      <c r="I663">
        <v>18.3687336379169</v>
      </c>
      <c r="J663">
        <f>(Table2[[#This Row],[1M Return vs Nifty]]-AVERAGE(Table2[1M Return vs Nifty]))/_xlfn.STDEV.P(Table2[1M Return vs Nifty])</f>
        <v>1.7937343607448968</v>
      </c>
      <c r="K663">
        <v>58.493334287844199</v>
      </c>
      <c r="L663">
        <f>(Table2[[#This Row],[6M Return vs Nifty]]-AVERAGE(Table2[6M Return vs Nifty]))/_xlfn.STDEV.P(Table2[6M Return vs Nifty])</f>
        <v>1.4742587080835752</v>
      </c>
      <c r="M663">
        <v>-0.63279318635570703</v>
      </c>
      <c r="N663">
        <f>(Table2[[#This Row],[1W Return vs Nifty]]-AVERAGE(Table2[1W Return vs Nifty]))/_xlfn.STDEV.P(Table2[1W Return vs Nifty])</f>
        <v>0.1928012199191492</v>
      </c>
      <c r="O663">
        <v>2243.52</v>
      </c>
      <c r="P663">
        <v>2042.96009438744</v>
      </c>
      <c r="Q663">
        <v>1641.97344052783</v>
      </c>
      <c r="R663">
        <v>64.8820045935189</v>
      </c>
      <c r="S663" s="2">
        <f>(Table2[[#This Row],[Close Price]]-Table2[[#This Row],[20D EMA]])/Table2[[#This Row],[20D EMA]]</f>
        <v>5.7735166167451238E-2</v>
      </c>
      <c r="T663" s="2">
        <f>(Table2[[#This Row],[Close Price]]-Table2[[#This Row],[50D EMA]])/Table2[[#This Row],[50D EMA]]</f>
        <v>0.16157432860260257</v>
      </c>
      <c r="U663" s="2">
        <f>(Table2[[#This Row],[Close Price]]-Table2[[#This Row],[200D EMA]])/Table2[[#This Row],[200D EMA]]</f>
        <v>0.44524262173032336</v>
      </c>
      <c r="V663">
        <v>0.79781266244607296</v>
      </c>
      <c r="W663">
        <v>2374.5500000000002</v>
      </c>
      <c r="X663">
        <v>2393.25</v>
      </c>
      <c r="Y663">
        <v>2322</v>
      </c>
      <c r="Z663">
        <v>2396.1999999999998</v>
      </c>
      <c r="AA663">
        <v>2274</v>
      </c>
      <c r="AB663">
        <v>2471</v>
      </c>
      <c r="AC663" s="2">
        <f>(Table2[[#This Row],[Close Price]]/Table2[[#This Row],[Day Low]])-1</f>
        <v>-6.3169863763656853E-4</v>
      </c>
      <c r="AD663" s="2">
        <f>(Table2[[#This Row],[Day High]]/Table2[[#This Row],[Close Price]])-1</f>
        <v>8.5122521649354521E-3</v>
      </c>
      <c r="AE663" s="2">
        <f>(Table2[[#This Row],[Close Price]]/Table2[[#This Row],[Current Week Low]])-1</f>
        <v>2.1985357450473808E-2</v>
      </c>
      <c r="AF663" s="2">
        <f>(Table2[[#This Row],[Current Week High]]/Table2[[#This Row],[Close Price]])-1</f>
        <v>9.7553780999135586E-3</v>
      </c>
      <c r="AG663" s="2">
        <f>(Table2[[#This Row],[Close Price]]/Table2[[#This Row],[Current Month Low]])-1</f>
        <v>4.3557607739665771E-2</v>
      </c>
      <c r="AH663" s="2">
        <f>(Table2[[#This Row],[Current Month High]]/Table2[[#This Row],[Close Price]])-1</f>
        <v>4.1275995027496126E-2</v>
      </c>
      <c r="AI663">
        <v>4.12759950274961</v>
      </c>
      <c r="AJ663">
        <v>126.004761904761</v>
      </c>
      <c r="AK663" t="str">
        <f>IF(AND(Table2[[#This Row],[20D EMA]]&gt;Table2[[#This Row],[50D EMA]],Table2[[#This Row],[50D EMA]]&gt;Table2[[#This Row],[200D EMA]]),"Uptrend","Downtrend/NoTrend")</f>
        <v>Uptrend</v>
      </c>
      <c r="AL663">
        <v>0.21</v>
      </c>
      <c r="AM663" t="s">
        <v>10183</v>
      </c>
      <c r="AN663">
        <v>9.82</v>
      </c>
      <c r="AO663" t="s">
        <v>10183</v>
      </c>
      <c r="AP663">
        <v>-5.8223988846201002E-2</v>
      </c>
      <c r="AQ663">
        <f>(Table2[[#This Row],[Sharpe Ratio]]-AVERAGE(Table2[Sharpe Ratio]))/_xlfn.STDEV.P(Table2[Sharpe Ratio])</f>
        <v>-1.265231422304073</v>
      </c>
      <c r="AR6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2.7659165874685421</v>
      </c>
      <c r="AS663">
        <f>_xlfn.RANK.AVG(Table2[[#This Row],[1Y Return vs Nifty Z-Score]],Table2[1Y Return vs Nifty Z-Score])</f>
        <v>134</v>
      </c>
      <c r="AT663">
        <f>_xlfn.RANK.AVG(Table2[[#This Row],[6M Return vs Nifty Z-Score]],Table2[6M Return vs Nifty Z-Score])</f>
        <v>57</v>
      </c>
      <c r="AU663">
        <f>_xlfn.RANK.AVG(Table2[[#This Row],[Sharpe Ratio Z-Score]],Table2[Sharpe Ratio Z-Score])</f>
        <v>646</v>
      </c>
      <c r="AV663">
        <f>(Table2[[#This Row],[Rank 1Y]]+Table2[[#This Row],[Rank 6M]]+Table2[[#This Row],[Rank Sharpe]])/3</f>
        <v>279</v>
      </c>
    </row>
    <row r="664" spans="1:48" x14ac:dyDescent="0.3">
      <c r="A664" t="s">
        <v>1801</v>
      </c>
      <c r="B664" t="s">
        <v>1802</v>
      </c>
      <c r="C664" t="s">
        <v>10149</v>
      </c>
      <c r="D664" t="s">
        <v>308</v>
      </c>
      <c r="E664">
        <v>4029.1637651599999</v>
      </c>
      <c r="F664">
        <v>183.1</v>
      </c>
      <c r="G664">
        <v>2.01483431426422</v>
      </c>
      <c r="H664">
        <f>(Table2[[#This Row],[1Y Return vs Nifty]]-AVERAGE(Table2[1Y Return vs Nifty]))/_xlfn.STDEV.P(Table2[1Y Return vs Nifty])</f>
        <v>-0.50979556571457929</v>
      </c>
      <c r="I664">
        <v>-7.6564908060542098</v>
      </c>
      <c r="J664">
        <f>(Table2[[#This Row],[1M Return vs Nifty]]-AVERAGE(Table2[1M Return vs Nifty]))/_xlfn.STDEV.P(Table2[1M Return vs Nifty])</f>
        <v>-0.68087609005321281</v>
      </c>
      <c r="K664">
        <v>-17.1744325216711</v>
      </c>
      <c r="L664">
        <f>(Table2[[#This Row],[6M Return vs Nifty]]-AVERAGE(Table2[6M Return vs Nifty]))/_xlfn.STDEV.P(Table2[6M Return vs Nifty])</f>
        <v>-0.85376403843636228</v>
      </c>
      <c r="M664">
        <v>-3.4979018138571298</v>
      </c>
      <c r="N664">
        <f>(Table2[[#This Row],[1W Return vs Nifty]]-AVERAGE(Table2[1W Return vs Nifty]))/_xlfn.STDEV.P(Table2[1W Return vs Nifty])</f>
        <v>-0.41856782733399422</v>
      </c>
      <c r="O664">
        <v>188.52</v>
      </c>
      <c r="P664">
        <v>190.49271878646601</v>
      </c>
      <c r="Q664">
        <v>183.57774850746199</v>
      </c>
      <c r="R664">
        <v>31.9111021553719</v>
      </c>
      <c r="S664" s="2">
        <f>(Table2[[#This Row],[Close Price]]-Table2[[#This Row],[20D EMA]])/Table2[[#This Row],[20D EMA]]</f>
        <v>-2.8750265223849013E-2</v>
      </c>
      <c r="T664" s="2">
        <f>(Table2[[#This Row],[Close Price]]-Table2[[#This Row],[50D EMA]])/Table2[[#This Row],[50D EMA]]</f>
        <v>-3.8808406082717177E-2</v>
      </c>
      <c r="U664" s="2">
        <f>(Table2[[#This Row],[Close Price]]-Table2[[#This Row],[200D EMA]])/Table2[[#This Row],[200D EMA]]</f>
        <v>-2.6024314566782951E-3</v>
      </c>
      <c r="V664">
        <v>0.99227344643518001</v>
      </c>
      <c r="W664">
        <v>182.1</v>
      </c>
      <c r="X664">
        <v>184.07</v>
      </c>
      <c r="Y664">
        <v>180.65</v>
      </c>
      <c r="Z664">
        <v>188.25</v>
      </c>
      <c r="AA664">
        <v>180.65</v>
      </c>
      <c r="AB664">
        <v>194.62</v>
      </c>
      <c r="AC664" s="2">
        <f>(Table2[[#This Row],[Close Price]]/Table2[[#This Row],[Day Low]])-1</f>
        <v>5.4914881933003645E-3</v>
      </c>
      <c r="AD664" s="2">
        <f>(Table2[[#This Row],[Day High]]/Table2[[#This Row],[Close Price]])-1</f>
        <v>5.2976515565263949E-3</v>
      </c>
      <c r="AE664" s="2">
        <f>(Table2[[#This Row],[Close Price]]/Table2[[#This Row],[Current Week Low]])-1</f>
        <v>1.356213672848039E-2</v>
      </c>
      <c r="AF664" s="2">
        <f>(Table2[[#This Row],[Current Week High]]/Table2[[#This Row],[Close Price]])-1</f>
        <v>2.8126706717640726E-2</v>
      </c>
      <c r="AG664" s="2">
        <f>(Table2[[#This Row],[Close Price]]/Table2[[#This Row],[Current Month Low]])-1</f>
        <v>1.356213672848039E-2</v>
      </c>
      <c r="AH664" s="2">
        <f>(Table2[[#This Row],[Current Month High]]/Table2[[#This Row],[Close Price]])-1</f>
        <v>6.2916439104314659E-2</v>
      </c>
      <c r="AI664">
        <v>29.901693063899501</v>
      </c>
      <c r="AJ664">
        <v>43.889980353634499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-0.14000000000000001</v>
      </c>
      <c r="AM664" t="s">
        <v>10184</v>
      </c>
      <c r="AN664">
        <v>-3.1</v>
      </c>
      <c r="AO664" t="s">
        <v>10184</v>
      </c>
      <c r="AQ664">
        <f>(Table2[[#This Row],[Sharpe Ratio]]-AVERAGE(Table2[Sharpe Ratio]))/_xlfn.STDEV.P(Table2[Sharpe Ratio])</f>
        <v>-0.60657038812317254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489</v>
      </c>
      <c r="AT664">
        <f>_xlfn.RANK.AVG(Table2[[#This Row],[6M Return vs Nifty Z-Score]],Table2[6M Return vs Nifty Z-Score])</f>
        <v>603</v>
      </c>
      <c r="AU664">
        <f>_xlfn.RANK.AVG(Table2[[#This Row],[Sharpe Ratio Z-Score]],Table2[Sharpe Ratio Z-Score])</f>
        <v>518</v>
      </c>
      <c r="AV664">
        <f>(Table2[[#This Row],[Rank 1Y]]+Table2[[#This Row],[Rank 6M]]+Table2[[#This Row],[Rank Sharpe]])/3</f>
        <v>536.66666666666663</v>
      </c>
    </row>
    <row r="665" spans="1:48" x14ac:dyDescent="0.3">
      <c r="A665" t="s">
        <v>1803</v>
      </c>
      <c r="B665" t="s">
        <v>1804</v>
      </c>
      <c r="C665" t="s">
        <v>10138</v>
      </c>
      <c r="D665" t="s">
        <v>288</v>
      </c>
      <c r="E665">
        <v>4015.0615336599999</v>
      </c>
      <c r="F665">
        <v>1496.95</v>
      </c>
      <c r="G665">
        <v>-3.15492478334758</v>
      </c>
      <c r="H665">
        <f>(Table2[[#This Row],[1Y Return vs Nifty]]-AVERAGE(Table2[1Y Return vs Nifty]))/_xlfn.STDEV.P(Table2[1Y Return vs Nifty])</f>
        <v>-0.57337641057958444</v>
      </c>
      <c r="I665">
        <v>4.0479148955052802</v>
      </c>
      <c r="J665">
        <f>(Table2[[#This Row],[1M Return vs Nifty]]-AVERAGE(Table2[1M Return vs Nifty]))/_xlfn.STDEV.P(Table2[1M Return vs Nifty])</f>
        <v>0.43203821859436281</v>
      </c>
      <c r="K665">
        <v>-17.1407547355298</v>
      </c>
      <c r="L665">
        <f>(Table2[[#This Row],[6M Return vs Nifty]]-AVERAGE(Table2[6M Return vs Nifty]))/_xlfn.STDEV.P(Table2[6M Return vs Nifty])</f>
        <v>-0.85272789510221636</v>
      </c>
      <c r="M665">
        <v>0.21878851325031801</v>
      </c>
      <c r="N665">
        <f>(Table2[[#This Row],[1W Return vs Nifty]]-AVERAGE(Table2[1W Return vs Nifty]))/_xlfn.STDEV.P(Table2[1W Return vs Nifty])</f>
        <v>0.37451533970816914</v>
      </c>
      <c r="O665">
        <v>1393.34</v>
      </c>
      <c r="P665">
        <v>1355.340688213</v>
      </c>
      <c r="Q665">
        <v>1293.0007231990201</v>
      </c>
      <c r="R665">
        <v>76.083074377450401</v>
      </c>
      <c r="S665" s="2">
        <f>(Table2[[#This Row],[Close Price]]-Table2[[#This Row],[20D EMA]])/Table2[[#This Row],[20D EMA]]</f>
        <v>7.4360888225415284E-2</v>
      </c>
      <c r="T665" s="2">
        <f>(Table2[[#This Row],[Close Price]]-Table2[[#This Row],[50D EMA]])/Table2[[#This Row],[50D EMA]]</f>
        <v>0.104482447120886</v>
      </c>
      <c r="U665" s="2">
        <f>(Table2[[#This Row],[Close Price]]-Table2[[#This Row],[200D EMA]])/Table2[[#This Row],[200D EMA]]</f>
        <v>0.15773330450766337</v>
      </c>
      <c r="V665">
        <v>0.94848073412560796</v>
      </c>
      <c r="W665">
        <v>1476.05</v>
      </c>
      <c r="X665">
        <v>1530.05</v>
      </c>
      <c r="Y665">
        <v>1446</v>
      </c>
      <c r="Z665">
        <v>1540.65</v>
      </c>
      <c r="AA665">
        <v>1370</v>
      </c>
      <c r="AB665">
        <v>1540.65</v>
      </c>
      <c r="AC665" s="2">
        <f>(Table2[[#This Row],[Close Price]]/Table2[[#This Row],[Day Low]])-1</f>
        <v>1.4159411944039801E-2</v>
      </c>
      <c r="AD665" s="2">
        <f>(Table2[[#This Row],[Day High]]/Table2[[#This Row],[Close Price]])-1</f>
        <v>2.2111626974848697E-2</v>
      </c>
      <c r="AE665" s="2">
        <f>(Table2[[#This Row],[Close Price]]/Table2[[#This Row],[Current Week Low]])-1</f>
        <v>3.523513139695722E-2</v>
      </c>
      <c r="AF665" s="2">
        <f>(Table2[[#This Row],[Current Week High]]/Table2[[#This Row],[Close Price]])-1</f>
        <v>2.919269180667361E-2</v>
      </c>
      <c r="AG665" s="2">
        <f>(Table2[[#This Row],[Close Price]]/Table2[[#This Row],[Current Month Low]])-1</f>
        <v>9.266423357664233E-2</v>
      </c>
      <c r="AH665" s="2">
        <f>(Table2[[#This Row],[Current Month High]]/Table2[[#This Row],[Close Price]])-1</f>
        <v>2.919269180667361E-2</v>
      </c>
      <c r="AI665">
        <v>21.777614482781601</v>
      </c>
      <c r="AJ665">
        <v>58.407407407407398</v>
      </c>
      <c r="AK665" t="str">
        <f>IF(AND(Table2[[#This Row],[20D EMA]]&gt;Table2[[#This Row],[50D EMA]],Table2[[#This Row],[50D EMA]]&gt;Table2[[#This Row],[200D EMA]]),"Uptrend","Downtrend/NoTrend")</f>
        <v>Uptrend</v>
      </c>
      <c r="AL665">
        <v>-0.06</v>
      </c>
      <c r="AM665" t="s">
        <v>10184</v>
      </c>
      <c r="AN665">
        <v>6.64</v>
      </c>
      <c r="AO665" t="s">
        <v>10183</v>
      </c>
      <c r="AP665">
        <v>5.9995334830179999E-2</v>
      </c>
      <c r="AQ665">
        <f>(Table2[[#This Row],[Sharpe Ratio]]-AVERAGE(Table2[Sharpe Ratio]))/_xlfn.STDEV.P(Table2[Sharpe Ratio])</f>
        <v>7.2129063225979437E-2</v>
      </c>
      <c r="AR6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-0.54742168415328951</v>
      </c>
      <c r="AS665">
        <f>_xlfn.RANK.AVG(Table2[[#This Row],[1Y Return vs Nifty Z-Score]],Table2[1Y Return vs Nifty Z-Score])</f>
        <v>521</v>
      </c>
      <c r="AT665">
        <f>_xlfn.RANK.AVG(Table2[[#This Row],[6M Return vs Nifty Z-Score]],Table2[6M Return vs Nifty Z-Score])</f>
        <v>601</v>
      </c>
      <c r="AU665">
        <f>_xlfn.RANK.AVG(Table2[[#This Row],[Sharpe Ratio Z-Score]],Table2[Sharpe Ratio Z-Score])</f>
        <v>309</v>
      </c>
      <c r="AV665">
        <f>(Table2[[#This Row],[Rank 1Y]]+Table2[[#This Row],[Rank 6M]]+Table2[[#This Row],[Rank Sharpe]])/3</f>
        <v>477</v>
      </c>
    </row>
    <row r="666" spans="1:48" x14ac:dyDescent="0.3">
      <c r="A666" t="s">
        <v>1805</v>
      </c>
      <c r="B666" t="s">
        <v>1806</v>
      </c>
      <c r="C666" t="s">
        <v>10146</v>
      </c>
      <c r="D666" t="s">
        <v>1391</v>
      </c>
      <c r="E666">
        <v>4000.15526696999</v>
      </c>
      <c r="F666">
        <v>550.75</v>
      </c>
      <c r="G666">
        <v>3.1151262834742801</v>
      </c>
      <c r="H666">
        <f>(Table2[[#This Row],[1Y Return vs Nifty]]-AVERAGE(Table2[1Y Return vs Nifty]))/_xlfn.STDEV.P(Table2[1Y Return vs Nifty])</f>
        <v>-0.496263505191126</v>
      </c>
      <c r="I666">
        <v>14.370851297948301</v>
      </c>
      <c r="J666">
        <f>(Table2[[#This Row],[1M Return vs Nifty]]-AVERAGE(Table2[1M Return vs Nifty]))/_xlfn.STDEV.P(Table2[1M Return vs Nifty])</f>
        <v>1.4135954135920581</v>
      </c>
      <c r="K666">
        <v>4.4510620941170203</v>
      </c>
      <c r="L666">
        <f>(Table2[[#This Row],[6M Return vs Nifty]]-AVERAGE(Table2[6M Return vs Nifty]))/_xlfn.STDEV.P(Table2[6M Return vs Nifty])</f>
        <v>-0.18842600226785874</v>
      </c>
      <c r="M666">
        <v>-2.84911840156553</v>
      </c>
      <c r="N666">
        <f>(Table2[[#This Row],[1W Return vs Nifty]]-AVERAGE(Table2[1W Return vs Nifty]))/_xlfn.STDEV.P(Table2[1W Return vs Nifty])</f>
        <v>-0.28012766739064776</v>
      </c>
      <c r="O666">
        <v>534.67999999999995</v>
      </c>
      <c r="P666">
        <v>493.90584777937102</v>
      </c>
      <c r="Q666">
        <v>461.65458870182903</v>
      </c>
      <c r="R666">
        <v>59.500885223583403</v>
      </c>
      <c r="S666" s="2">
        <f>(Table2[[#This Row],[Close Price]]-Table2[[#This Row],[20D EMA]])/Table2[[#This Row],[20D EMA]]</f>
        <v>3.0055360215456069E-2</v>
      </c>
      <c r="T666" s="2">
        <f>(Table2[[#This Row],[Close Price]]-Table2[[#This Row],[50D EMA]])/Table2[[#This Row],[50D EMA]]</f>
        <v>0.11509106943398939</v>
      </c>
      <c r="U666" s="2">
        <f>(Table2[[#This Row],[Close Price]]-Table2[[#This Row],[200D EMA]])/Table2[[#This Row],[200D EMA]]</f>
        <v>0.19299149944270441</v>
      </c>
      <c r="V666">
        <v>2.0073464426765901</v>
      </c>
      <c r="W666">
        <v>549.54999999999995</v>
      </c>
      <c r="X666">
        <v>559.54999999999995</v>
      </c>
      <c r="Y666">
        <v>546.04999999999995</v>
      </c>
      <c r="Z666">
        <v>565.45000000000005</v>
      </c>
      <c r="AA666">
        <v>519</v>
      </c>
      <c r="AB666">
        <v>582.6</v>
      </c>
      <c r="AC666" s="2">
        <f>(Table2[[#This Row],[Close Price]]/Table2[[#This Row],[Day Low]])-1</f>
        <v>2.1836047675372061E-3</v>
      </c>
      <c r="AD666" s="2">
        <f>(Table2[[#This Row],[Day High]]/Table2[[#This Row],[Close Price]])-1</f>
        <v>1.5978211529732E-2</v>
      </c>
      <c r="AE666" s="2">
        <f>(Table2[[#This Row],[Close Price]]/Table2[[#This Row],[Current Week Low]])-1</f>
        <v>8.6072703964839015E-3</v>
      </c>
      <c r="AF666" s="2">
        <f>(Table2[[#This Row],[Current Week High]]/Table2[[#This Row],[Close Price]])-1</f>
        <v>2.6690876078075521E-2</v>
      </c>
      <c r="AG666" s="2">
        <f>(Table2[[#This Row],[Close Price]]/Table2[[#This Row],[Current Month Low]])-1</f>
        <v>6.1175337186897938E-2</v>
      </c>
      <c r="AH666" s="2">
        <f>(Table2[[#This Row],[Current Month High]]/Table2[[#This Row],[Close Price]])-1</f>
        <v>5.7830231502496554E-2</v>
      </c>
      <c r="AI666">
        <v>5.7830231502496501</v>
      </c>
      <c r="AJ666">
        <v>48.470144224288902</v>
      </c>
      <c r="AK666" t="str">
        <f>IF(AND(Table2[[#This Row],[20D EMA]]&gt;Table2[[#This Row],[50D EMA]],Table2[[#This Row],[50D EMA]]&gt;Table2[[#This Row],[200D EMA]]),"Uptrend","Downtrend/NoTrend")</f>
        <v>Uptrend</v>
      </c>
      <c r="AL666">
        <v>0.08</v>
      </c>
      <c r="AM666" t="s">
        <v>10183</v>
      </c>
      <c r="AN666">
        <v>6.06</v>
      </c>
      <c r="AO666" t="s">
        <v>10183</v>
      </c>
      <c r="AP666">
        <v>-1.9013898447639E-2</v>
      </c>
      <c r="AQ666">
        <f>(Table2[[#This Row],[Sharpe Ratio]]-AVERAGE(Table2[Sharpe Ratio]))/_xlfn.STDEV.P(Table2[Sharpe Ratio])</f>
        <v>-0.82166581980879605</v>
      </c>
      <c r="AR6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-0.37288758106637043</v>
      </c>
      <c r="AS666">
        <f>_xlfn.RANK.AVG(Table2[[#This Row],[1Y Return vs Nifty Z-Score]],Table2[1Y Return vs Nifty Z-Score])</f>
        <v>478</v>
      </c>
      <c r="AT666">
        <f>_xlfn.RANK.AVG(Table2[[#This Row],[6M Return vs Nifty Z-Score]],Table2[6M Return vs Nifty Z-Score])</f>
        <v>383</v>
      </c>
      <c r="AU666">
        <f>_xlfn.RANK.AVG(Table2[[#This Row],[Sharpe Ratio Z-Score]],Table2[Sharpe Ratio Z-Score])</f>
        <v>577</v>
      </c>
      <c r="AV666">
        <f>(Table2[[#This Row],[Rank 1Y]]+Table2[[#This Row],[Rank 6M]]+Table2[[#This Row],[Rank Sharpe]])/3</f>
        <v>479.33333333333331</v>
      </c>
    </row>
    <row r="667" spans="1:48" x14ac:dyDescent="0.3">
      <c r="A667" t="s">
        <v>1807</v>
      </c>
      <c r="B667" t="s">
        <v>1808</v>
      </c>
      <c r="C667" t="s">
        <v>10147</v>
      </c>
      <c r="D667" t="s">
        <v>130</v>
      </c>
      <c r="E667">
        <v>3986.39912181</v>
      </c>
      <c r="F667">
        <v>738.85</v>
      </c>
      <c r="G667">
        <v>82.427487609014904</v>
      </c>
      <c r="H667">
        <f>(Table2[[#This Row],[1Y Return vs Nifty]]-AVERAGE(Table2[1Y Return vs Nifty]))/_xlfn.STDEV.P(Table2[1Y Return vs Nifty])</f>
        <v>0.47916820180001068</v>
      </c>
      <c r="I667">
        <v>-10.9067468347027</v>
      </c>
      <c r="J667">
        <f>(Table2[[#This Row],[1M Return vs Nifty]]-AVERAGE(Table2[1M Return vs Nifty]))/_xlfn.STDEV.P(Table2[1M Return vs Nifty])</f>
        <v>-0.98992693238423257</v>
      </c>
      <c r="K667">
        <v>40.309646009797603</v>
      </c>
      <c r="L667">
        <f>(Table2[[#This Row],[6M Return vs Nifty]]-AVERAGE(Table2[6M Return vs Nifty]))/_xlfn.STDEV.P(Table2[6M Return vs Nifty])</f>
        <v>0.91481256989521864</v>
      </c>
      <c r="M667">
        <v>-1.4787041632837501</v>
      </c>
      <c r="N667">
        <f>(Table2[[#This Row],[1W Return vs Nifty]]-AVERAGE(Table2[1W Return vs Nifty]))/_xlfn.STDEV.P(Table2[1W Return vs Nifty])</f>
        <v>1.229714301911318E-2</v>
      </c>
      <c r="O667">
        <v>744.13</v>
      </c>
      <c r="P667">
        <v>731.12505150778998</v>
      </c>
      <c r="Q667">
        <v>610.428405270079</v>
      </c>
      <c r="R667">
        <v>47.143235243652299</v>
      </c>
      <c r="S667" s="2">
        <f>(Table2[[#This Row],[Close Price]]-Table2[[#This Row],[20D EMA]])/Table2[[#This Row],[20D EMA]]</f>
        <v>-7.0955343824331404E-3</v>
      </c>
      <c r="T667" s="2">
        <f>(Table2[[#This Row],[Close Price]]-Table2[[#This Row],[50D EMA]])/Table2[[#This Row],[50D EMA]]</f>
        <v>1.0565837507932442E-2</v>
      </c>
      <c r="U667" s="2">
        <f>(Table2[[#This Row],[Close Price]]-Table2[[#This Row],[200D EMA]])/Table2[[#This Row],[200D EMA]]</f>
        <v>0.21037945420167981</v>
      </c>
      <c r="V667">
        <v>0.30809112884422102</v>
      </c>
      <c r="W667">
        <v>734.65</v>
      </c>
      <c r="X667">
        <v>746.55</v>
      </c>
      <c r="Y667">
        <v>720.05</v>
      </c>
      <c r="Z667">
        <v>750</v>
      </c>
      <c r="AA667">
        <v>720</v>
      </c>
      <c r="AB667">
        <v>760</v>
      </c>
      <c r="AC667" s="2">
        <f>(Table2[[#This Row],[Close Price]]/Table2[[#This Row],[Day Low]])-1</f>
        <v>5.7170080990949224E-3</v>
      </c>
      <c r="AD667" s="2">
        <f>(Table2[[#This Row],[Day High]]/Table2[[#This Row],[Close Price]])-1</f>
        <v>1.0421601136901826E-2</v>
      </c>
      <c r="AE667" s="2">
        <f>(Table2[[#This Row],[Close Price]]/Table2[[#This Row],[Current Week Low]])-1</f>
        <v>2.6109297965419165E-2</v>
      </c>
      <c r="AF667" s="2">
        <f>(Table2[[#This Row],[Current Week High]]/Table2[[#This Row],[Close Price]])-1</f>
        <v>1.5091019828111119E-2</v>
      </c>
      <c r="AG667" s="2">
        <f>(Table2[[#This Row],[Close Price]]/Table2[[#This Row],[Current Month Low]])-1</f>
        <v>2.6180555555555651E-2</v>
      </c>
      <c r="AH667" s="2">
        <f>(Table2[[#This Row],[Current Month High]]/Table2[[#This Row],[Close Price]])-1</f>
        <v>2.8625566759152621E-2</v>
      </c>
      <c r="AI667">
        <v>19.104012993165</v>
      </c>
      <c r="AJ667">
        <v>124.71107055960999</v>
      </c>
      <c r="AK667" t="str">
        <f>IF(AND(Table2[[#This Row],[20D EMA]]&gt;Table2[[#This Row],[50D EMA]],Table2[[#This Row],[50D EMA]]&gt;Table2[[#This Row],[200D EMA]]),"Uptrend","Downtrend/NoTrend")</f>
        <v>Uptrend</v>
      </c>
      <c r="AL667">
        <v>-0.05</v>
      </c>
      <c r="AM667" t="s">
        <v>10184</v>
      </c>
      <c r="AN667">
        <v>-0.39</v>
      </c>
      <c r="AO667" t="s">
        <v>10184</v>
      </c>
      <c r="AP667">
        <v>5.9975835141387997E-2</v>
      </c>
      <c r="AQ667">
        <f>(Table2[[#This Row],[Sharpe Ratio]]-AVERAGE(Table2[Sharpe Ratio]))/_xlfn.STDEV.P(Table2[Sharpe Ratio])</f>
        <v>7.1908472272998306E-2</v>
      </c>
      <c r="AR6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0.48825945460310821</v>
      </c>
      <c r="AS667">
        <f>_xlfn.RANK.AVG(Table2[[#This Row],[1Y Return vs Nifty Z-Score]],Table2[1Y Return vs Nifty Z-Score])</f>
        <v>151</v>
      </c>
      <c r="AT667">
        <f>_xlfn.RANK.AVG(Table2[[#This Row],[6M Return vs Nifty Z-Score]],Table2[6M Return vs Nifty Z-Score])</f>
        <v>103</v>
      </c>
      <c r="AU667">
        <f>_xlfn.RANK.AVG(Table2[[#This Row],[Sharpe Ratio Z-Score]],Table2[Sharpe Ratio Z-Score])</f>
        <v>310</v>
      </c>
      <c r="AV667">
        <f>(Table2[[#This Row],[Rank 1Y]]+Table2[[#This Row],[Rank 6M]]+Table2[[#This Row],[Rank Sharpe]])/3</f>
        <v>188</v>
      </c>
    </row>
    <row r="668" spans="1:48" x14ac:dyDescent="0.3">
      <c r="A668" t="s">
        <v>1813</v>
      </c>
      <c r="B668" t="s">
        <v>1814</v>
      </c>
      <c r="C668" t="s">
        <v>10149</v>
      </c>
      <c r="D668" t="s">
        <v>146</v>
      </c>
      <c r="E668">
        <v>3944.2965975000002</v>
      </c>
      <c r="F668">
        <v>832.95</v>
      </c>
      <c r="G668">
        <v>34.883236237380402</v>
      </c>
      <c r="H668">
        <f>(Table2[[#This Row],[1Y Return vs Nifty]]-AVERAGE(Table2[1Y Return vs Nifty]))/_xlfn.STDEV.P(Table2[1Y Return vs Nifty])</f>
        <v>-0.10555994773391088</v>
      </c>
      <c r="I668">
        <v>-1.2432509203608699</v>
      </c>
      <c r="J668">
        <f>(Table2[[#This Row],[1M Return vs Nifty]]-AVERAGE(Table2[1M Return vs Nifty]))/_xlfn.STDEV.P(Table2[1M Return vs Nifty])</f>
        <v>-7.1072686483010364E-2</v>
      </c>
      <c r="K668">
        <v>9.4525168505081307</v>
      </c>
      <c r="L668">
        <f>(Table2[[#This Row],[6M Return vs Nifty]]-AVERAGE(Table2[6M Return vs Nifty]))/_xlfn.STDEV.P(Table2[6M Return vs Nifty])</f>
        <v>-3.4549379109678605E-2</v>
      </c>
      <c r="M668">
        <v>-3.1188701444823499</v>
      </c>
      <c r="N668">
        <f>(Table2[[#This Row],[1W Return vs Nifty]]-AVERAGE(Table2[1W Return vs Nifty]))/_xlfn.STDEV.P(Table2[1W Return vs Nifty])</f>
        <v>-0.33768843994877279</v>
      </c>
      <c r="O668">
        <v>822.31</v>
      </c>
      <c r="P668">
        <v>814.51471979461905</v>
      </c>
      <c r="Q668">
        <v>736.83986856746003</v>
      </c>
      <c r="R668">
        <v>58.837028878686503</v>
      </c>
      <c r="S668" s="2">
        <f>(Table2[[#This Row],[Close Price]]-Table2[[#This Row],[20D EMA]])/Table2[[#This Row],[20D EMA]]</f>
        <v>1.2939159197869539E-2</v>
      </c>
      <c r="T668" s="2">
        <f>(Table2[[#This Row],[Close Price]]-Table2[[#This Row],[50D EMA]])/Table2[[#This Row],[50D EMA]]</f>
        <v>2.2633452480796751E-2</v>
      </c>
      <c r="U668" s="2">
        <f>(Table2[[#This Row],[Close Price]]-Table2[[#This Row],[200D EMA]])/Table2[[#This Row],[200D EMA]]</f>
        <v>0.13043557431195218</v>
      </c>
      <c r="V668">
        <v>0.33661615988235799</v>
      </c>
      <c r="W668">
        <v>826.1</v>
      </c>
      <c r="X668">
        <v>846</v>
      </c>
      <c r="Y668">
        <v>827.5</v>
      </c>
      <c r="Z668">
        <v>855.4</v>
      </c>
      <c r="AA668">
        <v>771</v>
      </c>
      <c r="AB668">
        <v>859</v>
      </c>
      <c r="AC668" s="2">
        <f>(Table2[[#This Row],[Close Price]]/Table2[[#This Row],[Day Low]])-1</f>
        <v>8.2919743372473764E-3</v>
      </c>
      <c r="AD668" s="2">
        <f>(Table2[[#This Row],[Day High]]/Table2[[#This Row],[Close Price]])-1</f>
        <v>1.5667206915180865E-2</v>
      </c>
      <c r="AE668" s="2">
        <f>(Table2[[#This Row],[Close Price]]/Table2[[#This Row],[Current Week Low]])-1</f>
        <v>6.5861027190332599E-3</v>
      </c>
      <c r="AF668" s="2">
        <f>(Table2[[#This Row],[Current Week High]]/Table2[[#This Row],[Close Price]])-1</f>
        <v>2.695239810312744E-2</v>
      </c>
      <c r="AG668" s="2">
        <f>(Table2[[#This Row],[Close Price]]/Table2[[#This Row],[Current Month Low]])-1</f>
        <v>8.0350194552529342E-2</v>
      </c>
      <c r="AH668" s="2">
        <f>(Table2[[#This Row],[Current Month High]]/Table2[[#This Row],[Close Price]])-1</f>
        <v>3.12743862176601E-2</v>
      </c>
      <c r="AI668">
        <v>16.885767453028301</v>
      </c>
      <c r="AJ668">
        <v>72.061557529436001</v>
      </c>
      <c r="AK668" t="str">
        <f>IF(AND(Table2[[#This Row],[20D EMA]]&gt;Table2[[#This Row],[50D EMA]],Table2[[#This Row],[50D EMA]]&gt;Table2[[#This Row],[200D EMA]]),"Uptrend","Downtrend/NoTrend")</f>
        <v>Uptrend</v>
      </c>
      <c r="AL668">
        <v>0</v>
      </c>
      <c r="AM668" t="s">
        <v>10185</v>
      </c>
      <c r="AN668">
        <v>9.1300000000000008</v>
      </c>
      <c r="AO668" t="s">
        <v>10183</v>
      </c>
      <c r="AP668">
        <v>-6.5337219948486E-2</v>
      </c>
      <c r="AQ668">
        <f>(Table2[[#This Row],[Sharpe Ratio]]-AVERAGE(Table2[Sharpe Ratio]))/_xlfn.STDEV.P(Table2[Sharpe Ratio])</f>
        <v>-1.3457001130798769</v>
      </c>
      <c r="AR6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-1.8945705663552497</v>
      </c>
      <c r="AS668">
        <f>_xlfn.RANK.AVG(Table2[[#This Row],[1Y Return vs Nifty Z-Score]],Table2[1Y Return vs Nifty Z-Score])</f>
        <v>316</v>
      </c>
      <c r="AT668">
        <f>_xlfn.RANK.AVG(Table2[[#This Row],[6M Return vs Nifty Z-Score]],Table2[6M Return vs Nifty Z-Score])</f>
        <v>321</v>
      </c>
      <c r="AU668">
        <f>_xlfn.RANK.AVG(Table2[[#This Row],[Sharpe Ratio Z-Score]],Table2[Sharpe Ratio Z-Score])</f>
        <v>661</v>
      </c>
      <c r="AV668">
        <f>(Table2[[#This Row],[Rank 1Y]]+Table2[[#This Row],[Rank 6M]]+Table2[[#This Row],[Rank Sharpe]])/3</f>
        <v>432.66666666666669</v>
      </c>
    </row>
    <row r="669" spans="1:48" x14ac:dyDescent="0.3">
      <c r="A669" t="s">
        <v>1815</v>
      </c>
      <c r="B669" t="s">
        <v>1816</v>
      </c>
      <c r="C669" t="s">
        <v>10151</v>
      </c>
      <c r="D669" t="s">
        <v>944</v>
      </c>
      <c r="E669">
        <v>3941.2444753</v>
      </c>
      <c r="F669">
        <v>321.39999999999998</v>
      </c>
      <c r="G669">
        <v>-37.093416671798501</v>
      </c>
      <c r="H669">
        <f>(Table2[[#This Row],[1Y Return vs Nifty]]-AVERAGE(Table2[1Y Return vs Nifty]))/_xlfn.STDEV.P(Table2[1Y Return vs Nifty])</f>
        <v>-0.99077264645228902</v>
      </c>
      <c r="I669">
        <v>-8.0275556485263699</v>
      </c>
      <c r="J669">
        <f>(Table2[[#This Row],[1M Return vs Nifty]]-AVERAGE(Table2[1M Return vs Nifty]))/_xlfn.STDEV.P(Table2[1M Return vs Nifty])</f>
        <v>-0.71615881889507982</v>
      </c>
      <c r="K669">
        <v>-31.789107886084999</v>
      </c>
      <c r="L669">
        <f>(Table2[[#This Row],[6M Return vs Nifty]]-AVERAGE(Table2[6M Return vs Nifty]))/_xlfn.STDEV.P(Table2[6M Return vs Nifty])</f>
        <v>-1.3034045936678884</v>
      </c>
      <c r="M669">
        <v>-5.3086042069392603</v>
      </c>
      <c r="N669">
        <f>(Table2[[#This Row],[1W Return vs Nifty]]-AVERAGE(Table2[1W Return vs Nifty]))/_xlfn.STDEV.P(Table2[1W Return vs Nifty])</f>
        <v>-0.8049431941496662</v>
      </c>
      <c r="O669">
        <v>320.39</v>
      </c>
      <c r="P669">
        <v>317.44094398983202</v>
      </c>
      <c r="Q669">
        <v>335.790143942405</v>
      </c>
      <c r="R669">
        <v>48.966180486967502</v>
      </c>
      <c r="S669" s="2">
        <f>(Table2[[#This Row],[Close Price]]-Table2[[#This Row],[20D EMA]])/Table2[[#This Row],[20D EMA]]</f>
        <v>3.1524080027466243E-3</v>
      </c>
      <c r="T669" s="2">
        <f>(Table2[[#This Row],[Close Price]]-Table2[[#This Row],[50D EMA]])/Table2[[#This Row],[50D EMA]]</f>
        <v>1.2471787540723697E-2</v>
      </c>
      <c r="U669" s="2">
        <f>(Table2[[#This Row],[Close Price]]-Table2[[#This Row],[200D EMA]])/Table2[[#This Row],[200D EMA]]</f>
        <v>-4.2854575102934611E-2</v>
      </c>
      <c r="V669">
        <v>0.83207399310602204</v>
      </c>
      <c r="W669">
        <v>321.05</v>
      </c>
      <c r="X669">
        <v>326.25</v>
      </c>
      <c r="Y669">
        <v>313.2</v>
      </c>
      <c r="Z669">
        <v>326</v>
      </c>
      <c r="AA669">
        <v>312</v>
      </c>
      <c r="AB669">
        <v>335.9</v>
      </c>
      <c r="AC669" s="2">
        <f>(Table2[[#This Row],[Close Price]]/Table2[[#This Row],[Day Low]])-1</f>
        <v>1.0901728702692459E-3</v>
      </c>
      <c r="AD669" s="2">
        <f>(Table2[[#This Row],[Day High]]/Table2[[#This Row],[Close Price]])-1</f>
        <v>1.5090230242688296E-2</v>
      </c>
      <c r="AE669" s="2">
        <f>(Table2[[#This Row],[Close Price]]/Table2[[#This Row],[Current Week Low]])-1</f>
        <v>2.6181353767560589E-2</v>
      </c>
      <c r="AF669" s="2">
        <f>(Table2[[#This Row],[Current Week High]]/Table2[[#This Row],[Close Price]])-1</f>
        <v>1.4312383322962141E-2</v>
      </c>
      <c r="AG669" s="2">
        <f>(Table2[[#This Row],[Close Price]]/Table2[[#This Row],[Current Month Low]])-1</f>
        <v>3.0128205128205021E-2</v>
      </c>
      <c r="AH669" s="2">
        <f>(Table2[[#This Row],[Current Month High]]/Table2[[#This Row],[Close Price]])-1</f>
        <v>4.5115121344119435E-2</v>
      </c>
      <c r="AI669">
        <v>39.981331673926498</v>
      </c>
      <c r="AJ669">
        <v>19.947751446165299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-0.08</v>
      </c>
      <c r="AM669" t="s">
        <v>10184</v>
      </c>
      <c r="AN669">
        <v>0.83</v>
      </c>
      <c r="AO669" t="s">
        <v>10183</v>
      </c>
      <c r="AP669">
        <v>7.4408289313219996E-3</v>
      </c>
      <c r="AQ669">
        <f>(Table2[[#This Row],[Sharpe Ratio]]-AVERAGE(Table2[Sharpe Ratio]))/_xlfn.STDEV.P(Table2[Sharpe Ratio])</f>
        <v>-0.52239573475111156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689</v>
      </c>
      <c r="AT669">
        <f>_xlfn.RANK.AVG(Table2[[#This Row],[6M Return vs Nifty Z-Score]],Table2[6M Return vs Nifty Z-Score])</f>
        <v>701</v>
      </c>
      <c r="AU669">
        <f>_xlfn.RANK.AVG(Table2[[#This Row],[Sharpe Ratio Z-Score]],Table2[Sharpe Ratio Z-Score])</f>
        <v>479</v>
      </c>
      <c r="AV669">
        <f>(Table2[[#This Row],[Rank 1Y]]+Table2[[#This Row],[Rank 6M]]+Table2[[#This Row],[Rank Sharpe]])/3</f>
        <v>623</v>
      </c>
    </row>
    <row r="670" spans="1:48" x14ac:dyDescent="0.3">
      <c r="A670" t="s">
        <v>1821</v>
      </c>
      <c r="B670" t="s">
        <v>1822</v>
      </c>
      <c r="C670" t="s">
        <v>10141</v>
      </c>
      <c r="D670" t="s">
        <v>180</v>
      </c>
      <c r="E670">
        <v>3929.6854585599999</v>
      </c>
      <c r="F670">
        <v>275.2</v>
      </c>
      <c r="G670">
        <v>13.214719866501</v>
      </c>
      <c r="H670">
        <f>(Table2[[#This Row],[1Y Return vs Nifty]]-AVERAGE(Table2[1Y Return vs Nifty]))/_xlfn.STDEV.P(Table2[1Y Return vs Nifty])</f>
        <v>-0.37205255441420015</v>
      </c>
      <c r="I670">
        <v>-4.6275662840918601</v>
      </c>
      <c r="J670">
        <f>(Table2[[#This Row],[1M Return vs Nifty]]-AVERAGE(Table2[1M Return vs Nifty]))/_xlfn.STDEV.P(Table2[1M Return vs Nifty])</f>
        <v>-0.39287057091299066</v>
      </c>
      <c r="K670">
        <v>11.7295389539815</v>
      </c>
      <c r="L670">
        <f>(Table2[[#This Row],[6M Return vs Nifty]]-AVERAGE(Table2[6M Return vs Nifty]))/_xlfn.STDEV.P(Table2[6M Return vs Nifty])</f>
        <v>3.550633251927985E-2</v>
      </c>
      <c r="M670">
        <v>-0.35286516487464198</v>
      </c>
      <c r="N670">
        <f>(Table2[[#This Row],[1W Return vs Nifty]]-AVERAGE(Table2[1W Return vs Nifty]))/_xlfn.STDEV.P(Table2[1W Return vs Nifty])</f>
        <v>0.25253345001668021</v>
      </c>
      <c r="O670">
        <v>265.31</v>
      </c>
      <c r="P670">
        <v>254.98782114643799</v>
      </c>
      <c r="Q670">
        <v>233.04053406949799</v>
      </c>
      <c r="R670">
        <v>64.786787566187002</v>
      </c>
      <c r="S670" s="2">
        <f>(Table2[[#This Row],[Close Price]]-Table2[[#This Row],[20D EMA]])/Table2[[#This Row],[20D EMA]]</f>
        <v>3.7277147487844359E-2</v>
      </c>
      <c r="T670" s="2">
        <f>(Table2[[#This Row],[Close Price]]-Table2[[#This Row],[50D EMA]])/Table2[[#This Row],[50D EMA]]</f>
        <v>7.9267232304221544E-2</v>
      </c>
      <c r="U670" s="2">
        <f>(Table2[[#This Row],[Close Price]]-Table2[[#This Row],[200D EMA]])/Table2[[#This Row],[200D EMA]]</f>
        <v>0.18091044160553238</v>
      </c>
      <c r="V670">
        <v>0.84354476405481504</v>
      </c>
      <c r="W670">
        <v>274.5</v>
      </c>
      <c r="X670">
        <v>281.89999999999998</v>
      </c>
      <c r="Y670">
        <v>264.5</v>
      </c>
      <c r="Z670">
        <v>276.85000000000002</v>
      </c>
      <c r="AA670">
        <v>261.2</v>
      </c>
      <c r="AB670">
        <v>281.25</v>
      </c>
      <c r="AC670" s="2">
        <f>(Table2[[#This Row],[Close Price]]/Table2[[#This Row],[Day Low]])-1</f>
        <v>2.5500910746811822E-3</v>
      </c>
      <c r="AD670" s="2">
        <f>(Table2[[#This Row],[Day High]]/Table2[[#This Row],[Close Price]])-1</f>
        <v>2.4345930232558155E-2</v>
      </c>
      <c r="AE670" s="2">
        <f>(Table2[[#This Row],[Close Price]]/Table2[[#This Row],[Current Week Low]])-1</f>
        <v>4.0453686200377925E-2</v>
      </c>
      <c r="AF670" s="2">
        <f>(Table2[[#This Row],[Current Week High]]/Table2[[#This Row],[Close Price]])-1</f>
        <v>5.995639534883912E-3</v>
      </c>
      <c r="AG670" s="2">
        <f>(Table2[[#This Row],[Close Price]]/Table2[[#This Row],[Current Month Low]])-1</f>
        <v>5.3598774885145417E-2</v>
      </c>
      <c r="AH670" s="2">
        <f>(Table2[[#This Row],[Current Month High]]/Table2[[#This Row],[Close Price]])-1</f>
        <v>2.1984011627907085E-2</v>
      </c>
      <c r="AI670">
        <v>2.1984011627907001</v>
      </c>
      <c r="AJ670">
        <v>40.015263291783199</v>
      </c>
      <c r="AK670" t="str">
        <f>IF(AND(Table2[[#This Row],[20D EMA]]&gt;Table2[[#This Row],[50D EMA]],Table2[[#This Row],[50D EMA]]&gt;Table2[[#This Row],[200D EMA]]),"Uptrend","Downtrend/NoTrend")</f>
        <v>Uptrend</v>
      </c>
      <c r="AL670">
        <v>0.1</v>
      </c>
      <c r="AM670" t="s">
        <v>10183</v>
      </c>
      <c r="AN670">
        <v>5.81</v>
      </c>
      <c r="AO670" t="s">
        <v>10183</v>
      </c>
      <c r="AP670">
        <v>-6.7659412619400006E-2</v>
      </c>
      <c r="AQ670">
        <f>(Table2[[#This Row],[Sharpe Ratio]]-AVERAGE(Table2[Sharpe Ratio]))/_xlfn.STDEV.P(Table2[Sharpe Ratio])</f>
        <v>-1.3719700038328413</v>
      </c>
      <c r="AR6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-1.848853346624072</v>
      </c>
      <c r="AS670">
        <f>_xlfn.RANK.AVG(Table2[[#This Row],[1Y Return vs Nifty Z-Score]],Table2[1Y Return vs Nifty Z-Score])</f>
        <v>418</v>
      </c>
      <c r="AT670">
        <f>_xlfn.RANK.AVG(Table2[[#This Row],[6M Return vs Nifty Z-Score]],Table2[6M Return vs Nifty Z-Score])</f>
        <v>300</v>
      </c>
      <c r="AU670">
        <f>_xlfn.RANK.AVG(Table2[[#This Row],[Sharpe Ratio Z-Score]],Table2[Sharpe Ratio Z-Score])</f>
        <v>667</v>
      </c>
      <c r="AV670">
        <f>(Table2[[#This Row],[Rank 1Y]]+Table2[[#This Row],[Rank 6M]]+Table2[[#This Row],[Rank Sharpe]])/3</f>
        <v>461.66666666666669</v>
      </c>
    </row>
    <row r="671" spans="1:48" x14ac:dyDescent="0.3">
      <c r="A671" t="s">
        <v>1825</v>
      </c>
      <c r="B671" t="s">
        <v>1826</v>
      </c>
      <c r="C671" t="s">
        <v>10146</v>
      </c>
      <c r="D671" t="s">
        <v>258</v>
      </c>
      <c r="E671">
        <v>3921.7318742339999</v>
      </c>
      <c r="F671">
        <v>168.69</v>
      </c>
      <c r="G671">
        <v>-3.6959938229791098</v>
      </c>
      <c r="H671">
        <f>(Table2[[#This Row],[1Y Return vs Nifty]]-AVERAGE(Table2[1Y Return vs Nifty]))/_xlfn.STDEV.P(Table2[1Y Return vs Nifty])</f>
        <v>-0.58003080704574894</v>
      </c>
      <c r="I671">
        <v>18.850745937566099</v>
      </c>
      <c r="J671">
        <f>(Table2[[#This Row],[1M Return vs Nifty]]-AVERAGE(Table2[1M Return vs Nifty]))/_xlfn.STDEV.P(Table2[1M Return vs Nifty])</f>
        <v>1.8395665370126966</v>
      </c>
      <c r="K671">
        <v>-1.33330065129814</v>
      </c>
      <c r="L671">
        <f>(Table2[[#This Row],[6M Return vs Nifty]]-AVERAGE(Table2[6M Return vs Nifty]))/_xlfn.STDEV.P(Table2[6M Return vs Nifty])</f>
        <v>-0.3663898647318905</v>
      </c>
      <c r="M671">
        <v>5.4044131722792201</v>
      </c>
      <c r="N671">
        <f>(Table2[[#This Row],[1W Return vs Nifty]]-AVERAGE(Table2[1W Return vs Nifty]))/_xlfn.STDEV.P(Table2[1W Return vs Nifty])</f>
        <v>1.481045953162661</v>
      </c>
      <c r="O671">
        <v>152.41</v>
      </c>
      <c r="P671">
        <v>142.683139290947</v>
      </c>
      <c r="Q671">
        <v>140.686317269033</v>
      </c>
      <c r="R671">
        <v>72.558034279998793</v>
      </c>
      <c r="S671" s="2">
        <f>(Table2[[#This Row],[Close Price]]-Table2[[#This Row],[20D EMA]])/Table2[[#This Row],[20D EMA]]</f>
        <v>0.10681713798307199</v>
      </c>
      <c r="T671" s="2">
        <f>(Table2[[#This Row],[Close Price]]-Table2[[#This Row],[50D EMA]])/Table2[[#This Row],[50D EMA]]</f>
        <v>0.18227003441536341</v>
      </c>
      <c r="U671" s="2">
        <f>(Table2[[#This Row],[Close Price]]-Table2[[#This Row],[200D EMA]])/Table2[[#This Row],[200D EMA]]</f>
        <v>0.19905050664888643</v>
      </c>
      <c r="V671">
        <v>3.0053346925817901</v>
      </c>
      <c r="W671">
        <v>165.57</v>
      </c>
      <c r="X671">
        <v>169.5</v>
      </c>
      <c r="Y671">
        <v>163.31</v>
      </c>
      <c r="Z671">
        <v>171</v>
      </c>
      <c r="AA671">
        <v>131.41</v>
      </c>
      <c r="AB671">
        <v>177</v>
      </c>
      <c r="AC671" s="2">
        <f>(Table2[[#This Row],[Close Price]]/Table2[[#This Row],[Day Low]])-1</f>
        <v>1.8843993477079213E-2</v>
      </c>
      <c r="AD671" s="2">
        <f>(Table2[[#This Row],[Day High]]/Table2[[#This Row],[Close Price]])-1</f>
        <v>4.8017072736972199E-3</v>
      </c>
      <c r="AE671" s="2">
        <f>(Table2[[#This Row],[Close Price]]/Table2[[#This Row],[Current Week Low]])-1</f>
        <v>3.2943481721878554E-2</v>
      </c>
      <c r="AF671" s="2">
        <f>(Table2[[#This Row],[Current Week High]]/Table2[[#This Row],[Close Price]])-1</f>
        <v>1.3693757780544269E-2</v>
      </c>
      <c r="AG671" s="2">
        <f>(Table2[[#This Row],[Close Price]]/Table2[[#This Row],[Current Month Low]])-1</f>
        <v>0.28369226086294796</v>
      </c>
      <c r="AH671" s="2">
        <f>(Table2[[#This Row],[Current Month High]]/Table2[[#This Row],[Close Price]])-1</f>
        <v>4.9261959807931799E-2</v>
      </c>
      <c r="AI671">
        <v>4.9261959807931799</v>
      </c>
      <c r="AJ671">
        <v>50.5488621151271</v>
      </c>
      <c r="AK671" t="str">
        <f>IF(AND(Table2[[#This Row],[20D EMA]]&gt;Table2[[#This Row],[50D EMA]],Table2[[#This Row],[50D EMA]]&gt;Table2[[#This Row],[200D EMA]]),"Uptrend","Downtrend/NoTrend")</f>
        <v>Uptrend</v>
      </c>
      <c r="AL671">
        <v>0.09</v>
      </c>
      <c r="AM671" t="s">
        <v>10183</v>
      </c>
      <c r="AN671">
        <v>28.04</v>
      </c>
      <c r="AO671" t="s">
        <v>10183</v>
      </c>
      <c r="AP671">
        <v>-2.1237127677572999E-2</v>
      </c>
      <c r="AQ671">
        <f>(Table2[[#This Row],[Sharpe Ratio]]-AVERAGE(Table2[Sharpe Ratio]))/_xlfn.STDEV.P(Table2[Sharpe Ratio])</f>
        <v>-0.84681618296370853</v>
      </c>
      <c r="AR6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1.5273756354340096</v>
      </c>
      <c r="AS671">
        <f>_xlfn.RANK.AVG(Table2[[#This Row],[1Y Return vs Nifty Z-Score]],Table2[1Y Return vs Nifty Z-Score])</f>
        <v>523</v>
      </c>
      <c r="AT671">
        <f>_xlfn.RANK.AVG(Table2[[#This Row],[6M Return vs Nifty Z-Score]],Table2[6M Return vs Nifty Z-Score])</f>
        <v>443</v>
      </c>
      <c r="AU671">
        <f>_xlfn.RANK.AVG(Table2[[#This Row],[Sharpe Ratio Z-Score]],Table2[Sharpe Ratio Z-Score])</f>
        <v>582</v>
      </c>
      <c r="AV671">
        <f>(Table2[[#This Row],[Rank 1Y]]+Table2[[#This Row],[Rank 6M]]+Table2[[#This Row],[Rank Sharpe]])/3</f>
        <v>516</v>
      </c>
    </row>
    <row r="672" spans="1:48" x14ac:dyDescent="0.3">
      <c r="A672" t="s">
        <v>1827</v>
      </c>
      <c r="B672" t="s">
        <v>1828</v>
      </c>
      <c r="C672" t="s">
        <v>10146</v>
      </c>
      <c r="D672" t="s">
        <v>130</v>
      </c>
      <c r="E672">
        <v>3920.61240291999</v>
      </c>
      <c r="F672">
        <v>221.24</v>
      </c>
      <c r="G672">
        <v>1.1333034894726699</v>
      </c>
      <c r="H672">
        <f>(Table2[[#This Row],[1Y Return vs Nifty]]-AVERAGE(Table2[1Y Return vs Nifty]))/_xlfn.STDEV.P(Table2[1Y Return vs Nifty])</f>
        <v>-0.52063716849655095</v>
      </c>
      <c r="I672">
        <v>-1.80002136706844</v>
      </c>
      <c r="J672">
        <f>(Table2[[#This Row],[1M Return vs Nifty]]-AVERAGE(Table2[1M Return vs Nifty]))/_xlfn.STDEV.P(Table2[1M Return vs Nifty])</f>
        <v>-0.12401324686450815</v>
      </c>
      <c r="K672">
        <v>-23.852784370868498</v>
      </c>
      <c r="L672">
        <f>(Table2[[#This Row],[6M Return vs Nifty]]-AVERAGE(Table2[6M Return vs Nifty]))/_xlfn.STDEV.P(Table2[6M Return vs Nifty])</f>
        <v>-1.0592327032290429</v>
      </c>
      <c r="M672">
        <v>9.8451258273140496E-2</v>
      </c>
      <c r="N672">
        <f>(Table2[[#This Row],[1W Return vs Nifty]]-AVERAGE(Table2[1W Return vs Nifty]))/_xlfn.STDEV.P(Table2[1W Return vs Nifty])</f>
        <v>0.34883726516039387</v>
      </c>
      <c r="O672">
        <v>220.04</v>
      </c>
      <c r="P672">
        <v>219.62430837976001</v>
      </c>
      <c r="Q672">
        <v>217.21950123778601</v>
      </c>
      <c r="R672">
        <v>52.19648893718</v>
      </c>
      <c r="S672" s="2">
        <f>(Table2[[#This Row],[Close Price]]-Table2[[#This Row],[20D EMA]])/Table2[[#This Row],[20D EMA]]</f>
        <v>5.4535538992911154E-3</v>
      </c>
      <c r="T672" s="2">
        <f>(Table2[[#This Row],[Close Price]]-Table2[[#This Row],[50D EMA]])/Table2[[#This Row],[50D EMA]]</f>
        <v>7.3566156322106722E-3</v>
      </c>
      <c r="U672" s="2">
        <f>(Table2[[#This Row],[Close Price]]-Table2[[#This Row],[200D EMA]])/Table2[[#This Row],[200D EMA]]</f>
        <v>1.8508921801697911E-2</v>
      </c>
      <c r="V672">
        <v>0.98764478373884401</v>
      </c>
      <c r="W672">
        <v>221.25</v>
      </c>
      <c r="X672">
        <v>233.63</v>
      </c>
      <c r="Y672">
        <v>219.09</v>
      </c>
      <c r="Z672">
        <v>225.8</v>
      </c>
      <c r="AA672">
        <v>212.51</v>
      </c>
      <c r="AB672">
        <v>228</v>
      </c>
      <c r="AC672" s="2">
        <f>(Table2[[#This Row],[Close Price]]/Table2[[#This Row],[Day Low]])-1</f>
        <v>-4.5197740112912221E-5</v>
      </c>
      <c r="AD672" s="2">
        <f>(Table2[[#This Row],[Day High]]/Table2[[#This Row],[Close Price]])-1</f>
        <v>5.6002531187850257E-2</v>
      </c>
      <c r="AE672" s="2">
        <f>(Table2[[#This Row],[Close Price]]/Table2[[#This Row],[Current Week Low]])-1</f>
        <v>9.8133187274636047E-3</v>
      </c>
      <c r="AF672" s="2">
        <f>(Table2[[#This Row],[Current Week High]]/Table2[[#This Row],[Close Price]])-1</f>
        <v>2.0611101066714932E-2</v>
      </c>
      <c r="AG672" s="2">
        <f>(Table2[[#This Row],[Close Price]]/Table2[[#This Row],[Current Month Low]])-1</f>
        <v>4.1080419744953245E-2</v>
      </c>
      <c r="AH672" s="2">
        <f>(Table2[[#This Row],[Current Month High]]/Table2[[#This Row],[Close Price]])-1</f>
        <v>3.0555053335743931E-2</v>
      </c>
      <c r="AI672">
        <v>25.655396854095098</v>
      </c>
      <c r="AJ672">
        <v>32.558418214499603</v>
      </c>
      <c r="AK672" t="str">
        <f>IF(AND(Table2[[#This Row],[20D EMA]]&gt;Table2[[#This Row],[50D EMA]],Table2[[#This Row],[50D EMA]]&gt;Table2[[#This Row],[200D EMA]]),"Uptrend","Downtrend/NoTrend")</f>
        <v>Uptrend</v>
      </c>
      <c r="AL672">
        <v>0.01</v>
      </c>
      <c r="AM672" t="s">
        <v>10183</v>
      </c>
      <c r="AN672">
        <v>0.17</v>
      </c>
      <c r="AO672" t="s">
        <v>10183</v>
      </c>
      <c r="AP672">
        <v>7.1847793632415002E-2</v>
      </c>
      <c r="AQ672">
        <f>(Table2[[#This Row],[Sharpe Ratio]]-AVERAGE(Table2[Sharpe Ratio]))/_xlfn.STDEV.P(Table2[Sharpe Ratio])</f>
        <v>0.20621044320302306</v>
      </c>
      <c r="AR6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-1.1488354102266851</v>
      </c>
      <c r="AS672">
        <f>_xlfn.RANK.AVG(Table2[[#This Row],[1Y Return vs Nifty Z-Score]],Table2[1Y Return vs Nifty Z-Score])</f>
        <v>494</v>
      </c>
      <c r="AT672">
        <f>_xlfn.RANK.AVG(Table2[[#This Row],[6M Return vs Nifty Z-Score]],Table2[6M Return vs Nifty Z-Score])</f>
        <v>652</v>
      </c>
      <c r="AU672">
        <f>_xlfn.RANK.AVG(Table2[[#This Row],[Sharpe Ratio Z-Score]],Table2[Sharpe Ratio Z-Score])</f>
        <v>278</v>
      </c>
      <c r="AV672">
        <f>(Table2[[#This Row],[Rank 1Y]]+Table2[[#This Row],[Rank 6M]]+Table2[[#This Row],[Rank Sharpe]])/3</f>
        <v>474.66666666666669</v>
      </c>
    </row>
    <row r="673" spans="1:48" x14ac:dyDescent="0.3">
      <c r="A673" t="s">
        <v>1841</v>
      </c>
      <c r="B673" t="s">
        <v>1842</v>
      </c>
      <c r="C673" t="s">
        <v>10146</v>
      </c>
      <c r="D673" t="s">
        <v>130</v>
      </c>
      <c r="E673">
        <v>3858.905358</v>
      </c>
      <c r="F673">
        <v>669.9</v>
      </c>
      <c r="G673">
        <v>-31.304559876246799</v>
      </c>
      <c r="H673">
        <f>(Table2[[#This Row],[1Y Return vs Nifty]]-AVERAGE(Table2[1Y Return vs Nifty]))/_xlfn.STDEV.P(Table2[1Y Return vs Nifty])</f>
        <v>-0.91957776117538492</v>
      </c>
      <c r="I673">
        <v>13.272909578430101</v>
      </c>
      <c r="J673">
        <f>(Table2[[#This Row],[1M Return vs Nifty]]-AVERAGE(Table2[1M Return vs Nifty]))/_xlfn.STDEV.P(Table2[1M Return vs Nifty])</f>
        <v>1.3091975414685619</v>
      </c>
      <c r="K673">
        <v>5.8402736975456699</v>
      </c>
      <c r="L673">
        <f>(Table2[[#This Row],[6M Return vs Nifty]]-AVERAGE(Table2[6M Return vs Nifty]))/_xlfn.STDEV.P(Table2[6M Return vs Nifty])</f>
        <v>-0.14568499973962454</v>
      </c>
      <c r="M673">
        <v>5.8557009867668697</v>
      </c>
      <c r="N673">
        <f>(Table2[[#This Row],[1W Return vs Nifty]]-AVERAGE(Table2[1W Return vs Nifty]))/_xlfn.STDEV.P(Table2[1W Return vs Nifty])</f>
        <v>1.5773436636689726</v>
      </c>
      <c r="O673">
        <v>597.6</v>
      </c>
      <c r="P673">
        <v>569.41089775834996</v>
      </c>
      <c r="Q673">
        <v>550.59663378466098</v>
      </c>
      <c r="R673">
        <v>83.285988045044306</v>
      </c>
      <c r="S673" s="2">
        <f>(Table2[[#This Row],[Close Price]]-Table2[[#This Row],[20D EMA]])/Table2[[#This Row],[20D EMA]]</f>
        <v>0.12098393574297181</v>
      </c>
      <c r="T673" s="2">
        <f>(Table2[[#This Row],[Close Price]]-Table2[[#This Row],[50D EMA]])/Table2[[#This Row],[50D EMA]]</f>
        <v>0.17647906395408713</v>
      </c>
      <c r="U673" s="2">
        <f>(Table2[[#This Row],[Close Price]]-Table2[[#This Row],[200D EMA]])/Table2[[#This Row],[200D EMA]]</f>
        <v>0.21668015911263033</v>
      </c>
      <c r="V673">
        <v>1.94342775915004</v>
      </c>
      <c r="W673">
        <v>656.85</v>
      </c>
      <c r="X673">
        <v>672.85</v>
      </c>
      <c r="Y673">
        <v>655.04999999999995</v>
      </c>
      <c r="Z673">
        <v>673</v>
      </c>
      <c r="AA673">
        <v>580.4</v>
      </c>
      <c r="AB673">
        <v>687.9</v>
      </c>
      <c r="AC673" s="2">
        <f>(Table2[[#This Row],[Close Price]]/Table2[[#This Row],[Day Low]])-1</f>
        <v>1.9867549668874052E-2</v>
      </c>
      <c r="AD673" s="2">
        <f>(Table2[[#This Row],[Day High]]/Table2[[#This Row],[Close Price]])-1</f>
        <v>4.4036423346769382E-3</v>
      </c>
      <c r="AE673" s="2">
        <f>(Table2[[#This Row],[Close Price]]/Table2[[#This Row],[Current Week Low]])-1</f>
        <v>2.267002518891692E-2</v>
      </c>
      <c r="AF673" s="2">
        <f>(Table2[[#This Row],[Current Week High]]/Table2[[#This Row],[Close Price]])-1</f>
        <v>4.6275563516942064E-3</v>
      </c>
      <c r="AG673" s="2">
        <f>(Table2[[#This Row],[Close Price]]/Table2[[#This Row],[Current Month Low]])-1</f>
        <v>0.15420399724328049</v>
      </c>
      <c r="AH673" s="2">
        <f>(Table2[[#This Row],[Current Month High]]/Table2[[#This Row],[Close Price]])-1</f>
        <v>2.6869682042095944E-2</v>
      </c>
      <c r="AI673">
        <v>11.957008508732599</v>
      </c>
      <c r="AJ673">
        <v>45.630434782608603</v>
      </c>
      <c r="AK673" t="str">
        <f>IF(AND(Table2[[#This Row],[20D EMA]]&gt;Table2[[#This Row],[50D EMA]],Table2[[#This Row],[50D EMA]]&gt;Table2[[#This Row],[200D EMA]]),"Uptrend","Downtrend/NoTrend")</f>
        <v>Uptrend</v>
      </c>
      <c r="AL673">
        <v>0.1</v>
      </c>
      <c r="AM673" t="s">
        <v>10183</v>
      </c>
      <c r="AN673">
        <v>14.45</v>
      </c>
      <c r="AO673" t="s">
        <v>10183</v>
      </c>
      <c r="AP673">
        <v>0.18671788526824601</v>
      </c>
      <c r="AQ673">
        <f>(Table2[[#This Row],[Sharpe Ratio]]-AVERAGE(Table2[Sharpe Ratio]))/_xlfn.STDEV.P(Table2[Sharpe Ratio])</f>
        <v>1.5056826170035642</v>
      </c>
      <c r="AR6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3.3269610612260894</v>
      </c>
      <c r="AS673">
        <f>_xlfn.RANK.AVG(Table2[[#This Row],[1Y Return vs Nifty Z-Score]],Table2[1Y Return vs Nifty Z-Score])</f>
        <v>668</v>
      </c>
      <c r="AT673">
        <f>_xlfn.RANK.AVG(Table2[[#This Row],[6M Return vs Nifty Z-Score]],Table2[6M Return vs Nifty Z-Score])</f>
        <v>369</v>
      </c>
      <c r="AU673">
        <f>_xlfn.RANK.AVG(Table2[[#This Row],[Sharpe Ratio Z-Score]],Table2[Sharpe Ratio Z-Score])</f>
        <v>49</v>
      </c>
      <c r="AV673">
        <f>(Table2[[#This Row],[Rank 1Y]]+Table2[[#This Row],[Rank 6M]]+Table2[[#This Row],[Rank Sharpe]])/3</f>
        <v>362</v>
      </c>
    </row>
    <row r="674" spans="1:48" x14ac:dyDescent="0.3">
      <c r="A674" t="s">
        <v>1847</v>
      </c>
      <c r="B674" t="s">
        <v>1848</v>
      </c>
      <c r="C674" t="s">
        <v>10138</v>
      </c>
      <c r="D674" t="s">
        <v>21</v>
      </c>
      <c r="E674">
        <v>3842.36326405</v>
      </c>
      <c r="F674">
        <v>650.9</v>
      </c>
      <c r="G674">
        <v>-4.9428930656409298</v>
      </c>
      <c r="H674">
        <f>(Table2[[#This Row],[1Y Return vs Nifty]]-AVERAGE(Table2[1Y Return vs Nifty]))/_xlfn.STDEV.P(Table2[1Y Return vs Nifty])</f>
        <v>-0.5953659330763984</v>
      </c>
      <c r="I674">
        <v>5.727505048486</v>
      </c>
      <c r="J674">
        <f>(Table2[[#This Row],[1M Return vs Nifty]]-AVERAGE(Table2[1M Return vs Nifty]))/_xlfn.STDEV.P(Table2[1M Return vs Nifty])</f>
        <v>0.59174217636701221</v>
      </c>
      <c r="K674">
        <v>-23.4537446056103</v>
      </c>
      <c r="L674">
        <f>(Table2[[#This Row],[6M Return vs Nifty]]-AVERAGE(Table2[6M Return vs Nifty]))/_xlfn.STDEV.P(Table2[6M Return vs Nifty])</f>
        <v>-1.0469556969229674</v>
      </c>
      <c r="M674">
        <v>-6.4384880866534004</v>
      </c>
      <c r="N674">
        <f>(Table2[[#This Row],[1W Return vs Nifty]]-AVERAGE(Table2[1W Return vs Nifty]))/_xlfn.STDEV.P(Table2[1W Return vs Nifty])</f>
        <v>-1.046042615098995</v>
      </c>
      <c r="O674">
        <v>631.66999999999996</v>
      </c>
      <c r="P674">
        <v>609.34081125699095</v>
      </c>
      <c r="Q674">
        <v>592.19700935102298</v>
      </c>
      <c r="R674">
        <v>57.188008871347101</v>
      </c>
      <c r="S674" s="2">
        <f>(Table2[[#This Row],[Close Price]]-Table2[[#This Row],[20D EMA]])/Table2[[#This Row],[20D EMA]]</f>
        <v>3.0443111118147164E-2</v>
      </c>
      <c r="T674" s="2">
        <f>(Table2[[#This Row],[Close Price]]-Table2[[#This Row],[50D EMA]])/Table2[[#This Row],[50D EMA]]</f>
        <v>6.8203520879026341E-2</v>
      </c>
      <c r="U674" s="2">
        <f>(Table2[[#This Row],[Close Price]]-Table2[[#This Row],[200D EMA]])/Table2[[#This Row],[200D EMA]]</f>
        <v>9.9127468936914154E-2</v>
      </c>
      <c r="V674">
        <v>1.98668020335823</v>
      </c>
      <c r="W674">
        <v>652.1</v>
      </c>
      <c r="X674">
        <v>660.1</v>
      </c>
      <c r="Y674">
        <v>635.29999999999995</v>
      </c>
      <c r="Z674">
        <v>674</v>
      </c>
      <c r="AA674">
        <v>621</v>
      </c>
      <c r="AB674">
        <v>689.7</v>
      </c>
      <c r="AC674" s="2">
        <f>(Table2[[#This Row],[Close Price]]/Table2[[#This Row],[Day Low]])-1</f>
        <v>-1.840208556969869E-3</v>
      </c>
      <c r="AD674" s="2">
        <f>(Table2[[#This Row],[Day High]]/Table2[[#This Row],[Close Price]])-1</f>
        <v>1.4134275618374659E-2</v>
      </c>
      <c r="AE674" s="2">
        <f>(Table2[[#This Row],[Close Price]]/Table2[[#This Row],[Current Week Low]])-1</f>
        <v>2.4555328191405712E-2</v>
      </c>
      <c r="AF674" s="2">
        <f>(Table2[[#This Row],[Current Week High]]/Table2[[#This Row],[Close Price]])-1</f>
        <v>3.5489322476570884E-2</v>
      </c>
      <c r="AG674" s="2">
        <f>(Table2[[#This Row],[Close Price]]/Table2[[#This Row],[Current Month Low]])-1</f>
        <v>4.8148148148148051E-2</v>
      </c>
      <c r="AH674" s="2">
        <f>(Table2[[#This Row],[Current Month High]]/Table2[[#This Row],[Close Price]])-1</f>
        <v>5.9609771086188479E-2</v>
      </c>
      <c r="AI674">
        <v>21.600860347211501</v>
      </c>
      <c r="AJ674">
        <v>44.644444444444403</v>
      </c>
      <c r="AK674" t="str">
        <f>IF(AND(Table2[[#This Row],[20D EMA]]&gt;Table2[[#This Row],[50D EMA]],Table2[[#This Row],[50D EMA]]&gt;Table2[[#This Row],[200D EMA]]),"Uptrend","Downtrend/NoTrend")</f>
        <v>Uptrend</v>
      </c>
      <c r="AL674">
        <v>-0.09</v>
      </c>
      <c r="AM674" t="s">
        <v>10184</v>
      </c>
      <c r="AN674">
        <v>5.96</v>
      </c>
      <c r="AO674" t="s">
        <v>10183</v>
      </c>
      <c r="AP674">
        <v>7.0053633950584004E-2</v>
      </c>
      <c r="AQ674">
        <f>(Table2[[#This Row],[Sharpe Ratio]]-AVERAGE(Table2[Sharpe Ratio]))/_xlfn.STDEV.P(Table2[Sharpe Ratio])</f>
        <v>0.18591394523133545</v>
      </c>
      <c r="AR6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-1.9107081235000132</v>
      </c>
      <c r="AS674">
        <f>_xlfn.RANK.AVG(Table2[[#This Row],[1Y Return vs Nifty Z-Score]],Table2[1Y Return vs Nifty Z-Score])</f>
        <v>534</v>
      </c>
      <c r="AT674">
        <f>_xlfn.RANK.AVG(Table2[[#This Row],[6M Return vs Nifty Z-Score]],Table2[6M Return vs Nifty Z-Score])</f>
        <v>651</v>
      </c>
      <c r="AU674">
        <f>_xlfn.RANK.AVG(Table2[[#This Row],[Sharpe Ratio Z-Score]],Table2[Sharpe Ratio Z-Score])</f>
        <v>283</v>
      </c>
      <c r="AV674">
        <f>(Table2[[#This Row],[Rank 1Y]]+Table2[[#This Row],[Rank 6M]]+Table2[[#This Row],[Rank Sharpe]])/3</f>
        <v>489.33333333333331</v>
      </c>
    </row>
    <row r="675" spans="1:48" x14ac:dyDescent="0.3">
      <c r="A675" t="s">
        <v>1857</v>
      </c>
      <c r="B675" t="s">
        <v>1858</v>
      </c>
      <c r="C675" t="s">
        <v>10149</v>
      </c>
      <c r="D675" t="s">
        <v>1446</v>
      </c>
      <c r="E675">
        <v>3802.617348497</v>
      </c>
      <c r="F675">
        <v>142.01</v>
      </c>
      <c r="G675">
        <v>-48.090067250992298</v>
      </c>
      <c r="H675">
        <f>(Table2[[#This Row],[1Y Return vs Nifty]]-AVERAGE(Table2[1Y Return vs Nifty]))/_xlfn.STDEV.P(Table2[1Y Return vs Nifty])</f>
        <v>-1.1260161503194961</v>
      </c>
      <c r="I675">
        <v>-2.38154749044886</v>
      </c>
      <c r="J675">
        <f>(Table2[[#This Row],[1M Return vs Nifty]]-AVERAGE(Table2[1M Return vs Nifty]))/_xlfn.STDEV.P(Table2[1M Return vs Nifty])</f>
        <v>-0.17930770265017815</v>
      </c>
      <c r="K675">
        <v>-16.083909306386602</v>
      </c>
      <c r="L675">
        <f>(Table2[[#This Row],[6M Return vs Nifty]]-AVERAGE(Table2[6M Return vs Nifty]))/_xlfn.STDEV.P(Table2[6M Return vs Nifty])</f>
        <v>-0.82021259430320304</v>
      </c>
      <c r="M675">
        <v>2.4034144231994201</v>
      </c>
      <c r="N675">
        <f>(Table2[[#This Row],[1W Return vs Nifty]]-AVERAGE(Table2[1W Return vs Nifty]))/_xlfn.STDEV.P(Table2[1W Return vs Nifty])</f>
        <v>0.84068009463226523</v>
      </c>
      <c r="O675">
        <v>136.69</v>
      </c>
      <c r="P675">
        <v>130.883995538302</v>
      </c>
      <c r="Q675">
        <v>140.85797808322599</v>
      </c>
      <c r="R675">
        <v>58.279878704792701</v>
      </c>
      <c r="S675" s="2">
        <f>(Table2[[#This Row],[Close Price]]-Table2[[#This Row],[20D EMA]])/Table2[[#This Row],[20D EMA]]</f>
        <v>3.8920184358767963E-2</v>
      </c>
      <c r="T675" s="2">
        <f>(Table2[[#This Row],[Close Price]]-Table2[[#This Row],[50D EMA]])/Table2[[#This Row],[50D EMA]]</f>
        <v>8.5006607690564159E-2</v>
      </c>
      <c r="U675" s="2">
        <f>(Table2[[#This Row],[Close Price]]-Table2[[#This Row],[200D EMA]])/Table2[[#This Row],[200D EMA]]</f>
        <v>8.1786060857222537E-3</v>
      </c>
      <c r="V675">
        <v>1.54864394336179</v>
      </c>
      <c r="W675">
        <v>141.19</v>
      </c>
      <c r="X675">
        <v>143.38</v>
      </c>
      <c r="Y675">
        <v>137.22</v>
      </c>
      <c r="Z675">
        <v>146.69999999999999</v>
      </c>
      <c r="AA675">
        <v>129.16999999999999</v>
      </c>
      <c r="AB675">
        <v>149.28</v>
      </c>
      <c r="AC675" s="2">
        <f>(Table2[[#This Row],[Close Price]]/Table2[[#This Row],[Day Low]])-1</f>
        <v>5.807776754727545E-3</v>
      </c>
      <c r="AD675" s="2">
        <f>(Table2[[#This Row],[Day High]]/Table2[[#This Row],[Close Price]])-1</f>
        <v>9.647207943102698E-3</v>
      </c>
      <c r="AE675" s="2">
        <f>(Table2[[#This Row],[Close Price]]/Table2[[#This Row],[Current Week Low]])-1</f>
        <v>3.4907447893892884E-2</v>
      </c>
      <c r="AF675" s="2">
        <f>(Table2[[#This Row],[Current Week High]]/Table2[[#This Row],[Close Price]])-1</f>
        <v>3.3025843250475306E-2</v>
      </c>
      <c r="AG675" s="2">
        <f>(Table2[[#This Row],[Close Price]]/Table2[[#This Row],[Current Month Low]])-1</f>
        <v>9.9403886351320025E-2</v>
      </c>
      <c r="AH675" s="2">
        <f>(Table2[[#This Row],[Current Month High]]/Table2[[#This Row],[Close Price]])-1</f>
        <v>5.1193577917048261E-2</v>
      </c>
      <c r="AI675">
        <v>43.968734596155201</v>
      </c>
      <c r="AJ675">
        <v>35.959789372905597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0.06</v>
      </c>
      <c r="AM675" t="s">
        <v>10183</v>
      </c>
      <c r="AN675">
        <v>10.23</v>
      </c>
      <c r="AO675" t="s">
        <v>10183</v>
      </c>
      <c r="AP675">
        <v>-4.4266151855267999E-2</v>
      </c>
      <c r="AQ675">
        <f>(Table2[[#This Row],[Sharpe Ratio]]-AVERAGE(Table2[Sharpe Ratio]))/_xlfn.STDEV.P(Table2[Sharpe Ratio])</f>
        <v>-1.1073328734488752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713</v>
      </c>
      <c r="AT675">
        <f>_xlfn.RANK.AVG(Table2[[#This Row],[6M Return vs Nifty Z-Score]],Table2[6M Return vs Nifty Z-Score])</f>
        <v>590</v>
      </c>
      <c r="AU675">
        <f>_xlfn.RANK.AVG(Table2[[#This Row],[Sharpe Ratio Z-Score]],Table2[Sharpe Ratio Z-Score])</f>
        <v>625</v>
      </c>
      <c r="AV675">
        <f>(Table2[[#This Row],[Rank 1Y]]+Table2[[#This Row],[Rank 6M]]+Table2[[#This Row],[Rank Sharpe]])/3</f>
        <v>642.66666666666663</v>
      </c>
    </row>
    <row r="676" spans="1:48" x14ac:dyDescent="0.3">
      <c r="A676" t="s">
        <v>1861</v>
      </c>
      <c r="B676" t="s">
        <v>1862</v>
      </c>
      <c r="C676" t="s">
        <v>10150</v>
      </c>
      <c r="D676" t="s">
        <v>384</v>
      </c>
      <c r="E676">
        <v>3780.8416439749999</v>
      </c>
      <c r="F676">
        <v>524.75</v>
      </c>
      <c r="G676">
        <v>9.5748819066091908</v>
      </c>
      <c r="H676">
        <f>(Table2[[#This Row],[1Y Return vs Nifty]]-AVERAGE(Table2[1Y Return vs Nifty]))/_xlfn.STDEV.P(Table2[1Y Return vs Nifty])</f>
        <v>-0.41681749767210663</v>
      </c>
      <c r="I676">
        <v>8.8188592902548208</v>
      </c>
      <c r="J676">
        <f>(Table2[[#This Row],[1M Return vs Nifty]]-AVERAGE(Table2[1M Return vs Nifty]))/_xlfn.STDEV.P(Table2[1M Return vs Nifty])</f>
        <v>0.88568383017558605</v>
      </c>
      <c r="K676">
        <v>6.4184626172524801</v>
      </c>
      <c r="L676">
        <f>(Table2[[#This Row],[6M Return vs Nifty]]-AVERAGE(Table2[6M Return vs Nifty]))/_xlfn.STDEV.P(Table2[6M Return vs Nifty])</f>
        <v>-0.12789622370435796</v>
      </c>
      <c r="M676">
        <v>-0.1576033938941</v>
      </c>
      <c r="N676">
        <f>(Table2[[#This Row],[1W Return vs Nifty]]-AVERAGE(Table2[1W Return vs Nifty]))/_xlfn.STDEV.P(Table2[1W Return vs Nifty])</f>
        <v>0.29419923599891734</v>
      </c>
      <c r="O676">
        <v>510.4</v>
      </c>
      <c r="P676">
        <v>482.26956137536001</v>
      </c>
      <c r="Q676">
        <v>436.86224864554799</v>
      </c>
      <c r="R676">
        <v>55.506525984297198</v>
      </c>
      <c r="S676" s="2">
        <f>(Table2[[#This Row],[Close Price]]-Table2[[#This Row],[20D EMA]])/Table2[[#This Row],[20D EMA]]</f>
        <v>2.8115203761755532E-2</v>
      </c>
      <c r="T676" s="2">
        <f>(Table2[[#This Row],[Close Price]]-Table2[[#This Row],[50D EMA]])/Table2[[#This Row],[50D EMA]]</f>
        <v>8.8084428350593366E-2</v>
      </c>
      <c r="U676" s="2">
        <f>(Table2[[#This Row],[Close Price]]-Table2[[#This Row],[200D EMA]])/Table2[[#This Row],[200D EMA]]</f>
        <v>0.20117955173957019</v>
      </c>
      <c r="V676">
        <v>1.34607625102554</v>
      </c>
      <c r="W676">
        <v>525</v>
      </c>
      <c r="X676">
        <v>543.70000000000005</v>
      </c>
      <c r="Y676">
        <v>515</v>
      </c>
      <c r="Z676">
        <v>539</v>
      </c>
      <c r="AA676">
        <v>505.55</v>
      </c>
      <c r="AB676">
        <v>554.70000000000005</v>
      </c>
      <c r="AC676" s="2">
        <f>(Table2[[#This Row],[Close Price]]/Table2[[#This Row],[Day Low]])-1</f>
        <v>-4.7619047619051891E-4</v>
      </c>
      <c r="AD676" s="2">
        <f>(Table2[[#This Row],[Day High]]/Table2[[#This Row],[Close Price]])-1</f>
        <v>3.6112434492615586E-2</v>
      </c>
      <c r="AE676" s="2">
        <f>(Table2[[#This Row],[Close Price]]/Table2[[#This Row],[Current Week Low]])-1</f>
        <v>1.8932038834951426E-2</v>
      </c>
      <c r="AF676" s="2">
        <f>(Table2[[#This Row],[Current Week High]]/Table2[[#This Row],[Close Price]])-1</f>
        <v>2.7155788470700326E-2</v>
      </c>
      <c r="AG676" s="2">
        <f>(Table2[[#This Row],[Close Price]]/Table2[[#This Row],[Current Month Low]])-1</f>
        <v>3.7978439323508972E-2</v>
      </c>
      <c r="AH676" s="2">
        <f>(Table2[[#This Row],[Current Month High]]/Table2[[#This Row],[Close Price]])-1</f>
        <v>5.7074797522630005E-2</v>
      </c>
      <c r="AI676">
        <v>5.7074797522629996</v>
      </c>
      <c r="AJ676">
        <v>50.7685677345209</v>
      </c>
      <c r="AK676" t="str">
        <f>IF(AND(Table2[[#This Row],[20D EMA]]&gt;Table2[[#This Row],[50D EMA]],Table2[[#This Row],[50D EMA]]&gt;Table2[[#This Row],[200D EMA]]),"Uptrend","Downtrend/NoTrend")</f>
        <v>Uptrend</v>
      </c>
      <c r="AL676">
        <v>0.02</v>
      </c>
      <c r="AM676" t="s">
        <v>10183</v>
      </c>
      <c r="AN676">
        <v>7.17</v>
      </c>
      <c r="AO676" t="s">
        <v>10183</v>
      </c>
      <c r="AP676">
        <v>-4.4933103053221998E-2</v>
      </c>
      <c r="AQ676">
        <f>(Table2[[#This Row],[Sharpe Ratio]]-AVERAGE(Table2[Sharpe Ratio]))/_xlfn.STDEV.P(Table2[Sharpe Ratio])</f>
        <v>-1.1148777836224635</v>
      </c>
      <c r="AR6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-0.47970843882442465</v>
      </c>
      <c r="AS676">
        <f>_xlfn.RANK.AVG(Table2[[#This Row],[1Y Return vs Nifty Z-Score]],Table2[1Y Return vs Nifty Z-Score])</f>
        <v>437</v>
      </c>
      <c r="AT676">
        <f>_xlfn.RANK.AVG(Table2[[#This Row],[6M Return vs Nifty Z-Score]],Table2[6M Return vs Nifty Z-Score])</f>
        <v>357</v>
      </c>
      <c r="AU676">
        <f>_xlfn.RANK.AVG(Table2[[#This Row],[Sharpe Ratio Z-Score]],Table2[Sharpe Ratio Z-Score])</f>
        <v>628</v>
      </c>
      <c r="AV676">
        <f>(Table2[[#This Row],[Rank 1Y]]+Table2[[#This Row],[Rank 6M]]+Table2[[#This Row],[Rank Sharpe]])/3</f>
        <v>474</v>
      </c>
    </row>
    <row r="677" spans="1:48" x14ac:dyDescent="0.3">
      <c r="A677" t="s">
        <v>1869</v>
      </c>
      <c r="B677" t="s">
        <v>1870</v>
      </c>
      <c r="C677" t="s">
        <v>10144</v>
      </c>
      <c r="D677" t="s">
        <v>293</v>
      </c>
      <c r="E677">
        <v>3733.1973820049998</v>
      </c>
      <c r="F677">
        <v>434.85</v>
      </c>
      <c r="G677">
        <v>3.0704888447210901</v>
      </c>
      <c r="H677">
        <f>(Table2[[#This Row],[1Y Return vs Nifty]]-AVERAGE(Table2[1Y Return vs Nifty]))/_xlfn.STDEV.P(Table2[1Y Return vs Nifty])</f>
        <v>-0.49681248358933583</v>
      </c>
      <c r="I677">
        <v>-5.27537473212025</v>
      </c>
      <c r="J677">
        <f>(Table2[[#This Row],[1M Return vs Nifty]]-AVERAGE(Table2[1M Return vs Nifty]))/_xlfn.STDEV.P(Table2[1M Return vs Nifty])</f>
        <v>-0.45446748659214514</v>
      </c>
      <c r="K677">
        <v>3.0339821633241901</v>
      </c>
      <c r="L677">
        <f>(Table2[[#This Row],[6M Return vs Nifty]]-AVERAGE(Table2[6M Return vs Nifty]))/_xlfn.STDEV.P(Table2[6M Return vs Nifty])</f>
        <v>-0.23202441215389963</v>
      </c>
      <c r="M677">
        <v>-5.1987971024297002</v>
      </c>
      <c r="N677">
        <f>(Table2[[#This Row],[1W Return vs Nifty]]-AVERAGE(Table2[1W Return vs Nifty]))/_xlfn.STDEV.P(Table2[1W Return vs Nifty])</f>
        <v>-0.78151208783095727</v>
      </c>
      <c r="O677">
        <v>426.29</v>
      </c>
      <c r="P677">
        <v>426.77890259751803</v>
      </c>
      <c r="Q677">
        <v>406.49102622172001</v>
      </c>
      <c r="R677">
        <v>62.575312010085199</v>
      </c>
      <c r="S677" s="2">
        <f>(Table2[[#This Row],[Close Price]]-Table2[[#This Row],[20D EMA]])/Table2[[#This Row],[20D EMA]]</f>
        <v>2.0080227075465064E-2</v>
      </c>
      <c r="T677" s="2">
        <f>(Table2[[#This Row],[Close Price]]-Table2[[#This Row],[50D EMA]])/Table2[[#This Row],[50D EMA]]</f>
        <v>1.8911659768930982E-2</v>
      </c>
      <c r="U677" s="2">
        <f>(Table2[[#This Row],[Close Price]]-Table2[[#This Row],[200D EMA]])/Table2[[#This Row],[200D EMA]]</f>
        <v>6.9765313251495126E-2</v>
      </c>
      <c r="V677">
        <v>1.94288936210537</v>
      </c>
      <c r="W677">
        <v>435.55</v>
      </c>
      <c r="X677">
        <v>451.75</v>
      </c>
      <c r="Y677">
        <v>428</v>
      </c>
      <c r="Z677">
        <v>437.45</v>
      </c>
      <c r="AA677">
        <v>406</v>
      </c>
      <c r="AB677">
        <v>450.35</v>
      </c>
      <c r="AC677" s="2">
        <f>(Table2[[#This Row],[Close Price]]/Table2[[#This Row],[Day Low]])-1</f>
        <v>-1.607163356675434E-3</v>
      </c>
      <c r="AD677" s="2">
        <f>(Table2[[#This Row],[Day High]]/Table2[[#This Row],[Close Price]])-1</f>
        <v>3.8863976083707064E-2</v>
      </c>
      <c r="AE677" s="2">
        <f>(Table2[[#This Row],[Close Price]]/Table2[[#This Row],[Current Week Low]])-1</f>
        <v>1.6004672897196315E-2</v>
      </c>
      <c r="AF677" s="2">
        <f>(Table2[[#This Row],[Current Week High]]/Table2[[#This Row],[Close Price]])-1</f>
        <v>5.9790732436471039E-3</v>
      </c>
      <c r="AG677" s="2">
        <f>(Table2[[#This Row],[Close Price]]/Table2[[#This Row],[Current Month Low]])-1</f>
        <v>7.1059113300492749E-2</v>
      </c>
      <c r="AH677" s="2">
        <f>(Table2[[#This Row],[Current Month High]]/Table2[[#This Row],[Close Price]])-1</f>
        <v>3.5644475106358486E-2</v>
      </c>
      <c r="AI677">
        <v>16.109003104518699</v>
      </c>
      <c r="AJ677">
        <v>42.061417837307999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-0.12</v>
      </c>
      <c r="AM677" t="s">
        <v>10184</v>
      </c>
      <c r="AN677">
        <v>5.43</v>
      </c>
      <c r="AO677" t="s">
        <v>10183</v>
      </c>
      <c r="AQ677">
        <f>(Table2[[#This Row],[Sharpe Ratio]]-AVERAGE(Table2[Sharpe Ratio]))/_xlfn.STDEV.P(Table2[Sharpe Ratio])</f>
        <v>-0.60657038812317254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479</v>
      </c>
      <c r="AT677">
        <f>_xlfn.RANK.AVG(Table2[[#This Row],[6M Return vs Nifty Z-Score]],Table2[6M Return vs Nifty Z-Score])</f>
        <v>397</v>
      </c>
      <c r="AU677">
        <f>_xlfn.RANK.AVG(Table2[[#This Row],[Sharpe Ratio Z-Score]],Table2[Sharpe Ratio Z-Score])</f>
        <v>518</v>
      </c>
      <c r="AV677">
        <f>(Table2[[#This Row],[Rank 1Y]]+Table2[[#This Row],[Rank 6M]]+Table2[[#This Row],[Rank Sharpe]])/3</f>
        <v>464.66666666666669</v>
      </c>
    </row>
    <row r="678" spans="1:48" x14ac:dyDescent="0.3">
      <c r="A678" t="s">
        <v>1875</v>
      </c>
      <c r="B678" t="s">
        <v>1876</v>
      </c>
      <c r="C678" t="s">
        <v>10138</v>
      </c>
      <c r="D678" t="s">
        <v>288</v>
      </c>
      <c r="E678">
        <v>3714.3129286199901</v>
      </c>
      <c r="F678">
        <v>1360.55</v>
      </c>
      <c r="G678">
        <v>37.926501404799602</v>
      </c>
      <c r="H678">
        <f>(Table2[[#This Row],[1Y Return vs Nifty]]-AVERAGE(Table2[1Y Return vs Nifty]))/_xlfn.STDEV.P(Table2[1Y Return vs Nifty])</f>
        <v>-6.8132019886723641E-2</v>
      </c>
      <c r="I678">
        <v>-3.9528743496740302</v>
      </c>
      <c r="J678">
        <f>(Table2[[#This Row],[1M Return vs Nifty]]-AVERAGE(Table2[1M Return vs Nifty]))/_xlfn.STDEV.P(Table2[1M Return vs Nifty])</f>
        <v>-0.32871743688050681</v>
      </c>
      <c r="K678">
        <v>17.7644773409348</v>
      </c>
      <c r="L678">
        <f>(Table2[[#This Row],[6M Return vs Nifty]]-AVERAGE(Table2[6M Return vs Nifty]))/_xlfn.STDEV.P(Table2[6M Return vs Nifty])</f>
        <v>0.22117949866466802</v>
      </c>
      <c r="M678">
        <v>-2.57829123023649</v>
      </c>
      <c r="N678">
        <f>(Table2[[#This Row],[1W Return vs Nifty]]-AVERAGE(Table2[1W Return vs Nifty]))/_xlfn.STDEV.P(Table2[1W Return vs Nifty])</f>
        <v>-0.22233741535050353</v>
      </c>
      <c r="O678">
        <v>1357.21</v>
      </c>
      <c r="P678">
        <v>1330.3437116908101</v>
      </c>
      <c r="Q678">
        <v>1160.17855221022</v>
      </c>
      <c r="R678">
        <v>50.353203486227102</v>
      </c>
      <c r="S678" s="2">
        <f>(Table2[[#This Row],[Close Price]]-Table2[[#This Row],[20D EMA]])/Table2[[#This Row],[20D EMA]]</f>
        <v>2.4609308802616531E-3</v>
      </c>
      <c r="T678" s="2">
        <f>(Table2[[#This Row],[Close Price]]-Table2[[#This Row],[50D EMA]])/Table2[[#This Row],[50D EMA]]</f>
        <v>2.2705627157660599E-2</v>
      </c>
      <c r="U678" s="2">
        <f>(Table2[[#This Row],[Close Price]]-Table2[[#This Row],[200D EMA]])/Table2[[#This Row],[200D EMA]]</f>
        <v>0.17270742284285343</v>
      </c>
      <c r="V678">
        <v>1.8625870619354301</v>
      </c>
      <c r="W678">
        <v>1353</v>
      </c>
      <c r="X678">
        <v>1363</v>
      </c>
      <c r="Y678">
        <v>1355.15</v>
      </c>
      <c r="Z678">
        <v>1369</v>
      </c>
      <c r="AA678">
        <v>1345</v>
      </c>
      <c r="AB678">
        <v>1415</v>
      </c>
      <c r="AC678" s="2">
        <f>(Table2[[#This Row],[Close Price]]/Table2[[#This Row],[Day Low]])-1</f>
        <v>5.5801921655580511E-3</v>
      </c>
      <c r="AD678" s="2">
        <f>(Table2[[#This Row],[Day High]]/Table2[[#This Row],[Close Price]])-1</f>
        <v>1.80074234684513E-3</v>
      </c>
      <c r="AE678" s="2">
        <f>(Table2[[#This Row],[Close Price]]/Table2[[#This Row],[Current Week Low]])-1</f>
        <v>3.9847987307677357E-3</v>
      </c>
      <c r="AF678" s="2">
        <f>(Table2[[#This Row],[Current Week High]]/Table2[[#This Row],[Close Price]])-1</f>
        <v>6.2107236044246505E-3</v>
      </c>
      <c r="AG678" s="2">
        <f>(Table2[[#This Row],[Close Price]]/Table2[[#This Row],[Current Month Low]])-1</f>
        <v>1.1561338289962864E-2</v>
      </c>
      <c r="AH678" s="2">
        <f>(Table2[[#This Row],[Current Month High]]/Table2[[#This Row],[Close Price]])-1</f>
        <v>4.0020579912535492E-2</v>
      </c>
      <c r="AI678">
        <v>4.0020579912535403</v>
      </c>
      <c r="AJ678">
        <v>79.480245366400595</v>
      </c>
      <c r="AK678" t="str">
        <f>IF(AND(Table2[[#This Row],[20D EMA]]&gt;Table2[[#This Row],[50D EMA]],Table2[[#This Row],[50D EMA]]&gt;Table2[[#This Row],[200D EMA]]),"Uptrend","Downtrend/NoTrend")</f>
        <v>Uptrend</v>
      </c>
      <c r="AL678">
        <v>-0.05</v>
      </c>
      <c r="AM678" t="s">
        <v>10184</v>
      </c>
      <c r="AN678">
        <v>0.41</v>
      </c>
      <c r="AO678" t="s">
        <v>10183</v>
      </c>
      <c r="AP678">
        <v>7.5401548454731002E-2</v>
      </c>
      <c r="AQ678">
        <f>(Table2[[#This Row],[Sharpe Ratio]]-AVERAGE(Table2[Sharpe Ratio]))/_xlfn.STDEV.P(Table2[Sharpe Ratio])</f>
        <v>0.24641242648992984</v>
      </c>
      <c r="AR6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-0.15159494696313611</v>
      </c>
      <c r="AS678">
        <f>_xlfn.RANK.AVG(Table2[[#This Row],[1Y Return vs Nifty Z-Score]],Table2[1Y Return vs Nifty Z-Score])</f>
        <v>302</v>
      </c>
      <c r="AT678">
        <f>_xlfn.RANK.AVG(Table2[[#This Row],[6M Return vs Nifty Z-Score]],Table2[6M Return vs Nifty Z-Score])</f>
        <v>249</v>
      </c>
      <c r="AU678">
        <f>_xlfn.RANK.AVG(Table2[[#This Row],[Sharpe Ratio Z-Score]],Table2[Sharpe Ratio Z-Score])</f>
        <v>262</v>
      </c>
      <c r="AV678">
        <f>(Table2[[#This Row],[Rank 1Y]]+Table2[[#This Row],[Rank 6M]]+Table2[[#This Row],[Rank Sharpe]])/3</f>
        <v>271</v>
      </c>
    </row>
    <row r="679" spans="1:48" x14ac:dyDescent="0.3">
      <c r="A679" t="s">
        <v>1879</v>
      </c>
      <c r="B679" t="s">
        <v>1880</v>
      </c>
      <c r="C679" t="s">
        <v>10151</v>
      </c>
      <c r="D679" t="s">
        <v>1492</v>
      </c>
      <c r="E679">
        <v>3640.8</v>
      </c>
      <c r="F679">
        <v>328</v>
      </c>
      <c r="G679">
        <v>-55.456969769103601</v>
      </c>
      <c r="H679">
        <f>(Table2[[#This Row],[1Y Return vs Nifty]]-AVERAGE(Table2[1Y Return vs Nifty]))/_xlfn.STDEV.P(Table2[1Y Return vs Nifty])</f>
        <v>-1.2166188026473441</v>
      </c>
      <c r="I679">
        <v>-0.478918414125376</v>
      </c>
      <c r="J679">
        <f>(Table2[[#This Row],[1M Return vs Nifty]]-AVERAGE(Table2[1M Return vs Nifty]))/_xlfn.STDEV.P(Table2[1M Return vs Nifty])</f>
        <v>1.6039281562621878E-3</v>
      </c>
      <c r="K679">
        <v>-20.052416166854101</v>
      </c>
      <c r="L679">
        <f>(Table2[[#This Row],[6M Return vs Nifty]]-AVERAGE(Table2[6M Return vs Nifty]))/_xlfn.STDEV.P(Table2[6M Return vs Nifty])</f>
        <v>-0.94230915708595686</v>
      </c>
      <c r="M679">
        <v>-5.8071620242529898</v>
      </c>
      <c r="N679">
        <f>(Table2[[#This Row],[1W Return vs Nifty]]-AVERAGE(Table2[1W Return vs Nifty]))/_xlfn.STDEV.P(Table2[1W Return vs Nifty])</f>
        <v>-0.91132757861801739</v>
      </c>
      <c r="O679">
        <v>331.37</v>
      </c>
      <c r="P679">
        <v>328.22696996103099</v>
      </c>
      <c r="Q679">
        <v>349.65116862488298</v>
      </c>
      <c r="R679">
        <v>39.567493625551599</v>
      </c>
      <c r="S679" s="2">
        <f>(Table2[[#This Row],[Close Price]]-Table2[[#This Row],[20D EMA]])/Table2[[#This Row],[20D EMA]]</f>
        <v>-1.0169900715212616E-2</v>
      </c>
      <c r="T679" s="2">
        <f>(Table2[[#This Row],[Close Price]]-Table2[[#This Row],[50D EMA]])/Table2[[#This Row],[50D EMA]]</f>
        <v>-6.9150308110858697E-4</v>
      </c>
      <c r="U679" s="2">
        <f>(Table2[[#This Row],[Close Price]]-Table2[[#This Row],[200D EMA]])/Table2[[#This Row],[200D EMA]]</f>
        <v>-6.1922197228835962E-2</v>
      </c>
      <c r="V679">
        <v>1.2827948820876001</v>
      </c>
      <c r="W679">
        <v>327.60000000000002</v>
      </c>
      <c r="X679">
        <v>330.2</v>
      </c>
      <c r="Y679">
        <v>327.2</v>
      </c>
      <c r="Z679">
        <v>334.7</v>
      </c>
      <c r="AA679">
        <v>322.05</v>
      </c>
      <c r="AB679">
        <v>352.95</v>
      </c>
      <c r="AC679" s="2">
        <f>(Table2[[#This Row],[Close Price]]/Table2[[#This Row],[Day Low]])-1</f>
        <v>1.2210012210012167E-3</v>
      </c>
      <c r="AD679" s="2">
        <f>(Table2[[#This Row],[Day High]]/Table2[[#This Row],[Close Price]])-1</f>
        <v>6.7073170731706266E-3</v>
      </c>
      <c r="AE679" s="2">
        <f>(Table2[[#This Row],[Close Price]]/Table2[[#This Row],[Current Week Low]])-1</f>
        <v>2.4449877750611915E-3</v>
      </c>
      <c r="AF679" s="2">
        <f>(Table2[[#This Row],[Current Week High]]/Table2[[#This Row],[Close Price]])-1</f>
        <v>2.0426829268292757E-2</v>
      </c>
      <c r="AG679" s="2">
        <f>(Table2[[#This Row],[Close Price]]/Table2[[#This Row],[Current Month Low]])-1</f>
        <v>1.8475392019872583E-2</v>
      </c>
      <c r="AH679" s="2">
        <f>(Table2[[#This Row],[Current Month High]]/Table2[[#This Row],[Close Price]])-1</f>
        <v>7.6067073170731581E-2</v>
      </c>
      <c r="AI679">
        <v>46.265243902439003</v>
      </c>
      <c r="AJ679">
        <v>12.9476584022038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-0.09</v>
      </c>
      <c r="AM679" t="s">
        <v>10184</v>
      </c>
      <c r="AN679">
        <v>0.85</v>
      </c>
      <c r="AO679" t="s">
        <v>10183</v>
      </c>
      <c r="AP679">
        <v>-1.1728683596529E-2</v>
      </c>
      <c r="AQ679">
        <f>(Table2[[#This Row],[Sharpe Ratio]]-AVERAGE(Table2[Sharpe Ratio]))/_xlfn.STDEV.P(Table2[Sharpe Ratio])</f>
        <v>-0.73925155649307916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720</v>
      </c>
      <c r="AT679">
        <f>_xlfn.RANK.AVG(Table2[[#This Row],[6M Return vs Nifty Z-Score]],Table2[6M Return vs Nifty Z-Score])</f>
        <v>628</v>
      </c>
      <c r="AU679">
        <f>_xlfn.RANK.AVG(Table2[[#This Row],[Sharpe Ratio Z-Score]],Table2[Sharpe Ratio Z-Score])</f>
        <v>561</v>
      </c>
      <c r="AV679">
        <f>(Table2[[#This Row],[Rank 1Y]]+Table2[[#This Row],[Rank 6M]]+Table2[[#This Row],[Rank Sharpe]])/3</f>
        <v>636.33333333333337</v>
      </c>
    </row>
    <row r="680" spans="1:48" x14ac:dyDescent="0.3">
      <c r="A680" t="s">
        <v>1881</v>
      </c>
      <c r="B680" t="s">
        <v>1882</v>
      </c>
      <c r="C680" t="s">
        <v>10144</v>
      </c>
      <c r="D680" t="s">
        <v>62</v>
      </c>
      <c r="E680">
        <v>3621.4595522999998</v>
      </c>
      <c r="F680">
        <v>145.4</v>
      </c>
      <c r="G680">
        <v>38.2533736371035</v>
      </c>
      <c r="H680">
        <f>(Table2[[#This Row],[1Y Return vs Nifty]]-AVERAGE(Table2[1Y Return vs Nifty]))/_xlfn.STDEV.P(Table2[1Y Return vs Nifty])</f>
        <v>-6.4111946165611014E-2</v>
      </c>
      <c r="I680">
        <v>5.8352712879910804</v>
      </c>
      <c r="J680">
        <f>(Table2[[#This Row],[1M Return vs Nifty]]-AVERAGE(Table2[1M Return vs Nifty]))/_xlfn.STDEV.P(Table2[1M Return vs Nifty])</f>
        <v>0.6019891374680244</v>
      </c>
      <c r="K680">
        <v>-3.4013729701601698</v>
      </c>
      <c r="L680">
        <f>(Table2[[#This Row],[6M Return vs Nifty]]-AVERAGE(Table2[6M Return vs Nifty]))/_xlfn.STDEV.P(Table2[6M Return vs Nifty])</f>
        <v>-0.43001694932497786</v>
      </c>
      <c r="M680">
        <v>3.1108888553648599</v>
      </c>
      <c r="N680">
        <f>(Table2[[#This Row],[1W Return vs Nifty]]-AVERAGE(Table2[1W Return vs Nifty]))/_xlfn.STDEV.P(Table2[1W Return vs Nifty])</f>
        <v>0.99164399366116129</v>
      </c>
      <c r="O680">
        <v>128.08000000000001</v>
      </c>
      <c r="P680">
        <v>123.093720757621</v>
      </c>
      <c r="Q680">
        <v>117.28934026034101</v>
      </c>
      <c r="R680">
        <v>75.698642365857694</v>
      </c>
      <c r="S680" s="2">
        <f>(Table2[[#This Row],[Close Price]]-Table2[[#This Row],[20D EMA]])/Table2[[#This Row],[20D EMA]]</f>
        <v>0.1352279825109306</v>
      </c>
      <c r="T680" s="2">
        <f>(Table2[[#This Row],[Close Price]]-Table2[[#This Row],[50D EMA]])/Table2[[#This Row],[50D EMA]]</f>
        <v>0.18121378657731391</v>
      </c>
      <c r="U680" s="2">
        <f>(Table2[[#This Row],[Close Price]]-Table2[[#This Row],[200D EMA]])/Table2[[#This Row],[200D EMA]]</f>
        <v>0.2396693482737923</v>
      </c>
      <c r="V680">
        <v>2.45143357697191</v>
      </c>
      <c r="W680">
        <v>144.84</v>
      </c>
      <c r="X680">
        <v>148.55000000000001</v>
      </c>
      <c r="Y680">
        <v>135.52000000000001</v>
      </c>
      <c r="Z680">
        <v>149</v>
      </c>
      <c r="AA680">
        <v>116.8</v>
      </c>
      <c r="AB680">
        <v>149</v>
      </c>
      <c r="AC680" s="2">
        <f>(Table2[[#This Row],[Close Price]]/Table2[[#This Row],[Day Low]])-1</f>
        <v>3.866335266500931E-3</v>
      </c>
      <c r="AD680" s="2">
        <f>(Table2[[#This Row],[Day High]]/Table2[[#This Row],[Close Price]])-1</f>
        <v>2.1664374140302645E-2</v>
      </c>
      <c r="AE680" s="2">
        <f>(Table2[[#This Row],[Close Price]]/Table2[[#This Row],[Current Week Low]])-1</f>
        <v>7.2904368358913674E-2</v>
      </c>
      <c r="AF680" s="2">
        <f>(Table2[[#This Row],[Current Week High]]/Table2[[#This Row],[Close Price]])-1</f>
        <v>2.4759284731774356E-2</v>
      </c>
      <c r="AG680" s="2">
        <f>(Table2[[#This Row],[Close Price]]/Table2[[#This Row],[Current Month Low]])-1</f>
        <v>0.24486301369863028</v>
      </c>
      <c r="AH680" s="2">
        <f>(Table2[[#This Row],[Current Month High]]/Table2[[#This Row],[Close Price]])-1</f>
        <v>2.4759284731774356E-2</v>
      </c>
      <c r="AI680">
        <v>6.9463548830811499</v>
      </c>
      <c r="AJ680">
        <v>68.287037037036995</v>
      </c>
      <c r="AK680" t="str">
        <f>IF(AND(Table2[[#This Row],[20D EMA]]&gt;Table2[[#This Row],[50D EMA]],Table2[[#This Row],[50D EMA]]&gt;Table2[[#This Row],[200D EMA]]),"Uptrend","Downtrend/NoTrend")</f>
        <v>Uptrend</v>
      </c>
      <c r="AL680">
        <v>0.05</v>
      </c>
      <c r="AM680" t="s">
        <v>10183</v>
      </c>
      <c r="AN680">
        <v>23.62</v>
      </c>
      <c r="AO680" t="s">
        <v>10183</v>
      </c>
      <c r="AP680">
        <v>-8.5640409033083995E-2</v>
      </c>
      <c r="AQ680">
        <f>(Table2[[#This Row],[Sharpe Ratio]]-AVERAGE(Table2[Sharpe Ratio]))/_xlfn.STDEV.P(Table2[Sharpe Ratio])</f>
        <v>-1.5753806929342791</v>
      </c>
      <c r="AR6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-0.47587645729568229</v>
      </c>
      <c r="AS680">
        <f>_xlfn.RANK.AVG(Table2[[#This Row],[1Y Return vs Nifty Z-Score]],Table2[1Y Return vs Nifty Z-Score])</f>
        <v>299</v>
      </c>
      <c r="AT680">
        <f>_xlfn.RANK.AVG(Table2[[#This Row],[6M Return vs Nifty Z-Score]],Table2[6M Return vs Nifty Z-Score])</f>
        <v>470</v>
      </c>
      <c r="AU680">
        <f>_xlfn.RANK.AVG(Table2[[#This Row],[Sharpe Ratio Z-Score]],Table2[Sharpe Ratio Z-Score])</f>
        <v>694</v>
      </c>
      <c r="AV680">
        <f>(Table2[[#This Row],[Rank 1Y]]+Table2[[#This Row],[Rank 6M]]+Table2[[#This Row],[Rank Sharpe]])/3</f>
        <v>487.66666666666669</v>
      </c>
    </row>
    <row r="681" spans="1:48" x14ac:dyDescent="0.3">
      <c r="A681" t="s">
        <v>1889</v>
      </c>
      <c r="B681" t="s">
        <v>1890</v>
      </c>
      <c r="C681" t="s">
        <v>10143</v>
      </c>
      <c r="D681" t="s">
        <v>193</v>
      </c>
      <c r="E681">
        <v>3578.4209735999998</v>
      </c>
      <c r="F681">
        <v>1359.6</v>
      </c>
      <c r="G681">
        <v>15.4039665068739</v>
      </c>
      <c r="H681">
        <f>(Table2[[#This Row],[1Y Return vs Nifty]]-AVERAGE(Table2[1Y Return vs Nifty]))/_xlfn.STDEV.P(Table2[1Y Return vs Nifty])</f>
        <v>-0.34512786636111764</v>
      </c>
      <c r="I681">
        <v>1.54509121131884</v>
      </c>
      <c r="J681">
        <f>(Table2[[#This Row],[1M Return vs Nifty]]-AVERAGE(Table2[1M Return vs Nifty]))/_xlfn.STDEV.P(Table2[1M Return vs Nifty])</f>
        <v>0.19405703773167271</v>
      </c>
      <c r="K681">
        <v>-2.5816473709643302</v>
      </c>
      <c r="L681">
        <f>(Table2[[#This Row],[6M Return vs Nifty]]-AVERAGE(Table2[6M Return vs Nifty]))/_xlfn.STDEV.P(Table2[6M Return vs Nifty])</f>
        <v>-0.40479696568733964</v>
      </c>
      <c r="M681">
        <v>-1.13966981416847</v>
      </c>
      <c r="N681">
        <f>(Table2[[#This Row],[1W Return vs Nifty]]-AVERAGE(Table2[1W Return vs Nifty]))/_xlfn.STDEV.P(Table2[1W Return vs Nifty])</f>
        <v>8.4641732335943701E-2</v>
      </c>
      <c r="O681">
        <v>1320.35</v>
      </c>
      <c r="P681">
        <v>1267.8586542865401</v>
      </c>
      <c r="Q681">
        <v>1132.5626099686001</v>
      </c>
      <c r="R681">
        <v>61.695400462524503</v>
      </c>
      <c r="S681" s="2">
        <f>(Table2[[#This Row],[Close Price]]-Table2[[#This Row],[20D EMA]])/Table2[[#This Row],[20D EMA]]</f>
        <v>2.9726966334683986E-2</v>
      </c>
      <c r="T681" s="2">
        <f>(Table2[[#This Row],[Close Price]]-Table2[[#This Row],[50D EMA]])/Table2[[#This Row],[50D EMA]]</f>
        <v>7.2359285006486238E-2</v>
      </c>
      <c r="U681" s="2">
        <f>(Table2[[#This Row],[Close Price]]-Table2[[#This Row],[200D EMA]])/Table2[[#This Row],[200D EMA]]</f>
        <v>0.20046343401509109</v>
      </c>
      <c r="V681">
        <v>1.0973013418712101</v>
      </c>
      <c r="W681">
        <v>1350.9</v>
      </c>
      <c r="X681">
        <v>1365</v>
      </c>
      <c r="Y681">
        <v>1325.85</v>
      </c>
      <c r="Z681">
        <v>1364.95</v>
      </c>
      <c r="AA681">
        <v>1280</v>
      </c>
      <c r="AB681">
        <v>1406.8</v>
      </c>
      <c r="AC681" s="2">
        <f>(Table2[[#This Row],[Close Price]]/Table2[[#This Row],[Day Low]])-1</f>
        <v>6.4401510104372672E-3</v>
      </c>
      <c r="AD681" s="2">
        <f>(Table2[[#This Row],[Day High]]/Table2[[#This Row],[Close Price]])-1</f>
        <v>3.9717563989409843E-3</v>
      </c>
      <c r="AE681" s="2">
        <f>(Table2[[#This Row],[Close Price]]/Table2[[#This Row],[Current Week Low]])-1</f>
        <v>2.5455368254327482E-2</v>
      </c>
      <c r="AF681" s="2">
        <f>(Table2[[#This Row],[Current Week High]]/Table2[[#This Row],[Close Price]])-1</f>
        <v>3.934980876728611E-3</v>
      </c>
      <c r="AG681" s="2">
        <f>(Table2[[#This Row],[Close Price]]/Table2[[#This Row],[Current Month Low]])-1</f>
        <v>6.218749999999984E-2</v>
      </c>
      <c r="AH681" s="2">
        <f>(Table2[[#This Row],[Current Month High]]/Table2[[#This Row],[Close Price]])-1</f>
        <v>3.4716092968520185E-2</v>
      </c>
      <c r="AI681">
        <v>3.47160929685201</v>
      </c>
      <c r="AJ681">
        <v>65.401459854014504</v>
      </c>
      <c r="AK681" t="str">
        <f>IF(AND(Table2[[#This Row],[20D EMA]]&gt;Table2[[#This Row],[50D EMA]],Table2[[#This Row],[50D EMA]]&gt;Table2[[#This Row],[200D EMA]]),"Uptrend","Downtrend/NoTrend")</f>
        <v>Uptrend</v>
      </c>
      <c r="AL681">
        <v>-0.01</v>
      </c>
      <c r="AM681" t="s">
        <v>10184</v>
      </c>
      <c r="AN681">
        <v>4.72</v>
      </c>
      <c r="AO681" t="s">
        <v>10183</v>
      </c>
      <c r="AP681">
        <v>0.12604647569840999</v>
      </c>
      <c r="AQ681">
        <f>(Table2[[#This Row],[Sharpe Ratio]]-AVERAGE(Table2[Sharpe Ratio]))/_xlfn.STDEV.P(Table2[Sharpe Ratio])</f>
        <v>0.81933504507679789</v>
      </c>
      <c r="AR6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0.34810898309595695</v>
      </c>
      <c r="AS681">
        <f>_xlfn.RANK.AVG(Table2[[#This Row],[1Y Return vs Nifty Z-Score]],Table2[1Y Return vs Nifty Z-Score])</f>
        <v>405</v>
      </c>
      <c r="AT681">
        <f>_xlfn.RANK.AVG(Table2[[#This Row],[6M Return vs Nifty Z-Score]],Table2[6M Return vs Nifty Z-Score])</f>
        <v>461</v>
      </c>
      <c r="AU681">
        <f>_xlfn.RANK.AVG(Table2[[#This Row],[Sharpe Ratio Z-Score]],Table2[Sharpe Ratio Z-Score])</f>
        <v>154</v>
      </c>
      <c r="AV681">
        <f>(Table2[[#This Row],[Rank 1Y]]+Table2[[#This Row],[Rank 6M]]+Table2[[#This Row],[Rank Sharpe]])/3</f>
        <v>340</v>
      </c>
    </row>
    <row r="682" spans="1:48" x14ac:dyDescent="0.3">
      <c r="A682" t="s">
        <v>1891</v>
      </c>
      <c r="B682" t="s">
        <v>1892</v>
      </c>
      <c r="C682" t="s">
        <v>10146</v>
      </c>
      <c r="D682" t="s">
        <v>70</v>
      </c>
      <c r="E682">
        <v>3571.7029178600001</v>
      </c>
      <c r="F682">
        <v>825.2</v>
      </c>
      <c r="G682">
        <v>-56.441775534752402</v>
      </c>
      <c r="H682">
        <f>(Table2[[#This Row],[1Y Return vs Nifty]]-AVERAGE(Table2[1Y Return vs Nifty]))/_xlfn.STDEV.P(Table2[1Y Return vs Nifty])</f>
        <v>-1.2287305435284239</v>
      </c>
      <c r="I682">
        <v>-0.482034453538637</v>
      </c>
      <c r="J682">
        <f>(Table2[[#This Row],[1M Return vs Nifty]]-AVERAGE(Table2[1M Return vs Nifty]))/_xlfn.STDEV.P(Table2[1M Return vs Nifty])</f>
        <v>1.3076393110399225E-3</v>
      </c>
      <c r="K682">
        <v>-5.38176673586959</v>
      </c>
      <c r="L682">
        <f>(Table2[[#This Row],[6M Return vs Nifty]]-AVERAGE(Table2[6M Return vs Nifty]))/_xlfn.STDEV.P(Table2[6M Return vs Nifty])</f>
        <v>-0.49094648283749648</v>
      </c>
      <c r="M682">
        <v>-2.1068009517033901</v>
      </c>
      <c r="N682">
        <f>(Table2[[#This Row],[1W Return vs Nifty]]-AVERAGE(Table2[1W Return vs Nifty]))/_xlfn.STDEV.P(Table2[1W Return vs Nifty])</f>
        <v>-0.12172881726489487</v>
      </c>
      <c r="O682">
        <v>795.05</v>
      </c>
      <c r="P682">
        <v>758.19762843975104</v>
      </c>
      <c r="Q682">
        <v>805.23491505152901</v>
      </c>
      <c r="R682">
        <v>63.063955175702702</v>
      </c>
      <c r="S682" s="2">
        <f>(Table2[[#This Row],[Close Price]]-Table2[[#This Row],[20D EMA]])/Table2[[#This Row],[20D EMA]]</f>
        <v>3.7922143261430216E-2</v>
      </c>
      <c r="T682" s="2">
        <f>(Table2[[#This Row],[Close Price]]-Table2[[#This Row],[50D EMA]])/Table2[[#This Row],[50D EMA]]</f>
        <v>8.8370589734142441E-2</v>
      </c>
      <c r="U682" s="2">
        <f>(Table2[[#This Row],[Close Price]]-Table2[[#This Row],[200D EMA]])/Table2[[#This Row],[200D EMA]]</f>
        <v>2.4794112345704004E-2</v>
      </c>
      <c r="V682">
        <v>1.28401384020655</v>
      </c>
      <c r="W682">
        <v>821.1</v>
      </c>
      <c r="X682">
        <v>831.55</v>
      </c>
      <c r="Y682">
        <v>817.55</v>
      </c>
      <c r="Z682">
        <v>836</v>
      </c>
      <c r="AA682">
        <v>775</v>
      </c>
      <c r="AB682">
        <v>864.4</v>
      </c>
      <c r="AC682" s="2">
        <f>(Table2[[#This Row],[Close Price]]/Table2[[#This Row],[Day Low]])-1</f>
        <v>4.9933016684935438E-3</v>
      </c>
      <c r="AD682" s="2">
        <f>(Table2[[#This Row],[Day High]]/Table2[[#This Row],[Close Price]])-1</f>
        <v>7.6951042171593542E-3</v>
      </c>
      <c r="AE682" s="2">
        <f>(Table2[[#This Row],[Close Price]]/Table2[[#This Row],[Current Week Low]])-1</f>
        <v>9.3572258577458989E-3</v>
      </c>
      <c r="AF682" s="2">
        <f>(Table2[[#This Row],[Current Week High]]/Table2[[#This Row],[Close Price]])-1</f>
        <v>1.3087736306349962E-2</v>
      </c>
      <c r="AG682" s="2">
        <f>(Table2[[#This Row],[Close Price]]/Table2[[#This Row],[Current Month Low]])-1</f>
        <v>6.4774193548387204E-2</v>
      </c>
      <c r="AH682" s="2">
        <f>(Table2[[#This Row],[Current Month High]]/Table2[[#This Row],[Close Price]])-1</f>
        <v>4.7503635482307294E-2</v>
      </c>
      <c r="AI682">
        <v>51.357246728065903</v>
      </c>
      <c r="AJ682">
        <v>33.354880413703903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0.09</v>
      </c>
      <c r="AM682" t="s">
        <v>10183</v>
      </c>
      <c r="AN682">
        <v>5.15</v>
      </c>
      <c r="AO682" t="s">
        <v>10183</v>
      </c>
      <c r="AQ682">
        <f>(Table2[[#This Row],[Sharpe Ratio]]-AVERAGE(Table2[Sharpe Ratio]))/_xlfn.STDEV.P(Table2[Sharpe Ratio])</f>
        <v>-0.60657038812317254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721</v>
      </c>
      <c r="AT682">
        <f>_xlfn.RANK.AVG(Table2[[#This Row],[6M Return vs Nifty Z-Score]],Table2[6M Return vs Nifty Z-Score])</f>
        <v>495</v>
      </c>
      <c r="AU682">
        <f>_xlfn.RANK.AVG(Table2[[#This Row],[Sharpe Ratio Z-Score]],Table2[Sharpe Ratio Z-Score])</f>
        <v>518</v>
      </c>
      <c r="AV682">
        <f>(Table2[[#This Row],[Rank 1Y]]+Table2[[#This Row],[Rank 6M]]+Table2[[#This Row],[Rank Sharpe]])/3</f>
        <v>578</v>
      </c>
    </row>
    <row r="683" spans="1:48" x14ac:dyDescent="0.3">
      <c r="A683" t="s">
        <v>1893</v>
      </c>
      <c r="B683" t="s">
        <v>1894</v>
      </c>
      <c r="C683" t="s">
        <v>10144</v>
      </c>
      <c r="D683" t="s">
        <v>62</v>
      </c>
      <c r="E683">
        <v>3566.3695008899999</v>
      </c>
      <c r="F683">
        <v>355.65</v>
      </c>
      <c r="G683">
        <v>39.825615885011899</v>
      </c>
      <c r="H683">
        <f>(Table2[[#This Row],[1Y Return vs Nifty]]-AVERAGE(Table2[1Y Return vs Nifty]))/_xlfn.STDEV.P(Table2[1Y Return vs Nifty])</f>
        <v>-4.4775553779232681E-2</v>
      </c>
      <c r="I683">
        <v>-5.8188647574738397</v>
      </c>
      <c r="J683">
        <f>(Table2[[#This Row],[1M Return vs Nifty]]-AVERAGE(Table2[1M Return vs Nifty]))/_xlfn.STDEV.P(Table2[1M Return vs Nifty])</f>
        <v>-0.50614527709650647</v>
      </c>
      <c r="K683">
        <v>-7.9383201249611304</v>
      </c>
      <c r="L683">
        <f>(Table2[[#This Row],[6M Return vs Nifty]]-AVERAGE(Table2[6M Return vs Nifty]))/_xlfn.STDEV.P(Table2[6M Return vs Nifty])</f>
        <v>-0.56960235829739314</v>
      </c>
      <c r="M683">
        <v>-2.92296172888422</v>
      </c>
      <c r="N683">
        <f>(Table2[[#This Row],[1W Return vs Nifty]]-AVERAGE(Table2[1W Return vs Nifty]))/_xlfn.STDEV.P(Table2[1W Return vs Nifty])</f>
        <v>-0.29588467019168979</v>
      </c>
      <c r="O683">
        <v>356.16</v>
      </c>
      <c r="P683">
        <v>344.37584936321298</v>
      </c>
      <c r="Q683">
        <v>314.14698450274199</v>
      </c>
      <c r="R683">
        <v>45.2904935873499</v>
      </c>
      <c r="S683" s="2">
        <f>(Table2[[#This Row],[Close Price]]-Table2[[#This Row],[20D EMA]])/Table2[[#This Row],[20D EMA]]</f>
        <v>-1.4319407008087594E-3</v>
      </c>
      <c r="T683" s="2">
        <f>(Table2[[#This Row],[Close Price]]-Table2[[#This Row],[50D EMA]])/Table2[[#This Row],[50D EMA]]</f>
        <v>3.2737924734368234E-2</v>
      </c>
      <c r="U683" s="2">
        <f>(Table2[[#This Row],[Close Price]]-Table2[[#This Row],[200D EMA]])/Table2[[#This Row],[200D EMA]]</f>
        <v>0.13211336585946359</v>
      </c>
      <c r="V683">
        <v>0.63723347279504405</v>
      </c>
      <c r="W683">
        <v>352.95</v>
      </c>
      <c r="X683">
        <v>358</v>
      </c>
      <c r="Y683">
        <v>352.8</v>
      </c>
      <c r="Z683">
        <v>364.5</v>
      </c>
      <c r="AA683">
        <v>347</v>
      </c>
      <c r="AB683">
        <v>379.05</v>
      </c>
      <c r="AC683" s="2">
        <f>(Table2[[#This Row],[Close Price]]/Table2[[#This Row],[Day Low]])-1</f>
        <v>7.6498087547811622E-3</v>
      </c>
      <c r="AD683" s="2">
        <f>(Table2[[#This Row],[Day High]]/Table2[[#This Row],[Close Price]])-1</f>
        <v>6.6076198509772421E-3</v>
      </c>
      <c r="AE683" s="2">
        <f>(Table2[[#This Row],[Close Price]]/Table2[[#This Row],[Current Week Low]])-1</f>
        <v>8.0782312925169464E-3</v>
      </c>
      <c r="AF683" s="2">
        <f>(Table2[[#This Row],[Current Week High]]/Table2[[#This Row],[Close Price]])-1</f>
        <v>2.4884015183467056E-2</v>
      </c>
      <c r="AG683" s="2">
        <f>(Table2[[#This Row],[Close Price]]/Table2[[#This Row],[Current Month Low]])-1</f>
        <v>2.4927953890489851E-2</v>
      </c>
      <c r="AH683" s="2">
        <f>(Table2[[#This Row],[Current Month High]]/Table2[[#This Row],[Close Price]])-1</f>
        <v>6.5795023196963509E-2</v>
      </c>
      <c r="AI683">
        <v>8.8007872908758493</v>
      </c>
      <c r="AJ683">
        <v>68.554502369668199</v>
      </c>
      <c r="AK683" t="str">
        <f>IF(AND(Table2[[#This Row],[20D EMA]]&gt;Table2[[#This Row],[50D EMA]],Table2[[#This Row],[50D EMA]]&gt;Table2[[#This Row],[200D EMA]]),"Uptrend","Downtrend/NoTrend")</f>
        <v>Uptrend</v>
      </c>
      <c r="AL683">
        <v>0</v>
      </c>
      <c r="AM683" t="s">
        <v>10185</v>
      </c>
      <c r="AN683">
        <v>2.21</v>
      </c>
      <c r="AO683" t="s">
        <v>10183</v>
      </c>
      <c r="AP683">
        <v>5.7111222192574002E-2</v>
      </c>
      <c r="AQ683">
        <f>(Table2[[#This Row],[Sharpe Ratio]]-AVERAGE(Table2[Sharpe Ratio]))/_xlfn.STDEV.P(Table2[Sharpe Ratio])</f>
        <v>3.9502432000184953E-2</v>
      </c>
      <c r="AR6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-1.3769054273646371</v>
      </c>
      <c r="AS683">
        <f>_xlfn.RANK.AVG(Table2[[#This Row],[1Y Return vs Nifty Z-Score]],Table2[1Y Return vs Nifty Z-Score])</f>
        <v>293</v>
      </c>
      <c r="AT683">
        <f>_xlfn.RANK.AVG(Table2[[#This Row],[6M Return vs Nifty Z-Score]],Table2[6M Return vs Nifty Z-Score])</f>
        <v>512</v>
      </c>
      <c r="AU683">
        <f>_xlfn.RANK.AVG(Table2[[#This Row],[Sharpe Ratio Z-Score]],Table2[Sharpe Ratio Z-Score])</f>
        <v>322</v>
      </c>
      <c r="AV683">
        <f>(Table2[[#This Row],[Rank 1Y]]+Table2[[#This Row],[Rank 6M]]+Table2[[#This Row],[Rank Sharpe]])/3</f>
        <v>375.66666666666669</v>
      </c>
    </row>
    <row r="684" spans="1:48" x14ac:dyDescent="0.3">
      <c r="A684" t="s">
        <v>1899</v>
      </c>
      <c r="B684" t="s">
        <v>1900</v>
      </c>
      <c r="C684" t="s">
        <v>10146</v>
      </c>
      <c r="D684" t="s">
        <v>125</v>
      </c>
      <c r="E684">
        <v>3536.4330621300001</v>
      </c>
      <c r="F684">
        <v>537.1</v>
      </c>
      <c r="G684">
        <v>-44.099608833515397</v>
      </c>
      <c r="H684">
        <f>(Table2[[#This Row],[1Y Return vs Nifty]]-AVERAGE(Table2[1Y Return vs Nifty]))/_xlfn.STDEV.P(Table2[1Y Return vs Nifty])</f>
        <v>-1.0769390632074374</v>
      </c>
      <c r="I684">
        <v>-2.9193943899226298</v>
      </c>
      <c r="J684">
        <f>(Table2[[#This Row],[1M Return vs Nifty]]-AVERAGE(Table2[1M Return vs Nifty]))/_xlfn.STDEV.P(Table2[1M Return vs Nifty])</f>
        <v>-0.23044891609994247</v>
      </c>
      <c r="K684">
        <v>-14.863546265739499</v>
      </c>
      <c r="L684">
        <f>(Table2[[#This Row],[6M Return vs Nifty]]-AVERAGE(Table2[6M Return vs Nifty]))/_xlfn.STDEV.P(Table2[6M Return vs Nifty])</f>
        <v>-0.782666449657615</v>
      </c>
      <c r="M684">
        <v>-3.3207269802802601</v>
      </c>
      <c r="N684">
        <f>(Table2[[#This Row],[1W Return vs Nifty]]-AVERAGE(Table2[1W Return vs Nifty]))/_xlfn.STDEV.P(Table2[1W Return vs Nifty])</f>
        <v>-0.38076150887144183</v>
      </c>
      <c r="O684">
        <v>532.24</v>
      </c>
      <c r="P684">
        <v>521.07602445627799</v>
      </c>
      <c r="Q684">
        <v>513.11917955400395</v>
      </c>
      <c r="R684">
        <v>52.883555692027301</v>
      </c>
      <c r="S684" s="2">
        <f>(Table2[[#This Row],[Close Price]]-Table2[[#This Row],[20D EMA]])/Table2[[#This Row],[20D EMA]]</f>
        <v>9.1312189989478688E-3</v>
      </c>
      <c r="T684" s="2">
        <f>(Table2[[#This Row],[Close Price]]-Table2[[#This Row],[50D EMA]])/Table2[[#This Row],[50D EMA]]</f>
        <v>3.075170376614892E-2</v>
      </c>
      <c r="U684" s="2">
        <f>(Table2[[#This Row],[Close Price]]-Table2[[#This Row],[200D EMA]])/Table2[[#This Row],[200D EMA]]</f>
        <v>4.6735381177604528E-2</v>
      </c>
      <c r="V684">
        <v>0.78677367852307301</v>
      </c>
      <c r="W684">
        <v>532</v>
      </c>
      <c r="X684">
        <v>539.1</v>
      </c>
      <c r="Y684">
        <v>525.20000000000005</v>
      </c>
      <c r="Z684">
        <v>549</v>
      </c>
      <c r="AA684">
        <v>523.85</v>
      </c>
      <c r="AB684">
        <v>560</v>
      </c>
      <c r="AC684" s="2">
        <f>(Table2[[#This Row],[Close Price]]/Table2[[#This Row],[Day Low]])-1</f>
        <v>9.5864661654134764E-3</v>
      </c>
      <c r="AD684" s="2">
        <f>(Table2[[#This Row],[Day High]]/Table2[[#This Row],[Close Price]])-1</f>
        <v>3.7237013591508994E-3</v>
      </c>
      <c r="AE684" s="2">
        <f>(Table2[[#This Row],[Close Price]]/Table2[[#This Row],[Current Week Low]])-1</f>
        <v>2.2658035034272661E-2</v>
      </c>
      <c r="AF684" s="2">
        <f>(Table2[[#This Row],[Current Week High]]/Table2[[#This Row],[Close Price]])-1</f>
        <v>2.2156023086948418E-2</v>
      </c>
      <c r="AG684" s="2">
        <f>(Table2[[#This Row],[Close Price]]/Table2[[#This Row],[Current Month Low]])-1</f>
        <v>2.5293500047723683E-2</v>
      </c>
      <c r="AH684" s="2">
        <f>(Table2[[#This Row],[Current Month High]]/Table2[[#This Row],[Close Price]])-1</f>
        <v>4.2636380562278919E-2</v>
      </c>
      <c r="AI684">
        <v>31.372183950847099</v>
      </c>
      <c r="AJ684">
        <v>19.554813578185801</v>
      </c>
      <c r="AK684" t="str">
        <f>IF(AND(Table2[[#This Row],[20D EMA]]&gt;Table2[[#This Row],[50D EMA]],Table2[[#This Row],[50D EMA]]&gt;Table2[[#This Row],[200D EMA]]),"Uptrend","Downtrend/NoTrend")</f>
        <v>Uptrend</v>
      </c>
      <c r="AL684">
        <v>-0.08</v>
      </c>
      <c r="AM684" t="s">
        <v>10184</v>
      </c>
      <c r="AN684">
        <v>-2.14</v>
      </c>
      <c r="AO684" t="s">
        <v>10184</v>
      </c>
      <c r="AQ684">
        <f>(Table2[[#This Row],[Sharpe Ratio]]-AVERAGE(Table2[Sharpe Ratio]))/_xlfn.STDEV.P(Table2[Sharpe Ratio])</f>
        <v>-0.60657038812317254</v>
      </c>
      <c r="AR6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-3.0773863259596097</v>
      </c>
      <c r="AS684">
        <f>_xlfn.RANK.AVG(Table2[[#This Row],[1Y Return vs Nifty Z-Score]],Table2[1Y Return vs Nifty Z-Score])</f>
        <v>706</v>
      </c>
      <c r="AT684">
        <f>_xlfn.RANK.AVG(Table2[[#This Row],[6M Return vs Nifty Z-Score]],Table2[6M Return vs Nifty Z-Score])</f>
        <v>583</v>
      </c>
      <c r="AU684">
        <f>_xlfn.RANK.AVG(Table2[[#This Row],[Sharpe Ratio Z-Score]],Table2[Sharpe Ratio Z-Score])</f>
        <v>518</v>
      </c>
      <c r="AV684">
        <f>(Table2[[#This Row],[Rank 1Y]]+Table2[[#This Row],[Rank 6M]]+Table2[[#This Row],[Rank Sharpe]])/3</f>
        <v>602.33333333333337</v>
      </c>
    </row>
    <row r="685" spans="1:48" x14ac:dyDescent="0.3">
      <c r="A685" t="s">
        <v>1901</v>
      </c>
      <c r="B685" t="s">
        <v>1902</v>
      </c>
      <c r="C685" t="s">
        <v>10153</v>
      </c>
      <c r="D685" t="s">
        <v>253</v>
      </c>
      <c r="E685">
        <v>3524.83122744</v>
      </c>
      <c r="F685">
        <v>141.63999999999999</v>
      </c>
      <c r="G685">
        <v>24.5315211693263</v>
      </c>
      <c r="H685">
        <f>(Table2[[#This Row],[1Y Return vs Nifty]]-AVERAGE(Table2[1Y Return vs Nifty]))/_xlfn.STDEV.P(Table2[1Y Return vs Nifty])</f>
        <v>-0.23287164203176131</v>
      </c>
      <c r="I685">
        <v>33.171922104574598</v>
      </c>
      <c r="J685">
        <f>(Table2[[#This Row],[1M Return vs Nifty]]-AVERAGE(Table2[1M Return vs Nifty]))/_xlfn.STDEV.P(Table2[1M Return vs Nifty])</f>
        <v>3.2012966649082806</v>
      </c>
      <c r="K685">
        <v>10.680885339530899</v>
      </c>
      <c r="L685">
        <f>(Table2[[#This Row],[6M Return vs Nifty]]-AVERAGE(Table2[6M Return vs Nifty]))/_xlfn.STDEV.P(Table2[6M Return vs Nifty])</f>
        <v>3.2430641475964975E-3</v>
      </c>
      <c r="M685">
        <v>-13.5780806373247</v>
      </c>
      <c r="N685">
        <f>(Table2[[#This Row],[1W Return vs Nifty]]-AVERAGE(Table2[1W Return vs Nifty]))/_xlfn.STDEV.P(Table2[1W Return vs Nifty])</f>
        <v>-2.5695191959105492</v>
      </c>
      <c r="O685">
        <v>135.05000000000001</v>
      </c>
      <c r="P685">
        <v>119.80456657856401</v>
      </c>
      <c r="Q685">
        <v>103.04365346591101</v>
      </c>
      <c r="R685">
        <v>52.897264924782903</v>
      </c>
      <c r="S685" s="2">
        <f>(Table2[[#This Row],[Close Price]]-Table2[[#This Row],[20D EMA]])/Table2[[#This Row],[20D EMA]]</f>
        <v>4.879674194742669E-2</v>
      </c>
      <c r="T685" s="2">
        <f>(Table2[[#This Row],[Close Price]]-Table2[[#This Row],[50D EMA]])/Table2[[#This Row],[50D EMA]]</f>
        <v>0.1822587739768417</v>
      </c>
      <c r="U685" s="2">
        <f>(Table2[[#This Row],[Close Price]]-Table2[[#This Row],[200D EMA]])/Table2[[#This Row],[200D EMA]]</f>
        <v>0.37456306367143183</v>
      </c>
      <c r="V685">
        <v>2.1755173953637201</v>
      </c>
      <c r="W685">
        <v>143.01</v>
      </c>
      <c r="X685">
        <v>148.11000000000001</v>
      </c>
      <c r="Y685">
        <v>138.55000000000001</v>
      </c>
      <c r="Z685">
        <v>152</v>
      </c>
      <c r="AA685">
        <v>125.35</v>
      </c>
      <c r="AB685">
        <v>164.5</v>
      </c>
      <c r="AC685" s="2">
        <f>(Table2[[#This Row],[Close Price]]/Table2[[#This Row],[Day Low]])-1</f>
        <v>-9.5797496678554639E-3</v>
      </c>
      <c r="AD685" s="2">
        <f>(Table2[[#This Row],[Day High]]/Table2[[#This Row],[Close Price]])-1</f>
        <v>4.5679186670432248E-2</v>
      </c>
      <c r="AE685" s="2">
        <f>(Table2[[#This Row],[Close Price]]/Table2[[#This Row],[Current Week Low]])-1</f>
        <v>2.2302417899675131E-2</v>
      </c>
      <c r="AF685" s="2">
        <f>(Table2[[#This Row],[Current Week High]]/Table2[[#This Row],[Close Price]])-1</f>
        <v>7.3143179892685817E-2</v>
      </c>
      <c r="AG685" s="2">
        <f>(Table2[[#This Row],[Close Price]]/Table2[[#This Row],[Current Month Low]])-1</f>
        <v>0.12995612285600311</v>
      </c>
      <c r="AH685" s="2">
        <f>(Table2[[#This Row],[Current Month High]]/Table2[[#This Row],[Close Price]])-1</f>
        <v>0.16139508613386067</v>
      </c>
      <c r="AI685">
        <v>16.139508613385999</v>
      </c>
      <c r="AJ685">
        <v>73.578431372549005</v>
      </c>
      <c r="AK685" t="str">
        <f>IF(AND(Table2[[#This Row],[20D EMA]]&gt;Table2[[#This Row],[50D EMA]],Table2[[#This Row],[50D EMA]]&gt;Table2[[#This Row],[200D EMA]]),"Uptrend","Downtrend/NoTrend")</f>
        <v>Uptrend</v>
      </c>
      <c r="AL685">
        <v>0.28999999999999998</v>
      </c>
      <c r="AM685" t="s">
        <v>10183</v>
      </c>
      <c r="AN685">
        <v>13.19</v>
      </c>
      <c r="AO685" t="s">
        <v>10183</v>
      </c>
      <c r="AP685">
        <v>1.5762384509785E-2</v>
      </c>
      <c r="AQ685">
        <f>(Table2[[#This Row],[Sharpe Ratio]]-AVERAGE(Table2[Sharpe Ratio]))/_xlfn.STDEV.P(Table2[Sharpe Ratio])</f>
        <v>-0.42825782850455402</v>
      </c>
      <c r="AR6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-2.6108937390987741E-2</v>
      </c>
      <c r="AS685">
        <f>_xlfn.RANK.AVG(Table2[[#This Row],[1Y Return vs Nifty Z-Score]],Table2[1Y Return vs Nifty Z-Score])</f>
        <v>355</v>
      </c>
      <c r="AT685">
        <f>_xlfn.RANK.AVG(Table2[[#This Row],[6M Return vs Nifty Z-Score]],Table2[6M Return vs Nifty Z-Score])</f>
        <v>305</v>
      </c>
      <c r="AU685">
        <f>_xlfn.RANK.AVG(Table2[[#This Row],[Sharpe Ratio Z-Score]],Table2[Sharpe Ratio Z-Score])</f>
        <v>446</v>
      </c>
      <c r="AV685">
        <f>(Table2[[#This Row],[Rank 1Y]]+Table2[[#This Row],[Rank 6M]]+Table2[[#This Row],[Rank Sharpe]])/3</f>
        <v>368.66666666666669</v>
      </c>
    </row>
    <row r="686" spans="1:48" x14ac:dyDescent="0.3">
      <c r="A686" t="s">
        <v>1907</v>
      </c>
      <c r="B686" t="s">
        <v>1908</v>
      </c>
      <c r="C686" t="s">
        <v>10146</v>
      </c>
      <c r="D686" t="s">
        <v>491</v>
      </c>
      <c r="E686">
        <v>3498.9224447199899</v>
      </c>
      <c r="F686">
        <v>4049.9</v>
      </c>
      <c r="G686">
        <v>5.1090790903876702</v>
      </c>
      <c r="H686">
        <f>(Table2[[#This Row],[1Y Return vs Nifty]]-AVERAGE(Table2[1Y Return vs Nifty]))/_xlfn.STDEV.P(Table2[1Y Return vs Nifty])</f>
        <v>-0.47174065960184747</v>
      </c>
      <c r="I686">
        <v>0.55895593474372596</v>
      </c>
      <c r="J686">
        <f>(Table2[[#This Row],[1M Return vs Nifty]]-AVERAGE(Table2[1M Return vs Nifty]))/_xlfn.STDEV.P(Table2[1M Return vs Nifty])</f>
        <v>0.10029028976117553</v>
      </c>
      <c r="K686">
        <v>6.3092644031953196</v>
      </c>
      <c r="L686">
        <f>(Table2[[#This Row],[6M Return vs Nifty]]-AVERAGE(Table2[6M Return vs Nifty]))/_xlfn.STDEV.P(Table2[6M Return vs Nifty])</f>
        <v>-0.13125585670164705</v>
      </c>
      <c r="M686">
        <v>-2.5546911998720199</v>
      </c>
      <c r="N686">
        <f>(Table2[[#This Row],[1W Return vs Nifty]]-AVERAGE(Table2[1W Return vs Nifty]))/_xlfn.STDEV.P(Table2[1W Return vs Nifty])</f>
        <v>-0.21730154064035201</v>
      </c>
      <c r="O686">
        <v>4066.85</v>
      </c>
      <c r="P686">
        <v>3823.0796930076099</v>
      </c>
      <c r="Q686">
        <v>3480.10165371831</v>
      </c>
      <c r="R686">
        <v>38.169686516425898</v>
      </c>
      <c r="S686" s="2">
        <f>(Table2[[#This Row],[Close Price]]-Table2[[#This Row],[20D EMA]])/Table2[[#This Row],[20D EMA]]</f>
        <v>-4.1678448922384198E-3</v>
      </c>
      <c r="T686" s="2">
        <f>(Table2[[#This Row],[Close Price]]-Table2[[#This Row],[50D EMA]])/Table2[[#This Row],[50D EMA]]</f>
        <v>5.932921236437818E-2</v>
      </c>
      <c r="U686" s="2">
        <f>(Table2[[#This Row],[Close Price]]-Table2[[#This Row],[200D EMA]])/Table2[[#This Row],[200D EMA]]</f>
        <v>0.1637303742759611</v>
      </c>
      <c r="V686">
        <v>0.764389894747315</v>
      </c>
      <c r="W686">
        <v>4044.15</v>
      </c>
      <c r="X686">
        <v>4124</v>
      </c>
      <c r="Y686">
        <v>3990.05</v>
      </c>
      <c r="Z686">
        <v>4134.6499999999996</v>
      </c>
      <c r="AA686">
        <v>3959.75</v>
      </c>
      <c r="AB686">
        <v>4251.7</v>
      </c>
      <c r="AC686" s="2">
        <f>(Table2[[#This Row],[Close Price]]/Table2[[#This Row],[Day Low]])-1</f>
        <v>1.4218068073637014E-3</v>
      </c>
      <c r="AD686" s="2">
        <f>(Table2[[#This Row],[Day High]]/Table2[[#This Row],[Close Price]])-1</f>
        <v>1.829674806785353E-2</v>
      </c>
      <c r="AE686" s="2">
        <f>(Table2[[#This Row],[Close Price]]/Table2[[#This Row],[Current Week Low]])-1</f>
        <v>1.4999812032430615E-2</v>
      </c>
      <c r="AF686" s="2">
        <f>(Table2[[#This Row],[Current Week High]]/Table2[[#This Row],[Close Price]])-1</f>
        <v>2.0926442628212971E-2</v>
      </c>
      <c r="AG686" s="2">
        <f>(Table2[[#This Row],[Close Price]]/Table2[[#This Row],[Current Month Low]])-1</f>
        <v>2.2766588799798093E-2</v>
      </c>
      <c r="AH686" s="2">
        <f>(Table2[[#This Row],[Current Month High]]/Table2[[#This Row],[Close Price]])-1</f>
        <v>4.9828390824464774E-2</v>
      </c>
      <c r="AI686">
        <v>8.4471221511642298</v>
      </c>
      <c r="AJ686">
        <v>37.2847457627118</v>
      </c>
      <c r="AK686" t="str">
        <f>IF(AND(Table2[[#This Row],[20D EMA]]&gt;Table2[[#This Row],[50D EMA]],Table2[[#This Row],[50D EMA]]&gt;Table2[[#This Row],[200D EMA]]),"Uptrend","Downtrend/NoTrend")</f>
        <v>Uptrend</v>
      </c>
      <c r="AL686">
        <v>7.0000000000000007E-2</v>
      </c>
      <c r="AM686" t="s">
        <v>10183</v>
      </c>
      <c r="AN686">
        <v>-3.83</v>
      </c>
      <c r="AO686" t="s">
        <v>10184</v>
      </c>
      <c r="AP686">
        <v>5.3995649880385001E-2</v>
      </c>
      <c r="AQ686">
        <f>(Table2[[#This Row],[Sharpe Ratio]]-AVERAGE(Table2[Sharpe Ratio]))/_xlfn.STDEV.P(Table2[Sharpe Ratio])</f>
        <v>4.2574046175293786E-3</v>
      </c>
      <c r="AR6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-0.71575036256514157</v>
      </c>
      <c r="AS686">
        <f>_xlfn.RANK.AVG(Table2[[#This Row],[1Y Return vs Nifty Z-Score]],Table2[1Y Return vs Nifty Z-Score])</f>
        <v>460</v>
      </c>
      <c r="AT686">
        <f>_xlfn.RANK.AVG(Table2[[#This Row],[6M Return vs Nifty Z-Score]],Table2[6M Return vs Nifty Z-Score])</f>
        <v>359</v>
      </c>
      <c r="AU686">
        <f>_xlfn.RANK.AVG(Table2[[#This Row],[Sharpe Ratio Z-Score]],Table2[Sharpe Ratio Z-Score])</f>
        <v>336</v>
      </c>
      <c r="AV686">
        <f>(Table2[[#This Row],[Rank 1Y]]+Table2[[#This Row],[Rank 6M]]+Table2[[#This Row],[Rank Sharpe]])/3</f>
        <v>385</v>
      </c>
    </row>
    <row r="687" spans="1:48" x14ac:dyDescent="0.3">
      <c r="A687" t="s">
        <v>1911</v>
      </c>
      <c r="B687" t="s">
        <v>1912</v>
      </c>
      <c r="C687" t="s">
        <v>10155</v>
      </c>
      <c r="D687" t="s">
        <v>1465</v>
      </c>
      <c r="E687">
        <v>3471.9199019879902</v>
      </c>
      <c r="F687">
        <v>153.47999999999999</v>
      </c>
      <c r="G687">
        <v>-12.275061348563501</v>
      </c>
      <c r="H687">
        <f>(Table2[[#This Row],[1Y Return vs Nifty]]-AVERAGE(Table2[1Y Return vs Nifty]))/_xlfn.STDEV.P(Table2[1Y Return vs Nifty])</f>
        <v>-0.68554140263279784</v>
      </c>
      <c r="I687">
        <v>-4.7971124572958797</v>
      </c>
      <c r="J687">
        <f>(Table2[[#This Row],[1M Return vs Nifty]]-AVERAGE(Table2[1M Return vs Nifty]))/_xlfn.STDEV.P(Table2[1M Return vs Nifty])</f>
        <v>-0.40899188172077072</v>
      </c>
      <c r="K687">
        <v>-11.9893246478888</v>
      </c>
      <c r="L687">
        <f>(Table2[[#This Row],[6M Return vs Nifty]]-AVERAGE(Table2[6M Return vs Nifty]))/_xlfn.STDEV.P(Table2[6M Return vs Nifty])</f>
        <v>-0.69423707494459874</v>
      </c>
      <c r="M687">
        <v>-4.0250675440343002</v>
      </c>
      <c r="N687">
        <f>(Table2[[#This Row],[1W Return vs Nifty]]-AVERAGE(Table2[1W Return vs Nifty]))/_xlfn.STDEV.P(Table2[1W Return vs Nifty])</f>
        <v>-0.53105668974895481</v>
      </c>
      <c r="O687">
        <v>154.32</v>
      </c>
      <c r="P687">
        <v>152.489642481185</v>
      </c>
      <c r="Q687">
        <v>147.59778986857901</v>
      </c>
      <c r="R687">
        <v>43.858935013308802</v>
      </c>
      <c r="S687" s="2">
        <f>(Table2[[#This Row],[Close Price]]-Table2[[#This Row],[20D EMA]])/Table2[[#This Row],[20D EMA]]</f>
        <v>-5.4432348367029777E-3</v>
      </c>
      <c r="T687" s="2">
        <f>(Table2[[#This Row],[Close Price]]-Table2[[#This Row],[50D EMA]])/Table2[[#This Row],[50D EMA]]</f>
        <v>6.4945887648545338E-3</v>
      </c>
      <c r="U687" s="2">
        <f>(Table2[[#This Row],[Close Price]]-Table2[[#This Row],[200D EMA]])/Table2[[#This Row],[200D EMA]]</f>
        <v>3.9852968914090736E-2</v>
      </c>
      <c r="V687">
        <v>0.87890597178723096</v>
      </c>
      <c r="W687">
        <v>153.79</v>
      </c>
      <c r="X687">
        <v>160.5</v>
      </c>
      <c r="Y687">
        <v>151.83000000000001</v>
      </c>
      <c r="Z687">
        <v>154.85</v>
      </c>
      <c r="AA687">
        <v>151.16</v>
      </c>
      <c r="AB687">
        <v>163</v>
      </c>
      <c r="AC687" s="2">
        <f>(Table2[[#This Row],[Close Price]]/Table2[[#This Row],[Day Low]])-1</f>
        <v>-2.0157357435464096E-3</v>
      </c>
      <c r="AD687" s="2">
        <f>(Table2[[#This Row],[Day High]]/Table2[[#This Row],[Close Price]])-1</f>
        <v>4.5738858483190148E-2</v>
      </c>
      <c r="AE687" s="2">
        <f>(Table2[[#This Row],[Close Price]]/Table2[[#This Row],[Current Week Low]])-1</f>
        <v>1.0867417506421395E-2</v>
      </c>
      <c r="AF687" s="2">
        <f>(Table2[[#This Row],[Current Week High]]/Table2[[#This Row],[Close Price]])-1</f>
        <v>8.9262444618192216E-3</v>
      </c>
      <c r="AG687" s="2">
        <f>(Table2[[#This Row],[Close Price]]/Table2[[#This Row],[Current Month Low]])-1</f>
        <v>1.5347975654935064E-2</v>
      </c>
      <c r="AH687" s="2">
        <f>(Table2[[#This Row],[Current Month High]]/Table2[[#This Row],[Close Price]])-1</f>
        <v>6.2027625749283333E-2</v>
      </c>
      <c r="AI687">
        <v>14.6077664842324</v>
      </c>
      <c r="AJ687">
        <v>18.976744186046499</v>
      </c>
      <c r="AK687" t="str">
        <f>IF(AND(Table2[[#This Row],[20D EMA]]&gt;Table2[[#This Row],[50D EMA]],Table2[[#This Row],[50D EMA]]&gt;Table2[[#This Row],[200D EMA]]),"Uptrend","Downtrend/NoTrend")</f>
        <v>Uptrend</v>
      </c>
      <c r="AL687">
        <v>-0.08</v>
      </c>
      <c r="AM687" t="s">
        <v>10184</v>
      </c>
      <c r="AN687">
        <v>2.35</v>
      </c>
      <c r="AO687" t="s">
        <v>10183</v>
      </c>
      <c r="AP687">
        <v>2.8099207131213E-2</v>
      </c>
      <c r="AQ687">
        <f>(Table2[[#This Row],[Sharpe Ratio]]-AVERAGE(Table2[Sharpe Ratio]))/_xlfn.STDEV.P(Table2[Sharpe Ratio])</f>
        <v>-0.28869706485092667</v>
      </c>
      <c r="AR6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-2.6085241138980488</v>
      </c>
      <c r="AS687">
        <f>_xlfn.RANK.AVG(Table2[[#This Row],[1Y Return vs Nifty Z-Score]],Table2[1Y Return vs Nifty Z-Score])</f>
        <v>571</v>
      </c>
      <c r="AT687">
        <f>_xlfn.RANK.AVG(Table2[[#This Row],[6M Return vs Nifty Z-Score]],Table2[6M Return vs Nifty Z-Score])</f>
        <v>559</v>
      </c>
      <c r="AU687">
        <f>_xlfn.RANK.AVG(Table2[[#This Row],[Sharpe Ratio Z-Score]],Table2[Sharpe Ratio Z-Score])</f>
        <v>414</v>
      </c>
      <c r="AV687">
        <f>(Table2[[#This Row],[Rank 1Y]]+Table2[[#This Row],[Rank 6M]]+Table2[[#This Row],[Rank Sharpe]])/3</f>
        <v>514.66666666666663</v>
      </c>
    </row>
    <row r="688" spans="1:48" x14ac:dyDescent="0.3">
      <c r="A688" t="s">
        <v>1913</v>
      </c>
      <c r="B688" t="s">
        <v>1914</v>
      </c>
      <c r="C688" t="s">
        <v>10147</v>
      </c>
      <c r="D688" t="s">
        <v>130</v>
      </c>
      <c r="E688">
        <v>3468.9322980000002</v>
      </c>
      <c r="F688">
        <v>1192.8499999999999</v>
      </c>
      <c r="G688">
        <v>-17.558303509501702</v>
      </c>
      <c r="H688">
        <f>(Table2[[#This Row],[1Y Return vs Nifty]]-AVERAGE(Table2[1Y Return vs Nifty]))/_xlfn.STDEV.P(Table2[1Y Return vs Nifty])</f>
        <v>-0.75051793130200473</v>
      </c>
      <c r="I688">
        <v>-6.08265648185494</v>
      </c>
      <c r="J688">
        <f>(Table2[[#This Row],[1M Return vs Nifty]]-AVERAGE(Table2[1M Return vs Nifty]))/_xlfn.STDEV.P(Table2[1M Return vs Nifty])</f>
        <v>-0.53122793332461615</v>
      </c>
      <c r="K688">
        <v>-10.890421407727199</v>
      </c>
      <c r="L688">
        <f>(Table2[[#This Row],[6M Return vs Nifty]]-AVERAGE(Table2[6M Return vs Nifty]))/_xlfn.STDEV.P(Table2[6M Return vs Nifty])</f>
        <v>-0.66042780783934874</v>
      </c>
      <c r="M688">
        <v>-3.64249067488459</v>
      </c>
      <c r="N688">
        <f>(Table2[[#This Row],[1W Return vs Nifty]]-AVERAGE(Table2[1W Return vs Nifty]))/_xlfn.STDEV.P(Table2[1W Return vs Nifty])</f>
        <v>-0.44942081257904726</v>
      </c>
      <c r="O688">
        <v>1224.27</v>
      </c>
      <c r="P688">
        <v>1208.72718748016</v>
      </c>
      <c r="Q688">
        <v>1136.91699610555</v>
      </c>
      <c r="R688">
        <v>34.590524075744803</v>
      </c>
      <c r="S688" s="2">
        <f>(Table2[[#This Row],[Close Price]]-Table2[[#This Row],[20D EMA]])/Table2[[#This Row],[20D EMA]]</f>
        <v>-2.5664273403742697E-2</v>
      </c>
      <c r="T688" s="2">
        <f>(Table2[[#This Row],[Close Price]]-Table2[[#This Row],[50D EMA]])/Table2[[#This Row],[50D EMA]]</f>
        <v>-1.3135459882605357E-2</v>
      </c>
      <c r="U688" s="2">
        <f>(Table2[[#This Row],[Close Price]]-Table2[[#This Row],[200D EMA]])/Table2[[#This Row],[200D EMA]]</f>
        <v>4.9197086582437884E-2</v>
      </c>
      <c r="V688">
        <v>0.67956237908778006</v>
      </c>
      <c r="W688">
        <v>1187</v>
      </c>
      <c r="X688">
        <v>1209.8</v>
      </c>
      <c r="Y688">
        <v>1180</v>
      </c>
      <c r="Z688">
        <v>1243</v>
      </c>
      <c r="AA688">
        <v>1177.0999999999999</v>
      </c>
      <c r="AB688">
        <v>1288.8</v>
      </c>
      <c r="AC688" s="2">
        <f>(Table2[[#This Row],[Close Price]]/Table2[[#This Row],[Day Low]])-1</f>
        <v>4.9283909014321559E-3</v>
      </c>
      <c r="AD688" s="2">
        <f>(Table2[[#This Row],[Day High]]/Table2[[#This Row],[Close Price]])-1</f>
        <v>1.4209665926143256E-2</v>
      </c>
      <c r="AE688" s="2">
        <f>(Table2[[#This Row],[Close Price]]/Table2[[#This Row],[Current Week Low]])-1</f>
        <v>1.0889830508474585E-2</v>
      </c>
      <c r="AF688" s="2">
        <f>(Table2[[#This Row],[Current Week High]]/Table2[[#This Row],[Close Price]])-1</f>
        <v>4.204216791717319E-2</v>
      </c>
      <c r="AG688" s="2">
        <f>(Table2[[#This Row],[Close Price]]/Table2[[#This Row],[Current Month Low]])-1</f>
        <v>1.3380341517288175E-2</v>
      </c>
      <c r="AH688" s="2">
        <f>(Table2[[#This Row],[Current Month High]]/Table2[[#This Row],[Close Price]])-1</f>
        <v>8.0437607410822842E-2</v>
      </c>
      <c r="AI688">
        <v>13.928825921113299</v>
      </c>
      <c r="AJ688">
        <v>24.9057591623036</v>
      </c>
      <c r="AK688" t="str">
        <f>IF(AND(Table2[[#This Row],[20D EMA]]&gt;Table2[[#This Row],[50D EMA]],Table2[[#This Row],[50D EMA]]&gt;Table2[[#This Row],[200D EMA]]),"Uptrend","Downtrend/NoTrend")</f>
        <v>Uptrend</v>
      </c>
      <c r="AL688">
        <v>-0.09</v>
      </c>
      <c r="AM688" t="s">
        <v>10184</v>
      </c>
      <c r="AN688">
        <v>0.5</v>
      </c>
      <c r="AO688" t="s">
        <v>10183</v>
      </c>
      <c r="AP688">
        <v>-9.3909030505619998E-3</v>
      </c>
      <c r="AQ688">
        <f>(Table2[[#This Row],[Sharpe Ratio]]-AVERAGE(Table2[Sharpe Ratio]))/_xlfn.STDEV.P(Table2[Sharpe Ratio])</f>
        <v>-0.71280532732520097</v>
      </c>
      <c r="AR6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-3.1043998123702177</v>
      </c>
      <c r="AS688">
        <f>_xlfn.RANK.AVG(Table2[[#This Row],[1Y Return vs Nifty Z-Score]],Table2[1Y Return vs Nifty Z-Score])</f>
        <v>606</v>
      </c>
      <c r="AT688">
        <f>_xlfn.RANK.AVG(Table2[[#This Row],[6M Return vs Nifty Z-Score]],Table2[6M Return vs Nifty Z-Score])</f>
        <v>547</v>
      </c>
      <c r="AU688">
        <f>_xlfn.RANK.AVG(Table2[[#This Row],[Sharpe Ratio Z-Score]],Table2[Sharpe Ratio Z-Score])</f>
        <v>555</v>
      </c>
      <c r="AV688">
        <f>(Table2[[#This Row],[Rank 1Y]]+Table2[[#This Row],[Rank 6M]]+Table2[[#This Row],[Rank Sharpe]])/3</f>
        <v>569.33333333333337</v>
      </c>
    </row>
    <row r="689" spans="1:48" x14ac:dyDescent="0.3">
      <c r="A689" t="s">
        <v>1915</v>
      </c>
      <c r="B689" t="s">
        <v>1916</v>
      </c>
      <c r="C689" t="s">
        <v>10143</v>
      </c>
      <c r="D689" t="s">
        <v>193</v>
      </c>
      <c r="E689">
        <v>3467.9811531750001</v>
      </c>
      <c r="F689">
        <v>220.99</v>
      </c>
      <c r="G689">
        <v>-19.628696659589799</v>
      </c>
      <c r="H689">
        <f>(Table2[[#This Row],[1Y Return vs Nifty]]-AVERAGE(Table2[1Y Return vs Nifty]))/_xlfn.STDEV.P(Table2[1Y Return vs Nifty])</f>
        <v>-0.7759808867704967</v>
      </c>
      <c r="I689">
        <v>-4.4829890806724997</v>
      </c>
      <c r="J689">
        <f>(Table2[[#This Row],[1M Return vs Nifty]]-AVERAGE(Table2[1M Return vs Nifty]))/_xlfn.STDEV.P(Table2[1M Return vs Nifty])</f>
        <v>-0.3791234365011838</v>
      </c>
      <c r="K689">
        <v>-30.802467754403999</v>
      </c>
      <c r="L689">
        <f>(Table2[[#This Row],[6M Return vs Nifty]]-AVERAGE(Table2[6M Return vs Nifty]))/_xlfn.STDEV.P(Table2[6M Return vs Nifty])</f>
        <v>-1.2730492552453205</v>
      </c>
      <c r="M689">
        <v>-8.8257560837520899</v>
      </c>
      <c r="N689">
        <f>(Table2[[#This Row],[1W Return vs Nifty]]-AVERAGE(Table2[1W Return vs Nifty]))/_xlfn.STDEV.P(Table2[1W Return vs Nifty])</f>
        <v>-1.5554479992141985</v>
      </c>
      <c r="O689">
        <v>225.45</v>
      </c>
      <c r="P689">
        <v>224.095314382938</v>
      </c>
      <c r="Q689">
        <v>232.943891923998</v>
      </c>
      <c r="R689">
        <v>38.549445011057301</v>
      </c>
      <c r="S689" s="2">
        <f>(Table2[[#This Row],[Close Price]]-Table2[[#This Row],[20D EMA]])/Table2[[#This Row],[20D EMA]]</f>
        <v>-1.9782656908405322E-2</v>
      </c>
      <c r="T689" s="2">
        <f>(Table2[[#This Row],[Close Price]]-Table2[[#This Row],[50D EMA]])/Table2[[#This Row],[50D EMA]]</f>
        <v>-1.3857114288572652E-2</v>
      </c>
      <c r="U689" s="2">
        <f>(Table2[[#This Row],[Close Price]]-Table2[[#This Row],[200D EMA]])/Table2[[#This Row],[200D EMA]]</f>
        <v>-5.1316614594462739E-2</v>
      </c>
      <c r="V689">
        <v>1.5158766607224801</v>
      </c>
      <c r="W689">
        <v>220.98</v>
      </c>
      <c r="X689">
        <v>224.46</v>
      </c>
      <c r="Y689">
        <v>220.2</v>
      </c>
      <c r="Z689">
        <v>226.9</v>
      </c>
      <c r="AA689">
        <v>216.5</v>
      </c>
      <c r="AB689">
        <v>247</v>
      </c>
      <c r="AC689" s="2">
        <f>(Table2[[#This Row],[Close Price]]/Table2[[#This Row],[Day Low]])-1</f>
        <v>4.5252964069320001E-5</v>
      </c>
      <c r="AD689" s="2">
        <f>(Table2[[#This Row],[Day High]]/Table2[[#This Row],[Close Price]])-1</f>
        <v>1.5702067966876232E-2</v>
      </c>
      <c r="AE689" s="2">
        <f>(Table2[[#This Row],[Close Price]]/Table2[[#This Row],[Current Week Low]])-1</f>
        <v>3.5876475930973761E-3</v>
      </c>
      <c r="AF689" s="2">
        <f>(Table2[[#This Row],[Current Week High]]/Table2[[#This Row],[Close Price]])-1</f>
        <v>2.6743291551653892E-2</v>
      </c>
      <c r="AG689" s="2">
        <f>(Table2[[#This Row],[Close Price]]/Table2[[#This Row],[Current Month Low]])-1</f>
        <v>2.073903002309474E-2</v>
      </c>
      <c r="AH689" s="2">
        <f>(Table2[[#This Row],[Current Month High]]/Table2[[#This Row],[Close Price]])-1</f>
        <v>0.11769763337707584</v>
      </c>
      <c r="AI689">
        <v>35.300239829856501</v>
      </c>
      <c r="AJ689">
        <v>15.9748097612175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-0.14000000000000001</v>
      </c>
      <c r="AM689" t="s">
        <v>10184</v>
      </c>
      <c r="AN689">
        <v>2.94</v>
      </c>
      <c r="AO689" t="s">
        <v>10183</v>
      </c>
      <c r="AP689">
        <v>4.8005375119149998E-2</v>
      </c>
      <c r="AQ689">
        <f>(Table2[[#This Row],[Sharpe Ratio]]-AVERAGE(Table2[Sharpe Ratio]))/_xlfn.STDEV.P(Table2[Sharpe Ratio])</f>
        <v>-6.3507800883677606E-2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622</v>
      </c>
      <c r="AT689">
        <f>_xlfn.RANK.AVG(Table2[[#This Row],[6M Return vs Nifty Z-Score]],Table2[6M Return vs Nifty Z-Score])</f>
        <v>697</v>
      </c>
      <c r="AU689">
        <f>_xlfn.RANK.AVG(Table2[[#This Row],[Sharpe Ratio Z-Score]],Table2[Sharpe Ratio Z-Score])</f>
        <v>358</v>
      </c>
      <c r="AV689">
        <f>(Table2[[#This Row],[Rank 1Y]]+Table2[[#This Row],[Rank 6M]]+Table2[[#This Row],[Rank Sharpe]])/3</f>
        <v>559</v>
      </c>
    </row>
    <row r="690" spans="1:48" x14ac:dyDescent="0.3">
      <c r="A690" t="s">
        <v>1921</v>
      </c>
      <c r="B690" t="s">
        <v>1922</v>
      </c>
      <c r="C690" t="s">
        <v>10140</v>
      </c>
      <c r="D690" t="s">
        <v>916</v>
      </c>
      <c r="E690">
        <v>3444.1612169650002</v>
      </c>
      <c r="F690">
        <v>401.15</v>
      </c>
      <c r="G690">
        <v>47.912901106580598</v>
      </c>
      <c r="H690">
        <f>(Table2[[#This Row],[1Y Return vs Nifty]]-AVERAGE(Table2[1Y Return vs Nifty]))/_xlfn.STDEV.P(Table2[1Y Return vs Nifty])</f>
        <v>5.4686803623290127E-2</v>
      </c>
      <c r="I690">
        <v>37.788122222141602</v>
      </c>
      <c r="J690">
        <f>(Table2[[#This Row],[1M Return vs Nifty]]-AVERAGE(Table2[1M Return vs Nifty]))/_xlfn.STDEV.P(Table2[1M Return vs Nifty])</f>
        <v>3.6402284050936391</v>
      </c>
      <c r="K690">
        <v>19.275314286804601</v>
      </c>
      <c r="L690">
        <f>(Table2[[#This Row],[6M Return vs Nifty]]-AVERAGE(Table2[6M Return vs Nifty]))/_xlfn.STDEV.P(Table2[6M Return vs Nifty])</f>
        <v>0.26766247185881425</v>
      </c>
      <c r="M690">
        <v>4.7098371306763704</v>
      </c>
      <c r="N690">
        <f>(Table2[[#This Row],[1W Return vs Nifty]]-AVERAGE(Table2[1W Return vs Nifty]))/_xlfn.STDEV.P(Table2[1W Return vs Nifty])</f>
        <v>1.3328343674923782</v>
      </c>
      <c r="O690">
        <v>352.74</v>
      </c>
      <c r="P690">
        <v>316.145393946382</v>
      </c>
      <c r="Q690">
        <v>292.63652841411403</v>
      </c>
      <c r="R690">
        <v>72.446561320690293</v>
      </c>
      <c r="S690" s="2">
        <f>(Table2[[#This Row],[Close Price]]-Table2[[#This Row],[20D EMA]])/Table2[[#This Row],[20D EMA]]</f>
        <v>0.13723989340590795</v>
      </c>
      <c r="T690" s="2">
        <f>(Table2[[#This Row],[Close Price]]-Table2[[#This Row],[50D EMA]])/Table2[[#This Row],[50D EMA]]</f>
        <v>0.26887820503257021</v>
      </c>
      <c r="U690" s="2">
        <f>(Table2[[#This Row],[Close Price]]-Table2[[#This Row],[200D EMA]])/Table2[[#This Row],[200D EMA]]</f>
        <v>0.37081314548786276</v>
      </c>
      <c r="V690">
        <v>3.1464020696313599</v>
      </c>
      <c r="W690">
        <v>396.5</v>
      </c>
      <c r="X690">
        <v>407.9</v>
      </c>
      <c r="Y690">
        <v>390</v>
      </c>
      <c r="Z690">
        <v>419</v>
      </c>
      <c r="AA690">
        <v>314.05</v>
      </c>
      <c r="AB690">
        <v>431.5</v>
      </c>
      <c r="AC690" s="2">
        <f>(Table2[[#This Row],[Close Price]]/Table2[[#This Row],[Day Low]])-1</f>
        <v>1.1727616645649475E-2</v>
      </c>
      <c r="AD690" s="2">
        <f>(Table2[[#This Row],[Day High]]/Table2[[#This Row],[Close Price]])-1</f>
        <v>1.6826623457559586E-2</v>
      </c>
      <c r="AE690" s="2">
        <f>(Table2[[#This Row],[Close Price]]/Table2[[#This Row],[Current Week Low]])-1</f>
        <v>2.8589743589743533E-2</v>
      </c>
      <c r="AF690" s="2">
        <f>(Table2[[#This Row],[Current Week High]]/Table2[[#This Row],[Close Price]])-1</f>
        <v>4.4497070921101889E-2</v>
      </c>
      <c r="AG690" s="2">
        <f>(Table2[[#This Row],[Close Price]]/Table2[[#This Row],[Current Month Low]])-1</f>
        <v>0.27734437191529993</v>
      </c>
      <c r="AH690" s="2">
        <f>(Table2[[#This Row],[Current Month High]]/Table2[[#This Row],[Close Price]])-1</f>
        <v>7.5657484731397329E-2</v>
      </c>
      <c r="AI690">
        <v>7.5657484731397302</v>
      </c>
      <c r="AJ690">
        <v>98.638276801188397</v>
      </c>
      <c r="AK690" t="str">
        <f>IF(AND(Table2[[#This Row],[20D EMA]]&gt;Table2[[#This Row],[50D EMA]],Table2[[#This Row],[50D EMA]]&gt;Table2[[#This Row],[200D EMA]]),"Uptrend","Downtrend/NoTrend")</f>
        <v>Uptrend</v>
      </c>
      <c r="AL690">
        <v>0.31</v>
      </c>
      <c r="AM690" t="s">
        <v>10183</v>
      </c>
      <c r="AN690">
        <v>27.94</v>
      </c>
      <c r="AO690" t="s">
        <v>10183</v>
      </c>
      <c r="AP690">
        <v>7.7192256114711005E-2</v>
      </c>
      <c r="AQ690">
        <f>(Table2[[#This Row],[Sharpe Ratio]]-AVERAGE(Table2[Sharpe Ratio]))/_xlfn.STDEV.P(Table2[Sharpe Ratio])</f>
        <v>0.26666987333634334</v>
      </c>
      <c r="AR6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5.5620819214044648</v>
      </c>
      <c r="AS690">
        <f>_xlfn.RANK.AVG(Table2[[#This Row],[1Y Return vs Nifty Z-Score]],Table2[1Y Return vs Nifty Z-Score])</f>
        <v>260</v>
      </c>
      <c r="AT690">
        <f>_xlfn.RANK.AVG(Table2[[#This Row],[6M Return vs Nifty Z-Score]],Table2[6M Return vs Nifty Z-Score])</f>
        <v>228</v>
      </c>
      <c r="AU690">
        <f>_xlfn.RANK.AVG(Table2[[#This Row],[Sharpe Ratio Z-Score]],Table2[Sharpe Ratio Z-Score])</f>
        <v>255</v>
      </c>
      <c r="AV690">
        <f>(Table2[[#This Row],[Rank 1Y]]+Table2[[#This Row],[Rank 6M]]+Table2[[#This Row],[Rank Sharpe]])/3</f>
        <v>247.66666666666666</v>
      </c>
    </row>
    <row r="691" spans="1:48" x14ac:dyDescent="0.3">
      <c r="A691" t="s">
        <v>1923</v>
      </c>
      <c r="B691" t="s">
        <v>1924</v>
      </c>
      <c r="C691" t="s">
        <v>647</v>
      </c>
      <c r="D691" t="s">
        <v>476</v>
      </c>
      <c r="E691">
        <v>3442.9787233799998</v>
      </c>
      <c r="F691">
        <v>544.1</v>
      </c>
      <c r="G691">
        <v>4.98197555406876</v>
      </c>
      <c r="H691">
        <f>(Table2[[#This Row],[1Y Return vs Nifty]]-AVERAGE(Table2[1Y Return vs Nifty]))/_xlfn.STDEV.P(Table2[1Y Return vs Nifty])</f>
        <v>-0.47330385627540611</v>
      </c>
      <c r="I691">
        <v>-8.8337520925055397</v>
      </c>
      <c r="J691">
        <f>(Table2[[#This Row],[1M Return vs Nifty]]-AVERAGE(Table2[1M Return vs Nifty]))/_xlfn.STDEV.P(Table2[1M Return vs Nifty])</f>
        <v>-0.79281606924702774</v>
      </c>
      <c r="K691">
        <v>27.802218197917401</v>
      </c>
      <c r="L691">
        <f>(Table2[[#This Row],[6M Return vs Nifty]]-AVERAGE(Table2[6M Return vs Nifty]))/_xlfn.STDEV.P(Table2[6M Return vs Nifty])</f>
        <v>0.53000437911283083</v>
      </c>
      <c r="M691">
        <v>-3.1342395853960201</v>
      </c>
      <c r="N691">
        <f>(Table2[[#This Row],[1W Return vs Nifty]]-AVERAGE(Table2[1W Return vs Nifty]))/_xlfn.STDEV.P(Table2[1W Return vs Nifty])</f>
        <v>-0.34096803652602309</v>
      </c>
      <c r="O691">
        <v>536.45000000000005</v>
      </c>
      <c r="P691">
        <v>509.31688924826301</v>
      </c>
      <c r="Q691">
        <v>446.67348514397702</v>
      </c>
      <c r="R691">
        <v>55.222995498695198</v>
      </c>
      <c r="S691" s="2">
        <f>(Table2[[#This Row],[Close Price]]-Table2[[#This Row],[20D EMA]])/Table2[[#This Row],[20D EMA]]</f>
        <v>1.4260415695777755E-2</v>
      </c>
      <c r="T691" s="2">
        <f>(Table2[[#This Row],[Close Price]]-Table2[[#This Row],[50D EMA]])/Table2[[#This Row],[50D EMA]]</f>
        <v>6.8293652706227503E-2</v>
      </c>
      <c r="U691" s="2">
        <f>(Table2[[#This Row],[Close Price]]-Table2[[#This Row],[200D EMA]])/Table2[[#This Row],[200D EMA]]</f>
        <v>0.21811573351979768</v>
      </c>
      <c r="V691">
        <v>0.57743692295827798</v>
      </c>
      <c r="W691">
        <v>540</v>
      </c>
      <c r="X691">
        <v>549.1</v>
      </c>
      <c r="Y691">
        <v>530.1</v>
      </c>
      <c r="Z691">
        <v>545</v>
      </c>
      <c r="AA691">
        <v>516.04999999999995</v>
      </c>
      <c r="AB691">
        <v>570.20000000000005</v>
      </c>
      <c r="AC691" s="2">
        <f>(Table2[[#This Row],[Close Price]]/Table2[[#This Row],[Day Low]])-1</f>
        <v>7.5925925925925952E-3</v>
      </c>
      <c r="AD691" s="2">
        <f>(Table2[[#This Row],[Day High]]/Table2[[#This Row],[Close Price]])-1</f>
        <v>9.1894872266127248E-3</v>
      </c>
      <c r="AE691" s="2">
        <f>(Table2[[#This Row],[Close Price]]/Table2[[#This Row],[Current Week Low]])-1</f>
        <v>2.641011129975479E-2</v>
      </c>
      <c r="AF691" s="2">
        <f>(Table2[[#This Row],[Current Week High]]/Table2[[#This Row],[Close Price]])-1</f>
        <v>1.6541077007903304E-3</v>
      </c>
      <c r="AG691" s="2">
        <f>(Table2[[#This Row],[Close Price]]/Table2[[#This Row],[Current Month Low]])-1</f>
        <v>5.4355198139715233E-2</v>
      </c>
      <c r="AH691" s="2">
        <f>(Table2[[#This Row],[Current Month High]]/Table2[[#This Row],[Close Price]])-1</f>
        <v>4.7969123322918694E-2</v>
      </c>
      <c r="AI691">
        <v>5.06340746186362</v>
      </c>
      <c r="AJ691">
        <v>65.379939209726402</v>
      </c>
      <c r="AK691" t="str">
        <f>IF(AND(Table2[[#This Row],[20D EMA]]&gt;Table2[[#This Row],[50D EMA]],Table2[[#This Row],[50D EMA]]&gt;Table2[[#This Row],[200D EMA]]),"Uptrend","Downtrend/NoTrend")</f>
        <v>Uptrend</v>
      </c>
      <c r="AL691">
        <v>0.09</v>
      </c>
      <c r="AM691" t="s">
        <v>10183</v>
      </c>
      <c r="AN691">
        <v>0.95</v>
      </c>
      <c r="AO691" t="s">
        <v>10183</v>
      </c>
      <c r="AP691">
        <v>-3.5682199971218999E-2</v>
      </c>
      <c r="AQ691">
        <f>(Table2[[#This Row],[Sharpe Ratio]]-AVERAGE(Table2[Sharpe Ratio]))/_xlfn.STDEV.P(Table2[Sharpe Ratio])</f>
        <v>-1.0102265992593544</v>
      </c>
      <c r="AR6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-2.0873101821949809</v>
      </c>
      <c r="AS691">
        <f>_xlfn.RANK.AVG(Table2[[#This Row],[1Y Return vs Nifty Z-Score]],Table2[1Y Return vs Nifty Z-Score])</f>
        <v>462</v>
      </c>
      <c r="AT691">
        <f>_xlfn.RANK.AVG(Table2[[#This Row],[6M Return vs Nifty Z-Score]],Table2[6M Return vs Nifty Z-Score])</f>
        <v>163</v>
      </c>
      <c r="AU691">
        <f>_xlfn.RANK.AVG(Table2[[#This Row],[Sharpe Ratio Z-Score]],Table2[Sharpe Ratio Z-Score])</f>
        <v>610</v>
      </c>
      <c r="AV691">
        <f>(Table2[[#This Row],[Rank 1Y]]+Table2[[#This Row],[Rank 6M]]+Table2[[#This Row],[Rank Sharpe]])/3</f>
        <v>411.66666666666669</v>
      </c>
    </row>
    <row r="692" spans="1:48" x14ac:dyDescent="0.3">
      <c r="A692" t="s">
        <v>1933</v>
      </c>
      <c r="B692" t="s">
        <v>1934</v>
      </c>
      <c r="C692" t="s">
        <v>10139</v>
      </c>
      <c r="D692" t="s">
        <v>557</v>
      </c>
      <c r="E692">
        <v>3393.3415236599999</v>
      </c>
      <c r="F692">
        <v>58.26</v>
      </c>
      <c r="G692">
        <v>54.981199336482099</v>
      </c>
      <c r="H692">
        <f>(Table2[[#This Row],[1Y Return vs Nifty]]-AVERAGE(Table2[1Y Return vs Nifty]))/_xlfn.STDEV.P(Table2[1Y Return vs Nifty])</f>
        <v>0.14161703861674754</v>
      </c>
      <c r="I692">
        <v>7.75968149502045</v>
      </c>
      <c r="J692">
        <f>(Table2[[#This Row],[1M Return vs Nifty]]-AVERAGE(Table2[1M Return vs Nifty]))/_xlfn.STDEV.P(Table2[1M Return vs Nifty])</f>
        <v>0.78497182874854521</v>
      </c>
      <c r="K692">
        <v>28.280035725801</v>
      </c>
      <c r="L692">
        <f>(Table2[[#This Row],[6M Return vs Nifty]]-AVERAGE(Table2[6M Return vs Nifty]))/_xlfn.STDEV.P(Table2[6M Return vs Nifty])</f>
        <v>0.54470509145708701</v>
      </c>
      <c r="M692">
        <v>-0.96221945762774497</v>
      </c>
      <c r="N692">
        <f>(Table2[[#This Row],[1W Return vs Nifty]]-AVERAGE(Table2[1W Return vs Nifty]))/_xlfn.STDEV.P(Table2[1W Return vs Nifty])</f>
        <v>0.12250684305868882</v>
      </c>
      <c r="O692">
        <v>53.26</v>
      </c>
      <c r="P692">
        <v>49.948194843494001</v>
      </c>
      <c r="Q692">
        <v>44.730527523210498</v>
      </c>
      <c r="R692">
        <v>70.0009812408545</v>
      </c>
      <c r="S692" s="2">
        <f>(Table2[[#This Row],[Close Price]]-Table2[[#This Row],[20D EMA]])/Table2[[#This Row],[20D EMA]]</f>
        <v>9.3879083740142699E-2</v>
      </c>
      <c r="T692" s="2">
        <f>(Table2[[#This Row],[Close Price]]-Table2[[#This Row],[50D EMA]])/Table2[[#This Row],[50D EMA]]</f>
        <v>0.16640851951807126</v>
      </c>
      <c r="U692" s="2">
        <f>(Table2[[#This Row],[Close Price]]-Table2[[#This Row],[200D EMA]])/Table2[[#This Row],[200D EMA]]</f>
        <v>0.30246619536890346</v>
      </c>
      <c r="V692">
        <v>1.2051096039145599</v>
      </c>
      <c r="W692">
        <v>58.06</v>
      </c>
      <c r="X692">
        <v>61</v>
      </c>
      <c r="Y692">
        <v>55.25</v>
      </c>
      <c r="Z692">
        <v>61.39</v>
      </c>
      <c r="AA692">
        <v>49.8</v>
      </c>
      <c r="AB692">
        <v>61.39</v>
      </c>
      <c r="AC692" s="2">
        <f>(Table2[[#This Row],[Close Price]]/Table2[[#This Row],[Day Low]])-1</f>
        <v>3.4447123665173329E-3</v>
      </c>
      <c r="AD692" s="2">
        <f>(Table2[[#This Row],[Day High]]/Table2[[#This Row],[Close Price]])-1</f>
        <v>4.7030552694816485E-2</v>
      </c>
      <c r="AE692" s="2">
        <f>(Table2[[#This Row],[Close Price]]/Table2[[#This Row],[Current Week Low]])-1</f>
        <v>5.4479638009049758E-2</v>
      </c>
      <c r="AF692" s="2">
        <f>(Table2[[#This Row],[Current Week High]]/Table2[[#This Row],[Close Price]])-1</f>
        <v>5.3724682457947148E-2</v>
      </c>
      <c r="AG692" s="2">
        <f>(Table2[[#This Row],[Close Price]]/Table2[[#This Row],[Current Month Low]])-1</f>
        <v>0.16987951807228918</v>
      </c>
      <c r="AH692" s="2">
        <f>(Table2[[#This Row],[Current Month High]]/Table2[[#This Row],[Close Price]])-1</f>
        <v>5.3724682457947148E-2</v>
      </c>
      <c r="AI692">
        <v>5.3724682457947104</v>
      </c>
      <c r="AJ692">
        <v>90.703764320785595</v>
      </c>
      <c r="AK692" t="str">
        <f>IF(AND(Table2[[#This Row],[20D EMA]]&gt;Table2[[#This Row],[50D EMA]],Table2[[#This Row],[50D EMA]]&gt;Table2[[#This Row],[200D EMA]]),"Uptrend","Downtrend/NoTrend")</f>
        <v>Uptrend</v>
      </c>
      <c r="AL692">
        <v>0.03</v>
      </c>
      <c r="AM692" t="s">
        <v>10183</v>
      </c>
      <c r="AN692">
        <v>16.920000000000002</v>
      </c>
      <c r="AO692" t="s">
        <v>10183</v>
      </c>
      <c r="AP692">
        <v>-6.1376837592728002E-2</v>
      </c>
      <c r="AQ692">
        <f>(Table2[[#This Row],[Sharpe Ratio]]-AVERAGE(Table2[Sharpe Ratio]))/_xlfn.STDEV.P(Table2[Sharpe Ratio])</f>
        <v>-1.300898140733292</v>
      </c>
      <c r="AR6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0.29290266114777647</v>
      </c>
      <c r="AS692">
        <f>_xlfn.RANK.AVG(Table2[[#This Row],[1Y Return vs Nifty Z-Score]],Table2[1Y Return vs Nifty Z-Score])</f>
        <v>236</v>
      </c>
      <c r="AT692">
        <f>_xlfn.RANK.AVG(Table2[[#This Row],[6M Return vs Nifty Z-Score]],Table2[6M Return vs Nifty Z-Score])</f>
        <v>161</v>
      </c>
      <c r="AU692">
        <f>_xlfn.RANK.AVG(Table2[[#This Row],[Sharpe Ratio Z-Score]],Table2[Sharpe Ratio Z-Score])</f>
        <v>654</v>
      </c>
      <c r="AV692">
        <f>(Table2[[#This Row],[Rank 1Y]]+Table2[[#This Row],[Rank 6M]]+Table2[[#This Row],[Rank Sharpe]])/3</f>
        <v>350.33333333333331</v>
      </c>
    </row>
    <row r="693" spans="1:48" x14ac:dyDescent="0.3">
      <c r="A693" t="s">
        <v>1956</v>
      </c>
      <c r="B693" t="s">
        <v>1957</v>
      </c>
      <c r="C693" t="s">
        <v>10151</v>
      </c>
      <c r="D693" t="s">
        <v>46</v>
      </c>
      <c r="E693">
        <v>3304.8717000000001</v>
      </c>
      <c r="F693">
        <v>1952.15</v>
      </c>
      <c r="G693">
        <v>3.1720653878132898</v>
      </c>
      <c r="H693">
        <f>(Table2[[#This Row],[1Y Return vs Nifty]]-AVERAGE(Table2[1Y Return vs Nifty]))/_xlfn.STDEV.P(Table2[1Y Return vs Nifty])</f>
        <v>-0.49556323341997066</v>
      </c>
      <c r="I693">
        <v>15.4735642344334</v>
      </c>
      <c r="J693">
        <f>(Table2[[#This Row],[1M Return vs Nifty]]-AVERAGE(Table2[1M Return vs Nifty]))/_xlfn.STDEV.P(Table2[1M Return vs Nifty])</f>
        <v>1.5184469572446793</v>
      </c>
      <c r="K693">
        <v>6.3841341642522798</v>
      </c>
      <c r="L693">
        <f>(Table2[[#This Row],[6M Return vs Nifty]]-AVERAGE(Table2[6M Return vs Nifty]))/_xlfn.STDEV.P(Table2[6M Return vs Nifty])</f>
        <v>-0.128952385697859</v>
      </c>
      <c r="M693">
        <v>-4.1473244262991003</v>
      </c>
      <c r="N693">
        <f>(Table2[[#This Row],[1W Return vs Nifty]]-AVERAGE(Table2[1W Return vs Nifty]))/_xlfn.STDEV.P(Table2[1W Return vs Nifty])</f>
        <v>-0.55714438252015441</v>
      </c>
      <c r="O693">
        <v>1898.93</v>
      </c>
      <c r="P693">
        <v>1773.9354242844299</v>
      </c>
      <c r="Q693">
        <v>1654.84950009608</v>
      </c>
      <c r="R693">
        <v>51.479780102991299</v>
      </c>
      <c r="S693" s="2">
        <f>(Table2[[#This Row],[Close Price]]-Table2[[#This Row],[20D EMA]])/Table2[[#This Row],[20D EMA]]</f>
        <v>2.8026309553274752E-2</v>
      </c>
      <c r="T693" s="2">
        <f>(Table2[[#This Row],[Close Price]]-Table2[[#This Row],[50D EMA]])/Table2[[#This Row],[50D EMA]]</f>
        <v>0.10046283155287818</v>
      </c>
      <c r="U693" s="2">
        <f>(Table2[[#This Row],[Close Price]]-Table2[[#This Row],[200D EMA]])/Table2[[#This Row],[200D EMA]]</f>
        <v>0.17965410140720287</v>
      </c>
      <c r="V693">
        <v>0.94433263913090304</v>
      </c>
      <c r="W693">
        <v>1944.05</v>
      </c>
      <c r="X693">
        <v>1989.7</v>
      </c>
      <c r="Y693">
        <v>1934.55</v>
      </c>
      <c r="Z693">
        <v>2032.55</v>
      </c>
      <c r="AA693">
        <v>1898.3</v>
      </c>
      <c r="AB693">
        <v>2090</v>
      </c>
      <c r="AC693" s="2">
        <f>(Table2[[#This Row],[Close Price]]/Table2[[#This Row],[Day Low]])-1</f>
        <v>4.1665595020705659E-3</v>
      </c>
      <c r="AD693" s="2">
        <f>(Table2[[#This Row],[Day High]]/Table2[[#This Row],[Close Price]])-1</f>
        <v>1.9235202212944724E-2</v>
      </c>
      <c r="AE693" s="2">
        <f>(Table2[[#This Row],[Close Price]]/Table2[[#This Row],[Current Week Low]])-1</f>
        <v>9.0977229846735952E-3</v>
      </c>
      <c r="AF693" s="2">
        <f>(Table2[[#This Row],[Current Week High]]/Table2[[#This Row],[Close Price]])-1</f>
        <v>4.1185359731577886E-2</v>
      </c>
      <c r="AG693" s="2">
        <f>(Table2[[#This Row],[Close Price]]/Table2[[#This Row],[Current Month Low]])-1</f>
        <v>2.8367486698625211E-2</v>
      </c>
      <c r="AH693" s="2">
        <f>(Table2[[#This Row],[Current Month High]]/Table2[[#This Row],[Close Price]])-1</f>
        <v>7.0614450733806233E-2</v>
      </c>
      <c r="AI693">
        <v>7.0614450733806198</v>
      </c>
      <c r="AJ693">
        <v>38.058698727015503</v>
      </c>
      <c r="AK693" t="str">
        <f>IF(AND(Table2[[#This Row],[20D EMA]]&gt;Table2[[#This Row],[50D EMA]],Table2[[#This Row],[50D EMA]]&gt;Table2[[#This Row],[200D EMA]]),"Uptrend","Downtrend/NoTrend")</f>
        <v>Uptrend</v>
      </c>
      <c r="AL693">
        <v>0.02</v>
      </c>
      <c r="AM693" t="s">
        <v>10183</v>
      </c>
      <c r="AN693">
        <v>-1.22</v>
      </c>
      <c r="AO693" t="s">
        <v>10184</v>
      </c>
      <c r="AP693">
        <v>2.5292913486075E-2</v>
      </c>
      <c r="AQ693">
        <f>(Table2[[#This Row],[Sharpe Ratio]]-AVERAGE(Table2[Sharpe Ratio]))/_xlfn.STDEV.P(Table2[Sharpe Ratio])</f>
        <v>-0.3204433658370105</v>
      </c>
      <c r="AR6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1.6343589769684752E-2</v>
      </c>
      <c r="AS693">
        <f>_xlfn.RANK.AVG(Table2[[#This Row],[1Y Return vs Nifty Z-Score]],Table2[1Y Return vs Nifty Z-Score])</f>
        <v>477</v>
      </c>
      <c r="AT693">
        <f>_xlfn.RANK.AVG(Table2[[#This Row],[6M Return vs Nifty Z-Score]],Table2[6M Return vs Nifty Z-Score])</f>
        <v>358</v>
      </c>
      <c r="AU693">
        <f>_xlfn.RANK.AVG(Table2[[#This Row],[Sharpe Ratio Z-Score]],Table2[Sharpe Ratio Z-Score])</f>
        <v>423</v>
      </c>
      <c r="AV693">
        <f>(Table2[[#This Row],[Rank 1Y]]+Table2[[#This Row],[Rank 6M]]+Table2[[#This Row],[Rank Sharpe]])/3</f>
        <v>419.33333333333331</v>
      </c>
    </row>
    <row r="694" spans="1:48" x14ac:dyDescent="0.3">
      <c r="A694" t="s">
        <v>1960</v>
      </c>
      <c r="B694" t="s">
        <v>1961</v>
      </c>
      <c r="C694" t="s">
        <v>10141</v>
      </c>
      <c r="D694" t="s">
        <v>989</v>
      </c>
      <c r="E694">
        <v>3280.0652540750002</v>
      </c>
      <c r="F694">
        <v>405.25</v>
      </c>
      <c r="G694">
        <v>-18.432599072103802</v>
      </c>
      <c r="H694">
        <f>(Table2[[#This Row],[1Y Return vs Nifty]]-AVERAGE(Table2[1Y Return vs Nifty]))/_xlfn.STDEV.P(Table2[1Y Return vs Nifty])</f>
        <v>-0.76127055042455649</v>
      </c>
      <c r="I694">
        <v>-6.1476553570191097</v>
      </c>
      <c r="J694">
        <f>(Table2[[#This Row],[1M Return vs Nifty]]-AVERAGE(Table2[1M Return vs Nifty]))/_xlfn.STDEV.P(Table2[1M Return vs Nifty])</f>
        <v>-0.53740835632606454</v>
      </c>
      <c r="K694">
        <v>-9.9270399952250301</v>
      </c>
      <c r="L694">
        <f>(Table2[[#This Row],[6M Return vs Nifty]]-AVERAGE(Table2[6M Return vs Nifty]))/_xlfn.STDEV.P(Table2[6M Return vs Nifty])</f>
        <v>-0.63078805584923814</v>
      </c>
      <c r="M694">
        <v>2.92410289086413</v>
      </c>
      <c r="N694">
        <f>(Table2[[#This Row],[1W Return vs Nifty]]-AVERAGE(Table2[1W Return vs Nifty]))/_xlfn.STDEV.P(Table2[1W Return vs Nifty])</f>
        <v>0.95178681126292974</v>
      </c>
      <c r="O694">
        <v>412.2</v>
      </c>
      <c r="P694">
        <v>402.72107453041201</v>
      </c>
      <c r="Q694">
        <v>395.86656315290401</v>
      </c>
      <c r="R694">
        <v>41.550696206725497</v>
      </c>
      <c r="S694" s="2">
        <f>(Table2[[#This Row],[Close Price]]-Table2[[#This Row],[20D EMA]])/Table2[[#This Row],[20D EMA]]</f>
        <v>-1.6860747210092161E-2</v>
      </c>
      <c r="T694" s="2">
        <f>(Table2[[#This Row],[Close Price]]-Table2[[#This Row],[50D EMA]])/Table2[[#This Row],[50D EMA]]</f>
        <v>6.2795955551539278E-3</v>
      </c>
      <c r="U694" s="2">
        <f>(Table2[[#This Row],[Close Price]]-Table2[[#This Row],[200D EMA]])/Table2[[#This Row],[200D EMA]]</f>
        <v>2.3703534777883294E-2</v>
      </c>
      <c r="V694">
        <v>1.0672830142624801</v>
      </c>
      <c r="W694">
        <v>407.35</v>
      </c>
      <c r="X694">
        <v>422.5</v>
      </c>
      <c r="Y694">
        <v>399.15</v>
      </c>
      <c r="Z694">
        <v>422.05</v>
      </c>
      <c r="AA694">
        <v>396.2</v>
      </c>
      <c r="AB694">
        <v>436.9</v>
      </c>
      <c r="AC694" s="2">
        <f>(Table2[[#This Row],[Close Price]]/Table2[[#This Row],[Day Low]])-1</f>
        <v>-5.1552718792193808E-3</v>
      </c>
      <c r="AD694" s="2">
        <f>(Table2[[#This Row],[Day High]]/Table2[[#This Row],[Close Price]])-1</f>
        <v>4.256631708821712E-2</v>
      </c>
      <c r="AE694" s="2">
        <f>(Table2[[#This Row],[Close Price]]/Table2[[#This Row],[Current Week Low]])-1</f>
        <v>1.528247525992743E-2</v>
      </c>
      <c r="AF694" s="2">
        <f>(Table2[[#This Row],[Current Week High]]/Table2[[#This Row],[Close Price]])-1</f>
        <v>4.1455891425046243E-2</v>
      </c>
      <c r="AG694" s="2">
        <f>(Table2[[#This Row],[Close Price]]/Table2[[#This Row],[Current Month Low]])-1</f>
        <v>2.2841998990408952E-2</v>
      </c>
      <c r="AH694" s="2">
        <f>(Table2[[#This Row],[Current Month High]]/Table2[[#This Row],[Close Price]])-1</f>
        <v>7.8099938309685424E-2</v>
      </c>
      <c r="AI694">
        <v>20.913016656384901</v>
      </c>
      <c r="AJ694">
        <v>19.8787161662475</v>
      </c>
      <c r="AK694" t="str">
        <f>IF(AND(Table2[[#This Row],[20D EMA]]&gt;Table2[[#This Row],[50D EMA]],Table2[[#This Row],[50D EMA]]&gt;Table2[[#This Row],[200D EMA]]),"Uptrend","Downtrend/NoTrend")</f>
        <v>Uptrend</v>
      </c>
      <c r="AL694">
        <v>-0.08</v>
      </c>
      <c r="AM694" t="s">
        <v>10184</v>
      </c>
      <c r="AN694">
        <v>-0.16</v>
      </c>
      <c r="AO694" t="s">
        <v>10184</v>
      </c>
      <c r="AP694">
        <v>-3.7134952670364998E-2</v>
      </c>
      <c r="AQ694">
        <f>(Table2[[#This Row],[Sharpe Ratio]]-AVERAGE(Table2[Sharpe Ratio]))/_xlfn.STDEV.P(Table2[Sharpe Ratio])</f>
        <v>-1.0266609180717632</v>
      </c>
      <c r="AR6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-2.0043410694086923</v>
      </c>
      <c r="AS694">
        <f>_xlfn.RANK.AVG(Table2[[#This Row],[1Y Return vs Nifty Z-Score]],Table2[1Y Return vs Nifty Z-Score])</f>
        <v>614</v>
      </c>
      <c r="AT694">
        <f>_xlfn.RANK.AVG(Table2[[#This Row],[6M Return vs Nifty Z-Score]],Table2[6M Return vs Nifty Z-Score])</f>
        <v>535</v>
      </c>
      <c r="AU694">
        <f>_xlfn.RANK.AVG(Table2[[#This Row],[Sharpe Ratio Z-Score]],Table2[Sharpe Ratio Z-Score])</f>
        <v>615</v>
      </c>
      <c r="AV694">
        <f>(Table2[[#This Row],[Rank 1Y]]+Table2[[#This Row],[Rank 6M]]+Table2[[#This Row],[Rank Sharpe]])/3</f>
        <v>588</v>
      </c>
    </row>
    <row r="695" spans="1:48" x14ac:dyDescent="0.3">
      <c r="A695" t="s">
        <v>1964</v>
      </c>
      <c r="B695" t="s">
        <v>1965</v>
      </c>
      <c r="C695" t="s">
        <v>10151</v>
      </c>
      <c r="D695" t="s">
        <v>1103</v>
      </c>
      <c r="E695">
        <v>3237.7940500750001</v>
      </c>
      <c r="F695">
        <v>447.85</v>
      </c>
      <c r="G695">
        <v>-45.760961759148998</v>
      </c>
      <c r="H695">
        <f>(Table2[[#This Row],[1Y Return vs Nifty]]-AVERAGE(Table2[1Y Return vs Nifty]))/_xlfn.STDEV.P(Table2[1Y Return vs Nifty])</f>
        <v>-1.0973713929613573</v>
      </c>
      <c r="I695">
        <v>14.9181352579518</v>
      </c>
      <c r="J695">
        <f>(Table2[[#This Row],[1M Return vs Nifty]]-AVERAGE(Table2[1M Return vs Nifty]))/_xlfn.STDEV.P(Table2[1M Return vs Nifty])</f>
        <v>1.4656339506619112</v>
      </c>
      <c r="K695">
        <v>-22.528991751244</v>
      </c>
      <c r="L695">
        <f>(Table2[[#This Row],[6M Return vs Nifty]]-AVERAGE(Table2[6M Return vs Nifty]))/_xlfn.STDEV.P(Table2[6M Return vs Nifty])</f>
        <v>-1.0185044055654002</v>
      </c>
      <c r="M695">
        <v>-5.7980834539016097</v>
      </c>
      <c r="N695">
        <f>(Table2[[#This Row],[1W Return vs Nifty]]-AVERAGE(Table2[1W Return vs Nifty]))/_xlfn.STDEV.P(Table2[1W Return vs Nifty])</f>
        <v>-0.90939035471911622</v>
      </c>
      <c r="O695">
        <v>439.09</v>
      </c>
      <c r="P695">
        <v>416.09758212205202</v>
      </c>
      <c r="Q695">
        <v>431.45076120391599</v>
      </c>
      <c r="R695">
        <v>51.051054942299601</v>
      </c>
      <c r="S695" s="2">
        <f>(Table2[[#This Row],[Close Price]]-Table2[[#This Row],[20D EMA]])/Table2[[#This Row],[20D EMA]]</f>
        <v>1.9950351864082644E-2</v>
      </c>
      <c r="T695" s="2">
        <f>(Table2[[#This Row],[Close Price]]-Table2[[#This Row],[50D EMA]])/Table2[[#This Row],[50D EMA]]</f>
        <v>7.6310027364288338E-2</v>
      </c>
      <c r="U695" s="2">
        <f>(Table2[[#This Row],[Close Price]]-Table2[[#This Row],[200D EMA]])/Table2[[#This Row],[200D EMA]]</f>
        <v>3.8009525699581014E-2</v>
      </c>
      <c r="V695">
        <v>1.2803709849165801</v>
      </c>
      <c r="W695">
        <v>444.6</v>
      </c>
      <c r="X695">
        <v>449.95</v>
      </c>
      <c r="Y695">
        <v>441.25</v>
      </c>
      <c r="Z695">
        <v>468.7</v>
      </c>
      <c r="AA695">
        <v>426.6</v>
      </c>
      <c r="AB695">
        <v>477</v>
      </c>
      <c r="AC695" s="2">
        <f>(Table2[[#This Row],[Close Price]]/Table2[[#This Row],[Day Low]])-1</f>
        <v>7.309941520467822E-3</v>
      </c>
      <c r="AD695" s="2">
        <f>(Table2[[#This Row],[Day High]]/Table2[[#This Row],[Close Price]])-1</f>
        <v>4.6890700011164022E-3</v>
      </c>
      <c r="AE695" s="2">
        <f>(Table2[[#This Row],[Close Price]]/Table2[[#This Row],[Current Week Low]])-1</f>
        <v>1.4957507082153043E-2</v>
      </c>
      <c r="AF695" s="2">
        <f>(Table2[[#This Row],[Current Week High]]/Table2[[#This Row],[Close Price]])-1</f>
        <v>4.6555766439656088E-2</v>
      </c>
      <c r="AG695" s="2">
        <f>(Table2[[#This Row],[Close Price]]/Table2[[#This Row],[Current Month Low]])-1</f>
        <v>4.9812470698546552E-2</v>
      </c>
      <c r="AH695" s="2">
        <f>(Table2[[#This Row],[Current Month High]]/Table2[[#This Row],[Close Price]])-1</f>
        <v>6.5088757396449592E-2</v>
      </c>
      <c r="AI695">
        <v>48.286256559115699</v>
      </c>
      <c r="AJ695">
        <v>42.174603174603099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0.08</v>
      </c>
      <c r="AM695" t="s">
        <v>10183</v>
      </c>
      <c r="AN695">
        <v>5.04</v>
      </c>
      <c r="AO695" t="s">
        <v>10183</v>
      </c>
      <c r="AP695">
        <v>-3.6472562166E-4</v>
      </c>
      <c r="AQ695">
        <f>(Table2[[#This Row],[Sharpe Ratio]]-AVERAGE(Table2[Sharpe Ratio]))/_xlfn.STDEV.P(Table2[Sharpe Ratio])</f>
        <v>-0.6106963602510771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708</v>
      </c>
      <c r="AT695">
        <f>_xlfn.RANK.AVG(Table2[[#This Row],[6M Return vs Nifty Z-Score]],Table2[6M Return vs Nifty Z-Score])</f>
        <v>648</v>
      </c>
      <c r="AU695">
        <f>_xlfn.RANK.AVG(Table2[[#This Row],[Sharpe Ratio Z-Score]],Table2[Sharpe Ratio Z-Score])</f>
        <v>539</v>
      </c>
      <c r="AV695">
        <f>(Table2[[#This Row],[Rank 1Y]]+Table2[[#This Row],[Rank 6M]]+Table2[[#This Row],[Rank Sharpe]])/3</f>
        <v>631.66666666666663</v>
      </c>
    </row>
    <row r="696" spans="1:48" x14ac:dyDescent="0.3">
      <c r="A696" t="s">
        <v>1968</v>
      </c>
      <c r="B696" t="s">
        <v>1969</v>
      </c>
      <c r="C696" t="s">
        <v>10143</v>
      </c>
      <c r="D696" t="s">
        <v>258</v>
      </c>
      <c r="E696">
        <v>3229.9456449999998</v>
      </c>
      <c r="F696">
        <v>333.25</v>
      </c>
      <c r="G696">
        <v>25.945141186366701</v>
      </c>
      <c r="H696">
        <f>(Table2[[#This Row],[1Y Return vs Nifty]]-AVERAGE(Table2[1Y Return vs Nifty]))/_xlfn.STDEV.P(Table2[1Y Return vs Nifty])</f>
        <v>-0.21548608241389983</v>
      </c>
      <c r="I696">
        <v>-4.1060903768543104</v>
      </c>
      <c r="J696">
        <f>(Table2[[#This Row],[1M Return vs Nifty]]-AVERAGE(Table2[1M Return vs Nifty]))/_xlfn.STDEV.P(Table2[1M Return vs Nifty])</f>
        <v>-0.34328599450837083</v>
      </c>
      <c r="K696">
        <v>-19.1050293210963</v>
      </c>
      <c r="L696">
        <f>(Table2[[#This Row],[6M Return vs Nifty]]-AVERAGE(Table2[6M Return vs Nifty]))/_xlfn.STDEV.P(Table2[6M Return vs Nifty])</f>
        <v>-0.91316149990413309</v>
      </c>
      <c r="M696">
        <v>-3.3816836154463399</v>
      </c>
      <c r="N696">
        <f>(Table2[[#This Row],[1W Return vs Nifty]]-AVERAGE(Table2[1W Return vs Nifty]))/_xlfn.STDEV.P(Table2[1W Return vs Nifty])</f>
        <v>-0.3937686945702763</v>
      </c>
      <c r="O696">
        <v>337.85</v>
      </c>
      <c r="P696">
        <v>330.27624995748101</v>
      </c>
      <c r="Q696">
        <v>301.17372860908301</v>
      </c>
      <c r="R696">
        <v>38.343868835044901</v>
      </c>
      <c r="S696" s="2">
        <f>(Table2[[#This Row],[Close Price]]-Table2[[#This Row],[20D EMA]])/Table2[[#This Row],[20D EMA]]</f>
        <v>-1.3615509841645767E-2</v>
      </c>
      <c r="T696" s="2">
        <f>(Table2[[#This Row],[Close Price]]-Table2[[#This Row],[50D EMA]])/Table2[[#This Row],[50D EMA]]</f>
        <v>9.0038264722389818E-3</v>
      </c>
      <c r="U696" s="2">
        <f>(Table2[[#This Row],[Close Price]]-Table2[[#This Row],[200D EMA]])/Table2[[#This Row],[200D EMA]]</f>
        <v>0.1065042144912689</v>
      </c>
      <c r="V696">
        <v>0.57026476815215099</v>
      </c>
      <c r="W696">
        <v>334</v>
      </c>
      <c r="X696">
        <v>337.8</v>
      </c>
      <c r="Y696">
        <v>332.55</v>
      </c>
      <c r="Z696">
        <v>340.75</v>
      </c>
      <c r="AA696">
        <v>332.55</v>
      </c>
      <c r="AB696">
        <v>356.7</v>
      </c>
      <c r="AC696" s="2">
        <f>(Table2[[#This Row],[Close Price]]/Table2[[#This Row],[Day Low]])-1</f>
        <v>-2.2455089820359042E-3</v>
      </c>
      <c r="AD696" s="2">
        <f>(Table2[[#This Row],[Day High]]/Table2[[#This Row],[Close Price]])-1</f>
        <v>1.3653413353338362E-2</v>
      </c>
      <c r="AE696" s="2">
        <f>(Table2[[#This Row],[Close Price]]/Table2[[#This Row],[Current Week Low]])-1</f>
        <v>2.1049466245677273E-3</v>
      </c>
      <c r="AF696" s="2">
        <f>(Table2[[#This Row],[Current Week High]]/Table2[[#This Row],[Close Price]])-1</f>
        <v>2.2505626406601698E-2</v>
      </c>
      <c r="AG696" s="2">
        <f>(Table2[[#This Row],[Close Price]]/Table2[[#This Row],[Current Month Low]])-1</f>
        <v>2.1049466245677273E-3</v>
      </c>
      <c r="AH696" s="2">
        <f>(Table2[[#This Row],[Current Month High]]/Table2[[#This Row],[Close Price]])-1</f>
        <v>7.036759189797448E-2</v>
      </c>
      <c r="AI696">
        <v>20.4951237809452</v>
      </c>
      <c r="AJ696">
        <v>56.4553990610328</v>
      </c>
      <c r="AK696" t="str">
        <f>IF(AND(Table2[[#This Row],[20D EMA]]&gt;Table2[[#This Row],[50D EMA]],Table2[[#This Row],[50D EMA]]&gt;Table2[[#This Row],[200D EMA]]),"Uptrend","Downtrend/NoTrend")</f>
        <v>Uptrend</v>
      </c>
      <c r="AL696">
        <v>-0.08</v>
      </c>
      <c r="AM696" t="s">
        <v>10184</v>
      </c>
      <c r="AN696">
        <v>-4.53</v>
      </c>
      <c r="AO696" t="s">
        <v>10184</v>
      </c>
      <c r="AP696">
        <v>7.9396113847996996E-2</v>
      </c>
      <c r="AQ696">
        <f>(Table2[[#This Row],[Sharpe Ratio]]-AVERAGE(Table2[Sharpe Ratio]))/_xlfn.STDEV.P(Table2[Sharpe Ratio])</f>
        <v>0.29160109571666021</v>
      </c>
      <c r="AR6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-1.5741011756800198</v>
      </c>
      <c r="AS696">
        <f>_xlfn.RANK.AVG(Table2[[#This Row],[1Y Return vs Nifty Z-Score]],Table2[1Y Return vs Nifty Z-Score])</f>
        <v>351</v>
      </c>
      <c r="AT696">
        <f>_xlfn.RANK.AVG(Table2[[#This Row],[6M Return vs Nifty Z-Score]],Table2[6M Return vs Nifty Z-Score])</f>
        <v>616</v>
      </c>
      <c r="AU696">
        <f>_xlfn.RANK.AVG(Table2[[#This Row],[Sharpe Ratio Z-Score]],Table2[Sharpe Ratio Z-Score])</f>
        <v>249</v>
      </c>
      <c r="AV696">
        <f>(Table2[[#This Row],[Rank 1Y]]+Table2[[#This Row],[Rank 6M]]+Table2[[#This Row],[Rank Sharpe]])/3</f>
        <v>405.33333333333331</v>
      </c>
    </row>
    <row r="697" spans="1:48" x14ac:dyDescent="0.3">
      <c r="A697" t="s">
        <v>1970</v>
      </c>
      <c r="B697" t="s">
        <v>1971</v>
      </c>
      <c r="C697" t="s">
        <v>10144</v>
      </c>
      <c r="D697" t="s">
        <v>62</v>
      </c>
      <c r="E697">
        <v>3216.897516</v>
      </c>
      <c r="F697">
        <v>399.7</v>
      </c>
      <c r="G697">
        <v>37.008099223847097</v>
      </c>
      <c r="H697">
        <f>(Table2[[#This Row],[1Y Return vs Nifty]]-AVERAGE(Table2[1Y Return vs Nifty]))/_xlfn.STDEV.P(Table2[1Y Return vs Nifty])</f>
        <v>-7.9427089054994654E-2</v>
      </c>
      <c r="I697">
        <v>-7.70967318517528</v>
      </c>
      <c r="J697">
        <f>(Table2[[#This Row],[1M Return vs Nifty]]-AVERAGE(Table2[1M Return vs Nifty]))/_xlfn.STDEV.P(Table2[1M Return vs Nifty])</f>
        <v>-0.68593294062734089</v>
      </c>
      <c r="K697">
        <v>17.173428888062599</v>
      </c>
      <c r="L697">
        <f>(Table2[[#This Row],[6M Return vs Nifty]]-AVERAGE(Table2[6M Return vs Nifty]))/_xlfn.STDEV.P(Table2[6M Return vs Nifty])</f>
        <v>0.2029950814339368</v>
      </c>
      <c r="M697">
        <v>-7.3359495296703798</v>
      </c>
      <c r="N697">
        <f>(Table2[[#This Row],[1W Return vs Nifty]]-AVERAGE(Table2[1W Return vs Nifty]))/_xlfn.STDEV.P(Table2[1W Return vs Nifty])</f>
        <v>-1.237546749391526</v>
      </c>
      <c r="O697">
        <v>397.06</v>
      </c>
      <c r="P697">
        <v>385.935153265466</v>
      </c>
      <c r="Q697">
        <v>341.54964762376699</v>
      </c>
      <c r="R697">
        <v>49.904430760640302</v>
      </c>
      <c r="S697" s="2">
        <f>(Table2[[#This Row],[Close Price]]-Table2[[#This Row],[20D EMA]])/Table2[[#This Row],[20D EMA]]</f>
        <v>6.6488691885357035E-3</v>
      </c>
      <c r="T697" s="2">
        <f>(Table2[[#This Row],[Close Price]]-Table2[[#This Row],[50D EMA]])/Table2[[#This Row],[50D EMA]]</f>
        <v>3.56662165083102E-2</v>
      </c>
      <c r="U697" s="2">
        <f>(Table2[[#This Row],[Close Price]]-Table2[[#This Row],[200D EMA]])/Table2[[#This Row],[200D EMA]]</f>
        <v>0.17025446455821952</v>
      </c>
      <c r="V697">
        <v>0.93188971481914695</v>
      </c>
      <c r="W697">
        <v>397</v>
      </c>
      <c r="X697">
        <v>419.75</v>
      </c>
      <c r="Y697">
        <v>385.45</v>
      </c>
      <c r="Z697">
        <v>400.6</v>
      </c>
      <c r="AA697">
        <v>380</v>
      </c>
      <c r="AB697">
        <v>424.7</v>
      </c>
      <c r="AC697" s="2">
        <f>(Table2[[#This Row],[Close Price]]/Table2[[#This Row],[Day Low]])-1</f>
        <v>6.8010075566751205E-3</v>
      </c>
      <c r="AD697" s="2">
        <f>(Table2[[#This Row],[Day High]]/Table2[[#This Row],[Close Price]])-1</f>
        <v>5.0162621966474807E-2</v>
      </c>
      <c r="AE697" s="2">
        <f>(Table2[[#This Row],[Close Price]]/Table2[[#This Row],[Current Week Low]])-1</f>
        <v>3.6969775586976228E-2</v>
      </c>
      <c r="AF697" s="2">
        <f>(Table2[[#This Row],[Current Week High]]/Table2[[#This Row],[Close Price]])-1</f>
        <v>2.2516887665751106E-3</v>
      </c>
      <c r="AG697" s="2">
        <f>(Table2[[#This Row],[Close Price]]/Table2[[#This Row],[Current Month Low]])-1</f>
        <v>5.1842105263157912E-2</v>
      </c>
      <c r="AH697" s="2">
        <f>(Table2[[#This Row],[Current Month High]]/Table2[[#This Row],[Close Price]])-1</f>
        <v>6.2546910182637028E-2</v>
      </c>
      <c r="AI697">
        <v>6.2546910182637001</v>
      </c>
      <c r="AJ697">
        <v>71.324474924989204</v>
      </c>
      <c r="AK697" t="str">
        <f>IF(AND(Table2[[#This Row],[20D EMA]]&gt;Table2[[#This Row],[50D EMA]],Table2[[#This Row],[50D EMA]]&gt;Table2[[#This Row],[200D EMA]]),"Uptrend","Downtrend/NoTrend")</f>
        <v>Uptrend</v>
      </c>
      <c r="AL697">
        <v>-0.13</v>
      </c>
      <c r="AM697" t="s">
        <v>10184</v>
      </c>
      <c r="AN697">
        <v>3.64</v>
      </c>
      <c r="AO697" t="s">
        <v>10183</v>
      </c>
      <c r="AP697">
        <v>-5.0632392897915997E-2</v>
      </c>
      <c r="AQ697">
        <f>(Table2[[#This Row],[Sharpe Ratio]]-AVERAGE(Table2[Sharpe Ratio]))/_xlfn.STDEV.P(Table2[Sharpe Ratio])</f>
        <v>-1.179351211458519</v>
      </c>
      <c r="AR6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-2.9792629090984439</v>
      </c>
      <c r="AS697">
        <f>_xlfn.RANK.AVG(Table2[[#This Row],[1Y Return vs Nifty Z-Score]],Table2[1Y Return vs Nifty Z-Score])</f>
        <v>305</v>
      </c>
      <c r="AT697">
        <f>_xlfn.RANK.AVG(Table2[[#This Row],[6M Return vs Nifty Z-Score]],Table2[6M Return vs Nifty Z-Score])</f>
        <v>254</v>
      </c>
      <c r="AU697">
        <f>_xlfn.RANK.AVG(Table2[[#This Row],[Sharpe Ratio Z-Score]],Table2[Sharpe Ratio Z-Score])</f>
        <v>637</v>
      </c>
      <c r="AV697">
        <f>(Table2[[#This Row],[Rank 1Y]]+Table2[[#This Row],[Rank 6M]]+Table2[[#This Row],[Rank Sharpe]])/3</f>
        <v>398.66666666666669</v>
      </c>
    </row>
    <row r="698" spans="1:48" x14ac:dyDescent="0.3">
      <c r="A698" t="s">
        <v>1974</v>
      </c>
      <c r="B698" t="s">
        <v>1975</v>
      </c>
      <c r="C698" t="s">
        <v>10146</v>
      </c>
      <c r="D698" t="s">
        <v>253</v>
      </c>
      <c r="E698">
        <v>3215.3729203500002</v>
      </c>
      <c r="F698">
        <v>1024.25</v>
      </c>
      <c r="G698">
        <v>-46.984398423870601</v>
      </c>
      <c r="H698">
        <f>(Table2[[#This Row],[1Y Return vs Nifty]]-AVERAGE(Table2[1Y Return vs Nifty]))/_xlfn.STDEV.P(Table2[1Y Return vs Nifty])</f>
        <v>-1.1124179619238759</v>
      </c>
      <c r="I698">
        <v>13.3428691107591</v>
      </c>
      <c r="J698">
        <f>(Table2[[#This Row],[1M Return vs Nifty]]-AVERAGE(Table2[1M Return vs Nifty]))/_xlfn.STDEV.P(Table2[1M Return vs Nifty])</f>
        <v>1.3158496489348011</v>
      </c>
      <c r="K698">
        <v>-19.122916915156701</v>
      </c>
      <c r="L698">
        <f>(Table2[[#This Row],[6M Return vs Nifty]]-AVERAGE(Table2[6M Return vs Nifty]))/_xlfn.STDEV.P(Table2[6M Return vs Nifty])</f>
        <v>-0.91371183629714381</v>
      </c>
      <c r="M698">
        <v>-4.9252537782364296</v>
      </c>
      <c r="N698">
        <f>(Table2[[#This Row],[1W Return vs Nifty]]-AVERAGE(Table2[1W Return vs Nifty]))/_xlfn.STDEV.P(Table2[1W Return vs Nifty])</f>
        <v>-0.72314225155695211</v>
      </c>
      <c r="O698">
        <v>1007.84</v>
      </c>
      <c r="P698">
        <v>949.27279024234804</v>
      </c>
      <c r="Q698">
        <v>1002.97713917867</v>
      </c>
      <c r="R698">
        <v>49.220408555518198</v>
      </c>
      <c r="S698" s="2">
        <f>(Table2[[#This Row],[Close Price]]-Table2[[#This Row],[20D EMA]])/Table2[[#This Row],[20D EMA]]</f>
        <v>1.6282346404191111E-2</v>
      </c>
      <c r="T698" s="2">
        <f>(Table2[[#This Row],[Close Price]]-Table2[[#This Row],[50D EMA]])/Table2[[#This Row],[50D EMA]]</f>
        <v>7.8983839554181659E-2</v>
      </c>
      <c r="U698" s="2">
        <f>(Table2[[#This Row],[Close Price]]-Table2[[#This Row],[200D EMA]])/Table2[[#This Row],[200D EMA]]</f>
        <v>2.1209716543240661E-2</v>
      </c>
      <c r="V698">
        <v>1.32850704534874</v>
      </c>
      <c r="W698">
        <v>1026.0999999999999</v>
      </c>
      <c r="X698">
        <v>1058.7</v>
      </c>
      <c r="Y698">
        <v>1020.1</v>
      </c>
      <c r="Z698">
        <v>1054.9000000000001</v>
      </c>
      <c r="AA698">
        <v>1006.05</v>
      </c>
      <c r="AB698">
        <v>1132.4000000000001</v>
      </c>
      <c r="AC698" s="2">
        <f>(Table2[[#This Row],[Close Price]]/Table2[[#This Row],[Day Low]])-1</f>
        <v>-1.8029431829255094E-3</v>
      </c>
      <c r="AD698" s="2">
        <f>(Table2[[#This Row],[Day High]]/Table2[[#This Row],[Close Price]])-1</f>
        <v>3.3634366609714528E-2</v>
      </c>
      <c r="AE698" s="2">
        <f>(Table2[[#This Row],[Close Price]]/Table2[[#This Row],[Current Week Low]])-1</f>
        <v>4.0682286050386374E-3</v>
      </c>
      <c r="AF698" s="2">
        <f>(Table2[[#This Row],[Current Week High]]/Table2[[#This Row],[Close Price]])-1</f>
        <v>2.9924334879180003E-2</v>
      </c>
      <c r="AG698" s="2">
        <f>(Table2[[#This Row],[Close Price]]/Table2[[#This Row],[Current Month Low]])-1</f>
        <v>1.8090552159435447E-2</v>
      </c>
      <c r="AH698" s="2">
        <f>(Table2[[#This Row],[Current Month High]]/Table2[[#This Row],[Close Price]])-1</f>
        <v>0.10558945569929223</v>
      </c>
      <c r="AI698">
        <v>29.1676836709787</v>
      </c>
      <c r="AJ698">
        <v>36.266879531696901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-0.02</v>
      </c>
      <c r="AM698" t="s">
        <v>10184</v>
      </c>
      <c r="AN698">
        <v>2.2000000000000002</v>
      </c>
      <c r="AO698" t="s">
        <v>10183</v>
      </c>
      <c r="AP698">
        <v>-6.6364731059425003E-2</v>
      </c>
      <c r="AQ698">
        <f>(Table2[[#This Row],[Sharpe Ratio]]-AVERAGE(Table2[Sharpe Ratio]))/_xlfn.STDEV.P(Table2[Sharpe Ratio])</f>
        <v>-1.3573238706474178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709</v>
      </c>
      <c r="AT698">
        <f>_xlfn.RANK.AVG(Table2[[#This Row],[6M Return vs Nifty Z-Score]],Table2[6M Return vs Nifty Z-Score])</f>
        <v>618</v>
      </c>
      <c r="AU698">
        <f>_xlfn.RANK.AVG(Table2[[#This Row],[Sharpe Ratio Z-Score]],Table2[Sharpe Ratio Z-Score])</f>
        <v>663</v>
      </c>
      <c r="AV698">
        <f>(Table2[[#This Row],[Rank 1Y]]+Table2[[#This Row],[Rank 6M]]+Table2[[#This Row],[Rank Sharpe]])/3</f>
        <v>663.33333333333337</v>
      </c>
    </row>
    <row r="699" spans="1:48" x14ac:dyDescent="0.3">
      <c r="A699" t="s">
        <v>1976</v>
      </c>
      <c r="B699" t="s">
        <v>1977</v>
      </c>
      <c r="C699" t="s">
        <v>10139</v>
      </c>
      <c r="D699" t="s">
        <v>576</v>
      </c>
      <c r="E699">
        <v>3205.7631945449998</v>
      </c>
      <c r="F699">
        <v>1072.3499999999999</v>
      </c>
      <c r="G699">
        <v>22.270989846467302</v>
      </c>
      <c r="H699">
        <f>(Table2[[#This Row],[1Y Return vs Nifty]]-AVERAGE(Table2[1Y Return vs Nifty]))/_xlfn.STDEV.P(Table2[1Y Return vs Nifty])</f>
        <v>-0.26067303251000973</v>
      </c>
      <c r="I699">
        <v>-3.75919875809186</v>
      </c>
      <c r="J699">
        <f>(Table2[[#This Row],[1M Return vs Nifty]]-AVERAGE(Table2[1M Return vs Nifty]))/_xlfn.STDEV.P(Table2[1M Return vs Nifty])</f>
        <v>-0.31030177848626112</v>
      </c>
      <c r="K699">
        <v>4.4031504225482999E-2</v>
      </c>
      <c r="L699">
        <f>(Table2[[#This Row],[6M Return vs Nifty]]-AVERAGE(Table2[6M Return vs Nifty]))/_xlfn.STDEV.P(Table2[6M Return vs Nifty])</f>
        <v>-0.32401434973031501</v>
      </c>
      <c r="M699">
        <v>-2.9306666912349</v>
      </c>
      <c r="N699">
        <f>(Table2[[#This Row],[1W Return vs Nifty]]-AVERAGE(Table2[1W Return vs Nifty]))/_xlfn.STDEV.P(Table2[1W Return vs Nifty])</f>
        <v>-0.29752878778159231</v>
      </c>
      <c r="O699">
        <v>1080.6400000000001</v>
      </c>
      <c r="P699">
        <v>1082.5999574380501</v>
      </c>
      <c r="Q699">
        <v>1014.22986583749</v>
      </c>
      <c r="R699">
        <v>45.023421603294601</v>
      </c>
      <c r="S699" s="2">
        <f>(Table2[[#This Row],[Close Price]]-Table2[[#This Row],[20D EMA]])/Table2[[#This Row],[20D EMA]]</f>
        <v>-7.6713799230087639E-3</v>
      </c>
      <c r="T699" s="2">
        <f>(Table2[[#This Row],[Close Price]]-Table2[[#This Row],[50D EMA]])/Table2[[#This Row],[50D EMA]]</f>
        <v>-9.4679085913752185E-3</v>
      </c>
      <c r="U699" s="2">
        <f>(Table2[[#This Row],[Close Price]]-Table2[[#This Row],[200D EMA]])/Table2[[#This Row],[200D EMA]]</f>
        <v>5.7304696026198927E-2</v>
      </c>
      <c r="V699">
        <v>1.33477202624642</v>
      </c>
      <c r="W699">
        <v>1076</v>
      </c>
      <c r="X699">
        <v>1092</v>
      </c>
      <c r="Y699">
        <v>1070.25</v>
      </c>
      <c r="Z699">
        <v>1104.4000000000001</v>
      </c>
      <c r="AA699">
        <v>1062.5999999999999</v>
      </c>
      <c r="AB699">
        <v>1162</v>
      </c>
      <c r="AC699" s="2">
        <f>(Table2[[#This Row],[Close Price]]/Table2[[#This Row],[Day Low]])-1</f>
        <v>-3.3921933085502287E-3</v>
      </c>
      <c r="AD699" s="2">
        <f>(Table2[[#This Row],[Day High]]/Table2[[#This Row],[Close Price]])-1</f>
        <v>1.8324241152608778E-2</v>
      </c>
      <c r="AE699" s="2">
        <f>(Table2[[#This Row],[Close Price]]/Table2[[#This Row],[Current Week Low]])-1</f>
        <v>1.9621583742115423E-3</v>
      </c>
      <c r="AF699" s="2">
        <f>(Table2[[#This Row],[Current Week High]]/Table2[[#This Row],[Close Price]])-1</f>
        <v>2.9887629971558027E-2</v>
      </c>
      <c r="AG699" s="2">
        <f>(Table2[[#This Row],[Close Price]]/Table2[[#This Row],[Current Month Low]])-1</f>
        <v>9.1756070016939528E-3</v>
      </c>
      <c r="AH699" s="2">
        <f>(Table2[[#This Row],[Current Month High]]/Table2[[#This Row],[Close Price]])-1</f>
        <v>8.360143609828885E-2</v>
      </c>
      <c r="AI699">
        <v>17.867300787988999</v>
      </c>
      <c r="AJ699">
        <v>53.258539374017403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-0.16</v>
      </c>
      <c r="AM699" t="s">
        <v>10184</v>
      </c>
      <c r="AN699">
        <v>2.11</v>
      </c>
      <c r="AO699" t="s">
        <v>10183</v>
      </c>
      <c r="AP699">
        <v>2.1827296683393001E-2</v>
      </c>
      <c r="AQ699">
        <f>(Table2[[#This Row],[Sharpe Ratio]]-AVERAGE(Table2[Sharpe Ratio]))/_xlfn.STDEV.P(Table2[Sharpe Ratio])</f>
        <v>-0.35964828450651132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368</v>
      </c>
      <c r="AT699">
        <f>_xlfn.RANK.AVG(Table2[[#This Row],[6M Return vs Nifty Z-Score]],Table2[6M Return vs Nifty Z-Score])</f>
        <v>432</v>
      </c>
      <c r="AU699">
        <f>_xlfn.RANK.AVG(Table2[[#This Row],[Sharpe Ratio Z-Score]],Table2[Sharpe Ratio Z-Score])</f>
        <v>429</v>
      </c>
      <c r="AV699">
        <f>(Table2[[#This Row],[Rank 1Y]]+Table2[[#This Row],[Rank 6M]]+Table2[[#This Row],[Rank Sharpe]])/3</f>
        <v>409.66666666666669</v>
      </c>
    </row>
    <row r="700" spans="1:48" x14ac:dyDescent="0.3">
      <c r="A700" t="s">
        <v>1996</v>
      </c>
      <c r="B700" t="s">
        <v>1997</v>
      </c>
      <c r="C700" t="s">
        <v>10148</v>
      </c>
      <c r="D700" t="s">
        <v>78</v>
      </c>
      <c r="E700">
        <v>3114.1073311</v>
      </c>
      <c r="F700">
        <v>238.25</v>
      </c>
      <c r="G700">
        <v>-8.0446857450079499</v>
      </c>
      <c r="H700">
        <f>(Table2[[#This Row],[1Y Return vs Nifty]]-AVERAGE(Table2[1Y Return vs Nifty]))/_xlfn.STDEV.P(Table2[1Y Return vs Nifty])</f>
        <v>-0.63351366789857755</v>
      </c>
      <c r="I700">
        <v>-11.2090044868349</v>
      </c>
      <c r="J700">
        <f>(Table2[[#This Row],[1M Return vs Nifty]]-AVERAGE(Table2[1M Return vs Nifty]))/_xlfn.STDEV.P(Table2[1M Return vs Nifty])</f>
        <v>-1.0186671242857597</v>
      </c>
      <c r="K700">
        <v>-25.717298152223801</v>
      </c>
      <c r="L700">
        <f>(Table2[[#This Row],[6M Return vs Nifty]]-AVERAGE(Table2[6M Return vs Nifty]))/_xlfn.STDEV.P(Table2[6M Return vs Nifty])</f>
        <v>-1.1165970299062407</v>
      </c>
      <c r="M700">
        <v>-7.5920389654772604</v>
      </c>
      <c r="N700">
        <f>(Table2[[#This Row],[1W Return vs Nifty]]-AVERAGE(Table2[1W Return vs Nifty]))/_xlfn.STDEV.P(Table2[1W Return vs Nifty])</f>
        <v>-1.2921922008337576</v>
      </c>
      <c r="O700">
        <v>245.01</v>
      </c>
      <c r="P700">
        <v>238.68979536740201</v>
      </c>
      <c r="Q700">
        <v>236.22255855928799</v>
      </c>
      <c r="R700">
        <v>34.870510683081399</v>
      </c>
      <c r="S700" s="2">
        <f>(Table2[[#This Row],[Close Price]]-Table2[[#This Row],[20D EMA]])/Table2[[#This Row],[20D EMA]]</f>
        <v>-2.7590710583241463E-2</v>
      </c>
      <c r="T700" s="2">
        <f>(Table2[[#This Row],[Close Price]]-Table2[[#This Row],[50D EMA]])/Table2[[#This Row],[50D EMA]]</f>
        <v>-1.8425394630929247E-3</v>
      </c>
      <c r="U700" s="2">
        <f>(Table2[[#This Row],[Close Price]]-Table2[[#This Row],[200D EMA]])/Table2[[#This Row],[200D EMA]]</f>
        <v>8.5827596359860613E-3</v>
      </c>
      <c r="V700">
        <v>0.97332350439999105</v>
      </c>
      <c r="W700">
        <v>237.9</v>
      </c>
      <c r="X700">
        <v>241.5</v>
      </c>
      <c r="Y700">
        <v>233.55</v>
      </c>
      <c r="Z700">
        <v>242</v>
      </c>
      <c r="AA700">
        <v>233.55</v>
      </c>
      <c r="AB700">
        <v>267</v>
      </c>
      <c r="AC700" s="2">
        <f>(Table2[[#This Row],[Close Price]]/Table2[[#This Row],[Day Low]])-1</f>
        <v>1.4712063892392546E-3</v>
      </c>
      <c r="AD700" s="2">
        <f>(Table2[[#This Row],[Day High]]/Table2[[#This Row],[Close Price]])-1</f>
        <v>1.3641133263378791E-2</v>
      </c>
      <c r="AE700" s="2">
        <f>(Table2[[#This Row],[Close Price]]/Table2[[#This Row],[Current Week Low]])-1</f>
        <v>2.0124170413187814E-2</v>
      </c>
      <c r="AF700" s="2">
        <f>(Table2[[#This Row],[Current Week High]]/Table2[[#This Row],[Close Price]])-1</f>
        <v>1.5739769150052485E-2</v>
      </c>
      <c r="AG700" s="2">
        <f>(Table2[[#This Row],[Close Price]]/Table2[[#This Row],[Current Month Low]])-1</f>
        <v>2.0124170413187814E-2</v>
      </c>
      <c r="AH700" s="2">
        <f>(Table2[[#This Row],[Current Month High]]/Table2[[#This Row],[Close Price]])-1</f>
        <v>0.12067156348373564</v>
      </c>
      <c r="AI700">
        <v>28.016789087093301</v>
      </c>
      <c r="AJ700">
        <v>25.164171263461999</v>
      </c>
      <c r="AK700" t="str">
        <f>IF(AND(Table2[[#This Row],[20D EMA]]&gt;Table2[[#This Row],[50D EMA]],Table2[[#This Row],[50D EMA]]&gt;Table2[[#This Row],[200D EMA]]),"Uptrend","Downtrend/NoTrend")</f>
        <v>Uptrend</v>
      </c>
      <c r="AL700">
        <v>-0.02</v>
      </c>
      <c r="AM700" t="s">
        <v>10184</v>
      </c>
      <c r="AN700">
        <v>-4.1399999999999997</v>
      </c>
      <c r="AO700" t="s">
        <v>10184</v>
      </c>
      <c r="AP700">
        <v>-4.6152142129727999E-2</v>
      </c>
      <c r="AQ700">
        <f>(Table2[[#This Row],[Sharpe Ratio]]-AVERAGE(Table2[Sharpe Ratio]))/_xlfn.STDEV.P(Table2[Sharpe Ratio])</f>
        <v>-1.1286682084069852</v>
      </c>
      <c r="AR7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-5.1896382313313207</v>
      </c>
      <c r="AS700">
        <f>_xlfn.RANK.AVG(Table2[[#This Row],[1Y Return vs Nifty Z-Score]],Table2[1Y Return vs Nifty Z-Score])</f>
        <v>553</v>
      </c>
      <c r="AT700">
        <f>_xlfn.RANK.AVG(Table2[[#This Row],[6M Return vs Nifty Z-Score]],Table2[6M Return vs Nifty Z-Score])</f>
        <v>663</v>
      </c>
      <c r="AU700">
        <f>_xlfn.RANK.AVG(Table2[[#This Row],[Sharpe Ratio Z-Score]],Table2[Sharpe Ratio Z-Score])</f>
        <v>631</v>
      </c>
      <c r="AV700">
        <f>(Table2[[#This Row],[Rank 1Y]]+Table2[[#This Row],[Rank 6M]]+Table2[[#This Row],[Rank Sharpe]])/3</f>
        <v>615.66666666666663</v>
      </c>
    </row>
    <row r="701" spans="1:48" x14ac:dyDescent="0.3">
      <c r="A701" t="s">
        <v>2000</v>
      </c>
      <c r="B701" t="s">
        <v>2001</v>
      </c>
      <c r="C701" t="s">
        <v>10153</v>
      </c>
      <c r="D701" t="s">
        <v>253</v>
      </c>
      <c r="E701">
        <v>3105.4316795999998</v>
      </c>
      <c r="F701">
        <v>303.7</v>
      </c>
      <c r="G701">
        <v>31.727863757372599</v>
      </c>
      <c r="H701">
        <f>(Table2[[#This Row],[1Y Return vs Nifty]]-AVERAGE(Table2[1Y Return vs Nifty]))/_xlfn.STDEV.P(Table2[1Y Return vs Nifty])</f>
        <v>-0.1443666395651339</v>
      </c>
      <c r="I701">
        <v>-8.1136128750671492</v>
      </c>
      <c r="J701">
        <f>(Table2[[#This Row],[1M Return vs Nifty]]-AVERAGE(Table2[1M Return vs Nifty]))/_xlfn.STDEV.P(Table2[1M Return vs Nifty])</f>
        <v>-0.7243415768429694</v>
      </c>
      <c r="K701">
        <v>10.1180192312122</v>
      </c>
      <c r="L701">
        <f>(Table2[[#This Row],[6M Return vs Nifty]]-AVERAGE(Table2[6M Return vs Nifty]))/_xlfn.STDEV.P(Table2[6M Return vs Nifty])</f>
        <v>-1.4074284555316556E-2</v>
      </c>
      <c r="M701">
        <v>-5.3595686261812601</v>
      </c>
      <c r="N701">
        <f>(Table2[[#This Row],[1W Return vs Nifty]]-AVERAGE(Table2[1W Return vs Nifty]))/_xlfn.STDEV.P(Table2[1W Return vs Nifty])</f>
        <v>-0.81581819837698</v>
      </c>
      <c r="O701">
        <v>304.83999999999997</v>
      </c>
      <c r="P701">
        <v>288.94939207610997</v>
      </c>
      <c r="Q701">
        <v>251.089490739647</v>
      </c>
      <c r="R701">
        <v>43.330566655321398</v>
      </c>
      <c r="S701" s="2">
        <f>(Table2[[#This Row],[Close Price]]-Table2[[#This Row],[20D EMA]])/Table2[[#This Row],[20D EMA]]</f>
        <v>-3.7396667104054142E-3</v>
      </c>
      <c r="T701" s="2">
        <f>(Table2[[#This Row],[Close Price]]-Table2[[#This Row],[50D EMA]])/Table2[[#This Row],[50D EMA]]</f>
        <v>5.1049105235717783E-2</v>
      </c>
      <c r="U701" s="2">
        <f>(Table2[[#This Row],[Close Price]]-Table2[[#This Row],[200D EMA]])/Table2[[#This Row],[200D EMA]]</f>
        <v>0.20952891777897811</v>
      </c>
      <c r="V701">
        <v>0.83114665856936998</v>
      </c>
      <c r="W701">
        <v>303.14999999999998</v>
      </c>
      <c r="X701">
        <v>309.60000000000002</v>
      </c>
      <c r="Y701">
        <v>302.05</v>
      </c>
      <c r="Z701">
        <v>311.39999999999998</v>
      </c>
      <c r="AA701">
        <v>298.05</v>
      </c>
      <c r="AB701">
        <v>332.95</v>
      </c>
      <c r="AC701" s="2">
        <f>(Table2[[#This Row],[Close Price]]/Table2[[#This Row],[Day Low]])-1</f>
        <v>1.8142833580736539E-3</v>
      </c>
      <c r="AD701" s="2">
        <f>(Table2[[#This Row],[Day High]]/Table2[[#This Row],[Close Price]])-1</f>
        <v>1.9427066183734132E-2</v>
      </c>
      <c r="AE701" s="2">
        <f>(Table2[[#This Row],[Close Price]]/Table2[[#This Row],[Current Week Low]])-1</f>
        <v>5.4626717430887872E-3</v>
      </c>
      <c r="AF701" s="2">
        <f>(Table2[[#This Row],[Current Week High]]/Table2[[#This Row],[Close Price]])-1</f>
        <v>2.5353967731313709E-2</v>
      </c>
      <c r="AG701" s="2">
        <f>(Table2[[#This Row],[Close Price]]/Table2[[#This Row],[Current Month Low]])-1</f>
        <v>1.8956550914275949E-2</v>
      </c>
      <c r="AH701" s="2">
        <f>(Table2[[#This Row],[Current Month High]]/Table2[[#This Row],[Close Price]])-1</f>
        <v>9.6312150148172515E-2</v>
      </c>
      <c r="AI701">
        <v>9.6312150148172506</v>
      </c>
      <c r="AJ701">
        <v>64.339826839826799</v>
      </c>
      <c r="AK701" t="str">
        <f>IF(AND(Table2[[#This Row],[20D EMA]]&gt;Table2[[#This Row],[50D EMA]],Table2[[#This Row],[50D EMA]]&gt;Table2[[#This Row],[200D EMA]]),"Uptrend","Downtrend/NoTrend")</f>
        <v>Uptrend</v>
      </c>
      <c r="AL701">
        <v>0.03</v>
      </c>
      <c r="AM701" t="s">
        <v>10183</v>
      </c>
      <c r="AN701">
        <v>3.49</v>
      </c>
      <c r="AO701" t="s">
        <v>10183</v>
      </c>
      <c r="AP701">
        <v>4.1436908608196002E-2</v>
      </c>
      <c r="AQ701">
        <f>(Table2[[#This Row],[Sharpe Ratio]]-AVERAGE(Table2[Sharpe Ratio]))/_xlfn.STDEV.P(Table2[Sharpe Ratio])</f>
        <v>-0.13781382200696002</v>
      </c>
      <c r="AR7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-1.8364145213473599</v>
      </c>
      <c r="AS701">
        <f>_xlfn.RANK.AVG(Table2[[#This Row],[1Y Return vs Nifty Z-Score]],Table2[1Y Return vs Nifty Z-Score])</f>
        <v>330</v>
      </c>
      <c r="AT701">
        <f>_xlfn.RANK.AVG(Table2[[#This Row],[6M Return vs Nifty Z-Score]],Table2[6M Return vs Nifty Z-Score])</f>
        <v>310</v>
      </c>
      <c r="AU701">
        <f>_xlfn.RANK.AVG(Table2[[#This Row],[Sharpe Ratio Z-Score]],Table2[Sharpe Ratio Z-Score])</f>
        <v>378</v>
      </c>
      <c r="AV701">
        <f>(Table2[[#This Row],[Rank 1Y]]+Table2[[#This Row],[Rank 6M]]+Table2[[#This Row],[Rank Sharpe]])/3</f>
        <v>339.33333333333331</v>
      </c>
    </row>
    <row r="702" spans="1:48" x14ac:dyDescent="0.3">
      <c r="A702" t="s">
        <v>2002</v>
      </c>
      <c r="B702" t="s">
        <v>2003</v>
      </c>
      <c r="C702" t="s">
        <v>10146</v>
      </c>
      <c r="D702" t="s">
        <v>258</v>
      </c>
      <c r="E702">
        <v>3101.3007564</v>
      </c>
      <c r="F702">
        <v>454.3</v>
      </c>
      <c r="G702">
        <v>-57.482346193427503</v>
      </c>
      <c r="H702">
        <f>(Table2[[#This Row],[1Y Return vs Nifty]]-AVERAGE(Table2[1Y Return vs Nifty]))/_xlfn.STDEV.P(Table2[1Y Return vs Nifty])</f>
        <v>-1.2415281150150452</v>
      </c>
      <c r="I702">
        <v>-1.61725986564232</v>
      </c>
      <c r="J702">
        <f>(Table2[[#This Row],[1M Return vs Nifty]]-AVERAGE(Table2[1M Return vs Nifty]))/_xlfn.STDEV.P(Table2[1M Return vs Nifty])</f>
        <v>-0.10663535556500009</v>
      </c>
      <c r="K702">
        <v>-32.001156404463401</v>
      </c>
      <c r="L702">
        <f>(Table2[[#This Row],[6M Return vs Nifty]]-AVERAGE(Table2[6M Return vs Nifty]))/_xlfn.STDEV.P(Table2[6M Return vs Nifty])</f>
        <v>-1.3099285575030244</v>
      </c>
      <c r="M702">
        <v>-7.4944593158045603</v>
      </c>
      <c r="N702">
        <f>(Table2[[#This Row],[1W Return vs Nifty]]-AVERAGE(Table2[1W Return vs Nifty]))/_xlfn.STDEV.P(Table2[1W Return vs Nifty])</f>
        <v>-1.2713702407589944</v>
      </c>
      <c r="O702">
        <v>470.64</v>
      </c>
      <c r="P702">
        <v>461.23820299791799</v>
      </c>
      <c r="Q702">
        <v>496.75511947139</v>
      </c>
      <c r="R702">
        <v>30.580105826039699</v>
      </c>
      <c r="S702" s="2">
        <f>(Table2[[#This Row],[Close Price]]-Table2[[#This Row],[20D EMA]])/Table2[[#This Row],[20D EMA]]</f>
        <v>-3.4718680945095989E-2</v>
      </c>
      <c r="T702" s="2">
        <f>(Table2[[#This Row],[Close Price]]-Table2[[#This Row],[50D EMA]])/Table2[[#This Row],[50D EMA]]</f>
        <v>-1.5042559252077613E-2</v>
      </c>
      <c r="U702" s="2">
        <f>(Table2[[#This Row],[Close Price]]-Table2[[#This Row],[200D EMA]])/Table2[[#This Row],[200D EMA]]</f>
        <v>-8.5464885629296758E-2</v>
      </c>
      <c r="V702">
        <v>1.3936760526510401</v>
      </c>
      <c r="W702">
        <v>452.45</v>
      </c>
      <c r="X702">
        <v>458.75</v>
      </c>
      <c r="Y702">
        <v>451.8</v>
      </c>
      <c r="Z702">
        <v>469.75</v>
      </c>
      <c r="AA702">
        <v>451.8</v>
      </c>
      <c r="AB702">
        <v>519.9</v>
      </c>
      <c r="AC702" s="2">
        <f>(Table2[[#This Row],[Close Price]]/Table2[[#This Row],[Day Low]])-1</f>
        <v>4.0888495966404648E-3</v>
      </c>
      <c r="AD702" s="2">
        <f>(Table2[[#This Row],[Day High]]/Table2[[#This Row],[Close Price]])-1</f>
        <v>9.7952894563064774E-3</v>
      </c>
      <c r="AE702" s="2">
        <f>(Table2[[#This Row],[Close Price]]/Table2[[#This Row],[Current Week Low]])-1</f>
        <v>5.5334218680831437E-3</v>
      </c>
      <c r="AF702" s="2">
        <f>(Table2[[#This Row],[Current Week High]]/Table2[[#This Row],[Close Price]])-1</f>
        <v>3.4008364516838974E-2</v>
      </c>
      <c r="AG702" s="2">
        <f>(Table2[[#This Row],[Close Price]]/Table2[[#This Row],[Current Month Low]])-1</f>
        <v>5.5334218680831437E-3</v>
      </c>
      <c r="AH702" s="2">
        <f>(Table2[[#This Row],[Current Month High]]/Table2[[#This Row],[Close Price]])-1</f>
        <v>0.14439797490644946</v>
      </c>
      <c r="AI702">
        <v>50.781421967862599</v>
      </c>
      <c r="AJ702">
        <v>13.574999999999999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-0.09</v>
      </c>
      <c r="AM702" t="s">
        <v>10184</v>
      </c>
      <c r="AN702">
        <v>-4.13</v>
      </c>
      <c r="AO702" t="s">
        <v>10184</v>
      </c>
      <c r="AP702">
        <v>-7.5191552900458994E-2</v>
      </c>
      <c r="AQ702">
        <f>(Table2[[#This Row],[Sharpe Ratio]]-AVERAGE(Table2[Sharpe Ratio]))/_xlfn.STDEV.P(Table2[Sharpe Ratio])</f>
        <v>-1.4571776202368425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722</v>
      </c>
      <c r="AT702">
        <f>_xlfn.RANK.AVG(Table2[[#This Row],[6M Return vs Nifty Z-Score]],Table2[6M Return vs Nifty Z-Score])</f>
        <v>702</v>
      </c>
      <c r="AU702">
        <f>_xlfn.RANK.AVG(Table2[[#This Row],[Sharpe Ratio Z-Score]],Table2[Sharpe Ratio Z-Score])</f>
        <v>682</v>
      </c>
      <c r="AV702">
        <f>(Table2[[#This Row],[Rank 1Y]]+Table2[[#This Row],[Rank 6M]]+Table2[[#This Row],[Rank Sharpe]])/3</f>
        <v>702</v>
      </c>
    </row>
    <row r="703" spans="1:48" x14ac:dyDescent="0.3">
      <c r="A703" t="s">
        <v>2006</v>
      </c>
      <c r="B703" t="s">
        <v>2007</v>
      </c>
      <c r="C703" t="s">
        <v>10152</v>
      </c>
      <c r="D703" t="s">
        <v>140</v>
      </c>
      <c r="E703">
        <v>3077.7985424549902</v>
      </c>
      <c r="F703">
        <v>404.8</v>
      </c>
      <c r="G703">
        <v>-20.5407594547349</v>
      </c>
      <c r="H703">
        <f>(Table2[[#This Row],[1Y Return vs Nifty]]-AVERAGE(Table2[1Y Return vs Nifty]))/_xlfn.STDEV.P(Table2[1Y Return vs Nifty])</f>
        <v>-0.78719799031252691</v>
      </c>
      <c r="I703">
        <v>-9.7425784956822792</v>
      </c>
      <c r="J703">
        <f>(Table2[[#This Row],[1M Return vs Nifty]]-AVERAGE(Table2[1M Return vs Nifty]))/_xlfn.STDEV.P(Table2[1M Return vs Nifty])</f>
        <v>-0.87923189709528315</v>
      </c>
      <c r="K703">
        <v>-37.871709736225597</v>
      </c>
      <c r="L703">
        <f>(Table2[[#This Row],[6M Return vs Nifty]]-AVERAGE(Table2[6M Return vs Nifty]))/_xlfn.STDEV.P(Table2[6M Return vs Nifty])</f>
        <v>-1.4905441917057003</v>
      </c>
      <c r="M703">
        <v>-4.9107313100260503</v>
      </c>
      <c r="N703">
        <f>(Table2[[#This Row],[1W Return vs Nifty]]-AVERAGE(Table2[1W Return vs Nifty]))/_xlfn.STDEV.P(Table2[1W Return vs Nifty])</f>
        <v>-0.72004338561228243</v>
      </c>
      <c r="O703">
        <v>428.99</v>
      </c>
      <c r="P703">
        <v>452.70805906187599</v>
      </c>
      <c r="Q703">
        <v>463.56768999355899</v>
      </c>
      <c r="R703">
        <v>26.734354969127299</v>
      </c>
      <c r="S703" s="2">
        <f>(Table2[[#This Row],[Close Price]]-Table2[[#This Row],[20D EMA]])/Table2[[#This Row],[20D EMA]]</f>
        <v>-5.6388260798620006E-2</v>
      </c>
      <c r="T703" s="2">
        <f>(Table2[[#This Row],[Close Price]]-Table2[[#This Row],[50D EMA]])/Table2[[#This Row],[50D EMA]]</f>
        <v>-0.10582550520782294</v>
      </c>
      <c r="U703" s="2">
        <f>(Table2[[#This Row],[Close Price]]-Table2[[#This Row],[200D EMA]])/Table2[[#This Row],[200D EMA]]</f>
        <v>-0.12677261867490272</v>
      </c>
      <c r="V703">
        <v>0.783294443980178</v>
      </c>
      <c r="W703">
        <v>405</v>
      </c>
      <c r="X703">
        <v>417.9</v>
      </c>
      <c r="Y703">
        <v>403.55</v>
      </c>
      <c r="Z703">
        <v>419.35</v>
      </c>
      <c r="AA703">
        <v>403.55</v>
      </c>
      <c r="AB703">
        <v>438.25</v>
      </c>
      <c r="AC703" s="2">
        <f>(Table2[[#This Row],[Close Price]]/Table2[[#This Row],[Day Low]])-1</f>
        <v>-4.9382716049384268E-4</v>
      </c>
      <c r="AD703" s="2">
        <f>(Table2[[#This Row],[Day High]]/Table2[[#This Row],[Close Price]])-1</f>
        <v>3.236166007905128E-2</v>
      </c>
      <c r="AE703" s="2">
        <f>(Table2[[#This Row],[Close Price]]/Table2[[#This Row],[Current Week Low]])-1</f>
        <v>3.0975096022798354E-3</v>
      </c>
      <c r="AF703" s="2">
        <f>(Table2[[#This Row],[Current Week High]]/Table2[[#This Row],[Close Price]])-1</f>
        <v>3.5943675889328119E-2</v>
      </c>
      <c r="AG703" s="2">
        <f>(Table2[[#This Row],[Close Price]]/Table2[[#This Row],[Current Month Low]])-1</f>
        <v>3.0975096022798354E-3</v>
      </c>
      <c r="AH703" s="2">
        <f>(Table2[[#This Row],[Current Month High]]/Table2[[#This Row],[Close Price]])-1</f>
        <v>8.2633399209486091E-2</v>
      </c>
      <c r="AI703">
        <v>44.515810276679801</v>
      </c>
      <c r="AJ703">
        <v>11.885019347705899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-0.35</v>
      </c>
      <c r="AM703" t="s">
        <v>10184</v>
      </c>
      <c r="AN703">
        <v>-7.38</v>
      </c>
      <c r="AO703" t="s">
        <v>10184</v>
      </c>
      <c r="AP703">
        <v>4.8974109332217998E-2</v>
      </c>
      <c r="AQ703">
        <f>(Table2[[#This Row],[Sharpe Ratio]]-AVERAGE(Table2[Sharpe Ratio]))/_xlfn.STDEV.P(Table2[Sharpe Ratio])</f>
        <v>-5.25489591541759E-2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627</v>
      </c>
      <c r="AT703">
        <f>_xlfn.RANK.AVG(Table2[[#This Row],[6M Return vs Nifty Z-Score]],Table2[6M Return vs Nifty Z-Score])</f>
        <v>713</v>
      </c>
      <c r="AU703">
        <f>_xlfn.RANK.AVG(Table2[[#This Row],[Sharpe Ratio Z-Score]],Table2[Sharpe Ratio Z-Score])</f>
        <v>353</v>
      </c>
      <c r="AV703">
        <f>(Table2[[#This Row],[Rank 1Y]]+Table2[[#This Row],[Rank 6M]]+Table2[[#This Row],[Rank Sharpe]])/3</f>
        <v>564.33333333333337</v>
      </c>
    </row>
    <row r="704" spans="1:48" x14ac:dyDescent="0.3">
      <c r="A704" t="s">
        <v>2008</v>
      </c>
      <c r="B704" t="s">
        <v>2009</v>
      </c>
      <c r="C704" t="s">
        <v>10153</v>
      </c>
      <c r="D704" t="s">
        <v>253</v>
      </c>
      <c r="E704">
        <v>3074.7865649999999</v>
      </c>
      <c r="F704">
        <v>996.9</v>
      </c>
      <c r="G704">
        <v>37.022815003556701</v>
      </c>
      <c r="H704">
        <f>(Table2[[#This Row],[1Y Return vs Nifty]]-AVERAGE(Table2[1Y Return vs Nifty]))/_xlfn.STDEV.P(Table2[1Y Return vs Nifty])</f>
        <v>-7.9246105436779998E-2</v>
      </c>
      <c r="I704">
        <v>3.4939056848672898</v>
      </c>
      <c r="J704">
        <f>(Table2[[#This Row],[1M Return vs Nifty]]-AVERAGE(Table2[1M Return vs Nifty]))/_xlfn.STDEV.P(Table2[1M Return vs Nifty])</f>
        <v>0.379360210555098</v>
      </c>
      <c r="K704">
        <v>0.80302504590737001</v>
      </c>
      <c r="L704">
        <f>(Table2[[#This Row],[6M Return vs Nifty]]-AVERAGE(Table2[6M Return vs Nifty]))/_xlfn.STDEV.P(Table2[6M Return vs Nifty])</f>
        <v>-0.30066287123425656</v>
      </c>
      <c r="M704">
        <v>5.4782549242325604</v>
      </c>
      <c r="N704">
        <f>(Table2[[#This Row],[1W Return vs Nifty]]-AVERAGE(Table2[1W Return vs Nifty]))/_xlfn.STDEV.P(Table2[1W Return vs Nifty])</f>
        <v>1.496802619805554</v>
      </c>
      <c r="O704">
        <v>921.62</v>
      </c>
      <c r="P704">
        <v>877.83261441908598</v>
      </c>
      <c r="Q704">
        <v>811.89017277262894</v>
      </c>
      <c r="R704">
        <v>76.684886482739202</v>
      </c>
      <c r="S704" s="2">
        <f>(Table2[[#This Row],[Close Price]]-Table2[[#This Row],[20D EMA]])/Table2[[#This Row],[20D EMA]]</f>
        <v>8.1682255159393216E-2</v>
      </c>
      <c r="T704" s="2">
        <f>(Table2[[#This Row],[Close Price]]-Table2[[#This Row],[50D EMA]])/Table2[[#This Row],[50D EMA]]</f>
        <v>0.13563791504797068</v>
      </c>
      <c r="U704" s="2">
        <f>(Table2[[#This Row],[Close Price]]-Table2[[#This Row],[200D EMA]])/Table2[[#This Row],[200D EMA]]</f>
        <v>0.22787543615112005</v>
      </c>
      <c r="V704">
        <v>2.8798540377579198</v>
      </c>
      <c r="W704">
        <v>998.85</v>
      </c>
      <c r="X704">
        <v>1022.3</v>
      </c>
      <c r="Y704">
        <v>980.1</v>
      </c>
      <c r="Z704">
        <v>1025</v>
      </c>
      <c r="AA704">
        <v>904.05</v>
      </c>
      <c r="AB704">
        <v>1025</v>
      </c>
      <c r="AC704" s="2">
        <f>(Table2[[#This Row],[Close Price]]/Table2[[#This Row],[Day Low]])-1</f>
        <v>-1.9522450818442172E-3</v>
      </c>
      <c r="AD704" s="2">
        <f>(Table2[[#This Row],[Day High]]/Table2[[#This Row],[Close Price]])-1</f>
        <v>2.547898485304434E-2</v>
      </c>
      <c r="AE704" s="2">
        <f>(Table2[[#This Row],[Close Price]]/Table2[[#This Row],[Current Week Low]])-1</f>
        <v>1.7141108050198861E-2</v>
      </c>
      <c r="AF704" s="2">
        <f>(Table2[[#This Row],[Current Week High]]/Table2[[#This Row],[Close Price]])-1</f>
        <v>2.8187380880730251E-2</v>
      </c>
      <c r="AG704" s="2">
        <f>(Table2[[#This Row],[Close Price]]/Table2[[#This Row],[Current Month Low]])-1</f>
        <v>0.10270449643271951</v>
      </c>
      <c r="AH704" s="2">
        <f>(Table2[[#This Row],[Current Month High]]/Table2[[#This Row],[Close Price]])-1</f>
        <v>2.8187380880730251E-2</v>
      </c>
      <c r="AI704">
        <v>2.8187380880730202</v>
      </c>
      <c r="AJ704">
        <v>66.594251336898395</v>
      </c>
      <c r="AK704" t="str">
        <f>IF(AND(Table2[[#This Row],[20D EMA]]&gt;Table2[[#This Row],[50D EMA]],Table2[[#This Row],[50D EMA]]&gt;Table2[[#This Row],[200D EMA]]),"Uptrend","Downtrend/NoTrend")</f>
        <v>Uptrend</v>
      </c>
      <c r="AL704">
        <v>0.08</v>
      </c>
      <c r="AM704" t="s">
        <v>10183</v>
      </c>
      <c r="AN704">
        <v>12.61</v>
      </c>
      <c r="AO704" t="s">
        <v>10183</v>
      </c>
      <c r="AP704">
        <v>2.1483523079730001E-2</v>
      </c>
      <c r="AQ704">
        <f>(Table2[[#This Row],[Sharpe Ratio]]-AVERAGE(Table2[Sharpe Ratio]))/_xlfn.STDEV.P(Table2[Sharpe Ratio])</f>
        <v>-0.36353723615341554</v>
      </c>
      <c r="AR7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1.1327166175361998</v>
      </c>
      <c r="AS704">
        <f>_xlfn.RANK.AVG(Table2[[#This Row],[1Y Return vs Nifty Z-Score]],Table2[1Y Return vs Nifty Z-Score])</f>
        <v>304</v>
      </c>
      <c r="AT704">
        <f>_xlfn.RANK.AVG(Table2[[#This Row],[6M Return vs Nifty Z-Score]],Table2[6M Return vs Nifty Z-Score])</f>
        <v>424</v>
      </c>
      <c r="AU704">
        <f>_xlfn.RANK.AVG(Table2[[#This Row],[Sharpe Ratio Z-Score]],Table2[Sharpe Ratio Z-Score])</f>
        <v>434</v>
      </c>
      <c r="AV704">
        <f>(Table2[[#This Row],[Rank 1Y]]+Table2[[#This Row],[Rank 6M]]+Table2[[#This Row],[Rank Sharpe]])/3</f>
        <v>387.33333333333331</v>
      </c>
    </row>
    <row r="705" spans="1:48" x14ac:dyDescent="0.3">
      <c r="A705" t="s">
        <v>2016</v>
      </c>
      <c r="B705" t="s">
        <v>2017</v>
      </c>
      <c r="C705" t="s">
        <v>10137</v>
      </c>
      <c r="D705" t="s">
        <v>54</v>
      </c>
      <c r="E705">
        <v>3056.8036252349998</v>
      </c>
      <c r="F705">
        <v>231.15</v>
      </c>
      <c r="G705">
        <v>-18.258253417040802</v>
      </c>
      <c r="H705">
        <f>(Table2[[#This Row],[1Y Return vs Nifty]]-AVERAGE(Table2[1Y Return vs Nifty]))/_xlfn.STDEV.P(Table2[1Y Return vs Nifty])</f>
        <v>-0.7591263414124636</v>
      </c>
      <c r="I705">
        <v>11.3944971590072</v>
      </c>
      <c r="J705">
        <f>(Table2[[#This Row],[1M Return vs Nifty]]-AVERAGE(Table2[1M Return vs Nifty]))/_xlfn.STDEV.P(Table2[1M Return vs Nifty])</f>
        <v>1.130588553330145</v>
      </c>
      <c r="K705">
        <v>18.667671920527901</v>
      </c>
      <c r="L705">
        <f>(Table2[[#This Row],[6M Return vs Nifty]]-AVERAGE(Table2[6M Return vs Nifty]))/_xlfn.STDEV.P(Table2[6M Return vs Nifty])</f>
        <v>0.2489675200968248</v>
      </c>
      <c r="M705">
        <v>6.1376506181205404</v>
      </c>
      <c r="N705">
        <f>(Table2[[#This Row],[1W Return vs Nifty]]-AVERAGE(Table2[1W Return vs Nifty]))/_xlfn.STDEV.P(Table2[1W Return vs Nifty])</f>
        <v>1.6375072734670388</v>
      </c>
      <c r="O705">
        <v>210.24</v>
      </c>
      <c r="P705">
        <v>200.92273360243399</v>
      </c>
      <c r="Q705">
        <v>187.53397202098799</v>
      </c>
      <c r="R705">
        <v>73.928004624474298</v>
      </c>
      <c r="S705" s="2">
        <f>(Table2[[#This Row],[Close Price]]-Table2[[#This Row],[20D EMA]])/Table2[[#This Row],[20D EMA]]</f>
        <v>9.9457762557077611E-2</v>
      </c>
      <c r="T705" s="2">
        <f>(Table2[[#This Row],[Close Price]]-Table2[[#This Row],[50D EMA]])/Table2[[#This Row],[50D EMA]]</f>
        <v>0.15044224143086135</v>
      </c>
      <c r="U705" s="2">
        <f>(Table2[[#This Row],[Close Price]]-Table2[[#This Row],[200D EMA]])/Table2[[#This Row],[200D EMA]]</f>
        <v>0.2325766766894411</v>
      </c>
      <c r="V705">
        <v>2.0601433758121002</v>
      </c>
      <c r="W705">
        <v>231</v>
      </c>
      <c r="X705">
        <v>239.9</v>
      </c>
      <c r="Y705">
        <v>229.22</v>
      </c>
      <c r="Z705">
        <v>240</v>
      </c>
      <c r="AA705">
        <v>195.32</v>
      </c>
      <c r="AB705">
        <v>240</v>
      </c>
      <c r="AC705" s="2">
        <f>(Table2[[#This Row],[Close Price]]/Table2[[#This Row],[Day Low]])-1</f>
        <v>6.493506493505663E-4</v>
      </c>
      <c r="AD705" s="2">
        <f>(Table2[[#This Row],[Day High]]/Table2[[#This Row],[Close Price]])-1</f>
        <v>3.7854207224745862E-2</v>
      </c>
      <c r="AE705" s="2">
        <f>(Table2[[#This Row],[Close Price]]/Table2[[#This Row],[Current Week Low]])-1</f>
        <v>8.4198586510775275E-3</v>
      </c>
      <c r="AF705" s="2">
        <f>(Table2[[#This Row],[Current Week High]]/Table2[[#This Row],[Close Price]])-1</f>
        <v>3.8286826735885793E-2</v>
      </c>
      <c r="AG705" s="2">
        <f>(Table2[[#This Row],[Close Price]]/Table2[[#This Row],[Current Month Low]])-1</f>
        <v>0.18344255580585722</v>
      </c>
      <c r="AH705" s="2">
        <f>(Table2[[#This Row],[Current Month High]]/Table2[[#This Row],[Close Price]])-1</f>
        <v>3.8286826735885793E-2</v>
      </c>
      <c r="AI705">
        <v>11.5942028985507</v>
      </c>
      <c r="AJ705">
        <v>49.418228829993502</v>
      </c>
      <c r="AK705" t="str">
        <f>IF(AND(Table2[[#This Row],[20D EMA]]&gt;Table2[[#This Row],[50D EMA]],Table2[[#This Row],[50D EMA]]&gt;Table2[[#This Row],[200D EMA]]),"Uptrend","Downtrend/NoTrend")</f>
        <v>Uptrend</v>
      </c>
      <c r="AL705">
        <v>7.0000000000000007E-2</v>
      </c>
      <c r="AM705" t="s">
        <v>10183</v>
      </c>
      <c r="AN705">
        <v>16.66</v>
      </c>
      <c r="AO705" t="s">
        <v>10183</v>
      </c>
      <c r="AP705">
        <v>5.8307509380161E-2</v>
      </c>
      <c r="AQ705">
        <f>(Table2[[#This Row],[Sharpe Ratio]]-AVERAGE(Table2[Sharpe Ratio]))/_xlfn.STDEV.P(Table2[Sharpe Ratio])</f>
        <v>5.3035475197118473E-2</v>
      </c>
      <c r="AR7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2.3109724806786636</v>
      </c>
      <c r="AS705">
        <f>_xlfn.RANK.AVG(Table2[[#This Row],[1Y Return vs Nifty Z-Score]],Table2[1Y Return vs Nifty Z-Score])</f>
        <v>610</v>
      </c>
      <c r="AT705">
        <f>_xlfn.RANK.AVG(Table2[[#This Row],[6M Return vs Nifty Z-Score]],Table2[6M Return vs Nifty Z-Score])</f>
        <v>234</v>
      </c>
      <c r="AU705">
        <f>_xlfn.RANK.AVG(Table2[[#This Row],[Sharpe Ratio Z-Score]],Table2[Sharpe Ratio Z-Score])</f>
        <v>317</v>
      </c>
      <c r="AV705">
        <f>(Table2[[#This Row],[Rank 1Y]]+Table2[[#This Row],[Rank 6M]]+Table2[[#This Row],[Rank Sharpe]])/3</f>
        <v>387</v>
      </c>
    </row>
    <row r="706" spans="1:48" x14ac:dyDescent="0.3">
      <c r="A706" t="s">
        <v>2020</v>
      </c>
      <c r="B706" t="s">
        <v>2021</v>
      </c>
      <c r="C706" t="s">
        <v>10144</v>
      </c>
      <c r="D706" t="s">
        <v>62</v>
      </c>
      <c r="E706">
        <v>3053.5355406250001</v>
      </c>
      <c r="F706">
        <v>331.25</v>
      </c>
      <c r="G706">
        <v>-25.3671625458128</v>
      </c>
      <c r="H706">
        <f>(Table2[[#This Row],[1Y Return vs Nifty]]-AVERAGE(Table2[1Y Return vs Nifty]))/_xlfn.STDEV.P(Table2[1Y Return vs Nifty])</f>
        <v>-0.84655603396519219</v>
      </c>
      <c r="I706">
        <v>-3.3398833908590899</v>
      </c>
      <c r="J706">
        <f>(Table2[[#This Row],[1M Return vs Nifty]]-AVERAGE(Table2[1M Return vs Nifty]))/_xlfn.STDEV.P(Table2[1M Return vs Nifty])</f>
        <v>-0.27043114481820696</v>
      </c>
      <c r="K706">
        <v>-24.9681439601572</v>
      </c>
      <c r="L706">
        <f>(Table2[[#This Row],[6M Return vs Nifty]]-AVERAGE(Table2[6M Return vs Nifty]))/_xlfn.STDEV.P(Table2[6M Return vs Nifty])</f>
        <v>-1.0935482725116652</v>
      </c>
      <c r="M706">
        <v>-5.3922699152952296</v>
      </c>
      <c r="N706">
        <f>(Table2[[#This Row],[1W Return vs Nifty]]-AVERAGE(Table2[1W Return vs Nifty]))/_xlfn.STDEV.P(Table2[1W Return vs Nifty])</f>
        <v>-0.82279613833278265</v>
      </c>
      <c r="O706">
        <v>332.63</v>
      </c>
      <c r="P706">
        <v>329.95018201163401</v>
      </c>
      <c r="Q706">
        <v>340.142997806447</v>
      </c>
      <c r="R706">
        <v>41.969040179805397</v>
      </c>
      <c r="S706" s="2">
        <f>(Table2[[#This Row],[Close Price]]-Table2[[#This Row],[20D EMA]])/Table2[[#This Row],[20D EMA]]</f>
        <v>-4.1487538706670938E-3</v>
      </c>
      <c r="T706" s="2">
        <f>(Table2[[#This Row],[Close Price]]-Table2[[#This Row],[50D EMA]])/Table2[[#This Row],[50D EMA]]</f>
        <v>3.9394371005988891E-3</v>
      </c>
      <c r="U706" s="2">
        <f>(Table2[[#This Row],[Close Price]]-Table2[[#This Row],[200D EMA]])/Table2[[#This Row],[200D EMA]]</f>
        <v>-2.6144879841117349E-2</v>
      </c>
      <c r="V706">
        <v>1.2516447814473499</v>
      </c>
      <c r="W706">
        <v>333.35</v>
      </c>
      <c r="X706">
        <v>334.95</v>
      </c>
      <c r="Y706">
        <v>330</v>
      </c>
      <c r="Z706">
        <v>336</v>
      </c>
      <c r="AA706">
        <v>323.8</v>
      </c>
      <c r="AB706">
        <v>358</v>
      </c>
      <c r="AC706" s="2">
        <f>(Table2[[#This Row],[Close Price]]/Table2[[#This Row],[Day Low]])-1</f>
        <v>-6.2996850157492901E-3</v>
      </c>
      <c r="AD706" s="2">
        <f>(Table2[[#This Row],[Day High]]/Table2[[#This Row],[Close Price]])-1</f>
        <v>1.1169811320754786E-2</v>
      </c>
      <c r="AE706" s="2">
        <f>(Table2[[#This Row],[Close Price]]/Table2[[#This Row],[Current Week Low]])-1</f>
        <v>3.7878787878788955E-3</v>
      </c>
      <c r="AF706" s="2">
        <f>(Table2[[#This Row],[Current Week High]]/Table2[[#This Row],[Close Price]])-1</f>
        <v>1.4339622641509342E-2</v>
      </c>
      <c r="AG706" s="2">
        <f>(Table2[[#This Row],[Close Price]]/Table2[[#This Row],[Current Month Low]])-1</f>
        <v>2.3008029647930694E-2</v>
      </c>
      <c r="AH706" s="2">
        <f>(Table2[[#This Row],[Current Month High]]/Table2[[#This Row],[Close Price]])-1</f>
        <v>8.0754716981132013E-2</v>
      </c>
      <c r="AI706">
        <v>25.2830188679245</v>
      </c>
      <c r="AJ706">
        <v>15.5792044661549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-7.0000000000000007E-2</v>
      </c>
      <c r="AM706" t="s">
        <v>10184</v>
      </c>
      <c r="AN706">
        <v>2.86</v>
      </c>
      <c r="AO706" t="s">
        <v>10183</v>
      </c>
      <c r="AP706">
        <v>-9.8826432354218993E-2</v>
      </c>
      <c r="AQ706">
        <f>(Table2[[#This Row],[Sharpe Ratio]]-AVERAGE(Table2[Sharpe Ratio]))/_xlfn.STDEV.P(Table2[Sharpe Ratio])</f>
        <v>-1.7245480710123087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641</v>
      </c>
      <c r="AT706">
        <f>_xlfn.RANK.AVG(Table2[[#This Row],[6M Return vs Nifty Z-Score]],Table2[6M Return vs Nifty Z-Score])</f>
        <v>658</v>
      </c>
      <c r="AU706">
        <f>_xlfn.RANK.AVG(Table2[[#This Row],[Sharpe Ratio Z-Score]],Table2[Sharpe Ratio Z-Score])</f>
        <v>704</v>
      </c>
      <c r="AV706">
        <f>(Table2[[#This Row],[Rank 1Y]]+Table2[[#This Row],[Rank 6M]]+Table2[[#This Row],[Rank Sharpe]])/3</f>
        <v>667.66666666666663</v>
      </c>
    </row>
    <row r="707" spans="1:48" x14ac:dyDescent="0.3">
      <c r="A707" t="s">
        <v>2042</v>
      </c>
      <c r="B707" t="s">
        <v>2043</v>
      </c>
      <c r="C707" t="s">
        <v>10154</v>
      </c>
      <c r="D707" t="s">
        <v>114</v>
      </c>
      <c r="E707">
        <v>2942.0001122399999</v>
      </c>
      <c r="F707">
        <v>19.079999999999998</v>
      </c>
      <c r="G707">
        <v>-52.002009786261802</v>
      </c>
      <c r="H707">
        <f>(Table2[[#This Row],[1Y Return vs Nifty]]-AVERAGE(Table2[1Y Return vs Nifty]))/_xlfn.STDEV.P(Table2[1Y Return vs Nifty])</f>
        <v>-1.1741276013096758</v>
      </c>
      <c r="I707">
        <v>-19.0943347577719</v>
      </c>
      <c r="J707">
        <f>(Table2[[#This Row],[1M Return vs Nifty]]-AVERAGE(Table2[1M Return vs Nifty]))/_xlfn.STDEV.P(Table2[1M Return vs Nifty])</f>
        <v>-1.7684443543905211</v>
      </c>
      <c r="K707">
        <v>-38.717345936729402</v>
      </c>
      <c r="L707">
        <f>(Table2[[#This Row],[6M Return vs Nifty]]-AVERAGE(Table2[6M Return vs Nifty]))/_xlfn.STDEV.P(Table2[6M Return vs Nifty])</f>
        <v>-1.5165613505708406</v>
      </c>
      <c r="M707">
        <v>-6.3719039110848303</v>
      </c>
      <c r="N707">
        <f>(Table2[[#This Row],[1W Return vs Nifty]]-AVERAGE(Table2[1W Return vs Nifty]))/_xlfn.STDEV.P(Table2[1W Return vs Nifty])</f>
        <v>-1.0318346009285191</v>
      </c>
      <c r="O707">
        <v>21.03</v>
      </c>
      <c r="P707">
        <v>22.466492865503199</v>
      </c>
      <c r="Q707">
        <v>25.340097588566699</v>
      </c>
      <c r="R707">
        <v>24.000701306903402</v>
      </c>
      <c r="S707" s="2">
        <f>(Table2[[#This Row],[Close Price]]-Table2[[#This Row],[20D EMA]])/Table2[[#This Row],[20D EMA]]</f>
        <v>-9.2724679029957333E-2</v>
      </c>
      <c r="T707" s="2">
        <f>(Table2[[#This Row],[Close Price]]-Table2[[#This Row],[50D EMA]])/Table2[[#This Row],[50D EMA]]</f>
        <v>-0.15073526988732117</v>
      </c>
      <c r="U707" s="2">
        <f>(Table2[[#This Row],[Close Price]]-Table2[[#This Row],[200D EMA]])/Table2[[#This Row],[200D EMA]]</f>
        <v>-0.24704315232752772</v>
      </c>
      <c r="V707">
        <v>1.41694344217643</v>
      </c>
      <c r="W707">
        <v>19.350000000000001</v>
      </c>
      <c r="X707">
        <v>19.8</v>
      </c>
      <c r="Y707">
        <v>18.760000000000002</v>
      </c>
      <c r="Z707">
        <v>19.93</v>
      </c>
      <c r="AA707">
        <v>18.760000000000002</v>
      </c>
      <c r="AB707">
        <v>21.78</v>
      </c>
      <c r="AC707" s="2">
        <f>(Table2[[#This Row],[Close Price]]/Table2[[#This Row],[Day Low]])-1</f>
        <v>-1.3953488372093203E-2</v>
      </c>
      <c r="AD707" s="2">
        <f>(Table2[[#This Row],[Day High]]/Table2[[#This Row],[Close Price]])-1</f>
        <v>3.7735849056603987E-2</v>
      </c>
      <c r="AE707" s="2">
        <f>(Table2[[#This Row],[Close Price]]/Table2[[#This Row],[Current Week Low]])-1</f>
        <v>1.705756929637503E-2</v>
      </c>
      <c r="AF707" s="2">
        <f>(Table2[[#This Row],[Current Week High]]/Table2[[#This Row],[Close Price]])-1</f>
        <v>4.4549266247379427E-2</v>
      </c>
      <c r="AG707" s="2">
        <f>(Table2[[#This Row],[Close Price]]/Table2[[#This Row],[Current Month Low]])-1</f>
        <v>1.705756929637503E-2</v>
      </c>
      <c r="AH707" s="2">
        <f>(Table2[[#This Row],[Current Month High]]/Table2[[#This Row],[Close Price]])-1</f>
        <v>0.14150943396226423</v>
      </c>
      <c r="AI707">
        <v>136.63522012578599</v>
      </c>
      <c r="AJ707">
        <v>14.251497005988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-0.28000000000000003</v>
      </c>
      <c r="AM707" t="s">
        <v>10184</v>
      </c>
      <c r="AN707">
        <v>-11.46</v>
      </c>
      <c r="AO707" t="s">
        <v>10184</v>
      </c>
      <c r="AQ707">
        <f>(Table2[[#This Row],[Sharpe Ratio]]-AVERAGE(Table2[Sharpe Ratio]))/_xlfn.STDEV.P(Table2[Sharpe Ratio])</f>
        <v>-0.60657038812317254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718</v>
      </c>
      <c r="AT707">
        <f>_xlfn.RANK.AVG(Table2[[#This Row],[6M Return vs Nifty Z-Score]],Table2[6M Return vs Nifty Z-Score])</f>
        <v>715</v>
      </c>
      <c r="AU707">
        <f>_xlfn.RANK.AVG(Table2[[#This Row],[Sharpe Ratio Z-Score]],Table2[Sharpe Ratio Z-Score])</f>
        <v>518</v>
      </c>
      <c r="AV707">
        <f>(Table2[[#This Row],[Rank 1Y]]+Table2[[#This Row],[Rank 6M]]+Table2[[#This Row],[Rank Sharpe]])/3</f>
        <v>650.33333333333337</v>
      </c>
    </row>
    <row r="708" spans="1:48" x14ac:dyDescent="0.3">
      <c r="A708" t="s">
        <v>2070</v>
      </c>
      <c r="B708" t="s">
        <v>2071</v>
      </c>
      <c r="C708" t="s">
        <v>10138</v>
      </c>
      <c r="D708" t="s">
        <v>288</v>
      </c>
      <c r="E708">
        <v>2848.9754370700002</v>
      </c>
      <c r="F708">
        <v>1908.7</v>
      </c>
      <c r="G708">
        <v>11.538001465632</v>
      </c>
      <c r="H708">
        <f>(Table2[[#This Row],[1Y Return vs Nifty]]-AVERAGE(Table2[1Y Return vs Nifty]))/_xlfn.STDEV.P(Table2[1Y Return vs Nifty])</f>
        <v>-0.39267385813746247</v>
      </c>
      <c r="I708">
        <v>3.0787501463821698</v>
      </c>
      <c r="J708">
        <f>(Table2[[#This Row],[1M Return vs Nifty]]-AVERAGE(Table2[1M Return vs Nifty]))/_xlfn.STDEV.P(Table2[1M Return vs Nifty])</f>
        <v>0.33988511452072023</v>
      </c>
      <c r="K708">
        <v>-13.138765927504901</v>
      </c>
      <c r="L708">
        <f>(Table2[[#This Row],[6M Return vs Nifty]]-AVERAGE(Table2[6M Return vs Nifty]))/_xlfn.STDEV.P(Table2[6M Return vs Nifty])</f>
        <v>-0.72960121422825941</v>
      </c>
      <c r="M708">
        <v>1.9911915142122001</v>
      </c>
      <c r="N708">
        <f>(Table2[[#This Row],[1W Return vs Nifty]]-AVERAGE(Table2[1W Return vs Nifty]))/_xlfn.STDEV.P(Table2[1W Return vs Nifty])</f>
        <v>0.75271821957302332</v>
      </c>
      <c r="O708">
        <v>1780.68</v>
      </c>
      <c r="P708">
        <v>1739.6769021283201</v>
      </c>
      <c r="Q708">
        <v>1652.06491860955</v>
      </c>
      <c r="R708">
        <v>70.923109986114795</v>
      </c>
      <c r="S708" s="2">
        <f>(Table2[[#This Row],[Close Price]]-Table2[[#This Row],[20D EMA]])/Table2[[#This Row],[20D EMA]]</f>
        <v>7.1893883235617836E-2</v>
      </c>
      <c r="T708" s="2">
        <f>(Table2[[#This Row],[Close Price]]-Table2[[#This Row],[50D EMA]])/Table2[[#This Row],[50D EMA]]</f>
        <v>9.7157752491222465E-2</v>
      </c>
      <c r="U708" s="2">
        <f>(Table2[[#This Row],[Close Price]]-Table2[[#This Row],[200D EMA]])/Table2[[#This Row],[200D EMA]]</f>
        <v>0.15534200775018295</v>
      </c>
      <c r="V708">
        <v>2.3729834668255601</v>
      </c>
      <c r="W708">
        <v>1901.1</v>
      </c>
      <c r="X708">
        <v>1955.9</v>
      </c>
      <c r="Y708">
        <v>1898</v>
      </c>
      <c r="Z708">
        <v>1971.25</v>
      </c>
      <c r="AA708">
        <v>1713.1</v>
      </c>
      <c r="AB708">
        <v>1980</v>
      </c>
      <c r="AC708" s="2">
        <f>(Table2[[#This Row],[Close Price]]/Table2[[#This Row],[Day Low]])-1</f>
        <v>3.9976855504708642E-3</v>
      </c>
      <c r="AD708" s="2">
        <f>(Table2[[#This Row],[Day High]]/Table2[[#This Row],[Close Price]])-1</f>
        <v>2.4728873054958855E-2</v>
      </c>
      <c r="AE708" s="2">
        <f>(Table2[[#This Row],[Close Price]]/Table2[[#This Row],[Current Week Low]])-1</f>
        <v>5.637513171759867E-3</v>
      </c>
      <c r="AF708" s="2">
        <f>(Table2[[#This Row],[Current Week High]]/Table2[[#This Row],[Close Price]])-1</f>
        <v>3.2770995965840655E-2</v>
      </c>
      <c r="AG708" s="2">
        <f>(Table2[[#This Row],[Close Price]]/Table2[[#This Row],[Current Month Low]])-1</f>
        <v>0.11417897379020503</v>
      </c>
      <c r="AH708" s="2">
        <f>(Table2[[#This Row],[Current Month High]]/Table2[[#This Row],[Close Price]])-1</f>
        <v>3.7355267983444129E-2</v>
      </c>
      <c r="AI708">
        <v>11.458060459998901</v>
      </c>
      <c r="AJ708">
        <v>45.7022900763358</v>
      </c>
      <c r="AK708" t="str">
        <f>IF(AND(Table2[[#This Row],[20D EMA]]&gt;Table2[[#This Row],[50D EMA]],Table2[[#This Row],[50D EMA]]&gt;Table2[[#This Row],[200D EMA]]),"Uptrend","Downtrend/NoTrend")</f>
        <v>Uptrend</v>
      </c>
      <c r="AL708">
        <v>-0.04</v>
      </c>
      <c r="AM708" t="s">
        <v>10184</v>
      </c>
      <c r="AN708">
        <v>13.19</v>
      </c>
      <c r="AO708" t="s">
        <v>10183</v>
      </c>
      <c r="AP708">
        <v>1.0939126353868E-2</v>
      </c>
      <c r="AQ708">
        <f>(Table2[[#This Row],[Sharpe Ratio]]-AVERAGE(Table2[Sharpe Ratio]))/_xlfn.STDEV.P(Table2[Sharpe Ratio])</f>
        <v>-0.48282111535680899</v>
      </c>
      <c r="AR7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-0.51249285362878738</v>
      </c>
      <c r="AS708">
        <f>_xlfn.RANK.AVG(Table2[[#This Row],[1Y Return vs Nifty Z-Score]],Table2[1Y Return vs Nifty Z-Score])</f>
        <v>427</v>
      </c>
      <c r="AT708">
        <f>_xlfn.RANK.AVG(Table2[[#This Row],[6M Return vs Nifty Z-Score]],Table2[6M Return vs Nifty Z-Score])</f>
        <v>568</v>
      </c>
      <c r="AU708">
        <f>_xlfn.RANK.AVG(Table2[[#This Row],[Sharpe Ratio Z-Score]],Table2[Sharpe Ratio Z-Score])</f>
        <v>467</v>
      </c>
      <c r="AV708">
        <f>(Table2[[#This Row],[Rank 1Y]]+Table2[[#This Row],[Rank 6M]]+Table2[[#This Row],[Rank Sharpe]])/3</f>
        <v>487.33333333333331</v>
      </c>
    </row>
    <row r="709" spans="1:48" x14ac:dyDescent="0.3">
      <c r="A709" t="s">
        <v>2084</v>
      </c>
      <c r="B709" t="s">
        <v>2085</v>
      </c>
      <c r="C709" t="s">
        <v>10155</v>
      </c>
      <c r="D709" t="s">
        <v>1726</v>
      </c>
      <c r="E709">
        <v>2804.2331225419998</v>
      </c>
      <c r="F709">
        <v>15.19</v>
      </c>
      <c r="G709">
        <v>-48.758571049152202</v>
      </c>
      <c r="H709">
        <f>(Table2[[#This Row],[1Y Return vs Nifty]]-AVERAGE(Table2[1Y Return vs Nifty]))/_xlfn.STDEV.P(Table2[1Y Return vs Nifty])</f>
        <v>-1.1342378170316079</v>
      </c>
      <c r="I709">
        <v>-13.857607884898901</v>
      </c>
      <c r="J709">
        <f>(Table2[[#This Row],[1M Return vs Nifty]]-AVERAGE(Table2[1M Return vs Nifty]))/_xlfn.STDEV.P(Table2[1M Return vs Nifty])</f>
        <v>-1.2705097803588716</v>
      </c>
      <c r="K709">
        <v>-38.931541120506303</v>
      </c>
      <c r="L709">
        <f>(Table2[[#This Row],[6M Return vs Nifty]]-AVERAGE(Table2[6M Return vs Nifty]))/_xlfn.STDEV.P(Table2[6M Return vs Nifty])</f>
        <v>-1.523151359514582</v>
      </c>
      <c r="M709">
        <v>-4.3136708869756601</v>
      </c>
      <c r="N709">
        <f>(Table2[[#This Row],[1W Return vs Nifty]]-AVERAGE(Table2[1W Return vs Nifty]))/_xlfn.STDEV.P(Table2[1W Return vs Nifty])</f>
        <v>-0.59264009678438101</v>
      </c>
      <c r="O709">
        <v>15.53</v>
      </c>
      <c r="P709">
        <v>16.077050671045399</v>
      </c>
      <c r="Q709">
        <v>17.563597384925199</v>
      </c>
      <c r="R709">
        <v>40.149973044097997</v>
      </c>
      <c r="S709" s="2">
        <f>(Table2[[#This Row],[Close Price]]-Table2[[#This Row],[20D EMA]])/Table2[[#This Row],[20D EMA]]</f>
        <v>-2.1893110109465541E-2</v>
      </c>
      <c r="T709" s="2">
        <f>(Table2[[#This Row],[Close Price]]-Table2[[#This Row],[50D EMA]])/Table2[[#This Row],[50D EMA]]</f>
        <v>-5.5174962696545343E-2</v>
      </c>
      <c r="U709" s="2">
        <f>(Table2[[#This Row],[Close Price]]-Table2[[#This Row],[200D EMA]])/Table2[[#This Row],[200D EMA]]</f>
        <v>-0.13514300817225824</v>
      </c>
      <c r="V709">
        <v>0.69251583813424999</v>
      </c>
      <c r="W709">
        <v>15.15</v>
      </c>
      <c r="X709">
        <v>15.51</v>
      </c>
      <c r="Y709">
        <v>14.93</v>
      </c>
      <c r="Z709">
        <v>15.44</v>
      </c>
      <c r="AA709">
        <v>14.93</v>
      </c>
      <c r="AB709">
        <v>16.25</v>
      </c>
      <c r="AC709" s="2">
        <f>(Table2[[#This Row],[Close Price]]/Table2[[#This Row],[Day Low]])-1</f>
        <v>2.6402640264024946E-3</v>
      </c>
      <c r="AD709" s="2">
        <f>(Table2[[#This Row],[Day High]]/Table2[[#This Row],[Close Price]])-1</f>
        <v>2.1066491112573971E-2</v>
      </c>
      <c r="AE709" s="2">
        <f>(Table2[[#This Row],[Close Price]]/Table2[[#This Row],[Current Week Low]])-1</f>
        <v>1.7414601473543234E-2</v>
      </c>
      <c r="AF709" s="2">
        <f>(Table2[[#This Row],[Current Week High]]/Table2[[#This Row],[Close Price]])-1</f>
        <v>1.6458196181698526E-2</v>
      </c>
      <c r="AG709" s="2">
        <f>(Table2[[#This Row],[Close Price]]/Table2[[#This Row],[Current Month Low]])-1</f>
        <v>1.7414601473543234E-2</v>
      </c>
      <c r="AH709" s="2">
        <f>(Table2[[#This Row],[Current Month High]]/Table2[[#This Row],[Close Price]])-1</f>
        <v>6.9782751810401722E-2</v>
      </c>
      <c r="AI709">
        <v>71.494404213298196</v>
      </c>
      <c r="AJ709">
        <v>18.210116731517498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-0.24</v>
      </c>
      <c r="AM709" t="s">
        <v>10184</v>
      </c>
      <c r="AN709">
        <v>-1.24</v>
      </c>
      <c r="AO709" t="s">
        <v>10184</v>
      </c>
      <c r="AP709">
        <v>8.5146551820389996E-3</v>
      </c>
      <c r="AQ709">
        <f>(Table2[[#This Row],[Sharpe Ratio]]-AVERAGE(Table2[Sharpe Ratio]))/_xlfn.STDEV.P(Table2[Sharpe Ratio])</f>
        <v>-0.5102480354463429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714</v>
      </c>
      <c r="AT709">
        <f>_xlfn.RANK.AVG(Table2[[#This Row],[6M Return vs Nifty Z-Score]],Table2[6M Return vs Nifty Z-Score])</f>
        <v>716</v>
      </c>
      <c r="AU709">
        <f>_xlfn.RANK.AVG(Table2[[#This Row],[Sharpe Ratio Z-Score]],Table2[Sharpe Ratio Z-Score])</f>
        <v>476</v>
      </c>
      <c r="AV709">
        <f>(Table2[[#This Row],[Rank 1Y]]+Table2[[#This Row],[Rank 6M]]+Table2[[#This Row],[Rank Sharpe]])/3</f>
        <v>635.33333333333337</v>
      </c>
    </row>
    <row r="710" spans="1:48" x14ac:dyDescent="0.3">
      <c r="A710" t="s">
        <v>2086</v>
      </c>
      <c r="B710" t="s">
        <v>2087</v>
      </c>
      <c r="C710" t="s">
        <v>10141</v>
      </c>
      <c r="D710" t="s">
        <v>461</v>
      </c>
      <c r="E710">
        <v>2797.7326373999999</v>
      </c>
      <c r="F710">
        <v>384.9</v>
      </c>
      <c r="G710">
        <v>-12.762952600592699</v>
      </c>
      <c r="H710">
        <f>(Table2[[#This Row],[1Y Return vs Nifty]]-AVERAGE(Table2[1Y Return vs Nifty]))/_xlfn.STDEV.P(Table2[1Y Return vs Nifty])</f>
        <v>-0.69154178629102114</v>
      </c>
      <c r="I710">
        <v>10.291465386501001</v>
      </c>
      <c r="J710">
        <f>(Table2[[#This Row],[1M Return vs Nifty]]-AVERAGE(Table2[1M Return vs Nifty]))/_xlfn.STDEV.P(Table2[1M Return vs Nifty])</f>
        <v>1.0257066931301448</v>
      </c>
      <c r="K710">
        <v>-0.39061260737562897</v>
      </c>
      <c r="L710">
        <f>(Table2[[#This Row],[6M Return vs Nifty]]-AVERAGE(Table2[6M Return vs Nifty]))/_xlfn.STDEV.P(Table2[6M Return vs Nifty])</f>
        <v>-0.33738677264052963</v>
      </c>
      <c r="M710">
        <v>7.1466861283343297</v>
      </c>
      <c r="N710">
        <f>(Table2[[#This Row],[1W Return vs Nifty]]-AVERAGE(Table2[1W Return vs Nifty]))/_xlfn.STDEV.P(Table2[1W Return vs Nifty])</f>
        <v>1.8528195560808984</v>
      </c>
      <c r="O710">
        <v>367.09</v>
      </c>
      <c r="P710">
        <v>352.722854624761</v>
      </c>
      <c r="Q710">
        <v>347.228702004865</v>
      </c>
      <c r="R710">
        <v>61.530064889720002</v>
      </c>
      <c r="S710" s="2">
        <f>(Table2[[#This Row],[Close Price]]-Table2[[#This Row],[20D EMA]])/Table2[[#This Row],[20D EMA]]</f>
        <v>4.851671252281458E-2</v>
      </c>
      <c r="T710" s="2">
        <f>(Table2[[#This Row],[Close Price]]-Table2[[#This Row],[50D EMA]])/Table2[[#This Row],[50D EMA]]</f>
        <v>9.1225008397797638E-2</v>
      </c>
      <c r="U710" s="2">
        <f>(Table2[[#This Row],[Close Price]]-Table2[[#This Row],[200D EMA]])/Table2[[#This Row],[200D EMA]]</f>
        <v>0.10849131358561243</v>
      </c>
      <c r="V710">
        <v>2.6724057196272502</v>
      </c>
      <c r="W710">
        <v>383.8</v>
      </c>
      <c r="X710">
        <v>389.95</v>
      </c>
      <c r="Y710">
        <v>382</v>
      </c>
      <c r="Z710">
        <v>393.3</v>
      </c>
      <c r="AA710">
        <v>345.05</v>
      </c>
      <c r="AB710">
        <v>424.5</v>
      </c>
      <c r="AC710" s="2">
        <f>(Table2[[#This Row],[Close Price]]/Table2[[#This Row],[Day Low]])-1</f>
        <v>2.8660760812921904E-3</v>
      </c>
      <c r="AD710" s="2">
        <f>(Table2[[#This Row],[Day High]]/Table2[[#This Row],[Close Price]])-1</f>
        <v>1.3120290984671268E-2</v>
      </c>
      <c r="AE710" s="2">
        <f>(Table2[[#This Row],[Close Price]]/Table2[[#This Row],[Current Week Low]])-1</f>
        <v>7.5916230366490645E-3</v>
      </c>
      <c r="AF710" s="2">
        <f>(Table2[[#This Row],[Current Week High]]/Table2[[#This Row],[Close Price]])-1</f>
        <v>2.1823850350740637E-2</v>
      </c>
      <c r="AG710" s="2">
        <f>(Table2[[#This Row],[Close Price]]/Table2[[#This Row],[Current Month Low]])-1</f>
        <v>0.11549050862193866</v>
      </c>
      <c r="AH710" s="2">
        <f>(Table2[[#This Row],[Current Month High]]/Table2[[#This Row],[Close Price]])-1</f>
        <v>0.10288386593920507</v>
      </c>
      <c r="AI710">
        <v>14.809041309431</v>
      </c>
      <c r="AJ710">
        <v>30.4524656837823</v>
      </c>
      <c r="AK710" t="str">
        <f>IF(AND(Table2[[#This Row],[20D EMA]]&gt;Table2[[#This Row],[50D EMA]],Table2[[#This Row],[50D EMA]]&gt;Table2[[#This Row],[200D EMA]]),"Uptrend","Downtrend/NoTrend")</f>
        <v>Uptrend</v>
      </c>
      <c r="AL710">
        <v>-0.05</v>
      </c>
      <c r="AM710" t="s">
        <v>10184</v>
      </c>
      <c r="AN710">
        <v>10.65</v>
      </c>
      <c r="AO710" t="s">
        <v>10183</v>
      </c>
      <c r="AP710">
        <v>-1.1151082829095001E-2</v>
      </c>
      <c r="AQ710">
        <f>(Table2[[#This Row],[Sharpe Ratio]]-AVERAGE(Table2[Sharpe Ratio]))/_xlfn.STDEV.P(Table2[Sharpe Ratio])</f>
        <v>-0.73271742638003068</v>
      </c>
      <c r="AR7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1.1168802638994619</v>
      </c>
      <c r="AS710">
        <f>_xlfn.RANK.AVG(Table2[[#This Row],[1Y Return vs Nifty Z-Score]],Table2[1Y Return vs Nifty Z-Score])</f>
        <v>575</v>
      </c>
      <c r="AT710">
        <f>_xlfn.RANK.AVG(Table2[[#This Row],[6M Return vs Nifty Z-Score]],Table2[6M Return vs Nifty Z-Score])</f>
        <v>434</v>
      </c>
      <c r="AU710">
        <f>_xlfn.RANK.AVG(Table2[[#This Row],[Sharpe Ratio Z-Score]],Table2[Sharpe Ratio Z-Score])</f>
        <v>559</v>
      </c>
      <c r="AV710">
        <f>(Table2[[#This Row],[Rank 1Y]]+Table2[[#This Row],[Rank 6M]]+Table2[[#This Row],[Rank Sharpe]])/3</f>
        <v>522.66666666666663</v>
      </c>
    </row>
    <row r="711" spans="1:48" x14ac:dyDescent="0.3">
      <c r="A711" t="s">
        <v>2098</v>
      </c>
      <c r="B711" t="s">
        <v>2099</v>
      </c>
      <c r="C711" t="s">
        <v>10137</v>
      </c>
      <c r="D711" t="s">
        <v>441</v>
      </c>
      <c r="E711">
        <v>2757.6006569000001</v>
      </c>
      <c r="F711">
        <v>82.6</v>
      </c>
      <c r="G711">
        <v>-17.3420946017565</v>
      </c>
      <c r="H711">
        <f>(Table2[[#This Row],[1Y Return vs Nifty]]-AVERAGE(Table2[1Y Return vs Nifty]))/_xlfn.STDEV.P(Table2[1Y Return vs Nifty])</f>
        <v>-0.74785886252099898</v>
      </c>
      <c r="I711">
        <v>-7.7085628687462897</v>
      </c>
      <c r="J711">
        <f>(Table2[[#This Row],[1M Return vs Nifty]]-AVERAGE(Table2[1M Return vs Nifty]))/_xlfn.STDEV.P(Table2[1M Return vs Nifty])</f>
        <v>-0.68582736610502359</v>
      </c>
      <c r="K711">
        <v>-19.8931930379105</v>
      </c>
      <c r="L711">
        <f>(Table2[[#This Row],[6M Return vs Nifty]]-AVERAGE(Table2[6M Return vs Nifty]))/_xlfn.STDEV.P(Table2[6M Return vs Nifty])</f>
        <v>-0.93741043889217279</v>
      </c>
      <c r="M711">
        <v>-2.2609839815042201</v>
      </c>
      <c r="N711">
        <f>(Table2[[#This Row],[1W Return vs Nifty]]-AVERAGE(Table2[1W Return vs Nifty]))/_xlfn.STDEV.P(Table2[1W Return vs Nifty])</f>
        <v>-0.15462904698991586</v>
      </c>
      <c r="O711">
        <v>81.760000000000005</v>
      </c>
      <c r="P711">
        <v>83.512348036624104</v>
      </c>
      <c r="Q711">
        <v>85.980164138110396</v>
      </c>
      <c r="R711">
        <v>58.491951954430398</v>
      </c>
      <c r="S711" s="2">
        <f>(Table2[[#This Row],[Close Price]]-Table2[[#This Row],[20D EMA]])/Table2[[#This Row],[20D EMA]]</f>
        <v>1.0273972602739594E-2</v>
      </c>
      <c r="T711" s="2">
        <f>(Table2[[#This Row],[Close Price]]-Table2[[#This Row],[50D EMA]])/Table2[[#This Row],[50D EMA]]</f>
        <v>-1.092470823864277E-2</v>
      </c>
      <c r="U711" s="2">
        <f>(Table2[[#This Row],[Close Price]]-Table2[[#This Row],[200D EMA]])/Table2[[#This Row],[200D EMA]]</f>
        <v>-3.9313301759703857E-2</v>
      </c>
      <c r="V711">
        <v>0.77545252110343799</v>
      </c>
      <c r="W711">
        <v>82.6</v>
      </c>
      <c r="X711">
        <v>85.2</v>
      </c>
      <c r="Y711">
        <v>80.010000000000005</v>
      </c>
      <c r="Z711">
        <v>83.1</v>
      </c>
      <c r="AA711">
        <v>79.180000000000007</v>
      </c>
      <c r="AB711">
        <v>84.69</v>
      </c>
      <c r="AC711" s="2">
        <f>(Table2[[#This Row],[Close Price]]/Table2[[#This Row],[Day Low]])-1</f>
        <v>0</v>
      </c>
      <c r="AD711" s="2">
        <f>(Table2[[#This Row],[Day High]]/Table2[[#This Row],[Close Price]])-1</f>
        <v>3.14769975786926E-2</v>
      </c>
      <c r="AE711" s="2">
        <f>(Table2[[#This Row],[Close Price]]/Table2[[#This Row],[Current Week Low]])-1</f>
        <v>3.2370953630796118E-2</v>
      </c>
      <c r="AF711" s="2">
        <f>(Table2[[#This Row],[Current Week High]]/Table2[[#This Row],[Close Price]])-1</f>
        <v>6.0532687651331241E-3</v>
      </c>
      <c r="AG711" s="2">
        <f>(Table2[[#This Row],[Close Price]]/Table2[[#This Row],[Current Month Low]])-1</f>
        <v>4.319272543571584E-2</v>
      </c>
      <c r="AH711" s="2">
        <f>(Table2[[#This Row],[Current Month High]]/Table2[[#This Row],[Close Price]])-1</f>
        <v>2.5302663438256712E-2</v>
      </c>
      <c r="AI711">
        <v>45.2784503631961</v>
      </c>
      <c r="AJ711">
        <v>32.054356514788097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-0.17</v>
      </c>
      <c r="AM711" t="s">
        <v>10184</v>
      </c>
      <c r="AN711">
        <v>1.87</v>
      </c>
      <c r="AO711" t="s">
        <v>10183</v>
      </c>
      <c r="AP711">
        <v>5.5347693079550002E-3</v>
      </c>
      <c r="AQ711">
        <f>(Table2[[#This Row],[Sharpe Ratio]]-AVERAGE(Table2[Sharpe Ratio]))/_xlfn.STDEV.P(Table2[Sharpe Ratio])</f>
        <v>-0.54395810496339025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603</v>
      </c>
      <c r="AT711">
        <f>_xlfn.RANK.AVG(Table2[[#This Row],[6M Return vs Nifty Z-Score]],Table2[6M Return vs Nifty Z-Score])</f>
        <v>626</v>
      </c>
      <c r="AU711">
        <f>_xlfn.RANK.AVG(Table2[[#This Row],[Sharpe Ratio Z-Score]],Table2[Sharpe Ratio Z-Score])</f>
        <v>484</v>
      </c>
      <c r="AV711">
        <f>(Table2[[#This Row],[Rank 1Y]]+Table2[[#This Row],[Rank 6M]]+Table2[[#This Row],[Rank Sharpe]])/3</f>
        <v>571</v>
      </c>
    </row>
    <row r="712" spans="1:48" x14ac:dyDescent="0.3">
      <c r="A712" t="s">
        <v>2111</v>
      </c>
      <c r="B712" t="s">
        <v>2112</v>
      </c>
      <c r="C712" t="s">
        <v>10142</v>
      </c>
      <c r="D712" t="s">
        <v>46</v>
      </c>
      <c r="E712">
        <v>2696.0382059099902</v>
      </c>
      <c r="F712">
        <v>683.7</v>
      </c>
      <c r="G712">
        <v>-30.500141627934902</v>
      </c>
      <c r="H712">
        <f>(Table2[[#This Row],[1Y Return vs Nifty]]-AVERAGE(Table2[1Y Return vs Nifty]))/_xlfn.STDEV.P(Table2[1Y Return vs Nifty])</f>
        <v>-0.90968453580708386</v>
      </c>
      <c r="I712">
        <v>-0.40683100175437997</v>
      </c>
      <c r="J712">
        <f>(Table2[[#This Row],[1M Return vs Nifty]]-AVERAGE(Table2[1M Return vs Nifty]))/_xlfn.STDEV.P(Table2[1M Return vs Nifty])</f>
        <v>8.4583652585552421E-3</v>
      </c>
      <c r="K712">
        <v>-19.609937795886701</v>
      </c>
      <c r="L712">
        <f>(Table2[[#This Row],[6M Return vs Nifty]]-AVERAGE(Table2[6M Return vs Nifty]))/_xlfn.STDEV.P(Table2[6M Return vs Nifty])</f>
        <v>-0.92869570242899113</v>
      </c>
      <c r="M712">
        <v>0.61852535247345697</v>
      </c>
      <c r="N712">
        <f>(Table2[[#This Row],[1W Return vs Nifty]]-AVERAGE(Table2[1W Return vs Nifty]))/_xlfn.STDEV.P(Table2[1W Return vs Nifty])</f>
        <v>0.45981288417193905</v>
      </c>
      <c r="O712">
        <v>682.27</v>
      </c>
      <c r="P712">
        <v>675.24488637583704</v>
      </c>
      <c r="Q712">
        <v>699.31007286189197</v>
      </c>
      <c r="R712">
        <v>44.988185387828203</v>
      </c>
      <c r="S712" s="2">
        <f>(Table2[[#This Row],[Close Price]]-Table2[[#This Row],[20D EMA]])/Table2[[#This Row],[20D EMA]]</f>
        <v>2.0959444208305564E-3</v>
      </c>
      <c r="T712" s="2">
        <f>(Table2[[#This Row],[Close Price]]-Table2[[#This Row],[50D EMA]])/Table2[[#This Row],[50D EMA]]</f>
        <v>1.25215515063626E-2</v>
      </c>
      <c r="U712" s="2">
        <f>(Table2[[#This Row],[Close Price]]-Table2[[#This Row],[200D EMA]])/Table2[[#This Row],[200D EMA]]</f>
        <v>-2.2322104982713132E-2</v>
      </c>
      <c r="V712">
        <v>0.79411745078382001</v>
      </c>
      <c r="W712">
        <v>680.6</v>
      </c>
      <c r="X712">
        <v>688.8</v>
      </c>
      <c r="Y712">
        <v>677.9</v>
      </c>
      <c r="Z712">
        <v>694.75</v>
      </c>
      <c r="AA712">
        <v>659.95</v>
      </c>
      <c r="AB712">
        <v>709.65</v>
      </c>
      <c r="AC712" s="2">
        <f>(Table2[[#This Row],[Close Price]]/Table2[[#This Row],[Day Low]])-1</f>
        <v>4.5548045841905527E-3</v>
      </c>
      <c r="AD712" s="2">
        <f>(Table2[[#This Row],[Day High]]/Table2[[#This Row],[Close Price]])-1</f>
        <v>7.4594120228168581E-3</v>
      </c>
      <c r="AE712" s="2">
        <f>(Table2[[#This Row],[Close Price]]/Table2[[#This Row],[Current Week Low]])-1</f>
        <v>8.5558341938340998E-3</v>
      </c>
      <c r="AF712" s="2">
        <f>(Table2[[#This Row],[Current Week High]]/Table2[[#This Row],[Close Price]])-1</f>
        <v>1.6162059382770044E-2</v>
      </c>
      <c r="AG712" s="2">
        <f>(Table2[[#This Row],[Close Price]]/Table2[[#This Row],[Current Month Low]])-1</f>
        <v>3.5987574816273904E-2</v>
      </c>
      <c r="AH712" s="2">
        <f>(Table2[[#This Row],[Current Month High]]/Table2[[#This Row],[Close Price]])-1</f>
        <v>3.7955243527862947E-2</v>
      </c>
      <c r="AI712">
        <v>23.738481790258799</v>
      </c>
      <c r="AJ712">
        <v>13.968994832471999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-0.14000000000000001</v>
      </c>
      <c r="AM712" t="s">
        <v>10184</v>
      </c>
      <c r="AN712">
        <v>0.55000000000000004</v>
      </c>
      <c r="AO712" t="s">
        <v>10183</v>
      </c>
      <c r="AP712">
        <v>8.1073541411989993E-3</v>
      </c>
      <c r="AQ712">
        <f>(Table2[[#This Row],[Sharpe Ratio]]-AVERAGE(Table2[Sharpe Ratio]))/_xlfn.STDEV.P(Table2[Sharpe Ratio])</f>
        <v>-0.51485564358345071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663</v>
      </c>
      <c r="AT712">
        <f>_xlfn.RANK.AVG(Table2[[#This Row],[6M Return vs Nifty Z-Score]],Table2[6M Return vs Nifty Z-Score])</f>
        <v>623</v>
      </c>
      <c r="AU712">
        <f>_xlfn.RANK.AVG(Table2[[#This Row],[Sharpe Ratio Z-Score]],Table2[Sharpe Ratio Z-Score])</f>
        <v>478</v>
      </c>
      <c r="AV712">
        <f>(Table2[[#This Row],[Rank 1Y]]+Table2[[#This Row],[Rank 6M]]+Table2[[#This Row],[Rank Sharpe]])/3</f>
        <v>588</v>
      </c>
    </row>
    <row r="713" spans="1:48" x14ac:dyDescent="0.3">
      <c r="A713" t="s">
        <v>2115</v>
      </c>
      <c r="B713" t="s">
        <v>2116</v>
      </c>
      <c r="C713" t="s">
        <v>10141</v>
      </c>
      <c r="D713" t="s">
        <v>422</v>
      </c>
      <c r="E713">
        <v>2687.6523987599999</v>
      </c>
      <c r="F713">
        <v>1907.85</v>
      </c>
      <c r="G713">
        <v>-28.7437287533565</v>
      </c>
      <c r="H713">
        <f>(Table2[[#This Row],[1Y Return vs Nifty]]-AVERAGE(Table2[1Y Return vs Nifty]))/_xlfn.STDEV.P(Table2[1Y Return vs Nifty])</f>
        <v>-0.88808310092609377</v>
      </c>
      <c r="I713">
        <v>-3.5014192710074798</v>
      </c>
      <c r="J713">
        <f>(Table2[[#This Row],[1M Return vs Nifty]]-AVERAGE(Table2[1M Return vs Nifty]))/_xlfn.STDEV.P(Table2[1M Return vs Nifty])</f>
        <v>-0.28579079629997078</v>
      </c>
      <c r="K713">
        <v>-16.7958095631462</v>
      </c>
      <c r="L713">
        <f>(Table2[[#This Row],[6M Return vs Nifty]]-AVERAGE(Table2[6M Return vs Nifty]))/_xlfn.STDEV.P(Table2[6M Return vs Nifty])</f>
        <v>-0.84211518322408174</v>
      </c>
      <c r="M713">
        <v>-4.5791772891480003</v>
      </c>
      <c r="N713">
        <f>(Table2[[#This Row],[1W Return vs Nifty]]-AVERAGE(Table2[1W Return vs Nifty]))/_xlfn.STDEV.P(Table2[1W Return vs Nifty])</f>
        <v>-0.64929498050418966</v>
      </c>
      <c r="O713">
        <v>1930.85</v>
      </c>
      <c r="P713">
        <v>1879.97105713725</v>
      </c>
      <c r="Q713">
        <v>1857.99120512732</v>
      </c>
      <c r="R713">
        <v>35.649792432951699</v>
      </c>
      <c r="S713" s="2">
        <f>(Table2[[#This Row],[Close Price]]-Table2[[#This Row],[20D EMA]])/Table2[[#This Row],[20D EMA]]</f>
        <v>-1.1911852293031567E-2</v>
      </c>
      <c r="T713" s="2">
        <f>(Table2[[#This Row],[Close Price]]-Table2[[#This Row],[50D EMA]])/Table2[[#This Row],[50D EMA]]</f>
        <v>1.482945322849966E-2</v>
      </c>
      <c r="U713" s="2">
        <f>(Table2[[#This Row],[Close Price]]-Table2[[#This Row],[200D EMA]])/Table2[[#This Row],[200D EMA]]</f>
        <v>2.6834785189019952E-2</v>
      </c>
      <c r="V713">
        <v>0.54147724156428401</v>
      </c>
      <c r="W713">
        <v>1895</v>
      </c>
      <c r="X713">
        <v>1933.15</v>
      </c>
      <c r="Y713">
        <v>1891</v>
      </c>
      <c r="Z713">
        <v>1948.8</v>
      </c>
      <c r="AA713">
        <v>1891</v>
      </c>
      <c r="AB713">
        <v>2030</v>
      </c>
      <c r="AC713" s="2">
        <f>(Table2[[#This Row],[Close Price]]/Table2[[#This Row],[Day Low]])-1</f>
        <v>6.7810026385224376E-3</v>
      </c>
      <c r="AD713" s="2">
        <f>(Table2[[#This Row],[Day High]]/Table2[[#This Row],[Close Price]])-1</f>
        <v>1.326100060277291E-2</v>
      </c>
      <c r="AE713" s="2">
        <f>(Table2[[#This Row],[Close Price]]/Table2[[#This Row],[Current Week Low]])-1</f>
        <v>8.9106292966683043E-3</v>
      </c>
      <c r="AF713" s="2">
        <f>(Table2[[#This Row],[Current Week High]]/Table2[[#This Row],[Close Price]])-1</f>
        <v>2.1463951568519546E-2</v>
      </c>
      <c r="AG713" s="2">
        <f>(Table2[[#This Row],[Close Price]]/Table2[[#This Row],[Current Month Low]])-1</f>
        <v>8.9106292966683043E-3</v>
      </c>
      <c r="AH713" s="2">
        <f>(Table2[[#This Row],[Current Month High]]/Table2[[#This Row],[Close Price]])-1</f>
        <v>6.4024949550541166E-2</v>
      </c>
      <c r="AI713">
        <v>21.3355347642634</v>
      </c>
      <c r="AJ713">
        <v>24.614630960156699</v>
      </c>
      <c r="AK713" t="str">
        <f>IF(AND(Table2[[#This Row],[20D EMA]]&gt;Table2[[#This Row],[50D EMA]],Table2[[#This Row],[50D EMA]]&gt;Table2[[#This Row],[200D EMA]]),"Uptrend","Downtrend/NoTrend")</f>
        <v>Uptrend</v>
      </c>
      <c r="AL713">
        <v>-0.03</v>
      </c>
      <c r="AM713" t="s">
        <v>10184</v>
      </c>
      <c r="AN713">
        <v>-0.66</v>
      </c>
      <c r="AO713" t="s">
        <v>10184</v>
      </c>
      <c r="AP713">
        <v>-0.10124427036743</v>
      </c>
      <c r="AQ713">
        <f>(Table2[[#This Row],[Sharpe Ratio]]-AVERAGE(Table2[Sharpe Ratio]))/_xlfn.STDEV.P(Table2[Sharpe Ratio])</f>
        <v>-1.7518999532488579</v>
      </c>
      <c r="AR7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-4.417184014203194</v>
      </c>
      <c r="AS713">
        <f>_xlfn.RANK.AVG(Table2[[#This Row],[1Y Return vs Nifty Z-Score]],Table2[1Y Return vs Nifty Z-Score])</f>
        <v>655</v>
      </c>
      <c r="AT713">
        <f>_xlfn.RANK.AVG(Table2[[#This Row],[6M Return vs Nifty Z-Score]],Table2[6M Return vs Nifty Z-Score])</f>
        <v>597</v>
      </c>
      <c r="AU713">
        <f>_xlfn.RANK.AVG(Table2[[#This Row],[Sharpe Ratio Z-Score]],Table2[Sharpe Ratio Z-Score])</f>
        <v>708</v>
      </c>
      <c r="AV713">
        <f>(Table2[[#This Row],[Rank 1Y]]+Table2[[#This Row],[Rank 6M]]+Table2[[#This Row],[Rank Sharpe]])/3</f>
        <v>653.33333333333337</v>
      </c>
    </row>
    <row r="714" spans="1:48" x14ac:dyDescent="0.3">
      <c r="A714" t="s">
        <v>2125</v>
      </c>
      <c r="B714" t="s">
        <v>2126</v>
      </c>
      <c r="C714" t="s">
        <v>10155</v>
      </c>
      <c r="D714" t="s">
        <v>1726</v>
      </c>
      <c r="E714">
        <v>2661.307331948</v>
      </c>
      <c r="F714">
        <v>55.82</v>
      </c>
      <c r="G714">
        <v>33.361375577123397</v>
      </c>
      <c r="H714">
        <f>(Table2[[#This Row],[1Y Return vs Nifty]]-AVERAGE(Table2[1Y Return vs Nifty]))/_xlfn.STDEV.P(Table2[1Y Return vs Nifty])</f>
        <v>-0.12427671668174335</v>
      </c>
      <c r="I714">
        <v>-5.6279092021406898</v>
      </c>
      <c r="J714">
        <f>(Table2[[#This Row],[1M Return vs Nifty]]-AVERAGE(Table2[1M Return vs Nifty]))/_xlfn.STDEV.P(Table2[1M Return vs Nifty])</f>
        <v>-0.48798825355641412</v>
      </c>
      <c r="K714">
        <v>-21.522109180527799</v>
      </c>
      <c r="L714">
        <f>(Table2[[#This Row],[6M Return vs Nifty]]-AVERAGE(Table2[6M Return vs Nifty]))/_xlfn.STDEV.P(Table2[6M Return vs Nifty])</f>
        <v>-0.98752628071069626</v>
      </c>
      <c r="M714">
        <v>-4.2276103397081801</v>
      </c>
      <c r="N714">
        <f>(Table2[[#This Row],[1W Return vs Nifty]]-AVERAGE(Table2[1W Return vs Nifty]))/_xlfn.STDEV.P(Table2[1W Return vs Nifty])</f>
        <v>-0.57427613170327796</v>
      </c>
      <c r="O714">
        <v>54.33</v>
      </c>
      <c r="P714">
        <v>53.292861008454103</v>
      </c>
      <c r="Q714">
        <v>51.432274988034301</v>
      </c>
      <c r="R714">
        <v>59.782644608338302</v>
      </c>
      <c r="S714" s="2">
        <f>(Table2[[#This Row],[Close Price]]-Table2[[#This Row],[20D EMA]])/Table2[[#This Row],[20D EMA]]</f>
        <v>2.7424995398490741E-2</v>
      </c>
      <c r="T714" s="2">
        <f>(Table2[[#This Row],[Close Price]]-Table2[[#This Row],[50D EMA]])/Table2[[#This Row],[50D EMA]]</f>
        <v>4.7419840926630014E-2</v>
      </c>
      <c r="U714" s="2">
        <f>(Table2[[#This Row],[Close Price]]-Table2[[#This Row],[200D EMA]])/Table2[[#This Row],[200D EMA]]</f>
        <v>8.5310731694962005E-2</v>
      </c>
      <c r="V714">
        <v>1.1924107945048901</v>
      </c>
      <c r="W714">
        <v>55.11</v>
      </c>
      <c r="X714">
        <v>57.7</v>
      </c>
      <c r="Y714">
        <v>53.2</v>
      </c>
      <c r="Z714">
        <v>56.75</v>
      </c>
      <c r="AA714">
        <v>53.14</v>
      </c>
      <c r="AB714">
        <v>57.45</v>
      </c>
      <c r="AC714" s="2">
        <f>(Table2[[#This Row],[Close Price]]/Table2[[#This Row],[Day Low]])-1</f>
        <v>1.2883324260569706E-2</v>
      </c>
      <c r="AD714" s="2">
        <f>(Table2[[#This Row],[Day High]]/Table2[[#This Row],[Close Price]])-1</f>
        <v>3.3679684700824053E-2</v>
      </c>
      <c r="AE714" s="2">
        <f>(Table2[[#This Row],[Close Price]]/Table2[[#This Row],[Current Week Low]])-1</f>
        <v>4.9248120300751763E-2</v>
      </c>
      <c r="AF714" s="2">
        <f>(Table2[[#This Row],[Current Week High]]/Table2[[#This Row],[Close Price]])-1</f>
        <v>1.666069509136503E-2</v>
      </c>
      <c r="AG714" s="2">
        <f>(Table2[[#This Row],[Close Price]]/Table2[[#This Row],[Current Month Low]])-1</f>
        <v>5.0432818968761728E-2</v>
      </c>
      <c r="AH714" s="2">
        <f>(Table2[[#This Row],[Current Month High]]/Table2[[#This Row],[Close Price]])-1</f>
        <v>2.9201003224650801E-2</v>
      </c>
      <c r="AI714">
        <v>24.328197778574001</v>
      </c>
      <c r="AJ714">
        <v>65.884101040118793</v>
      </c>
      <c r="AK714" t="str">
        <f>IF(AND(Table2[[#This Row],[20D EMA]]&gt;Table2[[#This Row],[50D EMA]],Table2[[#This Row],[50D EMA]]&gt;Table2[[#This Row],[200D EMA]]),"Uptrend","Downtrend/NoTrend")</f>
        <v>Uptrend</v>
      </c>
      <c r="AL714">
        <v>-0.06</v>
      </c>
      <c r="AM714" t="s">
        <v>10184</v>
      </c>
      <c r="AN714">
        <v>4.96</v>
      </c>
      <c r="AO714" t="s">
        <v>10183</v>
      </c>
      <c r="AP714">
        <v>-2.9011344692079E-2</v>
      </c>
      <c r="AQ714">
        <f>(Table2[[#This Row],[Sharpe Ratio]]-AVERAGE(Table2[Sharpe Ratio]))/_xlfn.STDEV.P(Table2[Sharpe Ratio])</f>
        <v>-0.93476230139690786</v>
      </c>
      <c r="AR7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-3.1088296840490397</v>
      </c>
      <c r="AS714">
        <f>_xlfn.RANK.AVG(Table2[[#This Row],[1Y Return vs Nifty Z-Score]],Table2[1Y Return vs Nifty Z-Score])</f>
        <v>320</v>
      </c>
      <c r="AT714">
        <f>_xlfn.RANK.AVG(Table2[[#This Row],[6M Return vs Nifty Z-Score]],Table2[6M Return vs Nifty Z-Score])</f>
        <v>641</v>
      </c>
      <c r="AU714">
        <f>_xlfn.RANK.AVG(Table2[[#This Row],[Sharpe Ratio Z-Score]],Table2[Sharpe Ratio Z-Score])</f>
        <v>594</v>
      </c>
      <c r="AV714">
        <f>(Table2[[#This Row],[Rank 1Y]]+Table2[[#This Row],[Rank 6M]]+Table2[[#This Row],[Rank Sharpe]])/3</f>
        <v>518.33333333333337</v>
      </c>
    </row>
    <row r="715" spans="1:48" x14ac:dyDescent="0.3">
      <c r="A715" t="s">
        <v>2127</v>
      </c>
      <c r="B715" t="s">
        <v>2128</v>
      </c>
      <c r="C715" t="s">
        <v>10144</v>
      </c>
      <c r="D715" t="s">
        <v>775</v>
      </c>
      <c r="E715">
        <v>2649.1407309900001</v>
      </c>
      <c r="F715">
        <v>497.9</v>
      </c>
      <c r="G715">
        <v>-44.973042870747101</v>
      </c>
      <c r="H715">
        <f>(Table2[[#This Row],[1Y Return vs Nifty]]-AVERAGE(Table2[1Y Return vs Nifty]))/_xlfn.STDEV.P(Table2[1Y Return vs Nifty])</f>
        <v>-1.087681086766465</v>
      </c>
      <c r="I715">
        <v>-7.4721844669982396</v>
      </c>
      <c r="J715">
        <f>(Table2[[#This Row],[1M Return vs Nifty]]-AVERAGE(Table2[1M Return vs Nifty]))/_xlfn.STDEV.P(Table2[1M Return vs Nifty])</f>
        <v>-0.6633513077498695</v>
      </c>
      <c r="K715">
        <v>-13.560792821186601</v>
      </c>
      <c r="L715">
        <f>(Table2[[#This Row],[6M Return vs Nifty]]-AVERAGE(Table2[6M Return vs Nifty]))/_xlfn.STDEV.P(Table2[6M Return vs Nifty])</f>
        <v>-0.74258545110427898</v>
      </c>
      <c r="M715">
        <v>-0.49784008311033801</v>
      </c>
      <c r="N715">
        <f>(Table2[[#This Row],[1W Return vs Nifty]]-AVERAGE(Table2[1W Return vs Nifty]))/_xlfn.STDEV.P(Table2[1W Return vs Nifty])</f>
        <v>0.22159808624492183</v>
      </c>
      <c r="O715">
        <v>491.75</v>
      </c>
      <c r="P715">
        <v>473.33907350122001</v>
      </c>
      <c r="Q715">
        <v>485.48551473264502</v>
      </c>
      <c r="R715">
        <v>52.200524286197698</v>
      </c>
      <c r="S715" s="2">
        <f>(Table2[[#This Row],[Close Price]]-Table2[[#This Row],[20D EMA]])/Table2[[#This Row],[20D EMA]]</f>
        <v>1.2506354855109257E-2</v>
      </c>
      <c r="T715" s="2">
        <f>(Table2[[#This Row],[Close Price]]-Table2[[#This Row],[50D EMA]])/Table2[[#This Row],[50D EMA]]</f>
        <v>5.1888652075786551E-2</v>
      </c>
      <c r="U715" s="2">
        <f>(Table2[[#This Row],[Close Price]]-Table2[[#This Row],[200D EMA]])/Table2[[#This Row],[200D EMA]]</f>
        <v>2.557127842257368E-2</v>
      </c>
      <c r="V715">
        <v>0.75197783759841896</v>
      </c>
      <c r="W715">
        <v>497.9</v>
      </c>
      <c r="X715">
        <v>505.2</v>
      </c>
      <c r="Y715">
        <v>491.3</v>
      </c>
      <c r="Z715">
        <v>521.9</v>
      </c>
      <c r="AA715">
        <v>487.3</v>
      </c>
      <c r="AB715">
        <v>523</v>
      </c>
      <c r="AC715" s="2">
        <f>(Table2[[#This Row],[Close Price]]/Table2[[#This Row],[Day Low]])-1</f>
        <v>0</v>
      </c>
      <c r="AD715" s="2">
        <f>(Table2[[#This Row],[Day High]]/Table2[[#This Row],[Close Price]])-1</f>
        <v>1.4661578630247085E-2</v>
      </c>
      <c r="AE715" s="2">
        <f>(Table2[[#This Row],[Close Price]]/Table2[[#This Row],[Current Week Low]])-1</f>
        <v>1.3433747201302637E-2</v>
      </c>
      <c r="AF715" s="2">
        <f>(Table2[[#This Row],[Current Week High]]/Table2[[#This Row],[Close Price]])-1</f>
        <v>4.8202450291223053E-2</v>
      </c>
      <c r="AG715" s="2">
        <f>(Table2[[#This Row],[Close Price]]/Table2[[#This Row],[Current Month Low]])-1</f>
        <v>2.175251385183663E-2</v>
      </c>
      <c r="AH715" s="2">
        <f>(Table2[[#This Row],[Current Month High]]/Table2[[#This Row],[Close Price]])-1</f>
        <v>5.041172926290427E-2</v>
      </c>
      <c r="AI715">
        <v>29.0319341233179</v>
      </c>
      <c r="AJ715">
        <v>27.9619635055255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-0.02</v>
      </c>
      <c r="AM715" t="s">
        <v>10184</v>
      </c>
      <c r="AN715">
        <v>-0.53</v>
      </c>
      <c r="AO715" t="s">
        <v>10184</v>
      </c>
      <c r="AP715">
        <v>-0.101057750662465</v>
      </c>
      <c r="AQ715">
        <f>(Table2[[#This Row],[Sharpe Ratio]]-AVERAGE(Table2[Sharpe Ratio]))/_xlfn.STDEV.P(Table2[Sharpe Ratio])</f>
        <v>-1.749789942165765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707</v>
      </c>
      <c r="AT715">
        <f>_xlfn.RANK.AVG(Table2[[#This Row],[6M Return vs Nifty Z-Score]],Table2[6M Return vs Nifty Z-Score])</f>
        <v>571</v>
      </c>
      <c r="AU715">
        <f>_xlfn.RANK.AVG(Table2[[#This Row],[Sharpe Ratio Z-Score]],Table2[Sharpe Ratio Z-Score])</f>
        <v>707</v>
      </c>
      <c r="AV715">
        <f>(Table2[[#This Row],[Rank 1Y]]+Table2[[#This Row],[Rank 6M]]+Table2[[#This Row],[Rank Sharpe]])/3</f>
        <v>661.66666666666663</v>
      </c>
    </row>
    <row r="716" spans="1:48" x14ac:dyDescent="0.3">
      <c r="A716" t="s">
        <v>2137</v>
      </c>
      <c r="B716" t="s">
        <v>2138</v>
      </c>
      <c r="C716" t="s">
        <v>10141</v>
      </c>
      <c r="D716" t="s">
        <v>422</v>
      </c>
      <c r="E716">
        <v>2637.0536088200001</v>
      </c>
      <c r="F716">
        <v>52.66</v>
      </c>
      <c r="G716">
        <v>-36.544127793726403</v>
      </c>
      <c r="H716">
        <f>(Table2[[#This Row],[1Y Return vs Nifty]]-AVERAGE(Table2[1Y Return vs Nifty]))/_xlfn.STDEV.P(Table2[1Y Return vs Nifty])</f>
        <v>-0.98401715740853302</v>
      </c>
      <c r="I716">
        <v>-9.5197133857791592</v>
      </c>
      <c r="J716">
        <f>(Table2[[#This Row],[1M Return vs Nifty]]-AVERAGE(Table2[1M Return vs Nifty]))/_xlfn.STDEV.P(Table2[1M Return vs Nifty])</f>
        <v>-0.85804075112565492</v>
      </c>
      <c r="K716">
        <v>-36.781140366145202</v>
      </c>
      <c r="L716">
        <f>(Table2[[#This Row],[6M Return vs Nifty]]-AVERAGE(Table2[6M Return vs Nifty]))/_xlfn.STDEV.P(Table2[6M Return vs Nifty])</f>
        <v>-1.4569913275568693</v>
      </c>
      <c r="M716">
        <v>-3.0615137667905099</v>
      </c>
      <c r="N716">
        <f>(Table2[[#This Row],[1W Return vs Nifty]]-AVERAGE(Table2[1W Return vs Nifty]))/_xlfn.STDEV.P(Table2[1W Return vs Nifty])</f>
        <v>-0.32544949248033711</v>
      </c>
      <c r="O716">
        <v>53.69</v>
      </c>
      <c r="P716">
        <v>55.142221232603497</v>
      </c>
      <c r="Q716">
        <v>62.095015268669002</v>
      </c>
      <c r="R716">
        <v>32.767049348919102</v>
      </c>
      <c r="S716" s="2">
        <f>(Table2[[#This Row],[Close Price]]-Table2[[#This Row],[20D EMA]])/Table2[[#This Row],[20D EMA]]</f>
        <v>-1.9184205624883613E-2</v>
      </c>
      <c r="T716" s="2">
        <f>(Table2[[#This Row],[Close Price]]-Table2[[#This Row],[50D EMA]])/Table2[[#This Row],[50D EMA]]</f>
        <v>-4.5014893798580917E-2</v>
      </c>
      <c r="U716" s="2">
        <f>(Table2[[#This Row],[Close Price]]-Table2[[#This Row],[200D EMA]])/Table2[[#This Row],[200D EMA]]</f>
        <v>-0.15194480954463324</v>
      </c>
      <c r="V716">
        <v>1.1637902980266801</v>
      </c>
      <c r="W716">
        <v>53</v>
      </c>
      <c r="X716">
        <v>55</v>
      </c>
      <c r="Y716">
        <v>52.24</v>
      </c>
      <c r="Z716">
        <v>53.59</v>
      </c>
      <c r="AA716">
        <v>52.24</v>
      </c>
      <c r="AB716">
        <v>55.52</v>
      </c>
      <c r="AC716" s="2">
        <f>(Table2[[#This Row],[Close Price]]/Table2[[#This Row],[Day Low]])-1</f>
        <v>-6.4150943396227289E-3</v>
      </c>
      <c r="AD716" s="2">
        <f>(Table2[[#This Row],[Day High]]/Table2[[#This Row],[Close Price]])-1</f>
        <v>4.4436004557538933E-2</v>
      </c>
      <c r="AE716" s="2">
        <f>(Table2[[#This Row],[Close Price]]/Table2[[#This Row],[Current Week Low]])-1</f>
        <v>8.0398162327717237E-3</v>
      </c>
      <c r="AF716" s="2">
        <f>(Table2[[#This Row],[Current Week High]]/Table2[[#This Row],[Close Price]])-1</f>
        <v>1.7660463349791211E-2</v>
      </c>
      <c r="AG716" s="2">
        <f>(Table2[[#This Row],[Close Price]]/Table2[[#This Row],[Current Month Low]])-1</f>
        <v>8.0398162327717237E-3</v>
      </c>
      <c r="AH716" s="2">
        <f>(Table2[[#This Row],[Current Month High]]/Table2[[#This Row],[Close Price]])-1</f>
        <v>5.4310672236992152E-2</v>
      </c>
      <c r="AI716">
        <v>59.608811241929303</v>
      </c>
      <c r="AJ716">
        <v>9.4802494802494799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-0.23</v>
      </c>
      <c r="AM716" t="s">
        <v>10184</v>
      </c>
      <c r="AN716">
        <v>-3.29</v>
      </c>
      <c r="AO716" t="s">
        <v>10184</v>
      </c>
      <c r="AQ716">
        <f>(Table2[[#This Row],[Sharpe Ratio]]-AVERAGE(Table2[Sharpe Ratio]))/_xlfn.STDEV.P(Table2[Sharpe Ratio])</f>
        <v>-0.60657038812317254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685</v>
      </c>
      <c r="AT716">
        <f>_xlfn.RANK.AVG(Table2[[#This Row],[6M Return vs Nifty Z-Score]],Table2[6M Return vs Nifty Z-Score])</f>
        <v>712</v>
      </c>
      <c r="AU716">
        <f>_xlfn.RANK.AVG(Table2[[#This Row],[Sharpe Ratio Z-Score]],Table2[Sharpe Ratio Z-Score])</f>
        <v>518</v>
      </c>
      <c r="AV716">
        <f>(Table2[[#This Row],[Rank 1Y]]+Table2[[#This Row],[Rank 6M]]+Table2[[#This Row],[Rank Sharpe]])/3</f>
        <v>638.33333333333337</v>
      </c>
    </row>
    <row r="717" spans="1:48" x14ac:dyDescent="0.3">
      <c r="A717" t="s">
        <v>2143</v>
      </c>
      <c r="B717" t="s">
        <v>2144</v>
      </c>
      <c r="C717" t="s">
        <v>10144</v>
      </c>
      <c r="D717" t="s">
        <v>213</v>
      </c>
      <c r="E717">
        <v>2630.349984815</v>
      </c>
      <c r="F717">
        <v>167.77</v>
      </c>
      <c r="G717">
        <v>-4.4488651883195898</v>
      </c>
      <c r="H717">
        <f>(Table2[[#This Row],[1Y Return vs Nifty]]-AVERAGE(Table2[1Y Return vs Nifty]))/_xlfn.STDEV.P(Table2[1Y Return vs Nifty])</f>
        <v>-0.58929007746419659</v>
      </c>
      <c r="I717">
        <v>-9.4608898563674</v>
      </c>
      <c r="J717">
        <f>(Table2[[#This Row],[1M Return vs Nifty]]-AVERAGE(Table2[1M Return vs Nifty]))/_xlfn.STDEV.P(Table2[1M Return vs Nifty])</f>
        <v>-0.85244751134597296</v>
      </c>
      <c r="K717">
        <v>-23.427178118761098</v>
      </c>
      <c r="L717">
        <f>(Table2[[#This Row],[6M Return vs Nifty]]-AVERAGE(Table2[6M Return vs Nifty]))/_xlfn.STDEV.P(Table2[6M Return vs Nifty])</f>
        <v>-1.0461383424761823</v>
      </c>
      <c r="M717">
        <v>-3.2388861397036899</v>
      </c>
      <c r="N717">
        <f>(Table2[[#This Row],[1W Return vs Nifty]]-AVERAGE(Table2[1W Return vs Nifty]))/_xlfn.STDEV.P(Table2[1W Return vs Nifty])</f>
        <v>-0.36329796272543474</v>
      </c>
      <c r="O717">
        <v>171.05</v>
      </c>
      <c r="P717">
        <v>180.91408024229801</v>
      </c>
      <c r="Q717">
        <v>185.10439822738499</v>
      </c>
      <c r="R717">
        <v>42.802249995119503</v>
      </c>
      <c r="S717" s="2">
        <f>(Table2[[#This Row],[Close Price]]-Table2[[#This Row],[20D EMA]])/Table2[[#This Row],[20D EMA]]</f>
        <v>-1.9175679625840401E-2</v>
      </c>
      <c r="T717" s="2">
        <f>(Table2[[#This Row],[Close Price]]-Table2[[#This Row],[50D EMA]])/Table2[[#This Row],[50D EMA]]</f>
        <v>-7.2653716198839535E-2</v>
      </c>
      <c r="U717" s="2">
        <f>(Table2[[#This Row],[Close Price]]-Table2[[#This Row],[200D EMA]])/Table2[[#This Row],[200D EMA]]</f>
        <v>-9.3646603718681762E-2</v>
      </c>
      <c r="V717">
        <v>0.72218952125357405</v>
      </c>
      <c r="W717">
        <v>167.01</v>
      </c>
      <c r="X717">
        <v>169.35</v>
      </c>
      <c r="Y717">
        <v>166.95</v>
      </c>
      <c r="Z717">
        <v>171.98</v>
      </c>
      <c r="AA717">
        <v>163.05000000000001</v>
      </c>
      <c r="AB717">
        <v>181.01</v>
      </c>
      <c r="AC717" s="2">
        <f>(Table2[[#This Row],[Close Price]]/Table2[[#This Row],[Day Low]])-1</f>
        <v>4.5506257110354831E-3</v>
      </c>
      <c r="AD717" s="2">
        <f>(Table2[[#This Row],[Day High]]/Table2[[#This Row],[Close Price]])-1</f>
        <v>9.4176551230851224E-3</v>
      </c>
      <c r="AE717" s="2">
        <f>(Table2[[#This Row],[Close Price]]/Table2[[#This Row],[Current Week Low]])-1</f>
        <v>4.9116501946691038E-3</v>
      </c>
      <c r="AF717" s="2">
        <f>(Table2[[#This Row],[Current Week High]]/Table2[[#This Row],[Close Price]])-1</f>
        <v>2.5093878524169888E-2</v>
      </c>
      <c r="AG717" s="2">
        <f>(Table2[[#This Row],[Close Price]]/Table2[[#This Row],[Current Month Low]])-1</f>
        <v>2.8948175406317E-2</v>
      </c>
      <c r="AH717" s="2">
        <f>(Table2[[#This Row],[Current Month High]]/Table2[[#This Row],[Close Price]])-1</f>
        <v>7.8917565714966775E-2</v>
      </c>
      <c r="AI717">
        <v>68.683316445133201</v>
      </c>
      <c r="AJ717">
        <v>26.1428571428571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-0.35</v>
      </c>
      <c r="AM717" t="s">
        <v>10184</v>
      </c>
      <c r="AN717">
        <v>-0.37</v>
      </c>
      <c r="AO717" t="s">
        <v>10184</v>
      </c>
      <c r="AP717">
        <v>-3.3978832460338997E-2</v>
      </c>
      <c r="AQ717">
        <f>(Table2[[#This Row],[Sharpe Ratio]]-AVERAGE(Table2[Sharpe Ratio]))/_xlfn.STDEV.P(Table2[Sharpe Ratio])</f>
        <v>-0.99095719109032665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531</v>
      </c>
      <c r="AT717">
        <f>_xlfn.RANK.AVG(Table2[[#This Row],[6M Return vs Nifty Z-Score]],Table2[6M Return vs Nifty Z-Score])</f>
        <v>650</v>
      </c>
      <c r="AU717">
        <f>_xlfn.RANK.AVG(Table2[[#This Row],[Sharpe Ratio Z-Score]],Table2[Sharpe Ratio Z-Score])</f>
        <v>607</v>
      </c>
      <c r="AV717">
        <f>(Table2[[#This Row],[Rank 1Y]]+Table2[[#This Row],[Rank 6M]]+Table2[[#This Row],[Rank Sharpe]])/3</f>
        <v>596</v>
      </c>
    </row>
    <row r="718" spans="1:48" x14ac:dyDescent="0.3">
      <c r="A718" t="s">
        <v>2157</v>
      </c>
      <c r="B718" t="s">
        <v>2158</v>
      </c>
      <c r="C718" t="s">
        <v>10143</v>
      </c>
      <c r="D718" t="s">
        <v>1582</v>
      </c>
      <c r="E718">
        <v>2595.5811480000002</v>
      </c>
      <c r="F718">
        <v>631.95000000000005</v>
      </c>
      <c r="G718">
        <v>-42.953994867828101</v>
      </c>
      <c r="H718">
        <f>(Table2[[#This Row],[1Y Return vs Nifty]]-AVERAGE(Table2[1Y Return vs Nifty]))/_xlfn.STDEV.P(Table2[1Y Return vs Nifty])</f>
        <v>-1.0628496051781076</v>
      </c>
      <c r="I718">
        <v>-11.766187016499201</v>
      </c>
      <c r="J718">
        <f>(Table2[[#This Row],[1M Return vs Nifty]]-AVERAGE(Table2[1M Return vs Nifty]))/_xlfn.STDEV.P(Table2[1M Return vs Nifty])</f>
        <v>-1.0716468676066213</v>
      </c>
      <c r="K718">
        <v>-36.108782404128</v>
      </c>
      <c r="L718">
        <f>(Table2[[#This Row],[6M Return vs Nifty]]-AVERAGE(Table2[6M Return vs Nifty]))/_xlfn.STDEV.P(Table2[6M Return vs Nifty])</f>
        <v>-1.4363053116299001</v>
      </c>
      <c r="M718">
        <v>-7.51741047235409</v>
      </c>
      <c r="N718">
        <f>(Table2[[#This Row],[1W Return vs Nifty]]-AVERAGE(Table2[1W Return vs Nifty]))/_xlfn.STDEV.P(Table2[1W Return vs Nifty])</f>
        <v>-1.2762676560187014</v>
      </c>
      <c r="O718">
        <v>689.41</v>
      </c>
      <c r="P718">
        <v>709.79113720392797</v>
      </c>
      <c r="Q718">
        <v>727.53778058433102</v>
      </c>
      <c r="R718">
        <v>14.110921586375399</v>
      </c>
      <c r="S718" s="2">
        <f>(Table2[[#This Row],[Close Price]]-Table2[[#This Row],[20D EMA]])/Table2[[#This Row],[20D EMA]]</f>
        <v>-8.3346629726867794E-2</v>
      </c>
      <c r="T718" s="2">
        <f>(Table2[[#This Row],[Close Price]]-Table2[[#This Row],[50D EMA]])/Table2[[#This Row],[50D EMA]]</f>
        <v>-0.10966766577357759</v>
      </c>
      <c r="U718" s="2">
        <f>(Table2[[#This Row],[Close Price]]-Table2[[#This Row],[200D EMA]])/Table2[[#This Row],[200D EMA]]</f>
        <v>-0.13138531514825039</v>
      </c>
      <c r="V718">
        <v>0.98819474629729598</v>
      </c>
      <c r="W718">
        <v>626.20000000000005</v>
      </c>
      <c r="X718">
        <v>656.5</v>
      </c>
      <c r="Y718">
        <v>628</v>
      </c>
      <c r="Z718">
        <v>660.5</v>
      </c>
      <c r="AA718">
        <v>628</v>
      </c>
      <c r="AB718">
        <v>731.4</v>
      </c>
      <c r="AC718" s="2">
        <f>(Table2[[#This Row],[Close Price]]/Table2[[#This Row],[Day Low]])-1</f>
        <v>9.1823698498882944E-3</v>
      </c>
      <c r="AD718" s="2">
        <f>(Table2[[#This Row],[Day High]]/Table2[[#This Row],[Close Price]])-1</f>
        <v>3.884801012738337E-2</v>
      </c>
      <c r="AE718" s="2">
        <f>(Table2[[#This Row],[Close Price]]/Table2[[#This Row],[Current Week Low]])-1</f>
        <v>6.289808917197437E-3</v>
      </c>
      <c r="AF718" s="2">
        <f>(Table2[[#This Row],[Current Week High]]/Table2[[#This Row],[Close Price]])-1</f>
        <v>4.5177624812089423E-2</v>
      </c>
      <c r="AG718" s="2">
        <f>(Table2[[#This Row],[Close Price]]/Table2[[#This Row],[Current Month Low]])-1</f>
        <v>6.289808917197437E-3</v>
      </c>
      <c r="AH718" s="2">
        <f>(Table2[[#This Row],[Current Month High]]/Table2[[#This Row],[Close Price]])-1</f>
        <v>0.1573700450985045</v>
      </c>
      <c r="AI718">
        <v>43.207532241474802</v>
      </c>
      <c r="AJ718">
        <v>0.62898089171974303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-0.28000000000000003</v>
      </c>
      <c r="AM718" t="s">
        <v>10184</v>
      </c>
      <c r="AN718">
        <v>-12.33</v>
      </c>
      <c r="AO718" t="s">
        <v>10184</v>
      </c>
      <c r="AQ718">
        <f>(Table2[[#This Row],[Sharpe Ratio]]-AVERAGE(Table2[Sharpe Ratio]))/_xlfn.STDEV.P(Table2[Sharpe Ratio])</f>
        <v>-0.60657038812317254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701</v>
      </c>
      <c r="AT718">
        <f>_xlfn.RANK.AVG(Table2[[#This Row],[6M Return vs Nifty Z-Score]],Table2[6M Return vs Nifty Z-Score])</f>
        <v>710</v>
      </c>
      <c r="AU718">
        <f>_xlfn.RANK.AVG(Table2[[#This Row],[Sharpe Ratio Z-Score]],Table2[Sharpe Ratio Z-Score])</f>
        <v>518</v>
      </c>
      <c r="AV718">
        <f>(Table2[[#This Row],[Rank 1Y]]+Table2[[#This Row],[Rank 6M]]+Table2[[#This Row],[Rank Sharpe]])/3</f>
        <v>643</v>
      </c>
    </row>
    <row r="719" spans="1:48" x14ac:dyDescent="0.3">
      <c r="A719" t="s">
        <v>2177</v>
      </c>
      <c r="B719" t="s">
        <v>2178</v>
      </c>
      <c r="C719" t="s">
        <v>10150</v>
      </c>
      <c r="D719" t="s">
        <v>384</v>
      </c>
      <c r="E719">
        <v>2505.7394715599999</v>
      </c>
      <c r="F719">
        <v>472.8</v>
      </c>
      <c r="G719">
        <v>-57.768196974250003</v>
      </c>
      <c r="H719">
        <f>(Table2[[#This Row],[1Y Return vs Nifty]]-AVERAGE(Table2[1Y Return vs Nifty]))/_xlfn.STDEV.P(Table2[1Y Return vs Nifty])</f>
        <v>-1.2450436819509227</v>
      </c>
      <c r="I719">
        <v>-5.9728096555455599</v>
      </c>
      <c r="J719">
        <f>(Table2[[#This Row],[1M Return vs Nifty]]-AVERAGE(Table2[1M Return vs Nifty]))/_xlfn.STDEV.P(Table2[1M Return vs Nifty])</f>
        <v>-0.52078313946866284</v>
      </c>
      <c r="K719">
        <v>-25.937316251349099</v>
      </c>
      <c r="L719">
        <f>(Table2[[#This Row],[6M Return vs Nifty]]-AVERAGE(Table2[6M Return vs Nifty]))/_xlfn.STDEV.P(Table2[6M Return vs Nifty])</f>
        <v>-1.1233661888362141</v>
      </c>
      <c r="M719">
        <v>-3.9810805627652401</v>
      </c>
      <c r="N719">
        <f>(Table2[[#This Row],[1W Return vs Nifty]]-AVERAGE(Table2[1W Return vs Nifty]))/_xlfn.STDEV.P(Table2[1W Return vs Nifty])</f>
        <v>-0.52167056086997443</v>
      </c>
      <c r="O719">
        <v>481.19</v>
      </c>
      <c r="P719">
        <v>489.22370825461797</v>
      </c>
      <c r="Q719">
        <v>505.831768042725</v>
      </c>
      <c r="R719">
        <v>33.522829505818301</v>
      </c>
      <c r="S719" s="2">
        <f>(Table2[[#This Row],[Close Price]]-Table2[[#This Row],[20D EMA]])/Table2[[#This Row],[20D EMA]]</f>
        <v>-1.7435940065254861E-2</v>
      </c>
      <c r="T719" s="2">
        <f>(Table2[[#This Row],[Close Price]]-Table2[[#This Row],[50D EMA]])/Table2[[#This Row],[50D EMA]]</f>
        <v>-3.3570957370835743E-2</v>
      </c>
      <c r="U719" s="2">
        <f>(Table2[[#This Row],[Close Price]]-Table2[[#This Row],[200D EMA]])/Table2[[#This Row],[200D EMA]]</f>
        <v>-6.5301885191075951E-2</v>
      </c>
      <c r="V719">
        <v>0.63437407588919803</v>
      </c>
      <c r="W719">
        <v>471.15</v>
      </c>
      <c r="X719">
        <v>476.3</v>
      </c>
      <c r="Y719">
        <v>470.15</v>
      </c>
      <c r="Z719">
        <v>478.3</v>
      </c>
      <c r="AA719">
        <v>470.15</v>
      </c>
      <c r="AB719">
        <v>494</v>
      </c>
      <c r="AC719" s="2">
        <f>(Table2[[#This Row],[Close Price]]/Table2[[#This Row],[Day Low]])-1</f>
        <v>3.5020694046483669E-3</v>
      </c>
      <c r="AD719" s="2">
        <f>(Table2[[#This Row],[Day High]]/Table2[[#This Row],[Close Price]])-1</f>
        <v>7.4027072758038326E-3</v>
      </c>
      <c r="AE719" s="2">
        <f>(Table2[[#This Row],[Close Price]]/Table2[[#This Row],[Current Week Low]])-1</f>
        <v>5.6364989896842133E-3</v>
      </c>
      <c r="AF719" s="2">
        <f>(Table2[[#This Row],[Current Week High]]/Table2[[#This Row],[Close Price]])-1</f>
        <v>1.1632825719120055E-2</v>
      </c>
      <c r="AG719" s="2">
        <f>(Table2[[#This Row],[Close Price]]/Table2[[#This Row],[Current Month Low]])-1</f>
        <v>5.6364989896842133E-3</v>
      </c>
      <c r="AH719" s="2">
        <f>(Table2[[#This Row],[Current Month High]]/Table2[[#This Row],[Close Price]])-1</f>
        <v>4.4839255499153907E-2</v>
      </c>
      <c r="AI719">
        <v>79.145516074450001</v>
      </c>
      <c r="AJ719">
        <v>7.4545454545454399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-0.17</v>
      </c>
      <c r="AM719" t="s">
        <v>10184</v>
      </c>
      <c r="AN719">
        <v>-2.39</v>
      </c>
      <c r="AO719" t="s">
        <v>10184</v>
      </c>
      <c r="AQ719">
        <f>(Table2[[#This Row],[Sharpe Ratio]]-AVERAGE(Table2[Sharpe Ratio]))/_xlfn.STDEV.P(Table2[Sharpe Ratio])</f>
        <v>-0.60657038812317254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725</v>
      </c>
      <c r="AT719">
        <f>_xlfn.RANK.AVG(Table2[[#This Row],[6M Return vs Nifty Z-Score]],Table2[6M Return vs Nifty Z-Score])</f>
        <v>665</v>
      </c>
      <c r="AU719">
        <f>_xlfn.RANK.AVG(Table2[[#This Row],[Sharpe Ratio Z-Score]],Table2[Sharpe Ratio Z-Score])</f>
        <v>518</v>
      </c>
      <c r="AV719">
        <f>(Table2[[#This Row],[Rank 1Y]]+Table2[[#This Row],[Rank 6M]]+Table2[[#This Row],[Rank Sharpe]])/3</f>
        <v>636</v>
      </c>
    </row>
    <row r="720" spans="1:48" x14ac:dyDescent="0.3">
      <c r="A720" t="s">
        <v>2181</v>
      </c>
      <c r="B720" t="s">
        <v>2182</v>
      </c>
      <c r="C720" t="s">
        <v>10148</v>
      </c>
      <c r="D720" t="s">
        <v>78</v>
      </c>
      <c r="E720">
        <v>2500.0790280000001</v>
      </c>
      <c r="F720">
        <v>96.78</v>
      </c>
      <c r="G720">
        <v>-4.3157314792939099</v>
      </c>
      <c r="H720">
        <f>(Table2[[#This Row],[1Y Return vs Nifty]]-AVERAGE(Table2[1Y Return vs Nifty]))/_xlfn.STDEV.P(Table2[1Y Return vs Nifty])</f>
        <v>-0.58765271805536556</v>
      </c>
      <c r="I720">
        <v>-16.485128038374999</v>
      </c>
      <c r="J720">
        <f>(Table2[[#This Row],[1M Return vs Nifty]]-AVERAGE(Table2[1M Return vs Nifty]))/_xlfn.STDEV.P(Table2[1M Return vs Nifty])</f>
        <v>-1.5203477345126484</v>
      </c>
      <c r="K720">
        <v>-47.530926478864302</v>
      </c>
      <c r="L720">
        <f>(Table2[[#This Row],[6M Return vs Nifty]]-AVERAGE(Table2[6M Return vs Nifty]))/_xlfn.STDEV.P(Table2[6M Return vs Nifty])</f>
        <v>-1.7877232580185356</v>
      </c>
      <c r="M720">
        <v>-5.0127908811523696</v>
      </c>
      <c r="N720">
        <f>(Table2[[#This Row],[1W Return vs Nifty]]-AVERAGE(Table2[1W Return vs Nifty]))/_xlfn.STDEV.P(Table2[1W Return vs Nifty])</f>
        <v>-0.74182129035335886</v>
      </c>
      <c r="O720">
        <v>98.08</v>
      </c>
      <c r="P720">
        <v>97.351907344132798</v>
      </c>
      <c r="Q720">
        <v>100.628015507765</v>
      </c>
      <c r="R720">
        <v>42.149351381209101</v>
      </c>
      <c r="S720" s="2">
        <f>(Table2[[#This Row],[Close Price]]-Table2[[#This Row],[20D EMA]])/Table2[[#This Row],[20D EMA]]</f>
        <v>-1.3254486133768324E-2</v>
      </c>
      <c r="T720" s="2">
        <f>(Table2[[#This Row],[Close Price]]-Table2[[#This Row],[50D EMA]])/Table2[[#This Row],[50D EMA]]</f>
        <v>-5.8746393340927605E-3</v>
      </c>
      <c r="U720" s="2">
        <f>(Table2[[#This Row],[Close Price]]-Table2[[#This Row],[200D EMA]])/Table2[[#This Row],[200D EMA]]</f>
        <v>-3.8240001935326499E-2</v>
      </c>
      <c r="V720">
        <v>1.09148700973306</v>
      </c>
      <c r="W720">
        <v>96.67</v>
      </c>
      <c r="X720">
        <v>98.55</v>
      </c>
      <c r="Y720">
        <v>95.5</v>
      </c>
      <c r="Z720">
        <v>97.24</v>
      </c>
      <c r="AA720">
        <v>94.52</v>
      </c>
      <c r="AB720">
        <v>103.09</v>
      </c>
      <c r="AC720" s="2">
        <f>(Table2[[#This Row],[Close Price]]/Table2[[#This Row],[Day Low]])-1</f>
        <v>1.1378917968345448E-3</v>
      </c>
      <c r="AD720" s="2">
        <f>(Table2[[#This Row],[Day High]]/Table2[[#This Row],[Close Price]])-1</f>
        <v>1.8288902665839935E-2</v>
      </c>
      <c r="AE720" s="2">
        <f>(Table2[[#This Row],[Close Price]]/Table2[[#This Row],[Current Week Low]])-1</f>
        <v>1.3403141361256532E-2</v>
      </c>
      <c r="AF720" s="2">
        <f>(Table2[[#This Row],[Current Week High]]/Table2[[#This Row],[Close Price]])-1</f>
        <v>4.7530481504443056E-3</v>
      </c>
      <c r="AG720" s="2">
        <f>(Table2[[#This Row],[Close Price]]/Table2[[#This Row],[Current Month Low]])-1</f>
        <v>2.3910283537875721E-2</v>
      </c>
      <c r="AH720" s="2">
        <f>(Table2[[#This Row],[Current Month High]]/Table2[[#This Row],[Close Price]])-1</f>
        <v>6.5199421368051347E-2</v>
      </c>
      <c r="AI720">
        <v>61.190328580285097</v>
      </c>
      <c r="AJ720">
        <v>23.0514939605848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-0.05</v>
      </c>
      <c r="AM720" t="s">
        <v>10184</v>
      </c>
      <c r="AN720">
        <v>-4.16</v>
      </c>
      <c r="AO720" t="s">
        <v>10184</v>
      </c>
      <c r="AP720">
        <v>3.5181449964554003E-2</v>
      </c>
      <c r="AQ720">
        <f>(Table2[[#This Row],[Sharpe Ratio]]-AVERAGE(Table2[Sharpe Ratio]))/_xlfn.STDEV.P(Table2[Sharpe Ratio])</f>
        <v>-0.20857893001734892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529</v>
      </c>
      <c r="AT720">
        <f>_xlfn.RANK.AVG(Table2[[#This Row],[6M Return vs Nifty Z-Score]],Table2[6M Return vs Nifty Z-Score])</f>
        <v>723</v>
      </c>
      <c r="AU720">
        <f>_xlfn.RANK.AVG(Table2[[#This Row],[Sharpe Ratio Z-Score]],Table2[Sharpe Ratio Z-Score])</f>
        <v>398</v>
      </c>
      <c r="AV720">
        <f>(Table2[[#This Row],[Rank 1Y]]+Table2[[#This Row],[Rank 6M]]+Table2[[#This Row],[Rank Sharpe]])/3</f>
        <v>550</v>
      </c>
    </row>
    <row r="721" spans="1:48" x14ac:dyDescent="0.3">
      <c r="A721" t="s">
        <v>2197</v>
      </c>
      <c r="B721" t="s">
        <v>2198</v>
      </c>
      <c r="C721" t="s">
        <v>10144</v>
      </c>
      <c r="D721" t="s">
        <v>253</v>
      </c>
      <c r="E721">
        <v>2470.3275241599999</v>
      </c>
      <c r="F721">
        <v>420.8</v>
      </c>
      <c r="G721">
        <v>-14.2735372464061</v>
      </c>
      <c r="H721">
        <f>(Table2[[#This Row],[1Y Return vs Nifty]]-AVERAGE(Table2[1Y Return vs Nifty]))/_xlfn.STDEV.P(Table2[1Y Return vs Nifty])</f>
        <v>-0.710119875948098</v>
      </c>
      <c r="I721">
        <v>-0.35080266952268602</v>
      </c>
      <c r="J721">
        <f>(Table2[[#This Row],[1M Return vs Nifty]]-AVERAGE(Table2[1M Return vs Nifty]))/_xlfn.STDEV.P(Table2[1M Return vs Nifty])</f>
        <v>1.3785823501224004E-2</v>
      </c>
      <c r="K721">
        <v>-20.653332679507201</v>
      </c>
      <c r="L721">
        <f>(Table2[[#This Row],[6M Return vs Nifty]]-AVERAGE(Table2[6M Return vs Nifty]))/_xlfn.STDEV.P(Table2[6M Return vs Nifty])</f>
        <v>-0.9607971787258387</v>
      </c>
      <c r="M721">
        <v>-2.5121649753115798</v>
      </c>
      <c r="N721">
        <f>(Table2[[#This Row],[1W Return vs Nifty]]-AVERAGE(Table2[1W Return vs Nifty]))/_xlfn.STDEV.P(Table2[1W Return vs Nifty])</f>
        <v>-0.20822711423179288</v>
      </c>
      <c r="O721">
        <v>415.62</v>
      </c>
      <c r="P721">
        <v>402.135340699984</v>
      </c>
      <c r="Q721">
        <v>405.95735279821002</v>
      </c>
      <c r="R721">
        <v>50.575977109077797</v>
      </c>
      <c r="S721" s="2">
        <f>(Table2[[#This Row],[Close Price]]-Table2[[#This Row],[20D EMA]])/Table2[[#This Row],[20D EMA]]</f>
        <v>1.2463307829267136E-2</v>
      </c>
      <c r="T721" s="2">
        <f>(Table2[[#This Row],[Close Price]]-Table2[[#This Row],[50D EMA]])/Table2[[#This Row],[50D EMA]]</f>
        <v>4.6413874661020947E-2</v>
      </c>
      <c r="U721" s="2">
        <f>(Table2[[#This Row],[Close Price]]-Table2[[#This Row],[200D EMA]])/Table2[[#This Row],[200D EMA]]</f>
        <v>3.6562084907396292E-2</v>
      </c>
      <c r="V721">
        <v>1.8544016134150101</v>
      </c>
      <c r="W721">
        <v>420.45</v>
      </c>
      <c r="X721">
        <v>424.2</v>
      </c>
      <c r="Y721">
        <v>419.35</v>
      </c>
      <c r="Z721">
        <v>430.5</v>
      </c>
      <c r="AA721">
        <v>403.05</v>
      </c>
      <c r="AB721">
        <v>448.9</v>
      </c>
      <c r="AC721" s="2">
        <f>(Table2[[#This Row],[Close Price]]/Table2[[#This Row],[Day Low]])-1</f>
        <v>8.324414317992801E-4</v>
      </c>
      <c r="AD721" s="2">
        <f>(Table2[[#This Row],[Day High]]/Table2[[#This Row],[Close Price]])-1</f>
        <v>8.0798479087451636E-3</v>
      </c>
      <c r="AE721" s="2">
        <f>(Table2[[#This Row],[Close Price]]/Table2[[#This Row],[Current Week Low]])-1</f>
        <v>3.4577322046023262E-3</v>
      </c>
      <c r="AF721" s="2">
        <f>(Table2[[#This Row],[Current Week High]]/Table2[[#This Row],[Close Price]])-1</f>
        <v>2.3051330798478986E-2</v>
      </c>
      <c r="AG721" s="2">
        <f>(Table2[[#This Row],[Close Price]]/Table2[[#This Row],[Current Month Low]])-1</f>
        <v>4.4039201091675917E-2</v>
      </c>
      <c r="AH721" s="2">
        <f>(Table2[[#This Row],[Current Month High]]/Table2[[#This Row],[Close Price]])-1</f>
        <v>6.6777566539923949E-2</v>
      </c>
      <c r="AI721">
        <v>27.3526615969581</v>
      </c>
      <c r="AJ721">
        <v>27.1875472268399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-0.05</v>
      </c>
      <c r="AM721" t="s">
        <v>10184</v>
      </c>
      <c r="AN721">
        <v>3.72</v>
      </c>
      <c r="AO721" t="s">
        <v>10183</v>
      </c>
      <c r="AP721">
        <v>-7.2600284092262005E-2</v>
      </c>
      <c r="AQ721">
        <f>(Table2[[#This Row],[Sharpe Ratio]]-AVERAGE(Table2[Sharpe Ratio]))/_xlfn.STDEV.P(Table2[Sharpe Ratio])</f>
        <v>-1.4278637956969922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585</v>
      </c>
      <c r="AT721">
        <f>_xlfn.RANK.AVG(Table2[[#This Row],[6M Return vs Nifty Z-Score]],Table2[6M Return vs Nifty Z-Score])</f>
        <v>633</v>
      </c>
      <c r="AU721">
        <f>_xlfn.RANK.AVG(Table2[[#This Row],[Sharpe Ratio Z-Score]],Table2[Sharpe Ratio Z-Score])</f>
        <v>674</v>
      </c>
      <c r="AV721">
        <f>(Table2[[#This Row],[Rank 1Y]]+Table2[[#This Row],[Rank 6M]]+Table2[[#This Row],[Rank Sharpe]])/3</f>
        <v>630.66666666666663</v>
      </c>
    </row>
    <row r="722" spans="1:48" x14ac:dyDescent="0.3">
      <c r="A722" t="s">
        <v>2205</v>
      </c>
      <c r="B722" t="s">
        <v>2206</v>
      </c>
      <c r="C722" t="s">
        <v>10141</v>
      </c>
      <c r="D722" t="s">
        <v>285</v>
      </c>
      <c r="E722">
        <v>2458.8057836950002</v>
      </c>
      <c r="F722">
        <v>851.65</v>
      </c>
      <c r="G722">
        <v>-57.527060589757198</v>
      </c>
      <c r="H722">
        <f>(Table2[[#This Row],[1Y Return vs Nifty]]-AVERAGE(Table2[1Y Return vs Nifty]))/_xlfn.STDEV.P(Table2[1Y Return vs Nifty])</f>
        <v>-1.2420780398843845</v>
      </c>
      <c r="I722">
        <v>0.49565998765047897</v>
      </c>
      <c r="J722">
        <f>(Table2[[#This Row],[1M Return vs Nifty]]-AVERAGE(Table2[1M Return vs Nifty]))/_xlfn.STDEV.P(Table2[1M Return vs Nifty])</f>
        <v>9.4271789805206938E-2</v>
      </c>
      <c r="K722">
        <v>-9.1975206666872502</v>
      </c>
      <c r="L722">
        <f>(Table2[[#This Row],[6M Return vs Nifty]]-AVERAGE(Table2[6M Return vs Nifty]))/_xlfn.STDEV.P(Table2[6M Return vs Nifty])</f>
        <v>-0.60834339199207332</v>
      </c>
      <c r="M722">
        <v>2.63826086339476</v>
      </c>
      <c r="N722">
        <f>(Table2[[#This Row],[1W Return vs Nifty]]-AVERAGE(Table2[1W Return vs Nifty]))/_xlfn.STDEV.P(Table2[1W Return vs Nifty])</f>
        <v>0.89079262545041693</v>
      </c>
      <c r="O722">
        <v>818.87</v>
      </c>
      <c r="P722">
        <v>794.60974051818596</v>
      </c>
      <c r="Q722">
        <v>818.91688398837005</v>
      </c>
      <c r="R722">
        <v>64.997717159041997</v>
      </c>
      <c r="S722" s="2">
        <f>(Table2[[#This Row],[Close Price]]-Table2[[#This Row],[20D EMA]])/Table2[[#This Row],[20D EMA]]</f>
        <v>4.0030774115549443E-2</v>
      </c>
      <c r="T722" s="2">
        <f>(Table2[[#This Row],[Close Price]]-Table2[[#This Row],[50D EMA]])/Table2[[#This Row],[50D EMA]]</f>
        <v>7.1783992283578804E-2</v>
      </c>
      <c r="U722" s="2">
        <f>(Table2[[#This Row],[Close Price]]-Table2[[#This Row],[200D EMA]])/Table2[[#This Row],[200D EMA]]</f>
        <v>3.9971231087836255E-2</v>
      </c>
      <c r="V722">
        <v>2.21839730058189</v>
      </c>
      <c r="W722">
        <v>847.5</v>
      </c>
      <c r="X722">
        <v>861.8</v>
      </c>
      <c r="Y722">
        <v>846</v>
      </c>
      <c r="Z722">
        <v>858.25</v>
      </c>
      <c r="AA722">
        <v>769.05</v>
      </c>
      <c r="AB722">
        <v>879</v>
      </c>
      <c r="AC722" s="2">
        <f>(Table2[[#This Row],[Close Price]]/Table2[[#This Row],[Day Low]])-1</f>
        <v>4.8967551622418615E-3</v>
      </c>
      <c r="AD722" s="2">
        <f>(Table2[[#This Row],[Day High]]/Table2[[#This Row],[Close Price]])-1</f>
        <v>1.1918041448951922E-2</v>
      </c>
      <c r="AE722" s="2">
        <f>(Table2[[#This Row],[Close Price]]/Table2[[#This Row],[Current Week Low]])-1</f>
        <v>6.6784869976359573E-3</v>
      </c>
      <c r="AF722" s="2">
        <f>(Table2[[#This Row],[Current Week High]]/Table2[[#This Row],[Close Price]])-1</f>
        <v>7.7496624200081854E-3</v>
      </c>
      <c r="AG722" s="2">
        <f>(Table2[[#This Row],[Close Price]]/Table2[[#This Row],[Current Month Low]])-1</f>
        <v>0.10740524023145448</v>
      </c>
      <c r="AH722" s="2">
        <f>(Table2[[#This Row],[Current Month High]]/Table2[[#This Row],[Close Price]])-1</f>
        <v>3.2114131392003697E-2</v>
      </c>
      <c r="AI722">
        <v>49.128162977749</v>
      </c>
      <c r="AJ722">
        <v>28.784212913957301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-0.03</v>
      </c>
      <c r="AM722" t="s">
        <v>10184</v>
      </c>
      <c r="AN722">
        <v>10.91</v>
      </c>
      <c r="AO722" t="s">
        <v>10183</v>
      </c>
      <c r="AP722">
        <v>9.1097139102480004E-3</v>
      </c>
      <c r="AQ722">
        <f>(Table2[[#This Row],[Sharpe Ratio]]-AVERAGE(Table2[Sharpe Ratio]))/_xlfn.STDEV.P(Table2[Sharpe Ratio])</f>
        <v>-0.50351641150426241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723</v>
      </c>
      <c r="AT722">
        <f>_xlfn.RANK.AVG(Table2[[#This Row],[6M Return vs Nifty Z-Score]],Table2[6M Return vs Nifty Z-Score])</f>
        <v>523</v>
      </c>
      <c r="AU722">
        <f>_xlfn.RANK.AVG(Table2[[#This Row],[Sharpe Ratio Z-Score]],Table2[Sharpe Ratio Z-Score])</f>
        <v>472</v>
      </c>
      <c r="AV722">
        <f>(Table2[[#This Row],[Rank 1Y]]+Table2[[#This Row],[Rank 6M]]+Table2[[#This Row],[Rank Sharpe]])/3</f>
        <v>572.66666666666663</v>
      </c>
    </row>
    <row r="723" spans="1:48" x14ac:dyDescent="0.3">
      <c r="A723" t="s">
        <v>2207</v>
      </c>
      <c r="B723" t="s">
        <v>2208</v>
      </c>
      <c r="C723" t="s">
        <v>10151</v>
      </c>
      <c r="D723" t="s">
        <v>220</v>
      </c>
      <c r="E723">
        <v>2458.6855023150001</v>
      </c>
      <c r="F723">
        <v>318.14999999999998</v>
      </c>
      <c r="G723">
        <v>-47.490825968037797</v>
      </c>
      <c r="H723">
        <f>(Table2[[#This Row],[1Y Return vs Nifty]]-AVERAGE(Table2[1Y Return vs Nifty]))/_xlfn.STDEV.P(Table2[1Y Return vs Nifty])</f>
        <v>-1.1186463161881848</v>
      </c>
      <c r="I723">
        <v>5.9578159534359401</v>
      </c>
      <c r="J723">
        <f>(Table2[[#This Row],[1M Return vs Nifty]]-AVERAGE(Table2[1M Return vs Nifty]))/_xlfn.STDEV.P(Table2[1M Return vs Nifty])</f>
        <v>0.61364130632644354</v>
      </c>
      <c r="K723">
        <v>-13.1915082392897</v>
      </c>
      <c r="L723">
        <f>(Table2[[#This Row],[6M Return vs Nifty]]-AVERAGE(Table2[6M Return vs Nifty]))/_xlfn.STDEV.P(Table2[6M Return vs Nifty])</f>
        <v>-0.73122390387163372</v>
      </c>
      <c r="M723">
        <v>1.6650948604584801</v>
      </c>
      <c r="N723">
        <f>(Table2[[#This Row],[1W Return vs Nifty]]-AVERAGE(Table2[1W Return vs Nifty]))/_xlfn.STDEV.P(Table2[1W Return vs Nifty])</f>
        <v>0.68313433063974038</v>
      </c>
      <c r="O723">
        <v>303.56</v>
      </c>
      <c r="P723">
        <v>296.57033892859903</v>
      </c>
      <c r="Q723">
        <v>321.90303732759099</v>
      </c>
      <c r="R723">
        <v>67.063561509229004</v>
      </c>
      <c r="S723" s="2">
        <f>(Table2[[#This Row],[Close Price]]-Table2[[#This Row],[20D EMA]])/Table2[[#This Row],[20D EMA]]</f>
        <v>4.8062985900645588E-2</v>
      </c>
      <c r="T723" s="2">
        <f>(Table2[[#This Row],[Close Price]]-Table2[[#This Row],[50D EMA]])/Table2[[#This Row],[50D EMA]]</f>
        <v>7.2764057084604039E-2</v>
      </c>
      <c r="U723" s="2">
        <f>(Table2[[#This Row],[Close Price]]-Table2[[#This Row],[200D EMA]])/Table2[[#This Row],[200D EMA]]</f>
        <v>-1.1658906230734517E-2</v>
      </c>
      <c r="V723">
        <v>1.3786167470164401</v>
      </c>
      <c r="W723">
        <v>318.5</v>
      </c>
      <c r="X723">
        <v>321.89999999999998</v>
      </c>
      <c r="Y723">
        <v>315.10000000000002</v>
      </c>
      <c r="Z723">
        <v>324.35000000000002</v>
      </c>
      <c r="AA723">
        <v>291.05</v>
      </c>
      <c r="AB723">
        <v>324.8</v>
      </c>
      <c r="AC723" s="2">
        <f>(Table2[[#This Row],[Close Price]]/Table2[[#This Row],[Day Low]])-1</f>
        <v>-1.098901098901206E-3</v>
      </c>
      <c r="AD723" s="2">
        <f>(Table2[[#This Row],[Day High]]/Table2[[#This Row],[Close Price]])-1</f>
        <v>1.1786892975011787E-2</v>
      </c>
      <c r="AE723" s="2">
        <f>(Table2[[#This Row],[Close Price]]/Table2[[#This Row],[Current Week Low]])-1</f>
        <v>9.6794668359250213E-3</v>
      </c>
      <c r="AF723" s="2">
        <f>(Table2[[#This Row],[Current Week High]]/Table2[[#This Row],[Close Price]])-1</f>
        <v>1.9487663052019544E-2</v>
      </c>
      <c r="AG723" s="2">
        <f>(Table2[[#This Row],[Close Price]]/Table2[[#This Row],[Current Month Low]])-1</f>
        <v>9.3111149287063988E-2</v>
      </c>
      <c r="AH723" s="2">
        <f>(Table2[[#This Row],[Current Month High]]/Table2[[#This Row],[Close Price]])-1</f>
        <v>2.0902090209021118E-2</v>
      </c>
      <c r="AI723">
        <v>37.576614804337503</v>
      </c>
      <c r="AJ723">
        <v>29.619067019759601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-0.04</v>
      </c>
      <c r="AM723" t="s">
        <v>10184</v>
      </c>
      <c r="AN723">
        <v>6.83</v>
      </c>
      <c r="AO723" t="s">
        <v>10183</v>
      </c>
      <c r="AQ723">
        <f>(Table2[[#This Row],[Sharpe Ratio]]-AVERAGE(Table2[Sharpe Ratio]))/_xlfn.STDEV.P(Table2[Sharpe Ratio])</f>
        <v>-0.60657038812317254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711</v>
      </c>
      <c r="AT723">
        <f>_xlfn.RANK.AVG(Table2[[#This Row],[6M Return vs Nifty Z-Score]],Table2[6M Return vs Nifty Z-Score])</f>
        <v>570</v>
      </c>
      <c r="AU723">
        <f>_xlfn.RANK.AVG(Table2[[#This Row],[Sharpe Ratio Z-Score]],Table2[Sharpe Ratio Z-Score])</f>
        <v>518</v>
      </c>
      <c r="AV723">
        <f>(Table2[[#This Row],[Rank 1Y]]+Table2[[#This Row],[Rank 6M]]+Table2[[#This Row],[Rank Sharpe]])/3</f>
        <v>599.66666666666663</v>
      </c>
    </row>
    <row r="724" spans="1:48" x14ac:dyDescent="0.3">
      <c r="A724" t="s">
        <v>2209</v>
      </c>
      <c r="B724" t="s">
        <v>2210</v>
      </c>
      <c r="C724" t="s">
        <v>10153</v>
      </c>
      <c r="D724" t="s">
        <v>369</v>
      </c>
      <c r="E724">
        <v>2457.1286066880002</v>
      </c>
      <c r="F724">
        <v>213.36</v>
      </c>
      <c r="G724">
        <v>-28.7982267913324</v>
      </c>
      <c r="H724">
        <f>(Table2[[#This Row],[1Y Return vs Nifty]]-AVERAGE(Table2[1Y Return vs Nifty]))/_xlfn.STDEV.P(Table2[1Y Return vs Nifty])</f>
        <v>-0.88875335097693153</v>
      </c>
      <c r="I724">
        <v>-14.9066232679062</v>
      </c>
      <c r="J724">
        <f>(Table2[[#This Row],[1M Return vs Nifty]]-AVERAGE(Table2[1M Return vs Nifty]))/_xlfn.STDEV.P(Table2[1M Return vs Nifty])</f>
        <v>-1.3702554880443705</v>
      </c>
      <c r="K724">
        <v>-56.877925690138397</v>
      </c>
      <c r="L724">
        <f>(Table2[[#This Row],[6M Return vs Nifty]]-AVERAGE(Table2[6M Return vs Nifty]))/_xlfn.STDEV.P(Table2[6M Return vs Nifty])</f>
        <v>-2.0752965232680349</v>
      </c>
      <c r="M724">
        <v>-5.0272175181630301</v>
      </c>
      <c r="N724">
        <f>(Table2[[#This Row],[1W Return vs Nifty]]-AVERAGE(Table2[1W Return vs Nifty]))/_xlfn.STDEV.P(Table2[1W Return vs Nifty])</f>
        <v>-0.74489970742963074</v>
      </c>
      <c r="O724">
        <v>222.42</v>
      </c>
      <c r="P724">
        <v>231.83282686141999</v>
      </c>
      <c r="Q724">
        <v>267.23292188070502</v>
      </c>
      <c r="R724">
        <v>28.301511202635702</v>
      </c>
      <c r="S724" s="2">
        <f>(Table2[[#This Row],[Close Price]]-Table2[[#This Row],[20D EMA]])/Table2[[#This Row],[20D EMA]]</f>
        <v>-4.0733746965200858E-2</v>
      </c>
      <c r="T724" s="2">
        <f>(Table2[[#This Row],[Close Price]]-Table2[[#This Row],[50D EMA]])/Table2[[#This Row],[50D EMA]]</f>
        <v>-7.9681670242766192E-2</v>
      </c>
      <c r="U724" s="2">
        <f>(Table2[[#This Row],[Close Price]]-Table2[[#This Row],[200D EMA]])/Table2[[#This Row],[200D EMA]]</f>
        <v>-0.20159537792560725</v>
      </c>
      <c r="V724">
        <v>0.72607514258652806</v>
      </c>
      <c r="W724">
        <v>213.49</v>
      </c>
      <c r="X724">
        <v>220.47</v>
      </c>
      <c r="Y724">
        <v>210.31</v>
      </c>
      <c r="Z724">
        <v>214.1</v>
      </c>
      <c r="AA724">
        <v>208.68</v>
      </c>
      <c r="AB724">
        <v>235.2</v>
      </c>
      <c r="AC724" s="2">
        <f>(Table2[[#This Row],[Close Price]]/Table2[[#This Row],[Day Low]])-1</f>
        <v>-6.0892781863319811E-4</v>
      </c>
      <c r="AD724" s="2">
        <f>(Table2[[#This Row],[Day High]]/Table2[[#This Row],[Close Price]])-1</f>
        <v>3.332395950506184E-2</v>
      </c>
      <c r="AE724" s="2">
        <f>(Table2[[#This Row],[Close Price]]/Table2[[#This Row],[Current Week Low]])-1</f>
        <v>1.4502401217250771E-2</v>
      </c>
      <c r="AF724" s="2">
        <f>(Table2[[#This Row],[Current Week High]]/Table2[[#This Row],[Close Price]])-1</f>
        <v>3.4683164604423222E-3</v>
      </c>
      <c r="AG724" s="2">
        <f>(Table2[[#This Row],[Close Price]]/Table2[[#This Row],[Current Month Low]])-1</f>
        <v>2.2426682001150056E-2</v>
      </c>
      <c r="AH724" s="2">
        <f>(Table2[[#This Row],[Current Month High]]/Table2[[#This Row],[Close Price]])-1</f>
        <v>0.10236220472440927</v>
      </c>
      <c r="AI724">
        <v>102.357517810273</v>
      </c>
      <c r="AJ724">
        <v>11.4151436031331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-0.16</v>
      </c>
      <c r="AM724" t="s">
        <v>10184</v>
      </c>
      <c r="AN724">
        <v>-7.82</v>
      </c>
      <c r="AO724" t="s">
        <v>10184</v>
      </c>
      <c r="AP724">
        <v>-5.9304469251201003E-2</v>
      </c>
      <c r="AQ724">
        <f>(Table2[[#This Row],[Sharpe Ratio]]-AVERAGE(Table2[Sharpe Ratio]))/_xlfn.STDEV.P(Table2[Sharpe Ratio])</f>
        <v>-1.2774543969760659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656</v>
      </c>
      <c r="AT724">
        <f>_xlfn.RANK.AVG(Table2[[#This Row],[6M Return vs Nifty Z-Score]],Table2[6M Return vs Nifty Z-Score])</f>
        <v>727</v>
      </c>
      <c r="AU724">
        <f>_xlfn.RANK.AVG(Table2[[#This Row],[Sharpe Ratio Z-Score]],Table2[Sharpe Ratio Z-Score])</f>
        <v>649</v>
      </c>
      <c r="AV724">
        <f>(Table2[[#This Row],[Rank 1Y]]+Table2[[#This Row],[Rank 6M]]+Table2[[#This Row],[Rank Sharpe]])/3</f>
        <v>677.33333333333337</v>
      </c>
    </row>
    <row r="725" spans="1:48" x14ac:dyDescent="0.3">
      <c r="A725" t="s">
        <v>2281</v>
      </c>
      <c r="B725" t="s">
        <v>2282</v>
      </c>
      <c r="C725" t="s">
        <v>10143</v>
      </c>
      <c r="D725" t="s">
        <v>258</v>
      </c>
      <c r="E725">
        <v>2264.2074644200002</v>
      </c>
      <c r="F725">
        <v>505.85</v>
      </c>
      <c r="G725">
        <v>-48.036972499133498</v>
      </c>
      <c r="H725">
        <f>(Table2[[#This Row],[1Y Return vs Nifty]]-AVERAGE(Table2[1Y Return vs Nifty]))/_xlfn.STDEV.P(Table2[1Y Return vs Nifty])</f>
        <v>-1.1253631587356834</v>
      </c>
      <c r="I725">
        <v>-10.546147010386999</v>
      </c>
      <c r="J725">
        <f>(Table2[[#This Row],[1M Return vs Nifty]]-AVERAGE(Table2[1M Return vs Nifty]))/_xlfn.STDEV.P(Table2[1M Return vs Nifty])</f>
        <v>-0.95563927059177833</v>
      </c>
      <c r="K725">
        <v>-26.369347056004599</v>
      </c>
      <c r="L725">
        <f>(Table2[[#This Row],[6M Return vs Nifty]]-AVERAGE(Table2[6M Return vs Nifty]))/_xlfn.STDEV.P(Table2[6M Return vs Nifty])</f>
        <v>-1.136658209769873</v>
      </c>
      <c r="M725">
        <v>-3.5254381912505202</v>
      </c>
      <c r="N725">
        <f>(Table2[[#This Row],[1W Return vs Nifty]]-AVERAGE(Table2[1W Return vs Nifty]))/_xlfn.STDEV.P(Table2[1W Return vs Nifty])</f>
        <v>-0.42444365649111809</v>
      </c>
      <c r="O725">
        <v>516.98</v>
      </c>
      <c r="P725">
        <v>522.77256386945999</v>
      </c>
      <c r="Q725">
        <v>544.88951261547504</v>
      </c>
      <c r="R725">
        <v>27.679439726617399</v>
      </c>
      <c r="S725" s="2">
        <f>(Table2[[#This Row],[Close Price]]-Table2[[#This Row],[20D EMA]])/Table2[[#This Row],[20D EMA]]</f>
        <v>-2.1528879260319538E-2</v>
      </c>
      <c r="T725" s="2">
        <f>(Table2[[#This Row],[Close Price]]-Table2[[#This Row],[50D EMA]])/Table2[[#This Row],[50D EMA]]</f>
        <v>-3.2370795713153849E-2</v>
      </c>
      <c r="U725" s="2">
        <f>(Table2[[#This Row],[Close Price]]-Table2[[#This Row],[200D EMA]])/Table2[[#This Row],[200D EMA]]</f>
        <v>-7.1646658105209204E-2</v>
      </c>
      <c r="V725">
        <v>1.1702638571720101</v>
      </c>
      <c r="W725">
        <v>506.95</v>
      </c>
      <c r="X725">
        <v>513.15</v>
      </c>
      <c r="Y725">
        <v>502</v>
      </c>
      <c r="Z725">
        <v>510.15</v>
      </c>
      <c r="AA725">
        <v>502</v>
      </c>
      <c r="AB725">
        <v>533.95000000000005</v>
      </c>
      <c r="AC725" s="2">
        <f>(Table2[[#This Row],[Close Price]]/Table2[[#This Row],[Day Low]])-1</f>
        <v>-2.1698392346384265E-3</v>
      </c>
      <c r="AD725" s="2">
        <f>(Table2[[#This Row],[Day High]]/Table2[[#This Row],[Close Price]])-1</f>
        <v>1.4431155480873592E-2</v>
      </c>
      <c r="AE725" s="2">
        <f>(Table2[[#This Row],[Close Price]]/Table2[[#This Row],[Current Week Low]])-1</f>
        <v>7.6693227091633176E-3</v>
      </c>
      <c r="AF725" s="2">
        <f>(Table2[[#This Row],[Current Week High]]/Table2[[#This Row],[Close Price]])-1</f>
        <v>8.5005436394187672E-3</v>
      </c>
      <c r="AG725" s="2">
        <f>(Table2[[#This Row],[Close Price]]/Table2[[#This Row],[Current Month Low]])-1</f>
        <v>7.6693227091633176E-3</v>
      </c>
      <c r="AH725" s="2">
        <f>(Table2[[#This Row],[Current Month High]]/Table2[[#This Row],[Close Price]])-1</f>
        <v>5.5550064248294895E-2</v>
      </c>
      <c r="AI725">
        <v>42.858554907581201</v>
      </c>
      <c r="AJ725">
        <v>11.4207048458149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-0.16</v>
      </c>
      <c r="AM725" t="s">
        <v>10184</v>
      </c>
      <c r="AN725">
        <v>-4.8499999999999996</v>
      </c>
      <c r="AO725" t="s">
        <v>10184</v>
      </c>
      <c r="AQ725">
        <f>(Table2[[#This Row],[Sharpe Ratio]]-AVERAGE(Table2[Sharpe Ratio]))/_xlfn.STDEV.P(Table2[Sharpe Ratio])</f>
        <v>-0.60657038812317254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712</v>
      </c>
      <c r="AT725">
        <f>_xlfn.RANK.AVG(Table2[[#This Row],[6M Return vs Nifty Z-Score]],Table2[6M Return vs Nifty Z-Score])</f>
        <v>667</v>
      </c>
      <c r="AU725">
        <f>_xlfn.RANK.AVG(Table2[[#This Row],[Sharpe Ratio Z-Score]],Table2[Sharpe Ratio Z-Score])</f>
        <v>518</v>
      </c>
      <c r="AV725">
        <f>(Table2[[#This Row],[Rank 1Y]]+Table2[[#This Row],[Rank 6M]]+Table2[[#This Row],[Rank Sharpe]])/3</f>
        <v>632.33333333333337</v>
      </c>
    </row>
    <row r="726" spans="1:48" x14ac:dyDescent="0.3">
      <c r="A726" t="s">
        <v>2303</v>
      </c>
      <c r="B726" t="s">
        <v>2304</v>
      </c>
      <c r="C726" t="s">
        <v>10149</v>
      </c>
      <c r="D726" t="s">
        <v>532</v>
      </c>
      <c r="E726">
        <v>2199.1715162349901</v>
      </c>
      <c r="F726">
        <v>562.85</v>
      </c>
      <c r="G726">
        <v>-43.5560237066044</v>
      </c>
      <c r="H726">
        <f>(Table2[[#This Row],[1Y Return vs Nifty]]-AVERAGE(Table2[1Y Return vs Nifty]))/_xlfn.STDEV.P(Table2[1Y Return vs Nifty])</f>
        <v>-1.0702537223680511</v>
      </c>
      <c r="I726">
        <v>-4.9280744156914702</v>
      </c>
      <c r="J726">
        <f>(Table2[[#This Row],[1M Return vs Nifty]]-AVERAGE(Table2[1M Return vs Nifty]))/_xlfn.STDEV.P(Table2[1M Return vs Nifty])</f>
        <v>-0.42144440952126738</v>
      </c>
      <c r="K726">
        <v>-21.460327186189101</v>
      </c>
      <c r="L726">
        <f>(Table2[[#This Row],[6M Return vs Nifty]]-AVERAGE(Table2[6M Return vs Nifty]))/_xlfn.STDEV.P(Table2[6M Return vs Nifty])</f>
        <v>-0.9856254728210182</v>
      </c>
      <c r="M726">
        <v>-5.1476126104095403</v>
      </c>
      <c r="N726">
        <f>(Table2[[#This Row],[1W Return vs Nifty]]-AVERAGE(Table2[1W Return vs Nifty]))/_xlfn.STDEV.P(Table2[1W Return vs Nifty])</f>
        <v>-0.77059012353957512</v>
      </c>
      <c r="O726">
        <v>562.1</v>
      </c>
      <c r="P726">
        <v>554.423929454877</v>
      </c>
      <c r="Q726">
        <v>599.80814412854704</v>
      </c>
      <c r="R726">
        <v>48.682892101086303</v>
      </c>
      <c r="S726" s="2">
        <f>(Table2[[#This Row],[Close Price]]-Table2[[#This Row],[20D EMA]])/Table2[[#This Row],[20D EMA]]</f>
        <v>1.3342821561999644E-3</v>
      </c>
      <c r="T726" s="2">
        <f>(Table2[[#This Row],[Close Price]]-Table2[[#This Row],[50D EMA]])/Table2[[#This Row],[50D EMA]]</f>
        <v>1.5197883961119322E-2</v>
      </c>
      <c r="U726" s="2">
        <f>(Table2[[#This Row],[Close Price]]-Table2[[#This Row],[200D EMA]])/Table2[[#This Row],[200D EMA]]</f>
        <v>-6.1616609394730702E-2</v>
      </c>
      <c r="V726">
        <v>1.6917915220347699</v>
      </c>
      <c r="W726">
        <v>552</v>
      </c>
      <c r="X726">
        <v>563.95000000000005</v>
      </c>
      <c r="Y726">
        <v>554</v>
      </c>
      <c r="Z726">
        <v>565.20000000000005</v>
      </c>
      <c r="AA726">
        <v>549</v>
      </c>
      <c r="AB726">
        <v>599.20000000000005</v>
      </c>
      <c r="AC726" s="2">
        <f>(Table2[[#This Row],[Close Price]]/Table2[[#This Row],[Day Low]])-1</f>
        <v>1.9655797101449268E-2</v>
      </c>
      <c r="AD726" s="2">
        <f>(Table2[[#This Row],[Day High]]/Table2[[#This Row],[Close Price]])-1</f>
        <v>1.9543395220751325E-3</v>
      </c>
      <c r="AE726" s="2">
        <f>(Table2[[#This Row],[Close Price]]/Table2[[#This Row],[Current Week Low]])-1</f>
        <v>1.5974729241877261E-2</v>
      </c>
      <c r="AF726" s="2">
        <f>(Table2[[#This Row],[Current Week High]]/Table2[[#This Row],[Close Price]])-1</f>
        <v>4.1751798880695912E-3</v>
      </c>
      <c r="AG726" s="2">
        <f>(Table2[[#This Row],[Close Price]]/Table2[[#This Row],[Current Month Low]])-1</f>
        <v>2.5227686703096497E-2</v>
      </c>
      <c r="AH726" s="2">
        <f>(Table2[[#This Row],[Current Month High]]/Table2[[#This Row],[Close Price]])-1</f>
        <v>6.4582037843119888E-2</v>
      </c>
      <c r="AI726">
        <v>40.659145420627098</v>
      </c>
      <c r="AJ726">
        <v>22.0800347033944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-0.08</v>
      </c>
      <c r="AM726" t="s">
        <v>10184</v>
      </c>
      <c r="AN726">
        <v>3.42</v>
      </c>
      <c r="AO726" t="s">
        <v>10183</v>
      </c>
      <c r="AP726">
        <v>-7.5134649390004998E-2</v>
      </c>
      <c r="AQ726">
        <f>(Table2[[#This Row],[Sharpe Ratio]]-AVERAGE(Table2[Sharpe Ratio]))/_xlfn.STDEV.P(Table2[Sharpe Ratio])</f>
        <v>-1.4565338971634687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704</v>
      </c>
      <c r="AT726">
        <f>_xlfn.RANK.AVG(Table2[[#This Row],[6M Return vs Nifty Z-Score]],Table2[6M Return vs Nifty Z-Score])</f>
        <v>640</v>
      </c>
      <c r="AU726">
        <f>_xlfn.RANK.AVG(Table2[[#This Row],[Sharpe Ratio Z-Score]],Table2[Sharpe Ratio Z-Score])</f>
        <v>680</v>
      </c>
      <c r="AV726">
        <f>(Table2[[#This Row],[Rank 1Y]]+Table2[[#This Row],[Rank 6M]]+Table2[[#This Row],[Rank Sharpe]])/3</f>
        <v>674.66666666666663</v>
      </c>
    </row>
    <row r="727" spans="1:48" x14ac:dyDescent="0.3">
      <c r="A727" t="s">
        <v>2341</v>
      </c>
      <c r="B727" t="s">
        <v>2342</v>
      </c>
      <c r="C727" t="s">
        <v>10144</v>
      </c>
      <c r="D727" t="s">
        <v>293</v>
      </c>
      <c r="E727">
        <v>2142.1028774199999</v>
      </c>
      <c r="F727">
        <v>663.4</v>
      </c>
      <c r="G727">
        <v>-5.0956268493446002</v>
      </c>
      <c r="H727">
        <f>(Table2[[#This Row],[1Y Return vs Nifty]]-AVERAGE(Table2[1Y Return vs Nifty]))/_xlfn.STDEV.P(Table2[1Y Return vs Nifty])</f>
        <v>-0.5972443461366499</v>
      </c>
      <c r="I727">
        <v>-5.04869586372455</v>
      </c>
      <c r="J727">
        <f>(Table2[[#This Row],[1M Return vs Nifty]]-AVERAGE(Table2[1M Return vs Nifty]))/_xlfn.STDEV.P(Table2[1M Return vs Nifty])</f>
        <v>-0.43291370910543325</v>
      </c>
      <c r="K727">
        <v>-17.4782059022033</v>
      </c>
      <c r="L727">
        <f>(Table2[[#This Row],[6M Return vs Nifty]]-AVERAGE(Table2[6M Return vs Nifty]))/_xlfn.STDEV.P(Table2[6M Return vs Nifty])</f>
        <v>-0.86311004360454024</v>
      </c>
      <c r="M727">
        <v>-2.7940384749854701</v>
      </c>
      <c r="N727">
        <f>(Table2[[#This Row],[1W Return vs Nifty]]-AVERAGE(Table2[1W Return vs Nifty]))/_xlfn.STDEV.P(Table2[1W Return vs Nifty])</f>
        <v>-0.26837447872869097</v>
      </c>
      <c r="O727">
        <v>649.98</v>
      </c>
      <c r="P727">
        <v>628.54694725540799</v>
      </c>
      <c r="Q727">
        <v>622.59143494836803</v>
      </c>
      <c r="R727">
        <v>54.354852875989899</v>
      </c>
      <c r="S727" s="2">
        <f>(Table2[[#This Row],[Close Price]]-Table2[[#This Row],[20D EMA]])/Table2[[#This Row],[20D EMA]]</f>
        <v>2.0646789131973226E-2</v>
      </c>
      <c r="T727" s="2">
        <f>(Table2[[#This Row],[Close Price]]-Table2[[#This Row],[50D EMA]])/Table2[[#This Row],[50D EMA]]</f>
        <v>5.5450198106569704E-2</v>
      </c>
      <c r="U727" s="2">
        <f>(Table2[[#This Row],[Close Price]]-Table2[[#This Row],[200D EMA]])/Table2[[#This Row],[200D EMA]]</f>
        <v>6.5546300127010626E-2</v>
      </c>
      <c r="V727">
        <v>2.10161785020526</v>
      </c>
      <c r="W727">
        <v>663.4</v>
      </c>
      <c r="X727">
        <v>669.1</v>
      </c>
      <c r="Y727">
        <v>659.6</v>
      </c>
      <c r="Z727">
        <v>669.7</v>
      </c>
      <c r="AA727">
        <v>604.79999999999995</v>
      </c>
      <c r="AB727">
        <v>705.95</v>
      </c>
      <c r="AC727" s="2">
        <f>(Table2[[#This Row],[Close Price]]/Table2[[#This Row],[Day Low]])-1</f>
        <v>0</v>
      </c>
      <c r="AD727" s="2">
        <f>(Table2[[#This Row],[Day High]]/Table2[[#This Row],[Close Price]])-1</f>
        <v>8.5921012963521282E-3</v>
      </c>
      <c r="AE727" s="2">
        <f>(Table2[[#This Row],[Close Price]]/Table2[[#This Row],[Current Week Low]])-1</f>
        <v>5.761067313523327E-3</v>
      </c>
      <c r="AF727" s="2">
        <f>(Table2[[#This Row],[Current Week High]]/Table2[[#This Row],[Close Price]])-1</f>
        <v>9.4965330117577906E-3</v>
      </c>
      <c r="AG727" s="2">
        <f>(Table2[[#This Row],[Close Price]]/Table2[[#This Row],[Current Month Low]])-1</f>
        <v>9.6891534391534417E-2</v>
      </c>
      <c r="AH727" s="2">
        <f>(Table2[[#This Row],[Current Month High]]/Table2[[#This Row],[Close Price]])-1</f>
        <v>6.4139282484172444E-2</v>
      </c>
      <c r="AI727">
        <v>15.7521857099788</v>
      </c>
      <c r="AJ727">
        <v>47.8823004904146</v>
      </c>
      <c r="AK727" t="str">
        <f>IF(AND(Table2[[#This Row],[20D EMA]]&gt;Table2[[#This Row],[50D EMA]],Table2[[#This Row],[50D EMA]]&gt;Table2[[#This Row],[200D EMA]]),"Uptrend","Downtrend/NoTrend")</f>
        <v>Uptrend</v>
      </c>
      <c r="AL727">
        <v>0.05</v>
      </c>
      <c r="AM727" t="s">
        <v>10183</v>
      </c>
      <c r="AN727">
        <v>8.5299999999999994</v>
      </c>
      <c r="AO727" t="s">
        <v>10183</v>
      </c>
      <c r="AP727">
        <v>-6.1690933012569997E-2</v>
      </c>
      <c r="AQ727">
        <f>(Table2[[#This Row],[Sharpe Ratio]]-AVERAGE(Table2[Sharpe Ratio]))/_xlfn.STDEV.P(Table2[Sharpe Ratio])</f>
        <v>-1.3044513568245339</v>
      </c>
      <c r="AR7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-3.4660939343998485</v>
      </c>
      <c r="AS727">
        <f>_xlfn.RANK.AVG(Table2[[#This Row],[1Y Return vs Nifty Z-Score]],Table2[1Y Return vs Nifty Z-Score])</f>
        <v>537</v>
      </c>
      <c r="AT727">
        <f>_xlfn.RANK.AVG(Table2[[#This Row],[6M Return vs Nifty Z-Score]],Table2[6M Return vs Nifty Z-Score])</f>
        <v>605</v>
      </c>
      <c r="AU727">
        <f>_xlfn.RANK.AVG(Table2[[#This Row],[Sharpe Ratio Z-Score]],Table2[Sharpe Ratio Z-Score])</f>
        <v>655</v>
      </c>
      <c r="AV727">
        <f>(Table2[[#This Row],[Rank 1Y]]+Table2[[#This Row],[Rank 6M]]+Table2[[#This Row],[Rank Sharpe]])/3</f>
        <v>599</v>
      </c>
    </row>
    <row r="728" spans="1:48" x14ac:dyDescent="0.3">
      <c r="A728" t="s">
        <v>2500</v>
      </c>
      <c r="B728" t="s">
        <v>2501</v>
      </c>
      <c r="C728" t="s">
        <v>10153</v>
      </c>
      <c r="D728" t="s">
        <v>550</v>
      </c>
      <c r="E728">
        <v>1807.2732835299901</v>
      </c>
      <c r="F728">
        <v>107.58</v>
      </c>
      <c r="G728">
        <v>-57.645935632527198</v>
      </c>
      <c r="H728">
        <f>(Table2[[#This Row],[1Y Return vs Nifty]]-AVERAGE(Table2[1Y Return vs Nifty]))/_xlfn.STDEV.P(Table2[1Y Return vs Nifty])</f>
        <v>-1.24354003753456</v>
      </c>
      <c r="I728">
        <v>-11.197274794958201</v>
      </c>
      <c r="J728">
        <f>(Table2[[#This Row],[1M Return vs Nifty]]-AVERAGE(Table2[1M Return vs Nifty]))/_xlfn.STDEV.P(Table2[1M Return vs Nifty])</f>
        <v>-1.0175518056392208</v>
      </c>
      <c r="K728">
        <v>-29.949681710075499</v>
      </c>
      <c r="L728">
        <f>(Table2[[#This Row],[6M Return vs Nifty]]-AVERAGE(Table2[6M Return vs Nifty]))/_xlfn.STDEV.P(Table2[6M Return vs Nifty])</f>
        <v>-1.246812121617348</v>
      </c>
      <c r="M728">
        <v>-3.4440843753708501</v>
      </c>
      <c r="N728">
        <f>(Table2[[#This Row],[1W Return vs Nifty]]-AVERAGE(Table2[1W Return vs Nifty]))/_xlfn.STDEV.P(Table2[1W Return vs Nifty])</f>
        <v>-0.40708403374336355</v>
      </c>
      <c r="O728">
        <v>104.92</v>
      </c>
      <c r="P728">
        <v>104.254276513569</v>
      </c>
      <c r="Q728">
        <v>118.42539230081999</v>
      </c>
      <c r="R728">
        <v>59.929803513472201</v>
      </c>
      <c r="S728" s="2">
        <f>(Table2[[#This Row],[Close Price]]-Table2[[#This Row],[20D EMA]])/Table2[[#This Row],[20D EMA]]</f>
        <v>2.5352649637819257E-2</v>
      </c>
      <c r="T728" s="2">
        <f>(Table2[[#This Row],[Close Price]]-Table2[[#This Row],[50D EMA]])/Table2[[#This Row],[50D EMA]]</f>
        <v>3.1900115732884586E-2</v>
      </c>
      <c r="U728" s="2">
        <f>(Table2[[#This Row],[Close Price]]-Table2[[#This Row],[200D EMA]])/Table2[[#This Row],[200D EMA]]</f>
        <v>-9.1579956714611624E-2</v>
      </c>
      <c r="V728">
        <v>0.936446470301457</v>
      </c>
      <c r="W728">
        <v>108.06</v>
      </c>
      <c r="X728">
        <v>117.15</v>
      </c>
      <c r="Y728">
        <v>105</v>
      </c>
      <c r="Z728">
        <v>111</v>
      </c>
      <c r="AA728">
        <v>101.05</v>
      </c>
      <c r="AB728">
        <v>111</v>
      </c>
      <c r="AC728" s="2">
        <f>(Table2[[#This Row],[Close Price]]/Table2[[#This Row],[Day Low]])-1</f>
        <v>-4.441976679622428E-3</v>
      </c>
      <c r="AD728" s="2">
        <f>(Table2[[#This Row],[Day High]]/Table2[[#This Row],[Close Price]])-1</f>
        <v>8.8957055214724079E-2</v>
      </c>
      <c r="AE728" s="2">
        <f>(Table2[[#This Row],[Close Price]]/Table2[[#This Row],[Current Week Low]])-1</f>
        <v>2.4571428571428466E-2</v>
      </c>
      <c r="AF728" s="2">
        <f>(Table2[[#This Row],[Current Week High]]/Table2[[#This Row],[Close Price]])-1</f>
        <v>3.1790295593976614E-2</v>
      </c>
      <c r="AG728" s="2">
        <f>(Table2[[#This Row],[Close Price]]/Table2[[#This Row],[Current Month Low]])-1</f>
        <v>6.4621474517565503E-2</v>
      </c>
      <c r="AH728" s="2">
        <f>(Table2[[#This Row],[Current Month High]]/Table2[[#This Row],[Close Price]])-1</f>
        <v>3.1790295593976614E-2</v>
      </c>
      <c r="AI728">
        <v>73.219929354898596</v>
      </c>
      <c r="AJ728">
        <v>34.559099437148198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-0.09</v>
      </c>
      <c r="AM728" t="s">
        <v>10184</v>
      </c>
      <c r="AN728">
        <v>3.21</v>
      </c>
      <c r="AO728" t="s">
        <v>10183</v>
      </c>
      <c r="AP728">
        <v>-9.7132569023832993E-2</v>
      </c>
      <c r="AQ728">
        <f>(Table2[[#This Row],[Sharpe Ratio]]-AVERAGE(Table2[Sharpe Ratio]))/_xlfn.STDEV.P(Table2[Sharpe Ratio])</f>
        <v>-1.7053861792377649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724</v>
      </c>
      <c r="AT728">
        <f>_xlfn.RANK.AVG(Table2[[#This Row],[6M Return vs Nifty Z-Score]],Table2[6M Return vs Nifty Z-Score])</f>
        <v>689</v>
      </c>
      <c r="AU728">
        <f>_xlfn.RANK.AVG(Table2[[#This Row],[Sharpe Ratio Z-Score]],Table2[Sharpe Ratio Z-Score])</f>
        <v>703</v>
      </c>
      <c r="AV728">
        <f>(Table2[[#This Row],[Rank 1Y]]+Table2[[#This Row],[Rank 6M]]+Table2[[#This Row],[Rank Sharpe]])/3</f>
        <v>705.33333333333337</v>
      </c>
    </row>
    <row r="729" spans="1:48" x14ac:dyDescent="0.3">
      <c r="A729" t="s">
        <v>2568</v>
      </c>
      <c r="B729" t="s">
        <v>2569</v>
      </c>
      <c r="C729" t="s">
        <v>10142</v>
      </c>
      <c r="D729" t="s">
        <v>114</v>
      </c>
      <c r="E729">
        <v>1696.12558724</v>
      </c>
      <c r="F729">
        <v>6.91</v>
      </c>
      <c r="G729">
        <v>-40.361321478906902</v>
      </c>
      <c r="H729">
        <f>(Table2[[#This Row],[1Y Return vs Nifty]]-AVERAGE(Table2[1Y Return vs Nifty]))/_xlfn.STDEV.P(Table2[1Y Return vs Nifty])</f>
        <v>-1.0309633293547762</v>
      </c>
      <c r="I729">
        <v>-42.760088078166198</v>
      </c>
      <c r="J729">
        <f>(Table2[[#This Row],[1M Return vs Nifty]]-AVERAGE(Table2[1M Return vs Nifty]))/_xlfn.STDEV.P(Table2[1M Return vs Nifty])</f>
        <v>-4.0187043134827993</v>
      </c>
      <c r="K729">
        <v>-76.541256363387404</v>
      </c>
      <c r="L729">
        <f>(Table2[[#This Row],[6M Return vs Nifty]]-AVERAGE(Table2[6M Return vs Nifty]))/_xlfn.STDEV.P(Table2[6M Return vs Nifty])</f>
        <v>-2.6802658914655173</v>
      </c>
      <c r="M729">
        <v>-9.5888780341426401</v>
      </c>
      <c r="N729">
        <f>(Table2[[#This Row],[1W Return vs Nifty]]-AVERAGE(Table2[1W Return vs Nifty]))/_xlfn.STDEV.P(Table2[1W Return vs Nifty])</f>
        <v>-1.7182862020208738</v>
      </c>
      <c r="O729">
        <v>9.1</v>
      </c>
      <c r="P729">
        <v>11.992431401012499</v>
      </c>
      <c r="Q729">
        <v>15.299226485828999</v>
      </c>
      <c r="R729">
        <v>17.052843429029799</v>
      </c>
      <c r="S729" s="2">
        <f>(Table2[[#This Row],[Close Price]]-Table2[[#This Row],[20D EMA]])/Table2[[#This Row],[20D EMA]]</f>
        <v>-0.24065934065934061</v>
      </c>
      <c r="T729" s="2">
        <f>(Table2[[#This Row],[Close Price]]-Table2[[#This Row],[50D EMA]])/Table2[[#This Row],[50D EMA]]</f>
        <v>-0.42380324982166656</v>
      </c>
      <c r="U729" s="2">
        <f>(Table2[[#This Row],[Close Price]]-Table2[[#This Row],[200D EMA]])/Table2[[#This Row],[200D EMA]]</f>
        <v>-0.54834317889205519</v>
      </c>
      <c r="V729">
        <v>1.0140207467371201</v>
      </c>
      <c r="W729">
        <v>7.08</v>
      </c>
      <c r="X729">
        <v>7.25</v>
      </c>
      <c r="Y729">
        <v>6.71</v>
      </c>
      <c r="Z729">
        <v>7</v>
      </c>
      <c r="AA729">
        <v>6.71</v>
      </c>
      <c r="AB729">
        <v>10.48</v>
      </c>
      <c r="AC729" s="2">
        <f>(Table2[[#This Row],[Close Price]]/Table2[[#This Row],[Day Low]])-1</f>
        <v>-2.4011299435028222E-2</v>
      </c>
      <c r="AD729" s="2">
        <f>(Table2[[#This Row],[Day High]]/Table2[[#This Row],[Close Price]])-1</f>
        <v>4.9204052098408058E-2</v>
      </c>
      <c r="AE729" s="2">
        <f>(Table2[[#This Row],[Close Price]]/Table2[[#This Row],[Current Week Low]])-1</f>
        <v>2.9806259314456129E-2</v>
      </c>
      <c r="AF729" s="2">
        <f>(Table2[[#This Row],[Current Week High]]/Table2[[#This Row],[Close Price]])-1</f>
        <v>1.3024602026049159E-2</v>
      </c>
      <c r="AG729" s="2">
        <f>(Table2[[#This Row],[Close Price]]/Table2[[#This Row],[Current Month Low]])-1</f>
        <v>2.9806259314456129E-2</v>
      </c>
      <c r="AH729" s="2">
        <f>(Table2[[#This Row],[Current Month High]]/Table2[[#This Row],[Close Price]])-1</f>
        <v>0.51664254703328516</v>
      </c>
      <c r="AI729">
        <v>292.90882778581698</v>
      </c>
      <c r="AJ729">
        <v>2.9806259314456098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-0.68</v>
      </c>
      <c r="AM729" t="s">
        <v>10184</v>
      </c>
      <c r="AN729">
        <v>-29.27</v>
      </c>
      <c r="AO729" t="s">
        <v>10184</v>
      </c>
      <c r="AP729">
        <v>-8.9133490867249997E-3</v>
      </c>
      <c r="AQ729">
        <f>(Table2[[#This Row],[Sharpe Ratio]]-AVERAGE(Table2[Sharpe Ratio]))/_xlfn.STDEV.P(Table2[Sharpe Ratio])</f>
        <v>-0.70740298039000649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696</v>
      </c>
      <c r="AT729">
        <f>_xlfn.RANK.AVG(Table2[[#This Row],[6M Return vs Nifty Z-Score]],Table2[6M Return vs Nifty Z-Score])</f>
        <v>728</v>
      </c>
      <c r="AU729">
        <f>_xlfn.RANK.AVG(Table2[[#This Row],[Sharpe Ratio Z-Score]],Table2[Sharpe Ratio Z-Score])</f>
        <v>553</v>
      </c>
      <c r="AV729">
        <f>(Table2[[#This Row],[Rank 1Y]]+Table2[[#This Row],[Rank 6M]]+Table2[[#This Row],[Rank Sharpe]])/3</f>
        <v>659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69E05-DFAC-4EF2-A70D-821FDFC8155A}">
  <dimension ref="A1:Q4990"/>
  <sheetViews>
    <sheetView topLeftCell="G948" workbookViewId="0">
      <selection sqref="A1:Q1210"/>
    </sheetView>
  </sheetViews>
  <sheetFormatPr defaultRowHeight="14.4" x14ac:dyDescent="0.3"/>
  <cols>
    <col min="1" max="1" width="48.109375" bestFit="1" customWidth="1"/>
    <col min="2" max="2" width="15.109375" bestFit="1" customWidth="1"/>
    <col min="3" max="3" width="30" bestFit="1" customWidth="1"/>
    <col min="4" max="4" width="39.5546875" bestFit="1" customWidth="1"/>
    <col min="5" max="5" width="13" bestFit="1" customWidth="1"/>
    <col min="6" max="6" width="12.21875" bestFit="1" customWidth="1"/>
    <col min="7" max="7" width="18.21875" bestFit="1" customWidth="1"/>
    <col min="8" max="10" width="19" bestFit="1" customWidth="1"/>
    <col min="11" max="12" width="12" bestFit="1" customWidth="1"/>
    <col min="13" max="13" width="23.5546875" bestFit="1" customWidth="1"/>
    <col min="14" max="14" width="17" bestFit="1" customWidth="1"/>
    <col min="15" max="15" width="23.21875" bestFit="1" customWidth="1"/>
    <col min="16" max="16" width="22.8867187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10136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Row],[Ticker]],[1]!Table1[[Symbol]:[Industry]],2,FALSE),"-")</f>
        <v>Oil Gas &amp; Consumable Fuels</v>
      </c>
      <c r="D2" t="s">
        <v>18</v>
      </c>
      <c r="E2">
        <v>2161304.6852842201</v>
      </c>
      <c r="F2">
        <v>3194.45</v>
      </c>
      <c r="G2">
        <v>0.14481509985552701</v>
      </c>
      <c r="H2">
        <v>2.85284277612607</v>
      </c>
      <c r="I2">
        <v>3.3034031396329002</v>
      </c>
      <c r="J2">
        <v>-0.65459449902940503</v>
      </c>
      <c r="K2">
        <v>3006.0705058956401</v>
      </c>
      <c r="L2">
        <v>2785.0780286541199</v>
      </c>
      <c r="M2">
        <v>70.965160463733596</v>
      </c>
      <c r="N2">
        <v>0.70337355550841696</v>
      </c>
      <c r="O2">
        <v>0.72469439183584505</v>
      </c>
      <c r="P2">
        <v>43.874701616898498</v>
      </c>
      <c r="Q2">
        <v>3.8681053698320998E-2</v>
      </c>
    </row>
    <row r="3" spans="1:17" x14ac:dyDescent="0.3">
      <c r="A3" t="s">
        <v>19</v>
      </c>
      <c r="B3" t="s">
        <v>20</v>
      </c>
      <c r="C3" t="str">
        <f>IFERROR(VLOOKUP(Table1[[#This Row],[Ticker]],[1]!Table1[[Symbol]:[Industry]],2,FALSE),"-")</f>
        <v>Information Technology</v>
      </c>
      <c r="D3" t="s">
        <v>21</v>
      </c>
      <c r="E3">
        <v>1507783.7018137299</v>
      </c>
      <c r="F3">
        <v>4169.2</v>
      </c>
      <c r="G3">
        <v>-6.2668073984261001</v>
      </c>
      <c r="H3">
        <v>4.8187113144897404</v>
      </c>
      <c r="I3">
        <v>-4.4663704321172801</v>
      </c>
      <c r="J3">
        <v>3.0574253555705901</v>
      </c>
      <c r="K3">
        <v>3915.3667483406898</v>
      </c>
      <c r="L3">
        <v>3797.4698819861301</v>
      </c>
      <c r="M3">
        <v>72.860675756156894</v>
      </c>
      <c r="N3">
        <v>1.39348528659918</v>
      </c>
      <c r="O3">
        <v>2.0519524129329398</v>
      </c>
      <c r="P3">
        <v>25.9196617336152</v>
      </c>
      <c r="Q3">
        <v>-2.2604211375049001E-2</v>
      </c>
    </row>
    <row r="4" spans="1:17" x14ac:dyDescent="0.3">
      <c r="A4" t="s">
        <v>22</v>
      </c>
      <c r="B4" t="s">
        <v>23</v>
      </c>
      <c r="C4" t="str">
        <f>IFERROR(VLOOKUP(Table1[[#This Row],[Ticker]],[1]!Table1[[Symbol]:[Industry]],2,FALSE),"-")</f>
        <v>Financial Services</v>
      </c>
      <c r="D4" t="s">
        <v>24</v>
      </c>
      <c r="E4">
        <v>1234796.2947110999</v>
      </c>
      <c r="F4">
        <v>1622.1</v>
      </c>
      <c r="G4">
        <v>-29.053131004397201</v>
      </c>
      <c r="H4">
        <v>-3.00586110774857</v>
      </c>
      <c r="I4">
        <v>-14.2957209387751</v>
      </c>
      <c r="J4">
        <v>-2.3433334214861001</v>
      </c>
      <c r="K4">
        <v>1598.84661973634</v>
      </c>
      <c r="L4">
        <v>1551.8205383576701</v>
      </c>
      <c r="M4">
        <v>37.039219238422604</v>
      </c>
      <c r="N4">
        <v>1.2911452929568501</v>
      </c>
      <c r="O4">
        <v>10.597373774736401</v>
      </c>
      <c r="P4">
        <v>18.961534230501201</v>
      </c>
      <c r="Q4">
        <v>-8.6899101566775994E-2</v>
      </c>
    </row>
    <row r="5" spans="1:17" x14ac:dyDescent="0.3">
      <c r="A5" t="s">
        <v>25</v>
      </c>
      <c r="B5" t="s">
        <v>26</v>
      </c>
      <c r="C5" t="str">
        <f>IFERROR(VLOOKUP(Table1[[#This Row],[Ticker]],[1]!Table1[[Symbol]:[Industry]],2,FALSE),"-")</f>
        <v>Financial Services</v>
      </c>
      <c r="D5" t="s">
        <v>24</v>
      </c>
      <c r="E5">
        <v>865817.91335108003</v>
      </c>
      <c r="F5">
        <v>1229.95</v>
      </c>
      <c r="G5">
        <v>1.2991704365659</v>
      </c>
      <c r="H5">
        <v>6.1694996707335701</v>
      </c>
      <c r="I5">
        <v>10.530441682220101</v>
      </c>
      <c r="J5">
        <v>-0.21237208924287701</v>
      </c>
      <c r="K5">
        <v>1165.0003864180701</v>
      </c>
      <c r="L5">
        <v>1069.31616328255</v>
      </c>
      <c r="M5">
        <v>59.892373977105898</v>
      </c>
      <c r="N5">
        <v>0.80635112959537703</v>
      </c>
      <c r="O5">
        <v>2.2643196877921699</v>
      </c>
      <c r="P5">
        <v>36.813125695216897</v>
      </c>
      <c r="Q5">
        <v>7.2010335098542003E-2</v>
      </c>
    </row>
    <row r="6" spans="1:17" x14ac:dyDescent="0.3">
      <c r="A6" t="s">
        <v>27</v>
      </c>
      <c r="B6" t="s">
        <v>28</v>
      </c>
      <c r="C6" t="str">
        <f>IFERROR(VLOOKUP(Table1[[#This Row],[Ticker]],[1]!Table1[[Symbol]:[Industry]],2,FALSE),"-")</f>
        <v>Telecommunication</v>
      </c>
      <c r="D6" t="s">
        <v>29</v>
      </c>
      <c r="E6">
        <v>858482.996539279</v>
      </c>
      <c r="F6">
        <v>1437.6</v>
      </c>
      <c r="G6">
        <v>38.0471530473218</v>
      </c>
      <c r="H6">
        <v>-4.8647703135560398</v>
      </c>
      <c r="I6">
        <v>19.141511612923701</v>
      </c>
      <c r="J6">
        <v>-0.96342453005568196</v>
      </c>
      <c r="K6">
        <v>1384.38681752359</v>
      </c>
      <c r="L6">
        <v>1191.8086657326301</v>
      </c>
      <c r="M6">
        <v>54.181206601443101</v>
      </c>
      <c r="N6">
        <v>0.65816510860127098</v>
      </c>
      <c r="O6">
        <v>6.8621313299944404</v>
      </c>
      <c r="P6">
        <v>69.718434567026705</v>
      </c>
      <c r="Q6">
        <v>0.15633396348019801</v>
      </c>
    </row>
    <row r="7" spans="1:17" x14ac:dyDescent="0.3">
      <c r="A7" t="s">
        <v>30</v>
      </c>
      <c r="B7" t="s">
        <v>31</v>
      </c>
      <c r="C7" t="str">
        <f>IFERROR(VLOOKUP(Table1[[#This Row],[Ticker]],[1]!Table1[[Symbol]:[Industry]],2,FALSE),"-")</f>
        <v>Financial Services</v>
      </c>
      <c r="D7" t="s">
        <v>32</v>
      </c>
      <c r="E7">
        <v>788043.23377219995</v>
      </c>
      <c r="F7">
        <v>881.35</v>
      </c>
      <c r="G7">
        <v>20.952894639279702</v>
      </c>
      <c r="H7">
        <v>-2.6754941705944502</v>
      </c>
      <c r="I7">
        <v>26.424549073734099</v>
      </c>
      <c r="J7">
        <v>-0.50688718652419196</v>
      </c>
      <c r="K7">
        <v>830.00780304948398</v>
      </c>
      <c r="L7">
        <v>733.77599856800396</v>
      </c>
      <c r="M7">
        <v>72.211111531379302</v>
      </c>
      <c r="N7">
        <v>0.76390015829467905</v>
      </c>
      <c r="O7">
        <v>3.47761956090089</v>
      </c>
      <c r="P7">
        <v>62.251472754049999</v>
      </c>
      <c r="Q7">
        <v>8.1541274686532994E-2</v>
      </c>
    </row>
    <row r="8" spans="1:17" x14ac:dyDescent="0.3">
      <c r="A8" t="s">
        <v>33</v>
      </c>
      <c r="B8" t="s">
        <v>34</v>
      </c>
      <c r="C8" t="str">
        <f>IFERROR(VLOOKUP(Table1[[#This Row],[Ticker]],[1]!Table1[[Symbol]:[Industry]],2,FALSE),"-")</f>
        <v>Information Technology</v>
      </c>
      <c r="D8" t="s">
        <v>21</v>
      </c>
      <c r="E8">
        <v>707659.13280899997</v>
      </c>
      <c r="F8">
        <v>1707.05</v>
      </c>
      <c r="G8">
        <v>-5.7043989579226402</v>
      </c>
      <c r="H8">
        <v>9.1908756689624802</v>
      </c>
      <c r="I8">
        <v>-7.9388046033463802</v>
      </c>
      <c r="J8">
        <v>3.0988392855471698</v>
      </c>
      <c r="K8">
        <v>1550.4585272305901</v>
      </c>
      <c r="L8">
        <v>1513.82783624226</v>
      </c>
      <c r="M8">
        <v>85.192987242481706</v>
      </c>
      <c r="N8">
        <v>0.96035649770809395</v>
      </c>
      <c r="O8">
        <v>1.52016636888199</v>
      </c>
      <c r="P8">
        <v>30.808429118773901</v>
      </c>
      <c r="Q8">
        <v>-6.2798429188911001E-2</v>
      </c>
    </row>
    <row r="9" spans="1:17" x14ac:dyDescent="0.3">
      <c r="A9" t="s">
        <v>35</v>
      </c>
      <c r="B9" t="s">
        <v>36</v>
      </c>
      <c r="C9" t="str">
        <f>IFERROR(VLOOKUP(Table1[[#This Row],[Ticker]],[1]!Table1[[Symbol]:[Industry]],2,FALSE),"-")</f>
        <v>Financial Services</v>
      </c>
      <c r="D9" t="s">
        <v>37</v>
      </c>
      <c r="E9">
        <v>670639.50623703003</v>
      </c>
      <c r="F9">
        <v>1060.3</v>
      </c>
      <c r="G9">
        <v>45.098276197902301</v>
      </c>
      <c r="H9">
        <v>-5.80822017310948</v>
      </c>
      <c r="I9">
        <v>12.775836823652099</v>
      </c>
      <c r="J9">
        <v>2.5400642007240601</v>
      </c>
      <c r="K9">
        <v>1005.16808837055</v>
      </c>
      <c r="L9">
        <v>899.75287850972995</v>
      </c>
      <c r="M9">
        <v>72.744102807494698</v>
      </c>
      <c r="N9">
        <v>0.99943581932812298</v>
      </c>
      <c r="O9">
        <v>10.8176931057248</v>
      </c>
      <c r="P9">
        <v>77.500627772662497</v>
      </c>
      <c r="Q9">
        <v>-1.4781257442073001E-2</v>
      </c>
    </row>
    <row r="10" spans="1:17" x14ac:dyDescent="0.3">
      <c r="A10" t="s">
        <v>38</v>
      </c>
      <c r="B10" t="s">
        <v>39</v>
      </c>
      <c r="C10" t="str">
        <f>IFERROR(VLOOKUP(Table1[[#This Row],[Ticker]],[1]!Table1[[Symbol]:[Industry]],2,FALSE),"-")</f>
        <v>Fast Moving Consumer Goods</v>
      </c>
      <c r="D10" t="s">
        <v>40</v>
      </c>
      <c r="E10">
        <v>615357.95151779999</v>
      </c>
      <c r="F10">
        <v>2620.3000000000002</v>
      </c>
      <c r="G10">
        <v>-27.959555876932399</v>
      </c>
      <c r="H10">
        <v>0.53361304210431404</v>
      </c>
      <c r="I10">
        <v>-9.4344687333360202</v>
      </c>
      <c r="J10">
        <v>1.3289359256486499</v>
      </c>
      <c r="K10">
        <v>2467.16348525485</v>
      </c>
      <c r="L10">
        <v>2445.8157704610999</v>
      </c>
      <c r="M10">
        <v>77.069508215034105</v>
      </c>
      <c r="N10">
        <v>0.76590534455359305</v>
      </c>
      <c r="O10">
        <v>3.95565393275578</v>
      </c>
      <c r="P10">
        <v>20.637186068460601</v>
      </c>
      <c r="Q10">
        <v>-6.2721608990518998E-2</v>
      </c>
    </row>
    <row r="11" spans="1:17" x14ac:dyDescent="0.3">
      <c r="A11" t="s">
        <v>41</v>
      </c>
      <c r="B11" t="s">
        <v>42</v>
      </c>
      <c r="C11" t="str">
        <f>IFERROR(VLOOKUP(Table1[[#This Row],[Ticker]],[1]!Table1[[Symbol]:[Industry]],2,FALSE),"-")</f>
        <v>Fast Moving Consumer Goods</v>
      </c>
      <c r="D11" t="s">
        <v>43</v>
      </c>
      <c r="E11">
        <v>579058.79425534001</v>
      </c>
      <c r="F11">
        <v>463.4</v>
      </c>
      <c r="G11">
        <v>-27.564744866304</v>
      </c>
      <c r="H11">
        <v>1.38564280779056</v>
      </c>
      <c r="I11">
        <v>-12.163078046654</v>
      </c>
      <c r="J11">
        <v>4.5387041735915004</v>
      </c>
      <c r="K11">
        <v>434.54651834197102</v>
      </c>
      <c r="L11">
        <v>430.96746967727398</v>
      </c>
      <c r="M11">
        <v>87.524793973957998</v>
      </c>
      <c r="N11">
        <v>0.94977277935746995</v>
      </c>
      <c r="O11">
        <v>7.8334052654294304</v>
      </c>
      <c r="P11">
        <v>16.038562664329501</v>
      </c>
      <c r="Q11">
        <v>9.4179906916999998E-2</v>
      </c>
    </row>
    <row r="12" spans="1:17" x14ac:dyDescent="0.3">
      <c r="A12" t="s">
        <v>44</v>
      </c>
      <c r="B12" t="s">
        <v>45</v>
      </c>
      <c r="C12" t="str">
        <f>IFERROR(VLOOKUP(Table1[[#This Row],[Ticker]],[1]!Table1[[Symbol]:[Industry]],2,FALSE),"-")</f>
        <v>Construction</v>
      </c>
      <c r="D12" t="s">
        <v>46</v>
      </c>
      <c r="E12">
        <v>502039.53365663998</v>
      </c>
      <c r="F12">
        <v>3651.6</v>
      </c>
      <c r="G12">
        <v>22.239952294326201</v>
      </c>
      <c r="H12">
        <v>-6.3540384322325396</v>
      </c>
      <c r="I12">
        <v>-8.2011299399321906</v>
      </c>
      <c r="J12">
        <v>-0.925879650935026</v>
      </c>
      <c r="K12">
        <v>3588.1989283019102</v>
      </c>
      <c r="L12">
        <v>3355.64489838383</v>
      </c>
      <c r="M12">
        <v>57.944893701426501</v>
      </c>
      <c r="N12">
        <v>0.72121287196079198</v>
      </c>
      <c r="O12">
        <v>7.3474641253149198</v>
      </c>
      <c r="P12">
        <v>48.137931034482698</v>
      </c>
      <c r="Q12">
        <v>0.11674654550258</v>
      </c>
    </row>
    <row r="13" spans="1:17" x14ac:dyDescent="0.3">
      <c r="A13" t="s">
        <v>47</v>
      </c>
      <c r="B13" t="s">
        <v>48</v>
      </c>
      <c r="C13" t="str">
        <f>IFERROR(VLOOKUP(Table1[[#This Row],[Ticker]],[1]!Table1[[Symbol]:[Industry]],2,FALSE),"-")</f>
        <v>Financial Services</v>
      </c>
      <c r="D13" t="s">
        <v>49</v>
      </c>
      <c r="E13">
        <v>436313.64164599997</v>
      </c>
      <c r="F13">
        <v>7063.75</v>
      </c>
      <c r="G13">
        <v>-31.623937319039499</v>
      </c>
      <c r="H13">
        <v>-9.2347015253914897</v>
      </c>
      <c r="I13">
        <v>-16.804457229983001</v>
      </c>
      <c r="J13">
        <v>-2.70265024722144</v>
      </c>
      <c r="K13">
        <v>7031.5631969419501</v>
      </c>
      <c r="L13">
        <v>7018.7193646552596</v>
      </c>
      <c r="M13">
        <v>47.214849463182198</v>
      </c>
      <c r="N13">
        <v>0.77727511343831601</v>
      </c>
      <c r="O13">
        <v>15.9723942665015</v>
      </c>
      <c r="P13">
        <v>14.1560813213096</v>
      </c>
      <c r="Q13">
        <v>-4.5414614031880997E-2</v>
      </c>
    </row>
    <row r="14" spans="1:17" x14ac:dyDescent="0.3">
      <c r="A14" t="s">
        <v>50</v>
      </c>
      <c r="B14" t="s">
        <v>51</v>
      </c>
      <c r="C14" t="str">
        <f>IFERROR(VLOOKUP(Table1[[#This Row],[Ticker]],[1]!Table1[[Symbol]:[Industry]],2,FALSE),"-")</f>
        <v>Information Technology</v>
      </c>
      <c r="D14" t="s">
        <v>21</v>
      </c>
      <c r="E14">
        <v>425046.19154832</v>
      </c>
      <c r="F14">
        <v>1569.6</v>
      </c>
      <c r="G14">
        <v>10.373373490529801</v>
      </c>
      <c r="H14">
        <v>4.32344844398947</v>
      </c>
      <c r="I14">
        <v>-12.436011590220501</v>
      </c>
      <c r="J14">
        <v>1.2507733941394199</v>
      </c>
      <c r="K14">
        <v>1457.8293560198999</v>
      </c>
      <c r="L14">
        <v>1416.0577975035801</v>
      </c>
      <c r="M14">
        <v>81.716514860256197</v>
      </c>
      <c r="N14">
        <v>1.0604786619589801</v>
      </c>
      <c r="O14">
        <v>8.1390163098878698</v>
      </c>
      <c r="P14">
        <v>43.342465753424598</v>
      </c>
      <c r="Q14">
        <v>2.1943865739250001E-2</v>
      </c>
    </row>
    <row r="15" spans="1:17" x14ac:dyDescent="0.3">
      <c r="A15" t="s">
        <v>52</v>
      </c>
      <c r="B15" t="s">
        <v>53</v>
      </c>
      <c r="C15" t="str">
        <f>IFERROR(VLOOKUP(Table1[[#This Row],[Ticker]],[1]!Table1[[Symbol]:[Industry]],2,FALSE),"-")</f>
        <v>Oil Gas &amp; Consumable Fuels</v>
      </c>
      <c r="D15" t="s">
        <v>54</v>
      </c>
      <c r="E15">
        <v>405714.00439349998</v>
      </c>
      <c r="F15">
        <v>322.5</v>
      </c>
      <c r="G15">
        <v>68.140132699630598</v>
      </c>
      <c r="H15">
        <v>5.4520880908996299</v>
      </c>
      <c r="I15">
        <v>26.850757237809098</v>
      </c>
      <c r="J15">
        <v>4.5363573412270002</v>
      </c>
      <c r="K15">
        <v>278.63698313303797</v>
      </c>
      <c r="L15">
        <v>246.209585705503</v>
      </c>
      <c r="M15">
        <v>91.461889653327404</v>
      </c>
      <c r="N15">
        <v>1.3109762786084</v>
      </c>
      <c r="O15">
        <v>0.356589147286823</v>
      </c>
      <c r="P15">
        <v>94.277108433734895</v>
      </c>
      <c r="Q15">
        <v>0.112853384809668</v>
      </c>
    </row>
    <row r="16" spans="1:17" x14ac:dyDescent="0.3">
      <c r="A16" t="s">
        <v>55</v>
      </c>
      <c r="B16" t="s">
        <v>56</v>
      </c>
      <c r="C16" t="str">
        <f>IFERROR(VLOOKUP(Table1[[#This Row],[Ticker]],[1]!Table1[[Symbol]:[Industry]],2,FALSE),"-")</f>
        <v>Financial Services</v>
      </c>
      <c r="D16" t="s">
        <v>24</v>
      </c>
      <c r="E16">
        <v>404119.46554725</v>
      </c>
      <c r="F16">
        <v>1307.45</v>
      </c>
      <c r="G16">
        <v>9.8381466147070693</v>
      </c>
      <c r="H16">
        <v>5.7897677600191004</v>
      </c>
      <c r="I16">
        <v>5.5238705215957697</v>
      </c>
      <c r="J16">
        <v>1.22412968764791</v>
      </c>
      <c r="K16">
        <v>1214.0828755810101</v>
      </c>
      <c r="L16">
        <v>1105.1612452833201</v>
      </c>
      <c r="M16">
        <v>69.791450811885596</v>
      </c>
      <c r="N16">
        <v>0.78325345536454705</v>
      </c>
      <c r="O16">
        <v>2.4628092852499099</v>
      </c>
      <c r="P16">
        <v>41.018173974006302</v>
      </c>
      <c r="Q16">
        <v>4.6073869775771999E-2</v>
      </c>
    </row>
    <row r="17" spans="1:17" x14ac:dyDescent="0.3">
      <c r="A17" t="s">
        <v>57</v>
      </c>
      <c r="B17" t="s">
        <v>58</v>
      </c>
      <c r="C17" t="str">
        <f>IFERROR(VLOOKUP(Table1[[#This Row],[Ticker]],[1]!Table1[[Symbol]:[Industry]],2,FALSE),"-")</f>
        <v>Automobile and Auto Components</v>
      </c>
      <c r="D17" t="s">
        <v>59</v>
      </c>
      <c r="E17">
        <v>397562.05482299998</v>
      </c>
      <c r="F17">
        <v>12643.95</v>
      </c>
      <c r="G17">
        <v>4.8206166036818896</v>
      </c>
      <c r="H17">
        <v>-6.5617407043410401</v>
      </c>
      <c r="I17">
        <v>14.085332249904701</v>
      </c>
      <c r="J17">
        <v>3.11638350404378</v>
      </c>
      <c r="K17">
        <v>12407.660389009399</v>
      </c>
      <c r="L17">
        <v>11496.3323618551</v>
      </c>
      <c r="M17">
        <v>61.433214297185799</v>
      </c>
      <c r="N17">
        <v>1.4352478417143</v>
      </c>
      <c r="O17">
        <v>5.1886475349870897</v>
      </c>
      <c r="P17">
        <v>36.630052462949003</v>
      </c>
      <c r="Q17">
        <v>3.7911173227565001E-2</v>
      </c>
    </row>
    <row r="18" spans="1:17" x14ac:dyDescent="0.3">
      <c r="A18" t="s">
        <v>60</v>
      </c>
      <c r="B18" t="s">
        <v>61</v>
      </c>
      <c r="C18" t="str">
        <f>IFERROR(VLOOKUP(Table1[[#This Row],[Ticker]],[1]!Table1[[Symbol]:[Industry]],2,FALSE),"-")</f>
        <v>Healthcare</v>
      </c>
      <c r="D18" t="s">
        <v>62</v>
      </c>
      <c r="E18">
        <v>379334.85875700001</v>
      </c>
      <c r="F18">
        <v>1586.2</v>
      </c>
      <c r="G18">
        <v>21.527512418093298</v>
      </c>
      <c r="H18">
        <v>-1.1714837507423299</v>
      </c>
      <c r="I18">
        <v>8.0565984464499305</v>
      </c>
      <c r="J18">
        <v>-0.68164089985502696</v>
      </c>
      <c r="K18">
        <v>1527.0113223701601</v>
      </c>
      <c r="L18">
        <v>1408.2847239130299</v>
      </c>
      <c r="M18">
        <v>65.745529642093601</v>
      </c>
      <c r="N18">
        <v>0.61637597501120001</v>
      </c>
      <c r="O18">
        <v>3.3192535619719998</v>
      </c>
      <c r="P18">
        <v>49.099967100625001</v>
      </c>
      <c r="Q18">
        <v>0.100775732064595</v>
      </c>
    </row>
    <row r="19" spans="1:17" x14ac:dyDescent="0.3">
      <c r="A19" t="s">
        <v>63</v>
      </c>
      <c r="B19" t="s">
        <v>64</v>
      </c>
      <c r="C19" t="str">
        <f>IFERROR(VLOOKUP(Table1[[#This Row],[Ticker]],[1]!Table1[[Symbol]:[Industry]],2,FALSE),"-")</f>
        <v>Automobile and Auto Components</v>
      </c>
      <c r="D19" t="s">
        <v>59</v>
      </c>
      <c r="E19">
        <v>376112.59481639997</v>
      </c>
      <c r="F19">
        <v>1024.45</v>
      </c>
      <c r="G19">
        <v>39.964636384102903</v>
      </c>
      <c r="H19">
        <v>-2.9855710678148601</v>
      </c>
      <c r="I19">
        <v>14.8290390177585</v>
      </c>
      <c r="J19">
        <v>0.11843919600674201</v>
      </c>
      <c r="K19">
        <v>979.93476437965603</v>
      </c>
      <c r="L19">
        <v>868.45967737308695</v>
      </c>
      <c r="M19">
        <v>67.840824886467502</v>
      </c>
      <c r="N19">
        <v>0.87143574224807996</v>
      </c>
      <c r="O19">
        <v>4.0167894968031499</v>
      </c>
      <c r="P19">
        <v>72.669812910837706</v>
      </c>
      <c r="Q19">
        <v>0.158434497622603</v>
      </c>
    </row>
    <row r="20" spans="1:17" x14ac:dyDescent="0.3">
      <c r="A20" t="s">
        <v>65</v>
      </c>
      <c r="B20" t="s">
        <v>66</v>
      </c>
      <c r="C20" t="str">
        <f>IFERROR(VLOOKUP(Table1[[#This Row],[Ticker]],[1]!Table1[[Symbol]:[Industry]],2,FALSE),"-")</f>
        <v>Power</v>
      </c>
      <c r="D20" t="s">
        <v>67</v>
      </c>
      <c r="E20">
        <v>373903.44612703897</v>
      </c>
      <c r="F20">
        <v>385.65</v>
      </c>
      <c r="G20">
        <v>81.112878368840697</v>
      </c>
      <c r="H20">
        <v>-3.1199499971145599</v>
      </c>
      <c r="I20">
        <v>10.276253815936499</v>
      </c>
      <c r="J20">
        <v>-1.9962173309448401</v>
      </c>
      <c r="K20">
        <v>365.90772423929297</v>
      </c>
      <c r="L20">
        <v>319.67098248370098</v>
      </c>
      <c r="M20">
        <v>68.902372130895401</v>
      </c>
      <c r="N20">
        <v>0.86429034670289795</v>
      </c>
      <c r="O20">
        <v>1.9577336963568099</v>
      </c>
      <c r="P20">
        <v>107.561894510226</v>
      </c>
      <c r="Q20">
        <v>0.16455574768053699</v>
      </c>
    </row>
    <row r="21" spans="1:17" x14ac:dyDescent="0.3">
      <c r="A21" t="s">
        <v>68</v>
      </c>
      <c r="B21" t="s">
        <v>69</v>
      </c>
      <c r="C21" t="str">
        <f>IFERROR(VLOOKUP(Table1[[#This Row],[Ticker]],[1]!Table1[[Symbol]:[Industry]],2,FALSE),"-")</f>
        <v>Capital Goods</v>
      </c>
      <c r="D21" t="s">
        <v>70</v>
      </c>
      <c r="E21">
        <v>368133.88650000002</v>
      </c>
      <c r="F21">
        <v>5504.6</v>
      </c>
      <c r="G21">
        <v>162.85376744705999</v>
      </c>
      <c r="H21">
        <v>-4.5914665791732796</v>
      </c>
      <c r="I21">
        <v>70.372122130938607</v>
      </c>
      <c r="J21">
        <v>-2.3649195885183998</v>
      </c>
      <c r="K21">
        <v>4944.9782066003499</v>
      </c>
      <c r="L21">
        <v>3615.4610879653101</v>
      </c>
      <c r="M21">
        <v>57.367258763701003</v>
      </c>
      <c r="N21">
        <v>0.644844411477833</v>
      </c>
      <c r="O21">
        <v>3.0910511208806999</v>
      </c>
      <c r="P21">
        <v>211.38137798393399</v>
      </c>
      <c r="Q21">
        <v>0.28460347671274799</v>
      </c>
    </row>
    <row r="22" spans="1:17" x14ac:dyDescent="0.3">
      <c r="A22" t="s">
        <v>71</v>
      </c>
      <c r="B22" t="s">
        <v>72</v>
      </c>
      <c r="C22" t="str">
        <f>IFERROR(VLOOKUP(Table1[[#This Row],[Ticker]],[1]!Table1[[Symbol]:[Industry]],2,FALSE),"-")</f>
        <v>Financial Services</v>
      </c>
      <c r="D22" t="s">
        <v>24</v>
      </c>
      <c r="E22">
        <v>365981.83396179997</v>
      </c>
      <c r="F22">
        <v>1843.55</v>
      </c>
      <c r="G22">
        <v>-28.4901316100364</v>
      </c>
      <c r="H22">
        <v>1.6534696242309701</v>
      </c>
      <c r="I22">
        <v>-11.694256036340301</v>
      </c>
      <c r="J22">
        <v>-2.0098634171567702</v>
      </c>
      <c r="K22">
        <v>1767.1613185393001</v>
      </c>
      <c r="L22">
        <v>1765.6337505394399</v>
      </c>
      <c r="M22">
        <v>60.217238803723099</v>
      </c>
      <c r="N22">
        <v>0.60936125319609302</v>
      </c>
      <c r="O22">
        <v>7.8218654226899202</v>
      </c>
      <c r="P22">
        <v>19.412507691809399</v>
      </c>
      <c r="Q22">
        <v>-7.9711762948517006E-2</v>
      </c>
    </row>
    <row r="23" spans="1:17" x14ac:dyDescent="0.3">
      <c r="A23" t="s">
        <v>73</v>
      </c>
      <c r="B23" t="s">
        <v>74</v>
      </c>
      <c r="C23" t="str">
        <f>IFERROR(VLOOKUP(Table1[[#This Row],[Ticker]],[1]!Table1[[Symbol]:[Industry]],2,FALSE),"-")</f>
        <v>Metals &amp; Mining</v>
      </c>
      <c r="D23" t="s">
        <v>75</v>
      </c>
      <c r="E23">
        <v>352305.94643383898</v>
      </c>
      <c r="F23">
        <v>3090.4</v>
      </c>
      <c r="G23">
        <v>2.6396003912516299</v>
      </c>
      <c r="H23">
        <v>-12.6473761748844</v>
      </c>
      <c r="I23">
        <v>-11.2357435265051</v>
      </c>
      <c r="J23">
        <v>-3.6575458509585901</v>
      </c>
      <c r="K23">
        <v>3152.1725347975398</v>
      </c>
      <c r="L23">
        <v>2970.5420727677001</v>
      </c>
      <c r="M23">
        <v>37.0259222352256</v>
      </c>
      <c r="N23">
        <v>0.34425645777596298</v>
      </c>
      <c r="O23">
        <v>21.1461299508154</v>
      </c>
      <c r="P23">
        <v>44.276377217553602</v>
      </c>
      <c r="Q23">
        <v>7.2353205697005998E-2</v>
      </c>
    </row>
    <row r="24" spans="1:17" x14ac:dyDescent="0.3">
      <c r="A24" t="s">
        <v>76</v>
      </c>
      <c r="B24" t="s">
        <v>77</v>
      </c>
      <c r="C24" t="str">
        <f>IFERROR(VLOOKUP(Table1[[#This Row],[Ticker]],[1]!Table1[[Symbol]:[Industry]],2,FALSE),"-")</f>
        <v>Construction Materials</v>
      </c>
      <c r="D24" t="s">
        <v>78</v>
      </c>
      <c r="E24">
        <v>341166.36111842998</v>
      </c>
      <c r="F24">
        <v>11833.65</v>
      </c>
      <c r="G24">
        <v>14.946931467612099</v>
      </c>
      <c r="H24">
        <v>-1.6460763822598099</v>
      </c>
      <c r="I24">
        <v>7.6119205795872302</v>
      </c>
      <c r="J24">
        <v>-1.8353020664258799</v>
      </c>
      <c r="K24">
        <v>10838.8378098464</v>
      </c>
      <c r="L24">
        <v>9774.8028351150606</v>
      </c>
      <c r="M24">
        <v>67.408218422885895</v>
      </c>
      <c r="N24">
        <v>0.76483681495073597</v>
      </c>
      <c r="O24">
        <v>2.06487432026467</v>
      </c>
      <c r="P24">
        <v>48.149330529004096</v>
      </c>
      <c r="Q24">
        <v>1.8721279788636001E-2</v>
      </c>
    </row>
    <row r="25" spans="1:17" x14ac:dyDescent="0.3">
      <c r="A25" t="s">
        <v>79</v>
      </c>
      <c r="B25" t="s">
        <v>80</v>
      </c>
      <c r="C25" t="str">
        <f>IFERROR(VLOOKUP(Table1[[#This Row],[Ticker]],[1]!Table1[[Symbol]:[Industry]],2,FALSE),"-")</f>
        <v>Automobile and Auto Components</v>
      </c>
      <c r="D25" t="s">
        <v>59</v>
      </c>
      <c r="E25">
        <v>327171.17626829998</v>
      </c>
      <c r="F25">
        <v>2731.05</v>
      </c>
      <c r="G25">
        <v>52.098050605538397</v>
      </c>
      <c r="H25">
        <v>-13.887028734400101</v>
      </c>
      <c r="I25">
        <v>55.715651974578897</v>
      </c>
      <c r="J25">
        <v>-6.9577338587528601</v>
      </c>
      <c r="K25">
        <v>2646.2348682838301</v>
      </c>
      <c r="L25">
        <v>2093.75666771027</v>
      </c>
      <c r="M25">
        <v>37.750421127546701</v>
      </c>
      <c r="N25">
        <v>0.92638479033205301</v>
      </c>
      <c r="O25">
        <v>10.3421760861207</v>
      </c>
      <c r="P25">
        <v>92.904820766378194</v>
      </c>
      <c r="Q25">
        <v>0.178251142857488</v>
      </c>
    </row>
    <row r="26" spans="1:17" x14ac:dyDescent="0.3">
      <c r="A26" t="s">
        <v>81</v>
      </c>
      <c r="B26" t="s">
        <v>82</v>
      </c>
      <c r="C26" t="str">
        <f>IFERROR(VLOOKUP(Table1[[#This Row],[Ticker]],[1]!Table1[[Symbol]:[Industry]],2,FALSE),"-")</f>
        <v>Consumer Services</v>
      </c>
      <c r="D26" t="s">
        <v>83</v>
      </c>
      <c r="E26">
        <v>324640.96662918001</v>
      </c>
      <c r="F26">
        <v>4988.8500000000004</v>
      </c>
      <c r="G26">
        <v>8.6718388643206197</v>
      </c>
      <c r="H26">
        <v>-0.372187433533478</v>
      </c>
      <c r="I26">
        <v>18.038566225224599</v>
      </c>
      <c r="J26">
        <v>0.57115659467555202</v>
      </c>
      <c r="K26">
        <v>4719.8796723626501</v>
      </c>
      <c r="L26">
        <v>4289.8572901548496</v>
      </c>
      <c r="M26">
        <v>70.259087204577497</v>
      </c>
      <c r="N26">
        <v>1.1570875078762199</v>
      </c>
      <c r="O26">
        <v>4.6132876314180598</v>
      </c>
      <c r="P26">
        <v>42.895810955961302</v>
      </c>
      <c r="Q26">
        <v>1.2470545344216001E-2</v>
      </c>
    </row>
    <row r="27" spans="1:17" x14ac:dyDescent="0.3">
      <c r="A27" t="s">
        <v>84</v>
      </c>
      <c r="B27" t="s">
        <v>85</v>
      </c>
      <c r="C27" t="str">
        <f>IFERROR(VLOOKUP(Table1[[#This Row],[Ticker]],[1]!Table1[[Symbol]:[Industry]],2,FALSE),"-")</f>
        <v>Services</v>
      </c>
      <c r="D27" t="s">
        <v>86</v>
      </c>
      <c r="E27">
        <v>322951.57297222503</v>
      </c>
      <c r="F27">
        <v>1495.05</v>
      </c>
      <c r="G27">
        <v>78.837252194508807</v>
      </c>
      <c r="H27">
        <v>-2.0978888616360698</v>
      </c>
      <c r="I27">
        <v>13.001603810643701</v>
      </c>
      <c r="J27">
        <v>-1.6723727868596701</v>
      </c>
      <c r="K27">
        <v>1423.9859406252899</v>
      </c>
      <c r="L27">
        <v>1215.39411047765</v>
      </c>
      <c r="M27">
        <v>60.449349745971197</v>
      </c>
      <c r="N27">
        <v>0.46274189379796499</v>
      </c>
      <c r="O27">
        <v>8.4512223671449291</v>
      </c>
      <c r="P27">
        <v>106.043274531422</v>
      </c>
      <c r="Q27">
        <v>7.5202465616071995E-2</v>
      </c>
    </row>
    <row r="28" spans="1:17" x14ac:dyDescent="0.3">
      <c r="A28" t="s">
        <v>87</v>
      </c>
      <c r="B28" t="s">
        <v>88</v>
      </c>
      <c r="C28" t="str">
        <f>IFERROR(VLOOKUP(Table1[[#This Row],[Ticker]],[1]!Table1[[Symbol]:[Industry]],2,FALSE),"-")</f>
        <v>Power</v>
      </c>
      <c r="D28" t="s">
        <v>89</v>
      </c>
      <c r="E28">
        <v>319754.75929721998</v>
      </c>
      <c r="F28">
        <v>343.85</v>
      </c>
      <c r="G28">
        <v>64.565167942741496</v>
      </c>
      <c r="H28">
        <v>1.59347331718386</v>
      </c>
      <c r="I28">
        <v>31.322726624327402</v>
      </c>
      <c r="J28">
        <v>-0.27233347902315003</v>
      </c>
      <c r="K28">
        <v>321.18156582492799</v>
      </c>
      <c r="L28">
        <v>272.896528363389</v>
      </c>
      <c r="M28">
        <v>69.7372744372298</v>
      </c>
      <c r="N28">
        <v>0.54123281058999195</v>
      </c>
      <c r="O28">
        <v>1.425039988367</v>
      </c>
      <c r="P28">
        <v>91.6666666666667</v>
      </c>
      <c r="Q28">
        <v>0.112480098884983</v>
      </c>
    </row>
    <row r="29" spans="1:17" x14ac:dyDescent="0.3">
      <c r="A29" t="s">
        <v>90</v>
      </c>
      <c r="B29" t="s">
        <v>91</v>
      </c>
      <c r="C29" t="str">
        <f>IFERROR(VLOOKUP(Table1[[#This Row],[Ticker]],[1]!Table1[[Symbol]:[Industry]],2,FALSE),"-")</f>
        <v>Oil Gas &amp; Consumable Fuels</v>
      </c>
      <c r="D29" t="s">
        <v>92</v>
      </c>
      <c r="E29">
        <v>306749.80247642501</v>
      </c>
      <c r="F29">
        <v>497.75</v>
      </c>
      <c r="G29">
        <v>90.5550582660277</v>
      </c>
      <c r="H29">
        <v>-3.4709761599468498</v>
      </c>
      <c r="I29">
        <v>18.138479244327399</v>
      </c>
      <c r="J29">
        <v>-0.217551041790257</v>
      </c>
      <c r="K29">
        <v>476.88871565094598</v>
      </c>
      <c r="L29">
        <v>411.99558433797102</v>
      </c>
      <c r="M29">
        <v>66.392209923260694</v>
      </c>
      <c r="N29">
        <v>0.72214624833636099</v>
      </c>
      <c r="O29">
        <v>5.9568056253139101</v>
      </c>
      <c r="P29">
        <v>119.41811769892</v>
      </c>
      <c r="Q29">
        <v>0.142437254437669</v>
      </c>
    </row>
    <row r="30" spans="1:17" x14ac:dyDescent="0.3">
      <c r="A30" t="s">
        <v>93</v>
      </c>
      <c r="B30" t="s">
        <v>94</v>
      </c>
      <c r="C30" t="str">
        <f>IFERROR(VLOOKUP(Table1[[#This Row],[Ticker]],[1]!Table1[[Symbol]:[Industry]],2,FALSE),"-")</f>
        <v>Information Technology</v>
      </c>
      <c r="D30" t="s">
        <v>21</v>
      </c>
      <c r="E30">
        <v>293095.47528359998</v>
      </c>
      <c r="F30">
        <v>559.70000000000005</v>
      </c>
      <c r="G30">
        <v>9.1163098751041503</v>
      </c>
      <c r="H30">
        <v>11.701885633405199</v>
      </c>
      <c r="I30">
        <v>1.8972767794801599</v>
      </c>
      <c r="J30">
        <v>3.4646315479887702</v>
      </c>
      <c r="K30">
        <v>498.54240602899</v>
      </c>
      <c r="L30">
        <v>466.746353530129</v>
      </c>
      <c r="M30">
        <v>81.408478035793095</v>
      </c>
      <c r="N30">
        <v>1.2692149593718101</v>
      </c>
      <c r="O30">
        <v>1.2864034304091301</v>
      </c>
      <c r="P30">
        <v>49.233435541927697</v>
      </c>
      <c r="Q30">
        <v>-9.9308393166531006E-2</v>
      </c>
    </row>
    <row r="31" spans="1:17" x14ac:dyDescent="0.3">
      <c r="A31" t="s">
        <v>95</v>
      </c>
      <c r="B31" t="s">
        <v>96</v>
      </c>
      <c r="C31" t="str">
        <f>IFERROR(VLOOKUP(Table1[[#This Row],[Ticker]],[1]!Table1[[Symbol]:[Industry]],2,FALSE),"-")</f>
        <v>Consumer Durables</v>
      </c>
      <c r="D31" t="s">
        <v>97</v>
      </c>
      <c r="E31">
        <v>286077.35310000001</v>
      </c>
      <c r="F31">
        <v>3224.2</v>
      </c>
      <c r="G31">
        <v>-19.1954871978078</v>
      </c>
      <c r="H31">
        <v>-13.794660346666101</v>
      </c>
      <c r="I31">
        <v>-25.4886397011892</v>
      </c>
      <c r="J31">
        <v>-9.2663019845725197E-2</v>
      </c>
      <c r="K31">
        <v>3379.79175184735</v>
      </c>
      <c r="L31">
        <v>3391.6085823701301</v>
      </c>
      <c r="M31">
        <v>35.664559174831403</v>
      </c>
      <c r="N31">
        <v>1.0844017202187</v>
      </c>
      <c r="O31">
        <v>20.555486632342902</v>
      </c>
      <c r="P31">
        <v>11.856233412548301</v>
      </c>
      <c r="Q31">
        <v>6.7400686165559998E-2</v>
      </c>
    </row>
    <row r="32" spans="1:17" x14ac:dyDescent="0.3">
      <c r="A32" t="s">
        <v>98</v>
      </c>
      <c r="B32" t="s">
        <v>99</v>
      </c>
      <c r="C32" t="str">
        <f>IFERROR(VLOOKUP(Table1[[#This Row],[Ticker]],[1]!Table1[[Symbol]:[Industry]],2,FALSE),"-")</f>
        <v>Financial Services</v>
      </c>
      <c r="D32" t="s">
        <v>100</v>
      </c>
      <c r="E32">
        <v>284240.00550000003</v>
      </c>
      <c r="F32">
        <v>216.32</v>
      </c>
      <c r="G32">
        <v>539.93003654578399</v>
      </c>
      <c r="H32">
        <v>18.621914032672699</v>
      </c>
      <c r="I32">
        <v>55.007223932017297</v>
      </c>
      <c r="J32">
        <v>10.629391803660299</v>
      </c>
      <c r="K32">
        <v>177.17301858722101</v>
      </c>
      <c r="L32">
        <v>135.393263581399</v>
      </c>
      <c r="M32">
        <v>84.902836138874704</v>
      </c>
      <c r="N32">
        <v>1.8770139979023199</v>
      </c>
      <c r="O32">
        <v>5.86168639053255</v>
      </c>
      <c r="P32">
        <v>568.68624420401795</v>
      </c>
      <c r="Q32">
        <v>0.187578709607783</v>
      </c>
    </row>
    <row r="33" spans="1:17" x14ac:dyDescent="0.3">
      <c r="A33" t="s">
        <v>101</v>
      </c>
      <c r="B33" t="s">
        <v>102</v>
      </c>
      <c r="C33" t="str">
        <f>IFERROR(VLOOKUP(Table1[[#This Row],[Ticker]],[1]!Table1[[Symbol]:[Industry]],2,FALSE),"-")</f>
        <v>Consumer Durables</v>
      </c>
      <c r="D33" t="s">
        <v>103</v>
      </c>
      <c r="E33">
        <v>283430.37129435001</v>
      </c>
      <c r="F33">
        <v>2956.5</v>
      </c>
      <c r="G33">
        <v>-40.231863812555602</v>
      </c>
      <c r="H33">
        <v>-2.15663315250801</v>
      </c>
      <c r="I33">
        <v>-20.959733795908701</v>
      </c>
      <c r="J33">
        <v>1.6475916769632</v>
      </c>
      <c r="K33">
        <v>2911.6285510552998</v>
      </c>
      <c r="L33">
        <v>2983.7233690579501</v>
      </c>
      <c r="M33">
        <v>53.178766302627203</v>
      </c>
      <c r="N33">
        <v>1.02540117735027</v>
      </c>
      <c r="O33">
        <v>20.6832403179435</v>
      </c>
      <c r="P33">
        <v>10.7261900303359</v>
      </c>
      <c r="Q33">
        <v>-8.2240695399559999E-2</v>
      </c>
    </row>
    <row r="34" spans="1:17" x14ac:dyDescent="0.3">
      <c r="A34" t="s">
        <v>104</v>
      </c>
      <c r="B34" t="s">
        <v>105</v>
      </c>
      <c r="C34" t="str">
        <f>IFERROR(VLOOKUP(Table1[[#This Row],[Ticker]],[1]!Table1[[Symbol]:[Industry]],2,FALSE),"-")</f>
        <v>Metals &amp; Mining</v>
      </c>
      <c r="D34" t="s">
        <v>106</v>
      </c>
      <c r="E34">
        <v>278744.29443000001</v>
      </c>
      <c r="F34">
        <v>659.7</v>
      </c>
      <c r="G34">
        <v>77.972573974400007</v>
      </c>
      <c r="H34">
        <v>-4.6948130852329202</v>
      </c>
      <c r="I34">
        <v>93.770090581125302</v>
      </c>
      <c r="J34">
        <v>-5.9920765889130596</v>
      </c>
      <c r="K34">
        <v>621.70155339102803</v>
      </c>
      <c r="L34">
        <v>455.171366326319</v>
      </c>
      <c r="M34">
        <v>43.798424766723699</v>
      </c>
      <c r="N34">
        <v>0.22421526524239899</v>
      </c>
      <c r="O34">
        <v>22.4344398969228</v>
      </c>
      <c r="P34">
        <v>131.79901616303499</v>
      </c>
      <c r="Q34">
        <v>5.9071931970396001E-2</v>
      </c>
    </row>
    <row r="35" spans="1:17" x14ac:dyDescent="0.3">
      <c r="A35" t="s">
        <v>107</v>
      </c>
      <c r="B35" t="s">
        <v>108</v>
      </c>
      <c r="C35" t="str">
        <f>IFERROR(VLOOKUP(Table1[[#This Row],[Ticker]],[1]!Table1[[Symbol]:[Industry]],2,FALSE),"-")</f>
        <v>Power</v>
      </c>
      <c r="D35" t="s">
        <v>109</v>
      </c>
      <c r="E35">
        <v>275795.89474457997</v>
      </c>
      <c r="F35">
        <v>1741.1</v>
      </c>
      <c r="G35">
        <v>54.698833810883301</v>
      </c>
      <c r="H35">
        <v>-10.025126955152199</v>
      </c>
      <c r="I35">
        <v>-8.5329886856074495</v>
      </c>
      <c r="J35">
        <v>-2.4009140095402799</v>
      </c>
      <c r="K35">
        <v>1798.9521360639801</v>
      </c>
      <c r="L35">
        <v>1640.9186820812599</v>
      </c>
      <c r="M35">
        <v>33.982827928662303</v>
      </c>
      <c r="N35">
        <v>0.297836934914329</v>
      </c>
      <c r="O35">
        <v>24.8693354775716</v>
      </c>
      <c r="P35">
        <v>113.487830298571</v>
      </c>
      <c r="Q35">
        <v>5.4523234104557998E-2</v>
      </c>
    </row>
    <row r="36" spans="1:17" x14ac:dyDescent="0.3">
      <c r="A36" t="s">
        <v>110</v>
      </c>
      <c r="B36" t="s">
        <v>111</v>
      </c>
      <c r="C36" t="str">
        <f>IFERROR(VLOOKUP(Table1[[#This Row],[Ticker]],[1]!Table1[[Symbol]:[Industry]],2,FALSE),"-")</f>
        <v>Power</v>
      </c>
      <c r="D36" t="s">
        <v>67</v>
      </c>
      <c r="E36">
        <v>273456.97091690003</v>
      </c>
      <c r="F36">
        <v>708.55</v>
      </c>
      <c r="G36">
        <v>162.71017492592199</v>
      </c>
      <c r="H36">
        <v>-10.850265396835001</v>
      </c>
      <c r="I36">
        <v>19.669247323855899</v>
      </c>
      <c r="J36">
        <v>-0.99434127483332202</v>
      </c>
      <c r="K36">
        <v>697.09312399697103</v>
      </c>
      <c r="L36">
        <v>565.17569898122497</v>
      </c>
      <c r="M36">
        <v>41.5291407659846</v>
      </c>
      <c r="N36">
        <v>0.48194377520165099</v>
      </c>
      <c r="O36">
        <v>26.434267165337602</v>
      </c>
      <c r="P36">
        <v>198.777145266708</v>
      </c>
      <c r="Q36">
        <v>0.16893792800194801</v>
      </c>
    </row>
    <row r="37" spans="1:17" x14ac:dyDescent="0.3">
      <c r="A37" t="s">
        <v>112</v>
      </c>
      <c r="B37" t="s">
        <v>113</v>
      </c>
      <c r="C37" t="str">
        <f>IFERROR(VLOOKUP(Table1[[#This Row],[Ticker]],[1]!Table1[[Symbol]:[Industry]],2,FALSE),"-")</f>
        <v>Capital Goods</v>
      </c>
      <c r="D37" t="s">
        <v>114</v>
      </c>
      <c r="E37">
        <v>272068.75241489999</v>
      </c>
      <c r="F37">
        <v>7639.8</v>
      </c>
      <c r="G37">
        <v>80.693992138556098</v>
      </c>
      <c r="H37">
        <v>-7.4301060459856698</v>
      </c>
      <c r="I37">
        <v>72.227577900521297</v>
      </c>
      <c r="J37">
        <v>-5.0394411752097996</v>
      </c>
      <c r="K37">
        <v>7144.7042983647698</v>
      </c>
      <c r="L37">
        <v>5483.8258923151398</v>
      </c>
      <c r="M37">
        <v>45.340693237079201</v>
      </c>
      <c r="N37">
        <v>0.58651075220335702</v>
      </c>
      <c r="O37">
        <v>4.3050865205895397</v>
      </c>
      <c r="P37">
        <v>135.36044362292</v>
      </c>
      <c r="Q37">
        <v>0.187690327203936</v>
      </c>
    </row>
    <row r="38" spans="1:17" x14ac:dyDescent="0.3">
      <c r="A38" t="s">
        <v>115</v>
      </c>
      <c r="B38" t="s">
        <v>116</v>
      </c>
      <c r="C38" t="str">
        <f>IFERROR(VLOOKUP(Table1[[#This Row],[Ticker]],[1]!Table1[[Symbol]:[Industry]],2,FALSE),"-")</f>
        <v>Automobile and Auto Components</v>
      </c>
      <c r="D38" t="s">
        <v>117</v>
      </c>
      <c r="E38">
        <v>270060.34927026002</v>
      </c>
      <c r="F38">
        <v>9673.35</v>
      </c>
      <c r="G38">
        <v>74.475904147658994</v>
      </c>
      <c r="H38">
        <v>-10.033836761026199</v>
      </c>
      <c r="I38">
        <v>20.666632208644401</v>
      </c>
      <c r="J38">
        <v>-3.0704238166081801</v>
      </c>
      <c r="K38">
        <v>9344.4176875866306</v>
      </c>
      <c r="L38">
        <v>7894.2243207010997</v>
      </c>
      <c r="M38">
        <v>61.6121867498738</v>
      </c>
      <c r="N38">
        <v>0.78434181334915998</v>
      </c>
      <c r="O38">
        <v>3.7779052758351401</v>
      </c>
      <c r="P38">
        <v>113.022462012772</v>
      </c>
      <c r="Q38">
        <v>0.112962499671193</v>
      </c>
    </row>
    <row r="39" spans="1:17" x14ac:dyDescent="0.3">
      <c r="A39" t="s">
        <v>118</v>
      </c>
      <c r="B39" t="s">
        <v>119</v>
      </c>
      <c r="C39" t="str">
        <f>IFERROR(VLOOKUP(Table1[[#This Row],[Ticker]],[1]!Table1[[Symbol]:[Industry]],2,FALSE),"-")</f>
        <v>Financial Services</v>
      </c>
      <c r="D39" t="s">
        <v>37</v>
      </c>
      <c r="E39">
        <v>255348.64756476</v>
      </c>
      <c r="F39">
        <v>1602.2</v>
      </c>
      <c r="G39">
        <v>-26.169885826517898</v>
      </c>
      <c r="H39">
        <v>-4.8870753399416902</v>
      </c>
      <c r="I39">
        <v>-13.1149112095368</v>
      </c>
      <c r="J39">
        <v>0.169183572981185</v>
      </c>
      <c r="K39">
        <v>1587.48822903981</v>
      </c>
      <c r="L39">
        <v>1588.2667215230299</v>
      </c>
      <c r="M39">
        <v>64.392499121265203</v>
      </c>
      <c r="N39">
        <v>0.963317962398063</v>
      </c>
      <c r="O39">
        <v>8.6630882536512299</v>
      </c>
      <c r="P39">
        <v>12.906521968922799</v>
      </c>
      <c r="Q39">
        <v>-2.8762997213966999E-2</v>
      </c>
    </row>
    <row r="40" spans="1:17" x14ac:dyDescent="0.3">
      <c r="A40" t="s">
        <v>120</v>
      </c>
      <c r="B40" t="s">
        <v>121</v>
      </c>
      <c r="C40" t="str">
        <f>IFERROR(VLOOKUP(Table1[[#This Row],[Ticker]],[1]!Table1[[Symbol]:[Industry]],2,FALSE),"-")</f>
        <v>Fast Moving Consumer Goods</v>
      </c>
      <c r="D40" t="s">
        <v>122</v>
      </c>
      <c r="E40">
        <v>251172.5817516</v>
      </c>
      <c r="F40">
        <v>2605.1</v>
      </c>
      <c r="G40">
        <v>-12.752091256736</v>
      </c>
      <c r="H40">
        <v>-2.4177441452814699</v>
      </c>
      <c r="I40">
        <v>-9.0058412650897299</v>
      </c>
      <c r="J40">
        <v>0.30312992568101699</v>
      </c>
      <c r="K40">
        <v>2536.2865299601899</v>
      </c>
      <c r="L40">
        <v>2460.51518875493</v>
      </c>
      <c r="M40">
        <v>60.636835688059598</v>
      </c>
      <c r="N40">
        <v>0.70534952755298796</v>
      </c>
      <c r="O40">
        <v>6.3030209972745697</v>
      </c>
      <c r="P40">
        <v>21.449883449883401</v>
      </c>
      <c r="Q40">
        <v>-9.4294812303010005E-3</v>
      </c>
    </row>
    <row r="41" spans="1:17" x14ac:dyDescent="0.3">
      <c r="A41" t="s">
        <v>123</v>
      </c>
      <c r="B41" t="s">
        <v>124</v>
      </c>
      <c r="C41" t="str">
        <f>IFERROR(VLOOKUP(Table1[[#This Row],[Ticker]],[1]!Table1[[Symbol]:[Industry]],2,FALSE),"-")</f>
        <v>Capital Goods</v>
      </c>
      <c r="D41" t="s">
        <v>125</v>
      </c>
      <c r="E41">
        <v>242246.07039306001</v>
      </c>
      <c r="F41">
        <v>331.4</v>
      </c>
      <c r="G41">
        <v>134.96707940854401</v>
      </c>
      <c r="H41">
        <v>1.64409330180125</v>
      </c>
      <c r="I41">
        <v>64.404354276613503</v>
      </c>
      <c r="J41">
        <v>0.98635036767178497</v>
      </c>
      <c r="K41">
        <v>291.81005750132101</v>
      </c>
      <c r="L41">
        <v>220.53574155394199</v>
      </c>
      <c r="M41">
        <v>68.234369556159706</v>
      </c>
      <c r="N41">
        <v>0.879367345088506</v>
      </c>
      <c r="O41">
        <v>2.7459263729632002</v>
      </c>
      <c r="P41">
        <v>168.34008097165901</v>
      </c>
      <c r="Q41">
        <v>0.230735214033887</v>
      </c>
    </row>
    <row r="42" spans="1:17" x14ac:dyDescent="0.3">
      <c r="A42" t="s">
        <v>126</v>
      </c>
      <c r="B42" t="s">
        <v>127</v>
      </c>
      <c r="C42" t="str">
        <f>IFERROR(VLOOKUP(Table1[[#This Row],[Ticker]],[1]!Table1[[Symbol]:[Industry]],2,FALSE),"-")</f>
        <v>Oil Gas &amp; Consumable Fuels</v>
      </c>
      <c r="D42" t="s">
        <v>18</v>
      </c>
      <c r="E42">
        <v>239637.41535950999</v>
      </c>
      <c r="F42">
        <v>169.7</v>
      </c>
      <c r="G42">
        <v>48.649502390674002</v>
      </c>
      <c r="H42">
        <v>-6.89880854627663</v>
      </c>
      <c r="I42">
        <v>12.018816065593599</v>
      </c>
      <c r="J42">
        <v>-3.93443596308154</v>
      </c>
      <c r="K42">
        <v>167.332899523789</v>
      </c>
      <c r="L42">
        <v>147.68081087972999</v>
      </c>
      <c r="M42">
        <v>50.954907013180197</v>
      </c>
      <c r="N42">
        <v>1.1585337229302599</v>
      </c>
      <c r="O42">
        <v>15.9693576900412</v>
      </c>
      <c r="P42">
        <v>98.479532163742604</v>
      </c>
      <c r="Q42">
        <v>9.9316959883889999E-2</v>
      </c>
    </row>
    <row r="43" spans="1:17" x14ac:dyDescent="0.3">
      <c r="A43" t="s">
        <v>128</v>
      </c>
      <c r="B43" t="s">
        <v>129</v>
      </c>
      <c r="C43" t="str">
        <f>IFERROR(VLOOKUP(Table1[[#This Row],[Ticker]],[1]!Table1[[Symbol]:[Industry]],2,FALSE),"-")</f>
        <v>Metals &amp; Mining</v>
      </c>
      <c r="D43" t="s">
        <v>130</v>
      </c>
      <c r="E43">
        <v>227008.92106122899</v>
      </c>
      <c r="F43">
        <v>931.7</v>
      </c>
      <c r="G43">
        <v>-8.9375196779829995</v>
      </c>
      <c r="H43">
        <v>-3.3337061968534698</v>
      </c>
      <c r="I43">
        <v>1.64792927881498</v>
      </c>
      <c r="J43">
        <v>-2.7807460577214602</v>
      </c>
      <c r="K43">
        <v>911.114800515453</v>
      </c>
      <c r="L43">
        <v>849.12999604414097</v>
      </c>
      <c r="M43">
        <v>48.620155646957897</v>
      </c>
      <c r="N43">
        <v>0.66711111964881697</v>
      </c>
      <c r="O43">
        <v>2.9730599978533698</v>
      </c>
      <c r="P43">
        <v>28.865836791147998</v>
      </c>
      <c r="Q43">
        <v>-1.7415322062523001E-2</v>
      </c>
    </row>
    <row r="44" spans="1:17" x14ac:dyDescent="0.3">
      <c r="A44" t="s">
        <v>131</v>
      </c>
      <c r="B44" t="s">
        <v>132</v>
      </c>
      <c r="C44" t="str">
        <f>IFERROR(VLOOKUP(Table1[[#This Row],[Ticker]],[1]!Table1[[Symbol]:[Industry]],2,FALSE),"-")</f>
        <v>Financial Services</v>
      </c>
      <c r="D44" t="s">
        <v>49</v>
      </c>
      <c r="E44">
        <v>225986.31856715999</v>
      </c>
      <c r="F44">
        <v>355.4</v>
      </c>
      <c r="G44">
        <v>17.118304926660201</v>
      </c>
      <c r="H44">
        <v>-7.0782454347478696</v>
      </c>
      <c r="I44">
        <v>21.968490119731001</v>
      </c>
      <c r="J44">
        <v>-1.91375974139452</v>
      </c>
      <c r="K44">
        <v>352.59611306018297</v>
      </c>
      <c r="L44">
        <v>295.32319367493301</v>
      </c>
      <c r="M44">
        <v>59.472018397994198</v>
      </c>
      <c r="N44">
        <v>0.582388102691067</v>
      </c>
      <c r="O44">
        <v>11.057962858750701</v>
      </c>
      <c r="P44">
        <v>75.246548323471302</v>
      </c>
    </row>
    <row r="45" spans="1:17" x14ac:dyDescent="0.3">
      <c r="A45" t="s">
        <v>133</v>
      </c>
      <c r="B45" t="s">
        <v>134</v>
      </c>
      <c r="C45" t="str">
        <f>IFERROR(VLOOKUP(Table1[[#This Row],[Ticker]],[1]!Table1[[Symbol]:[Industry]],2,FALSE),"-")</f>
        <v>Fast Moving Consumer Goods</v>
      </c>
      <c r="D45" t="s">
        <v>135</v>
      </c>
      <c r="E45">
        <v>211530.70974741899</v>
      </c>
      <c r="F45">
        <v>1627.85</v>
      </c>
      <c r="G45">
        <v>65.4869915463876</v>
      </c>
      <c r="H45">
        <v>-8.6191175550019103</v>
      </c>
      <c r="I45">
        <v>16.740944528624699</v>
      </c>
      <c r="J45">
        <v>-3.0575798091253001</v>
      </c>
      <c r="K45">
        <v>1543.37164008989</v>
      </c>
      <c r="L45">
        <v>1316.6510037411599</v>
      </c>
      <c r="M45">
        <v>61.084754733519603</v>
      </c>
      <c r="N45">
        <v>0.65505156226456895</v>
      </c>
      <c r="O45">
        <v>2.7121663543938399</v>
      </c>
      <c r="P45">
        <v>107.395846604662</v>
      </c>
      <c r="Q45">
        <v>0.23544547652207101</v>
      </c>
    </row>
    <row r="46" spans="1:17" x14ac:dyDescent="0.3">
      <c r="A46" t="s">
        <v>136</v>
      </c>
      <c r="B46" t="s">
        <v>137</v>
      </c>
      <c r="C46" t="str">
        <f>IFERROR(VLOOKUP(Table1[[#This Row],[Ticker]],[1]!Table1[[Symbol]:[Industry]],2,FALSE),"-")</f>
        <v>Metals &amp; Mining</v>
      </c>
      <c r="D46" t="s">
        <v>130</v>
      </c>
      <c r="E46">
        <v>208175.37197771599</v>
      </c>
      <c r="F46">
        <v>166.76</v>
      </c>
      <c r="G46">
        <v>15.9521172251899</v>
      </c>
      <c r="H46">
        <v>-12.8735186171942</v>
      </c>
      <c r="I46">
        <v>12.352619986486401</v>
      </c>
      <c r="J46">
        <v>-4.1692539715119699</v>
      </c>
      <c r="K46">
        <v>171.01641967511799</v>
      </c>
      <c r="L46">
        <v>151.47150644194701</v>
      </c>
      <c r="M46">
        <v>24.2394171658575</v>
      </c>
      <c r="N46">
        <v>0.68644867001423504</v>
      </c>
      <c r="O46">
        <v>10.6980091148956</v>
      </c>
      <c r="P46">
        <v>45.832968954962801</v>
      </c>
      <c r="Q46">
        <v>-3.0991444305929999E-3</v>
      </c>
    </row>
    <row r="47" spans="1:17" x14ac:dyDescent="0.3">
      <c r="A47" t="s">
        <v>138</v>
      </c>
      <c r="B47" t="s">
        <v>139</v>
      </c>
      <c r="C47" t="str">
        <f>IFERROR(VLOOKUP(Table1[[#This Row],[Ticker]],[1]!Table1[[Symbol]:[Industry]],2,FALSE),"-")</f>
        <v>Realty</v>
      </c>
      <c r="D47" t="s">
        <v>140</v>
      </c>
      <c r="E47">
        <v>206267.72446098001</v>
      </c>
      <c r="F47">
        <v>833.3</v>
      </c>
      <c r="G47">
        <v>41.642555369195698</v>
      </c>
      <c r="H47">
        <v>-11.4450558360434</v>
      </c>
      <c r="I47">
        <v>-7.8007572449993701</v>
      </c>
      <c r="J47">
        <v>-2.65531328455535</v>
      </c>
      <c r="K47">
        <v>842.24941634184097</v>
      </c>
      <c r="L47">
        <v>765.33028220103495</v>
      </c>
      <c r="M47">
        <v>48.998930114554298</v>
      </c>
      <c r="N47">
        <v>0.54932125136592203</v>
      </c>
      <c r="O47">
        <v>16.116644665786598</v>
      </c>
      <c r="P47">
        <v>79.958967714069701</v>
      </c>
      <c r="Q47">
        <v>0.105877968708181</v>
      </c>
    </row>
    <row r="48" spans="1:17" x14ac:dyDescent="0.3">
      <c r="A48" t="s">
        <v>141</v>
      </c>
      <c r="B48" t="s">
        <v>142</v>
      </c>
      <c r="C48" t="str">
        <f>IFERROR(VLOOKUP(Table1[[#This Row],[Ticker]],[1]!Table1[[Symbol]:[Industry]],2,FALSE),"-")</f>
        <v>Consumer Services</v>
      </c>
      <c r="D48" t="s">
        <v>143</v>
      </c>
      <c r="E48">
        <v>201845.7803558</v>
      </c>
      <c r="F48">
        <v>5675.55</v>
      </c>
      <c r="G48">
        <v>207.874863317902</v>
      </c>
      <c r="H48">
        <v>2.8652252050417699</v>
      </c>
      <c r="I48">
        <v>66.468191653322094</v>
      </c>
      <c r="J48">
        <v>-0.79258527607639595</v>
      </c>
      <c r="K48">
        <v>5054.5633125341801</v>
      </c>
      <c r="L48">
        <v>3840.6970180957401</v>
      </c>
      <c r="M48">
        <v>76.622165881005998</v>
      </c>
      <c r="N48">
        <v>0.51600795933003896</v>
      </c>
      <c r="O48">
        <v>1.3989833584410101</v>
      </c>
      <c r="P48">
        <v>239.77191091954001</v>
      </c>
      <c r="Q48">
        <v>0.25601893013051102</v>
      </c>
    </row>
    <row r="49" spans="1:17" x14ac:dyDescent="0.3">
      <c r="A49" t="s">
        <v>144</v>
      </c>
      <c r="B49" t="s">
        <v>145</v>
      </c>
      <c r="C49" t="str">
        <f>IFERROR(VLOOKUP(Table1[[#This Row],[Ticker]],[1]!Table1[[Symbol]:[Industry]],2,FALSE),"-")</f>
        <v>Consumer Services</v>
      </c>
      <c r="D49" t="s">
        <v>146</v>
      </c>
      <c r="E49">
        <v>199073.06801191499</v>
      </c>
      <c r="F49">
        <v>229.15</v>
      </c>
      <c r="G49">
        <v>160.23147135551599</v>
      </c>
      <c r="H49">
        <v>13.746608871987499</v>
      </c>
      <c r="I49">
        <v>60.511737240313202</v>
      </c>
      <c r="J49">
        <v>5.4044481406604499</v>
      </c>
      <c r="K49">
        <v>196.06492838056101</v>
      </c>
      <c r="L49">
        <v>158.08339113406899</v>
      </c>
      <c r="M49">
        <v>88.485985353110607</v>
      </c>
      <c r="N49">
        <v>0.95760679164783102</v>
      </c>
      <c r="O49">
        <v>1.24372681649573</v>
      </c>
      <c r="P49">
        <v>199.54248366012999</v>
      </c>
      <c r="Q49">
        <v>4.8867042389794002E-2</v>
      </c>
    </row>
    <row r="50" spans="1:17" x14ac:dyDescent="0.3">
      <c r="A50" t="s">
        <v>147</v>
      </c>
      <c r="B50" t="s">
        <v>148</v>
      </c>
      <c r="C50" t="str">
        <f>IFERROR(VLOOKUP(Table1[[#This Row],[Ticker]],[1]!Table1[[Symbol]:[Industry]],2,FALSE),"-")</f>
        <v>Construction Materials</v>
      </c>
      <c r="D50" t="s">
        <v>78</v>
      </c>
      <c r="E50">
        <v>192707.04219942499</v>
      </c>
      <c r="F50">
        <v>2803.75</v>
      </c>
      <c r="G50">
        <v>31.319429025327501</v>
      </c>
      <c r="H50">
        <v>10.1213579611745</v>
      </c>
      <c r="I50">
        <v>22.183483470957999</v>
      </c>
      <c r="J50">
        <v>2.1744474049890501</v>
      </c>
      <c r="K50">
        <v>2540.20508835191</v>
      </c>
      <c r="L50">
        <v>2241.7952631778599</v>
      </c>
      <c r="M50">
        <v>72.095378440987602</v>
      </c>
      <c r="N50">
        <v>0.91447527549008101</v>
      </c>
      <c r="O50">
        <v>1.7547926883637801</v>
      </c>
      <c r="P50">
        <v>60.980115627041499</v>
      </c>
      <c r="Q50">
        <v>6.4720018265736007E-2</v>
      </c>
    </row>
    <row r="51" spans="1:17" x14ac:dyDescent="0.3">
      <c r="A51" t="s">
        <v>149</v>
      </c>
      <c r="B51" t="s">
        <v>150</v>
      </c>
      <c r="C51" t="str">
        <f>IFERROR(VLOOKUP(Table1[[#This Row],[Ticker]],[1]!Table1[[Symbol]:[Industry]],2,FALSE),"-")</f>
        <v>Financial Services</v>
      </c>
      <c r="D51" t="s">
        <v>100</v>
      </c>
      <c r="E51">
        <v>184145.678208</v>
      </c>
      <c r="F51">
        <v>558</v>
      </c>
      <c r="G51">
        <v>186.58521281886701</v>
      </c>
      <c r="H51">
        <v>3.6606921172681299</v>
      </c>
      <c r="I51">
        <v>24.9988618098965</v>
      </c>
      <c r="J51">
        <v>2.3291732353074401</v>
      </c>
      <c r="K51">
        <v>493.42494745397403</v>
      </c>
      <c r="L51">
        <v>398.463754308006</v>
      </c>
      <c r="M51">
        <v>69.812509985634406</v>
      </c>
      <c r="N51">
        <v>0.82356315142962</v>
      </c>
      <c r="O51">
        <v>3.9426523297490998</v>
      </c>
      <c r="P51">
        <v>216.95541039477399</v>
      </c>
      <c r="Q51">
        <v>0.19989053425724401</v>
      </c>
    </row>
    <row r="52" spans="1:17" x14ac:dyDescent="0.3">
      <c r="A52" t="s">
        <v>151</v>
      </c>
      <c r="B52" t="s">
        <v>152</v>
      </c>
      <c r="C52" t="str">
        <f>IFERROR(VLOOKUP(Table1[[#This Row],[Ticker]],[1]!Table1[[Symbol]:[Industry]],2,FALSE),"-")</f>
        <v>Capital Goods</v>
      </c>
      <c r="D52" t="s">
        <v>153</v>
      </c>
      <c r="E52">
        <v>174848.778838125</v>
      </c>
      <c r="F52">
        <v>8251.15</v>
      </c>
      <c r="G52">
        <v>61.051995382159603</v>
      </c>
      <c r="H52">
        <v>-14.287164067070901</v>
      </c>
      <c r="I52">
        <v>62.337557745449097</v>
      </c>
      <c r="J52">
        <v>-6.1899570018806402</v>
      </c>
      <c r="K52">
        <v>8062.75209169543</v>
      </c>
      <c r="L52">
        <v>6273.3441055643998</v>
      </c>
      <c r="M52">
        <v>34.8195597918087</v>
      </c>
      <c r="N52">
        <v>0.51844794874587097</v>
      </c>
      <c r="O52">
        <v>10.8930270325954</v>
      </c>
      <c r="P52">
        <v>114.315584415584</v>
      </c>
      <c r="Q52">
        <v>0.18596243475250801</v>
      </c>
    </row>
    <row r="53" spans="1:17" x14ac:dyDescent="0.3">
      <c r="A53" t="s">
        <v>154</v>
      </c>
      <c r="B53" t="s">
        <v>155</v>
      </c>
      <c r="C53" t="str">
        <f>IFERROR(VLOOKUP(Table1[[#This Row],[Ticker]],[1]!Table1[[Symbol]:[Industry]],2,FALSE),"-")</f>
        <v>Metals &amp; Mining</v>
      </c>
      <c r="D53" t="s">
        <v>156</v>
      </c>
      <c r="E53">
        <v>170484.53413041</v>
      </c>
      <c r="F53">
        <v>459.45</v>
      </c>
      <c r="G53">
        <v>32.7587841237305</v>
      </c>
      <c r="H53">
        <v>-4.99950901791299</v>
      </c>
      <c r="I53">
        <v>57.031828842863597</v>
      </c>
      <c r="J53">
        <v>-6.5461442647497901</v>
      </c>
      <c r="K53">
        <v>434.87533607102398</v>
      </c>
      <c r="L53">
        <v>346.24408010111802</v>
      </c>
      <c r="M53">
        <v>51.918170516859099</v>
      </c>
      <c r="N53">
        <v>0.60038007861022602</v>
      </c>
      <c r="O53">
        <v>10.2949178365437</v>
      </c>
      <c r="P53">
        <v>120.88942307692299</v>
      </c>
      <c r="Q53">
        <v>3.8842819536411999E-2</v>
      </c>
    </row>
    <row r="54" spans="1:17" x14ac:dyDescent="0.3">
      <c r="A54" t="s">
        <v>157</v>
      </c>
      <c r="B54" t="s">
        <v>158</v>
      </c>
      <c r="C54" t="str">
        <f>IFERROR(VLOOKUP(Table1[[#This Row],[Ticker]],[1]!Table1[[Symbol]:[Industry]],2,FALSE),"-")</f>
        <v>Services</v>
      </c>
      <c r="D54" t="s">
        <v>159</v>
      </c>
      <c r="E54">
        <v>169566.3420149</v>
      </c>
      <c r="F54">
        <v>4385.8500000000004</v>
      </c>
      <c r="G54">
        <v>38.137017068296501</v>
      </c>
      <c r="H54">
        <v>-4.04158542618746</v>
      </c>
      <c r="I54">
        <v>29.329772124137499</v>
      </c>
      <c r="J54">
        <v>-0.86336898619751301</v>
      </c>
      <c r="K54">
        <v>4169.1638535505199</v>
      </c>
      <c r="L54">
        <v>3470.8816282396401</v>
      </c>
      <c r="M54">
        <v>67.414793898739504</v>
      </c>
      <c r="N54">
        <v>0.68993568760424495</v>
      </c>
      <c r="O54">
        <v>5.1061937822771002</v>
      </c>
      <c r="P54">
        <v>87.963657402447097</v>
      </c>
      <c r="Q54">
        <v>0.101984359582907</v>
      </c>
    </row>
    <row r="55" spans="1:17" x14ac:dyDescent="0.3">
      <c r="A55" t="s">
        <v>160</v>
      </c>
      <c r="B55" t="s">
        <v>161</v>
      </c>
      <c r="C55" t="str">
        <f>IFERROR(VLOOKUP(Table1[[#This Row],[Ticker]],[1]!Table1[[Symbol]:[Industry]],2,FALSE),"-")</f>
        <v>Construction Materials</v>
      </c>
      <c r="D55" t="s">
        <v>78</v>
      </c>
      <c r="E55">
        <v>168526.90836475999</v>
      </c>
      <c r="F55">
        <v>684.2</v>
      </c>
      <c r="G55">
        <v>38.564314030181897</v>
      </c>
      <c r="H55">
        <v>-5.2996523774889104</v>
      </c>
      <c r="I55">
        <v>17.477246159576399</v>
      </c>
      <c r="J55">
        <v>-2.3420260418224901</v>
      </c>
      <c r="K55">
        <v>650.51806760715294</v>
      </c>
      <c r="L55">
        <v>574.71072924320299</v>
      </c>
      <c r="M55">
        <v>58.249639560179801</v>
      </c>
      <c r="N55">
        <v>1.01939330008271</v>
      </c>
      <c r="O55">
        <v>3.32505115463315</v>
      </c>
      <c r="P55">
        <v>69.335478282390795</v>
      </c>
      <c r="Q55">
        <v>3.7875976001974003E-2</v>
      </c>
    </row>
    <row r="56" spans="1:17" x14ac:dyDescent="0.3">
      <c r="A56" t="s">
        <v>162</v>
      </c>
      <c r="B56" t="s">
        <v>163</v>
      </c>
      <c r="C56" t="str">
        <f>IFERROR(VLOOKUP(Table1[[#This Row],[Ticker]],[1]!Table1[[Symbol]:[Industry]],2,FALSE),"-")</f>
        <v>Financial Services</v>
      </c>
      <c r="D56" t="s">
        <v>100</v>
      </c>
      <c r="E56">
        <v>166880.571</v>
      </c>
      <c r="F56">
        <v>633.75</v>
      </c>
      <c r="G56">
        <v>267.47519783610699</v>
      </c>
      <c r="H56">
        <v>14.3866197215283</v>
      </c>
      <c r="I56">
        <v>32.6383953009287</v>
      </c>
      <c r="J56">
        <v>7.7028042914407697</v>
      </c>
      <c r="K56">
        <v>542.94745794176504</v>
      </c>
      <c r="L56">
        <v>439.31858381817</v>
      </c>
      <c r="M56">
        <v>76.700769431519504</v>
      </c>
      <c r="N56">
        <v>0.86081300088537005</v>
      </c>
      <c r="O56">
        <v>3.1952662721893499</v>
      </c>
      <c r="P56">
        <v>298.20923656927403</v>
      </c>
      <c r="Q56">
        <v>0.19814704573268199</v>
      </c>
    </row>
    <row r="57" spans="1:17" x14ac:dyDescent="0.3">
      <c r="A57" t="s">
        <v>164</v>
      </c>
      <c r="B57" t="s">
        <v>165</v>
      </c>
      <c r="C57" t="str">
        <f>IFERROR(VLOOKUP(Table1[[#This Row],[Ticker]],[1]!Table1[[Symbol]:[Industry]],2,FALSE),"-")</f>
        <v>Information Technology</v>
      </c>
      <c r="D57" t="s">
        <v>21</v>
      </c>
      <c r="E57">
        <v>162242.73598873499</v>
      </c>
      <c r="F57">
        <v>5478.15</v>
      </c>
      <c r="G57">
        <v>-18.984276433173001</v>
      </c>
      <c r="H57">
        <v>5.2450728993020999</v>
      </c>
      <c r="I57">
        <v>-24.518716405337202</v>
      </c>
      <c r="J57">
        <v>1.6974596112988001</v>
      </c>
      <c r="K57">
        <v>5133.1406658270098</v>
      </c>
      <c r="L57">
        <v>5148.7801903068503</v>
      </c>
      <c r="M57">
        <v>63.628355545390399</v>
      </c>
      <c r="N57">
        <v>0.90936294288460395</v>
      </c>
      <c r="O57">
        <v>17.594443379607998</v>
      </c>
      <c r="P57">
        <v>21.371204484275101</v>
      </c>
      <c r="Q57">
        <v>-9.1067589494610007E-3</v>
      </c>
    </row>
    <row r="58" spans="1:17" x14ac:dyDescent="0.3">
      <c r="A58" t="s">
        <v>166</v>
      </c>
      <c r="B58" t="s">
        <v>167</v>
      </c>
      <c r="C58" t="str">
        <f>IFERROR(VLOOKUP(Table1[[#This Row],[Ticker]],[1]!Table1[[Symbol]:[Industry]],2,FALSE),"-")</f>
        <v>Financial Services</v>
      </c>
      <c r="D58" t="s">
        <v>37</v>
      </c>
      <c r="E58">
        <v>161599.417669975</v>
      </c>
      <c r="F58">
        <v>1613.45</v>
      </c>
      <c r="G58">
        <v>-2.9274758163304102</v>
      </c>
      <c r="H58">
        <v>1.19266911995517</v>
      </c>
      <c r="I58">
        <v>1.55985195432785</v>
      </c>
      <c r="J58">
        <v>1.1531237010881601</v>
      </c>
      <c r="K58">
        <v>1478.5672501750601</v>
      </c>
      <c r="L58">
        <v>1425.4912321402001</v>
      </c>
      <c r="M58">
        <v>87.155512534165496</v>
      </c>
      <c r="N58">
        <v>0.82587050148019403</v>
      </c>
      <c r="O58">
        <v>0.46174346896401502</v>
      </c>
      <c r="P58">
        <v>28.905844285543001</v>
      </c>
      <c r="Q58">
        <v>4.7135423464670003E-3</v>
      </c>
    </row>
    <row r="59" spans="1:17" x14ac:dyDescent="0.3">
      <c r="A59" t="s">
        <v>168</v>
      </c>
      <c r="B59" t="s">
        <v>169</v>
      </c>
      <c r="C59" t="str">
        <f>IFERROR(VLOOKUP(Table1[[#This Row],[Ticker]],[1]!Table1[[Symbol]:[Industry]],2,FALSE),"-")</f>
        <v>Chemicals</v>
      </c>
      <c r="D59" t="s">
        <v>170</v>
      </c>
      <c r="E59">
        <v>161280.021714</v>
      </c>
      <c r="F59">
        <v>3171</v>
      </c>
      <c r="G59">
        <v>-5.53812529691898</v>
      </c>
      <c r="H59">
        <v>-3.6645577328683601</v>
      </c>
      <c r="I59">
        <v>3.8662864792636902</v>
      </c>
      <c r="J59">
        <v>0.32287594943765802</v>
      </c>
      <c r="K59">
        <v>3068.9206594425</v>
      </c>
      <c r="L59">
        <v>2841.0172848546499</v>
      </c>
      <c r="M59">
        <v>62.4148264710837</v>
      </c>
      <c r="N59">
        <v>0.77250538769180199</v>
      </c>
      <c r="O59">
        <v>1.8921475875118099</v>
      </c>
      <c r="P59">
        <v>38.317593945606397</v>
      </c>
      <c r="Q59">
        <v>-1.4509542034798E-2</v>
      </c>
    </row>
    <row r="60" spans="1:17" x14ac:dyDescent="0.3">
      <c r="A60" t="s">
        <v>171</v>
      </c>
      <c r="B60" t="s">
        <v>172</v>
      </c>
      <c r="C60" t="str">
        <f>IFERROR(VLOOKUP(Table1[[#This Row],[Ticker]],[1]!Table1[[Symbol]:[Industry]],2,FALSE),"-")</f>
        <v>Metals &amp; Mining</v>
      </c>
      <c r="D60" t="s">
        <v>173</v>
      </c>
      <c r="E60">
        <v>156608.14405638</v>
      </c>
      <c r="F60">
        <v>700.1</v>
      </c>
      <c r="G60">
        <v>30.916929858242501</v>
      </c>
      <c r="H60">
        <v>-3.8221250085666401</v>
      </c>
      <c r="I60">
        <v>10.565805090230601</v>
      </c>
      <c r="J60">
        <v>-2.2992880922097099</v>
      </c>
      <c r="K60">
        <v>670.53209347636596</v>
      </c>
      <c r="L60">
        <v>587.54866807568305</v>
      </c>
      <c r="M60">
        <v>58.005916762713198</v>
      </c>
      <c r="N60">
        <v>0.56065712560697101</v>
      </c>
      <c r="O60">
        <v>2.1639765747750199</v>
      </c>
      <c r="P60">
        <v>62.247972190034702</v>
      </c>
      <c r="Q60">
        <v>4.5204664455283997E-2</v>
      </c>
    </row>
    <row r="61" spans="1:17" x14ac:dyDescent="0.3">
      <c r="A61" t="s">
        <v>174</v>
      </c>
      <c r="B61" t="s">
        <v>175</v>
      </c>
      <c r="C61" t="str">
        <f>IFERROR(VLOOKUP(Table1[[#This Row],[Ticker]],[1]!Table1[[Symbol]:[Industry]],2,FALSE),"-")</f>
        <v>Oil Gas &amp; Consumable Fuels</v>
      </c>
      <c r="D61" t="s">
        <v>176</v>
      </c>
      <c r="E61">
        <v>155934.58881338799</v>
      </c>
      <c r="F61">
        <v>237.16</v>
      </c>
      <c r="G61">
        <v>92.709410394771496</v>
      </c>
      <c r="H61">
        <v>-2.6749533663867799</v>
      </c>
      <c r="I61">
        <v>32.294447580058602</v>
      </c>
      <c r="J61">
        <v>1.1432081128167899</v>
      </c>
      <c r="K61">
        <v>213.36781611345</v>
      </c>
      <c r="L61">
        <v>178.542860420869</v>
      </c>
      <c r="M61">
        <v>79.657458494756696</v>
      </c>
      <c r="N61">
        <v>0.79241501519607005</v>
      </c>
      <c r="O61">
        <v>0.35419126328217698</v>
      </c>
      <c r="P61">
        <v>118.883248730964</v>
      </c>
      <c r="Q61">
        <v>9.5146293433817003E-2</v>
      </c>
    </row>
    <row r="62" spans="1:17" x14ac:dyDescent="0.3">
      <c r="A62" t="s">
        <v>63</v>
      </c>
      <c r="B62" t="s">
        <v>177</v>
      </c>
      <c r="C62" t="str">
        <f>IFERROR(VLOOKUP(Table1[[#This Row],[Ticker]],[1]!Table1[[Symbol]:[Industry]],2,FALSE),"-")</f>
        <v>Automobile and Auto Components</v>
      </c>
      <c r="D62" t="s">
        <v>59</v>
      </c>
      <c r="E62">
        <v>151860.11489632499</v>
      </c>
      <c r="F62">
        <v>699.85</v>
      </c>
      <c r="G62">
        <v>80.0775008997459</v>
      </c>
      <c r="H62">
        <v>-1.7106484237799999</v>
      </c>
      <c r="I62">
        <v>17.787310683538099</v>
      </c>
      <c r="J62">
        <v>-9.0505532594374605E-2</v>
      </c>
      <c r="K62">
        <v>660.12130066146301</v>
      </c>
      <c r="L62">
        <v>575.03551873546996</v>
      </c>
      <c r="M62">
        <v>39.2687657472623</v>
      </c>
      <c r="N62">
        <v>0.68696355874683801</v>
      </c>
      <c r="O62">
        <v>1.8218189612059601</v>
      </c>
      <c r="P62">
        <v>109.473211613289</v>
      </c>
      <c r="Q62">
        <v>0.108572439416318</v>
      </c>
    </row>
    <row r="63" spans="1:17" x14ac:dyDescent="0.3">
      <c r="A63" t="s">
        <v>178</v>
      </c>
      <c r="B63" t="s">
        <v>179</v>
      </c>
      <c r="C63" t="str">
        <f>IFERROR(VLOOKUP(Table1[[#This Row],[Ticker]],[1]!Table1[[Symbol]:[Industry]],2,FALSE),"-")</f>
        <v>Fast Moving Consumer Goods</v>
      </c>
      <c r="D63" t="s">
        <v>180</v>
      </c>
      <c r="E63">
        <v>147245.21456284</v>
      </c>
      <c r="F63">
        <v>1436.7</v>
      </c>
      <c r="G63">
        <v>9.7272658361435305</v>
      </c>
      <c r="H63">
        <v>-1.1236477310673301</v>
      </c>
      <c r="I63">
        <v>15.428247239281999</v>
      </c>
      <c r="J63">
        <v>3.6024704422543001</v>
      </c>
      <c r="K63">
        <v>1357.9334429381099</v>
      </c>
      <c r="L63">
        <v>1215.5442204052499</v>
      </c>
      <c r="M63">
        <v>64.116540254672401</v>
      </c>
      <c r="N63">
        <v>0.80564060331578902</v>
      </c>
      <c r="O63">
        <v>2.1159601865385902</v>
      </c>
      <c r="P63">
        <v>49.687434882267098</v>
      </c>
      <c r="Q63">
        <v>8.3080272017849992E-3</v>
      </c>
    </row>
    <row r="64" spans="1:17" x14ac:dyDescent="0.3">
      <c r="A64" t="s">
        <v>181</v>
      </c>
      <c r="B64" t="s">
        <v>182</v>
      </c>
      <c r="C64" t="str">
        <f>IFERROR(VLOOKUP(Table1[[#This Row],[Ticker]],[1]!Table1[[Symbol]:[Industry]],2,FALSE),"-")</f>
        <v>Information Technology</v>
      </c>
      <c r="D64" t="s">
        <v>21</v>
      </c>
      <c r="E64">
        <v>146596.14183822999</v>
      </c>
      <c r="F64">
        <v>1499.05</v>
      </c>
      <c r="G64">
        <v>-5.0123652571775699</v>
      </c>
      <c r="H64">
        <v>4.0709975552055297</v>
      </c>
      <c r="I64">
        <v>0.801062076642855</v>
      </c>
      <c r="J64">
        <v>1.68657975536904</v>
      </c>
      <c r="K64">
        <v>1380.37028957352</v>
      </c>
      <c r="L64">
        <v>1286.31264331942</v>
      </c>
      <c r="M64">
        <v>74.253675990542504</v>
      </c>
      <c r="N64">
        <v>0.75901903092755996</v>
      </c>
      <c r="O64">
        <v>1.8978686501450901</v>
      </c>
      <c r="P64">
        <v>38.505959530629198</v>
      </c>
      <c r="Q64">
        <v>2.2496367377449998E-3</v>
      </c>
    </row>
    <row r="65" spans="1:17" x14ac:dyDescent="0.3">
      <c r="A65" t="s">
        <v>183</v>
      </c>
      <c r="B65" t="s">
        <v>184</v>
      </c>
      <c r="C65" t="str">
        <f>IFERROR(VLOOKUP(Table1[[#This Row],[Ticker]],[1]!Table1[[Symbol]:[Industry]],2,FALSE),"-")</f>
        <v>Realty</v>
      </c>
      <c r="D65" t="s">
        <v>140</v>
      </c>
      <c r="E65">
        <v>145610.11850129999</v>
      </c>
      <c r="F65">
        <v>1463.7</v>
      </c>
      <c r="G65">
        <v>82.050181298498501</v>
      </c>
      <c r="H65">
        <v>-14.329213067934599</v>
      </c>
      <c r="I65">
        <v>9.1348952261800402</v>
      </c>
      <c r="J65">
        <v>-10.993291973296699</v>
      </c>
      <c r="K65">
        <v>1410.17799444006</v>
      </c>
      <c r="L65">
        <v>1138.7106486831401</v>
      </c>
      <c r="M65">
        <v>44.877058330045799</v>
      </c>
      <c r="N65">
        <v>0.69052060090761103</v>
      </c>
      <c r="O65">
        <v>12.7246020359363</v>
      </c>
      <c r="P65">
        <v>128.328523516106</v>
      </c>
      <c r="Q65">
        <v>0.108931261391603</v>
      </c>
    </row>
    <row r="66" spans="1:17" x14ac:dyDescent="0.3">
      <c r="A66" t="s">
        <v>185</v>
      </c>
      <c r="B66" t="s">
        <v>186</v>
      </c>
      <c r="C66" t="str">
        <f>IFERROR(VLOOKUP(Table1[[#This Row],[Ticker]],[1]!Table1[[Symbol]:[Industry]],2,FALSE),"-")</f>
        <v>Power</v>
      </c>
      <c r="D66" t="s">
        <v>89</v>
      </c>
      <c r="E66">
        <v>140371.26629971</v>
      </c>
      <c r="F66">
        <v>439.35</v>
      </c>
      <c r="G66">
        <v>70.907217753838097</v>
      </c>
      <c r="H66">
        <v>-8.8549800041137008</v>
      </c>
      <c r="I66">
        <v>11.1508402299162</v>
      </c>
      <c r="J66">
        <v>-2.6378366743862198</v>
      </c>
      <c r="K66">
        <v>433.84884010035199</v>
      </c>
      <c r="L66">
        <v>374.11246518204899</v>
      </c>
      <c r="M66">
        <v>53.107048599045498</v>
      </c>
      <c r="N66">
        <v>0.59952245154197004</v>
      </c>
      <c r="O66">
        <v>5.6560828496642701</v>
      </c>
      <c r="P66">
        <v>102.69896193771601</v>
      </c>
      <c r="Q66">
        <v>0.15034839911181699</v>
      </c>
    </row>
    <row r="67" spans="1:17" x14ac:dyDescent="0.3">
      <c r="A67" t="s">
        <v>187</v>
      </c>
      <c r="B67" t="s">
        <v>188</v>
      </c>
      <c r="C67" t="str">
        <f>IFERROR(VLOOKUP(Table1[[#This Row],[Ticker]],[1]!Table1[[Symbol]:[Industry]],2,FALSE),"-")</f>
        <v>Fast Moving Consumer Goods</v>
      </c>
      <c r="D67" t="s">
        <v>122</v>
      </c>
      <c r="E67">
        <v>139937.25392712001</v>
      </c>
      <c r="F67">
        <v>5809.7</v>
      </c>
      <c r="G67">
        <v>-12.7165955785678</v>
      </c>
      <c r="H67">
        <v>2.1079016079204198</v>
      </c>
      <c r="I67">
        <v>0.94890286467265905</v>
      </c>
      <c r="J67">
        <v>2.95715693091842</v>
      </c>
      <c r="K67">
        <v>5366.6740951094898</v>
      </c>
      <c r="L67">
        <v>5025.7974393016002</v>
      </c>
      <c r="M67">
        <v>84.9237264154293</v>
      </c>
      <c r="N67">
        <v>0.633912411708485</v>
      </c>
      <c r="O67">
        <v>0.65493915348469001</v>
      </c>
      <c r="P67">
        <v>33.626975182280198</v>
      </c>
      <c r="Q67">
        <v>3.243376502637E-2</v>
      </c>
    </row>
    <row r="68" spans="1:17" x14ac:dyDescent="0.3">
      <c r="A68" t="s">
        <v>189</v>
      </c>
      <c r="B68" t="s">
        <v>190</v>
      </c>
      <c r="C68" t="str">
        <f>IFERROR(VLOOKUP(Table1[[#This Row],[Ticker]],[1]!Table1[[Symbol]:[Industry]],2,FALSE),"-")</f>
        <v>Financial Services</v>
      </c>
      <c r="D68" t="s">
        <v>37</v>
      </c>
      <c r="E68">
        <v>137243.23723533499</v>
      </c>
      <c r="F68">
        <v>638.04999999999995</v>
      </c>
      <c r="G68">
        <v>-30.031801121906401</v>
      </c>
      <c r="H68">
        <v>1.7064092785706499</v>
      </c>
      <c r="I68">
        <v>-7.4240411883176902</v>
      </c>
      <c r="J68">
        <v>3.1378095573149398</v>
      </c>
      <c r="K68">
        <v>594.39301050621896</v>
      </c>
      <c r="L68">
        <v>601.10344387363205</v>
      </c>
      <c r="M68">
        <v>84.062821455861197</v>
      </c>
      <c r="N68">
        <v>0.78219874139809298</v>
      </c>
      <c r="O68">
        <v>11.370582242770899</v>
      </c>
      <c r="P68">
        <v>24.765350019554099</v>
      </c>
      <c r="Q68">
        <v>-8.1600823695087005E-2</v>
      </c>
    </row>
    <row r="69" spans="1:17" x14ac:dyDescent="0.3">
      <c r="A69" t="s">
        <v>191</v>
      </c>
      <c r="B69" t="s">
        <v>192</v>
      </c>
      <c r="C69" t="str">
        <f>IFERROR(VLOOKUP(Table1[[#This Row],[Ticker]],[1]!Table1[[Symbol]:[Industry]],2,FALSE),"-")</f>
        <v>Automobile and Auto Components</v>
      </c>
      <c r="D69" t="s">
        <v>193</v>
      </c>
      <c r="E69">
        <v>136599.101895828</v>
      </c>
      <c r="F69">
        <v>201.58</v>
      </c>
      <c r="G69">
        <v>84.309203212451095</v>
      </c>
      <c r="H69">
        <v>6.88061960810849</v>
      </c>
      <c r="I69">
        <v>72.574614830246006</v>
      </c>
      <c r="J69">
        <v>-5.4188215388496603</v>
      </c>
      <c r="K69">
        <v>171.16370664330501</v>
      </c>
      <c r="L69">
        <v>130.240584930556</v>
      </c>
      <c r="M69">
        <v>61.319019247053703</v>
      </c>
      <c r="N69">
        <v>0.83351457591365496</v>
      </c>
      <c r="O69">
        <v>3.6213910110129901</v>
      </c>
      <c r="P69">
        <v>132.23502304147399</v>
      </c>
      <c r="Q69">
        <v>2.1622628003935999E-2</v>
      </c>
    </row>
    <row r="70" spans="1:17" x14ac:dyDescent="0.3">
      <c r="A70" t="s">
        <v>194</v>
      </c>
      <c r="B70" t="s">
        <v>195</v>
      </c>
      <c r="C70" t="str">
        <f>IFERROR(VLOOKUP(Table1[[#This Row],[Ticker]],[1]!Table1[[Symbol]:[Industry]],2,FALSE),"-")</f>
        <v>Automobile and Auto Components</v>
      </c>
      <c r="D70" t="s">
        <v>196</v>
      </c>
      <c r="E70">
        <v>133854.1365775</v>
      </c>
      <c r="F70">
        <v>4881.3500000000004</v>
      </c>
      <c r="G70">
        <v>20.046326584292999</v>
      </c>
      <c r="H70">
        <v>-6.5538918901251098</v>
      </c>
      <c r="I70">
        <v>16.115674070468099</v>
      </c>
      <c r="J70">
        <v>1.27981128294049</v>
      </c>
      <c r="K70">
        <v>4683.0121627297103</v>
      </c>
      <c r="L70">
        <v>4176.4864139215997</v>
      </c>
      <c r="M70">
        <v>70.226160530482701</v>
      </c>
      <c r="N70">
        <v>0.78599575399174904</v>
      </c>
      <c r="O70">
        <v>1.93901277310579</v>
      </c>
      <c r="P70">
        <v>49.053406210876602</v>
      </c>
      <c r="Q70">
        <v>6.0890015237825001E-2</v>
      </c>
    </row>
    <row r="71" spans="1:17" x14ac:dyDescent="0.3">
      <c r="A71" t="s">
        <v>197</v>
      </c>
      <c r="B71" t="s">
        <v>198</v>
      </c>
      <c r="C71" t="str">
        <f>IFERROR(VLOOKUP(Table1[[#This Row],[Ticker]],[1]!Table1[[Symbol]:[Industry]],2,FALSE),"-")</f>
        <v>Financial Services</v>
      </c>
      <c r="D71" t="s">
        <v>32</v>
      </c>
      <c r="E71">
        <v>133705.56913804499</v>
      </c>
      <c r="F71">
        <v>258.55</v>
      </c>
      <c r="G71">
        <v>2.64269163263309</v>
      </c>
      <c r="H71">
        <v>-17.536552738511599</v>
      </c>
      <c r="I71">
        <v>0.61310044879986203</v>
      </c>
      <c r="J71">
        <v>-7.1754574939840197</v>
      </c>
      <c r="K71">
        <v>268.31144013656501</v>
      </c>
      <c r="L71">
        <v>245.94707697883399</v>
      </c>
      <c r="M71">
        <v>40.039768556679299</v>
      </c>
      <c r="N71">
        <v>0.80994369972337699</v>
      </c>
      <c r="O71">
        <v>15.915683620189499</v>
      </c>
      <c r="P71">
        <v>39.192462987886898</v>
      </c>
      <c r="Q71">
        <v>0.13516636102976601</v>
      </c>
    </row>
    <row r="72" spans="1:17" x14ac:dyDescent="0.3">
      <c r="A72" t="s">
        <v>199</v>
      </c>
      <c r="B72" t="s">
        <v>200</v>
      </c>
      <c r="C72" t="str">
        <f>IFERROR(VLOOKUP(Table1[[#This Row],[Ticker]],[1]!Table1[[Symbol]:[Industry]],2,FALSE),"-")</f>
        <v>Oil Gas &amp; Consumable Fuels</v>
      </c>
      <c r="D72" t="s">
        <v>18</v>
      </c>
      <c r="E72">
        <v>133517.50639319999</v>
      </c>
      <c r="F72">
        <v>307.75</v>
      </c>
      <c r="G72">
        <v>35.561208778921298</v>
      </c>
      <c r="H72">
        <v>-8.5228911034285009</v>
      </c>
      <c r="I72">
        <v>22.554018904134001</v>
      </c>
      <c r="J72">
        <v>-1.6058170736652999</v>
      </c>
      <c r="K72">
        <v>305.04831198466502</v>
      </c>
      <c r="L72">
        <v>270.60993916207002</v>
      </c>
      <c r="M72">
        <v>57.675711615081099</v>
      </c>
      <c r="N72">
        <v>0.59520970878977497</v>
      </c>
      <c r="O72">
        <v>11.770917952883799</v>
      </c>
      <c r="P72">
        <v>85.699200482727406</v>
      </c>
      <c r="Q72">
        <v>3.5123192941170001E-3</v>
      </c>
    </row>
    <row r="73" spans="1:17" x14ac:dyDescent="0.3">
      <c r="A73" t="s">
        <v>201</v>
      </c>
      <c r="B73" t="s">
        <v>202</v>
      </c>
      <c r="C73" t="str">
        <f>IFERROR(VLOOKUP(Table1[[#This Row],[Ticker]],[1]!Table1[[Symbol]:[Industry]],2,FALSE),"-")</f>
        <v>Financial Services</v>
      </c>
      <c r="D73" t="s">
        <v>32</v>
      </c>
      <c r="E73">
        <v>133233.2882518</v>
      </c>
      <c r="F73">
        <v>120.93</v>
      </c>
      <c r="G73">
        <v>68.283524917877401</v>
      </c>
      <c r="H73">
        <v>-13.548746148260101</v>
      </c>
      <c r="I73">
        <v>11.8817650573619</v>
      </c>
      <c r="J73">
        <v>-4.7635053501535296</v>
      </c>
      <c r="K73">
        <v>124.14022355916499</v>
      </c>
      <c r="L73">
        <v>108.98241596200501</v>
      </c>
      <c r="M73">
        <v>48.077557038640997</v>
      </c>
      <c r="N73">
        <v>0.69161611558407099</v>
      </c>
      <c r="O73">
        <v>18.167534937567101</v>
      </c>
      <c r="P73">
        <v>106.54141759180099</v>
      </c>
      <c r="Q73">
        <v>0.117053908564186</v>
      </c>
    </row>
    <row r="74" spans="1:17" x14ac:dyDescent="0.3">
      <c r="A74" t="s">
        <v>203</v>
      </c>
      <c r="B74" t="s">
        <v>204</v>
      </c>
      <c r="C74" t="str">
        <f>IFERROR(VLOOKUP(Table1[[#This Row],[Ticker]],[1]!Table1[[Symbol]:[Industry]],2,FALSE),"-")</f>
        <v>Construction</v>
      </c>
      <c r="D74" t="s">
        <v>100</v>
      </c>
      <c r="E74">
        <v>130522.25826</v>
      </c>
      <c r="F74">
        <v>626</v>
      </c>
      <c r="G74">
        <v>397.522681760995</v>
      </c>
      <c r="H74">
        <v>53.113790155647202</v>
      </c>
      <c r="I74">
        <v>172.442354188807</v>
      </c>
      <c r="J74">
        <v>20.095510926366199</v>
      </c>
      <c r="K74">
        <v>414.92351765616399</v>
      </c>
      <c r="L74">
        <v>282.85387303621701</v>
      </c>
      <c r="M74">
        <v>86.472221868723196</v>
      </c>
      <c r="N74">
        <v>2.19725156864813</v>
      </c>
      <c r="O74">
        <v>3.3546325878594101</v>
      </c>
      <c r="P74">
        <v>427.15789473684202</v>
      </c>
      <c r="Q74">
        <v>0.22675954924262501</v>
      </c>
    </row>
    <row r="75" spans="1:17" x14ac:dyDescent="0.3">
      <c r="A75" t="s">
        <v>205</v>
      </c>
      <c r="B75" t="s">
        <v>206</v>
      </c>
      <c r="C75" t="str">
        <f>IFERROR(VLOOKUP(Table1[[#This Row],[Ticker]],[1]!Table1[[Symbol]:[Industry]],2,FALSE),"-")</f>
        <v>Financial Services</v>
      </c>
      <c r="D75" t="s">
        <v>32</v>
      </c>
      <c r="E75">
        <v>129330.304655552</v>
      </c>
      <c r="F75">
        <v>68.42</v>
      </c>
      <c r="G75">
        <v>132.03248475670699</v>
      </c>
      <c r="H75">
        <v>-10.5912414052709</v>
      </c>
      <c r="I75">
        <v>42.660884826250197</v>
      </c>
      <c r="J75">
        <v>-6.7368482492111997E-2</v>
      </c>
      <c r="K75">
        <v>64.846494978583607</v>
      </c>
      <c r="L75">
        <v>55.617388953631597</v>
      </c>
      <c r="M75">
        <v>73.377868453270906</v>
      </c>
      <c r="N75">
        <v>0.93280359365580101</v>
      </c>
      <c r="O75">
        <v>22.405729318912599</v>
      </c>
      <c r="P75">
        <v>167.26562499999901</v>
      </c>
      <c r="Q75">
        <v>7.8519145790464998E-2</v>
      </c>
    </row>
    <row r="76" spans="1:17" x14ac:dyDescent="0.3">
      <c r="A76" t="s">
        <v>207</v>
      </c>
      <c r="B76" t="s">
        <v>208</v>
      </c>
      <c r="C76" t="str">
        <f>IFERROR(VLOOKUP(Table1[[#This Row],[Ticker]],[1]!Table1[[Symbol]:[Industry]],2,FALSE),"-")</f>
        <v>Power</v>
      </c>
      <c r="D76" t="s">
        <v>67</v>
      </c>
      <c r="E76">
        <v>124246.8059735</v>
      </c>
      <c r="F76">
        <v>720.45</v>
      </c>
      <c r="G76">
        <v>119.965904258024</v>
      </c>
      <c r="H76">
        <v>-1.73616394186102</v>
      </c>
      <c r="I76">
        <v>40.9053652758044</v>
      </c>
      <c r="J76">
        <v>-5.0552916918878799</v>
      </c>
      <c r="K76">
        <v>668.67046588436494</v>
      </c>
      <c r="L76">
        <v>536.80174554965299</v>
      </c>
      <c r="M76">
        <v>44.805168681895502</v>
      </c>
      <c r="N76">
        <v>0.40174144746500501</v>
      </c>
      <c r="O76">
        <v>4.37920743979456</v>
      </c>
      <c r="P76">
        <v>154.351279788173</v>
      </c>
      <c r="Q76">
        <v>0.100361713415133</v>
      </c>
    </row>
    <row r="77" spans="1:17" x14ac:dyDescent="0.3">
      <c r="A77" t="s">
        <v>209</v>
      </c>
      <c r="B77" t="s">
        <v>210</v>
      </c>
      <c r="C77" t="str">
        <f>IFERROR(VLOOKUP(Table1[[#This Row],[Ticker]],[1]!Table1[[Symbol]:[Industry]],2,FALSE),"-")</f>
        <v>Healthcare</v>
      </c>
      <c r="D77" t="s">
        <v>62</v>
      </c>
      <c r="E77">
        <v>122521.9570906</v>
      </c>
      <c r="F77">
        <v>1517.2</v>
      </c>
      <c r="G77">
        <v>21.253001732440101</v>
      </c>
      <c r="H77">
        <v>-8.2504526470623905</v>
      </c>
      <c r="I77">
        <v>4.2740967223397099</v>
      </c>
      <c r="J77">
        <v>-1.5737413486384499</v>
      </c>
      <c r="K77">
        <v>1483.40695828548</v>
      </c>
      <c r="L77">
        <v>1369.81976352011</v>
      </c>
      <c r="M77">
        <v>59.131016419077497</v>
      </c>
      <c r="N77">
        <v>0.69332283064006395</v>
      </c>
      <c r="O77">
        <v>4.2710255734247298</v>
      </c>
      <c r="P77">
        <v>48.818048062775802</v>
      </c>
      <c r="Q77">
        <v>1.8615211017002999E-2</v>
      </c>
    </row>
    <row r="78" spans="1:17" x14ac:dyDescent="0.3">
      <c r="A78" t="s">
        <v>211</v>
      </c>
      <c r="B78" t="s">
        <v>212</v>
      </c>
      <c r="C78" t="str">
        <f>IFERROR(VLOOKUP(Table1[[#This Row],[Ticker]],[1]!Table1[[Symbol]:[Industry]],2,FALSE),"-")</f>
        <v>Healthcare</v>
      </c>
      <c r="D78" t="s">
        <v>213</v>
      </c>
      <c r="E78">
        <v>121242.1551718</v>
      </c>
      <c r="F78">
        <v>4575.3999999999996</v>
      </c>
      <c r="G78">
        <v>-0.75800844588882599</v>
      </c>
      <c r="H78">
        <v>-5.3667432338602001</v>
      </c>
      <c r="I78">
        <v>5.7650007252067397</v>
      </c>
      <c r="J78">
        <v>-2.9980305886925298</v>
      </c>
      <c r="K78">
        <v>4355.0767256305598</v>
      </c>
      <c r="L78">
        <v>3930.6159409258698</v>
      </c>
      <c r="M78">
        <v>51.755075236231001</v>
      </c>
      <c r="N78">
        <v>1.0577305352092901</v>
      </c>
      <c r="O78">
        <v>2.06757879092538</v>
      </c>
      <c r="P78">
        <v>38.846235547597999</v>
      </c>
      <c r="Q78">
        <v>-5.9669067008378998E-2</v>
      </c>
    </row>
    <row r="79" spans="1:17" x14ac:dyDescent="0.3">
      <c r="A79" t="s">
        <v>214</v>
      </c>
      <c r="B79" t="s">
        <v>215</v>
      </c>
      <c r="C79" t="str">
        <f>IFERROR(VLOOKUP(Table1[[#This Row],[Ticker]],[1]!Table1[[Symbol]:[Industry]],2,FALSE),"-")</f>
        <v>Healthcare</v>
      </c>
      <c r="D79" t="s">
        <v>62</v>
      </c>
      <c r="E79">
        <v>119540.598012</v>
      </c>
      <c r="F79">
        <v>1188</v>
      </c>
      <c r="G79">
        <v>69.197792121607307</v>
      </c>
      <c r="H79">
        <v>2.5126081790476</v>
      </c>
      <c r="I79">
        <v>54.460172627139499</v>
      </c>
      <c r="J79">
        <v>-0.166481011301124</v>
      </c>
      <c r="K79">
        <v>1071.1547196768199</v>
      </c>
      <c r="L79">
        <v>882.00538084689094</v>
      </c>
      <c r="M79">
        <v>76.064214293867096</v>
      </c>
      <c r="N79">
        <v>1.15282503528948</v>
      </c>
      <c r="O79">
        <v>1.2626262626262501</v>
      </c>
      <c r="P79">
        <v>109.247027741083</v>
      </c>
      <c r="Q79">
        <v>5.5668396918434997E-2</v>
      </c>
    </row>
    <row r="80" spans="1:17" x14ac:dyDescent="0.3">
      <c r="A80" t="s">
        <v>216</v>
      </c>
      <c r="B80" t="s">
        <v>217</v>
      </c>
      <c r="C80" t="str">
        <f>IFERROR(VLOOKUP(Table1[[#This Row],[Ticker]],[1]!Table1[[Symbol]:[Industry]],2,FALSE),"-")</f>
        <v>Financial Services</v>
      </c>
      <c r="D80" t="s">
        <v>49</v>
      </c>
      <c r="E80">
        <v>118768.0924892</v>
      </c>
      <c r="F80">
        <v>1413.5</v>
      </c>
      <c r="G80">
        <v>-4.3030291821166404</v>
      </c>
      <c r="H80">
        <v>-9.4978030785233791</v>
      </c>
      <c r="I80">
        <v>-0.68400216751072995</v>
      </c>
      <c r="J80">
        <v>-4.2851124817749202</v>
      </c>
      <c r="K80">
        <v>1348.12582463989</v>
      </c>
      <c r="L80">
        <v>1211.88884845589</v>
      </c>
      <c r="M80">
        <v>51.481052795644402</v>
      </c>
      <c r="N80">
        <v>0.67374923732151704</v>
      </c>
      <c r="O80">
        <v>4.43579766536965</v>
      </c>
      <c r="P80">
        <v>41.739784407119501</v>
      </c>
      <c r="Q80">
        <v>0.117547347673222</v>
      </c>
    </row>
    <row r="81" spans="1:17" x14ac:dyDescent="0.3">
      <c r="A81" t="s">
        <v>218</v>
      </c>
      <c r="B81" t="s">
        <v>219</v>
      </c>
      <c r="C81" t="str">
        <f>IFERROR(VLOOKUP(Table1[[#This Row],[Ticker]],[1]!Table1[[Symbol]:[Industry]],2,FALSE),"-")</f>
        <v>Consumer Durables</v>
      </c>
      <c r="D81" t="s">
        <v>220</v>
      </c>
      <c r="E81">
        <v>118174.244695</v>
      </c>
      <c r="F81">
        <v>1891.7</v>
      </c>
      <c r="G81">
        <v>20.013517485329999</v>
      </c>
      <c r="H81">
        <v>-0.89096581549969001</v>
      </c>
      <c r="I81">
        <v>20.0530249595787</v>
      </c>
      <c r="J81">
        <v>-0.85383363420352298</v>
      </c>
      <c r="K81">
        <v>1810.9683546170399</v>
      </c>
      <c r="L81">
        <v>1571.63480437269</v>
      </c>
      <c r="M81">
        <v>48.8035762356851</v>
      </c>
      <c r="N81">
        <v>0.60799417016968005</v>
      </c>
      <c r="O81">
        <v>4.9532166834064597</v>
      </c>
      <c r="P81">
        <v>53.441213448513601</v>
      </c>
      <c r="Q81">
        <v>3.3831780069129999E-2</v>
      </c>
    </row>
    <row r="82" spans="1:17" x14ac:dyDescent="0.3">
      <c r="A82" t="s">
        <v>221</v>
      </c>
      <c r="B82" t="s">
        <v>222</v>
      </c>
      <c r="C82" t="str">
        <f>IFERROR(VLOOKUP(Table1[[#This Row],[Ticker]],[1]!Table1[[Symbol]:[Industry]],2,FALSE),"-")</f>
        <v>Automobile and Auto Components</v>
      </c>
      <c r="D82" t="s">
        <v>117</v>
      </c>
      <c r="E82">
        <v>116515.1147085</v>
      </c>
      <c r="F82">
        <v>2450.85</v>
      </c>
      <c r="G82">
        <v>55.978645950453199</v>
      </c>
      <c r="H82">
        <v>-7.5883889099269197</v>
      </c>
      <c r="I82">
        <v>9.9683071844665907</v>
      </c>
      <c r="J82">
        <v>-1.2266741121328699</v>
      </c>
      <c r="K82">
        <v>2313.3692220879698</v>
      </c>
      <c r="L82">
        <v>2010.3035971951199</v>
      </c>
      <c r="M82">
        <v>59.970129200977603</v>
      </c>
      <c r="N82">
        <v>0.86767634259424997</v>
      </c>
      <c r="O82">
        <v>2.7806679315339502</v>
      </c>
      <c r="P82">
        <v>89.254826254826199</v>
      </c>
      <c r="Q82">
        <v>0.20678347909147399</v>
      </c>
    </row>
    <row r="83" spans="1:17" x14ac:dyDescent="0.3">
      <c r="A83" t="s">
        <v>223</v>
      </c>
      <c r="B83" t="s">
        <v>224</v>
      </c>
      <c r="C83" t="str">
        <f>IFERROR(VLOOKUP(Table1[[#This Row],[Ticker]],[1]!Table1[[Symbol]:[Industry]],2,FALSE),"-")</f>
        <v>Power</v>
      </c>
      <c r="D83" t="s">
        <v>109</v>
      </c>
      <c r="E83">
        <v>116462.13352916999</v>
      </c>
      <c r="F83">
        <v>115.81</v>
      </c>
      <c r="G83">
        <v>125.81755011798801</v>
      </c>
      <c r="H83">
        <v>4.9505234019904503</v>
      </c>
      <c r="I83">
        <v>48.583296698679199</v>
      </c>
      <c r="J83">
        <v>6.8030878109338104</v>
      </c>
      <c r="K83">
        <v>101.52616528819399</v>
      </c>
      <c r="L83">
        <v>83.774186870489601</v>
      </c>
      <c r="M83">
        <v>83.987583936235694</v>
      </c>
      <c r="N83">
        <v>1.02634196787429</v>
      </c>
      <c r="O83">
        <v>2.2364217252396101</v>
      </c>
      <c r="P83">
        <v>155.36934950385799</v>
      </c>
      <c r="Q83">
        <v>0.17184196736214999</v>
      </c>
    </row>
    <row r="84" spans="1:17" x14ac:dyDescent="0.3">
      <c r="A84" t="s">
        <v>225</v>
      </c>
      <c r="B84" t="s">
        <v>226</v>
      </c>
      <c r="C84" t="str">
        <f>IFERROR(VLOOKUP(Table1[[#This Row],[Ticker]],[1]!Table1[[Symbol]:[Industry]],2,FALSE),"-")</f>
        <v>Capital Goods</v>
      </c>
      <c r="D84" t="s">
        <v>153</v>
      </c>
      <c r="E84">
        <v>113306.3415717</v>
      </c>
      <c r="F84">
        <v>325.39999999999998</v>
      </c>
      <c r="G84">
        <v>224.22250966406301</v>
      </c>
      <c r="H84">
        <v>1.2061078995829999</v>
      </c>
      <c r="I84">
        <v>50.424566539949097</v>
      </c>
      <c r="J84">
        <v>2.0006683663604998</v>
      </c>
      <c r="K84">
        <v>297.12673070592501</v>
      </c>
      <c r="L84">
        <v>232.06157021435001</v>
      </c>
      <c r="M84">
        <v>64.5726195639362</v>
      </c>
      <c r="N84">
        <v>0.87760270562757903</v>
      </c>
      <c r="O84">
        <v>3.0577750460971198</v>
      </c>
      <c r="P84">
        <v>253.50353068984199</v>
      </c>
      <c r="Q84">
        <v>0.16594403241291</v>
      </c>
    </row>
    <row r="85" spans="1:17" x14ac:dyDescent="0.3">
      <c r="A85" t="s">
        <v>227</v>
      </c>
      <c r="B85" t="s">
        <v>228</v>
      </c>
      <c r="C85" t="str">
        <f>IFERROR(VLOOKUP(Table1[[#This Row],[Ticker]],[1]!Table1[[Symbol]:[Industry]],2,FALSE),"-")</f>
        <v>Telecommunication</v>
      </c>
      <c r="D85" t="s">
        <v>29</v>
      </c>
      <c r="E85">
        <v>113221.978131696</v>
      </c>
      <c r="F85">
        <v>16.68</v>
      </c>
      <c r="G85">
        <v>93.803720756310696</v>
      </c>
      <c r="H85">
        <v>-9.8513782504997192</v>
      </c>
      <c r="I85">
        <v>-10.1739653629306</v>
      </c>
      <c r="J85">
        <v>-7.34075580163175</v>
      </c>
      <c r="K85">
        <v>15.8614126113717</v>
      </c>
      <c r="L85">
        <v>13.804164566496601</v>
      </c>
      <c r="M85">
        <v>47.534970676909701</v>
      </c>
      <c r="N85">
        <v>0.522821437188696</v>
      </c>
      <c r="O85">
        <v>14.988009592326099</v>
      </c>
      <c r="P85">
        <v>126.938775510204</v>
      </c>
      <c r="Q85">
        <v>5.7011420493619999E-2</v>
      </c>
    </row>
    <row r="86" spans="1:17" x14ac:dyDescent="0.3">
      <c r="A86" t="s">
        <v>229</v>
      </c>
      <c r="B86" t="s">
        <v>230</v>
      </c>
      <c r="C86" t="str">
        <f>IFERROR(VLOOKUP(Table1[[#This Row],[Ticker]],[1]!Table1[[Symbol]:[Industry]],2,FALSE),"-")</f>
        <v>Healthcare</v>
      </c>
      <c r="D86" t="s">
        <v>62</v>
      </c>
      <c r="E86">
        <v>113159.70534725</v>
      </c>
      <c r="F86">
        <v>6794.75</v>
      </c>
      <c r="G86">
        <v>4.2549851570947403</v>
      </c>
      <c r="H86">
        <v>7.2132013955179604</v>
      </c>
      <c r="I86">
        <v>6.2252911105056103</v>
      </c>
      <c r="J86">
        <v>2.04074777370829</v>
      </c>
      <c r="K86">
        <v>6219.3597842374802</v>
      </c>
      <c r="L86">
        <v>5907.8527640324601</v>
      </c>
      <c r="M86">
        <v>92.636611325675602</v>
      </c>
      <c r="N86">
        <v>0.75207361518766402</v>
      </c>
      <c r="O86">
        <v>1.3274954928437399</v>
      </c>
      <c r="P86">
        <v>33.4135087374828</v>
      </c>
      <c r="Q86">
        <v>-3.1146194047371002E-2</v>
      </c>
    </row>
    <row r="87" spans="1:17" x14ac:dyDescent="0.3">
      <c r="A87" t="s">
        <v>231</v>
      </c>
      <c r="B87" t="s">
        <v>232</v>
      </c>
      <c r="C87" t="str">
        <f>IFERROR(VLOOKUP(Table1[[#This Row],[Ticker]],[1]!Table1[[Symbol]:[Industry]],2,FALSE),"-")</f>
        <v>Power</v>
      </c>
      <c r="D87" t="s">
        <v>233</v>
      </c>
      <c r="E87">
        <v>113032.873568389</v>
      </c>
      <c r="F87">
        <v>1013.3</v>
      </c>
      <c r="G87">
        <v>5.8505764899728998</v>
      </c>
      <c r="H87">
        <v>-6.9059132410832804</v>
      </c>
      <c r="I87">
        <v>-22.998323931191599</v>
      </c>
      <c r="J87">
        <v>-1.56556651799749</v>
      </c>
      <c r="K87">
        <v>1027.3529872899901</v>
      </c>
      <c r="L87">
        <v>1051.5860601403001</v>
      </c>
      <c r="M87">
        <v>52.290067310585698</v>
      </c>
      <c r="N87">
        <v>0.42395824541313298</v>
      </c>
      <c r="O87">
        <v>23.359321030297</v>
      </c>
      <c r="P87">
        <v>47.711370262390602</v>
      </c>
      <c r="Q87">
        <v>1.3410303431625E-2</v>
      </c>
    </row>
    <row r="88" spans="1:17" x14ac:dyDescent="0.3">
      <c r="A88" t="s">
        <v>234</v>
      </c>
      <c r="B88" t="s">
        <v>235</v>
      </c>
      <c r="C88" t="str">
        <f>IFERROR(VLOOKUP(Table1[[#This Row],[Ticker]],[1]!Table1[[Symbol]:[Industry]],2,FALSE),"-")</f>
        <v>Financial Services</v>
      </c>
      <c r="D88" t="s">
        <v>24</v>
      </c>
      <c r="E88">
        <v>112451.78434702499</v>
      </c>
      <c r="F88">
        <v>1444.05</v>
      </c>
      <c r="G88">
        <v>-21.818830768131399</v>
      </c>
      <c r="H88">
        <v>-9.9093979663178295</v>
      </c>
      <c r="I88">
        <v>-25.759945064018201</v>
      </c>
      <c r="J88">
        <v>-0.63773774659973204</v>
      </c>
      <c r="K88">
        <v>1467.2300523312399</v>
      </c>
      <c r="L88">
        <v>1459.4480584307501</v>
      </c>
      <c r="M88">
        <v>46.481454579861598</v>
      </c>
      <c r="N88">
        <v>0.93020849153867802</v>
      </c>
      <c r="O88">
        <v>17.343582285931902</v>
      </c>
      <c r="P88">
        <v>6.6467264872050498</v>
      </c>
      <c r="Q88">
        <v>1.1581925126897E-2</v>
      </c>
    </row>
    <row r="89" spans="1:17" x14ac:dyDescent="0.3">
      <c r="A89" t="s">
        <v>236</v>
      </c>
      <c r="B89" t="s">
        <v>237</v>
      </c>
      <c r="C89" t="str">
        <f>IFERROR(VLOOKUP(Table1[[#This Row],[Ticker]],[1]!Table1[[Symbol]:[Industry]],2,FALSE),"-")</f>
        <v>Fast Moving Consumer Goods</v>
      </c>
      <c r="D89" t="s">
        <v>180</v>
      </c>
      <c r="E89">
        <v>112080.97173443899</v>
      </c>
      <c r="F89">
        <v>632.4</v>
      </c>
      <c r="G89">
        <v>-17.056824768084098</v>
      </c>
      <c r="H89">
        <v>-1.38877495906752</v>
      </c>
      <c r="I89">
        <v>2.8558509815117401</v>
      </c>
      <c r="J89">
        <v>1.58022086354264</v>
      </c>
      <c r="K89">
        <v>588.53398724503802</v>
      </c>
      <c r="L89">
        <v>556.92919585241998</v>
      </c>
      <c r="M89">
        <v>72.897947972535505</v>
      </c>
      <c r="N89">
        <v>0.668453518000105</v>
      </c>
      <c r="O89">
        <v>1.03573687539533</v>
      </c>
      <c r="P89">
        <v>29.272281275551901</v>
      </c>
      <c r="Q89">
        <v>-8.0839464820223E-2</v>
      </c>
    </row>
    <row r="90" spans="1:17" x14ac:dyDescent="0.3">
      <c r="A90" t="s">
        <v>238</v>
      </c>
      <c r="B90" t="s">
        <v>239</v>
      </c>
      <c r="C90" t="str">
        <f>IFERROR(VLOOKUP(Table1[[#This Row],[Ticker]],[1]!Table1[[Symbol]:[Industry]],2,FALSE),"-")</f>
        <v>Automobile and Auto Components</v>
      </c>
      <c r="D90" t="s">
        <v>117</v>
      </c>
      <c r="E90">
        <v>111778.48463435</v>
      </c>
      <c r="F90">
        <v>5606.35</v>
      </c>
      <c r="G90">
        <v>55.671413179242798</v>
      </c>
      <c r="H90">
        <v>-9.8679748301567507</v>
      </c>
      <c r="I90">
        <v>16.9564685156965</v>
      </c>
      <c r="J90">
        <v>-0.56521658173397604</v>
      </c>
      <c r="K90">
        <v>5330.08005043502</v>
      </c>
      <c r="L90">
        <v>4490.6960955957202</v>
      </c>
      <c r="M90">
        <v>57.116297441425502</v>
      </c>
      <c r="N90">
        <v>0.66443357004565995</v>
      </c>
      <c r="O90">
        <v>5.1405994987826196</v>
      </c>
      <c r="P90">
        <v>93.991349480968793</v>
      </c>
      <c r="Q90">
        <v>6.3955404469407007E-2</v>
      </c>
    </row>
    <row r="91" spans="1:17" x14ac:dyDescent="0.3">
      <c r="A91" t="s">
        <v>240</v>
      </c>
      <c r="B91" t="s">
        <v>241</v>
      </c>
      <c r="C91" t="str">
        <f>IFERROR(VLOOKUP(Table1[[#This Row],[Ticker]],[1]!Table1[[Symbol]:[Industry]],2,FALSE),"-")</f>
        <v>Capital Goods</v>
      </c>
      <c r="D91" t="s">
        <v>153</v>
      </c>
      <c r="E91">
        <v>111102.31965833</v>
      </c>
      <c r="F91">
        <v>726.95</v>
      </c>
      <c r="G91">
        <v>52.985725904349202</v>
      </c>
      <c r="H91">
        <v>-0.13333470279232201</v>
      </c>
      <c r="I91">
        <v>47.544519320054299</v>
      </c>
      <c r="J91">
        <v>-7.7708690764946802</v>
      </c>
      <c r="K91">
        <v>667.62095261481898</v>
      </c>
      <c r="L91">
        <v>534.00361494608796</v>
      </c>
      <c r="M91">
        <v>49.662148065947697</v>
      </c>
      <c r="N91">
        <v>0.681688026357818</v>
      </c>
      <c r="O91">
        <v>7.8134672260815599</v>
      </c>
      <c r="P91">
        <v>102.380289532294</v>
      </c>
      <c r="Q91">
        <v>0.24948782510206499</v>
      </c>
    </row>
    <row r="92" spans="1:17" x14ac:dyDescent="0.3">
      <c r="A92" t="s">
        <v>242</v>
      </c>
      <c r="B92" t="s">
        <v>243</v>
      </c>
      <c r="C92" t="str">
        <f>IFERROR(VLOOKUP(Table1[[#This Row],[Ticker]],[1]!Table1[[Symbol]:[Industry]],2,FALSE),"-")</f>
        <v>Financial Services</v>
      </c>
      <c r="D92" t="s">
        <v>244</v>
      </c>
      <c r="E92">
        <v>110347.515165</v>
      </c>
      <c r="F92">
        <v>9908.75</v>
      </c>
      <c r="G92">
        <v>7.2388396791258298</v>
      </c>
      <c r="H92">
        <v>14.174382956184999</v>
      </c>
      <c r="I92">
        <v>9.2384820670534396</v>
      </c>
      <c r="J92">
        <v>0.63682988962766496</v>
      </c>
      <c r="K92">
        <v>8760.9919371357792</v>
      </c>
      <c r="L92">
        <v>8104.7450298892199</v>
      </c>
      <c r="M92">
        <v>75.886726215357299</v>
      </c>
      <c r="N92">
        <v>1.8874351178531401</v>
      </c>
      <c r="O92">
        <v>0.71906143559985403</v>
      </c>
      <c r="P92">
        <v>49.500595965539603</v>
      </c>
      <c r="Q92">
        <v>0.106118997920264</v>
      </c>
    </row>
    <row r="93" spans="1:17" x14ac:dyDescent="0.3">
      <c r="A93" t="s">
        <v>245</v>
      </c>
      <c r="B93" t="s">
        <v>246</v>
      </c>
      <c r="C93" t="str">
        <f>IFERROR(VLOOKUP(Table1[[#This Row],[Ticker]],[1]!Table1[[Symbol]:[Industry]],2,FALSE),"-")</f>
        <v>Fast Moving Consumer Goods</v>
      </c>
      <c r="D93" t="s">
        <v>247</v>
      </c>
      <c r="E93">
        <v>109461.66366208</v>
      </c>
      <c r="F93">
        <v>1148.8</v>
      </c>
      <c r="G93">
        <v>9.0708294146561297</v>
      </c>
      <c r="H93">
        <v>-1.4599901534620801</v>
      </c>
      <c r="I93">
        <v>-11.4386665984347</v>
      </c>
      <c r="J93">
        <v>-0.14874909738771</v>
      </c>
      <c r="K93">
        <v>1118.4123014991901</v>
      </c>
      <c r="L93">
        <v>1058.58353892319</v>
      </c>
      <c r="M93">
        <v>60.355628341155501</v>
      </c>
      <c r="N93">
        <v>0.88655158825356295</v>
      </c>
      <c r="O93">
        <v>10.4630919220055</v>
      </c>
      <c r="P93">
        <v>38.7020827044974</v>
      </c>
      <c r="Q93">
        <v>6.5466474834259998E-3</v>
      </c>
    </row>
    <row r="94" spans="1:17" x14ac:dyDescent="0.3">
      <c r="A94" t="s">
        <v>248</v>
      </c>
      <c r="B94" t="s">
        <v>249</v>
      </c>
      <c r="C94" t="str">
        <f>IFERROR(VLOOKUP(Table1[[#This Row],[Ticker]],[1]!Table1[[Symbol]:[Industry]],2,FALSE),"-")</f>
        <v>Capital Goods</v>
      </c>
      <c r="D94" t="s">
        <v>250</v>
      </c>
      <c r="E94">
        <v>108760.32405</v>
      </c>
      <c r="F94">
        <v>5392.45</v>
      </c>
      <c r="G94">
        <v>187.707924094818</v>
      </c>
      <c r="H94">
        <v>37.102797290595397</v>
      </c>
      <c r="I94">
        <v>118.45524141903999</v>
      </c>
      <c r="J94">
        <v>-4.6911800684207297</v>
      </c>
      <c r="K94">
        <v>3916.9960339375898</v>
      </c>
      <c r="L94">
        <v>2654.8436925835999</v>
      </c>
      <c r="M94">
        <v>61.681419578311598</v>
      </c>
      <c r="N94">
        <v>1.3828597284549899</v>
      </c>
      <c r="O94">
        <v>8.6704559152148004</v>
      </c>
      <c r="P94">
        <v>238.902680451245</v>
      </c>
      <c r="Q94">
        <v>0.270251976972196</v>
      </c>
    </row>
    <row r="95" spans="1:17" x14ac:dyDescent="0.3">
      <c r="A95" t="s">
        <v>251</v>
      </c>
      <c r="B95" t="s">
        <v>252</v>
      </c>
      <c r="C95" t="str">
        <f>IFERROR(VLOOKUP(Table1[[#This Row],[Ticker]],[1]!Table1[[Symbol]:[Industry]],2,FALSE),"-")</f>
        <v>Chemicals</v>
      </c>
      <c r="D95" t="s">
        <v>253</v>
      </c>
      <c r="E95">
        <v>108706.60797205</v>
      </c>
      <c r="F95">
        <v>12013.1</v>
      </c>
      <c r="G95">
        <v>200.64882830978701</v>
      </c>
      <c r="H95">
        <v>13.425370284045499</v>
      </c>
      <c r="I95">
        <v>56.7610852219441</v>
      </c>
      <c r="J95">
        <v>-3.0392771243522398</v>
      </c>
      <c r="K95">
        <v>10187.5855600248</v>
      </c>
      <c r="L95">
        <v>7945.2414263354203</v>
      </c>
      <c r="M95">
        <v>68.403099636446896</v>
      </c>
      <c r="N95">
        <v>0.93642952006244695</v>
      </c>
      <c r="O95">
        <v>10.695823725765999</v>
      </c>
      <c r="P95">
        <v>228.66229840088599</v>
      </c>
      <c r="Q95">
        <v>0.208379101358865</v>
      </c>
    </row>
    <row r="96" spans="1:17" x14ac:dyDescent="0.3">
      <c r="A96" t="s">
        <v>254</v>
      </c>
      <c r="B96" t="s">
        <v>255</v>
      </c>
      <c r="C96" t="str">
        <f>IFERROR(VLOOKUP(Table1[[#This Row],[Ticker]],[1]!Table1[[Symbol]:[Industry]],2,FALSE),"-")</f>
        <v>Financial Services</v>
      </c>
      <c r="D96" t="s">
        <v>49</v>
      </c>
      <c r="E96">
        <v>108080.2053375</v>
      </c>
      <c r="F96">
        <v>2882.3</v>
      </c>
      <c r="G96">
        <v>37.217857964264198</v>
      </c>
      <c r="H96">
        <v>-2.97243311092135</v>
      </c>
      <c r="I96">
        <v>12.996296894051</v>
      </c>
      <c r="J96">
        <v>-3.0170712222225702</v>
      </c>
      <c r="K96">
        <v>2663.5511799476399</v>
      </c>
      <c r="L96">
        <v>2318.88486705689</v>
      </c>
      <c r="M96">
        <v>60.807449974319603</v>
      </c>
      <c r="N96">
        <v>0.90173813606256803</v>
      </c>
      <c r="O96">
        <v>6.1461332963258197</v>
      </c>
      <c r="P96">
        <v>64.214904284412</v>
      </c>
      <c r="Q96">
        <v>6.6750628237890006E-2</v>
      </c>
    </row>
    <row r="97" spans="1:17" x14ac:dyDescent="0.3">
      <c r="A97" t="s">
        <v>256</v>
      </c>
      <c r="B97" t="s">
        <v>257</v>
      </c>
      <c r="C97" t="str">
        <f>IFERROR(VLOOKUP(Table1[[#This Row],[Ticker]],[1]!Table1[[Symbol]:[Industry]],2,FALSE),"-")</f>
        <v>Capital Goods</v>
      </c>
      <c r="D97" t="s">
        <v>258</v>
      </c>
      <c r="E97">
        <v>107803.08</v>
      </c>
      <c r="F97">
        <v>3890.8</v>
      </c>
      <c r="G97">
        <v>79.173671377836598</v>
      </c>
      <c r="H97">
        <v>-1.6733294606315201</v>
      </c>
      <c r="I97">
        <v>78.924542630359198</v>
      </c>
      <c r="J97">
        <v>-5.1635762116589996</v>
      </c>
      <c r="K97">
        <v>3725.8843932089799</v>
      </c>
      <c r="L97">
        <v>2886.73489753376</v>
      </c>
      <c r="M97">
        <v>40.658337275650297</v>
      </c>
      <c r="N97">
        <v>0.72137280923301705</v>
      </c>
      <c r="O97">
        <v>7.2247352729515502</v>
      </c>
      <c r="P97">
        <v>135.33538982640701</v>
      </c>
      <c r="Q97">
        <v>0.229336820234918</v>
      </c>
    </row>
    <row r="98" spans="1:17" x14ac:dyDescent="0.3">
      <c r="A98" t="s">
        <v>259</v>
      </c>
      <c r="B98" t="s">
        <v>260</v>
      </c>
      <c r="C98" t="str">
        <f>IFERROR(VLOOKUP(Table1[[#This Row],[Ticker]],[1]!Table1[[Symbol]:[Industry]],2,FALSE),"-")</f>
        <v>Telecommunication</v>
      </c>
      <c r="D98" t="s">
        <v>261</v>
      </c>
      <c r="E98">
        <v>106829.351282884</v>
      </c>
      <c r="F98">
        <v>396.55</v>
      </c>
      <c r="G98">
        <v>105.487133602036</v>
      </c>
      <c r="H98">
        <v>10.3640922507585</v>
      </c>
      <c r="I98">
        <v>70.430429097133896</v>
      </c>
      <c r="J98">
        <v>-2.2977234721990198</v>
      </c>
      <c r="K98">
        <v>354.88100718829099</v>
      </c>
      <c r="L98">
        <v>280.35056781127702</v>
      </c>
      <c r="M98">
        <v>66.421260351190696</v>
      </c>
      <c r="N98">
        <v>0.56607160439418203</v>
      </c>
      <c r="O98">
        <v>2.98827386206026</v>
      </c>
      <c r="P98">
        <v>152.01779472513499</v>
      </c>
      <c r="Q98">
        <v>4.5423600514900998E-2</v>
      </c>
    </row>
    <row r="99" spans="1:17" x14ac:dyDescent="0.3">
      <c r="A99" t="s">
        <v>262</v>
      </c>
      <c r="B99" t="s">
        <v>263</v>
      </c>
      <c r="C99" t="str">
        <f>IFERROR(VLOOKUP(Table1[[#This Row],[Ticker]],[1]!Table1[[Symbol]:[Industry]],2,FALSE),"-")</f>
        <v>Financial Services</v>
      </c>
      <c r="D99" t="s">
        <v>32</v>
      </c>
      <c r="E99">
        <v>106412.46216158</v>
      </c>
      <c r="F99">
        <v>139.18</v>
      </c>
      <c r="G99">
        <v>38.317988353013298</v>
      </c>
      <c r="H99">
        <v>-13.1457482701164</v>
      </c>
      <c r="I99">
        <v>-7.4766567058903899</v>
      </c>
      <c r="J99">
        <v>-0.570868583712698</v>
      </c>
      <c r="K99">
        <v>142.751562432545</v>
      </c>
      <c r="L99">
        <v>130.66249206473</v>
      </c>
      <c r="M99">
        <v>54.202515460826397</v>
      </c>
      <c r="N99">
        <v>0.71740253796033804</v>
      </c>
      <c r="O99">
        <v>23.940221296163202</v>
      </c>
      <c r="P99">
        <v>72.039555006180393</v>
      </c>
      <c r="Q99">
        <v>0.137630329031593</v>
      </c>
    </row>
    <row r="100" spans="1:17" x14ac:dyDescent="0.3">
      <c r="A100" t="s">
        <v>264</v>
      </c>
      <c r="B100" t="s">
        <v>265</v>
      </c>
      <c r="C100" t="str">
        <f>IFERROR(VLOOKUP(Table1[[#This Row],[Ticker]],[1]!Table1[[Symbol]:[Industry]],2,FALSE),"-")</f>
        <v>Financial Services</v>
      </c>
      <c r="D100" t="s">
        <v>32</v>
      </c>
      <c r="E100">
        <v>106398.73927979999</v>
      </c>
      <c r="F100">
        <v>117.25</v>
      </c>
      <c r="G100">
        <v>50.011786620701997</v>
      </c>
      <c r="H100">
        <v>-12.3463076245722</v>
      </c>
      <c r="I100">
        <v>14.7020357309475</v>
      </c>
      <c r="J100">
        <v>-5.0616151435532304</v>
      </c>
      <c r="K100">
        <v>117.092549637475</v>
      </c>
      <c r="L100">
        <v>103.253709445578</v>
      </c>
      <c r="M100">
        <v>54.160943856485801</v>
      </c>
      <c r="N100">
        <v>0.71455191742831803</v>
      </c>
      <c r="O100">
        <v>9.9360341151385896</v>
      </c>
      <c r="P100">
        <v>83.633516053249807</v>
      </c>
      <c r="Q100">
        <v>0.16062124031043001</v>
      </c>
    </row>
    <row r="101" spans="1:17" x14ac:dyDescent="0.3">
      <c r="A101" t="s">
        <v>266</v>
      </c>
      <c r="B101" t="s">
        <v>267</v>
      </c>
      <c r="C101" t="str">
        <f>IFERROR(VLOOKUP(Table1[[#This Row],[Ticker]],[1]!Table1[[Symbol]:[Industry]],2,FALSE),"-")</f>
        <v>Oil Gas &amp; Consumable Fuels</v>
      </c>
      <c r="D101" t="s">
        <v>54</v>
      </c>
      <c r="E101">
        <v>103891.439611169</v>
      </c>
      <c r="F101">
        <v>638.70000000000005</v>
      </c>
      <c r="G101">
        <v>249.52095097695701</v>
      </c>
      <c r="H101">
        <v>26.356322675544501</v>
      </c>
      <c r="I101">
        <v>130.36185946797599</v>
      </c>
      <c r="J101">
        <v>23.850189530622899</v>
      </c>
      <c r="K101">
        <v>466.16601598543701</v>
      </c>
      <c r="L101">
        <v>357.55901198462601</v>
      </c>
      <c r="M101">
        <v>95.414575281992597</v>
      </c>
      <c r="N101">
        <v>1.24868393119913</v>
      </c>
      <c r="O101">
        <v>2.2389228119617801</v>
      </c>
      <c r="P101">
        <v>277.63106030744899</v>
      </c>
      <c r="Q101">
        <v>0.16543291220759901</v>
      </c>
    </row>
    <row r="102" spans="1:17" x14ac:dyDescent="0.3">
      <c r="A102" t="s">
        <v>268</v>
      </c>
      <c r="B102" t="s">
        <v>269</v>
      </c>
      <c r="C102" t="str">
        <f>IFERROR(VLOOKUP(Table1[[#This Row],[Ticker]],[1]!Table1[[Symbol]:[Industry]],2,FALSE),"-")</f>
        <v>Automobile and Auto Components</v>
      </c>
      <c r="D102" t="s">
        <v>193</v>
      </c>
      <c r="E102">
        <v>103715.859742</v>
      </c>
      <c r="F102">
        <v>35085.199999999997</v>
      </c>
      <c r="G102">
        <v>59.289786876585502</v>
      </c>
      <c r="H102">
        <v>3.7432142635435</v>
      </c>
      <c r="I102">
        <v>38.670916556046897</v>
      </c>
      <c r="J102">
        <v>-1.14468155745227</v>
      </c>
      <c r="K102">
        <v>32614.551620587699</v>
      </c>
      <c r="L102">
        <v>27494.377480644798</v>
      </c>
      <c r="M102">
        <v>58.981560206210602</v>
      </c>
      <c r="N102">
        <v>0.46186380632982799</v>
      </c>
      <c r="O102">
        <v>4.5398059580677996</v>
      </c>
      <c r="P102">
        <v>95.666200996589694</v>
      </c>
      <c r="Q102">
        <v>0.114251652333107</v>
      </c>
    </row>
    <row r="103" spans="1:17" x14ac:dyDescent="0.3">
      <c r="A103" t="s">
        <v>270</v>
      </c>
      <c r="B103" t="s">
        <v>271</v>
      </c>
      <c r="C103" t="str">
        <f>IFERROR(VLOOKUP(Table1[[#This Row],[Ticker]],[1]!Table1[[Symbol]:[Industry]],2,FALSE),"-")</f>
        <v>Metals &amp; Mining</v>
      </c>
      <c r="D103" t="s">
        <v>130</v>
      </c>
      <c r="E103">
        <v>101044.709136</v>
      </c>
      <c r="F103">
        <v>1008.5</v>
      </c>
      <c r="G103">
        <v>32.426916934560097</v>
      </c>
      <c r="H103">
        <v>-9.0363665931505892</v>
      </c>
      <c r="I103">
        <v>25.936676461064</v>
      </c>
      <c r="J103">
        <v>-4.6998645149358298</v>
      </c>
      <c r="K103">
        <v>1008.50965017283</v>
      </c>
      <c r="L103">
        <v>853.85698015904302</v>
      </c>
      <c r="M103">
        <v>31.5978718460278</v>
      </c>
      <c r="N103">
        <v>0.72061943742739698</v>
      </c>
      <c r="O103">
        <v>8.7754090233019397</v>
      </c>
      <c r="P103">
        <v>73.400962861072898</v>
      </c>
      <c r="Q103">
        <v>9.6058176079200003E-2</v>
      </c>
    </row>
    <row r="104" spans="1:17" x14ac:dyDescent="0.3">
      <c r="A104" t="s">
        <v>272</v>
      </c>
      <c r="B104" t="s">
        <v>273</v>
      </c>
      <c r="C104" t="str">
        <f>IFERROR(VLOOKUP(Table1[[#This Row],[Ticker]],[1]!Table1[[Symbol]:[Industry]],2,FALSE),"-")</f>
        <v>Capital Goods</v>
      </c>
      <c r="D104" t="s">
        <v>220</v>
      </c>
      <c r="E104">
        <v>100253.42011125</v>
      </c>
      <c r="F104">
        <v>6667.85</v>
      </c>
      <c r="G104">
        <v>44.660717449568899</v>
      </c>
      <c r="H104">
        <v>-12.109026754512801</v>
      </c>
      <c r="I104">
        <v>47.561527337404101</v>
      </c>
      <c r="J104">
        <v>-1.8862521046267999</v>
      </c>
      <c r="K104">
        <v>6522.6335810030096</v>
      </c>
      <c r="L104">
        <v>5521.2074853544</v>
      </c>
      <c r="M104">
        <v>49.935350176364302</v>
      </c>
      <c r="N104">
        <v>0.80199597544950696</v>
      </c>
      <c r="O104">
        <v>9.9522334785575293</v>
      </c>
      <c r="P104">
        <v>75.423572744014706</v>
      </c>
      <c r="Q104">
        <v>0.146531205649581</v>
      </c>
    </row>
    <row r="105" spans="1:17" x14ac:dyDescent="0.3">
      <c r="A105" t="s">
        <v>274</v>
      </c>
      <c r="B105" t="s">
        <v>275</v>
      </c>
      <c r="C105" t="str">
        <f>IFERROR(VLOOKUP(Table1[[#This Row],[Ticker]],[1]!Table1[[Symbol]:[Industry]],2,FALSE),"-")</f>
        <v>Healthcare</v>
      </c>
      <c r="D105" t="s">
        <v>62</v>
      </c>
      <c r="E105">
        <v>99966.629612799996</v>
      </c>
      <c r="F105">
        <v>2953.7</v>
      </c>
      <c r="G105">
        <v>26.092956043416699</v>
      </c>
      <c r="H105">
        <v>-2.58009636650812</v>
      </c>
      <c r="I105">
        <v>8.0693073129219002</v>
      </c>
      <c r="J105">
        <v>0.93295900125568398</v>
      </c>
      <c r="K105">
        <v>2790.87386790746</v>
      </c>
      <c r="L105">
        <v>2479.1406362529701</v>
      </c>
      <c r="M105">
        <v>74.629945414653307</v>
      </c>
      <c r="N105">
        <v>0.99359522630017205</v>
      </c>
      <c r="O105">
        <v>1.0258320073128699</v>
      </c>
      <c r="P105">
        <v>66.682655681273005</v>
      </c>
      <c r="Q105">
        <v>5.9814362195718E-2</v>
      </c>
    </row>
    <row r="106" spans="1:17" x14ac:dyDescent="0.3">
      <c r="A106" t="s">
        <v>276</v>
      </c>
      <c r="B106" t="s">
        <v>277</v>
      </c>
      <c r="C106" t="str">
        <f>IFERROR(VLOOKUP(Table1[[#This Row],[Ticker]],[1]!Table1[[Symbol]:[Industry]],2,FALSE),"-")</f>
        <v>Construction Materials</v>
      </c>
      <c r="D106" t="s">
        <v>78</v>
      </c>
      <c r="E106">
        <v>99643.660540380006</v>
      </c>
      <c r="F106">
        <v>27616.85</v>
      </c>
      <c r="G106">
        <v>-11.1625115356238</v>
      </c>
      <c r="H106">
        <v>-4.9016398295548402</v>
      </c>
      <c r="I106">
        <v>-8.2695772736668793</v>
      </c>
      <c r="J106">
        <v>-0.534244472397575</v>
      </c>
      <c r="K106">
        <v>26829.0629984773</v>
      </c>
      <c r="L106">
        <v>26175.514484208899</v>
      </c>
      <c r="M106">
        <v>51.388188046950603</v>
      </c>
      <c r="N106">
        <v>0.77452465070532595</v>
      </c>
      <c r="O106">
        <v>11.300709530594499</v>
      </c>
      <c r="P106">
        <v>19.937679145313901</v>
      </c>
      <c r="Q106">
        <v>-6.5371023128676001E-2</v>
      </c>
    </row>
    <row r="107" spans="1:17" x14ac:dyDescent="0.3">
      <c r="A107" t="s">
        <v>278</v>
      </c>
      <c r="B107" t="s">
        <v>279</v>
      </c>
      <c r="C107" t="str">
        <f>IFERROR(VLOOKUP(Table1[[#This Row],[Ticker]],[1]!Table1[[Symbol]:[Industry]],2,FALSE),"-")</f>
        <v>Financial Services</v>
      </c>
      <c r="D107" t="s">
        <v>280</v>
      </c>
      <c r="E107">
        <v>98362.975096900002</v>
      </c>
      <c r="F107">
        <v>91.48</v>
      </c>
      <c r="G107">
        <v>31.6473194348644</v>
      </c>
      <c r="H107">
        <v>-5.7334126840152697</v>
      </c>
      <c r="I107">
        <v>21.5072590730108</v>
      </c>
      <c r="J107">
        <v>0.125617163363231</v>
      </c>
      <c r="K107">
        <v>85.509424786944507</v>
      </c>
      <c r="L107">
        <v>78.454072152835295</v>
      </c>
      <c r="M107">
        <v>84.195482594094798</v>
      </c>
      <c r="N107">
        <v>1.01783472613888</v>
      </c>
      <c r="O107">
        <v>7.8924355050284198</v>
      </c>
      <c r="P107">
        <v>61.768346595932798</v>
      </c>
      <c r="Q107">
        <v>7.3115548201507993E-2</v>
      </c>
    </row>
    <row r="108" spans="1:17" x14ac:dyDescent="0.3">
      <c r="A108" t="s">
        <v>281</v>
      </c>
      <c r="B108" t="s">
        <v>282</v>
      </c>
      <c r="C108" t="str">
        <f>IFERROR(VLOOKUP(Table1[[#This Row],[Ticker]],[1]!Table1[[Symbol]:[Industry]],2,FALSE),"-")</f>
        <v>Oil Gas &amp; Consumable Fuels</v>
      </c>
      <c r="D108" t="s">
        <v>176</v>
      </c>
      <c r="E108">
        <v>98323.021420200006</v>
      </c>
      <c r="F108">
        <v>895.6</v>
      </c>
      <c r="G108">
        <v>12.7535295906067</v>
      </c>
      <c r="H108">
        <v>-11.106613113422201</v>
      </c>
      <c r="I108">
        <v>-25.108068297033501</v>
      </c>
      <c r="J108">
        <v>-1.14578801534435</v>
      </c>
      <c r="K108">
        <v>922.68544479551201</v>
      </c>
      <c r="L108">
        <v>960.14013793137599</v>
      </c>
      <c r="M108">
        <v>43.567234038741702</v>
      </c>
      <c r="N108">
        <v>0.79811772348340204</v>
      </c>
      <c r="O108">
        <v>40.620812862885202</v>
      </c>
      <c r="P108">
        <v>71.570881226053601</v>
      </c>
      <c r="Q108">
        <v>2.0828712138507E-2</v>
      </c>
    </row>
    <row r="109" spans="1:17" hidden="1" x14ac:dyDescent="0.3">
      <c r="A109" t="s">
        <v>283</v>
      </c>
      <c r="B109" t="s">
        <v>284</v>
      </c>
      <c r="C109" t="str">
        <f>IFERROR(VLOOKUP(Table1[[#This Row],[Ticker]],[1]!Table1[[Symbol]:[Industry]],2,FALSE),"-")</f>
        <v>-</v>
      </c>
      <c r="D109" t="s">
        <v>285</v>
      </c>
      <c r="E109">
        <v>94824.730705609996</v>
      </c>
      <c r="F109">
        <v>1303.7</v>
      </c>
      <c r="G109">
        <v>6.8532857879362297</v>
      </c>
      <c r="H109">
        <v>-3.25436971629287</v>
      </c>
      <c r="I109">
        <v>6.6263404487239503</v>
      </c>
      <c r="J109">
        <v>1.45703474856745</v>
      </c>
      <c r="K109">
        <v>1242.1026327621501</v>
      </c>
      <c r="L109">
        <v>1134.90158671634</v>
      </c>
      <c r="M109">
        <v>67.656165774498703</v>
      </c>
      <c r="N109">
        <v>0.80447858919689197</v>
      </c>
      <c r="O109">
        <v>2.3893533788447998</v>
      </c>
      <c r="P109">
        <v>37.7608707137951</v>
      </c>
      <c r="Q109">
        <v>5.6504460930356999E-2</v>
      </c>
    </row>
    <row r="110" spans="1:17" x14ac:dyDescent="0.3">
      <c r="A110" t="s">
        <v>286</v>
      </c>
      <c r="B110" t="s">
        <v>287</v>
      </c>
      <c r="C110" t="str">
        <f>IFERROR(VLOOKUP(Table1[[#This Row],[Ticker]],[1]!Table1[[Symbol]:[Industry]],2,FALSE),"-")</f>
        <v>Information Technology</v>
      </c>
      <c r="D110" t="s">
        <v>288</v>
      </c>
      <c r="E110">
        <v>94713.163020975</v>
      </c>
      <c r="F110">
        <v>10922.75</v>
      </c>
      <c r="G110">
        <v>150.77836739035899</v>
      </c>
      <c r="H110">
        <v>5.4191321540426696</v>
      </c>
      <c r="I110">
        <v>104.150613017933</v>
      </c>
      <c r="J110">
        <v>0.64079610501977802</v>
      </c>
      <c r="K110">
        <v>9168.7403149331894</v>
      </c>
      <c r="L110">
        <v>7109.19910313744</v>
      </c>
      <c r="M110">
        <v>80.440036078440102</v>
      </c>
      <c r="N110">
        <v>0.98756625602498405</v>
      </c>
      <c r="O110">
        <v>2.2562999244695798</v>
      </c>
      <c r="P110">
        <v>189.01898524839501</v>
      </c>
      <c r="Q110">
        <v>9.3294648234106006E-2</v>
      </c>
    </row>
    <row r="111" spans="1:17" x14ac:dyDescent="0.3">
      <c r="A111" t="s">
        <v>289</v>
      </c>
      <c r="B111" t="s">
        <v>290</v>
      </c>
      <c r="C111" t="str">
        <f>IFERROR(VLOOKUP(Table1[[#This Row],[Ticker]],[1]!Table1[[Symbol]:[Industry]],2,FALSE),"-")</f>
        <v>Financial Services</v>
      </c>
      <c r="D111" t="s">
        <v>37</v>
      </c>
      <c r="E111">
        <v>94286.578664589993</v>
      </c>
      <c r="F111">
        <v>654.25</v>
      </c>
      <c r="G111">
        <v>-13.362007055623099</v>
      </c>
      <c r="H111">
        <v>0.76576704103217996</v>
      </c>
      <c r="I111">
        <v>14.0223718119588</v>
      </c>
      <c r="J111">
        <v>0.366620065663601</v>
      </c>
      <c r="K111">
        <v>605.052331679448</v>
      </c>
      <c r="L111">
        <v>566.35391224782097</v>
      </c>
      <c r="M111">
        <v>71.353435120738894</v>
      </c>
      <c r="N111">
        <v>1.1374163763998599</v>
      </c>
      <c r="O111">
        <v>2.9728696981276399</v>
      </c>
      <c r="P111">
        <v>41.169489696838902</v>
      </c>
      <c r="Q111">
        <v>-6.1817074659920999E-2</v>
      </c>
    </row>
    <row r="112" spans="1:17" x14ac:dyDescent="0.3">
      <c r="A112" t="s">
        <v>291</v>
      </c>
      <c r="B112" t="s">
        <v>292</v>
      </c>
      <c r="C112" t="str">
        <f>IFERROR(VLOOKUP(Table1[[#This Row],[Ticker]],[1]!Table1[[Symbol]:[Industry]],2,FALSE),"-")</f>
        <v>Healthcare</v>
      </c>
      <c r="D112" t="s">
        <v>293</v>
      </c>
      <c r="E112">
        <v>92557.778327324995</v>
      </c>
      <c r="F112">
        <v>6437.25</v>
      </c>
      <c r="G112">
        <v>-2.3344586930406801</v>
      </c>
      <c r="H112">
        <v>-2.82159856169213</v>
      </c>
      <c r="I112">
        <v>-2.09232849359275</v>
      </c>
      <c r="J112">
        <v>-1.20392899024764</v>
      </c>
      <c r="K112">
        <v>6164.4251665348502</v>
      </c>
      <c r="L112">
        <v>5857.8510747658402</v>
      </c>
      <c r="M112">
        <v>73.469791633515001</v>
      </c>
      <c r="N112">
        <v>0.64970130585546704</v>
      </c>
      <c r="O112">
        <v>6.7917200667987103</v>
      </c>
      <c r="P112">
        <v>36.209267879813801</v>
      </c>
      <c r="Q112">
        <v>2.6434990337533E-2</v>
      </c>
    </row>
    <row r="113" spans="1:17" x14ac:dyDescent="0.3">
      <c r="A113" t="s">
        <v>294</v>
      </c>
      <c r="B113" t="s">
        <v>295</v>
      </c>
      <c r="C113" t="str">
        <f>IFERROR(VLOOKUP(Table1[[#This Row],[Ticker]],[1]!Table1[[Symbol]:[Industry]],2,FALSE),"-")</f>
        <v>Financial Services</v>
      </c>
      <c r="D113" t="s">
        <v>37</v>
      </c>
      <c r="E113">
        <v>92506.166252139999</v>
      </c>
      <c r="F113">
        <v>1876.7</v>
      </c>
      <c r="G113">
        <v>11.7970743424442</v>
      </c>
      <c r="H113">
        <v>2.73245451751604</v>
      </c>
      <c r="I113">
        <v>25.4411278771626</v>
      </c>
      <c r="J113">
        <v>-0.79810834683371201</v>
      </c>
      <c r="K113">
        <v>1746.0408078125899</v>
      </c>
      <c r="L113">
        <v>1585.9909305756601</v>
      </c>
      <c r="M113">
        <v>69.148887568377603</v>
      </c>
      <c r="N113">
        <v>0.67386176566184597</v>
      </c>
      <c r="O113">
        <v>0.50620770501412704</v>
      </c>
      <c r="P113">
        <v>48.238546603475498</v>
      </c>
      <c r="Q113">
        <v>-3.3018503243784997E-2</v>
      </c>
    </row>
    <row r="114" spans="1:17" x14ac:dyDescent="0.3">
      <c r="A114" t="s">
        <v>296</v>
      </c>
      <c r="B114" t="s">
        <v>297</v>
      </c>
      <c r="C114" t="str">
        <f>IFERROR(VLOOKUP(Table1[[#This Row],[Ticker]],[1]!Table1[[Symbol]:[Industry]],2,FALSE),"-")</f>
        <v>Realty</v>
      </c>
      <c r="D114" t="s">
        <v>140</v>
      </c>
      <c r="E114">
        <v>91703.187057000003</v>
      </c>
      <c r="F114">
        <v>3301.4</v>
      </c>
      <c r="G114">
        <v>77.461862418726994</v>
      </c>
      <c r="H114">
        <v>3.5944610854404502</v>
      </c>
      <c r="I114">
        <v>31.5693998879951</v>
      </c>
      <c r="J114">
        <v>-2.05824113141658</v>
      </c>
      <c r="K114">
        <v>2987.7329750190702</v>
      </c>
      <c r="L114">
        <v>2428.7249426466201</v>
      </c>
      <c r="M114">
        <v>61.486882999809303</v>
      </c>
      <c r="N114">
        <v>0.79552809285360104</v>
      </c>
      <c r="O114">
        <v>1.71593869267583</v>
      </c>
      <c r="P114">
        <v>120.78512673042199</v>
      </c>
      <c r="Q114">
        <v>6.9086883802905993E-2</v>
      </c>
    </row>
    <row r="115" spans="1:17" x14ac:dyDescent="0.3">
      <c r="A115" t="s">
        <v>298</v>
      </c>
      <c r="B115" t="s">
        <v>299</v>
      </c>
      <c r="C115" t="str">
        <f>IFERROR(VLOOKUP(Table1[[#This Row],[Ticker]],[1]!Table1[[Symbol]:[Industry]],2,FALSE),"-")</f>
        <v>Financial Services</v>
      </c>
      <c r="D115" t="s">
        <v>244</v>
      </c>
      <c r="E115">
        <v>89638.980389999997</v>
      </c>
      <c r="F115">
        <v>4196.3999999999996</v>
      </c>
      <c r="G115">
        <v>50.375679873384399</v>
      </c>
      <c r="H115">
        <v>1.0574572957659001</v>
      </c>
      <c r="I115">
        <v>8.5603732546780407</v>
      </c>
      <c r="J115">
        <v>-2.8503310833512998</v>
      </c>
      <c r="K115">
        <v>3963.7940245803402</v>
      </c>
      <c r="L115">
        <v>3483.39281222726</v>
      </c>
      <c r="M115">
        <v>62.360215872654003</v>
      </c>
      <c r="N115">
        <v>1.0138560187275301</v>
      </c>
      <c r="O115">
        <v>2.3829949480507202</v>
      </c>
      <c r="P115">
        <v>78.187299632704097</v>
      </c>
      <c r="Q115">
        <v>6.2034144331279996E-3</v>
      </c>
    </row>
    <row r="116" spans="1:17" x14ac:dyDescent="0.3">
      <c r="A116" t="s">
        <v>300</v>
      </c>
      <c r="B116" t="s">
        <v>301</v>
      </c>
      <c r="C116" t="str">
        <f>IFERROR(VLOOKUP(Table1[[#This Row],[Ticker]],[1]!Table1[[Symbol]:[Industry]],2,FALSE),"-")</f>
        <v>Healthcare</v>
      </c>
      <c r="D116" t="s">
        <v>293</v>
      </c>
      <c r="E116">
        <v>89299.312047040003</v>
      </c>
      <c r="F116">
        <v>921.2</v>
      </c>
      <c r="G116">
        <v>24.8529123627779</v>
      </c>
      <c r="H116">
        <v>-7.5996251391319296</v>
      </c>
      <c r="I116">
        <v>15.3083599512166</v>
      </c>
      <c r="J116">
        <v>-3.56762978251068</v>
      </c>
      <c r="K116">
        <v>869.244852200683</v>
      </c>
      <c r="L116">
        <v>760.77547214370497</v>
      </c>
      <c r="M116">
        <v>55.459231372780202</v>
      </c>
      <c r="N116">
        <v>0.80447253652356399</v>
      </c>
      <c r="O116">
        <v>6.3721233174120497</v>
      </c>
      <c r="P116">
        <v>81.160275319567305</v>
      </c>
      <c r="Q116">
        <v>0.122114016454409</v>
      </c>
    </row>
    <row r="117" spans="1:17" x14ac:dyDescent="0.3">
      <c r="A117" t="s">
        <v>302</v>
      </c>
      <c r="B117" t="s">
        <v>303</v>
      </c>
      <c r="C117" t="str">
        <f>IFERROR(VLOOKUP(Table1[[#This Row],[Ticker]],[1]!Table1[[Symbol]:[Industry]],2,FALSE),"-")</f>
        <v>Consumer Services</v>
      </c>
      <c r="D117" t="s">
        <v>146</v>
      </c>
      <c r="E117">
        <v>88300.056737774998</v>
      </c>
      <c r="F117">
        <v>6838.25</v>
      </c>
      <c r="G117">
        <v>18.798072207253998</v>
      </c>
      <c r="H117">
        <v>5.35880465929539</v>
      </c>
      <c r="I117">
        <v>16.7179445089347</v>
      </c>
      <c r="J117">
        <v>-1.17444137928274</v>
      </c>
      <c r="K117">
        <v>6367.79514422579</v>
      </c>
      <c r="L117">
        <v>5526.5639153307902</v>
      </c>
      <c r="M117">
        <v>57.101923826835502</v>
      </c>
      <c r="N117">
        <v>0.88255757376474298</v>
      </c>
      <c r="O117">
        <v>3.2866595985814899</v>
      </c>
      <c r="P117">
        <v>72.159212497325001</v>
      </c>
      <c r="Q117">
        <v>2.951244966019E-3</v>
      </c>
    </row>
    <row r="118" spans="1:17" x14ac:dyDescent="0.3">
      <c r="A118" t="s">
        <v>304</v>
      </c>
      <c r="B118" t="s">
        <v>305</v>
      </c>
      <c r="C118" t="str">
        <f>IFERROR(VLOOKUP(Table1[[#This Row],[Ticker]],[1]!Table1[[Symbol]:[Industry]],2,FALSE),"-")</f>
        <v>Healthcare</v>
      </c>
      <c r="D118" t="s">
        <v>62</v>
      </c>
      <c r="E118">
        <v>86080.465750679999</v>
      </c>
      <c r="F118">
        <v>2148.6</v>
      </c>
      <c r="G118">
        <v>-9.0408414566582103</v>
      </c>
      <c r="H118">
        <v>-9.1535621006355008</v>
      </c>
      <c r="I118">
        <v>-13.1216747279061</v>
      </c>
      <c r="J118">
        <v>-0.51122229614947201</v>
      </c>
      <c r="K118">
        <v>2164.0031003894301</v>
      </c>
      <c r="L118">
        <v>2050.78012109468</v>
      </c>
      <c r="M118">
        <v>52.358960399645099</v>
      </c>
      <c r="N118">
        <v>0.75817820919672096</v>
      </c>
      <c r="O118">
        <v>15.889416364143999</v>
      </c>
      <c r="P118">
        <v>27.661091470841601</v>
      </c>
    </row>
    <row r="119" spans="1:17" x14ac:dyDescent="0.3">
      <c r="A119" t="s">
        <v>306</v>
      </c>
      <c r="B119" t="s">
        <v>307</v>
      </c>
      <c r="C119" t="str">
        <f>IFERROR(VLOOKUP(Table1[[#This Row],[Ticker]],[1]!Table1[[Symbol]:[Industry]],2,FALSE),"-")</f>
        <v>Consumer Services</v>
      </c>
      <c r="D119" t="s">
        <v>308</v>
      </c>
      <c r="E119">
        <v>84665.748861960004</v>
      </c>
      <c r="F119">
        <v>591.65</v>
      </c>
      <c r="G119">
        <v>25.9962759715727</v>
      </c>
      <c r="H119">
        <v>-8.1055408068145507</v>
      </c>
      <c r="I119">
        <v>12.783767961507801</v>
      </c>
      <c r="J119">
        <v>-4.4650715892264996</v>
      </c>
      <c r="K119">
        <v>596.35181313702196</v>
      </c>
      <c r="L119">
        <v>525.89450927499104</v>
      </c>
      <c r="M119">
        <v>34.206755645049803</v>
      </c>
      <c r="N119">
        <v>0.75654404047326396</v>
      </c>
      <c r="O119">
        <v>12.0510436913716</v>
      </c>
      <c r="P119">
        <v>59.216899892357297</v>
      </c>
      <c r="Q119">
        <v>0.183880349553452</v>
      </c>
    </row>
    <row r="120" spans="1:17" x14ac:dyDescent="0.3">
      <c r="A120" t="s">
        <v>309</v>
      </c>
      <c r="B120" t="s">
        <v>310</v>
      </c>
      <c r="C120" t="str">
        <f>IFERROR(VLOOKUP(Table1[[#This Row],[Ticker]],[1]!Table1[[Symbol]:[Industry]],2,FALSE),"-")</f>
        <v>Fast Moving Consumer Goods</v>
      </c>
      <c r="D120" t="s">
        <v>180</v>
      </c>
      <c r="E120">
        <v>84500.804454009995</v>
      </c>
      <c r="F120">
        <v>652.95000000000005</v>
      </c>
      <c r="G120">
        <v>-2.8542012046152299</v>
      </c>
      <c r="H120">
        <v>-0.150610130460411</v>
      </c>
      <c r="I120">
        <v>11.944862313779799</v>
      </c>
      <c r="J120">
        <v>1.48871714380717</v>
      </c>
      <c r="K120">
        <v>606.60790636476395</v>
      </c>
      <c r="L120">
        <v>560.23352178188395</v>
      </c>
      <c r="M120">
        <v>72.767443915445895</v>
      </c>
      <c r="N120">
        <v>0.99710072063988997</v>
      </c>
      <c r="O120">
        <v>2.1824029405008001</v>
      </c>
      <c r="P120">
        <v>34.268969771745802</v>
      </c>
      <c r="Q120">
        <v>-3.6198536712091001E-2</v>
      </c>
    </row>
    <row r="121" spans="1:17" x14ac:dyDescent="0.3">
      <c r="A121" t="s">
        <v>311</v>
      </c>
      <c r="B121" t="s">
        <v>312</v>
      </c>
      <c r="C121" t="str">
        <f>IFERROR(VLOOKUP(Table1[[#This Row],[Ticker]],[1]!Table1[[Symbol]:[Industry]],2,FALSE),"-")</f>
        <v>Fast Moving Consumer Goods</v>
      </c>
      <c r="D121" t="s">
        <v>180</v>
      </c>
      <c r="E121">
        <v>84220.351568099999</v>
      </c>
      <c r="F121">
        <v>3097.3</v>
      </c>
      <c r="G121">
        <v>42.739356068390002</v>
      </c>
      <c r="H121">
        <v>-2.6886219468979999</v>
      </c>
      <c r="I121">
        <v>13.279739322347501</v>
      </c>
      <c r="J121">
        <v>2.7066783823105101</v>
      </c>
      <c r="K121">
        <v>2855.5948254975801</v>
      </c>
      <c r="L121">
        <v>2539.4408081361798</v>
      </c>
      <c r="M121">
        <v>81.878300875868007</v>
      </c>
      <c r="N121">
        <v>0.779722811069823</v>
      </c>
      <c r="O121">
        <v>0.23568914861329299</v>
      </c>
      <c r="P121">
        <v>70.106546572934903</v>
      </c>
      <c r="Q121">
        <v>3.2018261375567E-2</v>
      </c>
    </row>
    <row r="122" spans="1:17" x14ac:dyDescent="0.3">
      <c r="A122" t="s">
        <v>313</v>
      </c>
      <c r="B122" t="s">
        <v>314</v>
      </c>
      <c r="C122" t="str">
        <f>IFERROR(VLOOKUP(Table1[[#This Row],[Ticker]],[1]!Table1[[Symbol]:[Industry]],2,FALSE),"-")</f>
        <v>Healthcare</v>
      </c>
      <c r="D122" t="s">
        <v>62</v>
      </c>
      <c r="E122">
        <v>83565.864648375005</v>
      </c>
      <c r="F122">
        <v>1832.75</v>
      </c>
      <c r="G122">
        <v>70.471945792359705</v>
      </c>
      <c r="H122">
        <v>6.62438200486472</v>
      </c>
      <c r="I122">
        <v>18.441424201503501</v>
      </c>
      <c r="J122">
        <v>6.8614494388982095E-2</v>
      </c>
      <c r="K122">
        <v>1657.9708665636699</v>
      </c>
      <c r="L122">
        <v>1464.1091902834301</v>
      </c>
      <c r="M122">
        <v>80.2993139406354</v>
      </c>
      <c r="N122">
        <v>1.1990896187029001</v>
      </c>
      <c r="O122">
        <v>0.34374573728004298</v>
      </c>
      <c r="P122">
        <v>97.356377537285297</v>
      </c>
      <c r="Q122">
        <v>1.4477867746907999E-2</v>
      </c>
    </row>
    <row r="123" spans="1:17" x14ac:dyDescent="0.3">
      <c r="A123" t="s">
        <v>315</v>
      </c>
      <c r="B123" t="s">
        <v>316</v>
      </c>
      <c r="C123" t="str">
        <f>IFERROR(VLOOKUP(Table1[[#This Row],[Ticker]],[1]!Table1[[Symbol]:[Industry]],2,FALSE),"-")</f>
        <v>Consumer Services</v>
      </c>
      <c r="D123" t="s">
        <v>146</v>
      </c>
      <c r="E123">
        <v>83032</v>
      </c>
      <c r="F123">
        <v>1037.9000000000001</v>
      </c>
      <c r="G123">
        <v>40.248028712677602</v>
      </c>
      <c r="H123">
        <v>-2.6929732639714699</v>
      </c>
      <c r="I123">
        <v>-3.9772995106931002</v>
      </c>
      <c r="J123">
        <v>0.21627525841315201</v>
      </c>
      <c r="K123">
        <v>1014.72023475055</v>
      </c>
      <c r="L123">
        <v>916.08134421555405</v>
      </c>
      <c r="M123">
        <v>61.512281601645</v>
      </c>
      <c r="N123">
        <v>0.94965266808050897</v>
      </c>
      <c r="O123">
        <v>9.7311879757202107</v>
      </c>
      <c r="P123">
        <v>68.599740090968098</v>
      </c>
      <c r="Q123">
        <v>8.0505261892293997E-2</v>
      </c>
    </row>
    <row r="124" spans="1:17" x14ac:dyDescent="0.3">
      <c r="A124" t="s">
        <v>317</v>
      </c>
      <c r="B124" t="s">
        <v>318</v>
      </c>
      <c r="C124" t="str">
        <f>IFERROR(VLOOKUP(Table1[[#This Row],[Ticker]],[1]!Table1[[Symbol]:[Industry]],2,FALSE),"-")</f>
        <v>Financial Services</v>
      </c>
      <c r="D124" t="s">
        <v>24</v>
      </c>
      <c r="E124">
        <v>82663.475596256001</v>
      </c>
      <c r="F124">
        <v>26.38</v>
      </c>
      <c r="G124">
        <v>18.962804907366301</v>
      </c>
      <c r="H124">
        <v>2.4250481291863202</v>
      </c>
      <c r="I124">
        <v>-4.6790158679811098</v>
      </c>
      <c r="J124">
        <v>-6.0247313654399202</v>
      </c>
      <c r="K124">
        <v>24.2175135707617</v>
      </c>
      <c r="L124">
        <v>22.567111780421101</v>
      </c>
      <c r="M124">
        <v>67.045010254022003</v>
      </c>
      <c r="N124">
        <v>1.5174289224494999</v>
      </c>
      <c r="O124">
        <v>24.526156178923401</v>
      </c>
      <c r="P124">
        <v>68.025477707006303</v>
      </c>
      <c r="Q124">
        <v>5.5975368217752001E-2</v>
      </c>
    </row>
    <row r="125" spans="1:17" x14ac:dyDescent="0.3">
      <c r="A125" t="s">
        <v>319</v>
      </c>
      <c r="B125" t="s">
        <v>320</v>
      </c>
      <c r="C125" t="str">
        <f>IFERROR(VLOOKUP(Table1[[#This Row],[Ticker]],[1]!Table1[[Symbol]:[Industry]],2,FALSE),"-")</f>
        <v>Healthcare</v>
      </c>
      <c r="D125" t="s">
        <v>62</v>
      </c>
      <c r="E125">
        <v>80598.785360994996</v>
      </c>
      <c r="F125">
        <v>1374.85</v>
      </c>
      <c r="G125">
        <v>60.914823137356599</v>
      </c>
      <c r="H125">
        <v>0.18637407436721601</v>
      </c>
      <c r="I125">
        <v>8.3236959806403394</v>
      </c>
      <c r="J125">
        <v>0.343905171950043</v>
      </c>
      <c r="K125">
        <v>1228.64723544143</v>
      </c>
      <c r="L125">
        <v>1073.77138975465</v>
      </c>
      <c r="M125">
        <v>81.550916741197895</v>
      </c>
      <c r="N125">
        <v>1.0363667423237799</v>
      </c>
      <c r="O125">
        <v>2.5493690220751399</v>
      </c>
      <c r="P125">
        <v>88.219590663289694</v>
      </c>
      <c r="Q125">
        <v>4.4455701784339996E-3</v>
      </c>
    </row>
    <row r="126" spans="1:17" x14ac:dyDescent="0.3">
      <c r="A126" t="s">
        <v>321</v>
      </c>
      <c r="B126" t="s">
        <v>322</v>
      </c>
      <c r="C126" t="str">
        <f>IFERROR(VLOOKUP(Table1[[#This Row],[Ticker]],[1]!Table1[[Symbol]:[Industry]],2,FALSE),"-")</f>
        <v>Automobile and Auto Components</v>
      </c>
      <c r="D126" t="s">
        <v>323</v>
      </c>
      <c r="E126">
        <v>78899.171217299998</v>
      </c>
      <c r="F126">
        <v>4079.25</v>
      </c>
      <c r="G126">
        <v>1.5431814242739399</v>
      </c>
      <c r="H126">
        <v>-8.6427463868629708</v>
      </c>
      <c r="I126">
        <v>-9.3180315133321105</v>
      </c>
      <c r="J126">
        <v>-2.1530959852299301</v>
      </c>
      <c r="K126">
        <v>4053.9055984618899</v>
      </c>
      <c r="L126">
        <v>3654.9076455250301</v>
      </c>
      <c r="M126">
        <v>39.304049605411798</v>
      </c>
      <c r="N126">
        <v>1.3145517631389101</v>
      </c>
      <c r="O126">
        <v>14.768646197217601</v>
      </c>
      <c r="P126">
        <v>47.9060913705583</v>
      </c>
      <c r="Q126">
        <v>0.143838775666881</v>
      </c>
    </row>
    <row r="127" spans="1:17" x14ac:dyDescent="0.3">
      <c r="A127" t="s">
        <v>324</v>
      </c>
      <c r="B127" t="s">
        <v>325</v>
      </c>
      <c r="C127" t="str">
        <f>IFERROR(VLOOKUP(Table1[[#This Row],[Ticker]],[1]!Table1[[Symbol]:[Industry]],2,FALSE),"-")</f>
        <v>Financial Services</v>
      </c>
      <c r="D127" t="s">
        <v>32</v>
      </c>
      <c r="E127">
        <v>77942.070760564995</v>
      </c>
      <c r="F127">
        <v>578.65</v>
      </c>
      <c r="G127">
        <v>52.266690912328102</v>
      </c>
      <c r="H127">
        <v>-1.97174417332594</v>
      </c>
      <c r="I127">
        <v>22.003204772323301</v>
      </c>
      <c r="J127">
        <v>2.6423349810695398</v>
      </c>
      <c r="K127">
        <v>542.000677303575</v>
      </c>
      <c r="L127">
        <v>485.73382979507898</v>
      </c>
      <c r="M127">
        <v>77.678461071958907</v>
      </c>
      <c r="N127">
        <v>0.61460301211229396</v>
      </c>
      <c r="O127">
        <v>9.3407068175926895</v>
      </c>
      <c r="P127">
        <v>80.349072775440206</v>
      </c>
      <c r="Q127">
        <v>0.153405191332663</v>
      </c>
    </row>
    <row r="128" spans="1:17" hidden="1" x14ac:dyDescent="0.3">
      <c r="A128" t="s">
        <v>326</v>
      </c>
      <c r="B128" t="s">
        <v>327</v>
      </c>
      <c r="C128" t="str">
        <f>IFERROR(VLOOKUP(Table1[[#This Row],[Ticker]],[1]!Table1[[Symbol]:[Industry]],2,FALSE),"-")</f>
        <v>-</v>
      </c>
      <c r="D128" t="s">
        <v>100</v>
      </c>
      <c r="E128">
        <v>77851.104709289997</v>
      </c>
      <c r="F128">
        <v>289.64999999999998</v>
      </c>
      <c r="G128">
        <v>357.08003654578403</v>
      </c>
      <c r="H128">
        <v>52.978070376408503</v>
      </c>
      <c r="I128">
        <v>126.543007319559</v>
      </c>
      <c r="J128">
        <v>20.959757969125398</v>
      </c>
      <c r="K128">
        <v>201.27897849679599</v>
      </c>
      <c r="M128">
        <v>90.201481915798794</v>
      </c>
      <c r="N128">
        <v>2.33414391028656</v>
      </c>
      <c r="O128">
        <v>7.0257206973934201</v>
      </c>
      <c r="P128">
        <v>518.91025641025601</v>
      </c>
    </row>
    <row r="129" spans="1:17" x14ac:dyDescent="0.3">
      <c r="A129" t="s">
        <v>328</v>
      </c>
      <c r="B129" t="s">
        <v>329</v>
      </c>
      <c r="C129" t="str">
        <f>IFERROR(VLOOKUP(Table1[[#This Row],[Ticker]],[1]!Table1[[Symbol]:[Industry]],2,FALSE),"-")</f>
        <v>Automobile and Auto Components</v>
      </c>
      <c r="D129" t="s">
        <v>130</v>
      </c>
      <c r="E129">
        <v>76077.182468800005</v>
      </c>
      <c r="F129">
        <v>1633.8</v>
      </c>
      <c r="G129">
        <v>62.925211427465101</v>
      </c>
      <c r="H129">
        <v>-10.6252620628517</v>
      </c>
      <c r="I129">
        <v>18.669911612646601</v>
      </c>
      <c r="J129">
        <v>-4.6444743373210704</v>
      </c>
      <c r="K129">
        <v>1565.96010596115</v>
      </c>
      <c r="L129">
        <v>1297.27880678976</v>
      </c>
      <c r="M129">
        <v>39.541248575546703</v>
      </c>
      <c r="N129">
        <v>0.66121634892071601</v>
      </c>
      <c r="O129">
        <v>10.448035255233201</v>
      </c>
      <c r="P129">
        <v>94.430560514102098</v>
      </c>
      <c r="Q129">
        <v>7.3674080397638994E-2</v>
      </c>
    </row>
    <row r="130" spans="1:17" x14ac:dyDescent="0.3">
      <c r="A130" t="s">
        <v>330</v>
      </c>
      <c r="B130" t="s">
        <v>331</v>
      </c>
      <c r="C130" t="str">
        <f>IFERROR(VLOOKUP(Table1[[#This Row],[Ticker]],[1]!Table1[[Symbol]:[Industry]],2,FALSE),"-")</f>
        <v>Consumer Durables</v>
      </c>
      <c r="D130" t="s">
        <v>332</v>
      </c>
      <c r="E130">
        <v>75868.507056200004</v>
      </c>
      <c r="F130">
        <v>12679.6</v>
      </c>
      <c r="G130">
        <v>166.935064987982</v>
      </c>
      <c r="H130">
        <v>4.5615751106427798</v>
      </c>
      <c r="I130">
        <v>88.994143803788702</v>
      </c>
      <c r="J130">
        <v>-1.7687293931361801</v>
      </c>
      <c r="K130">
        <v>10703.0951045041</v>
      </c>
      <c r="L130">
        <v>7877.1134775002001</v>
      </c>
      <c r="M130">
        <v>68.491044657757996</v>
      </c>
      <c r="N130">
        <v>0.75857940686743297</v>
      </c>
      <c r="O130">
        <v>1.5726048140319799</v>
      </c>
      <c r="P130">
        <v>220.75891727801601</v>
      </c>
      <c r="Q130">
        <v>0.104629896025036</v>
      </c>
    </row>
    <row r="131" spans="1:17" x14ac:dyDescent="0.3">
      <c r="A131" t="s">
        <v>333</v>
      </c>
      <c r="B131" t="s">
        <v>334</v>
      </c>
      <c r="C131" t="str">
        <f>IFERROR(VLOOKUP(Table1[[#This Row],[Ticker]],[1]!Table1[[Symbol]:[Industry]],2,FALSE),"-")</f>
        <v>Capital Goods</v>
      </c>
      <c r="D131" t="s">
        <v>335</v>
      </c>
      <c r="E131">
        <v>74467.333425563993</v>
      </c>
      <c r="F131">
        <v>54.62</v>
      </c>
      <c r="G131">
        <v>174.43992665567399</v>
      </c>
      <c r="H131">
        <v>5.6975955647124401</v>
      </c>
      <c r="I131">
        <v>13.2961289669128</v>
      </c>
      <c r="J131">
        <v>-3.4099643626076901</v>
      </c>
      <c r="K131">
        <v>49.6886597697616</v>
      </c>
      <c r="L131">
        <v>40.349064915207101</v>
      </c>
      <c r="M131">
        <v>61.439293955606097</v>
      </c>
      <c r="N131">
        <v>0.85863066265184995</v>
      </c>
      <c r="O131">
        <v>3.4236543390699401</v>
      </c>
      <c r="P131">
        <v>213.00859598853799</v>
      </c>
      <c r="Q131">
        <v>0.176122587540016</v>
      </c>
    </row>
    <row r="132" spans="1:17" x14ac:dyDescent="0.3">
      <c r="A132" t="s">
        <v>336</v>
      </c>
      <c r="B132" t="s">
        <v>337</v>
      </c>
      <c r="C132" t="str">
        <f>IFERROR(VLOOKUP(Table1[[#This Row],[Ticker]],[1]!Table1[[Symbol]:[Industry]],2,FALSE),"-")</f>
        <v>Capital Goods</v>
      </c>
      <c r="D132" t="s">
        <v>338</v>
      </c>
      <c r="E132">
        <v>74281.502769900006</v>
      </c>
      <c r="F132">
        <v>5847.7</v>
      </c>
      <c r="G132">
        <v>48.604723994561802</v>
      </c>
      <c r="H132">
        <v>-9.6357253374128398</v>
      </c>
      <c r="I132">
        <v>29.352160125105101</v>
      </c>
      <c r="J132">
        <v>-5.4154503495523896</v>
      </c>
      <c r="K132">
        <v>5619.4049414172696</v>
      </c>
      <c r="L132">
        <v>4681.5321767414798</v>
      </c>
      <c r="M132">
        <v>44.473405923808102</v>
      </c>
      <c r="N132">
        <v>0.532028543172404</v>
      </c>
      <c r="O132">
        <v>10.4707833849205</v>
      </c>
      <c r="P132">
        <v>83.759918296802496</v>
      </c>
      <c r="Q132">
        <v>0.107483713071023</v>
      </c>
    </row>
    <row r="133" spans="1:17" x14ac:dyDescent="0.3">
      <c r="A133" t="s">
        <v>339</v>
      </c>
      <c r="B133" t="s">
        <v>340</v>
      </c>
      <c r="C133" t="str">
        <f>IFERROR(VLOOKUP(Table1[[#This Row],[Ticker]],[1]!Table1[[Symbol]:[Industry]],2,FALSE),"-")</f>
        <v>Chemicals</v>
      </c>
      <c r="D133" t="s">
        <v>253</v>
      </c>
      <c r="E133">
        <v>74247.165280454996</v>
      </c>
      <c r="F133">
        <v>8705.85</v>
      </c>
      <c r="G133">
        <v>71.326167154704393</v>
      </c>
      <c r="H133">
        <v>-11.794929992457799</v>
      </c>
      <c r="I133">
        <v>45.935764760324098</v>
      </c>
      <c r="J133">
        <v>-5.7203282925174896</v>
      </c>
      <c r="K133">
        <v>8461.6029923989609</v>
      </c>
      <c r="L133">
        <v>6972.0473029485502</v>
      </c>
      <c r="M133">
        <v>48.526503574082398</v>
      </c>
      <c r="N133">
        <v>0.70463862343806904</v>
      </c>
      <c r="O133">
        <v>14.119241659343899</v>
      </c>
      <c r="P133">
        <v>100.45705733363999</v>
      </c>
      <c r="Q133">
        <v>0.174601964034094</v>
      </c>
    </row>
    <row r="134" spans="1:17" x14ac:dyDescent="0.3">
      <c r="A134" t="s">
        <v>341</v>
      </c>
      <c r="B134" t="s">
        <v>342</v>
      </c>
      <c r="C134" t="str">
        <f>IFERROR(VLOOKUP(Table1[[#This Row],[Ticker]],[1]!Table1[[Symbol]:[Industry]],2,FALSE),"-")</f>
        <v>Oil Gas &amp; Consumable Fuels</v>
      </c>
      <c r="D134" t="s">
        <v>18</v>
      </c>
      <c r="E134">
        <v>74058.862704184998</v>
      </c>
      <c r="F134">
        <v>348.05</v>
      </c>
      <c r="G134">
        <v>51.695417894518897</v>
      </c>
      <c r="H134">
        <v>-9.3116721163867897</v>
      </c>
      <c r="I134">
        <v>4.8550098877973102</v>
      </c>
      <c r="J134">
        <v>1.9444685914737101</v>
      </c>
      <c r="K134">
        <v>339.15953453384202</v>
      </c>
      <c r="L134">
        <v>297.19652233763298</v>
      </c>
      <c r="M134">
        <v>63.639499087112398</v>
      </c>
      <c r="N134">
        <v>0.68564021422190902</v>
      </c>
      <c r="O134">
        <v>13.929990901690299</v>
      </c>
      <c r="P134">
        <v>118.258779264214</v>
      </c>
      <c r="Q134">
        <v>4.9728592079896002E-2</v>
      </c>
    </row>
    <row r="135" spans="1:17" x14ac:dyDescent="0.3">
      <c r="A135" t="s">
        <v>343</v>
      </c>
      <c r="B135" t="s">
        <v>344</v>
      </c>
      <c r="C135" t="str">
        <f>IFERROR(VLOOKUP(Table1[[#This Row],[Ticker]],[1]!Table1[[Symbol]:[Industry]],2,FALSE),"-")</f>
        <v>Financial Services</v>
      </c>
      <c r="D135" t="s">
        <v>49</v>
      </c>
      <c r="E135">
        <v>73714.792345965005</v>
      </c>
      <c r="F135">
        <v>1836.15</v>
      </c>
      <c r="G135">
        <v>14.419301823880099</v>
      </c>
      <c r="H135">
        <v>-0.76760687515871995</v>
      </c>
      <c r="I135">
        <v>15.122102418407</v>
      </c>
      <c r="J135">
        <v>0.50834787960152195</v>
      </c>
      <c r="K135">
        <v>1738.5717540630801</v>
      </c>
      <c r="L135">
        <v>1529.0908583446001</v>
      </c>
      <c r="M135">
        <v>63.740662421970299</v>
      </c>
      <c r="N135">
        <v>0.71183812189823603</v>
      </c>
      <c r="O135">
        <v>1.55488386025106</v>
      </c>
      <c r="P135">
        <v>55.296654966803402</v>
      </c>
      <c r="Q135">
        <v>-3.6882037467670999E-2</v>
      </c>
    </row>
    <row r="136" spans="1:17" x14ac:dyDescent="0.3">
      <c r="A136" t="s">
        <v>345</v>
      </c>
      <c r="B136" t="s">
        <v>346</v>
      </c>
      <c r="C136" t="str">
        <f>IFERROR(VLOOKUP(Table1[[#This Row],[Ticker]],[1]!Table1[[Symbol]:[Industry]],2,FALSE),"-")</f>
        <v>Information Technology</v>
      </c>
      <c r="D136" t="s">
        <v>288</v>
      </c>
      <c r="E136">
        <v>73033.8811059</v>
      </c>
      <c r="F136">
        <v>4794.5</v>
      </c>
      <c r="G136">
        <v>67.5689906492657</v>
      </c>
      <c r="H136">
        <v>21.931899275128298</v>
      </c>
      <c r="I136">
        <v>13.8068634289797</v>
      </c>
      <c r="J136">
        <v>-0.35652507818597701</v>
      </c>
      <c r="K136">
        <v>4078.8087985268999</v>
      </c>
      <c r="L136">
        <v>3645.4838428417202</v>
      </c>
      <c r="M136">
        <v>74.175162835526507</v>
      </c>
      <c r="N136">
        <v>1.18888512641109</v>
      </c>
      <c r="O136">
        <v>2.8042548753780299</v>
      </c>
      <c r="P136">
        <v>106.911433102808</v>
      </c>
      <c r="Q136">
        <v>0.133319588184732</v>
      </c>
    </row>
    <row r="137" spans="1:17" x14ac:dyDescent="0.3">
      <c r="A137" t="s">
        <v>347</v>
      </c>
      <c r="B137" t="s">
        <v>348</v>
      </c>
      <c r="C137" t="str">
        <f>IFERROR(VLOOKUP(Table1[[#This Row],[Ticker]],[1]!Table1[[Symbol]:[Industry]],2,FALSE),"-")</f>
        <v>Power</v>
      </c>
      <c r="D137" t="s">
        <v>89</v>
      </c>
      <c r="E137">
        <v>73027.317244880003</v>
      </c>
      <c r="F137">
        <v>1519.45</v>
      </c>
      <c r="G137">
        <v>121.919805360344</v>
      </c>
      <c r="H137">
        <v>-10.7608838134185</v>
      </c>
      <c r="I137">
        <v>38.974904060027903</v>
      </c>
      <c r="J137">
        <v>-1.7118557472756499</v>
      </c>
      <c r="K137">
        <v>1476.11377256881</v>
      </c>
      <c r="L137">
        <v>1198.10519813408</v>
      </c>
      <c r="M137">
        <v>51.975367890574397</v>
      </c>
      <c r="N137">
        <v>0.26435391148694198</v>
      </c>
      <c r="O137">
        <v>7.4796801474217496</v>
      </c>
      <c r="P137">
        <v>152.820299500831</v>
      </c>
      <c r="Q137">
        <v>0.131325164189843</v>
      </c>
    </row>
    <row r="138" spans="1:17" x14ac:dyDescent="0.3">
      <c r="A138" t="s">
        <v>349</v>
      </c>
      <c r="B138" t="s">
        <v>350</v>
      </c>
      <c r="C138" t="str">
        <f>IFERROR(VLOOKUP(Table1[[#This Row],[Ticker]],[1]!Table1[[Symbol]:[Industry]],2,FALSE),"-")</f>
        <v>Metals &amp; Mining</v>
      </c>
      <c r="D138" t="s">
        <v>351</v>
      </c>
      <c r="E138">
        <v>72529.564181649999</v>
      </c>
      <c r="F138">
        <v>247.12</v>
      </c>
      <c r="G138">
        <v>92.056908792480399</v>
      </c>
      <c r="H138">
        <v>-13.026514203091001</v>
      </c>
      <c r="I138">
        <v>6.7484970838871403</v>
      </c>
      <c r="J138">
        <v>-3.78778995681912</v>
      </c>
      <c r="K138">
        <v>252.08596139475199</v>
      </c>
      <c r="L138">
        <v>218.22950543407799</v>
      </c>
      <c r="M138">
        <v>43.125146156085101</v>
      </c>
      <c r="N138">
        <v>0.90603754721942698</v>
      </c>
      <c r="O138">
        <v>15.874878601489099</v>
      </c>
      <c r="P138">
        <v>124.145124716553</v>
      </c>
      <c r="Q138">
        <v>6.3268462691322996E-2</v>
      </c>
    </row>
    <row r="139" spans="1:17" x14ac:dyDescent="0.3">
      <c r="A139" t="s">
        <v>352</v>
      </c>
      <c r="B139" t="s">
        <v>353</v>
      </c>
      <c r="C139" t="str">
        <f>IFERROR(VLOOKUP(Table1[[#This Row],[Ticker]],[1]!Table1[[Symbol]:[Industry]],2,FALSE),"-")</f>
        <v>Capital Goods</v>
      </c>
      <c r="D139" t="s">
        <v>250</v>
      </c>
      <c r="E139">
        <v>72206.466282699999</v>
      </c>
      <c r="F139">
        <v>2744.65</v>
      </c>
      <c r="G139">
        <v>706.86207567523002</v>
      </c>
      <c r="H139">
        <v>27.258869182423599</v>
      </c>
      <c r="I139">
        <v>244.95186792124099</v>
      </c>
      <c r="J139">
        <v>-2.2815111222344502</v>
      </c>
      <c r="K139">
        <v>2079.9028381939202</v>
      </c>
      <c r="L139">
        <v>1253.8145726272101</v>
      </c>
      <c r="M139">
        <v>64.197374939102801</v>
      </c>
      <c r="N139">
        <v>0.94697502746460405</v>
      </c>
      <c r="O139">
        <v>8.5548248410543994</v>
      </c>
      <c r="P139">
        <v>771.73257106558594</v>
      </c>
      <c r="Q139">
        <v>0.244025364433298</v>
      </c>
    </row>
    <row r="140" spans="1:17" x14ac:dyDescent="0.3">
      <c r="A140" t="s">
        <v>354</v>
      </c>
      <c r="B140" t="s">
        <v>355</v>
      </c>
      <c r="C140" t="str">
        <f>IFERROR(VLOOKUP(Table1[[#This Row],[Ticker]],[1]!Table1[[Symbol]:[Industry]],2,FALSE),"-")</f>
        <v>Financial Services</v>
      </c>
      <c r="D140" t="s">
        <v>37</v>
      </c>
      <c r="E140">
        <v>71640.923999999999</v>
      </c>
      <c r="F140">
        <v>408.35</v>
      </c>
      <c r="G140">
        <v>95.059766275514207</v>
      </c>
      <c r="H140">
        <v>-2.4777590026184102</v>
      </c>
      <c r="I140">
        <v>19.952991870067699</v>
      </c>
      <c r="J140">
        <v>-1.52048879969283</v>
      </c>
      <c r="K140">
        <v>378.36600121950102</v>
      </c>
      <c r="L140">
        <v>326.79689603818201</v>
      </c>
      <c r="M140">
        <v>60.173164752207597</v>
      </c>
      <c r="N140">
        <v>1.2953465769269401</v>
      </c>
      <c r="O140">
        <v>14.5585894453287</v>
      </c>
      <c r="P140">
        <v>121.808799565453</v>
      </c>
      <c r="Q140">
        <v>7.6904952468845003E-2</v>
      </c>
    </row>
    <row r="141" spans="1:17" x14ac:dyDescent="0.3">
      <c r="A141" t="s">
        <v>356</v>
      </c>
      <c r="B141" t="s">
        <v>357</v>
      </c>
      <c r="C141" t="str">
        <f>IFERROR(VLOOKUP(Table1[[#This Row],[Ticker]],[1]!Table1[[Symbol]:[Industry]],2,FALSE),"-")</f>
        <v>Realty</v>
      </c>
      <c r="D141" t="s">
        <v>140</v>
      </c>
      <c r="E141">
        <v>71285.658013799999</v>
      </c>
      <c r="F141">
        <v>3988.5</v>
      </c>
      <c r="G141">
        <v>112.712727876507</v>
      </c>
      <c r="H141">
        <v>4.5765288915486</v>
      </c>
      <c r="I141">
        <v>49.503395125748298</v>
      </c>
      <c r="J141">
        <v>3.0294481736792802</v>
      </c>
      <c r="K141">
        <v>3466.6584252255102</v>
      </c>
      <c r="L141">
        <v>2781.3615214749998</v>
      </c>
      <c r="M141">
        <v>71.336143384118699</v>
      </c>
      <c r="N141">
        <v>0.55654976487249397</v>
      </c>
      <c r="O141">
        <v>2.6451046759433399</v>
      </c>
      <c r="P141">
        <v>148.48919070462901</v>
      </c>
      <c r="Q141">
        <v>0.192570704633371</v>
      </c>
    </row>
    <row r="142" spans="1:17" x14ac:dyDescent="0.3">
      <c r="A142" t="s">
        <v>358</v>
      </c>
      <c r="B142" t="s">
        <v>359</v>
      </c>
      <c r="C142" t="str">
        <f>IFERROR(VLOOKUP(Table1[[#This Row],[Ticker]],[1]!Table1[[Symbol]:[Industry]],2,FALSE),"-")</f>
        <v>Chemicals</v>
      </c>
      <c r="D142" t="s">
        <v>170</v>
      </c>
      <c r="E142">
        <v>71140.475875874996</v>
      </c>
      <c r="F142">
        <v>2395.6999999999998</v>
      </c>
      <c r="G142">
        <v>-18.678471146866698</v>
      </c>
      <c r="H142">
        <v>-5.3082187043571798</v>
      </c>
      <c r="I142">
        <v>-9.1985827019651207</v>
      </c>
      <c r="J142">
        <v>-1.4569650328489701</v>
      </c>
      <c r="K142">
        <v>2392.74413119169</v>
      </c>
      <c r="L142">
        <v>2388.4411579677499</v>
      </c>
      <c r="M142">
        <v>51.289258309972098</v>
      </c>
      <c r="N142">
        <v>0.73307816216968802</v>
      </c>
      <c r="O142">
        <v>12.4493884877071</v>
      </c>
      <c r="P142">
        <v>17.436274509803901</v>
      </c>
      <c r="Q142">
        <v>1.5113596316380999E-2</v>
      </c>
    </row>
    <row r="143" spans="1:17" x14ac:dyDescent="0.3">
      <c r="A143" t="s">
        <v>360</v>
      </c>
      <c r="B143" t="s">
        <v>361</v>
      </c>
      <c r="C143" t="str">
        <f>IFERROR(VLOOKUP(Table1[[#This Row],[Ticker]],[1]!Table1[[Symbol]:[Industry]],2,FALSE),"-")</f>
        <v>Realty</v>
      </c>
      <c r="D143" t="s">
        <v>140</v>
      </c>
      <c r="E143">
        <v>70337.190119110004</v>
      </c>
      <c r="F143">
        <v>1754.65</v>
      </c>
      <c r="G143">
        <v>186.573118670528</v>
      </c>
      <c r="H143">
        <v>-13.790518535753501</v>
      </c>
      <c r="I143">
        <v>18.334800559085899</v>
      </c>
      <c r="J143">
        <v>-4.0671156811828002</v>
      </c>
      <c r="K143">
        <v>1706.9988299198701</v>
      </c>
      <c r="L143">
        <v>1295.70651435935</v>
      </c>
      <c r="M143">
        <v>34.2285353735166</v>
      </c>
      <c r="N143">
        <v>0.89421983936425897</v>
      </c>
      <c r="O143">
        <v>18.245804006497</v>
      </c>
      <c r="P143">
        <v>226.68962949171399</v>
      </c>
      <c r="Q143">
        <v>0.17563117344688101</v>
      </c>
    </row>
    <row r="144" spans="1:17" x14ac:dyDescent="0.3">
      <c r="A144" t="s">
        <v>362</v>
      </c>
      <c r="B144" t="s">
        <v>363</v>
      </c>
      <c r="C144" t="str">
        <f>IFERROR(VLOOKUP(Table1[[#This Row],[Ticker]],[1]!Table1[[Symbol]:[Industry]],2,FALSE),"-")</f>
        <v>Financial Services</v>
      </c>
      <c r="D144" t="s">
        <v>364</v>
      </c>
      <c r="E144">
        <v>70239.984898569994</v>
      </c>
      <c r="F144">
        <v>738.55</v>
      </c>
      <c r="G144">
        <v>-38.4997067413208</v>
      </c>
      <c r="H144">
        <v>-3.57190473359532</v>
      </c>
      <c r="I144">
        <v>-15.105770228854301</v>
      </c>
      <c r="J144">
        <v>1.3972738714505999</v>
      </c>
      <c r="K144">
        <v>723.04884618932397</v>
      </c>
      <c r="L144">
        <v>742.47596004029697</v>
      </c>
      <c r="M144">
        <v>60.573660212682199</v>
      </c>
      <c r="N144">
        <v>1.0269447984664</v>
      </c>
      <c r="O144">
        <v>20.892288944553499</v>
      </c>
      <c r="P144">
        <v>13.982560382745501</v>
      </c>
      <c r="Q144">
        <v>-0.12166255772811201</v>
      </c>
    </row>
    <row r="145" spans="1:17" hidden="1" x14ac:dyDescent="0.3">
      <c r="A145" t="s">
        <v>365</v>
      </c>
      <c r="B145" t="s">
        <v>366</v>
      </c>
      <c r="C145" t="str">
        <f>IFERROR(VLOOKUP(Table1[[#This Row],[Ticker]],[1]!Table1[[Symbol]:[Industry]],2,FALSE),"-")</f>
        <v>Services</v>
      </c>
      <c r="D145" t="s">
        <v>86</v>
      </c>
      <c r="E145">
        <v>70192.442740515005</v>
      </c>
      <c r="F145">
        <v>342.15</v>
      </c>
      <c r="G145">
        <v>91.844340423724603</v>
      </c>
      <c r="H145">
        <v>6.5449804678295296</v>
      </c>
      <c r="I145">
        <v>51.045372225477102</v>
      </c>
      <c r="J145">
        <v>-6.0100874060627598</v>
      </c>
      <c r="K145">
        <v>304.96654014107799</v>
      </c>
      <c r="M145">
        <v>56.404900247099398</v>
      </c>
      <c r="N145">
        <v>0.70822919559913999</v>
      </c>
      <c r="O145">
        <v>5.4946660821277096</v>
      </c>
      <c r="P145">
        <v>140.61181434599101</v>
      </c>
    </row>
    <row r="146" spans="1:17" x14ac:dyDescent="0.3">
      <c r="A146" t="s">
        <v>367</v>
      </c>
      <c r="B146" t="s">
        <v>368</v>
      </c>
      <c r="C146" t="str">
        <f>IFERROR(VLOOKUP(Table1[[#This Row],[Ticker]],[1]!Table1[[Symbol]:[Industry]],2,FALSE),"-")</f>
        <v>Chemicals</v>
      </c>
      <c r="D146" t="s">
        <v>369</v>
      </c>
      <c r="E146">
        <v>70132.895901990007</v>
      </c>
      <c r="F146">
        <v>1083.8499999999999</v>
      </c>
      <c r="G146">
        <v>95.095898649868303</v>
      </c>
      <c r="H146">
        <v>34.221092551980497</v>
      </c>
      <c r="I146">
        <v>24.351992413027101</v>
      </c>
      <c r="J146">
        <v>5.0489831464909196</v>
      </c>
      <c r="K146">
        <v>887.42671181221795</v>
      </c>
      <c r="L146">
        <v>727.728116723977</v>
      </c>
      <c r="M146">
        <v>63.249207463668299</v>
      </c>
      <c r="N146">
        <v>0.98816498302048394</v>
      </c>
      <c r="O146">
        <v>9.5169995848133997</v>
      </c>
      <c r="P146">
        <v>162.33813384969099</v>
      </c>
      <c r="Q146">
        <v>0.147322726043426</v>
      </c>
    </row>
    <row r="147" spans="1:17" x14ac:dyDescent="0.3">
      <c r="A147" t="s">
        <v>370</v>
      </c>
      <c r="B147" t="s">
        <v>371</v>
      </c>
      <c r="C147" t="str">
        <f>IFERROR(VLOOKUP(Table1[[#This Row],[Ticker]],[1]!Table1[[Symbol]:[Industry]],2,FALSE),"-")</f>
        <v>Financial Services</v>
      </c>
      <c r="D147" t="s">
        <v>32</v>
      </c>
      <c r="E147">
        <v>67419.648154463997</v>
      </c>
      <c r="F147">
        <v>56.39</v>
      </c>
      <c r="G147">
        <v>65.808909785221005</v>
      </c>
      <c r="H147">
        <v>-9.2735925981595706</v>
      </c>
      <c r="I147">
        <v>24.125281608585201</v>
      </c>
      <c r="J147">
        <v>-1.8171383905131999</v>
      </c>
      <c r="K147">
        <v>55.1388013300108</v>
      </c>
      <c r="L147">
        <v>48.610007119394297</v>
      </c>
      <c r="M147">
        <v>65.406349927162296</v>
      </c>
      <c r="N147">
        <v>0.76162829211202199</v>
      </c>
      <c r="O147">
        <v>25.2881716616421</v>
      </c>
      <c r="P147">
        <v>108.85185185185099</v>
      </c>
      <c r="Q147">
        <v>0.11817500250443699</v>
      </c>
    </row>
    <row r="148" spans="1:17" x14ac:dyDescent="0.3">
      <c r="A148" t="s">
        <v>372</v>
      </c>
      <c r="B148" t="s">
        <v>373</v>
      </c>
      <c r="C148" t="str">
        <f>IFERROR(VLOOKUP(Table1[[#This Row],[Ticker]],[1]!Table1[[Symbol]:[Industry]],2,FALSE),"-")</f>
        <v>Financial Services</v>
      </c>
      <c r="D148" t="s">
        <v>100</v>
      </c>
      <c r="E148">
        <v>67233.811499999996</v>
      </c>
      <c r="F148">
        <v>335.75</v>
      </c>
      <c r="G148">
        <v>440.041915231546</v>
      </c>
      <c r="H148">
        <v>12.9523645373344</v>
      </c>
      <c r="I148">
        <v>141.36868461312699</v>
      </c>
      <c r="J148">
        <v>-0.20530440482965101</v>
      </c>
      <c r="K148">
        <v>275.93496325216103</v>
      </c>
      <c r="L148">
        <v>192.29034125823901</v>
      </c>
      <c r="M148">
        <v>72.743602694269597</v>
      </c>
      <c r="N148">
        <v>1.49223642990715</v>
      </c>
      <c r="O148">
        <v>5.3462397617274702</v>
      </c>
      <c r="P148">
        <v>472.95221843003401</v>
      </c>
      <c r="Q148">
        <v>0.17573977219120099</v>
      </c>
    </row>
    <row r="149" spans="1:17" x14ac:dyDescent="0.3">
      <c r="A149" t="s">
        <v>374</v>
      </c>
      <c r="B149" t="s">
        <v>375</v>
      </c>
      <c r="C149" t="str">
        <f>IFERROR(VLOOKUP(Table1[[#This Row],[Ticker]],[1]!Table1[[Symbol]:[Industry]],2,FALSE),"-")</f>
        <v>Capital Goods</v>
      </c>
      <c r="D149" t="s">
        <v>196</v>
      </c>
      <c r="E149">
        <v>67009.270438319902</v>
      </c>
      <c r="F149">
        <v>228.2</v>
      </c>
      <c r="G149">
        <v>6.6966258729306096</v>
      </c>
      <c r="H149">
        <v>-11.530230690414101</v>
      </c>
      <c r="I149">
        <v>18.1735827214297</v>
      </c>
      <c r="J149">
        <v>-3.46150702588641</v>
      </c>
      <c r="K149">
        <v>221.20703940823699</v>
      </c>
      <c r="L149">
        <v>192.541688564369</v>
      </c>
      <c r="M149">
        <v>45.869191034493802</v>
      </c>
      <c r="N149">
        <v>0.63713036242542298</v>
      </c>
      <c r="O149">
        <v>7.6555652936020904</v>
      </c>
      <c r="P149">
        <v>44.842907013646403</v>
      </c>
      <c r="Q149">
        <v>4.8984270550696998E-2</v>
      </c>
    </row>
    <row r="150" spans="1:17" x14ac:dyDescent="0.3">
      <c r="A150" t="s">
        <v>376</v>
      </c>
      <c r="B150" t="s">
        <v>377</v>
      </c>
      <c r="C150" t="str">
        <f>IFERROR(VLOOKUP(Table1[[#This Row],[Ticker]],[1]!Table1[[Symbol]:[Industry]],2,FALSE),"-")</f>
        <v>Financial Services</v>
      </c>
      <c r="D150" t="s">
        <v>146</v>
      </c>
      <c r="E150">
        <v>65420.06817834</v>
      </c>
      <c r="F150">
        <v>1442.9</v>
      </c>
      <c r="G150">
        <v>68.961452206403493</v>
      </c>
      <c r="H150">
        <v>1.9891757040105</v>
      </c>
      <c r="I150">
        <v>55.756771570005597</v>
      </c>
      <c r="J150">
        <v>3.6097567326978401</v>
      </c>
      <c r="K150">
        <v>1335.37295455606</v>
      </c>
      <c r="L150">
        <v>1085.85816434149</v>
      </c>
      <c r="M150">
        <v>56.071405123195198</v>
      </c>
      <c r="N150">
        <v>0.61311032517599595</v>
      </c>
      <c r="O150">
        <v>6.9374177004643398</v>
      </c>
      <c r="P150">
        <v>118.191441100861</v>
      </c>
      <c r="Q150">
        <v>8.5179315084350001E-3</v>
      </c>
    </row>
    <row r="151" spans="1:17" x14ac:dyDescent="0.3">
      <c r="A151" t="s">
        <v>378</v>
      </c>
      <c r="B151" t="s">
        <v>379</v>
      </c>
      <c r="C151" t="str">
        <f>IFERROR(VLOOKUP(Table1[[#This Row],[Ticker]],[1]!Table1[[Symbol]:[Industry]],2,FALSE),"-")</f>
        <v>Metals &amp; Mining</v>
      </c>
      <c r="D151" t="s">
        <v>130</v>
      </c>
      <c r="E151">
        <v>64763.1303462</v>
      </c>
      <c r="F151">
        <v>789.45</v>
      </c>
      <c r="G151">
        <v>93.896160867853695</v>
      </c>
      <c r="H151">
        <v>-9.2415909572079702</v>
      </c>
      <c r="I151">
        <v>22.5062006965458</v>
      </c>
      <c r="J151">
        <v>-6.4264096450741501</v>
      </c>
      <c r="K151">
        <v>772.69562694807905</v>
      </c>
      <c r="L151">
        <v>638.39106901639298</v>
      </c>
      <c r="M151">
        <v>35.948537374952501</v>
      </c>
      <c r="N151">
        <v>0.30497885940353398</v>
      </c>
      <c r="O151">
        <v>7.4165558300082202</v>
      </c>
      <c r="P151">
        <v>129.79187891136601</v>
      </c>
      <c r="Q151">
        <v>0.17188565520471599</v>
      </c>
    </row>
    <row r="152" spans="1:17" x14ac:dyDescent="0.3">
      <c r="A152" t="s">
        <v>380</v>
      </c>
      <c r="B152" t="s">
        <v>381</v>
      </c>
      <c r="C152" t="str">
        <f>IFERROR(VLOOKUP(Table1[[#This Row],[Ticker]],[1]!Table1[[Symbol]:[Industry]],2,FALSE),"-")</f>
        <v>Healthcare</v>
      </c>
      <c r="D152" t="s">
        <v>62</v>
      </c>
      <c r="E152">
        <v>64562.110874999998</v>
      </c>
      <c r="F152">
        <v>5383.7</v>
      </c>
      <c r="G152">
        <v>22.698553329116798</v>
      </c>
      <c r="H152">
        <v>-2.8803181656302099</v>
      </c>
      <c r="I152">
        <v>-4.3945393736427798</v>
      </c>
      <c r="J152">
        <v>1.1561069469013401</v>
      </c>
      <c r="K152">
        <v>5085.6768363054598</v>
      </c>
      <c r="L152">
        <v>4751.1874350052003</v>
      </c>
      <c r="M152">
        <v>72.905063850073006</v>
      </c>
      <c r="N152">
        <v>0.96872019753541705</v>
      </c>
      <c r="O152">
        <v>3.6239017775879101</v>
      </c>
      <c r="P152">
        <v>56.1850884827386</v>
      </c>
      <c r="Q152">
        <v>1.4309253698722E-2</v>
      </c>
    </row>
    <row r="153" spans="1:17" x14ac:dyDescent="0.3">
      <c r="A153" t="s">
        <v>382</v>
      </c>
      <c r="B153" t="s">
        <v>383</v>
      </c>
      <c r="C153" t="str">
        <f>IFERROR(VLOOKUP(Table1[[#This Row],[Ticker]],[1]!Table1[[Symbol]:[Industry]],2,FALSE),"-")</f>
        <v>Services</v>
      </c>
      <c r="D153" t="s">
        <v>384</v>
      </c>
      <c r="E153">
        <v>64362.808450980003</v>
      </c>
      <c r="F153">
        <v>1056.3499999999999</v>
      </c>
      <c r="G153">
        <v>28.609282931062602</v>
      </c>
      <c r="H153">
        <v>-11.8109081257796</v>
      </c>
      <c r="I153">
        <v>5.9445568915139599</v>
      </c>
      <c r="J153">
        <v>-1.69899802246704</v>
      </c>
      <c r="K153">
        <v>1045.0457822344099</v>
      </c>
      <c r="L153">
        <v>926.92134793120101</v>
      </c>
      <c r="M153">
        <v>53.325286332204897</v>
      </c>
      <c r="N153">
        <v>0.82680336410848798</v>
      </c>
      <c r="O153">
        <v>11.7054006721257</v>
      </c>
      <c r="P153">
        <v>63.546988697940797</v>
      </c>
      <c r="Q153">
        <v>2.7597012976897001E-2</v>
      </c>
    </row>
    <row r="154" spans="1:17" x14ac:dyDescent="0.3">
      <c r="A154" t="s">
        <v>385</v>
      </c>
      <c r="B154" t="s">
        <v>386</v>
      </c>
      <c r="C154" t="str">
        <f>IFERROR(VLOOKUP(Table1[[#This Row],[Ticker]],[1]!Table1[[Symbol]:[Industry]],2,FALSE),"-")</f>
        <v>Metals &amp; Mining</v>
      </c>
      <c r="D154" t="s">
        <v>130</v>
      </c>
      <c r="E154">
        <v>62796.375968667002</v>
      </c>
      <c r="F154">
        <v>152.03</v>
      </c>
      <c r="G154">
        <v>40.301652266308402</v>
      </c>
      <c r="H154">
        <v>-7.2289938055196403</v>
      </c>
      <c r="I154">
        <v>21.3387016473377</v>
      </c>
      <c r="J154">
        <v>-4.62763810977206</v>
      </c>
      <c r="K154">
        <v>151.94483189796301</v>
      </c>
      <c r="L154">
        <v>131.78616203239801</v>
      </c>
      <c r="M154">
        <v>51.078022031660502</v>
      </c>
      <c r="N154">
        <v>0.83330849878315705</v>
      </c>
      <c r="O154">
        <v>15.3390778135894</v>
      </c>
      <c r="P154">
        <v>85.855745721271305</v>
      </c>
      <c r="Q154">
        <v>-1.0965165268566999E-2</v>
      </c>
    </row>
    <row r="155" spans="1:17" x14ac:dyDescent="0.3">
      <c r="A155" t="s">
        <v>387</v>
      </c>
      <c r="B155" t="s">
        <v>388</v>
      </c>
      <c r="C155" t="str">
        <f>IFERROR(VLOOKUP(Table1[[#This Row],[Ticker]],[1]!Table1[[Symbol]:[Industry]],2,FALSE),"-")</f>
        <v>Realty</v>
      </c>
      <c r="D155" t="s">
        <v>140</v>
      </c>
      <c r="E155">
        <v>62448.684204750003</v>
      </c>
      <c r="F155">
        <v>1715.35</v>
      </c>
      <c r="G155">
        <v>34.688080857273597</v>
      </c>
      <c r="H155">
        <v>-15.2648195366764</v>
      </c>
      <c r="I155">
        <v>-2.0173503319405199</v>
      </c>
      <c r="J155">
        <v>-6.6291355000347298</v>
      </c>
      <c r="K155">
        <v>1736.3011663718601</v>
      </c>
      <c r="L155">
        <v>1486.6446540367499</v>
      </c>
      <c r="M155">
        <v>34.232125650740201</v>
      </c>
      <c r="N155">
        <v>0.65501461293263596</v>
      </c>
      <c r="O155">
        <v>13.857230302853599</v>
      </c>
      <c r="P155">
        <v>66.579266812333003</v>
      </c>
      <c r="Q155">
        <v>9.3230817324451001E-2</v>
      </c>
    </row>
    <row r="156" spans="1:17" x14ac:dyDescent="0.3">
      <c r="A156" t="s">
        <v>389</v>
      </c>
      <c r="B156" t="s">
        <v>390</v>
      </c>
      <c r="C156" t="str">
        <f>IFERROR(VLOOKUP(Table1[[#This Row],[Ticker]],[1]!Table1[[Symbol]:[Industry]],2,FALSE),"-")</f>
        <v>Automobile and Auto Components</v>
      </c>
      <c r="D156" t="s">
        <v>193</v>
      </c>
      <c r="E156">
        <v>62136.17945345</v>
      </c>
      <c r="F156">
        <v>3975.35</v>
      </c>
      <c r="G156">
        <v>-7.2440430030287203E-2</v>
      </c>
      <c r="H156">
        <v>-21.9003370513927</v>
      </c>
      <c r="I156">
        <v>6.0366894293116697</v>
      </c>
      <c r="J156">
        <v>-14.1818304927315</v>
      </c>
      <c r="K156">
        <v>4251.1407263847304</v>
      </c>
      <c r="L156">
        <v>3576.22504182886</v>
      </c>
      <c r="M156">
        <v>16.4611737693889</v>
      </c>
      <c r="N156">
        <v>1.22604376842707</v>
      </c>
      <c r="O156">
        <v>24.542493113813801</v>
      </c>
      <c r="P156">
        <v>52.183982849705203</v>
      </c>
      <c r="Q156">
        <v>0.11405278397346</v>
      </c>
    </row>
    <row r="157" spans="1:17" x14ac:dyDescent="0.3">
      <c r="A157" t="s">
        <v>391</v>
      </c>
      <c r="B157" t="s">
        <v>392</v>
      </c>
      <c r="C157" t="str">
        <f>IFERROR(VLOOKUP(Table1[[#This Row],[Ticker]],[1]!Table1[[Symbol]:[Industry]],2,FALSE),"-")</f>
        <v>Automobile and Auto Components</v>
      </c>
      <c r="D157" t="s">
        <v>393</v>
      </c>
      <c r="E157">
        <v>60909.41363925</v>
      </c>
      <c r="F157">
        <v>3156.1</v>
      </c>
      <c r="G157">
        <v>4.7770389636893498</v>
      </c>
      <c r="H157">
        <v>-8.8183153203128999</v>
      </c>
      <c r="I157">
        <v>6.5396121274749204</v>
      </c>
      <c r="J157">
        <v>-2.5567153797809898</v>
      </c>
      <c r="K157">
        <v>3012.8099927796402</v>
      </c>
      <c r="L157">
        <v>2651.5134685256298</v>
      </c>
      <c r="M157">
        <v>46.6017026113458</v>
      </c>
      <c r="N157">
        <v>0.69279882142781601</v>
      </c>
      <c r="O157">
        <v>6.5856595164918597</v>
      </c>
      <c r="P157">
        <v>43.8645273042209</v>
      </c>
      <c r="Q157">
        <v>-4.3047518876120003E-3</v>
      </c>
    </row>
    <row r="158" spans="1:17" x14ac:dyDescent="0.3">
      <c r="A158" t="s">
        <v>394</v>
      </c>
      <c r="B158" t="s">
        <v>395</v>
      </c>
      <c r="C158" t="str">
        <f>IFERROR(VLOOKUP(Table1[[#This Row],[Ticker]],[1]!Table1[[Symbol]:[Industry]],2,FALSE),"-")</f>
        <v>Capital Goods</v>
      </c>
      <c r="D158" t="s">
        <v>396</v>
      </c>
      <c r="E158">
        <v>60779.547056340001</v>
      </c>
      <c r="F158">
        <v>2262.6</v>
      </c>
      <c r="G158">
        <v>-2.4279568089734398</v>
      </c>
      <c r="H158">
        <v>-3.4863868872214399</v>
      </c>
      <c r="I158">
        <v>14.243376828922701</v>
      </c>
      <c r="J158">
        <v>-5.6758185954007603</v>
      </c>
      <c r="K158">
        <v>2238.9211468426802</v>
      </c>
      <c r="L158">
        <v>2037.27341539741</v>
      </c>
      <c r="M158">
        <v>32.9472216608835</v>
      </c>
      <c r="N158">
        <v>0.67032795172080795</v>
      </c>
      <c r="O158">
        <v>8.4592946168125103</v>
      </c>
      <c r="P158">
        <v>30.034482758620602</v>
      </c>
      <c r="Q158">
        <v>2.1239208135186999E-2</v>
      </c>
    </row>
    <row r="159" spans="1:17" x14ac:dyDescent="0.3">
      <c r="A159" t="s">
        <v>397</v>
      </c>
      <c r="B159" t="s">
        <v>398</v>
      </c>
      <c r="C159" t="str">
        <f>IFERROR(VLOOKUP(Table1[[#This Row],[Ticker]],[1]!Table1[[Symbol]:[Industry]],2,FALSE),"-")</f>
        <v>Healthcare</v>
      </c>
      <c r="D159" t="s">
        <v>62</v>
      </c>
      <c r="E159">
        <v>60766.20394336</v>
      </c>
      <c r="F159">
        <v>28596.799999999999</v>
      </c>
      <c r="G159">
        <v>-2.1520740323741898</v>
      </c>
      <c r="H159">
        <v>-4.7122516302183097</v>
      </c>
      <c r="I159">
        <v>-2.16029975176476</v>
      </c>
      <c r="J159">
        <v>-2.9337541097044699</v>
      </c>
      <c r="K159">
        <v>27228.4431046381</v>
      </c>
      <c r="L159">
        <v>25805.657976157599</v>
      </c>
      <c r="M159">
        <v>67.474020224148902</v>
      </c>
      <c r="N159">
        <v>0.92607982428612601</v>
      </c>
      <c r="O159">
        <v>3.64428887148213</v>
      </c>
      <c r="P159">
        <v>29.985454545454498</v>
      </c>
      <c r="Q159">
        <v>1.5079754689838E-2</v>
      </c>
    </row>
    <row r="160" spans="1:17" x14ac:dyDescent="0.3">
      <c r="A160" t="s">
        <v>399</v>
      </c>
      <c r="B160" t="s">
        <v>400</v>
      </c>
      <c r="C160" t="str">
        <f>IFERROR(VLOOKUP(Table1[[#This Row],[Ticker]],[1]!Table1[[Symbol]:[Industry]],2,FALSE),"-")</f>
        <v>Consumer Durables</v>
      </c>
      <c r="D160" t="s">
        <v>103</v>
      </c>
      <c r="E160">
        <v>60697.171291184997</v>
      </c>
      <c r="F160">
        <v>520.65</v>
      </c>
      <c r="G160">
        <v>-32.841793184547598</v>
      </c>
      <c r="H160">
        <v>-0.39184110630116997</v>
      </c>
      <c r="I160">
        <v>-24.885778642972799</v>
      </c>
      <c r="J160">
        <v>1.37358639836512</v>
      </c>
      <c r="K160">
        <v>508.54587627132599</v>
      </c>
      <c r="L160">
        <v>535.00130682064196</v>
      </c>
      <c r="M160">
        <v>61.093037089003602</v>
      </c>
      <c r="N160">
        <v>0.75625964954907898</v>
      </c>
      <c r="O160">
        <v>30.557956400653001</v>
      </c>
      <c r="P160">
        <v>18.599088838268699</v>
      </c>
      <c r="Q160">
        <v>-0.12922903197915001</v>
      </c>
    </row>
    <row r="161" spans="1:17" x14ac:dyDescent="0.3">
      <c r="A161" t="s">
        <v>401</v>
      </c>
      <c r="B161" t="s">
        <v>402</v>
      </c>
      <c r="C161" t="str">
        <f>IFERROR(VLOOKUP(Table1[[#This Row],[Ticker]],[1]!Table1[[Symbol]:[Industry]],2,FALSE),"-")</f>
        <v>Power</v>
      </c>
      <c r="D161" t="s">
        <v>109</v>
      </c>
      <c r="E161">
        <v>60432.390201150003</v>
      </c>
      <c r="F161">
        <v>153.78</v>
      </c>
      <c r="G161">
        <v>205.395698547937</v>
      </c>
      <c r="H161">
        <v>6.3097252313700301</v>
      </c>
      <c r="I161">
        <v>38.764393838843198</v>
      </c>
      <c r="J161">
        <v>3.7406618795293101</v>
      </c>
      <c r="K161">
        <v>135.90021579922899</v>
      </c>
      <c r="L161">
        <v>112.173715793014</v>
      </c>
      <c r="M161">
        <v>83.345273320940095</v>
      </c>
      <c r="N161">
        <v>1.6521576132384199</v>
      </c>
      <c r="O161">
        <v>10.872675250357601</v>
      </c>
      <c r="P161">
        <v>239.09592061742001</v>
      </c>
      <c r="Q161">
        <v>0.189234702504855</v>
      </c>
    </row>
    <row r="162" spans="1:17" x14ac:dyDescent="0.3">
      <c r="A162" t="s">
        <v>403</v>
      </c>
      <c r="B162" t="s">
        <v>404</v>
      </c>
      <c r="C162" t="str">
        <f>IFERROR(VLOOKUP(Table1[[#This Row],[Ticker]],[1]!Table1[[Symbol]:[Industry]],2,FALSE),"-")</f>
        <v>Capital Goods</v>
      </c>
      <c r="D162" t="s">
        <v>70</v>
      </c>
      <c r="E162">
        <v>59703.8671875</v>
      </c>
      <c r="F162">
        <v>1628.75</v>
      </c>
      <c r="G162">
        <v>153.75189278184499</v>
      </c>
      <c r="H162">
        <v>-0.58633357367285999</v>
      </c>
      <c r="I162">
        <v>74.273657185962094</v>
      </c>
      <c r="J162">
        <v>-5.9850757634425804</v>
      </c>
      <c r="K162">
        <v>1443.4083677778001</v>
      </c>
      <c r="L162">
        <v>1023.36873050214</v>
      </c>
      <c r="M162">
        <v>48.740537653029499</v>
      </c>
      <c r="N162">
        <v>1.2931507413329</v>
      </c>
      <c r="O162">
        <v>10.1887950882578</v>
      </c>
      <c r="P162">
        <v>261.944444444444</v>
      </c>
      <c r="Q162">
        <v>0.20634780137844</v>
      </c>
    </row>
    <row r="163" spans="1:17" x14ac:dyDescent="0.3">
      <c r="A163" t="s">
        <v>405</v>
      </c>
      <c r="B163" t="s">
        <v>406</v>
      </c>
      <c r="C163" t="str">
        <f>IFERROR(VLOOKUP(Table1[[#This Row],[Ticker]],[1]!Table1[[Symbol]:[Industry]],2,FALSE),"-")</f>
        <v>Services</v>
      </c>
      <c r="D163" t="s">
        <v>46</v>
      </c>
      <c r="E163">
        <v>59206.587202474999</v>
      </c>
      <c r="F163">
        <v>98.09</v>
      </c>
      <c r="G163">
        <v>92.065885602388207</v>
      </c>
      <c r="H163">
        <v>-2.2280568669938399</v>
      </c>
      <c r="I163">
        <v>6.5609513719861301</v>
      </c>
      <c r="J163">
        <v>0.33932646092694302</v>
      </c>
      <c r="K163">
        <v>91.924514474129296</v>
      </c>
      <c r="L163">
        <v>78.903323096734894</v>
      </c>
      <c r="M163">
        <v>56.321369366484902</v>
      </c>
      <c r="N163">
        <v>0.48033572998809698</v>
      </c>
      <c r="O163">
        <v>3.2215312468141399</v>
      </c>
      <c r="P163">
        <v>122.931818181818</v>
      </c>
      <c r="Q163">
        <v>0.149473074122629</v>
      </c>
    </row>
    <row r="164" spans="1:17" x14ac:dyDescent="0.3">
      <c r="A164" t="s">
        <v>407</v>
      </c>
      <c r="B164" t="s">
        <v>408</v>
      </c>
      <c r="C164" t="str">
        <f>IFERROR(VLOOKUP(Table1[[#This Row],[Ticker]],[1]!Table1[[Symbol]:[Industry]],2,FALSE),"-")</f>
        <v>Financial Services</v>
      </c>
      <c r="D164" t="s">
        <v>409</v>
      </c>
      <c r="E164">
        <v>58929.509994966</v>
      </c>
      <c r="F164">
        <v>226.46</v>
      </c>
      <c r="G164">
        <v>-5.0199900924680598</v>
      </c>
      <c r="H164">
        <v>-9.9424068228316091</v>
      </c>
      <c r="I164">
        <v>15.143163503179499</v>
      </c>
      <c r="J164">
        <v>-6.2354939731122201</v>
      </c>
      <c r="K164">
        <v>227.006449555671</v>
      </c>
      <c r="L164">
        <v>199.95975119829001</v>
      </c>
      <c r="M164">
        <v>31.474229639331501</v>
      </c>
      <c r="N164">
        <v>0.38297623343798698</v>
      </c>
      <c r="O164">
        <v>9.0258765344873204</v>
      </c>
      <c r="P164">
        <v>46.103225806451597</v>
      </c>
      <c r="Q164">
        <v>5.7860173618186003E-2</v>
      </c>
    </row>
    <row r="165" spans="1:17" x14ac:dyDescent="0.3">
      <c r="A165" t="s">
        <v>410</v>
      </c>
      <c r="B165" t="s">
        <v>411</v>
      </c>
      <c r="C165" t="str">
        <f>IFERROR(VLOOKUP(Table1[[#This Row],[Ticker]],[1]!Table1[[Symbol]:[Industry]],2,FALSE),"-")</f>
        <v>Automobile and Auto Components</v>
      </c>
      <c r="D165" t="s">
        <v>193</v>
      </c>
      <c r="E165">
        <v>58880.50230475</v>
      </c>
      <c r="F165">
        <v>1025.5</v>
      </c>
      <c r="G165">
        <v>50.612917097746497</v>
      </c>
      <c r="H165">
        <v>-8.3625375981927199</v>
      </c>
      <c r="I165">
        <v>34.620323639908001</v>
      </c>
      <c r="J165">
        <v>-14.108988108136</v>
      </c>
      <c r="K165">
        <v>957.23190519516197</v>
      </c>
      <c r="L165">
        <v>761.21964902775801</v>
      </c>
      <c r="M165">
        <v>30.605893875476902</v>
      </c>
      <c r="N165">
        <v>1.2779292311699699</v>
      </c>
      <c r="O165">
        <v>17.727937591418801</v>
      </c>
      <c r="P165">
        <v>86.930368209988998</v>
      </c>
      <c r="Q165">
        <v>0.106374526744885</v>
      </c>
    </row>
    <row r="166" spans="1:17" x14ac:dyDescent="0.3">
      <c r="A166" t="s">
        <v>412</v>
      </c>
      <c r="B166" t="s">
        <v>413</v>
      </c>
      <c r="C166" t="str">
        <f>IFERROR(VLOOKUP(Table1[[#This Row],[Ticker]],[1]!Table1[[Symbol]:[Industry]],2,FALSE),"-")</f>
        <v>Chemicals</v>
      </c>
      <c r="D166" t="s">
        <v>170</v>
      </c>
      <c r="E166">
        <v>58657.196574989997</v>
      </c>
      <c r="F166">
        <v>3866.85</v>
      </c>
      <c r="G166">
        <v>-20.783479606872302</v>
      </c>
      <c r="H166">
        <v>1.73378009669375</v>
      </c>
      <c r="I166">
        <v>0.43891270275966499</v>
      </c>
      <c r="J166">
        <v>2.5392055746760498</v>
      </c>
      <c r="K166">
        <v>3731.3596957562499</v>
      </c>
      <c r="L166">
        <v>3624.04396019359</v>
      </c>
      <c r="M166">
        <v>61.505038907390897</v>
      </c>
      <c r="N166">
        <v>0.78021777614235099</v>
      </c>
      <c r="O166">
        <v>4.4778049316627202</v>
      </c>
      <c r="P166">
        <v>20.0885093167701</v>
      </c>
      <c r="Q166">
        <v>-1.4968549869585001E-2</v>
      </c>
    </row>
    <row r="167" spans="1:17" x14ac:dyDescent="0.3">
      <c r="A167" t="s">
        <v>414</v>
      </c>
      <c r="B167" t="s">
        <v>415</v>
      </c>
      <c r="C167" t="str">
        <f>IFERROR(VLOOKUP(Table1[[#This Row],[Ticker]],[1]!Table1[[Symbol]:[Industry]],2,FALSE),"-")</f>
        <v>Financial Services</v>
      </c>
      <c r="D167" t="s">
        <v>24</v>
      </c>
      <c r="E167">
        <v>58448.017040824001</v>
      </c>
      <c r="F167">
        <v>78.16</v>
      </c>
      <c r="G167">
        <v>-30.002888790812801</v>
      </c>
      <c r="H167">
        <v>-4.8542309420283098</v>
      </c>
      <c r="I167">
        <v>-21.1668917449059</v>
      </c>
      <c r="J167">
        <v>-4.6590894170854398</v>
      </c>
      <c r="K167">
        <v>79.698706680806197</v>
      </c>
      <c r="L167">
        <v>80.234010474825496</v>
      </c>
      <c r="M167">
        <v>32.074274925463101</v>
      </c>
      <c r="N167">
        <v>0.74766768106252901</v>
      </c>
      <c r="O167">
        <v>28.838280450358202</v>
      </c>
      <c r="P167">
        <v>10.395480225988701</v>
      </c>
      <c r="Q167">
        <v>2.1280626630791E-2</v>
      </c>
    </row>
    <row r="168" spans="1:17" x14ac:dyDescent="0.3">
      <c r="A168" t="s">
        <v>416</v>
      </c>
      <c r="B168" t="s">
        <v>417</v>
      </c>
      <c r="C168" t="str">
        <f>IFERROR(VLOOKUP(Table1[[#This Row],[Ticker]],[1]!Table1[[Symbol]:[Industry]],2,FALSE),"-")</f>
        <v>Capital Goods</v>
      </c>
      <c r="D168" t="s">
        <v>258</v>
      </c>
      <c r="E168">
        <v>58169.086873499997</v>
      </c>
      <c r="F168">
        <v>5169.55</v>
      </c>
      <c r="G168">
        <v>93.301519911080803</v>
      </c>
      <c r="H168">
        <v>-7.5974260040361097</v>
      </c>
      <c r="I168">
        <v>51.617159700801402</v>
      </c>
      <c r="J168">
        <v>-8.2416607495580507</v>
      </c>
      <c r="K168">
        <v>5094.93559422815</v>
      </c>
      <c r="L168">
        <v>4050.1820329052998</v>
      </c>
      <c r="M168">
        <v>39.134967483729497</v>
      </c>
      <c r="N168">
        <v>0.455000064254379</v>
      </c>
      <c r="O168">
        <v>12.968246752618599</v>
      </c>
      <c r="P168">
        <v>121.740622386171</v>
      </c>
      <c r="Q168">
        <v>0.136915769274815</v>
      </c>
    </row>
    <row r="169" spans="1:17" x14ac:dyDescent="0.3">
      <c r="A169" t="s">
        <v>418</v>
      </c>
      <c r="B169" t="s">
        <v>419</v>
      </c>
      <c r="C169" t="str">
        <f>IFERROR(VLOOKUP(Table1[[#This Row],[Ticker]],[1]!Table1[[Symbol]:[Industry]],2,FALSE),"-")</f>
        <v>Financial Services</v>
      </c>
      <c r="D169" t="s">
        <v>32</v>
      </c>
      <c r="E169">
        <v>56990.367371079999</v>
      </c>
      <c r="F169">
        <v>65.569999999999993</v>
      </c>
      <c r="G169">
        <v>82.158879651965094</v>
      </c>
      <c r="H169">
        <v>-8.2090792460355697</v>
      </c>
      <c r="I169">
        <v>13.511528971469501</v>
      </c>
      <c r="J169">
        <v>0.74992805396773699</v>
      </c>
      <c r="K169">
        <v>63.519381615017103</v>
      </c>
      <c r="L169">
        <v>56.282266406592498</v>
      </c>
      <c r="M169">
        <v>68.543962000881805</v>
      </c>
      <c r="N169">
        <v>0.67220324897359196</v>
      </c>
      <c r="O169">
        <v>17.2792435565045</v>
      </c>
      <c r="P169">
        <v>121.52027027027</v>
      </c>
      <c r="Q169">
        <v>8.3015274902678002E-2</v>
      </c>
    </row>
    <row r="170" spans="1:17" x14ac:dyDescent="0.3">
      <c r="A170" t="s">
        <v>420</v>
      </c>
      <c r="B170" t="s">
        <v>421</v>
      </c>
      <c r="C170" t="str">
        <f>IFERROR(VLOOKUP(Table1[[#This Row],[Ticker]],[1]!Table1[[Symbol]:[Industry]],2,FALSE),"-")</f>
        <v>Fast Moving Consumer Goods</v>
      </c>
      <c r="D170" t="s">
        <v>422</v>
      </c>
      <c r="E170">
        <v>56465.767145204998</v>
      </c>
      <c r="F170">
        <v>1559.85</v>
      </c>
      <c r="G170">
        <v>-1.0265498140381599</v>
      </c>
      <c r="H170">
        <v>2.5281041934116901</v>
      </c>
      <c r="I170">
        <v>-15.919519930612299</v>
      </c>
      <c r="J170">
        <v>-4.3266660909295398</v>
      </c>
      <c r="K170">
        <v>1517.6675326760301</v>
      </c>
      <c r="L170">
        <v>1441.21163006914</v>
      </c>
      <c r="M170">
        <v>39.794615390262202</v>
      </c>
      <c r="N170">
        <v>1.72938896253571</v>
      </c>
      <c r="O170">
        <v>13.1134403949097</v>
      </c>
      <c r="P170">
        <v>33.326210521817103</v>
      </c>
      <c r="Q170">
        <v>2.2561232670747E-2</v>
      </c>
    </row>
    <row r="171" spans="1:17" x14ac:dyDescent="0.3">
      <c r="A171" t="s">
        <v>423</v>
      </c>
      <c r="B171" t="s">
        <v>424</v>
      </c>
      <c r="C171" t="str">
        <f>IFERROR(VLOOKUP(Table1[[#This Row],[Ticker]],[1]!Table1[[Symbol]:[Industry]],2,FALSE),"-")</f>
        <v>Financial Services</v>
      </c>
      <c r="D171" t="s">
        <v>32</v>
      </c>
      <c r="E171">
        <v>56325.606838152002</v>
      </c>
      <c r="F171">
        <v>123.72</v>
      </c>
      <c r="G171">
        <v>29.4648327840289</v>
      </c>
      <c r="H171">
        <v>-8.28316699316591</v>
      </c>
      <c r="I171">
        <v>-16.749977586001599</v>
      </c>
      <c r="J171">
        <v>-1.1835502341773201</v>
      </c>
      <c r="K171">
        <v>125.578479993591</v>
      </c>
      <c r="L171">
        <v>121.101536552179</v>
      </c>
      <c r="M171">
        <v>59.399317693604303</v>
      </c>
      <c r="N171">
        <v>0.70746152919940697</v>
      </c>
      <c r="O171">
        <v>27.667313288069799</v>
      </c>
      <c r="P171">
        <v>59.330328396651602</v>
      </c>
      <c r="Q171">
        <v>3.8388516370626E-2</v>
      </c>
    </row>
    <row r="172" spans="1:17" x14ac:dyDescent="0.3">
      <c r="A172" t="s">
        <v>425</v>
      </c>
      <c r="B172" t="s">
        <v>426</v>
      </c>
      <c r="C172" t="str">
        <f>IFERROR(VLOOKUP(Table1[[#This Row],[Ticker]],[1]!Table1[[Symbol]:[Industry]],2,FALSE),"-")</f>
        <v>Automobile and Auto Components</v>
      </c>
      <c r="D172" t="s">
        <v>393</v>
      </c>
      <c r="E172">
        <v>55670.027629454999</v>
      </c>
      <c r="F172">
        <v>131261.85</v>
      </c>
      <c r="G172">
        <v>3.03307704607787</v>
      </c>
      <c r="H172">
        <v>-1.50471789645154</v>
      </c>
      <c r="I172">
        <v>-14.714128101197501</v>
      </c>
      <c r="J172">
        <v>-0.63189970183852995</v>
      </c>
      <c r="K172">
        <v>128904.55104793199</v>
      </c>
      <c r="L172">
        <v>125073.977326664</v>
      </c>
      <c r="M172">
        <v>65.183635571051497</v>
      </c>
      <c r="N172">
        <v>1.0053587615874899</v>
      </c>
      <c r="O172">
        <v>15.3762498395382</v>
      </c>
      <c r="P172">
        <v>29.449492381907099</v>
      </c>
      <c r="Q172">
        <v>2.2233773238711001E-2</v>
      </c>
    </row>
    <row r="173" spans="1:17" x14ac:dyDescent="0.3">
      <c r="A173" t="s">
        <v>427</v>
      </c>
      <c r="B173" t="s">
        <v>428</v>
      </c>
      <c r="C173" t="str">
        <f>IFERROR(VLOOKUP(Table1[[#This Row],[Ticker]],[1]!Table1[[Symbol]:[Industry]],2,FALSE),"-")</f>
        <v>Fast Moving Consumer Goods</v>
      </c>
      <c r="D173" t="s">
        <v>180</v>
      </c>
      <c r="E173">
        <v>54696.34016</v>
      </c>
      <c r="F173">
        <v>16825.849999999999</v>
      </c>
      <c r="G173">
        <v>-18.324251164470098</v>
      </c>
      <c r="H173">
        <v>-4.9814578651792001</v>
      </c>
      <c r="I173">
        <v>-13.8299050292126</v>
      </c>
      <c r="J173">
        <v>1.0610200387459801</v>
      </c>
      <c r="K173">
        <v>16438.1810288774</v>
      </c>
      <c r="L173">
        <v>16303.7435033361</v>
      </c>
      <c r="M173">
        <v>57.996654434256399</v>
      </c>
      <c r="N173">
        <v>0.66786283730821105</v>
      </c>
      <c r="O173">
        <v>14.407295916699599</v>
      </c>
      <c r="P173">
        <v>11.1350726552179</v>
      </c>
      <c r="Q173">
        <v>-2.8616122871701E-2</v>
      </c>
    </row>
    <row r="174" spans="1:17" x14ac:dyDescent="0.3">
      <c r="A174" t="s">
        <v>429</v>
      </c>
      <c r="B174" t="s">
        <v>430</v>
      </c>
      <c r="C174" t="str">
        <f>IFERROR(VLOOKUP(Table1[[#This Row],[Ticker]],[1]!Table1[[Symbol]:[Industry]],2,FALSE),"-")</f>
        <v>Fast Moving Consumer Goods</v>
      </c>
      <c r="D174" t="s">
        <v>285</v>
      </c>
      <c r="E174">
        <v>54619.493654675003</v>
      </c>
      <c r="F174">
        <v>2068.3000000000002</v>
      </c>
      <c r="G174">
        <v>10.5818097124126</v>
      </c>
      <c r="H174">
        <v>-7.0352994879857604</v>
      </c>
      <c r="I174">
        <v>2.03248798487741</v>
      </c>
      <c r="J174">
        <v>-1.43901303347605</v>
      </c>
      <c r="K174">
        <v>1995.5426485498001</v>
      </c>
      <c r="L174">
        <v>1820.2448129668601</v>
      </c>
      <c r="M174">
        <v>52.2277730716958</v>
      </c>
      <c r="N174">
        <v>0.71691113111695004</v>
      </c>
      <c r="O174">
        <v>5.5190252864671203</v>
      </c>
      <c r="P174">
        <v>40.686324524708297</v>
      </c>
      <c r="Q174">
        <v>9.7737029882400002E-4</v>
      </c>
    </row>
    <row r="175" spans="1:17" x14ac:dyDescent="0.3">
      <c r="A175" t="s">
        <v>431</v>
      </c>
      <c r="B175" t="s">
        <v>432</v>
      </c>
      <c r="C175" t="str">
        <f>IFERROR(VLOOKUP(Table1[[#This Row],[Ticker]],[1]!Table1[[Symbol]:[Industry]],2,FALSE),"-")</f>
        <v>Telecommunication</v>
      </c>
      <c r="D175" t="s">
        <v>29</v>
      </c>
      <c r="E175">
        <v>53327.775000000001</v>
      </c>
      <c r="F175">
        <v>1871.15</v>
      </c>
      <c r="G175">
        <v>-8.9091759592855801</v>
      </c>
      <c r="H175">
        <v>-5.6465945137829401</v>
      </c>
      <c r="I175">
        <v>-4.5249999529840101</v>
      </c>
      <c r="J175">
        <v>-2.5785038431860401</v>
      </c>
      <c r="K175">
        <v>1842.72519126256</v>
      </c>
      <c r="L175">
        <v>1776.29710234919</v>
      </c>
      <c r="M175">
        <v>54.823295221199501</v>
      </c>
      <c r="N175">
        <v>0.77055419419429405</v>
      </c>
      <c r="O175">
        <v>11.4100953958795</v>
      </c>
      <c r="P175">
        <v>21.235583776078698</v>
      </c>
      <c r="Q175">
        <v>-1.8953305754409999E-3</v>
      </c>
    </row>
    <row r="176" spans="1:17" hidden="1" x14ac:dyDescent="0.3">
      <c r="A176" t="s">
        <v>433</v>
      </c>
      <c r="B176" t="s">
        <v>434</v>
      </c>
      <c r="C176" t="str">
        <f>IFERROR(VLOOKUP(Table1[[#This Row],[Ticker]],[1]!Table1[[Symbol]:[Industry]],2,FALSE),"-")</f>
        <v>-</v>
      </c>
      <c r="D176" t="s">
        <v>29</v>
      </c>
      <c r="E176">
        <v>53265</v>
      </c>
      <c r="F176">
        <v>1065.3</v>
      </c>
      <c r="G176">
        <v>5.31491297514631</v>
      </c>
      <c r="H176">
        <v>-4.3217048861436203</v>
      </c>
      <c r="I176">
        <v>19.720001975522099</v>
      </c>
      <c r="J176">
        <v>-1.8962080098024701</v>
      </c>
      <c r="K176">
        <v>1029.0943935918999</v>
      </c>
      <c r="M176">
        <v>44.017672051177101</v>
      </c>
      <c r="N176">
        <v>0.52593438252230496</v>
      </c>
      <c r="O176">
        <v>28.470853280765901</v>
      </c>
      <c r="P176">
        <v>41.099337748344297</v>
      </c>
    </row>
    <row r="177" spans="1:17" x14ac:dyDescent="0.3">
      <c r="A177" t="s">
        <v>435</v>
      </c>
      <c r="B177" t="s">
        <v>436</v>
      </c>
      <c r="C177" t="str">
        <f>IFERROR(VLOOKUP(Table1[[#This Row],[Ticker]],[1]!Table1[[Symbol]:[Industry]],2,FALSE),"-")</f>
        <v>Consumer Durables</v>
      </c>
      <c r="D177" t="s">
        <v>97</v>
      </c>
      <c r="E177">
        <v>53055.977729040002</v>
      </c>
      <c r="F177">
        <v>513.35</v>
      </c>
      <c r="G177">
        <v>157.94882107617099</v>
      </c>
      <c r="H177">
        <v>21.1413711774494</v>
      </c>
      <c r="I177">
        <v>22.159427040637201</v>
      </c>
      <c r="J177">
        <v>0.24238841542688</v>
      </c>
      <c r="K177">
        <v>445.84141961596401</v>
      </c>
      <c r="L177">
        <v>365.77094023266</v>
      </c>
      <c r="M177">
        <v>83.667012805492703</v>
      </c>
      <c r="N177">
        <v>0.91737153337772104</v>
      </c>
      <c r="O177">
        <v>6.3601831109379496</v>
      </c>
      <c r="P177">
        <v>215.61635413464401</v>
      </c>
      <c r="Q177">
        <v>0.196146175585035</v>
      </c>
    </row>
    <row r="178" spans="1:17" x14ac:dyDescent="0.3">
      <c r="A178" t="s">
        <v>437</v>
      </c>
      <c r="B178" t="s">
        <v>438</v>
      </c>
      <c r="C178" t="str">
        <f>IFERROR(VLOOKUP(Table1[[#This Row],[Ticker]],[1]!Table1[[Symbol]:[Industry]],2,FALSE),"-")</f>
        <v>Information Technology</v>
      </c>
      <c r="D178" t="s">
        <v>288</v>
      </c>
      <c r="E178">
        <v>52796.645281199999</v>
      </c>
      <c r="F178">
        <v>4990.5</v>
      </c>
      <c r="G178">
        <v>-3.8702416862219899</v>
      </c>
      <c r="H178">
        <v>-0.84546338694177303</v>
      </c>
      <c r="I178">
        <v>-19.6060901426351</v>
      </c>
      <c r="J178">
        <v>-2.9843845440979999</v>
      </c>
      <c r="K178">
        <v>4908.0688671396902</v>
      </c>
      <c r="L178">
        <v>4849.6590487005897</v>
      </c>
      <c r="M178">
        <v>49.2032674154839</v>
      </c>
      <c r="N178">
        <v>0.69759146441893904</v>
      </c>
      <c r="O178">
        <v>17.6906121631099</v>
      </c>
      <c r="P178">
        <v>27.307049654978801</v>
      </c>
      <c r="Q178">
        <v>1.2068199203273001E-2</v>
      </c>
    </row>
    <row r="179" spans="1:17" x14ac:dyDescent="0.3">
      <c r="A179" t="s">
        <v>439</v>
      </c>
      <c r="B179" t="s">
        <v>440</v>
      </c>
      <c r="C179" t="str">
        <f>IFERROR(VLOOKUP(Table1[[#This Row],[Ticker]],[1]!Table1[[Symbol]:[Industry]],2,FALSE),"-")</f>
        <v>Oil Gas &amp; Consumable Fuels</v>
      </c>
      <c r="D179" t="s">
        <v>441</v>
      </c>
      <c r="E179">
        <v>52485.003079119997</v>
      </c>
      <c r="F179">
        <v>349.9</v>
      </c>
      <c r="G179">
        <v>27.761301619233201</v>
      </c>
      <c r="H179">
        <v>-0.29381067433308</v>
      </c>
      <c r="I179">
        <v>39.391745567688801</v>
      </c>
      <c r="J179">
        <v>-0.33780845331532799</v>
      </c>
      <c r="K179">
        <v>316.80735995355701</v>
      </c>
      <c r="L179">
        <v>276.70399770675499</v>
      </c>
      <c r="M179">
        <v>74.1350762389728</v>
      </c>
      <c r="N179">
        <v>0.65376904377928102</v>
      </c>
      <c r="O179">
        <v>0.22863675335811301</v>
      </c>
      <c r="P179">
        <v>82.524778299426103</v>
      </c>
      <c r="Q179">
        <v>2.6708173849218999E-2</v>
      </c>
    </row>
    <row r="180" spans="1:17" x14ac:dyDescent="0.3">
      <c r="A180" t="s">
        <v>442</v>
      </c>
      <c r="B180" t="s">
        <v>443</v>
      </c>
      <c r="C180" t="str">
        <f>IFERROR(VLOOKUP(Table1[[#This Row],[Ticker]],[1]!Table1[[Symbol]:[Industry]],2,FALSE),"-")</f>
        <v>Information Technology</v>
      </c>
      <c r="D180" t="s">
        <v>21</v>
      </c>
      <c r="E180">
        <v>51735.959326614997</v>
      </c>
      <c r="F180">
        <v>2736.85</v>
      </c>
      <c r="G180">
        <v>3.1987828671499501</v>
      </c>
      <c r="H180">
        <v>6.6385171305076103</v>
      </c>
      <c r="I180">
        <v>-7.03767183373572</v>
      </c>
      <c r="J180">
        <v>1.09608754103632</v>
      </c>
      <c r="K180">
        <v>2466.6148980654598</v>
      </c>
      <c r="L180">
        <v>2409.6529140012099</v>
      </c>
      <c r="M180">
        <v>80.365358510500997</v>
      </c>
      <c r="N180">
        <v>0.90603088863006997</v>
      </c>
      <c r="O180">
        <v>3.6812393810402502</v>
      </c>
      <c r="P180">
        <v>32.272485621767899</v>
      </c>
      <c r="Q180">
        <v>-4.0982174161290998E-2</v>
      </c>
    </row>
    <row r="181" spans="1:17" x14ac:dyDescent="0.3">
      <c r="A181" t="s">
        <v>444</v>
      </c>
      <c r="B181" t="s">
        <v>445</v>
      </c>
      <c r="C181" t="str">
        <f>IFERROR(VLOOKUP(Table1[[#This Row],[Ticker]],[1]!Table1[[Symbol]:[Industry]],2,FALSE),"-")</f>
        <v>Consumer Services</v>
      </c>
      <c r="D181" t="s">
        <v>446</v>
      </c>
      <c r="E181">
        <v>51568.681598247</v>
      </c>
      <c r="F181">
        <v>180.51</v>
      </c>
      <c r="G181">
        <v>-1.6507260787432101</v>
      </c>
      <c r="H181">
        <v>-0.86408726922747203</v>
      </c>
      <c r="I181">
        <v>-10.897901976775399</v>
      </c>
      <c r="J181">
        <v>-0.33004464178753001</v>
      </c>
      <c r="K181">
        <v>172.63557748033</v>
      </c>
      <c r="L181">
        <v>165.62149773342099</v>
      </c>
      <c r="M181">
        <v>68.761432053728896</v>
      </c>
      <c r="N181">
        <v>1.15107899696487</v>
      </c>
      <c r="O181">
        <v>8.30424907207356</v>
      </c>
      <c r="P181">
        <v>38.7471176018447</v>
      </c>
      <c r="Q181">
        <v>-9.3004928888343996E-2</v>
      </c>
    </row>
    <row r="182" spans="1:17" x14ac:dyDescent="0.3">
      <c r="A182" t="s">
        <v>447</v>
      </c>
      <c r="B182" t="s">
        <v>448</v>
      </c>
      <c r="C182" t="str">
        <f>IFERROR(VLOOKUP(Table1[[#This Row],[Ticker]],[1]!Table1[[Symbol]:[Industry]],2,FALSE),"-")</f>
        <v>Capital Goods</v>
      </c>
      <c r="D182" t="s">
        <v>153</v>
      </c>
      <c r="E182">
        <v>51112.935775124999</v>
      </c>
      <c r="F182">
        <v>12060.15</v>
      </c>
      <c r="G182">
        <v>158.58652415980299</v>
      </c>
      <c r="H182">
        <v>5.5991537764703496</v>
      </c>
      <c r="I182">
        <v>93.121930389694498</v>
      </c>
      <c r="J182">
        <v>-12.7492864614204</v>
      </c>
      <c r="K182">
        <v>11276.6055368243</v>
      </c>
      <c r="L182">
        <v>7944.0723442977696</v>
      </c>
      <c r="M182">
        <v>34.758798587692603</v>
      </c>
      <c r="N182">
        <v>0.54916593795015201</v>
      </c>
      <c r="O182">
        <v>19.2522481063668</v>
      </c>
      <c r="P182">
        <v>209.56005030929899</v>
      </c>
      <c r="Q182">
        <v>0.17797365256467901</v>
      </c>
    </row>
    <row r="183" spans="1:17" x14ac:dyDescent="0.3">
      <c r="A183" t="s">
        <v>449</v>
      </c>
      <c r="B183" t="s">
        <v>450</v>
      </c>
      <c r="C183" t="str">
        <f>IFERROR(VLOOKUP(Table1[[#This Row],[Ticker]],[1]!Table1[[Symbol]:[Industry]],2,FALSE),"-")</f>
        <v>Construction Materials</v>
      </c>
      <c r="D183" t="s">
        <v>78</v>
      </c>
      <c r="E183">
        <v>50653.736321620003</v>
      </c>
      <c r="F183">
        <v>2695.7</v>
      </c>
      <c r="G183">
        <v>23.140414685447698</v>
      </c>
      <c r="H183">
        <v>-4.9300341309200899</v>
      </c>
      <c r="I183">
        <v>4.9090610745174699</v>
      </c>
      <c r="J183">
        <v>-0.44961395049250602</v>
      </c>
      <c r="K183">
        <v>2601.3022826582001</v>
      </c>
      <c r="L183">
        <v>2400.4880665755099</v>
      </c>
      <c r="M183">
        <v>57.392666303659901</v>
      </c>
      <c r="N183">
        <v>1.0033378371489501</v>
      </c>
      <c r="O183">
        <v>5.5013540082353396</v>
      </c>
      <c r="P183">
        <v>52.9345020281961</v>
      </c>
      <c r="Q183">
        <v>-3.0810690845581998E-2</v>
      </c>
    </row>
    <row r="184" spans="1:17" x14ac:dyDescent="0.3">
      <c r="A184" t="s">
        <v>451</v>
      </c>
      <c r="B184" t="s">
        <v>452</v>
      </c>
      <c r="C184" t="str">
        <f>IFERROR(VLOOKUP(Table1[[#This Row],[Ticker]],[1]!Table1[[Symbol]:[Industry]],2,FALSE),"-")</f>
        <v>Consumer Durables</v>
      </c>
      <c r="D184" t="s">
        <v>332</v>
      </c>
      <c r="E184">
        <v>50516.1732558</v>
      </c>
      <c r="F184">
        <v>1530.95</v>
      </c>
      <c r="G184">
        <v>74.729277333794101</v>
      </c>
      <c r="H184">
        <v>-3.6465607468639298</v>
      </c>
      <c r="I184">
        <v>33.048647721774202</v>
      </c>
      <c r="J184">
        <v>3.4525506942049899</v>
      </c>
      <c r="K184">
        <v>1416.3326112805501</v>
      </c>
      <c r="L184">
        <v>1178.2782609159599</v>
      </c>
      <c r="M184">
        <v>74.264671798458494</v>
      </c>
      <c r="N184">
        <v>0.61671786572510701</v>
      </c>
      <c r="O184">
        <v>1.89751461510825</v>
      </c>
      <c r="P184">
        <v>103.475544922913</v>
      </c>
      <c r="Q184">
        <v>1.331143187296E-2</v>
      </c>
    </row>
    <row r="185" spans="1:17" x14ac:dyDescent="0.3">
      <c r="A185" t="s">
        <v>453</v>
      </c>
      <c r="B185" t="s">
        <v>454</v>
      </c>
      <c r="C185" t="str">
        <f>IFERROR(VLOOKUP(Table1[[#This Row],[Ticker]],[1]!Table1[[Symbol]:[Industry]],2,FALSE),"-")</f>
        <v>Information Technology</v>
      </c>
      <c r="D185" t="s">
        <v>21</v>
      </c>
      <c r="E185">
        <v>50114.985602565001</v>
      </c>
      <c r="F185">
        <v>1840.5</v>
      </c>
      <c r="G185">
        <v>43.082615283234503</v>
      </c>
      <c r="H185">
        <v>20.848630688447201</v>
      </c>
      <c r="I185">
        <v>8.3413121850997403</v>
      </c>
      <c r="J185">
        <v>10.036908154693799</v>
      </c>
      <c r="K185">
        <v>1589.39596427382</v>
      </c>
      <c r="L185">
        <v>1437.3688938832299</v>
      </c>
      <c r="M185">
        <v>76.409509413431294</v>
      </c>
      <c r="N185">
        <v>1.3883396097779901</v>
      </c>
      <c r="O185">
        <v>4.79217603911981</v>
      </c>
      <c r="P185">
        <v>91.519250780437005</v>
      </c>
      <c r="Q185">
        <v>0.20154448927041399</v>
      </c>
    </row>
    <row r="186" spans="1:17" x14ac:dyDescent="0.3">
      <c r="A186" t="s">
        <v>455</v>
      </c>
      <c r="B186" t="s">
        <v>456</v>
      </c>
      <c r="C186" t="str">
        <f>IFERROR(VLOOKUP(Table1[[#This Row],[Ticker]],[1]!Table1[[Symbol]:[Industry]],2,FALSE),"-")</f>
        <v>Capital Goods</v>
      </c>
      <c r="D186" t="s">
        <v>125</v>
      </c>
      <c r="E186">
        <v>49724.725352000001</v>
      </c>
      <c r="F186">
        <v>56139.199999999997</v>
      </c>
      <c r="G186">
        <v>4.5722199314334802</v>
      </c>
      <c r="H186">
        <v>-7.3454745517441502</v>
      </c>
      <c r="I186">
        <v>40.3215538581779</v>
      </c>
      <c r="J186">
        <v>-4.35436621163662</v>
      </c>
      <c r="K186">
        <v>53197.927149946598</v>
      </c>
      <c r="L186">
        <v>44964.761390132699</v>
      </c>
      <c r="M186">
        <v>43.517188068790901</v>
      </c>
      <c r="N186">
        <v>0.52861595679945705</v>
      </c>
      <c r="O186">
        <v>6.8665032633168996</v>
      </c>
      <c r="P186">
        <v>60.499975698802302</v>
      </c>
      <c r="Q186">
        <v>-1.2568837801299E-2</v>
      </c>
    </row>
    <row r="187" spans="1:17" x14ac:dyDescent="0.3">
      <c r="A187" t="s">
        <v>457</v>
      </c>
      <c r="B187" t="s">
        <v>458</v>
      </c>
      <c r="C187" t="str">
        <f>IFERROR(VLOOKUP(Table1[[#This Row],[Ticker]],[1]!Table1[[Symbol]:[Industry]],2,FALSE),"-")</f>
        <v>Financial Services</v>
      </c>
      <c r="D187" t="s">
        <v>32</v>
      </c>
      <c r="E187">
        <v>48684.443768124998</v>
      </c>
      <c r="F187">
        <v>68.75</v>
      </c>
      <c r="G187">
        <v>89.173786545784395</v>
      </c>
      <c r="H187">
        <v>-7.0011896301230596</v>
      </c>
      <c r="I187">
        <v>25.143855704890399</v>
      </c>
      <c r="J187">
        <v>0.66857224442517105</v>
      </c>
      <c r="K187">
        <v>65.011218061712398</v>
      </c>
      <c r="L187">
        <v>56.550720292359003</v>
      </c>
      <c r="M187">
        <v>74.352086635112997</v>
      </c>
      <c r="N187">
        <v>0.88200108926325704</v>
      </c>
      <c r="O187">
        <v>6.9090909090909003</v>
      </c>
      <c r="P187">
        <v>123.577235772357</v>
      </c>
      <c r="Q187">
        <v>0.105965528886654</v>
      </c>
    </row>
    <row r="188" spans="1:17" x14ac:dyDescent="0.3">
      <c r="A188" t="s">
        <v>459</v>
      </c>
      <c r="B188" t="s">
        <v>460</v>
      </c>
      <c r="C188" t="str">
        <f>IFERROR(VLOOKUP(Table1[[#This Row],[Ticker]],[1]!Table1[[Symbol]:[Industry]],2,FALSE),"-")</f>
        <v>Automobile and Auto Components</v>
      </c>
      <c r="D188" t="s">
        <v>461</v>
      </c>
      <c r="E188">
        <v>47825.25</v>
      </c>
      <c r="F188">
        <v>562.65</v>
      </c>
      <c r="G188">
        <v>100.70299973226599</v>
      </c>
      <c r="H188">
        <v>-2.2842778265311199</v>
      </c>
      <c r="I188">
        <v>61.512647425478498</v>
      </c>
      <c r="J188">
        <v>-3.0834846814952601</v>
      </c>
      <c r="K188">
        <v>520.08298193912003</v>
      </c>
      <c r="L188">
        <v>394.27119998764499</v>
      </c>
      <c r="M188">
        <v>48.381423610918503</v>
      </c>
      <c r="N188">
        <v>0.35387000986544798</v>
      </c>
      <c r="O188">
        <v>10.255043099617801</v>
      </c>
      <c r="P188">
        <v>132.78858088539499</v>
      </c>
      <c r="Q188">
        <v>0.140149300474007</v>
      </c>
    </row>
    <row r="189" spans="1:17" x14ac:dyDescent="0.3">
      <c r="A189" t="s">
        <v>462</v>
      </c>
      <c r="B189" t="s">
        <v>463</v>
      </c>
      <c r="C189" t="str">
        <f>IFERROR(VLOOKUP(Table1[[#This Row],[Ticker]],[1]!Table1[[Symbol]:[Industry]],2,FALSE),"-")</f>
        <v>Financial Services</v>
      </c>
      <c r="D189" t="s">
        <v>24</v>
      </c>
      <c r="E189">
        <v>47679.652663649998</v>
      </c>
      <c r="F189">
        <v>194.75</v>
      </c>
      <c r="G189">
        <v>21.2003231219533</v>
      </c>
      <c r="H189">
        <v>7.3095240254873701</v>
      </c>
      <c r="I189">
        <v>16.064318092744099</v>
      </c>
      <c r="J189">
        <v>3.4002601207711001</v>
      </c>
      <c r="K189">
        <v>173.46353245544401</v>
      </c>
      <c r="L189">
        <v>156.96188723497099</v>
      </c>
      <c r="M189">
        <v>83.286336726130799</v>
      </c>
      <c r="N189">
        <v>1.04066092096108</v>
      </c>
      <c r="O189">
        <v>1.25288831835685</v>
      </c>
      <c r="P189">
        <v>50.0385208012326</v>
      </c>
      <c r="Q189">
        <v>9.4085094803577005E-2</v>
      </c>
    </row>
    <row r="190" spans="1:17" x14ac:dyDescent="0.3">
      <c r="A190" t="s">
        <v>464</v>
      </c>
      <c r="B190" t="s">
        <v>465</v>
      </c>
      <c r="C190" t="str">
        <f>IFERROR(VLOOKUP(Table1[[#This Row],[Ticker]],[1]!Table1[[Symbol]:[Industry]],2,FALSE),"-")</f>
        <v>Financial Services</v>
      </c>
      <c r="D190" t="s">
        <v>49</v>
      </c>
      <c r="E190">
        <v>47569.617511550001</v>
      </c>
      <c r="F190">
        <v>640.85</v>
      </c>
      <c r="G190">
        <v>-42.166152131002299</v>
      </c>
      <c r="H190">
        <v>-7.5782660436506504</v>
      </c>
      <c r="I190">
        <v>-28.258592477283699</v>
      </c>
      <c r="J190">
        <v>-4.33322085422658</v>
      </c>
      <c r="K190">
        <v>649.12765214987496</v>
      </c>
      <c r="L190">
        <v>658.18099335490899</v>
      </c>
      <c r="M190">
        <v>38.245293102745599</v>
      </c>
      <c r="N190">
        <v>0.62748870117903699</v>
      </c>
      <c r="O190">
        <v>26.9251774986346</v>
      </c>
      <c r="P190">
        <v>15.739570164348899</v>
      </c>
      <c r="Q190">
        <v>-3.0583203268121001E-2</v>
      </c>
    </row>
    <row r="191" spans="1:17" x14ac:dyDescent="0.3">
      <c r="A191" t="s">
        <v>466</v>
      </c>
      <c r="B191" t="s">
        <v>467</v>
      </c>
      <c r="C191" t="str">
        <f>IFERROR(VLOOKUP(Table1[[#This Row],[Ticker]],[1]!Table1[[Symbol]:[Industry]],2,FALSE),"-")</f>
        <v>Financial Services</v>
      </c>
      <c r="D191" t="s">
        <v>37</v>
      </c>
      <c r="E191">
        <v>47065.232000000004</v>
      </c>
      <c r="F191">
        <v>285.58999999999997</v>
      </c>
      <c r="G191">
        <v>118.632859471361</v>
      </c>
      <c r="H191">
        <v>13.1990217586826</v>
      </c>
      <c r="I191">
        <v>20.373751957775799</v>
      </c>
      <c r="J191">
        <v>3.4744509866742002</v>
      </c>
      <c r="K191">
        <v>247.639781734433</v>
      </c>
      <c r="L191">
        <v>217.87477396336999</v>
      </c>
      <c r="M191">
        <v>75.299935102419497</v>
      </c>
      <c r="N191">
        <v>2.1074495404651499</v>
      </c>
      <c r="O191">
        <v>13.6944570888336</v>
      </c>
      <c r="P191">
        <v>147.907986111111</v>
      </c>
      <c r="Q191">
        <v>4.7177424500355003E-2</v>
      </c>
    </row>
    <row r="192" spans="1:17" x14ac:dyDescent="0.3">
      <c r="A192" t="s">
        <v>468</v>
      </c>
      <c r="B192" t="s">
        <v>469</v>
      </c>
      <c r="C192" t="str">
        <f>IFERROR(VLOOKUP(Table1[[#This Row],[Ticker]],[1]!Table1[[Symbol]:[Industry]],2,FALSE),"-")</f>
        <v>Chemicals</v>
      </c>
      <c r="D192" t="s">
        <v>369</v>
      </c>
      <c r="E192">
        <v>47049.412501040002</v>
      </c>
      <c r="F192">
        <v>1597.6</v>
      </c>
      <c r="G192">
        <v>40.668731948980799</v>
      </c>
      <c r="H192">
        <v>0.84990243069417204</v>
      </c>
      <c r="I192">
        <v>21.261048399747999</v>
      </c>
      <c r="J192">
        <v>-1.2935695069756401</v>
      </c>
      <c r="K192">
        <v>1444.4349125352601</v>
      </c>
      <c r="L192">
        <v>1231.59558899579</v>
      </c>
      <c r="M192">
        <v>58.984098609461697</v>
      </c>
      <c r="N192">
        <v>0.55371373728505102</v>
      </c>
      <c r="O192">
        <v>5.6866549824737103</v>
      </c>
      <c r="P192">
        <v>69.596602972399097</v>
      </c>
      <c r="Q192">
        <v>5.2916009480797999E-2</v>
      </c>
    </row>
    <row r="193" spans="1:17" x14ac:dyDescent="0.3">
      <c r="A193" t="s">
        <v>470</v>
      </c>
      <c r="B193" t="s">
        <v>471</v>
      </c>
      <c r="C193" t="str">
        <f>IFERROR(VLOOKUP(Table1[[#This Row],[Ticker]],[1]!Table1[[Symbol]:[Industry]],2,FALSE),"-")</f>
        <v>Financial Services</v>
      </c>
      <c r="D193" t="s">
        <v>49</v>
      </c>
      <c r="E193">
        <v>46830.696875000001</v>
      </c>
      <c r="F193">
        <v>4250.1000000000004</v>
      </c>
      <c r="G193">
        <v>38.527996675594302</v>
      </c>
      <c r="H193">
        <v>-7.4913227978247496</v>
      </c>
      <c r="I193">
        <v>5.4929069257927399</v>
      </c>
      <c r="J193">
        <v>-4.68072077070474</v>
      </c>
      <c r="K193">
        <v>4533.2559156441803</v>
      </c>
      <c r="L193">
        <v>3970.33868702465</v>
      </c>
      <c r="M193">
        <v>16.482369367982699</v>
      </c>
      <c r="N193">
        <v>0.23566568014420899</v>
      </c>
      <c r="O193">
        <v>17.597233006282199</v>
      </c>
      <c r="P193">
        <v>70.474509646624696</v>
      </c>
      <c r="Q193">
        <v>3.8558142029637997E-2</v>
      </c>
    </row>
    <row r="194" spans="1:17" x14ac:dyDescent="0.3">
      <c r="A194" t="s">
        <v>472</v>
      </c>
      <c r="B194" t="s">
        <v>473</v>
      </c>
      <c r="C194" t="str">
        <f>IFERROR(VLOOKUP(Table1[[#This Row],[Ticker]],[1]!Table1[[Symbol]:[Industry]],2,FALSE),"-")</f>
        <v>Financial Services</v>
      </c>
      <c r="D194" t="s">
        <v>49</v>
      </c>
      <c r="E194">
        <v>46273.66461711</v>
      </c>
      <c r="F194">
        <v>185.85</v>
      </c>
      <c r="G194">
        <v>14.912487377857</v>
      </c>
      <c r="H194">
        <v>-4.3035415298771102</v>
      </c>
      <c r="I194">
        <v>-1.7803383713654699</v>
      </c>
      <c r="J194">
        <v>-5.3259251168826003</v>
      </c>
      <c r="K194">
        <v>174.26200654496199</v>
      </c>
      <c r="L194">
        <v>157.39955616625801</v>
      </c>
      <c r="M194">
        <v>57.3990229238794</v>
      </c>
      <c r="N194">
        <v>1.1602268136075899</v>
      </c>
      <c r="O194">
        <v>4.5197740112994298</v>
      </c>
      <c r="P194">
        <v>59.527896995708097</v>
      </c>
      <c r="Q194">
        <v>7.4135240117261997E-2</v>
      </c>
    </row>
    <row r="195" spans="1:17" x14ac:dyDescent="0.3">
      <c r="A195" t="s">
        <v>474</v>
      </c>
      <c r="B195" t="s">
        <v>475</v>
      </c>
      <c r="C195" t="str">
        <f>IFERROR(VLOOKUP(Table1[[#This Row],[Ticker]],[1]!Table1[[Symbol]:[Industry]],2,FALSE),"-")</f>
        <v>Textiles</v>
      </c>
      <c r="D195" t="s">
        <v>476</v>
      </c>
      <c r="E195">
        <v>45219.534046469998</v>
      </c>
      <c r="F195">
        <v>40541.550000000003</v>
      </c>
      <c r="G195">
        <v>-14.9794849559881</v>
      </c>
      <c r="H195">
        <v>-1.5457441164702601</v>
      </c>
      <c r="I195">
        <v>-3.4853169605357701</v>
      </c>
      <c r="J195">
        <v>-0.53085359513880004</v>
      </c>
      <c r="K195">
        <v>38125.415103043801</v>
      </c>
      <c r="L195">
        <v>37481.676666703403</v>
      </c>
      <c r="M195">
        <v>73.080385408919696</v>
      </c>
      <c r="N195">
        <v>0.66024251476265405</v>
      </c>
      <c r="O195">
        <v>5.7803660688848701</v>
      </c>
      <c r="P195">
        <v>22.5929504188835</v>
      </c>
      <c r="Q195">
        <v>-3.7985576453655003E-2</v>
      </c>
    </row>
    <row r="196" spans="1:17" x14ac:dyDescent="0.3">
      <c r="A196" t="s">
        <v>477</v>
      </c>
      <c r="B196" t="s">
        <v>478</v>
      </c>
      <c r="C196" t="str">
        <f>IFERROR(VLOOKUP(Table1[[#This Row],[Ticker]],[1]!Table1[[Symbol]:[Industry]],2,FALSE),"-")</f>
        <v>Oil Gas &amp; Consumable Fuels</v>
      </c>
      <c r="D196" t="s">
        <v>176</v>
      </c>
      <c r="E196">
        <v>44229.065531250002</v>
      </c>
      <c r="F196">
        <v>642.5</v>
      </c>
      <c r="G196">
        <v>13.625429499713899</v>
      </c>
      <c r="H196">
        <v>-4.1912610978787397</v>
      </c>
      <c r="I196">
        <v>7.3651107751115497</v>
      </c>
      <c r="J196">
        <v>-2.7390669535429</v>
      </c>
      <c r="K196">
        <v>602.47594360356197</v>
      </c>
      <c r="L196">
        <v>543.61888663035995</v>
      </c>
      <c r="M196">
        <v>55.165156981479598</v>
      </c>
      <c r="N196">
        <v>0.83553676700042401</v>
      </c>
      <c r="O196">
        <v>3.2529182879377401</v>
      </c>
      <c r="P196">
        <v>61.818410779498699</v>
      </c>
      <c r="Q196">
        <v>-7.5139858425921996E-2</v>
      </c>
    </row>
    <row r="197" spans="1:17" x14ac:dyDescent="0.3">
      <c r="A197" t="s">
        <v>479</v>
      </c>
      <c r="B197" t="s">
        <v>480</v>
      </c>
      <c r="C197" t="str">
        <f>IFERROR(VLOOKUP(Table1[[#This Row],[Ticker]],[1]!Table1[[Symbol]:[Industry]],2,FALSE),"-")</f>
        <v>Financial Services</v>
      </c>
      <c r="D197" t="s">
        <v>481</v>
      </c>
      <c r="E197">
        <v>44060.046300000002</v>
      </c>
      <c r="F197">
        <v>803.3</v>
      </c>
      <c r="G197">
        <v>80.383646908744495</v>
      </c>
      <c r="H197">
        <v>1.09513607087497</v>
      </c>
      <c r="I197">
        <v>27.690323608779199</v>
      </c>
      <c r="J197">
        <v>-3.4418016627938801</v>
      </c>
      <c r="K197">
        <v>721.63938710787295</v>
      </c>
      <c r="L197">
        <v>610.08290188805802</v>
      </c>
      <c r="M197">
        <v>63.315320080019603</v>
      </c>
      <c r="N197">
        <v>0.71425222809245703</v>
      </c>
      <c r="O197">
        <v>2.2345325532179698</v>
      </c>
      <c r="P197">
        <v>109.90331852625999</v>
      </c>
      <c r="Q197">
        <v>4.2620841720074999E-2</v>
      </c>
    </row>
    <row r="198" spans="1:17" x14ac:dyDescent="0.3">
      <c r="A198" t="s">
        <v>482</v>
      </c>
      <c r="B198" t="s">
        <v>483</v>
      </c>
      <c r="C198" t="str">
        <f>IFERROR(VLOOKUP(Table1[[#This Row],[Ticker]],[1]!Table1[[Symbol]:[Industry]],2,FALSE),"-")</f>
        <v>Diversified</v>
      </c>
      <c r="D198" t="s">
        <v>484</v>
      </c>
      <c r="E198">
        <v>43936.476616799999</v>
      </c>
      <c r="F198">
        <v>39002.400000000001</v>
      </c>
      <c r="G198">
        <v>12.0827221163721</v>
      </c>
      <c r="H198">
        <v>0.94670947362072599</v>
      </c>
      <c r="I198">
        <v>1.7383937472589699</v>
      </c>
      <c r="J198">
        <v>-0.55677454754173294</v>
      </c>
      <c r="K198">
        <v>35639.693428883402</v>
      </c>
      <c r="L198">
        <v>32094.4911738394</v>
      </c>
      <c r="M198">
        <v>58.651887622760398</v>
      </c>
      <c r="N198">
        <v>0.94609006426381304</v>
      </c>
      <c r="O198">
        <v>4.75381002194736</v>
      </c>
      <c r="P198">
        <v>46.471383506083797</v>
      </c>
      <c r="Q198">
        <v>3.1721506898280002E-2</v>
      </c>
    </row>
    <row r="199" spans="1:17" x14ac:dyDescent="0.3">
      <c r="A199" t="s">
        <v>485</v>
      </c>
      <c r="B199" t="s">
        <v>486</v>
      </c>
      <c r="C199" t="str">
        <f>IFERROR(VLOOKUP(Table1[[#This Row],[Ticker]],[1]!Table1[[Symbol]:[Industry]],2,FALSE),"-")</f>
        <v>Information Technology</v>
      </c>
      <c r="D199" t="s">
        <v>288</v>
      </c>
      <c r="E199">
        <v>43704.360063200002</v>
      </c>
      <c r="F199">
        <v>7017.8</v>
      </c>
      <c r="G199">
        <v>-34.759930420987999</v>
      </c>
      <c r="H199">
        <v>-7.7520282356120198</v>
      </c>
      <c r="I199">
        <v>-30.754586671262601</v>
      </c>
      <c r="J199">
        <v>-1.40962068790468</v>
      </c>
      <c r="K199">
        <v>7169.5676287319002</v>
      </c>
      <c r="L199">
        <v>7465.3902443562502</v>
      </c>
      <c r="M199">
        <v>45.3033036450121</v>
      </c>
      <c r="N199">
        <v>1.02018952620416</v>
      </c>
      <c r="O199">
        <v>31.095215024651601</v>
      </c>
      <c r="P199">
        <v>9.4615672572997394</v>
      </c>
      <c r="Q199">
        <v>3.2813765597987002E-2</v>
      </c>
    </row>
    <row r="200" spans="1:17" x14ac:dyDescent="0.3">
      <c r="A200" t="s">
        <v>487</v>
      </c>
      <c r="B200" t="s">
        <v>488</v>
      </c>
      <c r="C200" t="str">
        <f>IFERROR(VLOOKUP(Table1[[#This Row],[Ticker]],[1]!Table1[[Symbol]:[Industry]],2,FALSE),"-")</f>
        <v>Fast Moving Consumer Goods</v>
      </c>
      <c r="D200" t="s">
        <v>122</v>
      </c>
      <c r="E200">
        <v>43402.767013974997</v>
      </c>
      <c r="F200">
        <v>333.95</v>
      </c>
      <c r="G200">
        <v>-42.721627637027197</v>
      </c>
      <c r="H200">
        <v>-7.8661006923253902</v>
      </c>
      <c r="I200">
        <v>-19.3815342419811</v>
      </c>
      <c r="J200">
        <v>-3.6471757233044402</v>
      </c>
      <c r="K200">
        <v>339.394866113322</v>
      </c>
      <c r="L200">
        <v>356.95014155057498</v>
      </c>
      <c r="M200">
        <v>43.008375465294797</v>
      </c>
      <c r="N200">
        <v>0.81118525235906402</v>
      </c>
      <c r="O200">
        <v>26.5758347057942</v>
      </c>
      <c r="P200">
        <v>16.847445766270098</v>
      </c>
      <c r="Q200">
        <v>-1.4450725666181E-2</v>
      </c>
    </row>
    <row r="201" spans="1:17" x14ac:dyDescent="0.3">
      <c r="A201" t="s">
        <v>489</v>
      </c>
      <c r="B201" t="s">
        <v>490</v>
      </c>
      <c r="C201" t="str">
        <f>IFERROR(VLOOKUP(Table1[[#This Row],[Ticker]],[1]!Table1[[Symbol]:[Industry]],2,FALSE),"-")</f>
        <v>Capital Goods</v>
      </c>
      <c r="D201" t="s">
        <v>491</v>
      </c>
      <c r="E201">
        <v>43327.908350999998</v>
      </c>
      <c r="F201">
        <v>3978.05</v>
      </c>
      <c r="G201">
        <v>42.570679387822899</v>
      </c>
      <c r="H201">
        <v>-13.340787251548599</v>
      </c>
      <c r="I201">
        <v>25.840710684625499</v>
      </c>
      <c r="J201">
        <v>-6.6761669489733402</v>
      </c>
      <c r="K201">
        <v>3904.6433841326302</v>
      </c>
      <c r="L201">
        <v>3306.2878032972799</v>
      </c>
      <c r="M201">
        <v>38.819649302220697</v>
      </c>
      <c r="N201">
        <v>0.70989026932075305</v>
      </c>
      <c r="O201">
        <v>10.8470230389261</v>
      </c>
      <c r="P201">
        <v>72.187594684672902</v>
      </c>
      <c r="Q201">
        <v>0.13904749385887899</v>
      </c>
    </row>
    <row r="202" spans="1:17" x14ac:dyDescent="0.3">
      <c r="A202" t="s">
        <v>492</v>
      </c>
      <c r="B202" t="s">
        <v>493</v>
      </c>
      <c r="C202" t="str">
        <f>IFERROR(VLOOKUP(Table1[[#This Row],[Ticker]],[1]!Table1[[Symbol]:[Industry]],2,FALSE),"-")</f>
        <v>Healthcare</v>
      </c>
      <c r="D202" t="s">
        <v>62</v>
      </c>
      <c r="E202">
        <v>43241.737208669998</v>
      </c>
      <c r="F202">
        <v>2552.5500000000002</v>
      </c>
      <c r="G202">
        <v>54.563046254522298</v>
      </c>
      <c r="H202">
        <v>-9.4500092879099196</v>
      </c>
      <c r="I202">
        <v>1.71981039035295</v>
      </c>
      <c r="J202">
        <v>0.15396194837222901</v>
      </c>
      <c r="K202">
        <v>2455.0846898201598</v>
      </c>
      <c r="L202">
        <v>2082.8104229115202</v>
      </c>
      <c r="M202">
        <v>46.5799779911016</v>
      </c>
      <c r="N202">
        <v>0.55200620365498299</v>
      </c>
      <c r="O202">
        <v>8.1271669506963509</v>
      </c>
      <c r="P202">
        <v>85.336721728081301</v>
      </c>
      <c r="Q202">
        <v>2.1484762010344001E-2</v>
      </c>
    </row>
    <row r="203" spans="1:17" x14ac:dyDescent="0.3">
      <c r="A203" t="s">
        <v>494</v>
      </c>
      <c r="B203" t="s">
        <v>495</v>
      </c>
      <c r="C203" t="str">
        <f>IFERROR(VLOOKUP(Table1[[#This Row],[Ticker]],[1]!Table1[[Symbol]:[Industry]],2,FALSE),"-")</f>
        <v>Capital Goods</v>
      </c>
      <c r="D203" t="s">
        <v>396</v>
      </c>
      <c r="E203">
        <v>43023.245534100002</v>
      </c>
      <c r="F203">
        <v>1550.25</v>
      </c>
      <c r="G203">
        <v>-12.9327079818862</v>
      </c>
      <c r="H203">
        <v>-6.2322820225367401</v>
      </c>
      <c r="I203">
        <v>-11.544689197182</v>
      </c>
      <c r="J203">
        <v>-3.0661006263387098</v>
      </c>
      <c r="K203">
        <v>1574.81804543607</v>
      </c>
      <c r="L203">
        <v>1533.3117397619999</v>
      </c>
      <c r="M203">
        <v>42.775355406005097</v>
      </c>
      <c r="N203">
        <v>1.0812205554384</v>
      </c>
      <c r="O203">
        <v>16.11030478955</v>
      </c>
      <c r="P203">
        <v>18.793103448275801</v>
      </c>
      <c r="Q203">
        <v>5.3841970513171002E-2</v>
      </c>
    </row>
    <row r="204" spans="1:17" x14ac:dyDescent="0.3">
      <c r="A204" t="s">
        <v>496</v>
      </c>
      <c r="B204" t="s">
        <v>497</v>
      </c>
      <c r="C204" t="str">
        <f>IFERROR(VLOOKUP(Table1[[#This Row],[Ticker]],[1]!Table1[[Symbol]:[Industry]],2,FALSE),"-")</f>
        <v>Healthcare</v>
      </c>
      <c r="D204" t="s">
        <v>498</v>
      </c>
      <c r="E204">
        <v>42983.250928529997</v>
      </c>
      <c r="F204">
        <v>359.15</v>
      </c>
      <c r="G204">
        <v>10.063218707538001</v>
      </c>
      <c r="H204">
        <v>1.5102468500634201</v>
      </c>
      <c r="I204">
        <v>16.501045147725499</v>
      </c>
      <c r="J204">
        <v>-6.4324253107016798</v>
      </c>
      <c r="K204">
        <v>332.23167801634901</v>
      </c>
      <c r="L204">
        <v>291.09092194165299</v>
      </c>
      <c r="M204">
        <v>56.296841879140999</v>
      </c>
      <c r="N204">
        <v>0.588334896944404</v>
      </c>
      <c r="O204">
        <v>4.0929973548656502</v>
      </c>
      <c r="P204">
        <v>65.126436781609101</v>
      </c>
      <c r="Q204">
        <v>-6.3825156776879E-2</v>
      </c>
    </row>
    <row r="205" spans="1:17" hidden="1" x14ac:dyDescent="0.3">
      <c r="A205" t="s">
        <v>499</v>
      </c>
      <c r="B205" t="s">
        <v>500</v>
      </c>
      <c r="C205" t="str">
        <f>IFERROR(VLOOKUP(Table1[[#This Row],[Ticker]],[1]!Table1[[Symbol]:[Industry]],2,FALSE),"-")</f>
        <v>-</v>
      </c>
      <c r="D205" t="s">
        <v>153</v>
      </c>
      <c r="E205">
        <v>42846.827166900002</v>
      </c>
      <c r="F205">
        <v>1673.4</v>
      </c>
      <c r="G205">
        <v>545.03143935139497</v>
      </c>
      <c r="H205">
        <v>-1.5007088608922801</v>
      </c>
      <c r="I205">
        <v>156.45770773958401</v>
      </c>
      <c r="J205">
        <v>-2.2720216838201299</v>
      </c>
      <c r="K205">
        <v>1433.82843823334</v>
      </c>
      <c r="L205">
        <v>947.092468701906</v>
      </c>
      <c r="M205">
        <v>64.6732152757139</v>
      </c>
      <c r="N205">
        <v>0.96759984709398705</v>
      </c>
      <c r="O205">
        <v>5.2946097765029103</v>
      </c>
      <c r="P205">
        <v>611.32837407013801</v>
      </c>
      <c r="Q205">
        <v>0.22467415185293399</v>
      </c>
    </row>
    <row r="206" spans="1:17" x14ac:dyDescent="0.3">
      <c r="A206" t="s">
        <v>501</v>
      </c>
      <c r="B206" t="s">
        <v>502</v>
      </c>
      <c r="C206" t="str">
        <f>IFERROR(VLOOKUP(Table1[[#This Row],[Ticker]],[1]!Table1[[Symbol]:[Industry]],2,FALSE),"-")</f>
        <v>Automobile and Auto Components</v>
      </c>
      <c r="D206" t="s">
        <v>193</v>
      </c>
      <c r="E206">
        <v>42544.78030957</v>
      </c>
      <c r="F206">
        <v>725.45</v>
      </c>
      <c r="G206">
        <v>7.5868330189659501</v>
      </c>
      <c r="H206">
        <v>5.9868940560684196</v>
      </c>
      <c r="I206">
        <v>9.7442998580869098</v>
      </c>
      <c r="J206">
        <v>9.1744827760371894</v>
      </c>
      <c r="K206">
        <v>657.58713565070104</v>
      </c>
      <c r="L206">
        <v>620.58364688303004</v>
      </c>
      <c r="M206">
        <v>83.644544854694104</v>
      </c>
      <c r="N206">
        <v>1.4871696839455</v>
      </c>
      <c r="O206">
        <v>5.3828658074298597</v>
      </c>
      <c r="P206">
        <v>48.627330465068603</v>
      </c>
      <c r="Q206">
        <v>4.0033984138673998E-2</v>
      </c>
    </row>
    <row r="207" spans="1:17" x14ac:dyDescent="0.3">
      <c r="A207" t="s">
        <v>503</v>
      </c>
      <c r="B207" t="s">
        <v>504</v>
      </c>
      <c r="C207" t="str">
        <f>IFERROR(VLOOKUP(Table1[[#This Row],[Ticker]],[1]!Table1[[Symbol]:[Industry]],2,FALSE),"-")</f>
        <v>Chemicals</v>
      </c>
      <c r="D207" t="s">
        <v>369</v>
      </c>
      <c r="E207">
        <v>42413.084754705</v>
      </c>
      <c r="F207">
        <v>565.04999999999995</v>
      </c>
      <c r="G207">
        <v>-38.119481938216701</v>
      </c>
      <c r="H207">
        <v>-2.8517729866399599</v>
      </c>
      <c r="I207">
        <v>-11.740435880523901</v>
      </c>
      <c r="J207">
        <v>-2.5018908349295899</v>
      </c>
      <c r="K207">
        <v>541.542261842318</v>
      </c>
      <c r="L207">
        <v>548.679528887674</v>
      </c>
      <c r="M207">
        <v>52.240298617714402</v>
      </c>
      <c r="N207">
        <v>0.58394777541791298</v>
      </c>
      <c r="O207">
        <v>14.503141314927801</v>
      </c>
      <c r="P207">
        <v>26.183564091112</v>
      </c>
      <c r="Q207">
        <v>-0.14517020082162899</v>
      </c>
    </row>
    <row r="208" spans="1:17" x14ac:dyDescent="0.3">
      <c r="A208" t="s">
        <v>505</v>
      </c>
      <c r="B208" t="s">
        <v>506</v>
      </c>
      <c r="C208" t="str">
        <f>IFERROR(VLOOKUP(Table1[[#This Row],[Ticker]],[1]!Table1[[Symbol]:[Industry]],2,FALSE),"-")</f>
        <v>Financial Services</v>
      </c>
      <c r="D208" t="s">
        <v>244</v>
      </c>
      <c r="E208">
        <v>42382.847100375002</v>
      </c>
      <c r="F208">
        <v>671.25</v>
      </c>
      <c r="G208">
        <v>99.166747314499901</v>
      </c>
      <c r="H208">
        <v>-2.4949142698890898</v>
      </c>
      <c r="I208">
        <v>20.7280465962045</v>
      </c>
      <c r="J208">
        <v>8.5475298095039898E-2</v>
      </c>
      <c r="K208">
        <v>623.58361608145697</v>
      </c>
      <c r="L208">
        <v>511.89766322079998</v>
      </c>
      <c r="M208">
        <v>61.475576585502203</v>
      </c>
      <c r="N208">
        <v>0.72006703393632798</v>
      </c>
      <c r="O208">
        <v>2.1824953445065098</v>
      </c>
      <c r="P208">
        <v>127.00371998647201</v>
      </c>
      <c r="Q208">
        <v>3.2553654380502998E-2</v>
      </c>
    </row>
    <row r="209" spans="1:17" x14ac:dyDescent="0.3">
      <c r="A209" t="s">
        <v>507</v>
      </c>
      <c r="B209" t="s">
        <v>508</v>
      </c>
      <c r="C209" t="str">
        <f>IFERROR(VLOOKUP(Table1[[#This Row],[Ticker]],[1]!Table1[[Symbol]:[Industry]],2,FALSE),"-")</f>
        <v>Oil Gas &amp; Consumable Fuels</v>
      </c>
      <c r="D209" t="s">
        <v>18</v>
      </c>
      <c r="E209">
        <v>42230.620130591997</v>
      </c>
      <c r="F209">
        <v>240.96</v>
      </c>
      <c r="G209">
        <v>153.218925434673</v>
      </c>
      <c r="H209">
        <v>6.02033854188943</v>
      </c>
      <c r="I209">
        <v>31.062355315799898</v>
      </c>
      <c r="J209">
        <v>8.7896983376755102</v>
      </c>
      <c r="K209">
        <v>219.57546895331001</v>
      </c>
      <c r="L209">
        <v>183.71702057233199</v>
      </c>
      <c r="M209">
        <v>75.9170614075624</v>
      </c>
      <c r="N209">
        <v>1.7457230079272299</v>
      </c>
      <c r="O209">
        <v>20.040670650730402</v>
      </c>
      <c r="P209">
        <v>200.26168224298999</v>
      </c>
      <c r="Q209">
        <v>0.13593626099146</v>
      </c>
    </row>
    <row r="210" spans="1:17" hidden="1" x14ac:dyDescent="0.3">
      <c r="A210" t="s">
        <v>509</v>
      </c>
      <c r="B210" t="s">
        <v>510</v>
      </c>
      <c r="C210" t="str">
        <f>IFERROR(VLOOKUP(Table1[[#This Row],[Ticker]],[1]!Table1[[Symbol]:[Industry]],2,FALSE),"-")</f>
        <v>-</v>
      </c>
      <c r="D210" t="s">
        <v>32</v>
      </c>
      <c r="E210">
        <v>42076.498262975998</v>
      </c>
      <c r="F210">
        <v>62.08</v>
      </c>
      <c r="G210">
        <v>58.543686397416401</v>
      </c>
      <c r="H210">
        <v>-12.1114865117012</v>
      </c>
      <c r="I210">
        <v>25.625974498751201</v>
      </c>
      <c r="J210">
        <v>-1.9537250662937899</v>
      </c>
      <c r="K210">
        <v>60.080517345534702</v>
      </c>
      <c r="L210">
        <v>53.666486002609801</v>
      </c>
      <c r="M210">
        <v>66.555216165743403</v>
      </c>
      <c r="N210">
        <v>0.87334336995696904</v>
      </c>
      <c r="O210">
        <v>24.838917525773201</v>
      </c>
      <c r="P210">
        <v>102.214983713355</v>
      </c>
      <c r="Q210">
        <v>9.6698087153774995E-2</v>
      </c>
    </row>
    <row r="211" spans="1:17" x14ac:dyDescent="0.3">
      <c r="A211" t="s">
        <v>511</v>
      </c>
      <c r="B211" t="s">
        <v>512</v>
      </c>
      <c r="C211" t="str">
        <f>IFERROR(VLOOKUP(Table1[[#This Row],[Ticker]],[1]!Table1[[Symbol]:[Industry]],2,FALSE),"-")</f>
        <v>Capital Goods</v>
      </c>
      <c r="D211" t="s">
        <v>513</v>
      </c>
      <c r="E211">
        <v>41717.263165830002</v>
      </c>
      <c r="F211">
        <v>4622.8500000000004</v>
      </c>
      <c r="G211">
        <v>65.195212739504598</v>
      </c>
      <c r="H211">
        <v>-9.5382040771188397</v>
      </c>
      <c r="I211">
        <v>42.170354063535598</v>
      </c>
      <c r="J211">
        <v>-3.3723657009613501</v>
      </c>
      <c r="K211">
        <v>4325.5774731306001</v>
      </c>
      <c r="L211">
        <v>3533.6673938578201</v>
      </c>
      <c r="M211">
        <v>58.413544859698199</v>
      </c>
      <c r="N211">
        <v>0.70573371199610502</v>
      </c>
      <c r="O211">
        <v>9.0171647360394402</v>
      </c>
      <c r="P211">
        <v>107.955465587044</v>
      </c>
      <c r="Q211">
        <v>0.24457846213395501</v>
      </c>
    </row>
    <row r="212" spans="1:17" hidden="1" x14ac:dyDescent="0.3">
      <c r="A212" t="s">
        <v>514</v>
      </c>
      <c r="B212" t="s">
        <v>515</v>
      </c>
      <c r="C212" t="str">
        <f>IFERROR(VLOOKUP(Table1[[#This Row],[Ticker]],[1]!Table1[[Symbol]:[Industry]],2,FALSE),"-")</f>
        <v>Information Technology</v>
      </c>
      <c r="D212" t="s">
        <v>21</v>
      </c>
      <c r="E212">
        <v>41536.400786699996</v>
      </c>
      <c r="F212">
        <v>1025.3499999999999</v>
      </c>
      <c r="G212">
        <v>-47.577808084832398</v>
      </c>
      <c r="H212">
        <v>-5.4122473224307397</v>
      </c>
      <c r="I212">
        <v>-23.759007161328501</v>
      </c>
      <c r="J212">
        <v>1.11438630180253</v>
      </c>
      <c r="K212">
        <v>1034.2217471844499</v>
      </c>
      <c r="M212">
        <v>57.0540333943704</v>
      </c>
      <c r="N212">
        <v>0.90369114400329897</v>
      </c>
      <c r="O212">
        <v>36.5387428682888</v>
      </c>
      <c r="P212">
        <v>4.3878849580045696</v>
      </c>
    </row>
    <row r="213" spans="1:17" x14ac:dyDescent="0.3">
      <c r="A213" t="s">
        <v>516</v>
      </c>
      <c r="B213" t="s">
        <v>517</v>
      </c>
      <c r="C213" t="str">
        <f>IFERROR(VLOOKUP(Table1[[#This Row],[Ticker]],[1]!Table1[[Symbol]:[Industry]],2,FALSE),"-")</f>
        <v>Construction</v>
      </c>
      <c r="D213" t="s">
        <v>46</v>
      </c>
      <c r="E213">
        <v>41185.980000000003</v>
      </c>
      <c r="F213">
        <v>68.2</v>
      </c>
      <c r="G213">
        <v>136.63772885347601</v>
      </c>
      <c r="H213">
        <v>-3.8772629341253202</v>
      </c>
      <c r="I213">
        <v>35.087056876632403</v>
      </c>
      <c r="J213">
        <v>-0.32874656371682198</v>
      </c>
      <c r="K213">
        <v>66.8675615128885</v>
      </c>
      <c r="L213">
        <v>56.108926578793998</v>
      </c>
      <c r="M213">
        <v>62.462499155811102</v>
      </c>
      <c r="N213">
        <v>0.81465670406185797</v>
      </c>
      <c r="O213">
        <v>14.5894428152492</v>
      </c>
      <c r="P213">
        <v>173.34669338677301</v>
      </c>
      <c r="Q213">
        <v>0.12518435162803701</v>
      </c>
    </row>
    <row r="214" spans="1:17" x14ac:dyDescent="0.3">
      <c r="A214" t="s">
        <v>518</v>
      </c>
      <c r="B214" t="s">
        <v>519</v>
      </c>
      <c r="C214" t="str">
        <f>IFERROR(VLOOKUP(Table1[[#This Row],[Ticker]],[1]!Table1[[Symbol]:[Industry]],2,FALSE),"-")</f>
        <v>Power</v>
      </c>
      <c r="D214" t="s">
        <v>156</v>
      </c>
      <c r="E214">
        <v>40836.448135049999</v>
      </c>
      <c r="F214">
        <v>297.73</v>
      </c>
      <c r="G214">
        <v>125.791185194433</v>
      </c>
      <c r="H214">
        <v>14.9991920965193</v>
      </c>
      <c r="I214">
        <v>18.493242783031</v>
      </c>
      <c r="J214">
        <v>3.3485068734805101</v>
      </c>
      <c r="K214">
        <v>245.031408293487</v>
      </c>
      <c r="L214">
        <v>210.492509011198</v>
      </c>
      <c r="M214">
        <v>77.469101578411895</v>
      </c>
      <c r="N214">
        <v>1.95204764940511</v>
      </c>
      <c r="O214">
        <v>1.6525039465287099</v>
      </c>
      <c r="P214">
        <v>180.877358490566</v>
      </c>
      <c r="Q214">
        <v>0.15725130018924199</v>
      </c>
    </row>
    <row r="215" spans="1:17" x14ac:dyDescent="0.3">
      <c r="A215" t="s">
        <v>520</v>
      </c>
      <c r="B215" t="s">
        <v>521</v>
      </c>
      <c r="C215" t="str">
        <f>IFERROR(VLOOKUP(Table1[[#This Row],[Ticker]],[1]!Table1[[Symbol]:[Industry]],2,FALSE),"-")</f>
        <v>Healthcare</v>
      </c>
      <c r="D215" t="s">
        <v>62</v>
      </c>
      <c r="E215">
        <v>39732.092364800003</v>
      </c>
      <c r="F215">
        <v>1408.15</v>
      </c>
      <c r="G215">
        <v>74.806972764463296</v>
      </c>
      <c r="H215">
        <v>6.9038555318693504</v>
      </c>
      <c r="I215">
        <v>43.400400959417397</v>
      </c>
      <c r="J215">
        <v>1.5105321831866501</v>
      </c>
      <c r="K215">
        <v>1205.1720638839499</v>
      </c>
      <c r="L215">
        <v>981.55141844148</v>
      </c>
      <c r="M215">
        <v>87.832214175431005</v>
      </c>
      <c r="N215">
        <v>1.21212286615461</v>
      </c>
      <c r="O215">
        <v>0.56457053580938299</v>
      </c>
      <c r="P215">
        <v>102.611510791366</v>
      </c>
      <c r="Q215">
        <v>7.2025267476457003E-2</v>
      </c>
    </row>
    <row r="216" spans="1:17" x14ac:dyDescent="0.3">
      <c r="A216" t="s">
        <v>522</v>
      </c>
      <c r="B216" t="s">
        <v>523</v>
      </c>
      <c r="C216" t="str">
        <f>IFERROR(VLOOKUP(Table1[[#This Row],[Ticker]],[1]!Table1[[Symbol]:[Industry]],2,FALSE),"-")</f>
        <v>Capital Goods</v>
      </c>
      <c r="D216" t="s">
        <v>258</v>
      </c>
      <c r="E216">
        <v>39708.875769999999</v>
      </c>
      <c r="F216">
        <v>4210</v>
      </c>
      <c r="G216">
        <v>-0.34436994375934599</v>
      </c>
      <c r="H216">
        <v>0.89109374855906598</v>
      </c>
      <c r="I216">
        <v>2.24893055047436</v>
      </c>
      <c r="J216">
        <v>-1.3158301115623501</v>
      </c>
      <c r="K216">
        <v>4031.42847721413</v>
      </c>
      <c r="L216">
        <v>3755.6904423229298</v>
      </c>
      <c r="M216">
        <v>48.110842819437302</v>
      </c>
      <c r="N216">
        <v>0.44513802191704799</v>
      </c>
      <c r="O216">
        <v>9.97624703087887</v>
      </c>
      <c r="P216">
        <v>26.578472639807501</v>
      </c>
      <c r="Q216">
        <v>6.8725006799659996E-2</v>
      </c>
    </row>
    <row r="217" spans="1:17" x14ac:dyDescent="0.3">
      <c r="A217" t="s">
        <v>524</v>
      </c>
      <c r="B217" t="s">
        <v>525</v>
      </c>
      <c r="C217" t="str">
        <f>IFERROR(VLOOKUP(Table1[[#This Row],[Ticker]],[1]!Table1[[Symbol]:[Industry]],2,FALSE),"-")</f>
        <v>Information Technology</v>
      </c>
      <c r="D217" t="s">
        <v>21</v>
      </c>
      <c r="E217">
        <v>39636.112265399999</v>
      </c>
      <c r="F217">
        <v>5916</v>
      </c>
      <c r="G217">
        <v>-6.3512659561567801</v>
      </c>
      <c r="H217">
        <v>9.7586777000462899</v>
      </c>
      <c r="I217">
        <v>-21.818922276278201</v>
      </c>
      <c r="J217">
        <v>-0.155295932825361</v>
      </c>
      <c r="K217">
        <v>5428.8647684099396</v>
      </c>
      <c r="L217">
        <v>5424.2810469502501</v>
      </c>
      <c r="M217">
        <v>67.008114745678597</v>
      </c>
      <c r="N217">
        <v>0.98910777216922097</v>
      </c>
      <c r="O217">
        <v>15.744590939824199</v>
      </c>
      <c r="P217">
        <v>37.990553385037003</v>
      </c>
      <c r="Q217">
        <v>-3.3174469992169999E-3</v>
      </c>
    </row>
    <row r="218" spans="1:17" x14ac:dyDescent="0.3">
      <c r="A218" t="s">
        <v>526</v>
      </c>
      <c r="B218" t="s">
        <v>527</v>
      </c>
      <c r="C218" t="str">
        <f>IFERROR(VLOOKUP(Table1[[#This Row],[Ticker]],[1]!Table1[[Symbol]:[Industry]],2,FALSE),"-")</f>
        <v>Metals &amp; Mining</v>
      </c>
      <c r="D218" t="s">
        <v>351</v>
      </c>
      <c r="E218">
        <v>38667.019069034999</v>
      </c>
      <c r="F218">
        <v>739.75</v>
      </c>
      <c r="G218">
        <v>5.6543752640518097</v>
      </c>
      <c r="H218">
        <v>-2.1127967729802002</v>
      </c>
      <c r="I218">
        <v>17.264358453813799</v>
      </c>
      <c r="J218">
        <v>-3.4789134662693399</v>
      </c>
      <c r="K218">
        <v>715.86371116249904</v>
      </c>
      <c r="L218">
        <v>620.875005261453</v>
      </c>
      <c r="M218">
        <v>46.269097100841698</v>
      </c>
      <c r="N218">
        <v>2.3224686650091</v>
      </c>
      <c r="O218">
        <v>6.2521122000675797</v>
      </c>
      <c r="P218">
        <v>50.355691056910501</v>
      </c>
    </row>
    <row r="219" spans="1:17" x14ac:dyDescent="0.3">
      <c r="A219" t="s">
        <v>528</v>
      </c>
      <c r="B219" t="s">
        <v>529</v>
      </c>
      <c r="C219" t="str">
        <f>IFERROR(VLOOKUP(Table1[[#This Row],[Ticker]],[1]!Table1[[Symbol]:[Industry]],2,FALSE),"-")</f>
        <v>Chemicals</v>
      </c>
      <c r="D219" t="s">
        <v>253</v>
      </c>
      <c r="E219">
        <v>38209.828470945002</v>
      </c>
      <c r="F219">
        <v>2801.45</v>
      </c>
      <c r="G219">
        <v>15.255133381641301</v>
      </c>
      <c r="H219">
        <v>10.350998767578799</v>
      </c>
      <c r="I219">
        <v>4.1113456359424303</v>
      </c>
      <c r="J219">
        <v>1.63998410479489</v>
      </c>
      <c r="K219">
        <v>2501.7881615269198</v>
      </c>
      <c r="L219">
        <v>2314.6267555101099</v>
      </c>
      <c r="M219">
        <v>84.591176399131996</v>
      </c>
      <c r="N219">
        <v>1.4079688474285099</v>
      </c>
      <c r="O219">
        <v>1.0173303110889</v>
      </c>
      <c r="P219">
        <v>45.768400239352701</v>
      </c>
      <c r="Q219">
        <v>1.4355348610956E-2</v>
      </c>
    </row>
    <row r="220" spans="1:17" x14ac:dyDescent="0.3">
      <c r="A220" t="s">
        <v>530</v>
      </c>
      <c r="B220" t="s">
        <v>531</v>
      </c>
      <c r="C220" t="str">
        <f>IFERROR(VLOOKUP(Table1[[#This Row],[Ticker]],[1]!Table1[[Symbol]:[Industry]],2,FALSE),"-")</f>
        <v>Consumer Services</v>
      </c>
      <c r="D220" t="s">
        <v>532</v>
      </c>
      <c r="E220">
        <v>38059.422462540002</v>
      </c>
      <c r="F220">
        <v>578.85</v>
      </c>
      <c r="G220">
        <v>-3.7683103005880798</v>
      </c>
      <c r="H220">
        <v>4.5891474684228699</v>
      </c>
      <c r="I220">
        <v>-2.6524342624521302</v>
      </c>
      <c r="J220">
        <v>1.09916211702817</v>
      </c>
      <c r="K220">
        <v>532.48622899720101</v>
      </c>
      <c r="L220">
        <v>506.84698895690298</v>
      </c>
      <c r="M220">
        <v>65.768977915145101</v>
      </c>
      <c r="N220">
        <v>0.50718499568186803</v>
      </c>
      <c r="O220">
        <v>1.4079640666839299</v>
      </c>
      <c r="P220">
        <v>37.477734235838902</v>
      </c>
      <c r="Q220">
        <v>-8.5336767499092997E-2</v>
      </c>
    </row>
    <row r="221" spans="1:17" x14ac:dyDescent="0.3">
      <c r="A221" t="s">
        <v>533</v>
      </c>
      <c r="B221" t="s">
        <v>534</v>
      </c>
      <c r="C221" t="str">
        <f>IFERROR(VLOOKUP(Table1[[#This Row],[Ticker]],[1]!Table1[[Symbol]:[Industry]],2,FALSE),"-")</f>
        <v>Financial Services</v>
      </c>
      <c r="D221" t="s">
        <v>49</v>
      </c>
      <c r="E221">
        <v>37408.07112416</v>
      </c>
      <c r="F221">
        <v>303.05</v>
      </c>
      <c r="G221">
        <v>-30.892793790415698</v>
      </c>
      <c r="H221">
        <v>-6.0032033190674303</v>
      </c>
      <c r="I221">
        <v>-3.81938606525611</v>
      </c>
      <c r="J221">
        <v>-2.35801273266694</v>
      </c>
      <c r="K221">
        <v>290.29904608491699</v>
      </c>
      <c r="L221">
        <v>280.86940961689498</v>
      </c>
      <c r="M221">
        <v>56.135837310737799</v>
      </c>
      <c r="N221">
        <v>0.73027286792479096</v>
      </c>
      <c r="O221">
        <v>7.3585216960897402</v>
      </c>
      <c r="P221">
        <v>27.680640404465901</v>
      </c>
      <c r="Q221">
        <v>6.1242722489744002E-2</v>
      </c>
    </row>
    <row r="222" spans="1:17" x14ac:dyDescent="0.3">
      <c r="A222" t="s">
        <v>535</v>
      </c>
      <c r="B222" t="s">
        <v>536</v>
      </c>
      <c r="C222" t="str">
        <f>IFERROR(VLOOKUP(Table1[[#This Row],[Ticker]],[1]!Table1[[Symbol]:[Industry]],2,FALSE),"-")</f>
        <v>Oil Gas &amp; Consumable Fuels</v>
      </c>
      <c r="D222" t="s">
        <v>176</v>
      </c>
      <c r="E222">
        <v>37383.542723999999</v>
      </c>
      <c r="F222">
        <v>533.29999999999995</v>
      </c>
      <c r="G222">
        <v>-16.666386550791898</v>
      </c>
      <c r="H222">
        <v>3.7070914313010701</v>
      </c>
      <c r="I222">
        <v>11.9560127920013</v>
      </c>
      <c r="J222">
        <v>-1.06022887549001</v>
      </c>
      <c r="K222">
        <v>484.00675711500702</v>
      </c>
      <c r="L222">
        <v>452.627416571607</v>
      </c>
      <c r="M222">
        <v>74.323905804115896</v>
      </c>
      <c r="N222">
        <v>0.66975119143729001</v>
      </c>
      <c r="O222">
        <v>1.3407087942996601</v>
      </c>
      <c r="P222">
        <v>41.9483630556294</v>
      </c>
      <c r="Q222">
        <v>-5.3892322864551E-2</v>
      </c>
    </row>
    <row r="223" spans="1:17" x14ac:dyDescent="0.3">
      <c r="A223" t="s">
        <v>537</v>
      </c>
      <c r="B223" t="s">
        <v>538</v>
      </c>
      <c r="C223" t="str">
        <f>IFERROR(VLOOKUP(Table1[[#This Row],[Ticker]],[1]!Table1[[Symbol]:[Industry]],2,FALSE),"-")</f>
        <v>Healthcare</v>
      </c>
      <c r="D223" t="s">
        <v>293</v>
      </c>
      <c r="E223">
        <v>36698.515574279998</v>
      </c>
      <c r="F223">
        <v>486.1</v>
      </c>
      <c r="G223">
        <v>21.610751588959701</v>
      </c>
      <c r="H223">
        <v>-9.1756418880641206</v>
      </c>
      <c r="I223">
        <v>6.0938894283428304</v>
      </c>
      <c r="J223">
        <v>2.5954554094379598</v>
      </c>
      <c r="K223">
        <v>463.96748942464399</v>
      </c>
      <c r="L223">
        <v>417.32529569914902</v>
      </c>
      <c r="M223">
        <v>66.896109462410394</v>
      </c>
      <c r="N223">
        <v>1.48206190662588</v>
      </c>
      <c r="O223">
        <v>4.8858259617362698</v>
      </c>
      <c r="P223">
        <v>57.568881685575299</v>
      </c>
      <c r="Q223">
        <v>5.9234663542822003E-2</v>
      </c>
    </row>
    <row r="224" spans="1:17" x14ac:dyDescent="0.3">
      <c r="A224" t="s">
        <v>539</v>
      </c>
      <c r="B224" t="s">
        <v>540</v>
      </c>
      <c r="C224" t="str">
        <f>IFERROR(VLOOKUP(Table1[[#This Row],[Ticker]],[1]!Table1[[Symbol]:[Industry]],2,FALSE),"-")</f>
        <v>Consumer Durables</v>
      </c>
      <c r="D224" t="s">
        <v>541</v>
      </c>
      <c r="E224">
        <v>36599.449193339999</v>
      </c>
      <c r="F224">
        <v>1345.85</v>
      </c>
      <c r="G224">
        <v>-1.9193312993720899</v>
      </c>
      <c r="H224">
        <v>9.8776519840575894</v>
      </c>
      <c r="I224">
        <v>-4.2177477884986798</v>
      </c>
      <c r="J224">
        <v>0.70568492123205395</v>
      </c>
      <c r="K224">
        <v>1202.0884883262499</v>
      </c>
      <c r="L224">
        <v>1139.9103167058199</v>
      </c>
      <c r="M224">
        <v>77.950705203907404</v>
      </c>
      <c r="N224">
        <v>2.1599279034838799</v>
      </c>
      <c r="O224">
        <v>7.0847419846193898</v>
      </c>
      <c r="P224">
        <v>36.975217546180801</v>
      </c>
      <c r="Q224">
        <v>0.12782672240002599</v>
      </c>
    </row>
    <row r="225" spans="1:17" x14ac:dyDescent="0.3">
      <c r="A225" t="s">
        <v>542</v>
      </c>
      <c r="B225" t="s">
        <v>543</v>
      </c>
      <c r="C225" t="str">
        <f>IFERROR(VLOOKUP(Table1[[#This Row],[Ticker]],[1]!Table1[[Symbol]:[Industry]],2,FALSE),"-")</f>
        <v>Metals &amp; Mining</v>
      </c>
      <c r="D225" t="s">
        <v>173</v>
      </c>
      <c r="E225">
        <v>36594.888355975003</v>
      </c>
      <c r="F225">
        <v>198.67</v>
      </c>
      <c r="G225">
        <v>87.495272597286501</v>
      </c>
      <c r="H225">
        <v>-1.9407155878075599</v>
      </c>
      <c r="I225">
        <v>35.571784821843899</v>
      </c>
      <c r="J225">
        <v>-2.18173294897348</v>
      </c>
      <c r="K225">
        <v>188.43142376811801</v>
      </c>
      <c r="L225">
        <v>154.056997695532</v>
      </c>
      <c r="M225">
        <v>58.006268696807801</v>
      </c>
      <c r="N225">
        <v>0.68934279575554003</v>
      </c>
      <c r="O225">
        <v>5.1995771883022099</v>
      </c>
      <c r="P225">
        <v>130.475638051044</v>
      </c>
      <c r="Q225">
        <v>8.4023872541126005E-2</v>
      </c>
    </row>
    <row r="226" spans="1:17" x14ac:dyDescent="0.3">
      <c r="A226" t="s">
        <v>544</v>
      </c>
      <c r="B226" t="s">
        <v>545</v>
      </c>
      <c r="C226" t="str">
        <f>IFERROR(VLOOKUP(Table1[[#This Row],[Ticker]],[1]!Table1[[Symbol]:[Industry]],2,FALSE),"-")</f>
        <v>Automobile and Auto Components</v>
      </c>
      <c r="D226" t="s">
        <v>193</v>
      </c>
      <c r="E226">
        <v>36423.94117536</v>
      </c>
      <c r="F226">
        <v>2589.4499999999998</v>
      </c>
      <c r="G226">
        <v>26.664066018973202</v>
      </c>
      <c r="H226">
        <v>-8.7722542075122298</v>
      </c>
      <c r="I226">
        <v>21.093027815634802</v>
      </c>
      <c r="J226">
        <v>-6.8921614862564899</v>
      </c>
      <c r="K226">
        <v>2438.3237684731398</v>
      </c>
      <c r="L226">
        <v>2025.20133394147</v>
      </c>
      <c r="M226">
        <v>32.931772270202501</v>
      </c>
      <c r="N226">
        <v>0.51296760111141004</v>
      </c>
      <c r="O226">
        <v>18.2220162582787</v>
      </c>
      <c r="P226">
        <v>68.140644784260203</v>
      </c>
      <c r="Q226">
        <v>2.3321715226043999E-2</v>
      </c>
    </row>
    <row r="227" spans="1:17" x14ac:dyDescent="0.3">
      <c r="A227" t="s">
        <v>546</v>
      </c>
      <c r="B227" t="s">
        <v>547</v>
      </c>
      <c r="C227" t="str">
        <f>IFERROR(VLOOKUP(Table1[[#This Row],[Ticker]],[1]!Table1[[Symbol]:[Industry]],2,FALSE),"-")</f>
        <v>Construction Materials</v>
      </c>
      <c r="D227" t="s">
        <v>78</v>
      </c>
      <c r="E227">
        <v>36159.182871199999</v>
      </c>
      <c r="F227">
        <v>1929.2</v>
      </c>
      <c r="G227">
        <v>-31.885174557494501</v>
      </c>
      <c r="H227">
        <v>-2.7406926238312002</v>
      </c>
      <c r="I227">
        <v>-27.139724557404499</v>
      </c>
      <c r="J227">
        <v>3.1303194499096301</v>
      </c>
      <c r="K227">
        <v>1857.71905691502</v>
      </c>
      <c r="L227">
        <v>1971.5965388598299</v>
      </c>
      <c r="M227">
        <v>74.976433364973104</v>
      </c>
      <c r="N227">
        <v>0.931160659194054</v>
      </c>
      <c r="O227">
        <v>25.995231183910398</v>
      </c>
      <c r="P227">
        <v>16.822090347583799</v>
      </c>
      <c r="Q227">
        <v>-6.7235397133563995E-2</v>
      </c>
    </row>
    <row r="228" spans="1:17" x14ac:dyDescent="0.3">
      <c r="A228" t="s">
        <v>548</v>
      </c>
      <c r="B228" t="s">
        <v>549</v>
      </c>
      <c r="C228" t="str">
        <f>IFERROR(VLOOKUP(Table1[[#This Row],[Ticker]],[1]!Table1[[Symbol]:[Industry]],2,FALSE),"-")</f>
        <v>Chemicals</v>
      </c>
      <c r="D228" t="s">
        <v>550</v>
      </c>
      <c r="E228">
        <v>36125.271000000001</v>
      </c>
      <c r="F228">
        <v>3288.6</v>
      </c>
      <c r="G228">
        <v>-6.3902985950363602</v>
      </c>
      <c r="H228">
        <v>-4.6930685921819002</v>
      </c>
      <c r="I228">
        <v>-15.0535289695062</v>
      </c>
      <c r="J228">
        <v>-1.57335512943042</v>
      </c>
      <c r="K228">
        <v>3254.50773156693</v>
      </c>
      <c r="L228">
        <v>3254.18574309624</v>
      </c>
      <c r="M228">
        <v>59.195841394822402</v>
      </c>
      <c r="N228">
        <v>0.66695969416797996</v>
      </c>
      <c r="O228">
        <v>19.199659429544401</v>
      </c>
      <c r="P228">
        <v>32.819063004846498</v>
      </c>
      <c r="Q228">
        <v>6.4232676495878993E-2</v>
      </c>
    </row>
    <row r="229" spans="1:17" x14ac:dyDescent="0.3">
      <c r="A229" t="s">
        <v>551</v>
      </c>
      <c r="B229" t="s">
        <v>552</v>
      </c>
      <c r="C229" t="str">
        <f>IFERROR(VLOOKUP(Table1[[#This Row],[Ticker]],[1]!Table1[[Symbol]:[Industry]],2,FALSE),"-")</f>
        <v>Financial Services</v>
      </c>
      <c r="D229" t="s">
        <v>37</v>
      </c>
      <c r="E229">
        <v>35824.638803654998</v>
      </c>
      <c r="F229">
        <v>1038.05</v>
      </c>
      <c r="G229">
        <v>0.20004988396802401</v>
      </c>
      <c r="H229">
        <v>-2.6462377552677201</v>
      </c>
      <c r="I229">
        <v>0.63616580919054</v>
      </c>
      <c r="J229">
        <v>0.90682977540174203</v>
      </c>
      <c r="K229">
        <v>988.09844437065397</v>
      </c>
      <c r="L229">
        <v>947.75900935377695</v>
      </c>
      <c r="M229">
        <v>68.471965955067702</v>
      </c>
      <c r="N229">
        <v>0.81399380220058104</v>
      </c>
      <c r="O229">
        <v>5.1972448340638699</v>
      </c>
      <c r="P229">
        <v>36.048492791611999</v>
      </c>
      <c r="Q229">
        <v>-6.8367624621027995E-2</v>
      </c>
    </row>
    <row r="230" spans="1:17" x14ac:dyDescent="0.3">
      <c r="A230" t="s">
        <v>553</v>
      </c>
      <c r="B230" t="s">
        <v>554</v>
      </c>
      <c r="C230" t="str">
        <f>IFERROR(VLOOKUP(Table1[[#This Row],[Ticker]],[1]!Table1[[Symbol]:[Industry]],2,FALSE),"-")</f>
        <v>Capital Goods</v>
      </c>
      <c r="D230" t="s">
        <v>220</v>
      </c>
      <c r="E230">
        <v>35472.036451774999</v>
      </c>
      <c r="F230">
        <v>8830.85</v>
      </c>
      <c r="G230">
        <v>126.68329710473699</v>
      </c>
      <c r="H230">
        <v>-1.58640216570082</v>
      </c>
      <c r="I230">
        <v>53.8239714375636</v>
      </c>
      <c r="J230">
        <v>-4.16918446279655</v>
      </c>
      <c r="K230">
        <v>8175.1467908271297</v>
      </c>
      <c r="L230">
        <v>6610.3027353785601</v>
      </c>
      <c r="M230">
        <v>64.420897048540198</v>
      </c>
      <c r="N230">
        <v>0.67965499735151902</v>
      </c>
      <c r="O230">
        <v>3.0365140388524301</v>
      </c>
      <c r="P230">
        <v>167.33822750321599</v>
      </c>
      <c r="Q230">
        <v>0.27389764432286701</v>
      </c>
    </row>
    <row r="231" spans="1:17" x14ac:dyDescent="0.3">
      <c r="A231" t="s">
        <v>555</v>
      </c>
      <c r="B231" t="s">
        <v>556</v>
      </c>
      <c r="C231" t="str">
        <f>IFERROR(VLOOKUP(Table1[[#This Row],[Ticker]],[1]!Table1[[Symbol]:[Industry]],2,FALSE),"-")</f>
        <v>Financial Services</v>
      </c>
      <c r="D231" t="s">
        <v>557</v>
      </c>
      <c r="E231">
        <v>35199.894710039996</v>
      </c>
      <c r="F231">
        <v>987.4</v>
      </c>
      <c r="G231">
        <v>62.8550962116555</v>
      </c>
      <c r="H231">
        <v>10.8815221220796</v>
      </c>
      <c r="I231">
        <v>38.216618241641299</v>
      </c>
      <c r="J231">
        <v>-8.3367616595875802</v>
      </c>
      <c r="K231">
        <v>859.52494055567104</v>
      </c>
      <c r="L231">
        <v>713.83905399802995</v>
      </c>
      <c r="M231">
        <v>57.683383570942603</v>
      </c>
      <c r="N231">
        <v>0.69210804965830297</v>
      </c>
      <c r="O231">
        <v>7.85902369860238</v>
      </c>
      <c r="P231">
        <v>107.87368421052599</v>
      </c>
      <c r="Q231">
        <v>0.12349680376059199</v>
      </c>
    </row>
    <row r="232" spans="1:17" x14ac:dyDescent="0.3">
      <c r="A232" t="s">
        <v>558</v>
      </c>
      <c r="B232" t="s">
        <v>559</v>
      </c>
      <c r="C232" t="str">
        <f>IFERROR(VLOOKUP(Table1[[#This Row],[Ticker]],[1]!Table1[[Symbol]:[Industry]],2,FALSE),"-")</f>
        <v>Consumer Durables</v>
      </c>
      <c r="D232" t="s">
        <v>332</v>
      </c>
      <c r="E232">
        <v>34646.091778000002</v>
      </c>
      <c r="F232">
        <v>1684.2</v>
      </c>
      <c r="G232">
        <v>86.941284415506104</v>
      </c>
      <c r="H232">
        <v>-6.576482512528</v>
      </c>
      <c r="I232">
        <v>47.270448179943898</v>
      </c>
      <c r="J232">
        <v>-1.3482993484050401</v>
      </c>
      <c r="K232">
        <v>1597.90272564675</v>
      </c>
      <c r="L232">
        <v>1286.5041757128399</v>
      </c>
      <c r="M232">
        <v>49.341574170317301</v>
      </c>
      <c r="N232">
        <v>1.69853748381258</v>
      </c>
      <c r="O232">
        <v>12.6825792661203</v>
      </c>
      <c r="P232">
        <v>140.017101325352</v>
      </c>
      <c r="Q232">
        <v>0.16197696897088901</v>
      </c>
    </row>
    <row r="233" spans="1:17" x14ac:dyDescent="0.3">
      <c r="A233" t="s">
        <v>560</v>
      </c>
      <c r="B233" t="s">
        <v>561</v>
      </c>
      <c r="C233" t="str">
        <f>IFERROR(VLOOKUP(Table1[[#This Row],[Ticker]],[1]!Table1[[Symbol]:[Industry]],2,FALSE),"-")</f>
        <v>Financial Services</v>
      </c>
      <c r="D233" t="s">
        <v>37</v>
      </c>
      <c r="E233">
        <v>34353.208047795</v>
      </c>
      <c r="F233">
        <v>586.95000000000005</v>
      </c>
      <c r="G233">
        <v>-33.0764944527957</v>
      </c>
      <c r="H233">
        <v>5.0528765367609099</v>
      </c>
      <c r="I233">
        <v>-5.51764447455853</v>
      </c>
      <c r="J233">
        <v>-1.8586068603853301</v>
      </c>
      <c r="K233">
        <v>549.96426431854297</v>
      </c>
      <c r="L233">
        <v>559.202444321332</v>
      </c>
      <c r="M233">
        <v>73.242206775758504</v>
      </c>
      <c r="N233">
        <v>1.36003458986856</v>
      </c>
      <c r="O233">
        <v>15.001277791975401</v>
      </c>
      <c r="P233">
        <v>29.056728232189901</v>
      </c>
      <c r="Q233">
        <v>-9.3481442286261998E-2</v>
      </c>
    </row>
    <row r="234" spans="1:17" x14ac:dyDescent="0.3">
      <c r="A234" t="s">
        <v>562</v>
      </c>
      <c r="B234" t="s">
        <v>563</v>
      </c>
      <c r="C234" t="str">
        <f>IFERROR(VLOOKUP(Table1[[#This Row],[Ticker]],[1]!Table1[[Symbol]:[Industry]],2,FALSE),"-")</f>
        <v>Automobile and Auto Components</v>
      </c>
      <c r="D234" t="s">
        <v>393</v>
      </c>
      <c r="E234">
        <v>34279.57356035</v>
      </c>
      <c r="F234">
        <v>539.75</v>
      </c>
      <c r="G234">
        <v>4.09322923721371</v>
      </c>
      <c r="H234">
        <v>3.4748458921272398</v>
      </c>
      <c r="I234">
        <v>3.0163027640303</v>
      </c>
      <c r="J234">
        <v>-2.3726360979940102</v>
      </c>
      <c r="K234">
        <v>503.87468464521902</v>
      </c>
      <c r="L234">
        <v>467.86895113505898</v>
      </c>
      <c r="M234">
        <v>63.654281328729503</v>
      </c>
      <c r="N234">
        <v>0.93462008669354402</v>
      </c>
      <c r="O234">
        <v>3.3626679018063901</v>
      </c>
      <c r="P234">
        <v>47.876712328767098</v>
      </c>
      <c r="Q234">
        <v>9.6089027753911996E-2</v>
      </c>
    </row>
    <row r="235" spans="1:17" x14ac:dyDescent="0.3">
      <c r="A235" t="s">
        <v>564</v>
      </c>
      <c r="B235" t="s">
        <v>565</v>
      </c>
      <c r="C235" t="str">
        <f>IFERROR(VLOOKUP(Table1[[#This Row],[Ticker]],[1]!Table1[[Symbol]:[Industry]],2,FALSE),"-")</f>
        <v>Construction</v>
      </c>
      <c r="D235" t="s">
        <v>46</v>
      </c>
      <c r="E235">
        <v>33930</v>
      </c>
      <c r="F235">
        <v>188.09</v>
      </c>
      <c r="G235">
        <v>327.013550384533</v>
      </c>
      <c r="H235">
        <v>12.8486463392221</v>
      </c>
      <c r="I235">
        <v>93.737850341800595</v>
      </c>
      <c r="J235">
        <v>-1.1086402566509801</v>
      </c>
      <c r="K235">
        <v>158.819838127526</v>
      </c>
      <c r="L235">
        <v>119.50749795877201</v>
      </c>
      <c r="M235">
        <v>67.365263270886601</v>
      </c>
      <c r="N235">
        <v>1.7172929697652399</v>
      </c>
      <c r="O235">
        <v>5.42825243234621</v>
      </c>
      <c r="P235">
        <v>359.87775061124597</v>
      </c>
      <c r="Q235">
        <v>0.12432813143464</v>
      </c>
    </row>
    <row r="236" spans="1:17" x14ac:dyDescent="0.3">
      <c r="A236" t="s">
        <v>566</v>
      </c>
      <c r="B236" t="s">
        <v>567</v>
      </c>
      <c r="C236" t="str">
        <f>IFERROR(VLOOKUP(Table1[[#This Row],[Ticker]],[1]!Table1[[Symbol]:[Industry]],2,FALSE),"-")</f>
        <v>Construction Materials</v>
      </c>
      <c r="D236" t="s">
        <v>78</v>
      </c>
      <c r="E236">
        <v>33551.033607965001</v>
      </c>
      <c r="F236">
        <v>4342.1499999999996</v>
      </c>
      <c r="G236">
        <v>3.68003207737608</v>
      </c>
      <c r="H236">
        <v>-4.9926362493991601</v>
      </c>
      <c r="I236">
        <v>-4.75609305666545</v>
      </c>
      <c r="J236">
        <v>1.2188520289690099</v>
      </c>
      <c r="K236">
        <v>4210.9107350130398</v>
      </c>
      <c r="L236">
        <v>3936.8847624546602</v>
      </c>
      <c r="M236">
        <v>54.620039131031</v>
      </c>
      <c r="N236">
        <v>0.57718566936823701</v>
      </c>
      <c r="O236">
        <v>5.9371509505659699</v>
      </c>
      <c r="P236">
        <v>43.293457635508602</v>
      </c>
      <c r="Q236">
        <v>8.9969253211860008E-3</v>
      </c>
    </row>
    <row r="237" spans="1:17" x14ac:dyDescent="0.3">
      <c r="A237" t="s">
        <v>568</v>
      </c>
      <c r="B237" t="s">
        <v>569</v>
      </c>
      <c r="C237" t="str">
        <f>IFERROR(VLOOKUP(Table1[[#This Row],[Ticker]],[1]!Table1[[Symbol]:[Industry]],2,FALSE),"-")</f>
        <v>Automobile and Auto Components</v>
      </c>
      <c r="D237" t="s">
        <v>513</v>
      </c>
      <c r="E237">
        <v>33489.892584900001</v>
      </c>
      <c r="F237">
        <v>75.75</v>
      </c>
      <c r="G237">
        <v>3.4860467759634801</v>
      </c>
      <c r="H237">
        <v>-6.2667956128585596</v>
      </c>
      <c r="I237">
        <v>7.93260784356392</v>
      </c>
      <c r="J237">
        <v>-4.1853410490411497E-2</v>
      </c>
      <c r="K237">
        <v>71.560114596508598</v>
      </c>
      <c r="L237">
        <v>66.716189970132604</v>
      </c>
      <c r="M237">
        <v>69.448392713840803</v>
      </c>
      <c r="N237">
        <v>0.94769049669096395</v>
      </c>
      <c r="O237">
        <v>5.6105610561055999</v>
      </c>
      <c r="P237">
        <v>31.5104166666666</v>
      </c>
      <c r="Q237">
        <v>5.4158662957447999E-2</v>
      </c>
    </row>
    <row r="238" spans="1:17" x14ac:dyDescent="0.3">
      <c r="A238" t="s">
        <v>570</v>
      </c>
      <c r="B238" t="s">
        <v>571</v>
      </c>
      <c r="C238" t="str">
        <f>IFERROR(VLOOKUP(Table1[[#This Row],[Ticker]],[1]!Table1[[Symbol]:[Industry]],2,FALSE),"-")</f>
        <v>Fast Moving Consumer Goods</v>
      </c>
      <c r="D238" t="s">
        <v>180</v>
      </c>
      <c r="E238">
        <v>33392.25</v>
      </c>
      <c r="F238">
        <v>763.6</v>
      </c>
      <c r="G238">
        <v>56.834816660507201</v>
      </c>
      <c r="H238">
        <v>2.3346637765705398</v>
      </c>
      <c r="I238">
        <v>31.397432879182201</v>
      </c>
      <c r="J238">
        <v>3.7893234128464699</v>
      </c>
      <c r="K238">
        <v>660.40483011512299</v>
      </c>
      <c r="L238">
        <v>545.77959928197902</v>
      </c>
      <c r="M238">
        <v>66.445687832632004</v>
      </c>
      <c r="N238">
        <v>1.3438198136939099</v>
      </c>
      <c r="O238">
        <v>5.5591932949188001</v>
      </c>
      <c r="P238">
        <v>86.243902439024396</v>
      </c>
      <c r="Q238">
        <v>2.08301408904E-3</v>
      </c>
    </row>
    <row r="239" spans="1:17" x14ac:dyDescent="0.3">
      <c r="A239" t="s">
        <v>572</v>
      </c>
      <c r="B239" t="s">
        <v>573</v>
      </c>
      <c r="C239" t="str">
        <f>IFERROR(VLOOKUP(Table1[[#This Row],[Ticker]],[1]!Table1[[Symbol]:[Industry]],2,FALSE),"-")</f>
        <v>Consumer Services</v>
      </c>
      <c r="D239" t="s">
        <v>143</v>
      </c>
      <c r="E239">
        <v>33292.646684799998</v>
      </c>
      <c r="F239">
        <v>328.05</v>
      </c>
      <c r="G239">
        <v>26.6634472725084</v>
      </c>
      <c r="H239">
        <v>-6.8085503979547903</v>
      </c>
      <c r="I239">
        <v>30.840388704055002</v>
      </c>
      <c r="J239">
        <v>-2.8882245241170099</v>
      </c>
      <c r="K239">
        <v>302.38551585203697</v>
      </c>
      <c r="L239">
        <v>259.630657259668</v>
      </c>
      <c r="M239">
        <v>58.844840084098202</v>
      </c>
      <c r="N239">
        <v>0.77381917454947002</v>
      </c>
      <c r="O239">
        <v>3.4598384392622901</v>
      </c>
      <c r="P239">
        <v>70.018139414356</v>
      </c>
      <c r="Q239">
        <v>1.6775598770360001E-2</v>
      </c>
    </row>
    <row r="240" spans="1:17" x14ac:dyDescent="0.3">
      <c r="A240" t="s">
        <v>574</v>
      </c>
      <c r="B240" t="s">
        <v>575</v>
      </c>
      <c r="C240" t="str">
        <f>IFERROR(VLOOKUP(Table1[[#This Row],[Ticker]],[1]!Table1[[Symbol]:[Industry]],2,FALSE),"-")</f>
        <v>Financial Services</v>
      </c>
      <c r="D240" t="s">
        <v>576</v>
      </c>
      <c r="E240">
        <v>33036.617866439999</v>
      </c>
      <c r="F240">
        <v>4517.8999999999996</v>
      </c>
      <c r="G240">
        <v>-9.2382442572462509</v>
      </c>
      <c r="H240">
        <v>7.7054426921855601E-2</v>
      </c>
      <c r="I240">
        <v>-0.82032407676026797</v>
      </c>
      <c r="J240">
        <v>0.36530745485305399</v>
      </c>
      <c r="K240">
        <v>4301.7661942352697</v>
      </c>
      <c r="L240">
        <v>4270.4596725489</v>
      </c>
      <c r="M240">
        <v>71.924837616010507</v>
      </c>
      <c r="N240">
        <v>1.6672778862037401</v>
      </c>
      <c r="O240">
        <v>16.613913543903099</v>
      </c>
      <c r="P240">
        <v>23.4162865025814</v>
      </c>
      <c r="Q240">
        <v>7.2924608100940003E-3</v>
      </c>
    </row>
    <row r="241" spans="1:17" x14ac:dyDescent="0.3">
      <c r="A241" t="s">
        <v>577</v>
      </c>
      <c r="B241" t="s">
        <v>578</v>
      </c>
      <c r="C241" t="str">
        <f>IFERROR(VLOOKUP(Table1[[#This Row],[Ticker]],[1]!Table1[[Symbol]:[Industry]],2,FALSE),"-")</f>
        <v>Healthcare</v>
      </c>
      <c r="D241" t="s">
        <v>62</v>
      </c>
      <c r="E241">
        <v>32970.114806760001</v>
      </c>
      <c r="F241">
        <v>2001.2</v>
      </c>
      <c r="G241">
        <v>45.168349675372902</v>
      </c>
      <c r="H241">
        <v>5.3535475938411796</v>
      </c>
      <c r="I241">
        <v>-8.7627616154654202</v>
      </c>
      <c r="J241">
        <v>9.0685261595629392</v>
      </c>
      <c r="K241">
        <v>1855.1093318193</v>
      </c>
      <c r="L241">
        <v>1777.98574787042</v>
      </c>
      <c r="M241">
        <v>65.374266210344601</v>
      </c>
      <c r="N241">
        <v>1.1387675011954099</v>
      </c>
      <c r="O241">
        <v>9.6342194683190101</v>
      </c>
      <c r="P241">
        <v>76.045744446887994</v>
      </c>
      <c r="Q241">
        <v>-0.11503956716565</v>
      </c>
    </row>
    <row r="242" spans="1:17" x14ac:dyDescent="0.3">
      <c r="A242" t="s">
        <v>579</v>
      </c>
      <c r="B242" t="s">
        <v>580</v>
      </c>
      <c r="C242" t="str">
        <f>IFERROR(VLOOKUP(Table1[[#This Row],[Ticker]],[1]!Table1[[Symbol]:[Industry]],2,FALSE),"-")</f>
        <v>Capital Goods</v>
      </c>
      <c r="D242" t="s">
        <v>258</v>
      </c>
      <c r="E242">
        <v>32802.514899200003</v>
      </c>
      <c r="F242">
        <v>1717.6</v>
      </c>
      <c r="G242">
        <v>20.241772518260301</v>
      </c>
      <c r="H242">
        <v>-10.4888899204696</v>
      </c>
      <c r="I242">
        <v>33.631363103102998</v>
      </c>
      <c r="J242">
        <v>-2.7057470281951099</v>
      </c>
      <c r="K242">
        <v>1617.52531809418</v>
      </c>
      <c r="L242">
        <v>1352.8416408452699</v>
      </c>
      <c r="M242">
        <v>62.6684327670812</v>
      </c>
      <c r="N242">
        <v>1.35939108159739</v>
      </c>
      <c r="O242">
        <v>7.1931765253842697</v>
      </c>
      <c r="P242">
        <v>67.4726989079563</v>
      </c>
      <c r="Q242">
        <v>9.5617686790326006E-2</v>
      </c>
    </row>
    <row r="243" spans="1:17" x14ac:dyDescent="0.3">
      <c r="A243" t="s">
        <v>581</v>
      </c>
      <c r="B243" t="s">
        <v>582</v>
      </c>
      <c r="C243" t="str">
        <f>IFERROR(VLOOKUP(Table1[[#This Row],[Ticker]],[1]!Table1[[Symbol]:[Industry]],2,FALSE),"-")</f>
        <v>Financial Services</v>
      </c>
      <c r="D243" t="s">
        <v>244</v>
      </c>
      <c r="E243">
        <v>32764.7547601599</v>
      </c>
      <c r="F243">
        <v>6475.85</v>
      </c>
      <c r="G243">
        <v>149.962631408411</v>
      </c>
      <c r="H243">
        <v>-12.1687787590681</v>
      </c>
      <c r="I243">
        <v>37.418958445171903</v>
      </c>
      <c r="J243">
        <v>-2.13503226962318</v>
      </c>
      <c r="K243">
        <v>6560.1987021185996</v>
      </c>
      <c r="L243">
        <v>5566.7287816958096</v>
      </c>
      <c r="M243">
        <v>43.939279248071003</v>
      </c>
      <c r="N243">
        <v>1.0934287190082601</v>
      </c>
      <c r="O243">
        <v>50.6651636464711</v>
      </c>
      <c r="P243">
        <v>178.09460416979701</v>
      </c>
      <c r="Q243">
        <v>0.14787789654861999</v>
      </c>
    </row>
    <row r="244" spans="1:17" x14ac:dyDescent="0.3">
      <c r="A244" t="s">
        <v>583</v>
      </c>
      <c r="B244" t="s">
        <v>584</v>
      </c>
      <c r="C244" t="str">
        <f>IFERROR(VLOOKUP(Table1[[#This Row],[Ticker]],[1]!Table1[[Symbol]:[Industry]],2,FALSE),"-")</f>
        <v>Healthcare</v>
      </c>
      <c r="D244" t="s">
        <v>293</v>
      </c>
      <c r="E244">
        <v>32533.172592390001</v>
      </c>
      <c r="F244">
        <v>1211.45</v>
      </c>
      <c r="G244">
        <v>45.705054228625002</v>
      </c>
      <c r="H244">
        <v>-15.9835498343254</v>
      </c>
      <c r="I244">
        <v>9.8801255461603006</v>
      </c>
      <c r="J244">
        <v>-5.3451693450652797</v>
      </c>
      <c r="K244">
        <v>1277.61956164461</v>
      </c>
      <c r="L244">
        <v>1133.43899274048</v>
      </c>
      <c r="M244">
        <v>26.237875812152499</v>
      </c>
      <c r="N244">
        <v>1.1806740620372</v>
      </c>
      <c r="O244">
        <v>24.9659498947542</v>
      </c>
      <c r="P244">
        <v>84.770838099595807</v>
      </c>
    </row>
    <row r="245" spans="1:17" hidden="1" x14ac:dyDescent="0.3">
      <c r="A245" t="s">
        <v>585</v>
      </c>
      <c r="B245" t="s">
        <v>586</v>
      </c>
      <c r="C245" t="str">
        <f>IFERROR(VLOOKUP(Table1[[#This Row],[Ticker]],[1]!Table1[[Symbol]:[Industry]],2,FALSE),"-")</f>
        <v>-</v>
      </c>
      <c r="D245" t="s">
        <v>140</v>
      </c>
      <c r="E245">
        <v>32216.064643341</v>
      </c>
      <c r="F245">
        <v>360.71</v>
      </c>
      <c r="G245">
        <v>-8.6664926961630702</v>
      </c>
      <c r="H245">
        <v>-5.2309286411120599</v>
      </c>
      <c r="I245">
        <v>-7.14282959629272</v>
      </c>
      <c r="J245">
        <v>0.44788440692693698</v>
      </c>
      <c r="K245">
        <v>356.21503870740003</v>
      </c>
      <c r="L245">
        <v>347.10221423658402</v>
      </c>
      <c r="M245">
        <v>56.330526885428</v>
      </c>
      <c r="N245">
        <v>0.778106330274142</v>
      </c>
      <c r="O245">
        <v>10.615175625849</v>
      </c>
      <c r="P245">
        <v>27.010563380281599</v>
      </c>
      <c r="Q245">
        <v>-0.123824141917355</v>
      </c>
    </row>
    <row r="246" spans="1:17" x14ac:dyDescent="0.3">
      <c r="A246" t="s">
        <v>587</v>
      </c>
      <c r="B246" t="s">
        <v>588</v>
      </c>
      <c r="C246" t="str">
        <f>IFERROR(VLOOKUP(Table1[[#This Row],[Ticker]],[1]!Table1[[Symbol]:[Industry]],2,FALSE),"-")</f>
        <v>Financial Services</v>
      </c>
      <c r="D246" t="s">
        <v>576</v>
      </c>
      <c r="E246">
        <v>32165.4228984</v>
      </c>
      <c r="F246">
        <v>2371.25</v>
      </c>
      <c r="G246">
        <v>189.991644639501</v>
      </c>
      <c r="H246">
        <v>-19.0985569441584</v>
      </c>
      <c r="I246">
        <v>-5.3274652014886197</v>
      </c>
      <c r="J246">
        <v>-3.3286099437588899</v>
      </c>
      <c r="K246">
        <v>2558.55973817316</v>
      </c>
      <c r="L246">
        <v>2241.18708051354</v>
      </c>
      <c r="M246">
        <v>40.744995381407797</v>
      </c>
      <c r="N246">
        <v>0.91819297106715603</v>
      </c>
      <c r="O246">
        <v>37.6784396415392</v>
      </c>
      <c r="P246">
        <v>226.77599393647</v>
      </c>
      <c r="Q246">
        <v>0.163630267811082</v>
      </c>
    </row>
    <row r="247" spans="1:17" x14ac:dyDescent="0.3">
      <c r="A247" t="s">
        <v>589</v>
      </c>
      <c r="B247" t="s">
        <v>590</v>
      </c>
      <c r="C247" t="str">
        <f>IFERROR(VLOOKUP(Table1[[#This Row],[Ticker]],[1]!Table1[[Symbol]:[Industry]],2,FALSE),"-")</f>
        <v>Metals &amp; Mining</v>
      </c>
      <c r="D247" t="s">
        <v>591</v>
      </c>
      <c r="E247">
        <v>32148.713544900002</v>
      </c>
      <c r="F247">
        <v>331.6</v>
      </c>
      <c r="G247">
        <v>144.80311974317399</v>
      </c>
      <c r="H247">
        <v>-6.7224062846087103</v>
      </c>
      <c r="I247">
        <v>17.787470360326498</v>
      </c>
      <c r="J247">
        <v>-2.02522777647716</v>
      </c>
      <c r="K247">
        <v>336.74574966440201</v>
      </c>
      <c r="L247">
        <v>278.42221287225698</v>
      </c>
      <c r="M247">
        <v>50.2347123996405</v>
      </c>
      <c r="N247">
        <v>0.70935206201314105</v>
      </c>
      <c r="O247">
        <v>25.392038600723701</v>
      </c>
      <c r="P247">
        <v>181.37462876537899</v>
      </c>
      <c r="Q247">
        <v>7.4882119893764004E-2</v>
      </c>
    </row>
    <row r="248" spans="1:17" x14ac:dyDescent="0.3">
      <c r="A248" t="s">
        <v>592</v>
      </c>
      <c r="B248" t="s">
        <v>593</v>
      </c>
      <c r="C248" t="str">
        <f>IFERROR(VLOOKUP(Table1[[#This Row],[Ticker]],[1]!Table1[[Symbol]:[Industry]],2,FALSE),"-")</f>
        <v>Media Entertainment &amp; Publication</v>
      </c>
      <c r="D248" t="s">
        <v>594</v>
      </c>
      <c r="E248">
        <v>32131.689491699999</v>
      </c>
      <c r="F248">
        <v>815.35</v>
      </c>
      <c r="G248">
        <v>36.718007069584402</v>
      </c>
      <c r="H248">
        <v>1.64064204019793</v>
      </c>
      <c r="I248">
        <v>7.3401149999387503</v>
      </c>
      <c r="J248">
        <v>1.73412728658133</v>
      </c>
      <c r="K248">
        <v>733.95436441681602</v>
      </c>
      <c r="L248">
        <v>656.44058531881706</v>
      </c>
      <c r="M248">
        <v>70.387647857679795</v>
      </c>
      <c r="N248">
        <v>1.09077393021348</v>
      </c>
      <c r="O248">
        <v>0.99343840068681899</v>
      </c>
      <c r="P248">
        <v>65.385395537525298</v>
      </c>
      <c r="Q248">
        <v>1.6026248376311E-2</v>
      </c>
    </row>
    <row r="249" spans="1:17" x14ac:dyDescent="0.3">
      <c r="A249" t="s">
        <v>595</v>
      </c>
      <c r="B249" t="s">
        <v>596</v>
      </c>
      <c r="C249" t="str">
        <f>IFERROR(VLOOKUP(Table1[[#This Row],[Ticker]],[1]!Table1[[Symbol]:[Industry]],2,FALSE),"-")</f>
        <v>Financial Services</v>
      </c>
      <c r="D249" t="s">
        <v>409</v>
      </c>
      <c r="E249">
        <v>31661.222744359999</v>
      </c>
      <c r="F249">
        <v>530.29999999999995</v>
      </c>
      <c r="G249">
        <v>158.140579762268</v>
      </c>
      <c r="H249">
        <v>-24.424530987158899</v>
      </c>
      <c r="I249">
        <v>26.327964387661201</v>
      </c>
      <c r="J249">
        <v>-5.4492787671398197</v>
      </c>
      <c r="K249">
        <v>574.041830214985</v>
      </c>
      <c r="L249">
        <v>448.70371928414602</v>
      </c>
      <c r="M249">
        <v>17.056918516011699</v>
      </c>
      <c r="N249">
        <v>0.74672142134132602</v>
      </c>
      <c r="O249">
        <v>36.149349424853803</v>
      </c>
      <c r="P249">
        <v>192.397822041491</v>
      </c>
      <c r="Q249">
        <v>5.8044754198077003E-2</v>
      </c>
    </row>
    <row r="250" spans="1:17" x14ac:dyDescent="0.3">
      <c r="A250" t="s">
        <v>597</v>
      </c>
      <c r="B250" t="s">
        <v>598</v>
      </c>
      <c r="C250" t="str">
        <f>IFERROR(VLOOKUP(Table1[[#This Row],[Ticker]],[1]!Table1[[Symbol]:[Industry]],2,FALSE),"-")</f>
        <v>Construction</v>
      </c>
      <c r="D250" t="s">
        <v>46</v>
      </c>
      <c r="E250">
        <v>31549.600498299998</v>
      </c>
      <c r="F250">
        <v>335.45</v>
      </c>
      <c r="G250">
        <v>275.34617521882598</v>
      </c>
      <c r="H250">
        <v>18.954917658069999</v>
      </c>
      <c r="I250">
        <v>54.430358937120999</v>
      </c>
      <c r="J250">
        <v>4.8612346526856101</v>
      </c>
      <c r="K250">
        <v>275.34048699669898</v>
      </c>
      <c r="L250">
        <v>216.468176242683</v>
      </c>
      <c r="M250">
        <v>78.7666010626114</v>
      </c>
      <c r="N250">
        <v>2.0273042038004201</v>
      </c>
      <c r="O250">
        <v>4.8144283797883602</v>
      </c>
      <c r="P250">
        <v>314.64771322620498</v>
      </c>
      <c r="Q250">
        <v>0.19491274940363801</v>
      </c>
    </row>
    <row r="251" spans="1:17" x14ac:dyDescent="0.3">
      <c r="A251" t="s">
        <v>599</v>
      </c>
      <c r="B251" t="s">
        <v>600</v>
      </c>
      <c r="C251" t="str">
        <f>IFERROR(VLOOKUP(Table1[[#This Row],[Ticker]],[1]!Table1[[Symbol]:[Industry]],2,FALSE),"-")</f>
        <v>Financial Services</v>
      </c>
      <c r="D251" t="s">
        <v>24</v>
      </c>
      <c r="E251">
        <v>31478.357102259899</v>
      </c>
      <c r="F251">
        <v>195.32</v>
      </c>
      <c r="G251">
        <v>-34.971101137057403</v>
      </c>
      <c r="H251">
        <v>-5.9729328150533503</v>
      </c>
      <c r="I251">
        <v>-26.7107618997271</v>
      </c>
      <c r="J251">
        <v>-5.5386892455938304</v>
      </c>
      <c r="K251">
        <v>196.54978811380099</v>
      </c>
      <c r="L251">
        <v>207.05163504710001</v>
      </c>
      <c r="M251">
        <v>42.098424070775202</v>
      </c>
      <c r="N251">
        <v>0.96922418472254401</v>
      </c>
      <c r="O251">
        <v>34.702027442146203</v>
      </c>
      <c r="P251">
        <v>15.471475022169599</v>
      </c>
      <c r="Q251">
        <v>-0.103447588971918</v>
      </c>
    </row>
    <row r="252" spans="1:17" x14ac:dyDescent="0.3">
      <c r="A252" t="s">
        <v>601</v>
      </c>
      <c r="B252" t="s">
        <v>602</v>
      </c>
      <c r="C252" t="str">
        <f>IFERROR(VLOOKUP(Table1[[#This Row],[Ticker]],[1]!Table1[[Symbol]:[Industry]],2,FALSE),"-")</f>
        <v>Healthcare</v>
      </c>
      <c r="D252" t="s">
        <v>62</v>
      </c>
      <c r="E252">
        <v>31143.46128059</v>
      </c>
      <c r="F252">
        <v>1227.55</v>
      </c>
      <c r="G252">
        <v>30.367916296642399</v>
      </c>
      <c r="H252">
        <v>-1.41543552810047</v>
      </c>
      <c r="I252">
        <v>-3.5425279135386898</v>
      </c>
      <c r="J252">
        <v>1.5272527739920601</v>
      </c>
      <c r="K252">
        <v>1201.31580902519</v>
      </c>
      <c r="L252">
        <v>1140.2752506122399</v>
      </c>
      <c r="M252">
        <v>74.403158241560007</v>
      </c>
      <c r="N252">
        <v>1.0676782271346299</v>
      </c>
      <c r="O252">
        <v>11.979145452323699</v>
      </c>
      <c r="P252">
        <v>58.383330107734999</v>
      </c>
      <c r="Q252">
        <v>-4.2348278394628E-2</v>
      </c>
    </row>
    <row r="253" spans="1:17" hidden="1" x14ac:dyDescent="0.3">
      <c r="A253" t="s">
        <v>603</v>
      </c>
      <c r="B253" t="s">
        <v>604</v>
      </c>
      <c r="C253" t="str">
        <f>IFERROR(VLOOKUP(Table1[[#This Row],[Ticker]],[1]!Table1[[Symbol]:[Industry]],2,FALSE),"-")</f>
        <v>-</v>
      </c>
      <c r="D253" t="s">
        <v>37</v>
      </c>
      <c r="E253">
        <v>30960.164986700001</v>
      </c>
      <c r="F253">
        <v>337.55</v>
      </c>
      <c r="G253">
        <v>-15.3595059378756</v>
      </c>
      <c r="H253">
        <v>-4.0408208561766896</v>
      </c>
      <c r="I253">
        <v>-0.95441693749982304</v>
      </c>
      <c r="J253">
        <v>-2.6910028026331401</v>
      </c>
      <c r="M253">
        <v>42.392375937030302</v>
      </c>
      <c r="O253">
        <v>11.094652644052699</v>
      </c>
      <c r="P253">
        <v>21.181116496140699</v>
      </c>
    </row>
    <row r="254" spans="1:17" x14ac:dyDescent="0.3">
      <c r="A254" t="s">
        <v>605</v>
      </c>
      <c r="B254" t="s">
        <v>606</v>
      </c>
      <c r="C254" t="str">
        <f>IFERROR(VLOOKUP(Table1[[#This Row],[Ticker]],[1]!Table1[[Symbol]:[Industry]],2,FALSE),"-")</f>
        <v>Financial Services</v>
      </c>
      <c r="D254" t="s">
        <v>49</v>
      </c>
      <c r="E254">
        <v>30842.758325219998</v>
      </c>
      <c r="F254">
        <v>400.6</v>
      </c>
      <c r="G254">
        <v>-16.470017972410901</v>
      </c>
      <c r="H254">
        <v>-12.911222759126201</v>
      </c>
      <c r="I254">
        <v>-31.392478880118201</v>
      </c>
      <c r="J254">
        <v>-8.0325415798929001</v>
      </c>
      <c r="K254">
        <v>434.968352551696</v>
      </c>
      <c r="L254">
        <v>432.57574017767098</v>
      </c>
      <c r="M254">
        <v>29.688242630196601</v>
      </c>
      <c r="N254">
        <v>1.89394443380194</v>
      </c>
      <c r="O254">
        <v>29.730404393409799</v>
      </c>
      <c r="P254">
        <v>19.119833482010101</v>
      </c>
      <c r="Q254">
        <v>9.4867438998120002E-2</v>
      </c>
    </row>
    <row r="255" spans="1:17" x14ac:dyDescent="0.3">
      <c r="A255" t="s">
        <v>607</v>
      </c>
      <c r="B255" t="s">
        <v>608</v>
      </c>
      <c r="C255" t="str">
        <f>IFERROR(VLOOKUP(Table1[[#This Row],[Ticker]],[1]!Table1[[Symbol]:[Industry]],2,FALSE),"-")</f>
        <v>Telecommunication</v>
      </c>
      <c r="D255" t="s">
        <v>609</v>
      </c>
      <c r="E255">
        <v>30647.488887509899</v>
      </c>
      <c r="F255">
        <v>318.95</v>
      </c>
      <c r="G255">
        <v>168.42869952411499</v>
      </c>
      <c r="H255">
        <v>-1.4923106884222399</v>
      </c>
      <c r="I255">
        <v>-10.107246797639201</v>
      </c>
      <c r="J255">
        <v>1.3890923507786299</v>
      </c>
      <c r="K255">
        <v>302.85480688839999</v>
      </c>
      <c r="L255">
        <v>270.743062029795</v>
      </c>
      <c r="M255">
        <v>69.5209121334629</v>
      </c>
      <c r="N255">
        <v>0.74865183100074195</v>
      </c>
      <c r="O255">
        <v>20.489104875372298</v>
      </c>
      <c r="P255">
        <v>194.91447064262499</v>
      </c>
      <c r="Q255">
        <v>7.4874232643829003E-2</v>
      </c>
    </row>
    <row r="256" spans="1:17" hidden="1" x14ac:dyDescent="0.3">
      <c r="A256" t="s">
        <v>610</v>
      </c>
      <c r="B256" t="s">
        <v>611</v>
      </c>
      <c r="C256" t="str">
        <f>IFERROR(VLOOKUP(Table1[[#This Row],[Ticker]],[1]!Table1[[Symbol]:[Industry]],2,FALSE),"-")</f>
        <v>-</v>
      </c>
      <c r="D256" t="s">
        <v>441</v>
      </c>
      <c r="E256">
        <v>30501.9</v>
      </c>
      <c r="F256">
        <v>866.65</v>
      </c>
      <c r="G256">
        <v>118.182034294799</v>
      </c>
      <c r="H256">
        <v>-2.0823123239016801</v>
      </c>
      <c r="I256">
        <v>127.186081661169</v>
      </c>
      <c r="J256">
        <v>-10.570958922242999</v>
      </c>
      <c r="K256">
        <v>765.34142167324001</v>
      </c>
      <c r="L256">
        <v>545.11066824518605</v>
      </c>
      <c r="M256">
        <v>49.316048631791801</v>
      </c>
      <c r="N256">
        <v>0.34442007857384099</v>
      </c>
      <c r="O256">
        <v>11.925229331333201</v>
      </c>
      <c r="P256">
        <v>209.517857142857</v>
      </c>
      <c r="Q256">
        <v>8.6284156609987006E-2</v>
      </c>
    </row>
    <row r="257" spans="1:17" x14ac:dyDescent="0.3">
      <c r="A257" t="s">
        <v>612</v>
      </c>
      <c r="B257" t="s">
        <v>613</v>
      </c>
      <c r="C257" t="str">
        <f>IFERROR(VLOOKUP(Table1[[#This Row],[Ticker]],[1]!Table1[[Symbol]:[Industry]],2,FALSE),"-")</f>
        <v>Diversified</v>
      </c>
      <c r="D257" t="s">
        <v>170</v>
      </c>
      <c r="E257">
        <v>30361.087569675001</v>
      </c>
      <c r="F257">
        <v>901.75</v>
      </c>
      <c r="G257">
        <v>58.567445882795298</v>
      </c>
      <c r="H257">
        <v>3.84171049170918</v>
      </c>
      <c r="I257">
        <v>-2.8814609923012302</v>
      </c>
      <c r="J257">
        <v>-1.7595062416401901</v>
      </c>
      <c r="K257">
        <v>851.20017920328496</v>
      </c>
      <c r="L257">
        <v>764.71781603394004</v>
      </c>
      <c r="M257">
        <v>63.715539510783202</v>
      </c>
      <c r="N257">
        <v>1.11783381061674</v>
      </c>
      <c r="O257">
        <v>9.7865261990573895</v>
      </c>
      <c r="P257">
        <v>92.475987193169701</v>
      </c>
      <c r="Q257">
        <v>3.1200811600553002E-2</v>
      </c>
    </row>
    <row r="258" spans="1:17" x14ac:dyDescent="0.3">
      <c r="A258" t="s">
        <v>614</v>
      </c>
      <c r="B258" t="s">
        <v>615</v>
      </c>
      <c r="C258" t="str">
        <f>IFERROR(VLOOKUP(Table1[[#This Row],[Ticker]],[1]!Table1[[Symbol]:[Industry]],2,FALSE),"-")</f>
        <v>Automobile and Auto Components</v>
      </c>
      <c r="D258" t="s">
        <v>193</v>
      </c>
      <c r="E258">
        <v>30024.83193072</v>
      </c>
      <c r="F258">
        <v>15829.55</v>
      </c>
      <c r="G258">
        <v>-0.96204667922401599</v>
      </c>
      <c r="H258">
        <v>-13.020032730148399</v>
      </c>
      <c r="I258">
        <v>-14.295038259722901</v>
      </c>
      <c r="J258">
        <v>0.14475022414102601</v>
      </c>
      <c r="K258">
        <v>15629.963978592201</v>
      </c>
      <c r="L258">
        <v>14810.269840756</v>
      </c>
      <c r="M258">
        <v>43.635461260405101</v>
      </c>
      <c r="N258">
        <v>0.27007418811329598</v>
      </c>
      <c r="O258">
        <v>15.2907063056119</v>
      </c>
      <c r="P258">
        <v>35.479991954844401</v>
      </c>
      <c r="Q258">
        <v>6.9846848960505997E-2</v>
      </c>
    </row>
    <row r="259" spans="1:17" x14ac:dyDescent="0.3">
      <c r="A259" t="s">
        <v>616</v>
      </c>
      <c r="B259" t="s">
        <v>617</v>
      </c>
      <c r="C259" t="str">
        <f>IFERROR(VLOOKUP(Table1[[#This Row],[Ticker]],[1]!Table1[[Symbol]:[Industry]],2,FALSE),"-")</f>
        <v>Capital Goods</v>
      </c>
      <c r="D259" t="s">
        <v>618</v>
      </c>
      <c r="E259">
        <v>29927.112454499998</v>
      </c>
      <c r="F259">
        <v>702.2</v>
      </c>
      <c r="G259">
        <v>262.39303737474199</v>
      </c>
      <c r="H259">
        <v>-4.3737081063093104</v>
      </c>
      <c r="I259">
        <v>77.549322911043305</v>
      </c>
      <c r="J259">
        <v>-6.4919214726288796</v>
      </c>
      <c r="K259">
        <v>613.48130810301495</v>
      </c>
      <c r="L259">
        <v>437.13097666551897</v>
      </c>
      <c r="M259">
        <v>57.548886204753501</v>
      </c>
      <c r="N259">
        <v>0.58031258101264804</v>
      </c>
      <c r="O259">
        <v>6.53659925947023</v>
      </c>
      <c r="P259">
        <v>298.63752483678599</v>
      </c>
      <c r="Q259">
        <v>0.25710580793128401</v>
      </c>
    </row>
    <row r="260" spans="1:17" x14ac:dyDescent="0.3">
      <c r="A260" t="s">
        <v>619</v>
      </c>
      <c r="B260" t="s">
        <v>620</v>
      </c>
      <c r="C260" t="str">
        <f>IFERROR(VLOOKUP(Table1[[#This Row],[Ticker]],[1]!Table1[[Symbol]:[Industry]],2,FALSE),"-")</f>
        <v>Healthcare</v>
      </c>
      <c r="D260" t="s">
        <v>213</v>
      </c>
      <c r="E260">
        <v>29918.420788619998</v>
      </c>
      <c r="F260">
        <v>744.55</v>
      </c>
      <c r="G260">
        <v>-30.653373357227199</v>
      </c>
      <c r="H260">
        <v>-0.26450090915943603</v>
      </c>
      <c r="I260">
        <v>-9.8413626707038908</v>
      </c>
      <c r="J260">
        <v>0.35658104585030598</v>
      </c>
      <c r="K260">
        <v>709.35234926853605</v>
      </c>
      <c r="L260">
        <v>709.03953950813104</v>
      </c>
      <c r="M260">
        <v>70.704140230065306</v>
      </c>
      <c r="N260">
        <v>1.2182994990150999</v>
      </c>
      <c r="O260">
        <v>15.539587670404901</v>
      </c>
      <c r="P260">
        <v>22.5294166049535</v>
      </c>
      <c r="Q260">
        <v>-3.6859397636378001E-2</v>
      </c>
    </row>
    <row r="261" spans="1:17" x14ac:dyDescent="0.3">
      <c r="A261" t="s">
        <v>621</v>
      </c>
      <c r="B261" t="s">
        <v>622</v>
      </c>
      <c r="C261" t="str">
        <f>IFERROR(VLOOKUP(Table1[[#This Row],[Ticker]],[1]!Table1[[Symbol]:[Industry]],2,FALSE),"-")</f>
        <v>Financial Services</v>
      </c>
      <c r="D261" t="s">
        <v>623</v>
      </c>
      <c r="E261">
        <v>29866.705784599999</v>
      </c>
      <c r="F261">
        <v>469.65</v>
      </c>
      <c r="G261">
        <v>-71.224102104806704</v>
      </c>
      <c r="H261">
        <v>2.3865814936473702</v>
      </c>
      <c r="I261">
        <v>-45.505983386911602</v>
      </c>
      <c r="J261">
        <v>4.1061344367966903</v>
      </c>
      <c r="K261">
        <v>412.01391174459798</v>
      </c>
      <c r="L261">
        <v>519.71406658243598</v>
      </c>
      <c r="M261">
        <v>67.401090257880298</v>
      </c>
      <c r="N261">
        <v>1.1949451573569001</v>
      </c>
      <c r="O261">
        <v>112.562546577238</v>
      </c>
      <c r="P261">
        <v>51.499999999999901</v>
      </c>
      <c r="Q261">
        <v>-9.2741557662410004E-2</v>
      </c>
    </row>
    <row r="262" spans="1:17" x14ac:dyDescent="0.3">
      <c r="A262" t="s">
        <v>624</v>
      </c>
      <c r="B262" t="s">
        <v>625</v>
      </c>
      <c r="C262" t="str">
        <f>IFERROR(VLOOKUP(Table1[[#This Row],[Ticker]],[1]!Table1[[Symbol]:[Industry]],2,FALSE),"-")</f>
        <v>Capital Goods</v>
      </c>
      <c r="D262" t="s">
        <v>258</v>
      </c>
      <c r="E262">
        <v>29610.982920109898</v>
      </c>
      <c r="F262">
        <v>3936.65</v>
      </c>
      <c r="G262">
        <v>-5.3947028019545797</v>
      </c>
      <c r="H262">
        <v>-17.112647990307501</v>
      </c>
      <c r="I262">
        <v>5.9199976196269004</v>
      </c>
      <c r="J262">
        <v>-7.4915728909724404</v>
      </c>
      <c r="K262">
        <v>4038.6574796805698</v>
      </c>
      <c r="L262">
        <v>3466.2096783356601</v>
      </c>
      <c r="M262">
        <v>20.495622553164399</v>
      </c>
      <c r="N262">
        <v>0.558855058965956</v>
      </c>
      <c r="O262">
        <v>22.3857848678444</v>
      </c>
      <c r="P262">
        <v>55.9378094672212</v>
      </c>
      <c r="Q262">
        <v>9.3433308272554E-2</v>
      </c>
    </row>
    <row r="263" spans="1:17" x14ac:dyDescent="0.3">
      <c r="A263" t="s">
        <v>626</v>
      </c>
      <c r="B263" t="s">
        <v>627</v>
      </c>
      <c r="C263" t="str">
        <f>IFERROR(VLOOKUP(Table1[[#This Row],[Ticker]],[1]!Table1[[Symbol]:[Industry]],2,FALSE),"-")</f>
        <v>Capital Goods</v>
      </c>
      <c r="D263" t="s">
        <v>258</v>
      </c>
      <c r="E263">
        <v>29496.915199999999</v>
      </c>
      <c r="F263">
        <v>2664.1</v>
      </c>
      <c r="G263">
        <v>-4.33183264714686</v>
      </c>
      <c r="H263">
        <v>-6.5890204247839801</v>
      </c>
      <c r="I263">
        <v>4.5252854905274598</v>
      </c>
      <c r="J263">
        <v>-8.1793421441525709</v>
      </c>
      <c r="K263">
        <v>2590.20032130447</v>
      </c>
      <c r="L263">
        <v>2301.83336442051</v>
      </c>
      <c r="M263">
        <v>34.227237825381501</v>
      </c>
      <c r="N263">
        <v>0.69711953696571405</v>
      </c>
      <c r="O263">
        <v>11.106940430164</v>
      </c>
      <c r="P263">
        <v>42.070179180887301</v>
      </c>
      <c r="Q263">
        <v>7.1026077825322997E-2</v>
      </c>
    </row>
    <row r="264" spans="1:17" x14ac:dyDescent="0.3">
      <c r="A264" t="s">
        <v>628</v>
      </c>
      <c r="B264" t="s">
        <v>629</v>
      </c>
      <c r="C264" t="str">
        <f>IFERROR(VLOOKUP(Table1[[#This Row],[Ticker]],[1]!Table1[[Symbol]:[Industry]],2,FALSE),"-")</f>
        <v>Chemicals</v>
      </c>
      <c r="D264" t="s">
        <v>369</v>
      </c>
      <c r="E264">
        <v>29441.11504828</v>
      </c>
      <c r="F264">
        <v>6582.9</v>
      </c>
      <c r="G264">
        <v>14.7158207497446</v>
      </c>
      <c r="H264">
        <v>2.05809561031323</v>
      </c>
      <c r="I264">
        <v>2.5611418344386099</v>
      </c>
      <c r="J264">
        <v>-1.1801303799866101</v>
      </c>
      <c r="K264">
        <v>6077.3745471676002</v>
      </c>
      <c r="L264">
        <v>5566.81402186178</v>
      </c>
      <c r="M264">
        <v>54.858596565091801</v>
      </c>
      <c r="N264">
        <v>1.2342876274682399</v>
      </c>
      <c r="O264">
        <v>5.9852040893830996</v>
      </c>
      <c r="P264">
        <v>51.301469827734699</v>
      </c>
      <c r="Q264">
        <v>-4.4669802688898003E-2</v>
      </c>
    </row>
    <row r="265" spans="1:17" hidden="1" x14ac:dyDescent="0.3">
      <c r="A265" t="s">
        <v>630</v>
      </c>
      <c r="B265" t="s">
        <v>631</v>
      </c>
      <c r="C265" t="str">
        <f>IFERROR(VLOOKUP(Table1[[#This Row],[Ticker]],[1]!Table1[[Symbol]:[Industry]],2,FALSE),"-")</f>
        <v>Capital Goods</v>
      </c>
      <c r="D265" t="s">
        <v>632</v>
      </c>
      <c r="E265">
        <v>29383.064003200001</v>
      </c>
      <c r="F265">
        <v>1280.8</v>
      </c>
      <c r="G265">
        <v>169.309308770565</v>
      </c>
      <c r="H265">
        <v>-5.5358286591268397</v>
      </c>
      <c r="I265">
        <v>183.71439777094099</v>
      </c>
      <c r="J265">
        <v>-8.4857303233688501</v>
      </c>
      <c r="K265">
        <v>1114.55989455194</v>
      </c>
      <c r="M265">
        <v>58.167712673466497</v>
      </c>
      <c r="N265">
        <v>0.45608088244443201</v>
      </c>
      <c r="O265">
        <v>13.2065896314803</v>
      </c>
      <c r="P265">
        <v>248.04347826086899</v>
      </c>
    </row>
    <row r="266" spans="1:17" x14ac:dyDescent="0.3">
      <c r="A266" t="s">
        <v>633</v>
      </c>
      <c r="B266" t="s">
        <v>634</v>
      </c>
      <c r="C266" t="str">
        <f>IFERROR(VLOOKUP(Table1[[#This Row],[Ticker]],[1]!Table1[[Symbol]:[Industry]],2,FALSE),"-")</f>
        <v>Automobile and Auto Components</v>
      </c>
      <c r="D266" t="s">
        <v>461</v>
      </c>
      <c r="E266">
        <v>29283.143113179998</v>
      </c>
      <c r="F266">
        <v>1597.9</v>
      </c>
      <c r="G266">
        <v>107.600109538485</v>
      </c>
      <c r="H266">
        <v>15.3569455557717</v>
      </c>
      <c r="I266">
        <v>84.7243319732423</v>
      </c>
      <c r="J266">
        <v>-6.6148752946918101</v>
      </c>
      <c r="K266">
        <v>1398.6991009400001</v>
      </c>
      <c r="L266">
        <v>1019.97666654275</v>
      </c>
      <c r="M266">
        <v>44.768427528940002</v>
      </c>
      <c r="N266">
        <v>0.36127174713356203</v>
      </c>
      <c r="O266">
        <v>11.142749859190101</v>
      </c>
      <c r="P266">
        <v>166.76126878130199</v>
      </c>
      <c r="Q266">
        <v>8.2494681668986006E-2</v>
      </c>
    </row>
    <row r="267" spans="1:17" x14ac:dyDescent="0.3">
      <c r="A267" t="s">
        <v>635</v>
      </c>
      <c r="B267" t="s">
        <v>636</v>
      </c>
      <c r="C267" t="str">
        <f>IFERROR(VLOOKUP(Table1[[#This Row],[Ticker]],[1]!Table1[[Symbol]:[Industry]],2,FALSE),"-")</f>
        <v>Realty</v>
      </c>
      <c r="D267" t="s">
        <v>140</v>
      </c>
      <c r="E267">
        <v>29123.110926000001</v>
      </c>
      <c r="F267">
        <v>1259.8</v>
      </c>
      <c r="G267">
        <v>88.745830946260995</v>
      </c>
      <c r="H267">
        <v>-8.9205517098451601</v>
      </c>
      <c r="I267">
        <v>18.3908657818418</v>
      </c>
      <c r="J267">
        <v>-3.86213852434802</v>
      </c>
      <c r="K267">
        <v>1262.3546864631401</v>
      </c>
      <c r="L267">
        <v>1004.9039424523399</v>
      </c>
      <c r="M267">
        <v>33.918583209264902</v>
      </c>
      <c r="N267">
        <v>0.66195200605680005</v>
      </c>
      <c r="O267">
        <v>15.343705350055499</v>
      </c>
      <c r="P267">
        <v>127.93558892708501</v>
      </c>
      <c r="Q267">
        <v>0.17122698275405601</v>
      </c>
    </row>
    <row r="268" spans="1:17" x14ac:dyDescent="0.3">
      <c r="A268" t="s">
        <v>637</v>
      </c>
      <c r="B268" t="s">
        <v>638</v>
      </c>
      <c r="C268" t="str">
        <f>IFERROR(VLOOKUP(Table1[[#This Row],[Ticker]],[1]!Table1[[Symbol]:[Industry]],2,FALSE),"-")</f>
        <v>Automobile and Auto Components</v>
      </c>
      <c r="D268" t="s">
        <v>193</v>
      </c>
      <c r="E268">
        <v>29033.436882900001</v>
      </c>
      <c r="F268">
        <v>1381.7</v>
      </c>
      <c r="G268">
        <v>-14.260513365520101</v>
      </c>
      <c r="H268">
        <v>1.1586834526319401</v>
      </c>
      <c r="I268">
        <v>-1.89692416294642</v>
      </c>
      <c r="J268">
        <v>-2.8567586027716798</v>
      </c>
      <c r="K268">
        <v>1282.28470149347</v>
      </c>
      <c r="L268">
        <v>1196.41438348166</v>
      </c>
      <c r="M268">
        <v>54.206728192315403</v>
      </c>
      <c r="N268">
        <v>0.56377149180456898</v>
      </c>
      <c r="O268">
        <v>3.9552724904103398</v>
      </c>
      <c r="P268">
        <v>37.749862918099801</v>
      </c>
      <c r="Q268">
        <v>5.1561655029323E-2</v>
      </c>
    </row>
    <row r="269" spans="1:17" x14ac:dyDescent="0.3">
      <c r="A269" t="s">
        <v>639</v>
      </c>
      <c r="B269" t="s">
        <v>640</v>
      </c>
      <c r="C269" t="str">
        <f>IFERROR(VLOOKUP(Table1[[#This Row],[Ticker]],[1]!Table1[[Symbol]:[Industry]],2,FALSE),"-")</f>
        <v>Capital Goods</v>
      </c>
      <c r="D269" t="s">
        <v>258</v>
      </c>
      <c r="E269">
        <v>28938.511642050002</v>
      </c>
      <c r="F269">
        <v>5853.5</v>
      </c>
      <c r="G269">
        <v>-15.5972837058209</v>
      </c>
      <c r="H269">
        <v>-19.779677867133898</v>
      </c>
      <c r="I269">
        <v>17.322716025384398</v>
      </c>
      <c r="J269">
        <v>-8.3891091477339401</v>
      </c>
      <c r="K269">
        <v>5974.2767217597302</v>
      </c>
      <c r="L269">
        <v>5197.4635690374398</v>
      </c>
      <c r="M269">
        <v>16.550918144240701</v>
      </c>
      <c r="N269">
        <v>0.74618467237986696</v>
      </c>
      <c r="O269">
        <v>25.5659007431451</v>
      </c>
      <c r="P269">
        <v>45.446639334078696</v>
      </c>
      <c r="Q269">
        <v>7.3038238051683996E-2</v>
      </c>
    </row>
    <row r="270" spans="1:17" x14ac:dyDescent="0.3">
      <c r="A270" t="s">
        <v>641</v>
      </c>
      <c r="B270" t="s">
        <v>642</v>
      </c>
      <c r="C270" t="str">
        <f>IFERROR(VLOOKUP(Table1[[#This Row],[Ticker]],[1]!Table1[[Symbol]:[Industry]],2,FALSE),"-")</f>
        <v>Financial Services</v>
      </c>
      <c r="D270" t="s">
        <v>193</v>
      </c>
      <c r="E270">
        <v>28810.210201059999</v>
      </c>
      <c r="F270">
        <v>12969.65</v>
      </c>
      <c r="G270">
        <v>207.710624287885</v>
      </c>
      <c r="H270">
        <v>8.4742089433043901</v>
      </c>
      <c r="I270">
        <v>50.907442972339901</v>
      </c>
      <c r="J270">
        <v>-5.5808550061204096</v>
      </c>
      <c r="K270">
        <v>11979.952800378</v>
      </c>
      <c r="L270">
        <v>8982.4326557240092</v>
      </c>
      <c r="M270">
        <v>35.348873098225702</v>
      </c>
      <c r="N270">
        <v>0.67868373353986799</v>
      </c>
      <c r="O270">
        <v>12.615220919608401</v>
      </c>
      <c r="P270">
        <v>230.132205782933</v>
      </c>
      <c r="Q270">
        <v>0.17545017539737001</v>
      </c>
    </row>
    <row r="271" spans="1:17" x14ac:dyDescent="0.3">
      <c r="A271" t="s">
        <v>643</v>
      </c>
      <c r="B271" t="s">
        <v>644</v>
      </c>
      <c r="C271" t="str">
        <f>IFERROR(VLOOKUP(Table1[[#This Row],[Ticker]],[1]!Table1[[Symbol]:[Industry]],2,FALSE),"-")</f>
        <v>Capital Goods</v>
      </c>
      <c r="D271" t="s">
        <v>250</v>
      </c>
      <c r="E271">
        <v>28593.324720000001</v>
      </c>
      <c r="F271">
        <v>2496.1</v>
      </c>
      <c r="G271">
        <v>284.97410991914899</v>
      </c>
      <c r="H271">
        <v>52.440287576231697</v>
      </c>
      <c r="I271">
        <v>168.175371837792</v>
      </c>
      <c r="J271">
        <v>-5.1914557735897198</v>
      </c>
      <c r="K271">
        <v>1796.2048783171799</v>
      </c>
      <c r="L271">
        <v>1149.5461371729</v>
      </c>
      <c r="M271">
        <v>59.646755972707503</v>
      </c>
      <c r="N271">
        <v>1.22182707044481</v>
      </c>
      <c r="O271">
        <v>13.529105404430901</v>
      </c>
      <c r="P271">
        <v>332.56216965600902</v>
      </c>
      <c r="Q271">
        <v>0.21615831577232</v>
      </c>
    </row>
    <row r="272" spans="1:17" x14ac:dyDescent="0.3">
      <c r="A272" t="s">
        <v>645</v>
      </c>
      <c r="B272" t="s">
        <v>646</v>
      </c>
      <c r="C272" t="str">
        <f>IFERROR(VLOOKUP(Table1[[#This Row],[Ticker]],[1]!Table1[[Symbol]:[Industry]],2,FALSE),"-")</f>
        <v>Textiles</v>
      </c>
      <c r="D272" t="s">
        <v>647</v>
      </c>
      <c r="E272">
        <v>28508.99667</v>
      </c>
      <c r="F272">
        <v>834.05</v>
      </c>
      <c r="G272">
        <v>0.60558537243092603</v>
      </c>
      <c r="H272">
        <v>-4.4259732811514301</v>
      </c>
      <c r="I272">
        <v>-4.3970417931951999</v>
      </c>
      <c r="J272">
        <v>-4.9622701145033901</v>
      </c>
      <c r="K272">
        <v>851.46028172239301</v>
      </c>
      <c r="L272">
        <v>795.89647059698302</v>
      </c>
      <c r="M272">
        <v>28.652483875673799</v>
      </c>
      <c r="N272">
        <v>1.1865544016562399</v>
      </c>
      <c r="O272">
        <v>11.983694023140099</v>
      </c>
      <c r="P272">
        <v>35.617886178861703</v>
      </c>
      <c r="Q272">
        <v>7.8659501463628004E-2</v>
      </c>
    </row>
    <row r="273" spans="1:17" hidden="1" x14ac:dyDescent="0.3">
      <c r="A273" t="s">
        <v>648</v>
      </c>
      <c r="B273" t="s">
        <v>649</v>
      </c>
      <c r="C273" t="str">
        <f>IFERROR(VLOOKUP(Table1[[#This Row],[Ticker]],[1]!Table1[[Symbol]:[Industry]],2,FALSE),"-")</f>
        <v>-</v>
      </c>
      <c r="D273" t="s">
        <v>130</v>
      </c>
      <c r="E273">
        <v>28260.425963999998</v>
      </c>
      <c r="F273">
        <v>464.35</v>
      </c>
      <c r="G273">
        <v>108.96874296316599</v>
      </c>
      <c r="H273">
        <v>-4.47645951660422</v>
      </c>
      <c r="I273">
        <v>12.3639860360431</v>
      </c>
      <c r="J273">
        <v>-2.48819521464794</v>
      </c>
      <c r="K273">
        <v>450.63265861029799</v>
      </c>
      <c r="L273">
        <v>395.78456294007202</v>
      </c>
      <c r="M273">
        <v>50.769476773576898</v>
      </c>
      <c r="N273">
        <v>1.09145244358578</v>
      </c>
      <c r="O273">
        <v>24.335092064175701</v>
      </c>
      <c r="P273">
        <v>144.394736842105</v>
      </c>
      <c r="Q273">
        <v>4.5060509962765997E-2</v>
      </c>
    </row>
    <row r="274" spans="1:17" x14ac:dyDescent="0.3">
      <c r="A274" t="s">
        <v>650</v>
      </c>
      <c r="B274" t="s">
        <v>651</v>
      </c>
      <c r="C274" t="str">
        <f>IFERROR(VLOOKUP(Table1[[#This Row],[Ticker]],[1]!Table1[[Symbol]:[Industry]],2,FALSE),"-")</f>
        <v>Healthcare</v>
      </c>
      <c r="D274" t="s">
        <v>62</v>
      </c>
      <c r="E274">
        <v>28031.060874300001</v>
      </c>
      <c r="F274">
        <v>2261.15</v>
      </c>
      <c r="G274">
        <v>32.066346277210997</v>
      </c>
      <c r="H274">
        <v>-11.970466500512901</v>
      </c>
      <c r="I274">
        <v>-10.863027288971301</v>
      </c>
      <c r="J274">
        <v>-2.56918716810259</v>
      </c>
      <c r="K274">
        <v>2293.14986002968</v>
      </c>
      <c r="L274">
        <v>2098.4997747104098</v>
      </c>
      <c r="M274">
        <v>45.248084917147303</v>
      </c>
      <c r="N274">
        <v>1.40861048433974</v>
      </c>
      <c r="O274">
        <v>12.3322203303628</v>
      </c>
      <c r="P274">
        <v>62.555715312724601</v>
      </c>
      <c r="Q274">
        <v>1.327280754356E-2</v>
      </c>
    </row>
    <row r="275" spans="1:17" x14ac:dyDescent="0.3">
      <c r="A275" t="s">
        <v>652</v>
      </c>
      <c r="B275" t="s">
        <v>653</v>
      </c>
      <c r="C275" t="str">
        <f>IFERROR(VLOOKUP(Table1[[#This Row],[Ticker]],[1]!Table1[[Symbol]:[Industry]],2,FALSE),"-")</f>
        <v>Services</v>
      </c>
      <c r="D275" t="s">
        <v>384</v>
      </c>
      <c r="E275">
        <v>27967.614860745001</v>
      </c>
      <c r="F275">
        <v>378.35</v>
      </c>
      <c r="G275">
        <v>-33.770522113433401</v>
      </c>
      <c r="H275">
        <v>-11.8617326130762</v>
      </c>
      <c r="I275">
        <v>-19.119233927780201</v>
      </c>
      <c r="J275">
        <v>-5.9275375567303303</v>
      </c>
      <c r="K275">
        <v>404.65089010930802</v>
      </c>
      <c r="L275">
        <v>418.45787115698698</v>
      </c>
      <c r="M275">
        <v>22.194895375534699</v>
      </c>
      <c r="N275">
        <v>1.1413273186364199</v>
      </c>
      <c r="O275">
        <v>28.981102154090099</v>
      </c>
      <c r="P275">
        <v>6.8181818181818299</v>
      </c>
      <c r="Q275">
        <v>-8.6690839783055001E-2</v>
      </c>
    </row>
    <row r="276" spans="1:17" x14ac:dyDescent="0.3">
      <c r="A276" t="s">
        <v>654</v>
      </c>
      <c r="B276" t="s">
        <v>655</v>
      </c>
      <c r="C276" t="str">
        <f>IFERROR(VLOOKUP(Table1[[#This Row],[Ticker]],[1]!Table1[[Symbol]:[Industry]],2,FALSE),"-")</f>
        <v>Financial Services</v>
      </c>
      <c r="D276" t="s">
        <v>409</v>
      </c>
      <c r="E276">
        <v>27798.57547448</v>
      </c>
      <c r="F276">
        <v>1480.4</v>
      </c>
      <c r="G276">
        <v>36.210845731131599</v>
      </c>
      <c r="H276">
        <v>7.9872617201208698</v>
      </c>
      <c r="I276">
        <v>34.400775452683902</v>
      </c>
      <c r="J276">
        <v>5.273324301309E-2</v>
      </c>
      <c r="K276">
        <v>1291.94094000104</v>
      </c>
      <c r="L276">
        <v>1117.5600000480999</v>
      </c>
      <c r="M276">
        <v>63.267628884124797</v>
      </c>
      <c r="N276">
        <v>2.6745571233120198</v>
      </c>
      <c r="O276">
        <v>11.4428532828965</v>
      </c>
      <c r="P276">
        <v>67.257936956276097</v>
      </c>
      <c r="Q276">
        <v>7.8511061840700003E-2</v>
      </c>
    </row>
    <row r="277" spans="1:17" x14ac:dyDescent="0.3">
      <c r="A277" t="s">
        <v>656</v>
      </c>
      <c r="B277" t="s">
        <v>657</v>
      </c>
      <c r="C277" t="str">
        <f>IFERROR(VLOOKUP(Table1[[#This Row],[Ticker]],[1]!Table1[[Symbol]:[Industry]],2,FALSE),"-")</f>
        <v>Consumer Durables</v>
      </c>
      <c r="D277" t="s">
        <v>332</v>
      </c>
      <c r="E277">
        <v>27760.708524779999</v>
      </c>
      <c r="F277">
        <v>431.55</v>
      </c>
      <c r="G277">
        <v>21.466074731941902</v>
      </c>
      <c r="H277">
        <v>-4.1131413805759003</v>
      </c>
      <c r="I277">
        <v>21.888473278341699</v>
      </c>
      <c r="J277">
        <v>4.0107279650826397</v>
      </c>
      <c r="K277">
        <v>394.35278395480901</v>
      </c>
      <c r="L277">
        <v>337.774725686642</v>
      </c>
      <c r="M277">
        <v>66.287456946625397</v>
      </c>
      <c r="N277">
        <v>0.699879742605795</v>
      </c>
      <c r="O277">
        <v>2.40991773838488</v>
      </c>
      <c r="P277">
        <v>65.186602870813303</v>
      </c>
      <c r="Q277">
        <v>-6.0003799326426001E-2</v>
      </c>
    </row>
    <row r="278" spans="1:17" x14ac:dyDescent="0.3">
      <c r="A278" t="s">
        <v>658</v>
      </c>
      <c r="B278" t="s">
        <v>659</v>
      </c>
      <c r="C278" t="str">
        <f>IFERROR(VLOOKUP(Table1[[#This Row],[Ticker]],[1]!Table1[[Symbol]:[Industry]],2,FALSE),"-")</f>
        <v>Healthcare</v>
      </c>
      <c r="D278" t="s">
        <v>62</v>
      </c>
      <c r="E278">
        <v>27727.260681119998</v>
      </c>
      <c r="F278">
        <v>1784.55</v>
      </c>
      <c r="G278">
        <v>12.973551287656001</v>
      </c>
      <c r="H278">
        <v>-11.313597107825199</v>
      </c>
      <c r="I278">
        <v>-3.6289385088473902</v>
      </c>
      <c r="J278">
        <v>-1.08499682921511</v>
      </c>
      <c r="K278">
        <v>1766.77844351777</v>
      </c>
      <c r="L278">
        <v>1624.03078014883</v>
      </c>
      <c r="M278">
        <v>60.080759089346799</v>
      </c>
      <c r="N278">
        <v>1.5074368294971201</v>
      </c>
      <c r="O278">
        <v>8.7108794934297205</v>
      </c>
      <c r="P278">
        <v>50.7475924987328</v>
      </c>
      <c r="Q278">
        <v>5.2916193056843003E-2</v>
      </c>
    </row>
    <row r="279" spans="1:17" x14ac:dyDescent="0.3">
      <c r="A279" t="s">
        <v>660</v>
      </c>
      <c r="B279" t="s">
        <v>661</v>
      </c>
      <c r="C279" t="str">
        <f>IFERROR(VLOOKUP(Table1[[#This Row],[Ticker]],[1]!Table1[[Symbol]:[Industry]],2,FALSE),"-")</f>
        <v>Chemicals</v>
      </c>
      <c r="D279" t="s">
        <v>170</v>
      </c>
      <c r="E279">
        <v>27168.483267309999</v>
      </c>
      <c r="F279">
        <v>1066.45</v>
      </c>
      <c r="G279">
        <v>-18.343440030474699</v>
      </c>
      <c r="H279">
        <v>-8.5953214685012806</v>
      </c>
      <c r="I279">
        <v>-15.3783432544151</v>
      </c>
      <c r="J279">
        <v>-4.3622737336292303</v>
      </c>
      <c r="K279">
        <v>1086.3881481809699</v>
      </c>
      <c r="L279">
        <v>1057.96519178006</v>
      </c>
      <c r="M279">
        <v>36.237170527139902</v>
      </c>
      <c r="N279">
        <v>0.763451786038985</v>
      </c>
      <c r="O279">
        <v>26.4944441839748</v>
      </c>
      <c r="P279">
        <v>14.303322615219701</v>
      </c>
      <c r="Q279">
        <v>1.4174110887854001E-2</v>
      </c>
    </row>
    <row r="280" spans="1:17" hidden="1" x14ac:dyDescent="0.3">
      <c r="A280" t="s">
        <v>662</v>
      </c>
      <c r="B280" t="s">
        <v>663</v>
      </c>
      <c r="C280" t="str">
        <f>IFERROR(VLOOKUP(Table1[[#This Row],[Ticker]],[1]!Table1[[Symbol]:[Industry]],2,FALSE),"-")</f>
        <v>-</v>
      </c>
      <c r="D280" t="s">
        <v>122</v>
      </c>
      <c r="E280">
        <v>26446.901859639998</v>
      </c>
      <c r="F280">
        <v>1187.3</v>
      </c>
      <c r="G280">
        <v>-3.9080928768388699</v>
      </c>
      <c r="H280">
        <v>-0.223639176556369</v>
      </c>
      <c r="I280">
        <v>-8.5483764868875394</v>
      </c>
      <c r="J280">
        <v>1.7326926147661901</v>
      </c>
      <c r="K280">
        <v>1076.6971191668499</v>
      </c>
      <c r="L280">
        <v>1069.0005458917501</v>
      </c>
      <c r="M280">
        <v>76.726693125824099</v>
      </c>
      <c r="N280">
        <v>0.75057031493757198</v>
      </c>
      <c r="O280">
        <v>3.84485808136108</v>
      </c>
      <c r="P280">
        <v>23.683525183603301</v>
      </c>
      <c r="Q280">
        <v>-1.4014111571623E-2</v>
      </c>
    </row>
    <row r="281" spans="1:17" x14ac:dyDescent="0.3">
      <c r="A281" t="s">
        <v>664</v>
      </c>
      <c r="B281" t="s">
        <v>665</v>
      </c>
      <c r="C281" t="str">
        <f>IFERROR(VLOOKUP(Table1[[#This Row],[Ticker]],[1]!Table1[[Symbol]:[Industry]],2,FALSE),"-")</f>
        <v>Oil Gas &amp; Consumable Fuels</v>
      </c>
      <c r="D281" t="s">
        <v>253</v>
      </c>
      <c r="E281">
        <v>26441.219569088</v>
      </c>
      <c r="F281">
        <v>267.32</v>
      </c>
      <c r="G281">
        <v>77.7699147801832</v>
      </c>
      <c r="H281">
        <v>17.645725726418199</v>
      </c>
      <c r="I281">
        <v>39.253143564178302</v>
      </c>
      <c r="J281">
        <v>-2.3880223782350698</v>
      </c>
      <c r="K281">
        <v>216.42473156753499</v>
      </c>
      <c r="L281">
        <v>187.14665696255</v>
      </c>
      <c r="M281">
        <v>84.892183784537707</v>
      </c>
      <c r="N281">
        <v>3.5902370667013201</v>
      </c>
      <c r="O281">
        <v>0.98383959299714796</v>
      </c>
      <c r="P281">
        <v>107.305157037611</v>
      </c>
      <c r="Q281">
        <v>3.8363205890780003E-2</v>
      </c>
    </row>
    <row r="282" spans="1:17" x14ac:dyDescent="0.3">
      <c r="A282" t="s">
        <v>666</v>
      </c>
      <c r="B282" t="s">
        <v>667</v>
      </c>
      <c r="C282" t="str">
        <f>IFERROR(VLOOKUP(Table1[[#This Row],[Ticker]],[1]!Table1[[Symbol]:[Industry]],2,FALSE),"-")</f>
        <v>Consumer Services</v>
      </c>
      <c r="D282" t="s">
        <v>308</v>
      </c>
      <c r="E282">
        <v>26280.929748549999</v>
      </c>
      <c r="F282">
        <v>420.25</v>
      </c>
      <c r="G282">
        <v>69.025426863134399</v>
      </c>
      <c r="H282">
        <v>-9.7888427001471996</v>
      </c>
      <c r="I282">
        <v>34.1755131564735</v>
      </c>
      <c r="J282">
        <v>-3.3003689322490701</v>
      </c>
      <c r="K282">
        <v>436.77843042132599</v>
      </c>
      <c r="L282">
        <v>371.41803838852201</v>
      </c>
      <c r="M282">
        <v>35.011667852677398</v>
      </c>
      <c r="N282">
        <v>0.70349032389459698</v>
      </c>
      <c r="O282">
        <v>19.5002974419988</v>
      </c>
      <c r="P282">
        <v>104.95001219214799</v>
      </c>
      <c r="Q282">
        <v>0.14333701442654601</v>
      </c>
    </row>
    <row r="283" spans="1:17" x14ac:dyDescent="0.3">
      <c r="A283" t="s">
        <v>668</v>
      </c>
      <c r="B283" t="s">
        <v>669</v>
      </c>
      <c r="C283" t="str">
        <f>IFERROR(VLOOKUP(Table1[[#This Row],[Ticker]],[1]!Table1[[Symbol]:[Industry]],2,FALSE),"-")</f>
        <v>Capital Goods</v>
      </c>
      <c r="D283" t="s">
        <v>220</v>
      </c>
      <c r="E283">
        <v>26045.975566770001</v>
      </c>
      <c r="F283">
        <v>4047.5</v>
      </c>
      <c r="G283">
        <v>93.712675641694901</v>
      </c>
      <c r="H283">
        <v>3.52781614333071</v>
      </c>
      <c r="I283">
        <v>35.203244530020697</v>
      </c>
      <c r="J283">
        <v>-6.4617974776536498</v>
      </c>
      <c r="K283">
        <v>3594.2699539079599</v>
      </c>
      <c r="L283">
        <v>2824.59378441236</v>
      </c>
      <c r="M283">
        <v>53.103206070939798</v>
      </c>
      <c r="N283">
        <v>1.05449680959973</v>
      </c>
      <c r="O283">
        <v>13.011735639283501</v>
      </c>
      <c r="P283">
        <v>140.207715133531</v>
      </c>
    </row>
    <row r="284" spans="1:17" hidden="1" x14ac:dyDescent="0.3">
      <c r="A284" t="s">
        <v>670</v>
      </c>
      <c r="B284" t="s">
        <v>671</v>
      </c>
      <c r="C284" t="str">
        <f>IFERROR(VLOOKUP(Table1[[#This Row],[Ticker]],[1]!Table1[[Symbol]:[Industry]],2,FALSE),"-")</f>
        <v>-</v>
      </c>
      <c r="D284" t="s">
        <v>62</v>
      </c>
      <c r="E284">
        <v>25996.295253824999</v>
      </c>
      <c r="F284">
        <v>1374.75</v>
      </c>
      <c r="G284">
        <v>-24.522187270571301</v>
      </c>
      <c r="H284">
        <v>-1.95509693913606</v>
      </c>
      <c r="I284">
        <v>-10.1170982701955</v>
      </c>
      <c r="J284">
        <v>1.77181996583032</v>
      </c>
      <c r="O284">
        <v>2.4695399163484399</v>
      </c>
      <c r="P284">
        <v>3.7508018565337098</v>
      </c>
    </row>
    <row r="285" spans="1:17" x14ac:dyDescent="0.3">
      <c r="A285" t="s">
        <v>672</v>
      </c>
      <c r="B285" t="s">
        <v>673</v>
      </c>
      <c r="C285" t="str">
        <f>IFERROR(VLOOKUP(Table1[[#This Row],[Ticker]],[1]!Table1[[Symbol]:[Industry]],2,FALSE),"-")</f>
        <v>Chemicals</v>
      </c>
      <c r="D285" t="s">
        <v>550</v>
      </c>
      <c r="E285">
        <v>25720.596262350002</v>
      </c>
      <c r="F285">
        <v>709.5</v>
      </c>
      <c r="G285">
        <v>27.190103334538101</v>
      </c>
      <c r="H285">
        <v>-0.93939664369771403</v>
      </c>
      <c r="I285">
        <v>4.63809050572904</v>
      </c>
      <c r="J285">
        <v>-3.6576115845731101</v>
      </c>
      <c r="K285">
        <v>684.32525598151801</v>
      </c>
      <c r="L285">
        <v>639.59739371338503</v>
      </c>
      <c r="M285">
        <v>59.231609697733802</v>
      </c>
      <c r="N285">
        <v>0.63102437521317301</v>
      </c>
      <c r="O285">
        <v>8.4214235377026103</v>
      </c>
      <c r="P285">
        <v>61.986301369863</v>
      </c>
      <c r="Q285">
        <v>-6.9074405365657995E-2</v>
      </c>
    </row>
    <row r="286" spans="1:17" x14ac:dyDescent="0.3">
      <c r="A286" t="s">
        <v>674</v>
      </c>
      <c r="B286" t="s">
        <v>675</v>
      </c>
      <c r="C286" t="str">
        <f>IFERROR(VLOOKUP(Table1[[#This Row],[Ticker]],[1]!Table1[[Symbol]:[Industry]],2,FALSE),"-")</f>
        <v>Consumer Durables</v>
      </c>
      <c r="D286" t="s">
        <v>332</v>
      </c>
      <c r="E286">
        <v>25587.5106744</v>
      </c>
      <c r="F286">
        <v>2016.8</v>
      </c>
      <c r="G286">
        <v>14.526762415583899</v>
      </c>
      <c r="H286">
        <v>6.6565472294354402</v>
      </c>
      <c r="I286">
        <v>37.072871942159097</v>
      </c>
      <c r="J286">
        <v>-2.5916539650922501</v>
      </c>
      <c r="K286">
        <v>1747.1757379988801</v>
      </c>
      <c r="L286">
        <v>1536.4480061998099</v>
      </c>
      <c r="M286">
        <v>64.934904147731999</v>
      </c>
      <c r="N286">
        <v>0.58148926342033902</v>
      </c>
      <c r="O286">
        <v>9.0341134470448292</v>
      </c>
      <c r="P286">
        <v>70.036253267009499</v>
      </c>
      <c r="Q286">
        <v>-8.1054611033072002E-2</v>
      </c>
    </row>
    <row r="287" spans="1:17" x14ac:dyDescent="0.3">
      <c r="A287" t="s">
        <v>676</v>
      </c>
      <c r="B287" t="s">
        <v>677</v>
      </c>
      <c r="C287" t="str">
        <f>IFERROR(VLOOKUP(Table1[[#This Row],[Ticker]],[1]!Table1[[Symbol]:[Industry]],2,FALSE),"-")</f>
        <v>Capital Goods</v>
      </c>
      <c r="D287" t="s">
        <v>396</v>
      </c>
      <c r="E287">
        <v>25507.880639999999</v>
      </c>
      <c r="F287">
        <v>3639.2</v>
      </c>
      <c r="G287">
        <v>12.805331916877</v>
      </c>
      <c r="H287">
        <v>3.2205499603416001</v>
      </c>
      <c r="I287">
        <v>-2.45827286622964</v>
      </c>
      <c r="J287">
        <v>1.1682999409918999</v>
      </c>
      <c r="K287">
        <v>3438.20324683641</v>
      </c>
      <c r="L287">
        <v>3118.4784267610698</v>
      </c>
      <c r="M287">
        <v>54.657047097966903</v>
      </c>
      <c r="N287">
        <v>0.89883241430481997</v>
      </c>
      <c r="O287">
        <v>8.2325785887008305</v>
      </c>
      <c r="P287">
        <v>48.490288885261897</v>
      </c>
      <c r="Q287">
        <v>0.105293437509723</v>
      </c>
    </row>
    <row r="288" spans="1:17" x14ac:dyDescent="0.3">
      <c r="A288" t="s">
        <v>678</v>
      </c>
      <c r="B288" t="s">
        <v>679</v>
      </c>
      <c r="C288" t="str">
        <f>IFERROR(VLOOKUP(Table1[[#This Row],[Ticker]],[1]!Table1[[Symbol]:[Industry]],2,FALSE),"-")</f>
        <v>Fast Moving Consumer Goods</v>
      </c>
      <c r="D288" t="s">
        <v>180</v>
      </c>
      <c r="E288">
        <v>25383.884042999998</v>
      </c>
      <c r="F288">
        <v>7675.9</v>
      </c>
      <c r="G288">
        <v>5.0225832618275197</v>
      </c>
      <c r="H288">
        <v>-10.3757088608922</v>
      </c>
      <c r="I288">
        <v>2.2553941176733798</v>
      </c>
      <c r="J288">
        <v>1.8936070810233101</v>
      </c>
      <c r="K288">
        <v>7230.3216972359196</v>
      </c>
      <c r="L288">
        <v>6614.2712418076899</v>
      </c>
      <c r="M288">
        <v>77.468462496611807</v>
      </c>
      <c r="N288">
        <v>0.66587797770455603</v>
      </c>
      <c r="O288">
        <v>4.2092783908075999</v>
      </c>
      <c r="P288">
        <v>42.080518278574701</v>
      </c>
      <c r="Q288">
        <v>-4.1591921755265999E-2</v>
      </c>
    </row>
    <row r="289" spans="1:17" x14ac:dyDescent="0.3">
      <c r="A289" t="s">
        <v>680</v>
      </c>
      <c r="B289" t="s">
        <v>681</v>
      </c>
      <c r="C289" t="str">
        <f>IFERROR(VLOOKUP(Table1[[#This Row],[Ticker]],[1]!Table1[[Symbol]:[Industry]],2,FALSE),"-")</f>
        <v>Healthcare</v>
      </c>
      <c r="D289" t="s">
        <v>293</v>
      </c>
      <c r="E289">
        <v>25327.564923675</v>
      </c>
      <c r="F289">
        <v>1247.05</v>
      </c>
      <c r="G289">
        <v>-5.2867218285760202</v>
      </c>
      <c r="H289">
        <v>-7.5256319378153496</v>
      </c>
      <c r="I289">
        <v>-14.4705250922531</v>
      </c>
      <c r="J289">
        <v>-4.4133288092311798</v>
      </c>
      <c r="K289">
        <v>1234.27107710114</v>
      </c>
      <c r="L289">
        <v>1191.1126388167099</v>
      </c>
      <c r="M289">
        <v>60.456825202656802</v>
      </c>
      <c r="N289">
        <v>1.4114302217166901</v>
      </c>
      <c r="O289">
        <v>15.865442444168201</v>
      </c>
      <c r="P289">
        <v>28.1128004931169</v>
      </c>
      <c r="Q289">
        <v>9.3442150742345007E-2</v>
      </c>
    </row>
    <row r="290" spans="1:17" x14ac:dyDescent="0.3">
      <c r="A290" t="s">
        <v>682</v>
      </c>
      <c r="B290" t="s">
        <v>683</v>
      </c>
      <c r="C290" t="str">
        <f>IFERROR(VLOOKUP(Table1[[#This Row],[Ticker]],[1]!Table1[[Symbol]:[Industry]],2,FALSE),"-")</f>
        <v>Financial Services</v>
      </c>
      <c r="D290" t="s">
        <v>576</v>
      </c>
      <c r="E290">
        <v>25152.627499999999</v>
      </c>
      <c r="F290">
        <v>2406.9499999999998</v>
      </c>
      <c r="G290">
        <v>70.056810280283301</v>
      </c>
      <c r="H290">
        <v>9.6317330852424607</v>
      </c>
      <c r="I290">
        <v>19.140109969836299</v>
      </c>
      <c r="J290">
        <v>2.3122453978834399</v>
      </c>
      <c r="K290">
        <v>2161.3251560120202</v>
      </c>
      <c r="L290">
        <v>1865.79418434428</v>
      </c>
      <c r="M290">
        <v>68.102286402167195</v>
      </c>
      <c r="N290">
        <v>1.36834746605547</v>
      </c>
      <c r="O290">
        <v>5.4716549990652101</v>
      </c>
      <c r="P290">
        <v>117.361267891813</v>
      </c>
      <c r="Q290">
        <v>4.6507118875356003E-2</v>
      </c>
    </row>
    <row r="291" spans="1:17" x14ac:dyDescent="0.3">
      <c r="A291" t="s">
        <v>684</v>
      </c>
      <c r="B291" t="s">
        <v>685</v>
      </c>
      <c r="C291" t="str">
        <f>IFERROR(VLOOKUP(Table1[[#This Row],[Ticker]],[1]!Table1[[Symbol]:[Industry]],2,FALSE),"-")</f>
        <v>Consumer Services</v>
      </c>
      <c r="D291" t="s">
        <v>647</v>
      </c>
      <c r="E291">
        <v>25140.077784360001</v>
      </c>
      <c r="F291">
        <v>1035.0999999999999</v>
      </c>
      <c r="G291">
        <v>-42.143637047114403</v>
      </c>
      <c r="H291">
        <v>-15.450566559561601</v>
      </c>
      <c r="I291">
        <v>-26.6218128788949</v>
      </c>
      <c r="J291">
        <v>-6.8309822382114502</v>
      </c>
      <c r="K291">
        <v>1059.0742580292299</v>
      </c>
      <c r="L291">
        <v>1096.41621819946</v>
      </c>
      <c r="M291">
        <v>33.633031019285902</v>
      </c>
      <c r="N291">
        <v>0.51094456478080497</v>
      </c>
      <c r="O291">
        <v>43.744565742440301</v>
      </c>
      <c r="P291">
        <v>16.821849782743602</v>
      </c>
      <c r="Q291">
        <v>-2.1659509211733E-2</v>
      </c>
    </row>
    <row r="292" spans="1:17" x14ac:dyDescent="0.3">
      <c r="A292" t="s">
        <v>686</v>
      </c>
      <c r="B292" t="s">
        <v>687</v>
      </c>
      <c r="C292" t="str">
        <f>IFERROR(VLOOKUP(Table1[[#This Row],[Ticker]],[1]!Table1[[Symbol]:[Industry]],2,FALSE),"-")</f>
        <v>Healthcare</v>
      </c>
      <c r="D292" t="s">
        <v>62</v>
      </c>
      <c r="E292">
        <v>25135.607218679899</v>
      </c>
      <c r="F292">
        <v>466.2</v>
      </c>
      <c r="G292">
        <v>7.0182391927176901</v>
      </c>
      <c r="H292">
        <v>1.56774958828904</v>
      </c>
      <c r="I292">
        <v>-0.50222299268502302</v>
      </c>
      <c r="J292">
        <v>-4.4889313279104499</v>
      </c>
      <c r="K292">
        <v>441.890120360369</v>
      </c>
      <c r="L292">
        <v>416.77069010174603</v>
      </c>
      <c r="M292">
        <v>61.099595187033998</v>
      </c>
      <c r="N292">
        <v>1.6731155447150801</v>
      </c>
      <c r="O292">
        <v>3.8824538824538899</v>
      </c>
      <c r="P292">
        <v>42.069175681852798</v>
      </c>
      <c r="Q292">
        <v>-9.4826544240135993E-2</v>
      </c>
    </row>
    <row r="293" spans="1:17" x14ac:dyDescent="0.3">
      <c r="A293" t="s">
        <v>688</v>
      </c>
      <c r="B293" t="s">
        <v>689</v>
      </c>
      <c r="C293" t="str">
        <f>IFERROR(VLOOKUP(Table1[[#This Row],[Ticker]],[1]!Table1[[Symbol]:[Industry]],2,FALSE),"-")</f>
        <v>Chemicals</v>
      </c>
      <c r="D293" t="s">
        <v>253</v>
      </c>
      <c r="E293">
        <v>25082.073234</v>
      </c>
      <c r="F293">
        <v>502.5</v>
      </c>
      <c r="G293">
        <v>-7.1278544662466796</v>
      </c>
      <c r="H293">
        <v>-5.8698291236856601</v>
      </c>
      <c r="I293">
        <v>13.285875329280801</v>
      </c>
      <c r="J293">
        <v>1.5625965228880501</v>
      </c>
      <c r="K293">
        <v>465.24470646213098</v>
      </c>
      <c r="L293">
        <v>424.46434225821901</v>
      </c>
      <c r="M293">
        <v>60.377433308339903</v>
      </c>
      <c r="N293">
        <v>1.1832861822007701</v>
      </c>
      <c r="O293">
        <v>3.0248756218905499</v>
      </c>
      <c r="P293">
        <v>49.509074680154697</v>
      </c>
      <c r="Q293">
        <v>-3.1266816745219E-2</v>
      </c>
    </row>
    <row r="294" spans="1:17" x14ac:dyDescent="0.3">
      <c r="A294" t="s">
        <v>690</v>
      </c>
      <c r="B294" t="s">
        <v>691</v>
      </c>
      <c r="C294" t="str">
        <f>IFERROR(VLOOKUP(Table1[[#This Row],[Ticker]],[1]!Table1[[Symbol]:[Industry]],2,FALSE),"-")</f>
        <v>Automobile and Auto Components</v>
      </c>
      <c r="D294" t="s">
        <v>193</v>
      </c>
      <c r="E294">
        <v>25056.567270799998</v>
      </c>
      <c r="F294">
        <v>2118.4499999999998</v>
      </c>
      <c r="G294">
        <v>17.6428494263148</v>
      </c>
      <c r="H294">
        <v>-1.9714044856955699</v>
      </c>
      <c r="I294">
        <v>4.8814014857419599</v>
      </c>
      <c r="J294">
        <v>-2.7886984167095701</v>
      </c>
      <c r="K294">
        <v>2054.7463837441501</v>
      </c>
      <c r="L294">
        <v>1758.9773395161401</v>
      </c>
      <c r="M294">
        <v>43.371445794948997</v>
      </c>
      <c r="N294">
        <v>1.2964995518920199</v>
      </c>
      <c r="O294">
        <v>14.628619981590299</v>
      </c>
      <c r="P294">
        <v>90.277091660304393</v>
      </c>
      <c r="Q294">
        <v>0.21821922076175601</v>
      </c>
    </row>
    <row r="295" spans="1:17" x14ac:dyDescent="0.3">
      <c r="A295" t="s">
        <v>692</v>
      </c>
      <c r="B295" t="s">
        <v>693</v>
      </c>
      <c r="C295" t="str">
        <f>IFERROR(VLOOKUP(Table1[[#This Row],[Ticker]],[1]!Table1[[Symbol]:[Industry]],2,FALSE),"-")</f>
        <v>Financial Services</v>
      </c>
      <c r="D295" t="s">
        <v>557</v>
      </c>
      <c r="E295">
        <v>24976.594263585001</v>
      </c>
      <c r="F295">
        <v>771.45</v>
      </c>
      <c r="G295">
        <v>-0.39389979718402601</v>
      </c>
      <c r="H295">
        <v>3.65930059466123</v>
      </c>
      <c r="I295">
        <v>-9.60446725874184</v>
      </c>
      <c r="J295">
        <v>-1.1857893237089601</v>
      </c>
      <c r="K295">
        <v>749.85075605789098</v>
      </c>
      <c r="L295">
        <v>715.45518494355599</v>
      </c>
      <c r="M295">
        <v>51.752712505910097</v>
      </c>
      <c r="N295">
        <v>0.60376496024868798</v>
      </c>
      <c r="O295">
        <v>12.3144727461274</v>
      </c>
      <c r="P295">
        <v>26.914534835897001</v>
      </c>
      <c r="Q295">
        <v>-4.7489709626979001E-2</v>
      </c>
    </row>
    <row r="296" spans="1:17" x14ac:dyDescent="0.3">
      <c r="A296" t="s">
        <v>694</v>
      </c>
      <c r="B296" t="s">
        <v>695</v>
      </c>
      <c r="C296" t="str">
        <f>IFERROR(VLOOKUP(Table1[[#This Row],[Ticker]],[1]!Table1[[Symbol]:[Industry]],2,FALSE),"-")</f>
        <v>Healthcare</v>
      </c>
      <c r="D296" t="s">
        <v>293</v>
      </c>
      <c r="E296">
        <v>24942.40794375</v>
      </c>
      <c r="F296">
        <v>2996.85</v>
      </c>
      <c r="G296">
        <v>2.4717392011057902</v>
      </c>
      <c r="H296">
        <v>3.2725328369923901</v>
      </c>
      <c r="I296">
        <v>9.3472718817340201</v>
      </c>
      <c r="J296">
        <v>1.0689555097866701</v>
      </c>
      <c r="K296">
        <v>2704.6586218725902</v>
      </c>
      <c r="L296">
        <v>2493.89860634251</v>
      </c>
      <c r="M296">
        <v>82.140288534432599</v>
      </c>
      <c r="N296">
        <v>1.10524869132623</v>
      </c>
      <c r="O296">
        <v>1.9403707225920499</v>
      </c>
      <c r="P296">
        <v>54.182744250655901</v>
      </c>
      <c r="Q296">
        <v>-5.5144418455061003E-2</v>
      </c>
    </row>
    <row r="297" spans="1:17" x14ac:dyDescent="0.3">
      <c r="A297" t="s">
        <v>696</v>
      </c>
      <c r="B297" t="s">
        <v>697</v>
      </c>
      <c r="C297" t="str">
        <f>IFERROR(VLOOKUP(Table1[[#This Row],[Ticker]],[1]!Table1[[Symbol]:[Industry]],2,FALSE),"-")</f>
        <v>Fast Moving Consumer Goods</v>
      </c>
      <c r="D297" t="s">
        <v>43</v>
      </c>
      <c r="E297">
        <v>24518.975869999998</v>
      </c>
      <c r="F297">
        <v>4734.25</v>
      </c>
      <c r="G297">
        <v>163.71846528749401</v>
      </c>
      <c r="H297">
        <v>-6.4892181530658002</v>
      </c>
      <c r="I297">
        <v>107.75619838740801</v>
      </c>
      <c r="J297">
        <v>-7.7829763232086302</v>
      </c>
      <c r="K297">
        <v>3943.96898147609</v>
      </c>
      <c r="L297">
        <v>3065.4346213836102</v>
      </c>
      <c r="M297">
        <v>73.5475064554753</v>
      </c>
      <c r="N297">
        <v>1.8994612671912801</v>
      </c>
      <c r="O297">
        <v>1.8387284152716801</v>
      </c>
      <c r="P297">
        <v>192.23765432098699</v>
      </c>
      <c r="Q297">
        <v>0.129116386518034</v>
      </c>
    </row>
    <row r="298" spans="1:17" x14ac:dyDescent="0.3">
      <c r="A298" t="s">
        <v>698</v>
      </c>
      <c r="B298" t="s">
        <v>699</v>
      </c>
      <c r="C298" t="str">
        <f>IFERROR(VLOOKUP(Table1[[#This Row],[Ticker]],[1]!Table1[[Symbol]:[Industry]],2,FALSE),"-")</f>
        <v>Capital Goods</v>
      </c>
      <c r="D298" t="s">
        <v>513</v>
      </c>
      <c r="E298">
        <v>24513.882913325</v>
      </c>
      <c r="F298">
        <v>1602.85</v>
      </c>
      <c r="G298">
        <v>59.641326215707501</v>
      </c>
      <c r="H298">
        <v>-7.0184418393555301</v>
      </c>
      <c r="I298">
        <v>38.807687692127203</v>
      </c>
      <c r="J298">
        <v>-6.1474969588991897</v>
      </c>
      <c r="K298">
        <v>1444.86081176481</v>
      </c>
      <c r="L298">
        <v>1151.37234133019</v>
      </c>
      <c r="M298">
        <v>49.629983809225998</v>
      </c>
      <c r="N298">
        <v>0.26765380108924203</v>
      </c>
      <c r="O298">
        <v>6.0610787035592901</v>
      </c>
      <c r="P298">
        <v>92.8240601503759</v>
      </c>
      <c r="Q298">
        <v>0.113921003882136</v>
      </c>
    </row>
    <row r="299" spans="1:17" x14ac:dyDescent="0.3">
      <c r="A299" t="s">
        <v>700</v>
      </c>
      <c r="B299" t="s">
        <v>701</v>
      </c>
      <c r="C299" t="str">
        <f>IFERROR(VLOOKUP(Table1[[#This Row],[Ticker]],[1]!Table1[[Symbol]:[Industry]],2,FALSE),"-")</f>
        <v>Telecommunication</v>
      </c>
      <c r="D299" t="s">
        <v>609</v>
      </c>
      <c r="E299">
        <v>24417.359540500001</v>
      </c>
      <c r="F299">
        <v>1424.75</v>
      </c>
      <c r="G299">
        <v>44.897497338313997</v>
      </c>
      <c r="H299">
        <v>-1.5810513657187699</v>
      </c>
      <c r="I299">
        <v>54.925490645891998</v>
      </c>
      <c r="J299">
        <v>-3.49580413355348</v>
      </c>
      <c r="K299">
        <v>1272.1611782280199</v>
      </c>
      <c r="L299">
        <v>990.10509748096194</v>
      </c>
      <c r="M299">
        <v>59.3245365199055</v>
      </c>
      <c r="N299">
        <v>0.44255789695446002</v>
      </c>
      <c r="O299">
        <v>4.9306895946657301</v>
      </c>
      <c r="P299">
        <v>118.771593090211</v>
      </c>
      <c r="Q299">
        <v>0.16551783681950999</v>
      </c>
    </row>
    <row r="300" spans="1:17" x14ac:dyDescent="0.3">
      <c r="A300" t="s">
        <v>702</v>
      </c>
      <c r="B300" t="s">
        <v>703</v>
      </c>
      <c r="C300" t="str">
        <f>IFERROR(VLOOKUP(Table1[[#This Row],[Ticker]],[1]!Table1[[Symbol]:[Industry]],2,FALSE),"-")</f>
        <v>Power</v>
      </c>
      <c r="D300" t="s">
        <v>67</v>
      </c>
      <c r="E300">
        <v>24322.891820069999</v>
      </c>
      <c r="F300">
        <v>183.49</v>
      </c>
      <c r="G300">
        <v>116.082342211133</v>
      </c>
      <c r="H300">
        <v>18.601906015979999</v>
      </c>
      <c r="I300">
        <v>19.565785082702199</v>
      </c>
      <c r="J300">
        <v>8.6827591951655698</v>
      </c>
      <c r="K300">
        <v>156.46474456582899</v>
      </c>
      <c r="L300">
        <v>130.14183685296601</v>
      </c>
      <c r="M300">
        <v>67.752881985605995</v>
      </c>
      <c r="N300">
        <v>1.52706769788306</v>
      </c>
      <c r="O300">
        <v>5.0193471033843604</v>
      </c>
      <c r="P300">
        <v>145.635876840696</v>
      </c>
      <c r="Q300">
        <v>8.5181996141912006E-2</v>
      </c>
    </row>
    <row r="301" spans="1:17" x14ac:dyDescent="0.3">
      <c r="A301" t="s">
        <v>704</v>
      </c>
      <c r="B301" t="s">
        <v>705</v>
      </c>
      <c r="C301" t="str">
        <f>IFERROR(VLOOKUP(Table1[[#This Row],[Ticker]],[1]!Table1[[Symbol]:[Industry]],2,FALSE),"-")</f>
        <v>Chemicals</v>
      </c>
      <c r="D301" t="s">
        <v>170</v>
      </c>
      <c r="E301">
        <v>24158.364968599999</v>
      </c>
      <c r="F301">
        <v>5581.15</v>
      </c>
      <c r="G301">
        <v>88.8947483078896</v>
      </c>
      <c r="H301">
        <v>7.8637267035432696</v>
      </c>
      <c r="I301">
        <v>74.717664117921998</v>
      </c>
      <c r="J301">
        <v>2.0150984954873898</v>
      </c>
      <c r="K301">
        <v>4809.98534747757</v>
      </c>
      <c r="L301">
        <v>3765.8768610770098</v>
      </c>
      <c r="M301">
        <v>62.821502922856702</v>
      </c>
      <c r="N301">
        <v>1.00098446980342</v>
      </c>
      <c r="O301">
        <v>5.4442184854375899</v>
      </c>
      <c r="P301">
        <v>129.67695473251001</v>
      </c>
      <c r="Q301">
        <v>6.5767659402788003E-2</v>
      </c>
    </row>
    <row r="302" spans="1:17" x14ac:dyDescent="0.3">
      <c r="A302" t="s">
        <v>706</v>
      </c>
      <c r="B302" t="s">
        <v>707</v>
      </c>
      <c r="C302" t="str">
        <f>IFERROR(VLOOKUP(Table1[[#This Row],[Ticker]],[1]!Table1[[Symbol]:[Industry]],2,FALSE),"-")</f>
        <v>Financial Services</v>
      </c>
      <c r="D302" t="s">
        <v>49</v>
      </c>
      <c r="E302">
        <v>23521.175925</v>
      </c>
      <c r="F302">
        <v>805.55</v>
      </c>
      <c r="G302">
        <v>2.4493208400190301</v>
      </c>
      <c r="H302">
        <v>-8.0106917980402201</v>
      </c>
      <c r="I302">
        <v>-1.5019639755729</v>
      </c>
      <c r="J302">
        <v>-1.7615711780132901</v>
      </c>
      <c r="K302">
        <v>779.11482313392105</v>
      </c>
      <c r="L302">
        <v>731.06832455680797</v>
      </c>
      <c r="M302">
        <v>49.4894900048427</v>
      </c>
      <c r="N302">
        <v>0.94518831726765395</v>
      </c>
      <c r="O302">
        <v>8.8138538886475004</v>
      </c>
      <c r="P302">
        <v>34.247146071160699</v>
      </c>
    </row>
    <row r="303" spans="1:17" x14ac:dyDescent="0.3">
      <c r="A303" t="s">
        <v>708</v>
      </c>
      <c r="B303" t="s">
        <v>709</v>
      </c>
      <c r="C303" t="str">
        <f>IFERROR(VLOOKUP(Table1[[#This Row],[Ticker]],[1]!Table1[[Symbol]:[Industry]],2,FALSE),"-")</f>
        <v>Forest Materials</v>
      </c>
      <c r="D303" t="s">
        <v>710</v>
      </c>
      <c r="E303">
        <v>23209.086264000001</v>
      </c>
      <c r="F303">
        <v>2101.4499999999998</v>
      </c>
      <c r="G303">
        <v>94.377156964632604</v>
      </c>
      <c r="H303">
        <v>-10.221941464253099</v>
      </c>
      <c r="I303">
        <v>33.697702719960802</v>
      </c>
      <c r="J303">
        <v>-6.7926050808264504</v>
      </c>
      <c r="K303">
        <v>2125.6052231221602</v>
      </c>
      <c r="L303">
        <v>1663.85284574256</v>
      </c>
      <c r="M303">
        <v>26.971801036786701</v>
      </c>
      <c r="N303">
        <v>0.54314963921735604</v>
      </c>
      <c r="O303">
        <v>15.1585809797996</v>
      </c>
      <c r="P303">
        <v>132.17876477737201</v>
      </c>
      <c r="Q303">
        <v>0.12040213078617901</v>
      </c>
    </row>
    <row r="304" spans="1:17" hidden="1" x14ac:dyDescent="0.3">
      <c r="A304" t="s">
        <v>711</v>
      </c>
      <c r="B304" t="s">
        <v>712</v>
      </c>
      <c r="C304" t="str">
        <f>IFERROR(VLOOKUP(Table1[[#This Row],[Ticker]],[1]!Table1[[Symbol]:[Industry]],2,FALSE),"-")</f>
        <v>-</v>
      </c>
      <c r="D304" t="s">
        <v>713</v>
      </c>
      <c r="E304">
        <v>23025.673136879999</v>
      </c>
      <c r="F304">
        <v>102.92</v>
      </c>
      <c r="G304">
        <v>106.550253152282</v>
      </c>
      <c r="H304">
        <v>3.05700540623199</v>
      </c>
      <c r="I304">
        <v>36.121635642107599</v>
      </c>
      <c r="J304">
        <v>1.9278794744207901</v>
      </c>
      <c r="K304">
        <v>92.8842873028985</v>
      </c>
      <c r="L304">
        <v>77.244486577717495</v>
      </c>
      <c r="M304">
        <v>50.681017208567297</v>
      </c>
      <c r="N304">
        <v>0.99271499168668598</v>
      </c>
      <c r="O304">
        <v>7.7730275942466898E-2</v>
      </c>
      <c r="P304">
        <v>147.10684273709401</v>
      </c>
      <c r="Q304">
        <v>2.0612820630179999E-2</v>
      </c>
    </row>
    <row r="305" spans="1:17" x14ac:dyDescent="0.3">
      <c r="A305" t="s">
        <v>714</v>
      </c>
      <c r="B305" t="s">
        <v>715</v>
      </c>
      <c r="C305" t="str">
        <f>IFERROR(VLOOKUP(Table1[[#This Row],[Ticker]],[1]!Table1[[Symbol]:[Industry]],2,FALSE),"-")</f>
        <v>Capital Goods</v>
      </c>
      <c r="D305" t="s">
        <v>618</v>
      </c>
      <c r="E305">
        <v>23004.973049759999</v>
      </c>
      <c r="F305">
        <v>1708.2</v>
      </c>
      <c r="G305">
        <v>185.09756829619801</v>
      </c>
      <c r="H305">
        <v>7.4195970218816196</v>
      </c>
      <c r="I305">
        <v>48.484494292068803</v>
      </c>
      <c r="J305">
        <v>-10.134770818751701</v>
      </c>
      <c r="K305">
        <v>1482.2132043618301</v>
      </c>
      <c r="L305">
        <v>1089.6757457458</v>
      </c>
      <c r="M305">
        <v>47.532461982306202</v>
      </c>
      <c r="N305">
        <v>0.44877078435668999</v>
      </c>
      <c r="O305">
        <v>11.049642898957901</v>
      </c>
      <c r="P305">
        <v>217.420793459072</v>
      </c>
      <c r="Q305">
        <v>0.27430760583774699</v>
      </c>
    </row>
    <row r="306" spans="1:17" x14ac:dyDescent="0.3">
      <c r="A306" t="s">
        <v>716</v>
      </c>
      <c r="B306" t="s">
        <v>717</v>
      </c>
      <c r="C306" t="str">
        <f>IFERROR(VLOOKUP(Table1[[#This Row],[Ticker]],[1]!Table1[[Symbol]:[Industry]],2,FALSE),"-")</f>
        <v>Construction</v>
      </c>
      <c r="D306" t="s">
        <v>46</v>
      </c>
      <c r="E306">
        <v>22781.88590755</v>
      </c>
      <c r="F306">
        <v>886.15</v>
      </c>
      <c r="G306">
        <v>21.935599967121899</v>
      </c>
      <c r="H306">
        <v>-12.0819890160725</v>
      </c>
      <c r="I306">
        <v>31.5358668240589</v>
      </c>
      <c r="J306">
        <v>-5.11414417060913</v>
      </c>
      <c r="K306">
        <v>831.20390017826901</v>
      </c>
      <c r="L306">
        <v>715.74678336822001</v>
      </c>
      <c r="M306">
        <v>51.667162161624198</v>
      </c>
      <c r="N306">
        <v>1.29450876581207</v>
      </c>
      <c r="O306">
        <v>9.3268633978445994</v>
      </c>
      <c r="P306">
        <v>61.103536042178</v>
      </c>
      <c r="Q306">
        <v>5.8715568275134002E-2</v>
      </c>
    </row>
    <row r="307" spans="1:17" x14ac:dyDescent="0.3">
      <c r="A307" t="s">
        <v>718</v>
      </c>
      <c r="B307" t="s">
        <v>719</v>
      </c>
      <c r="C307" t="str">
        <f>IFERROR(VLOOKUP(Table1[[#This Row],[Ticker]],[1]!Table1[[Symbol]:[Industry]],2,FALSE),"-")</f>
        <v>Consumer Durables</v>
      </c>
      <c r="D307" t="s">
        <v>103</v>
      </c>
      <c r="E307">
        <v>22630.586342099999</v>
      </c>
      <c r="F307">
        <v>279.95</v>
      </c>
      <c r="G307">
        <v>-35.913631296472602</v>
      </c>
      <c r="H307">
        <v>-6.7342686379739902</v>
      </c>
      <c r="I307">
        <v>-28.586197548937101</v>
      </c>
      <c r="J307">
        <v>2.2361930451454501</v>
      </c>
      <c r="K307">
        <v>276.505141510621</v>
      </c>
      <c r="L307">
        <v>292.19086464765797</v>
      </c>
      <c r="M307">
        <v>62.358621404913102</v>
      </c>
      <c r="N307">
        <v>1.8236848891278501</v>
      </c>
      <c r="O307">
        <v>27.629933916770799</v>
      </c>
      <c r="P307">
        <v>11.157434981139501</v>
      </c>
      <c r="Q307">
        <v>-0.13899543833035499</v>
      </c>
    </row>
    <row r="308" spans="1:17" hidden="1" x14ac:dyDescent="0.3">
      <c r="A308" t="s">
        <v>720</v>
      </c>
      <c r="B308" t="s">
        <v>721</v>
      </c>
      <c r="C308" t="str">
        <f>IFERROR(VLOOKUP(Table1[[#This Row],[Ticker]],[1]!Table1[[Symbol]:[Industry]],2,FALSE),"-")</f>
        <v>-</v>
      </c>
      <c r="D308" t="s">
        <v>62</v>
      </c>
      <c r="E308">
        <v>22600.5233013</v>
      </c>
      <c r="F308">
        <v>4940.25</v>
      </c>
      <c r="G308">
        <v>2.1171550144859501</v>
      </c>
      <c r="H308">
        <v>-3.6595225213352198</v>
      </c>
      <c r="I308">
        <v>2.02542297547211</v>
      </c>
      <c r="J308">
        <v>4.3776020911524096</v>
      </c>
      <c r="K308">
        <v>4634.27677314418</v>
      </c>
      <c r="L308">
        <v>4368.1700694094698</v>
      </c>
      <c r="M308">
        <v>66.139953601099407</v>
      </c>
      <c r="N308">
        <v>1.5615729496732</v>
      </c>
      <c r="O308">
        <v>2.2215474925357999</v>
      </c>
      <c r="P308">
        <v>30.620149914731002</v>
      </c>
      <c r="Q308">
        <v>-0.12726573236689701</v>
      </c>
    </row>
    <row r="309" spans="1:17" x14ac:dyDescent="0.3">
      <c r="A309" t="s">
        <v>722</v>
      </c>
      <c r="B309" t="s">
        <v>723</v>
      </c>
      <c r="C309" t="str">
        <f>IFERROR(VLOOKUP(Table1[[#This Row],[Ticker]],[1]!Table1[[Symbol]:[Industry]],2,FALSE),"-")</f>
        <v>Automobile and Auto Components</v>
      </c>
      <c r="D309" t="s">
        <v>193</v>
      </c>
      <c r="E309">
        <v>22496.188956099999</v>
      </c>
      <c r="F309">
        <v>591.85</v>
      </c>
      <c r="G309">
        <v>-16.280812728774201</v>
      </c>
      <c r="H309">
        <v>-1.0536736044820201</v>
      </c>
      <c r="I309">
        <v>9.5085160165204705</v>
      </c>
      <c r="J309">
        <v>-4.2192725693157396</v>
      </c>
      <c r="K309">
        <v>557.891649738095</v>
      </c>
      <c r="L309">
        <v>500.53395337738601</v>
      </c>
      <c r="M309">
        <v>48.085332856173999</v>
      </c>
      <c r="N309">
        <v>0.68913037496990903</v>
      </c>
      <c r="O309">
        <v>5.1617808566359598</v>
      </c>
      <c r="P309">
        <v>45.489183874139599</v>
      </c>
      <c r="Q309">
        <v>8.3216878642313002E-2</v>
      </c>
    </row>
    <row r="310" spans="1:17" x14ac:dyDescent="0.3">
      <c r="A310" t="s">
        <v>724</v>
      </c>
      <c r="B310" t="s">
        <v>725</v>
      </c>
      <c r="C310" t="str">
        <f>IFERROR(VLOOKUP(Table1[[#This Row],[Ticker]],[1]!Table1[[Symbol]:[Industry]],2,FALSE),"-")</f>
        <v>Fast Moving Consumer Goods</v>
      </c>
      <c r="D310" t="s">
        <v>285</v>
      </c>
      <c r="E310">
        <v>22350.516573749999</v>
      </c>
      <c r="F310">
        <v>1679.4</v>
      </c>
      <c r="G310">
        <v>-3.7711465855213402</v>
      </c>
      <c r="H310">
        <v>-7.8757736335180297</v>
      </c>
      <c r="I310">
        <v>-9.4182447804111398</v>
      </c>
      <c r="J310">
        <v>-3.8128723126485098</v>
      </c>
      <c r="K310">
        <v>1706.16271106371</v>
      </c>
      <c r="L310">
        <v>1588.41899319447</v>
      </c>
      <c r="M310">
        <v>35.649473335963599</v>
      </c>
      <c r="N310">
        <v>0.77632168328751705</v>
      </c>
      <c r="O310">
        <v>12.248422055495899</v>
      </c>
      <c r="P310">
        <v>47.154435925520197</v>
      </c>
      <c r="Q310">
        <v>5.7424558533709001E-2</v>
      </c>
    </row>
    <row r="311" spans="1:17" x14ac:dyDescent="0.3">
      <c r="A311" t="s">
        <v>726</v>
      </c>
      <c r="B311" t="s">
        <v>727</v>
      </c>
      <c r="C311" t="str">
        <f>IFERROR(VLOOKUP(Table1[[#This Row],[Ticker]],[1]!Table1[[Symbol]:[Industry]],2,FALSE),"-")</f>
        <v>Capital Goods</v>
      </c>
      <c r="D311" t="s">
        <v>153</v>
      </c>
      <c r="E311">
        <v>22161.890140031999</v>
      </c>
      <c r="F311">
        <v>169.98</v>
      </c>
      <c r="G311">
        <v>229.00922277426599</v>
      </c>
      <c r="H311">
        <v>12.859354363554401</v>
      </c>
      <c r="I311">
        <v>39.2764739353997</v>
      </c>
      <c r="J311">
        <v>6.40720901144807</v>
      </c>
      <c r="K311">
        <v>148.67440559674</v>
      </c>
      <c r="L311">
        <v>119.30481094222201</v>
      </c>
      <c r="M311">
        <v>78.805933790829101</v>
      </c>
      <c r="N311">
        <v>2.3530674151544799</v>
      </c>
      <c r="O311">
        <v>4.1298976350159</v>
      </c>
      <c r="P311">
        <v>269.52173913043401</v>
      </c>
      <c r="Q311">
        <v>0.16026567331038899</v>
      </c>
    </row>
    <row r="312" spans="1:17" x14ac:dyDescent="0.3">
      <c r="A312" t="s">
        <v>728</v>
      </c>
      <c r="B312" t="s">
        <v>729</v>
      </c>
      <c r="C312" t="str">
        <f>IFERROR(VLOOKUP(Table1[[#This Row],[Ticker]],[1]!Table1[[Symbol]:[Industry]],2,FALSE),"-")</f>
        <v>Capital Goods</v>
      </c>
      <c r="D312" t="s">
        <v>258</v>
      </c>
      <c r="E312">
        <v>22094.785302079999</v>
      </c>
      <c r="F312">
        <v>696.75</v>
      </c>
      <c r="G312">
        <v>-4.7484084385959804</v>
      </c>
      <c r="H312">
        <v>-3.9979466731515498</v>
      </c>
      <c r="I312">
        <v>18.170384695333599</v>
      </c>
      <c r="J312">
        <v>-5.5773803442266203</v>
      </c>
      <c r="K312">
        <v>679.20420995607606</v>
      </c>
      <c r="L312">
        <v>608.71118462447305</v>
      </c>
      <c r="M312">
        <v>37.718849350176001</v>
      </c>
      <c r="N312">
        <v>0.62672370474778605</v>
      </c>
      <c r="O312">
        <v>14.6681019016864</v>
      </c>
      <c r="P312">
        <v>50.485961123110101</v>
      </c>
      <c r="Q312">
        <v>0.10780413366676</v>
      </c>
    </row>
    <row r="313" spans="1:17" x14ac:dyDescent="0.3">
      <c r="A313" t="s">
        <v>730</v>
      </c>
      <c r="B313" t="s">
        <v>731</v>
      </c>
      <c r="C313" t="str">
        <f>IFERROR(VLOOKUP(Table1[[#This Row],[Ticker]],[1]!Table1[[Symbol]:[Industry]],2,FALSE),"-")</f>
        <v>Diversified</v>
      </c>
      <c r="D313" t="s">
        <v>647</v>
      </c>
      <c r="E313">
        <v>22057.961067820001</v>
      </c>
      <c r="F313">
        <v>703.7</v>
      </c>
      <c r="G313">
        <v>186.046537099494</v>
      </c>
      <c r="H313">
        <v>6.69752334168773</v>
      </c>
      <c r="I313">
        <v>17.7951897368985</v>
      </c>
      <c r="J313">
        <v>2.6021870751498501</v>
      </c>
      <c r="K313">
        <v>636.56463118697297</v>
      </c>
      <c r="L313">
        <v>551.59615056660402</v>
      </c>
      <c r="M313">
        <v>62.889689613472697</v>
      </c>
      <c r="N313">
        <v>1.2733773564744799</v>
      </c>
      <c r="O313">
        <v>11.1624271706693</v>
      </c>
      <c r="P313">
        <v>228.44807467911301</v>
      </c>
      <c r="Q313">
        <v>0.13789043112591801</v>
      </c>
    </row>
    <row r="314" spans="1:17" x14ac:dyDescent="0.3">
      <c r="A314" t="s">
        <v>732</v>
      </c>
      <c r="B314" t="s">
        <v>733</v>
      </c>
      <c r="C314" t="str">
        <f>IFERROR(VLOOKUP(Table1[[#This Row],[Ticker]],[1]!Table1[[Symbol]:[Industry]],2,FALSE),"-")</f>
        <v>Consumer Durables</v>
      </c>
      <c r="D314" t="s">
        <v>734</v>
      </c>
      <c r="E314">
        <v>21818.3871</v>
      </c>
      <c r="F314">
        <v>1369.7</v>
      </c>
      <c r="G314">
        <v>-22.893644702808601</v>
      </c>
      <c r="H314">
        <v>2.8878597924398899</v>
      </c>
      <c r="I314">
        <v>-13.877836165951701</v>
      </c>
      <c r="J314">
        <v>-7.1516541585837201</v>
      </c>
      <c r="K314">
        <v>1341.65217567441</v>
      </c>
      <c r="L314">
        <v>1290.26433841365</v>
      </c>
      <c r="M314">
        <v>34.926652635566803</v>
      </c>
      <c r="N314">
        <v>0.76552752215992703</v>
      </c>
      <c r="O314">
        <v>11.2506388260202</v>
      </c>
      <c r="P314">
        <v>23.3574998874229</v>
      </c>
      <c r="Q314">
        <v>5.6058245978849999E-3</v>
      </c>
    </row>
    <row r="315" spans="1:17" x14ac:dyDescent="0.3">
      <c r="A315" t="s">
        <v>735</v>
      </c>
      <c r="B315" t="s">
        <v>736</v>
      </c>
      <c r="C315" t="str">
        <f>IFERROR(VLOOKUP(Table1[[#This Row],[Ticker]],[1]!Table1[[Symbol]:[Industry]],2,FALSE),"-")</f>
        <v>Healthcare</v>
      </c>
      <c r="D315" t="s">
        <v>62</v>
      </c>
      <c r="E315">
        <v>21636.472296</v>
      </c>
      <c r="F315">
        <v>1208.0999999999999</v>
      </c>
      <c r="G315">
        <v>42.331705298391803</v>
      </c>
      <c r="H315">
        <v>-9.4191520054454791</v>
      </c>
      <c r="I315">
        <v>31.115797319878599</v>
      </c>
      <c r="J315">
        <v>-4.7306239500205303</v>
      </c>
      <c r="K315">
        <v>1119.0394256490899</v>
      </c>
      <c r="L315">
        <v>960.59192361104397</v>
      </c>
      <c r="M315">
        <v>60.377168732490503</v>
      </c>
      <c r="N315">
        <v>0.93747472637509499</v>
      </c>
      <c r="O315">
        <v>4.2504759539773396</v>
      </c>
      <c r="P315">
        <v>70.623543535061003</v>
      </c>
      <c r="Q315">
        <v>-3.5924047467500997E-2</v>
      </c>
    </row>
    <row r="316" spans="1:17" x14ac:dyDescent="0.3">
      <c r="A316" t="s">
        <v>737</v>
      </c>
      <c r="B316" t="s">
        <v>738</v>
      </c>
      <c r="C316" t="str">
        <f>IFERROR(VLOOKUP(Table1[[#This Row],[Ticker]],[1]!Table1[[Symbol]:[Industry]],2,FALSE),"-")</f>
        <v>Construction</v>
      </c>
      <c r="D316" t="s">
        <v>233</v>
      </c>
      <c r="E316">
        <v>21615.897215879999</v>
      </c>
      <c r="F316">
        <v>1330.65</v>
      </c>
      <c r="G316">
        <v>110.847988909808</v>
      </c>
      <c r="H316">
        <v>5.30020169279919</v>
      </c>
      <c r="I316">
        <v>70.791494406469496</v>
      </c>
      <c r="J316">
        <v>8.4368056316403592</v>
      </c>
      <c r="K316">
        <v>1212.1342000540501</v>
      </c>
      <c r="L316">
        <v>984.12680367164796</v>
      </c>
      <c r="M316">
        <v>63.042971911467099</v>
      </c>
      <c r="N316">
        <v>1.68237313035222</v>
      </c>
      <c r="O316">
        <v>5.9632510427234804</v>
      </c>
      <c r="P316">
        <v>140.51513782196099</v>
      </c>
      <c r="Q316">
        <v>0.121271293401626</v>
      </c>
    </row>
    <row r="317" spans="1:17" hidden="1" x14ac:dyDescent="0.3">
      <c r="A317" t="s">
        <v>739</v>
      </c>
      <c r="B317" t="s">
        <v>740</v>
      </c>
      <c r="C317" t="str">
        <f>IFERROR(VLOOKUP(Table1[[#This Row],[Ticker]],[1]!Table1[[Symbol]:[Industry]],2,FALSE),"-")</f>
        <v>Consumer Durables</v>
      </c>
      <c r="D317" t="s">
        <v>40</v>
      </c>
      <c r="E317">
        <v>21474.44300548</v>
      </c>
      <c r="F317">
        <v>972.2</v>
      </c>
      <c r="G317">
        <v>-2.8709234137961901</v>
      </c>
      <c r="H317">
        <v>6.2660780230667603</v>
      </c>
      <c r="I317">
        <v>-3.5060626604457701</v>
      </c>
      <c r="J317">
        <v>0.121805628308048</v>
      </c>
      <c r="K317">
        <v>905.047543851878</v>
      </c>
      <c r="M317">
        <v>62.4839079843062</v>
      </c>
      <c r="N317">
        <v>1.2156160270220999</v>
      </c>
      <c r="O317">
        <v>5.4309812795720802</v>
      </c>
      <c r="P317">
        <v>36.698537682789599</v>
      </c>
    </row>
    <row r="318" spans="1:17" x14ac:dyDescent="0.3">
      <c r="A318" t="s">
        <v>741</v>
      </c>
      <c r="B318" t="s">
        <v>742</v>
      </c>
      <c r="C318" t="str">
        <f>IFERROR(VLOOKUP(Table1[[#This Row],[Ticker]],[1]!Table1[[Symbol]:[Industry]],2,FALSE),"-")</f>
        <v>Healthcare</v>
      </c>
      <c r="D318" t="s">
        <v>62</v>
      </c>
      <c r="E318">
        <v>21412.73127394</v>
      </c>
      <c r="F318">
        <v>841.15</v>
      </c>
      <c r="G318">
        <v>46.661525994667798</v>
      </c>
      <c r="H318">
        <v>10.6179732053916</v>
      </c>
      <c r="I318">
        <v>8.3781096866908502</v>
      </c>
      <c r="J318">
        <v>2.64800722673407</v>
      </c>
      <c r="K318">
        <v>730.94538647824504</v>
      </c>
      <c r="L318">
        <v>653.39324217794001</v>
      </c>
      <c r="M318">
        <v>68.148378232498004</v>
      </c>
      <c r="N318">
        <v>1.1279835708798001</v>
      </c>
      <c r="O318">
        <v>5.7718599536349098</v>
      </c>
      <c r="P318">
        <v>76.101748141944896</v>
      </c>
      <c r="Q318">
        <v>3.7653096287038001E-2</v>
      </c>
    </row>
    <row r="319" spans="1:17" x14ac:dyDescent="0.3">
      <c r="A319" t="s">
        <v>743</v>
      </c>
      <c r="B319" t="s">
        <v>744</v>
      </c>
      <c r="C319" t="str">
        <f>IFERROR(VLOOKUP(Table1[[#This Row],[Ticker]],[1]!Table1[[Symbol]:[Industry]],2,FALSE),"-")</f>
        <v>Financial Services</v>
      </c>
      <c r="D319" t="s">
        <v>409</v>
      </c>
      <c r="E319">
        <v>21180.5319648</v>
      </c>
      <c r="F319">
        <v>946.1</v>
      </c>
      <c r="G319">
        <v>-29.774970549289499</v>
      </c>
      <c r="H319">
        <v>0.82921336729609096</v>
      </c>
      <c r="I319">
        <v>-9.8336227786855694</v>
      </c>
      <c r="J319">
        <v>-0.92261938810089505</v>
      </c>
      <c r="K319">
        <v>887.13667866307105</v>
      </c>
      <c r="L319">
        <v>903.60207715630304</v>
      </c>
      <c r="M319">
        <v>64.128503543974801</v>
      </c>
      <c r="N319">
        <v>0.83101582398526797</v>
      </c>
      <c r="O319">
        <v>20.489377444244699</v>
      </c>
      <c r="P319">
        <v>28.441487917458499</v>
      </c>
      <c r="Q319">
        <v>-7.9194132404988002E-2</v>
      </c>
    </row>
    <row r="320" spans="1:17" hidden="1" x14ac:dyDescent="0.3">
      <c r="A320" t="s">
        <v>745</v>
      </c>
      <c r="B320" t="s">
        <v>746</v>
      </c>
      <c r="C320" t="str">
        <f>IFERROR(VLOOKUP(Table1[[#This Row],[Ticker]],[1]!Table1[[Symbol]:[Industry]],2,FALSE),"-")</f>
        <v>Realty</v>
      </c>
      <c r="D320" t="s">
        <v>140</v>
      </c>
      <c r="E320">
        <v>21123.674731485</v>
      </c>
      <c r="F320">
        <v>1503.35</v>
      </c>
      <c r="G320">
        <v>202.178689909648</v>
      </c>
      <c r="H320">
        <v>5.0046612407042197</v>
      </c>
      <c r="I320">
        <v>20.602148922327999</v>
      </c>
      <c r="J320">
        <v>-3.1348574276709802</v>
      </c>
      <c r="K320">
        <v>1375.9141613705201</v>
      </c>
      <c r="M320">
        <v>63.428991893161502</v>
      </c>
      <c r="N320">
        <v>1.0209148534862</v>
      </c>
      <c r="O320">
        <v>4.0343233445305504</v>
      </c>
      <c r="P320">
        <v>238.59234234234199</v>
      </c>
    </row>
    <row r="321" spans="1:17" x14ac:dyDescent="0.3">
      <c r="A321" t="s">
        <v>747</v>
      </c>
      <c r="B321" t="s">
        <v>748</v>
      </c>
      <c r="C321" t="str">
        <f>IFERROR(VLOOKUP(Table1[[#This Row],[Ticker]],[1]!Table1[[Symbol]:[Industry]],2,FALSE),"-")</f>
        <v>Construction</v>
      </c>
      <c r="D321" t="s">
        <v>46</v>
      </c>
      <c r="E321">
        <v>20966.936806260001</v>
      </c>
      <c r="F321">
        <v>333.95</v>
      </c>
      <c r="G321">
        <v>117.02625747601699</v>
      </c>
      <c r="H321">
        <v>-5.2649910605689501</v>
      </c>
      <c r="I321">
        <v>60.079404663656398</v>
      </c>
      <c r="J321">
        <v>-4.6221436042775501</v>
      </c>
      <c r="K321">
        <v>305.68424673351598</v>
      </c>
      <c r="L321">
        <v>237.25505326034201</v>
      </c>
      <c r="M321">
        <v>56.025970644554803</v>
      </c>
      <c r="N321">
        <v>0.85419164371740197</v>
      </c>
      <c r="O321">
        <v>4.34196736038328</v>
      </c>
      <c r="P321">
        <v>146.09432571849601</v>
      </c>
      <c r="Q321">
        <v>0.14226553933663899</v>
      </c>
    </row>
    <row r="322" spans="1:17" x14ac:dyDescent="0.3">
      <c r="A322" t="s">
        <v>749</v>
      </c>
      <c r="B322" t="s">
        <v>750</v>
      </c>
      <c r="C322" t="str">
        <f>IFERROR(VLOOKUP(Table1[[#This Row],[Ticker]],[1]!Table1[[Symbol]:[Industry]],2,FALSE),"-")</f>
        <v>Capital Goods</v>
      </c>
      <c r="D322" t="s">
        <v>618</v>
      </c>
      <c r="E322">
        <v>20863.894499999999</v>
      </c>
      <c r="F322">
        <v>5005.05</v>
      </c>
      <c r="G322">
        <v>184.04847713984299</v>
      </c>
      <c r="H322">
        <v>2.0178082141795599</v>
      </c>
      <c r="I322">
        <v>48.334934219629702</v>
      </c>
      <c r="J322">
        <v>-4.9615948383496704</v>
      </c>
      <c r="K322">
        <v>4343.7085452022402</v>
      </c>
      <c r="L322">
        <v>3365.84794395677</v>
      </c>
      <c r="M322">
        <v>60.858000196897997</v>
      </c>
      <c r="N322">
        <v>1.54606660172364</v>
      </c>
      <c r="O322">
        <v>9.6492542532042602</v>
      </c>
      <c r="P322">
        <v>215.776025236593</v>
      </c>
      <c r="Q322">
        <v>0.15371041771838301</v>
      </c>
    </row>
    <row r="323" spans="1:17" x14ac:dyDescent="0.3">
      <c r="A323" t="s">
        <v>751</v>
      </c>
      <c r="B323" t="s">
        <v>752</v>
      </c>
      <c r="C323" t="str">
        <f>IFERROR(VLOOKUP(Table1[[#This Row],[Ticker]],[1]!Table1[[Symbol]:[Industry]],2,FALSE),"-")</f>
        <v>Financial Services</v>
      </c>
      <c r="D323" t="s">
        <v>481</v>
      </c>
      <c r="E323">
        <v>20793.846176859999</v>
      </c>
      <c r="F323">
        <v>800.6</v>
      </c>
      <c r="G323">
        <v>-1.23726217973621</v>
      </c>
      <c r="H323">
        <v>-8.0502506299622691</v>
      </c>
      <c r="I323">
        <v>-10.8383817293038</v>
      </c>
      <c r="J323">
        <v>-5.3022197530652598E-2</v>
      </c>
      <c r="K323">
        <v>780.40090285615304</v>
      </c>
      <c r="L323">
        <v>732.55801151821095</v>
      </c>
      <c r="M323">
        <v>51.735900713894402</v>
      </c>
      <c r="N323">
        <v>0.65219867375405605</v>
      </c>
      <c r="O323">
        <v>14.126904821383899</v>
      </c>
      <c r="P323">
        <v>33.857214512623301</v>
      </c>
      <c r="Q323">
        <v>1.9628638325657002E-2</v>
      </c>
    </row>
    <row r="324" spans="1:17" x14ac:dyDescent="0.3">
      <c r="A324" t="s">
        <v>753</v>
      </c>
      <c r="B324" t="s">
        <v>754</v>
      </c>
      <c r="C324" t="str">
        <f>IFERROR(VLOOKUP(Table1[[#This Row],[Ticker]],[1]!Table1[[Symbol]:[Industry]],2,FALSE),"-")</f>
        <v>Chemicals</v>
      </c>
      <c r="D324" t="s">
        <v>170</v>
      </c>
      <c r="E324">
        <v>20734.503167524999</v>
      </c>
      <c r="F324">
        <v>7049.75</v>
      </c>
      <c r="G324">
        <v>-18.8846927704626</v>
      </c>
      <c r="H324">
        <v>6.2447144308997196</v>
      </c>
      <c r="I324">
        <v>-8.6417040860572296</v>
      </c>
      <c r="J324">
        <v>2.1006778828197401</v>
      </c>
      <c r="K324">
        <v>6346.6922451922101</v>
      </c>
      <c r="L324">
        <v>6423.1291917395602</v>
      </c>
      <c r="M324">
        <v>86.666944096646802</v>
      </c>
      <c r="N324">
        <v>1.23841426973333</v>
      </c>
      <c r="O324">
        <v>7.6619738288591801</v>
      </c>
      <c r="P324">
        <v>36.231001864788297</v>
      </c>
      <c r="Q324">
        <v>-0.127520285918586</v>
      </c>
    </row>
    <row r="325" spans="1:17" x14ac:dyDescent="0.3">
      <c r="A325" t="s">
        <v>755</v>
      </c>
      <c r="B325" t="s">
        <v>756</v>
      </c>
      <c r="C325" t="str">
        <f>IFERROR(VLOOKUP(Table1[[#This Row],[Ticker]],[1]!Table1[[Symbol]:[Industry]],2,FALSE),"-")</f>
        <v>Chemicals</v>
      </c>
      <c r="D325" t="s">
        <v>253</v>
      </c>
      <c r="E325">
        <v>20712.830173979899</v>
      </c>
      <c r="F325">
        <v>418.1</v>
      </c>
      <c r="G325">
        <v>169.078009756923</v>
      </c>
      <c r="H325">
        <v>11.0103928385094</v>
      </c>
      <c r="I325">
        <v>0.28795372118698698</v>
      </c>
      <c r="J325">
        <v>2.80113681900287</v>
      </c>
      <c r="K325">
        <v>379.06996495415802</v>
      </c>
      <c r="L325">
        <v>320.17209828634702</v>
      </c>
      <c r="M325">
        <v>63.724644626244</v>
      </c>
      <c r="N325">
        <v>1.35904473220455</v>
      </c>
      <c r="O325">
        <v>5.9315953121262801</v>
      </c>
      <c r="P325">
        <v>213.18352059924999</v>
      </c>
      <c r="Q325">
        <v>0.191423892253995</v>
      </c>
    </row>
    <row r="326" spans="1:17" x14ac:dyDescent="0.3">
      <c r="A326" t="s">
        <v>757</v>
      </c>
      <c r="B326" t="s">
        <v>758</v>
      </c>
      <c r="C326" t="str">
        <f>IFERROR(VLOOKUP(Table1[[#This Row],[Ticker]],[1]!Table1[[Symbol]:[Industry]],2,FALSE),"-")</f>
        <v>Financial Services</v>
      </c>
      <c r="D326" t="s">
        <v>557</v>
      </c>
      <c r="E326">
        <v>20679.309836249999</v>
      </c>
      <c r="F326">
        <v>487.5</v>
      </c>
      <c r="G326">
        <v>-34.779650895045002</v>
      </c>
      <c r="H326">
        <v>3.8685875085107499E-2</v>
      </c>
      <c r="I326">
        <v>-35.557312986865803</v>
      </c>
      <c r="J326">
        <v>-7.1991181692039099</v>
      </c>
      <c r="K326">
        <v>464.57082071883298</v>
      </c>
      <c r="L326">
        <v>484.45312819521899</v>
      </c>
      <c r="M326">
        <v>44.095296185379297</v>
      </c>
      <c r="N326">
        <v>1.0460656967390201</v>
      </c>
      <c r="O326">
        <v>40.517450419563197</v>
      </c>
      <c r="P326">
        <v>60.214276324438003</v>
      </c>
      <c r="Q326">
        <v>4.8352912146862E-2</v>
      </c>
    </row>
    <row r="327" spans="1:17" x14ac:dyDescent="0.3">
      <c r="A327" t="s">
        <v>759</v>
      </c>
      <c r="B327" t="s">
        <v>760</v>
      </c>
      <c r="C327" t="str">
        <f>IFERROR(VLOOKUP(Table1[[#This Row],[Ticker]],[1]!Table1[[Symbol]:[Industry]],2,FALSE),"-")</f>
        <v>Financial Services</v>
      </c>
      <c r="D327" t="s">
        <v>557</v>
      </c>
      <c r="E327">
        <v>20518.003827749999</v>
      </c>
      <c r="F327">
        <v>2277.5500000000002</v>
      </c>
      <c r="G327">
        <v>17.766129375711699</v>
      </c>
      <c r="H327">
        <v>-19.460141443518701</v>
      </c>
      <c r="I327">
        <v>-52.5000061719809</v>
      </c>
      <c r="J327">
        <v>-7.0871471936530002</v>
      </c>
      <c r="K327">
        <v>2523.5333940069099</v>
      </c>
      <c r="L327">
        <v>2575.6221173711401</v>
      </c>
      <c r="M327">
        <v>35.1433857279264</v>
      </c>
      <c r="N327">
        <v>2.0342446775479601</v>
      </c>
      <c r="O327">
        <v>71.061008539878301</v>
      </c>
      <c r="P327">
        <v>56.856060606060602</v>
      </c>
      <c r="Q327">
        <v>4.9319704139750002E-2</v>
      </c>
    </row>
    <row r="328" spans="1:17" x14ac:dyDescent="0.3">
      <c r="A328" t="s">
        <v>761</v>
      </c>
      <c r="B328" t="s">
        <v>762</v>
      </c>
      <c r="C328" t="str">
        <f>IFERROR(VLOOKUP(Table1[[#This Row],[Ticker]],[1]!Table1[[Symbol]:[Industry]],2,FALSE),"-")</f>
        <v>Consumer Services</v>
      </c>
      <c r="D328" t="s">
        <v>532</v>
      </c>
      <c r="E328">
        <v>20514.589633145999</v>
      </c>
      <c r="F328">
        <v>170.07</v>
      </c>
      <c r="G328">
        <v>-38.027603237776397</v>
      </c>
      <c r="H328">
        <v>-13.187744297365899</v>
      </c>
      <c r="I328">
        <v>-19.829390582871898</v>
      </c>
      <c r="J328">
        <v>-2.08270677691501</v>
      </c>
      <c r="K328">
        <v>164.75593749239201</v>
      </c>
      <c r="L328">
        <v>169.739405440279</v>
      </c>
      <c r="M328">
        <v>63.524062257803301</v>
      </c>
      <c r="N328">
        <v>0.881979308373666</v>
      </c>
      <c r="O328">
        <v>33.768448285999803</v>
      </c>
      <c r="P328">
        <v>19.5571177504393</v>
      </c>
      <c r="Q328">
        <v>1.5571038711385E-2</v>
      </c>
    </row>
    <row r="329" spans="1:17" hidden="1" x14ac:dyDescent="0.3">
      <c r="A329" t="s">
        <v>763</v>
      </c>
      <c r="B329" t="s">
        <v>764</v>
      </c>
      <c r="C329" t="str">
        <f>IFERROR(VLOOKUP(Table1[[#This Row],[Ticker]],[1]!Table1[[Symbol]:[Industry]],2,FALSE),"-")</f>
        <v>-</v>
      </c>
      <c r="D329" t="s">
        <v>130</v>
      </c>
      <c r="E329">
        <v>20510.08310444</v>
      </c>
      <c r="F329">
        <v>14202.8</v>
      </c>
      <c r="G329">
        <v>226.75246306654699</v>
      </c>
      <c r="H329">
        <v>-7.4545786865442896</v>
      </c>
      <c r="I329">
        <v>92.682597885852502</v>
      </c>
      <c r="J329">
        <v>-2.3998212796279299</v>
      </c>
      <c r="K329">
        <v>11854.1449966156</v>
      </c>
      <c r="L329">
        <v>8358.9934507743801</v>
      </c>
      <c r="M329">
        <v>48.9451253859133</v>
      </c>
      <c r="N329">
        <v>0.71027710516509501</v>
      </c>
      <c r="O329">
        <v>10.556369166643099</v>
      </c>
      <c r="P329">
        <v>273.35997160920499</v>
      </c>
    </row>
    <row r="330" spans="1:17" x14ac:dyDescent="0.3">
      <c r="A330" t="s">
        <v>765</v>
      </c>
      <c r="B330" t="s">
        <v>766</v>
      </c>
      <c r="C330" t="str">
        <f>IFERROR(VLOOKUP(Table1[[#This Row],[Ticker]],[1]!Table1[[Symbol]:[Industry]],2,FALSE),"-")</f>
        <v>Financial Services</v>
      </c>
      <c r="D330" t="s">
        <v>49</v>
      </c>
      <c r="E330">
        <v>20454.97210499</v>
      </c>
      <c r="F330">
        <v>1282.9000000000001</v>
      </c>
      <c r="G330">
        <v>-26.3973487362707</v>
      </c>
      <c r="H330">
        <v>-18.373888622307302</v>
      </c>
      <c r="I330">
        <v>-34.527226409815199</v>
      </c>
      <c r="J330">
        <v>-3.7932755083766101</v>
      </c>
      <c r="K330">
        <v>1382.22890789658</v>
      </c>
      <c r="L330">
        <v>1423.9572573196001</v>
      </c>
      <c r="M330">
        <v>35.883147790565999</v>
      </c>
      <c r="N330">
        <v>1.54717653347949</v>
      </c>
      <c r="O330">
        <v>39.995323096110297</v>
      </c>
      <c r="P330">
        <v>7.7976640618435598</v>
      </c>
      <c r="Q330">
        <v>4.5884132261414003E-2</v>
      </c>
    </row>
    <row r="331" spans="1:17" x14ac:dyDescent="0.3">
      <c r="A331" t="s">
        <v>767</v>
      </c>
      <c r="B331" t="s">
        <v>768</v>
      </c>
      <c r="C331" t="str">
        <f>IFERROR(VLOOKUP(Table1[[#This Row],[Ticker]],[1]!Table1[[Symbol]:[Industry]],2,FALSE),"-")</f>
        <v>Information Technology</v>
      </c>
      <c r="D331" t="s">
        <v>288</v>
      </c>
      <c r="E331">
        <v>20441.43693783</v>
      </c>
      <c r="F331">
        <v>1859.35</v>
      </c>
      <c r="G331">
        <v>2.04141782197099</v>
      </c>
      <c r="H331">
        <v>-7.7881065954761102</v>
      </c>
      <c r="I331">
        <v>-30.295074553998599</v>
      </c>
      <c r="J331">
        <v>1.39904946646821</v>
      </c>
      <c r="K331">
        <v>1843.7731095164399</v>
      </c>
      <c r="L331">
        <v>1832.25214853798</v>
      </c>
      <c r="M331">
        <v>63.411312837380997</v>
      </c>
      <c r="N331">
        <v>1.4891293815576701</v>
      </c>
      <c r="O331">
        <v>32.247828542232398</v>
      </c>
      <c r="P331">
        <v>30.930920357721199</v>
      </c>
      <c r="Q331">
        <v>4.8260215835113002E-2</v>
      </c>
    </row>
    <row r="332" spans="1:17" x14ac:dyDescent="0.3">
      <c r="A332" t="s">
        <v>769</v>
      </c>
      <c r="B332" t="s">
        <v>770</v>
      </c>
      <c r="C332" t="str">
        <f>IFERROR(VLOOKUP(Table1[[#This Row],[Ticker]],[1]!Table1[[Symbol]:[Industry]],2,FALSE),"-")</f>
        <v>Chemicals</v>
      </c>
      <c r="D332" t="s">
        <v>369</v>
      </c>
      <c r="E332">
        <v>20393.201917300001</v>
      </c>
      <c r="F332">
        <v>507.7</v>
      </c>
      <c r="G332">
        <v>64.088960111473</v>
      </c>
      <c r="H332">
        <v>13.5469140492965</v>
      </c>
      <c r="I332">
        <v>20.382992783292401</v>
      </c>
      <c r="J332">
        <v>-4.19639451879892</v>
      </c>
      <c r="K332">
        <v>458.58110169894502</v>
      </c>
      <c r="L332">
        <v>384.14997968441497</v>
      </c>
      <c r="M332">
        <v>53.197968526403301</v>
      </c>
      <c r="N332">
        <v>1.01663244340475</v>
      </c>
      <c r="O332">
        <v>13.127831396494001</v>
      </c>
      <c r="P332">
        <v>103.03939212157501</v>
      </c>
      <c r="Q332">
        <v>3.6171676809070998E-2</v>
      </c>
    </row>
    <row r="333" spans="1:17" hidden="1" x14ac:dyDescent="0.3">
      <c r="A333" t="s">
        <v>771</v>
      </c>
      <c r="B333" t="s">
        <v>772</v>
      </c>
      <c r="C333" t="str">
        <f>IFERROR(VLOOKUP(Table1[[#This Row],[Ticker]],[1]!Table1[[Symbol]:[Industry]],2,FALSE),"-")</f>
        <v>-</v>
      </c>
      <c r="D333" t="s">
        <v>541</v>
      </c>
      <c r="E333">
        <v>20325.835546900002</v>
      </c>
      <c r="F333">
        <v>816.5</v>
      </c>
      <c r="G333">
        <v>-36.0776004762158</v>
      </c>
      <c r="H333">
        <v>-5.6909288193871896</v>
      </c>
      <c r="I333">
        <v>-19.713604621468701</v>
      </c>
      <c r="J333">
        <v>-3.2393271324931101</v>
      </c>
      <c r="K333">
        <v>827.42960043756102</v>
      </c>
      <c r="L333">
        <v>852.718230040815</v>
      </c>
      <c r="M333">
        <v>32.992408361166703</v>
      </c>
      <c r="N333">
        <v>1.07383221038726</v>
      </c>
      <c r="O333">
        <v>19.2896509491733</v>
      </c>
      <c r="P333">
        <v>7.6821628750412199</v>
      </c>
      <c r="Q333">
        <v>-0.16612413387504599</v>
      </c>
    </row>
    <row r="334" spans="1:17" x14ac:dyDescent="0.3">
      <c r="A334" t="s">
        <v>773</v>
      </c>
      <c r="B334" t="s">
        <v>774</v>
      </c>
      <c r="C334" t="str">
        <f>IFERROR(VLOOKUP(Table1[[#This Row],[Ticker]],[1]!Table1[[Symbol]:[Industry]],2,FALSE),"-")</f>
        <v>Healthcare</v>
      </c>
      <c r="D334" t="s">
        <v>775</v>
      </c>
      <c r="E334">
        <v>20310.43097971</v>
      </c>
      <c r="F334">
        <v>2116.3000000000002</v>
      </c>
      <c r="G334">
        <v>69.317828502296194</v>
      </c>
      <c r="H334">
        <v>0.916746367405324</v>
      </c>
      <c r="I334">
        <v>34.380492188739701</v>
      </c>
      <c r="J334">
        <v>-0.355872625972179</v>
      </c>
      <c r="K334">
        <v>1898.10581089316</v>
      </c>
      <c r="L334">
        <v>1611.3879165251601</v>
      </c>
      <c r="M334">
        <v>64.348925094006404</v>
      </c>
      <c r="N334">
        <v>0.98221631705726797</v>
      </c>
      <c r="O334">
        <v>5.6844492746774797</v>
      </c>
      <c r="P334">
        <v>96.819344338525894</v>
      </c>
      <c r="Q334">
        <v>6.2674672133157999E-2</v>
      </c>
    </row>
    <row r="335" spans="1:17" hidden="1" x14ac:dyDescent="0.3">
      <c r="A335" t="s">
        <v>776</v>
      </c>
      <c r="B335" t="s">
        <v>777</v>
      </c>
      <c r="C335" t="str">
        <f>IFERROR(VLOOKUP(Table1[[#This Row],[Ticker]],[1]!Table1[[Symbol]:[Industry]],2,FALSE),"-")</f>
        <v>-</v>
      </c>
      <c r="E335">
        <v>20290.880553625</v>
      </c>
      <c r="F335">
        <v>1948.25</v>
      </c>
      <c r="G335">
        <v>604.01168448585895</v>
      </c>
      <c r="H335">
        <v>-14.5656795208969</v>
      </c>
      <c r="I335">
        <v>281.61459478328902</v>
      </c>
      <c r="J335">
        <v>-1.6850579419871501</v>
      </c>
      <c r="K335">
        <v>2037.64330528596</v>
      </c>
      <c r="L335">
        <v>1398.9043048432</v>
      </c>
      <c r="M335">
        <v>44.761094212547597</v>
      </c>
      <c r="N335">
        <v>0.63596942122526601</v>
      </c>
      <c r="O335">
        <v>55.921981265238003</v>
      </c>
      <c r="P335">
        <v>760.83863556026802</v>
      </c>
      <c r="Q335">
        <v>0.30643093513963199</v>
      </c>
    </row>
    <row r="336" spans="1:17" x14ac:dyDescent="0.3">
      <c r="A336" t="s">
        <v>778</v>
      </c>
      <c r="B336" t="s">
        <v>779</v>
      </c>
      <c r="C336" t="str">
        <f>IFERROR(VLOOKUP(Table1[[#This Row],[Ticker]],[1]!Table1[[Symbol]:[Industry]],2,FALSE),"-")</f>
        <v>Information Technology</v>
      </c>
      <c r="D336" t="s">
        <v>21</v>
      </c>
      <c r="E336">
        <v>20259.950001795001</v>
      </c>
      <c r="F336">
        <v>733.95</v>
      </c>
      <c r="G336">
        <v>65.4877393716732</v>
      </c>
      <c r="H336">
        <v>3.2784359338187201</v>
      </c>
      <c r="I336">
        <v>-17.916702752726799</v>
      </c>
      <c r="J336">
        <v>0.41090868563260402</v>
      </c>
      <c r="K336">
        <v>684.01971817589197</v>
      </c>
      <c r="L336">
        <v>648.15360401642397</v>
      </c>
      <c r="M336">
        <v>71.663529000333</v>
      </c>
      <c r="N336">
        <v>1.1723546599932999</v>
      </c>
      <c r="O336">
        <v>17.4262551944955</v>
      </c>
      <c r="P336">
        <v>95.667821914156207</v>
      </c>
      <c r="Q336">
        <v>5.1823942986479E-2</v>
      </c>
    </row>
    <row r="337" spans="1:17" x14ac:dyDescent="0.3">
      <c r="A337" t="s">
        <v>780</v>
      </c>
      <c r="B337" t="s">
        <v>781</v>
      </c>
      <c r="C337" t="str">
        <f>IFERROR(VLOOKUP(Table1[[#This Row],[Ticker]],[1]!Table1[[Symbol]:[Industry]],2,FALSE),"-")</f>
        <v>Services</v>
      </c>
      <c r="D337" t="s">
        <v>384</v>
      </c>
      <c r="E337">
        <v>20228.182374669999</v>
      </c>
      <c r="F337">
        <v>8525.0499999999993</v>
      </c>
      <c r="G337">
        <v>-10.405058538753901</v>
      </c>
      <c r="H337">
        <v>0.32934780801465902</v>
      </c>
      <c r="I337">
        <v>6.0421033783675702</v>
      </c>
      <c r="J337">
        <v>1.62433300647961</v>
      </c>
      <c r="K337">
        <v>7651.6051782505901</v>
      </c>
      <c r="L337">
        <v>6974.3032112140399</v>
      </c>
      <c r="M337">
        <v>71.951625791416205</v>
      </c>
      <c r="N337">
        <v>0.53478262020571399</v>
      </c>
      <c r="O337">
        <v>1.5794628770505901</v>
      </c>
      <c r="P337">
        <v>55.379469981409201</v>
      </c>
      <c r="Q337">
        <v>1.2256408916456E-2</v>
      </c>
    </row>
    <row r="338" spans="1:17" x14ac:dyDescent="0.3">
      <c r="A338" t="s">
        <v>782</v>
      </c>
      <c r="B338" t="s">
        <v>783</v>
      </c>
      <c r="C338" t="str">
        <f>IFERROR(VLOOKUP(Table1[[#This Row],[Ticker]],[1]!Table1[[Symbol]:[Industry]],2,FALSE),"-")</f>
        <v>Realty</v>
      </c>
      <c r="D338" t="s">
        <v>140</v>
      </c>
      <c r="E338">
        <v>20198.766320070001</v>
      </c>
      <c r="F338">
        <v>1887.05</v>
      </c>
      <c r="G338">
        <v>223.622341259054</v>
      </c>
      <c r="H338">
        <v>-13.626624001173299</v>
      </c>
      <c r="I338">
        <v>34.631723153941799</v>
      </c>
      <c r="J338">
        <v>-4.6797174274968096</v>
      </c>
      <c r="K338">
        <v>1894.1360491867099</v>
      </c>
      <c r="L338">
        <v>1439.47040784406</v>
      </c>
      <c r="M338">
        <v>32.014951927805903</v>
      </c>
      <c r="N338">
        <v>0.60192733226270101</v>
      </c>
      <c r="O338">
        <v>14.5069507152432</v>
      </c>
      <c r="P338">
        <v>250.55545381267601</v>
      </c>
      <c r="Q338">
        <v>0.11271491443706499</v>
      </c>
    </row>
    <row r="339" spans="1:17" x14ac:dyDescent="0.3">
      <c r="A339" t="s">
        <v>784</v>
      </c>
      <c r="B339" t="s">
        <v>785</v>
      </c>
      <c r="C339" t="str">
        <f>IFERROR(VLOOKUP(Table1[[#This Row],[Ticker]],[1]!Table1[[Symbol]:[Industry]],2,FALSE),"-")</f>
        <v>Capital Goods</v>
      </c>
      <c r="D339" t="s">
        <v>153</v>
      </c>
      <c r="E339">
        <v>20185.1839755</v>
      </c>
      <c r="F339">
        <v>634.79999999999995</v>
      </c>
      <c r="G339">
        <v>36.414065840400902</v>
      </c>
      <c r="H339">
        <v>3.4127625733338598</v>
      </c>
      <c r="I339">
        <v>40.819457122585703</v>
      </c>
      <c r="J339">
        <v>-2.4112592505360602</v>
      </c>
      <c r="K339">
        <v>589.32982524622105</v>
      </c>
      <c r="L339">
        <v>497.69336399121198</v>
      </c>
      <c r="M339">
        <v>63.526250479767299</v>
      </c>
      <c r="N339">
        <v>0.41396470155048998</v>
      </c>
      <c r="O339">
        <v>6.5059861373660999</v>
      </c>
      <c r="P339">
        <v>103.461538461538</v>
      </c>
      <c r="Q339">
        <v>0.154879416838474</v>
      </c>
    </row>
    <row r="340" spans="1:17" hidden="1" x14ac:dyDescent="0.3">
      <c r="A340" t="s">
        <v>786</v>
      </c>
      <c r="B340" t="s">
        <v>787</v>
      </c>
      <c r="C340" t="str">
        <f>IFERROR(VLOOKUP(Table1[[#This Row],[Ticker]],[1]!Table1[[Symbol]:[Industry]],2,FALSE),"-")</f>
        <v>-</v>
      </c>
      <c r="D340" t="s">
        <v>140</v>
      </c>
      <c r="E340">
        <v>20173.740000000002</v>
      </c>
      <c r="F340">
        <v>151</v>
      </c>
      <c r="G340">
        <v>6.2077658034263701</v>
      </c>
      <c r="H340">
        <v>5.9348004144716899</v>
      </c>
      <c r="I340">
        <v>4.0111008114477196</v>
      </c>
      <c r="J340">
        <v>1.94238841542688</v>
      </c>
      <c r="K340">
        <v>137.343144738907</v>
      </c>
      <c r="L340">
        <v>129.249515707417</v>
      </c>
      <c r="M340">
        <v>53.328059728626101</v>
      </c>
      <c r="N340">
        <v>1.2785192706162101</v>
      </c>
      <c r="O340">
        <v>1.7549668874172299</v>
      </c>
      <c r="P340">
        <v>33.628318584070797</v>
      </c>
    </row>
    <row r="341" spans="1:17" hidden="1" x14ac:dyDescent="0.3">
      <c r="A341" t="s">
        <v>788</v>
      </c>
      <c r="B341" t="s">
        <v>789</v>
      </c>
      <c r="C341" t="str">
        <f>IFERROR(VLOOKUP(Table1[[#This Row],[Ticker]],[1]!Table1[[Symbol]:[Industry]],2,FALSE),"-")</f>
        <v>-</v>
      </c>
      <c r="D341" t="s">
        <v>140</v>
      </c>
      <c r="E341">
        <v>20155.501969815999</v>
      </c>
      <c r="F341">
        <v>338.91</v>
      </c>
      <c r="G341">
        <v>-14.0321744035534</v>
      </c>
      <c r="H341">
        <v>-5.4948149370511601</v>
      </c>
      <c r="I341">
        <v>-8.0079126599209793</v>
      </c>
      <c r="J341">
        <v>-0.61063177385404499</v>
      </c>
      <c r="K341">
        <v>339.97896514952299</v>
      </c>
      <c r="L341">
        <v>334.624970832271</v>
      </c>
      <c r="M341">
        <v>42.778347382377802</v>
      </c>
      <c r="N341">
        <v>0.87435876385154898</v>
      </c>
      <c r="O341">
        <v>7.6982089640317497</v>
      </c>
      <c r="P341">
        <v>14.4966216216216</v>
      </c>
      <c r="Q341">
        <v>-0.10379904096142301</v>
      </c>
    </row>
    <row r="342" spans="1:17" x14ac:dyDescent="0.3">
      <c r="A342" t="s">
        <v>790</v>
      </c>
      <c r="B342" t="s">
        <v>791</v>
      </c>
      <c r="C342" t="str">
        <f>IFERROR(VLOOKUP(Table1[[#This Row],[Ticker]],[1]!Table1[[Symbol]:[Industry]],2,FALSE),"-")</f>
        <v>Consumer Durables</v>
      </c>
      <c r="D342" t="s">
        <v>220</v>
      </c>
      <c r="E342">
        <v>20091.3210741</v>
      </c>
      <c r="F342">
        <v>462.05</v>
      </c>
      <c r="G342">
        <v>35.285868153789899</v>
      </c>
      <c r="H342">
        <v>10.6802888542638</v>
      </c>
      <c r="I342">
        <v>47.706396834651599</v>
      </c>
      <c r="J342">
        <v>-5.8082443845590301</v>
      </c>
      <c r="K342">
        <v>409.76961755015998</v>
      </c>
      <c r="L342">
        <v>344.68427705476199</v>
      </c>
      <c r="M342">
        <v>58.716255114805698</v>
      </c>
      <c r="N342">
        <v>0.815691080938446</v>
      </c>
      <c r="O342">
        <v>14.1759549832269</v>
      </c>
      <c r="P342">
        <v>67.257918552036202</v>
      </c>
      <c r="Q342">
        <v>5.4666394008113003E-2</v>
      </c>
    </row>
    <row r="343" spans="1:17" x14ac:dyDescent="0.3">
      <c r="A343" t="s">
        <v>792</v>
      </c>
      <c r="B343" t="s">
        <v>793</v>
      </c>
      <c r="C343" t="str">
        <f>IFERROR(VLOOKUP(Table1[[#This Row],[Ticker]],[1]!Table1[[Symbol]:[Industry]],2,FALSE),"-")</f>
        <v>Healthcare</v>
      </c>
      <c r="D343" t="s">
        <v>62</v>
      </c>
      <c r="E343">
        <v>20089.616288040001</v>
      </c>
      <c r="F343">
        <v>152.1</v>
      </c>
      <c r="G343">
        <v>28.386083962186198</v>
      </c>
      <c r="H343">
        <v>-9.5665418306949999</v>
      </c>
      <c r="I343">
        <v>-3.5453277116300601</v>
      </c>
      <c r="J343">
        <v>-5.4782925154549202</v>
      </c>
      <c r="K343">
        <v>151.430813455872</v>
      </c>
      <c r="L343">
        <v>135.19021820858501</v>
      </c>
      <c r="M343">
        <v>38.644024083489498</v>
      </c>
      <c r="N343">
        <v>0.48688306890287603</v>
      </c>
      <c r="O343">
        <v>9.5989480604865101</v>
      </c>
      <c r="P343">
        <v>73.828571428571394</v>
      </c>
    </row>
    <row r="344" spans="1:17" hidden="1" x14ac:dyDescent="0.3">
      <c r="A344" t="s">
        <v>794</v>
      </c>
      <c r="B344" t="s">
        <v>795</v>
      </c>
      <c r="C344" t="str">
        <f>IFERROR(VLOOKUP(Table1[[#This Row],[Ticker]],[1]!Table1[[Symbol]:[Industry]],2,FALSE),"-")</f>
        <v>-</v>
      </c>
      <c r="D344" t="s">
        <v>244</v>
      </c>
      <c r="E344">
        <v>20074.791903919999</v>
      </c>
      <c r="F344">
        <v>696.8</v>
      </c>
      <c r="G344">
        <v>55.882928677102797</v>
      </c>
      <c r="H344">
        <v>-4.7554491516574204</v>
      </c>
      <c r="I344">
        <v>27.955904766939501</v>
      </c>
      <c r="J344">
        <v>0.96285962778450795</v>
      </c>
      <c r="K344">
        <v>609.16674156511294</v>
      </c>
      <c r="L344">
        <v>519.49409741669797</v>
      </c>
      <c r="M344">
        <v>77.737499552159903</v>
      </c>
      <c r="N344">
        <v>0.867382225375672</v>
      </c>
      <c r="O344">
        <v>0.73191733639494905</v>
      </c>
      <c r="P344">
        <v>83.344296803052202</v>
      </c>
      <c r="Q344">
        <v>-4.1462538967192E-2</v>
      </c>
    </row>
    <row r="345" spans="1:17" x14ac:dyDescent="0.3">
      <c r="A345" t="s">
        <v>796</v>
      </c>
      <c r="B345" t="s">
        <v>797</v>
      </c>
      <c r="C345" t="str">
        <f>IFERROR(VLOOKUP(Table1[[#This Row],[Ticker]],[1]!Table1[[Symbol]:[Industry]],2,FALSE),"-")</f>
        <v>Capital Goods</v>
      </c>
      <c r="D345" t="s">
        <v>513</v>
      </c>
      <c r="E345">
        <v>20008.40726335</v>
      </c>
      <c r="F345">
        <v>1774.35</v>
      </c>
      <c r="G345">
        <v>22.433204193211498</v>
      </c>
      <c r="H345">
        <v>-4.5178550071362702</v>
      </c>
      <c r="I345">
        <v>5.9235543157263804</v>
      </c>
      <c r="J345">
        <v>-3.4530679093504499</v>
      </c>
      <c r="K345">
        <v>1732.1049809518699</v>
      </c>
      <c r="L345">
        <v>1571.16493078753</v>
      </c>
      <c r="M345">
        <v>43.644825704601601</v>
      </c>
      <c r="N345">
        <v>0.76574839648492599</v>
      </c>
      <c r="O345">
        <v>7.1913658522839397</v>
      </c>
      <c r="P345">
        <v>56.0828641801548</v>
      </c>
    </row>
    <row r="346" spans="1:17" x14ac:dyDescent="0.3">
      <c r="A346" t="s">
        <v>798</v>
      </c>
      <c r="B346" t="s">
        <v>799</v>
      </c>
      <c r="C346" t="str">
        <f>IFERROR(VLOOKUP(Table1[[#This Row],[Ticker]],[1]!Table1[[Symbol]:[Industry]],2,FALSE),"-")</f>
        <v>Information Technology</v>
      </c>
      <c r="D346" t="s">
        <v>800</v>
      </c>
      <c r="E346">
        <v>19986.014509125001</v>
      </c>
      <c r="F346">
        <v>1425.75</v>
      </c>
      <c r="G346">
        <v>5.5481121060439902</v>
      </c>
      <c r="H346">
        <v>8.2541140939306707</v>
      </c>
      <c r="I346">
        <v>-1.94498486635311</v>
      </c>
      <c r="J346">
        <v>4.5511831616418004</v>
      </c>
      <c r="K346">
        <v>1263.69732829388</v>
      </c>
      <c r="L346">
        <v>1164.4973443532399</v>
      </c>
      <c r="M346">
        <v>71.2827865136491</v>
      </c>
      <c r="N346">
        <v>1.29099849192546</v>
      </c>
      <c r="O346">
        <v>2.7494301244958801</v>
      </c>
      <c r="P346">
        <v>44.284774578758203</v>
      </c>
      <c r="Q346">
        <v>3.4229449014877997E-2</v>
      </c>
    </row>
    <row r="347" spans="1:17" x14ac:dyDescent="0.3">
      <c r="A347" t="s">
        <v>801</v>
      </c>
      <c r="B347" t="s">
        <v>802</v>
      </c>
      <c r="C347" t="str">
        <f>IFERROR(VLOOKUP(Table1[[#This Row],[Ticker]],[1]!Table1[[Symbol]:[Industry]],2,FALSE),"-")</f>
        <v>Services</v>
      </c>
      <c r="D347" t="s">
        <v>441</v>
      </c>
      <c r="E347">
        <v>19933.864854625001</v>
      </c>
      <c r="F347">
        <v>1396.25</v>
      </c>
      <c r="G347">
        <v>49.046923237894802</v>
      </c>
      <c r="H347">
        <v>12.368943627501</v>
      </c>
      <c r="I347">
        <v>35.161637003346598</v>
      </c>
      <c r="J347">
        <v>8.8714342573357197</v>
      </c>
      <c r="K347">
        <v>1182.0792399740101</v>
      </c>
      <c r="L347">
        <v>999.83227047620903</v>
      </c>
      <c r="M347">
        <v>66.829596821259997</v>
      </c>
      <c r="N347">
        <v>2.2336487595727599</v>
      </c>
      <c r="O347">
        <v>10.5604297224709</v>
      </c>
      <c r="P347">
        <v>92.586206896551701</v>
      </c>
      <c r="Q347">
        <v>0.15675758287007899</v>
      </c>
    </row>
    <row r="348" spans="1:17" x14ac:dyDescent="0.3">
      <c r="A348" t="s">
        <v>803</v>
      </c>
      <c r="B348" t="s">
        <v>804</v>
      </c>
      <c r="C348" t="str">
        <f>IFERROR(VLOOKUP(Table1[[#This Row],[Ticker]],[1]!Table1[[Symbol]:[Industry]],2,FALSE),"-")</f>
        <v>Capital Goods</v>
      </c>
      <c r="D348" t="s">
        <v>396</v>
      </c>
      <c r="E348">
        <v>19932.219072675001</v>
      </c>
      <c r="F348">
        <v>322.35000000000002</v>
      </c>
      <c r="G348">
        <v>53.712340385517301</v>
      </c>
      <c r="H348">
        <v>-10.363973109</v>
      </c>
      <c r="I348">
        <v>22.7962609173393</v>
      </c>
      <c r="J348">
        <v>-4.0660996482335898</v>
      </c>
      <c r="K348">
        <v>312.15781363705702</v>
      </c>
      <c r="L348">
        <v>258.599387399504</v>
      </c>
      <c r="M348">
        <v>49.138013284533301</v>
      </c>
      <c r="N348">
        <v>0.401546547663786</v>
      </c>
      <c r="O348">
        <v>10.407941678299901</v>
      </c>
      <c r="P348">
        <v>82.479479196150507</v>
      </c>
      <c r="Q348">
        <v>5.1035211737439003E-2</v>
      </c>
    </row>
    <row r="349" spans="1:17" x14ac:dyDescent="0.3">
      <c r="A349" t="s">
        <v>805</v>
      </c>
      <c r="B349" t="s">
        <v>806</v>
      </c>
      <c r="C349" t="str">
        <f>IFERROR(VLOOKUP(Table1[[#This Row],[Ticker]],[1]!Table1[[Symbol]:[Industry]],2,FALSE),"-")</f>
        <v>Financial Services</v>
      </c>
      <c r="D349" t="s">
        <v>576</v>
      </c>
      <c r="E349">
        <v>19876.786886729999</v>
      </c>
      <c r="F349">
        <v>3904.85</v>
      </c>
      <c r="G349">
        <v>118.68096423890999</v>
      </c>
      <c r="H349">
        <v>-8.7852169510509608</v>
      </c>
      <c r="I349">
        <v>12.3474017771864</v>
      </c>
      <c r="J349">
        <v>-6.74102986942904</v>
      </c>
      <c r="K349">
        <v>3803.7778814475901</v>
      </c>
      <c r="L349">
        <v>3291.4851102419002</v>
      </c>
      <c r="M349">
        <v>56.3754713146662</v>
      </c>
      <c r="N349">
        <v>0.72497658907418405</v>
      </c>
      <c r="O349">
        <v>9.3511914670217902</v>
      </c>
      <c r="P349">
        <v>153.89141742522699</v>
      </c>
      <c r="Q349">
        <v>7.9042066907309E-2</v>
      </c>
    </row>
    <row r="350" spans="1:17" x14ac:dyDescent="0.3">
      <c r="A350" t="s">
        <v>807</v>
      </c>
      <c r="B350" t="s">
        <v>808</v>
      </c>
      <c r="C350" t="str">
        <f>IFERROR(VLOOKUP(Table1[[#This Row],[Ticker]],[1]!Table1[[Symbol]:[Industry]],2,FALSE),"-")</f>
        <v>Financial Services</v>
      </c>
      <c r="D350" t="s">
        <v>409</v>
      </c>
      <c r="E350">
        <v>19864.053043799999</v>
      </c>
      <c r="F350">
        <v>4041.35</v>
      </c>
      <c r="G350">
        <v>52.190700219756799</v>
      </c>
      <c r="H350">
        <v>8.0857895271006797</v>
      </c>
      <c r="I350">
        <v>30.539367725847601</v>
      </c>
      <c r="J350">
        <v>7.4198637967001</v>
      </c>
      <c r="K350">
        <v>3582.1248207980598</v>
      </c>
      <c r="L350">
        <v>3080.5825291962801</v>
      </c>
      <c r="M350">
        <v>69.671480765230001</v>
      </c>
      <c r="N350">
        <v>1.3781509206187801</v>
      </c>
      <c r="O350">
        <v>7.0867408168062598</v>
      </c>
      <c r="P350">
        <v>81.226457399103097</v>
      </c>
      <c r="Q350">
        <v>-1.5815129125039001E-2</v>
      </c>
    </row>
    <row r="351" spans="1:17" hidden="1" x14ac:dyDescent="0.3">
      <c r="A351" t="s">
        <v>809</v>
      </c>
      <c r="B351" t="s">
        <v>810</v>
      </c>
      <c r="C351" t="str">
        <f>IFERROR(VLOOKUP(Table1[[#This Row],[Ticker]],[1]!Table1[[Symbol]:[Industry]],2,FALSE),"-")</f>
        <v>-</v>
      </c>
      <c r="D351" t="s">
        <v>550</v>
      </c>
      <c r="E351">
        <v>19841.6019648</v>
      </c>
      <c r="F351">
        <v>1914</v>
      </c>
      <c r="G351">
        <v>-21.1240109950195</v>
      </c>
      <c r="H351">
        <v>-3.1105214185077701</v>
      </c>
      <c r="I351">
        <v>-0.121502988767975</v>
      </c>
      <c r="J351">
        <v>-2.94216240127002</v>
      </c>
      <c r="K351">
        <v>1812.0863132909201</v>
      </c>
      <c r="L351">
        <v>1748.0903257390701</v>
      </c>
      <c r="M351">
        <v>51.7461553363107</v>
      </c>
      <c r="N351">
        <v>0.57733315975256305</v>
      </c>
      <c r="O351">
        <v>3.70950888192267</v>
      </c>
      <c r="P351">
        <v>30.898645876077101</v>
      </c>
      <c r="Q351">
        <v>-6.2335278242731003E-2</v>
      </c>
    </row>
    <row r="352" spans="1:17" x14ac:dyDescent="0.3">
      <c r="A352" t="s">
        <v>811</v>
      </c>
      <c r="B352" t="s">
        <v>812</v>
      </c>
      <c r="C352" t="str">
        <f>IFERROR(VLOOKUP(Table1[[#This Row],[Ticker]],[1]!Table1[[Symbol]:[Industry]],2,FALSE),"-")</f>
        <v>Financial Services</v>
      </c>
      <c r="D352" t="s">
        <v>100</v>
      </c>
      <c r="E352">
        <v>19771.816300815</v>
      </c>
      <c r="F352">
        <v>75.650000000000006</v>
      </c>
      <c r="G352">
        <v>465.34566154578403</v>
      </c>
      <c r="H352">
        <v>2.2037612653216301</v>
      </c>
      <c r="I352">
        <v>122.58365723085799</v>
      </c>
      <c r="J352">
        <v>11.9426258799332</v>
      </c>
      <c r="K352">
        <v>59.332776231640999</v>
      </c>
      <c r="L352">
        <v>44.159685151201003</v>
      </c>
      <c r="M352">
        <v>82.840622713107607</v>
      </c>
      <c r="N352">
        <v>1.61945506029387</v>
      </c>
      <c r="O352">
        <v>4.2961004626569803</v>
      </c>
      <c r="P352">
        <v>507.63052208835302</v>
      </c>
      <c r="Q352">
        <v>0.130847151899778</v>
      </c>
    </row>
    <row r="353" spans="1:17" x14ac:dyDescent="0.3">
      <c r="A353" t="s">
        <v>813</v>
      </c>
      <c r="B353" t="s">
        <v>814</v>
      </c>
      <c r="C353" t="str">
        <f>IFERROR(VLOOKUP(Table1[[#This Row],[Ticker]],[1]!Table1[[Symbol]:[Industry]],2,FALSE),"-")</f>
        <v>Consumer Durables</v>
      </c>
      <c r="D353" t="s">
        <v>541</v>
      </c>
      <c r="E353">
        <v>19638.365474300001</v>
      </c>
      <c r="F353">
        <v>1527.95</v>
      </c>
      <c r="G353">
        <v>-35.416264290034597</v>
      </c>
      <c r="H353">
        <v>-0.41334474844385899</v>
      </c>
      <c r="I353">
        <v>-14.623402014637801</v>
      </c>
      <c r="J353">
        <v>-0.456878984678603</v>
      </c>
      <c r="K353">
        <v>1450.0288872369099</v>
      </c>
      <c r="L353">
        <v>1478.2874289751901</v>
      </c>
      <c r="M353">
        <v>61.031622605110201</v>
      </c>
      <c r="N353">
        <v>0.87060116296513901</v>
      </c>
      <c r="O353">
        <v>15.9363853529238</v>
      </c>
      <c r="P353">
        <v>20.4058313632781</v>
      </c>
      <c r="Q353">
        <v>-9.3968102387842006E-2</v>
      </c>
    </row>
    <row r="354" spans="1:17" x14ac:dyDescent="0.3">
      <c r="A354" t="s">
        <v>815</v>
      </c>
      <c r="B354" t="s">
        <v>816</v>
      </c>
      <c r="C354" t="str">
        <f>IFERROR(VLOOKUP(Table1[[#This Row],[Ticker]],[1]!Table1[[Symbol]:[Industry]],2,FALSE),"-")</f>
        <v>Capital Goods</v>
      </c>
      <c r="D354" t="s">
        <v>153</v>
      </c>
      <c r="E354">
        <v>19606.530869999999</v>
      </c>
      <c r="F354">
        <v>820.1</v>
      </c>
      <c r="G354">
        <v>167.170600730751</v>
      </c>
      <c r="H354">
        <v>-6.0811257774677498</v>
      </c>
      <c r="I354">
        <v>78.134663652395801</v>
      </c>
      <c r="J354">
        <v>-11.3212778034117</v>
      </c>
      <c r="K354">
        <v>829.21569351699304</v>
      </c>
      <c r="L354">
        <v>626.55236380589497</v>
      </c>
      <c r="M354">
        <v>29.2674002537428</v>
      </c>
      <c r="N354">
        <v>1.30329925437961</v>
      </c>
      <c r="O354">
        <v>19.497622241190001</v>
      </c>
      <c r="P354">
        <v>201.39654538772501</v>
      </c>
      <c r="Q354">
        <v>0.17115263425704899</v>
      </c>
    </row>
    <row r="355" spans="1:17" hidden="1" x14ac:dyDescent="0.3">
      <c r="A355" t="s">
        <v>817</v>
      </c>
      <c r="B355" t="s">
        <v>818</v>
      </c>
      <c r="C355" t="str">
        <f>IFERROR(VLOOKUP(Table1[[#This Row],[Ticker]],[1]!Table1[[Symbol]:[Industry]],2,FALSE),"-")</f>
        <v>-</v>
      </c>
      <c r="D355" t="s">
        <v>819</v>
      </c>
      <c r="E355">
        <v>19504.538300939999</v>
      </c>
      <c r="F355">
        <v>1807.2</v>
      </c>
      <c r="G355">
        <v>2.8374673926876701</v>
      </c>
      <c r="H355">
        <v>7.29432835995138</v>
      </c>
      <c r="I355">
        <v>17.242556393063499</v>
      </c>
      <c r="J355">
        <v>-4.4359227979701101</v>
      </c>
      <c r="M355">
        <v>49.473913508502001</v>
      </c>
      <c r="O355">
        <v>7.26261620185924</v>
      </c>
      <c r="P355">
        <v>46.729996346364601</v>
      </c>
    </row>
    <row r="356" spans="1:17" x14ac:dyDescent="0.3">
      <c r="A356" t="s">
        <v>820</v>
      </c>
      <c r="B356" t="s">
        <v>821</v>
      </c>
      <c r="C356" t="str">
        <f>IFERROR(VLOOKUP(Table1[[#This Row],[Ticker]],[1]!Table1[[Symbol]:[Industry]],2,FALSE),"-")</f>
        <v>Healthcare</v>
      </c>
      <c r="D356" t="s">
        <v>62</v>
      </c>
      <c r="E356">
        <v>19351.639557800001</v>
      </c>
      <c r="F356">
        <v>981.85</v>
      </c>
      <c r="G356">
        <v>22.623345713583799</v>
      </c>
      <c r="H356">
        <v>3.63445597427254</v>
      </c>
      <c r="I356">
        <v>-7.2057360933924404</v>
      </c>
      <c r="J356">
        <v>-2.09885946614888</v>
      </c>
      <c r="K356">
        <v>942.18869870743299</v>
      </c>
      <c r="L356">
        <v>887.20462743898497</v>
      </c>
      <c r="M356">
        <v>62.452948833380802</v>
      </c>
      <c r="N356">
        <v>1.8451042397772801</v>
      </c>
      <c r="O356">
        <v>11.422315017568801</v>
      </c>
      <c r="P356">
        <v>50.544311560870803</v>
      </c>
      <c r="Q356">
        <v>-4.6591550681690998E-2</v>
      </c>
    </row>
    <row r="357" spans="1:17" x14ac:dyDescent="0.3">
      <c r="A357" t="s">
        <v>822</v>
      </c>
      <c r="B357" t="s">
        <v>823</v>
      </c>
      <c r="C357" t="str">
        <f>IFERROR(VLOOKUP(Table1[[#This Row],[Ticker]],[1]!Table1[[Symbol]:[Industry]],2,FALSE),"-")</f>
        <v>Capital Goods</v>
      </c>
      <c r="D357" t="s">
        <v>258</v>
      </c>
      <c r="E357">
        <v>19291.358640840001</v>
      </c>
      <c r="F357">
        <v>1329</v>
      </c>
      <c r="G357">
        <v>199.98551314465701</v>
      </c>
      <c r="H357">
        <v>-8.6082550961696196</v>
      </c>
      <c r="I357">
        <v>81.945854629536001</v>
      </c>
      <c r="J357">
        <v>-6.3150045866923703</v>
      </c>
      <c r="K357">
        <v>1262.59259592639</v>
      </c>
      <c r="L357">
        <v>925.58438967500001</v>
      </c>
      <c r="M357">
        <v>35.5580808520576</v>
      </c>
      <c r="N357">
        <v>0.49115856824439103</v>
      </c>
      <c r="O357">
        <v>9.1045899172309994</v>
      </c>
      <c r="P357">
        <v>235.56369145309901</v>
      </c>
      <c r="Q357">
        <v>0.15480091944310501</v>
      </c>
    </row>
    <row r="358" spans="1:17" x14ac:dyDescent="0.3">
      <c r="A358" t="s">
        <v>824</v>
      </c>
      <c r="B358" t="s">
        <v>825</v>
      </c>
      <c r="C358" t="str">
        <f>IFERROR(VLOOKUP(Table1[[#This Row],[Ticker]],[1]!Table1[[Symbol]:[Industry]],2,FALSE),"-")</f>
        <v>Capital Goods</v>
      </c>
      <c r="D358" t="s">
        <v>130</v>
      </c>
      <c r="E358">
        <v>19254.170764750001</v>
      </c>
      <c r="F358">
        <v>690.85</v>
      </c>
      <c r="G358">
        <v>57.167141216950199</v>
      </c>
      <c r="H358">
        <v>-0.83267780937500402</v>
      </c>
      <c r="I358">
        <v>-9.8557001419130792</v>
      </c>
      <c r="J358">
        <v>-7.25932430437215</v>
      </c>
      <c r="K358">
        <v>657.80712950629299</v>
      </c>
      <c r="L358">
        <v>584.51140660466206</v>
      </c>
      <c r="M358">
        <v>51.608885602400001</v>
      </c>
      <c r="N358">
        <v>1.7208600314234499</v>
      </c>
      <c r="O358">
        <v>7.8815951364261201</v>
      </c>
      <c r="P358">
        <v>90.500482558941101</v>
      </c>
      <c r="Q358">
        <v>2.5951813299666001E-2</v>
      </c>
    </row>
    <row r="359" spans="1:17" hidden="1" x14ac:dyDescent="0.3">
      <c r="A359" t="s">
        <v>826</v>
      </c>
      <c r="B359" t="s">
        <v>827</v>
      </c>
      <c r="C359" t="str">
        <f>IFERROR(VLOOKUP(Table1[[#This Row],[Ticker]],[1]!Table1[[Symbol]:[Industry]],2,FALSE),"-")</f>
        <v>-</v>
      </c>
      <c r="D359" t="s">
        <v>409</v>
      </c>
      <c r="E359">
        <v>19157.6780545</v>
      </c>
      <c r="F359">
        <v>1098.5999999999999</v>
      </c>
      <c r="G359">
        <v>151.50929730016799</v>
      </c>
      <c r="H359">
        <v>-5.1065062100699299</v>
      </c>
      <c r="I359">
        <v>3.3457353213415599</v>
      </c>
      <c r="J359">
        <v>-3.0306101377440902</v>
      </c>
      <c r="K359">
        <v>1018.34274755181</v>
      </c>
      <c r="L359">
        <v>817.46858680978403</v>
      </c>
      <c r="M359">
        <v>54.940063539151701</v>
      </c>
      <c r="N359">
        <v>0.50005825145821503</v>
      </c>
      <c r="O359">
        <v>7.4094301838703904</v>
      </c>
      <c r="P359">
        <v>205.12428829329201</v>
      </c>
    </row>
    <row r="360" spans="1:17" x14ac:dyDescent="0.3">
      <c r="A360" t="s">
        <v>828</v>
      </c>
      <c r="B360" t="s">
        <v>829</v>
      </c>
      <c r="C360" t="str">
        <f>IFERROR(VLOOKUP(Table1[[#This Row],[Ticker]],[1]!Table1[[Symbol]:[Industry]],2,FALSE),"-")</f>
        <v>Information Technology</v>
      </c>
      <c r="D360" t="s">
        <v>21</v>
      </c>
      <c r="E360">
        <v>19123.365596399999</v>
      </c>
      <c r="F360">
        <v>684.8</v>
      </c>
      <c r="G360">
        <v>2.7501021810399502</v>
      </c>
      <c r="H360">
        <v>19.959025365555402</v>
      </c>
      <c r="I360">
        <v>-21.378413864484799</v>
      </c>
      <c r="J360">
        <v>9.9996131947221407</v>
      </c>
      <c r="K360">
        <v>612.43900906883198</v>
      </c>
      <c r="L360">
        <v>628.22311277436995</v>
      </c>
      <c r="M360">
        <v>69.926660087884102</v>
      </c>
      <c r="N360">
        <v>1.44912569658818</v>
      </c>
      <c r="O360">
        <v>27.0443925233645</v>
      </c>
      <c r="P360">
        <v>45.826235093696702</v>
      </c>
      <c r="Q360">
        <v>9.3027004277396005E-2</v>
      </c>
    </row>
    <row r="361" spans="1:17" hidden="1" x14ac:dyDescent="0.3">
      <c r="A361" t="s">
        <v>830</v>
      </c>
      <c r="B361" t="s">
        <v>831</v>
      </c>
      <c r="C361" t="str">
        <f>IFERROR(VLOOKUP(Table1[[#This Row],[Ticker]],[1]!Table1[[Symbol]:[Industry]],2,FALSE),"-")</f>
        <v>-</v>
      </c>
      <c r="D361" t="s">
        <v>49</v>
      </c>
      <c r="E361">
        <v>19018.460137950002</v>
      </c>
      <c r="F361">
        <v>445.85</v>
      </c>
      <c r="G361">
        <v>9.6616498406698792</v>
      </c>
      <c r="H361">
        <v>-1.6155301392965</v>
      </c>
      <c r="I361">
        <v>24.066738841045701</v>
      </c>
      <c r="J361">
        <v>-0.92521588852495995</v>
      </c>
      <c r="M361">
        <v>71.852122196148002</v>
      </c>
      <c r="O361">
        <v>0.70651564427497404</v>
      </c>
      <c r="P361">
        <v>52.688356164383499</v>
      </c>
    </row>
    <row r="362" spans="1:17" x14ac:dyDescent="0.3">
      <c r="A362" t="s">
        <v>832</v>
      </c>
      <c r="B362" t="s">
        <v>833</v>
      </c>
      <c r="C362" t="str">
        <f>IFERROR(VLOOKUP(Table1[[#This Row],[Ticker]],[1]!Table1[[Symbol]:[Industry]],2,FALSE),"-")</f>
        <v>Textiles</v>
      </c>
      <c r="D362" t="s">
        <v>647</v>
      </c>
      <c r="E362">
        <v>18996.409020750001</v>
      </c>
      <c r="F362">
        <v>37.67</v>
      </c>
      <c r="G362">
        <v>-12.256429619628999</v>
      </c>
      <c r="H362">
        <v>-9.5503592105426307</v>
      </c>
      <c r="I362">
        <v>-30.254121765667598</v>
      </c>
      <c r="J362">
        <v>-2.8220096408197999</v>
      </c>
      <c r="K362">
        <v>38.404076492665503</v>
      </c>
      <c r="L362">
        <v>38.566701385212802</v>
      </c>
      <c r="M362">
        <v>38.804000533632703</v>
      </c>
      <c r="N362">
        <v>0.75573587610013304</v>
      </c>
      <c r="O362">
        <v>40.430050438014298</v>
      </c>
      <c r="P362">
        <v>19.2088607594936</v>
      </c>
      <c r="Q362">
        <v>6.5301876301633005E-2</v>
      </c>
    </row>
    <row r="363" spans="1:17" x14ac:dyDescent="0.3">
      <c r="A363" t="s">
        <v>834</v>
      </c>
      <c r="B363" t="s">
        <v>835</v>
      </c>
      <c r="C363" t="str">
        <f>IFERROR(VLOOKUP(Table1[[#This Row],[Ticker]],[1]!Table1[[Symbol]:[Industry]],2,FALSE),"-")</f>
        <v>Financial Services</v>
      </c>
      <c r="D363" t="s">
        <v>409</v>
      </c>
      <c r="E363">
        <v>18852.616609387998</v>
      </c>
      <c r="F363">
        <v>117.83</v>
      </c>
      <c r="G363">
        <v>-20.885614854838</v>
      </c>
      <c r="H363">
        <v>-2.6952024367307601</v>
      </c>
      <c r="I363">
        <v>-17.1514559234882</v>
      </c>
      <c r="J363">
        <v>-4.1396771415804396</v>
      </c>
      <c r="K363">
        <v>118.088455490165</v>
      </c>
      <c r="L363">
        <v>115.726178681931</v>
      </c>
      <c r="M363">
        <v>42.053564350610998</v>
      </c>
      <c r="N363">
        <v>0.90800262980727897</v>
      </c>
      <c r="O363">
        <v>16.269201391835601</v>
      </c>
      <c r="P363">
        <v>12.219047619047601</v>
      </c>
      <c r="Q363">
        <v>8.4843019450882004E-2</v>
      </c>
    </row>
    <row r="364" spans="1:17" x14ac:dyDescent="0.3">
      <c r="A364" t="s">
        <v>836</v>
      </c>
      <c r="B364" t="s">
        <v>837</v>
      </c>
      <c r="C364" t="str">
        <f>IFERROR(VLOOKUP(Table1[[#This Row],[Ticker]],[1]!Table1[[Symbol]:[Industry]],2,FALSE),"-")</f>
        <v>Construction Materials</v>
      </c>
      <c r="D364" t="s">
        <v>78</v>
      </c>
      <c r="E364">
        <v>18798.240290900001</v>
      </c>
      <c r="F364">
        <v>795.55</v>
      </c>
      <c r="G364">
        <v>-39.295716670653299</v>
      </c>
      <c r="H364">
        <v>-13.734053956163899</v>
      </c>
      <c r="I364">
        <v>-30.181451939443299</v>
      </c>
      <c r="J364">
        <v>-2.9475330742453298</v>
      </c>
      <c r="K364">
        <v>817.57267631472405</v>
      </c>
      <c r="L364">
        <v>853.57817742202303</v>
      </c>
      <c r="M364">
        <v>34.208466589063498</v>
      </c>
      <c r="N364">
        <v>1.17394303284719</v>
      </c>
      <c r="O364">
        <v>33.014895355414502</v>
      </c>
      <c r="P364">
        <v>13.649999999999901</v>
      </c>
      <c r="Q364">
        <v>-0.118478470852263</v>
      </c>
    </row>
    <row r="365" spans="1:17" x14ac:dyDescent="0.3">
      <c r="A365" t="s">
        <v>838</v>
      </c>
      <c r="B365" t="s">
        <v>839</v>
      </c>
      <c r="C365" t="str">
        <f>IFERROR(VLOOKUP(Table1[[#This Row],[Ticker]],[1]!Table1[[Symbol]:[Industry]],2,FALSE),"-")</f>
        <v>Financial Services</v>
      </c>
      <c r="D365" t="s">
        <v>49</v>
      </c>
      <c r="E365">
        <v>18796.776026903</v>
      </c>
      <c r="F365">
        <v>222.07</v>
      </c>
      <c r="G365">
        <v>46.477323367489802</v>
      </c>
      <c r="H365">
        <v>15.517432439866999</v>
      </c>
      <c r="I365">
        <v>18.411037954919401</v>
      </c>
      <c r="J365">
        <v>6.3494190796138898</v>
      </c>
      <c r="K365">
        <v>194.75048802056401</v>
      </c>
      <c r="L365">
        <v>174.310330404464</v>
      </c>
      <c r="M365">
        <v>75.529703721006896</v>
      </c>
      <c r="N365">
        <v>1.09559687217527</v>
      </c>
      <c r="O365">
        <v>3.4583689827531701</v>
      </c>
      <c r="P365">
        <v>77.869443331998397</v>
      </c>
      <c r="Q365">
        <v>-1.0230529952478E-2</v>
      </c>
    </row>
    <row r="366" spans="1:17" x14ac:dyDescent="0.3">
      <c r="A366" t="s">
        <v>840</v>
      </c>
      <c r="B366" t="s">
        <v>841</v>
      </c>
      <c r="C366" t="str">
        <f>IFERROR(VLOOKUP(Table1[[#This Row],[Ticker]],[1]!Table1[[Symbol]:[Industry]],2,FALSE),"-")</f>
        <v>Capital Goods</v>
      </c>
      <c r="D366" t="s">
        <v>70</v>
      </c>
      <c r="E366">
        <v>18682.690214834998</v>
      </c>
      <c r="F366">
        <v>3337.15</v>
      </c>
      <c r="G366">
        <v>33.701081699680202</v>
      </c>
      <c r="H366">
        <v>7.8030132234749603</v>
      </c>
      <c r="I366">
        <v>59.141334855017199</v>
      </c>
      <c r="J366">
        <v>-3.8714770011462201</v>
      </c>
      <c r="K366">
        <v>2987.9148000711002</v>
      </c>
      <c r="L366">
        <v>2485.5663449704298</v>
      </c>
      <c r="M366">
        <v>63.509689023740897</v>
      </c>
      <c r="N366">
        <v>1.7315203121032701</v>
      </c>
      <c r="O366">
        <v>9.5245943394812898</v>
      </c>
      <c r="P366">
        <v>92.342939481268004</v>
      </c>
      <c r="Q366">
        <v>0.17050395573538701</v>
      </c>
    </row>
    <row r="367" spans="1:17" x14ac:dyDescent="0.3">
      <c r="A367" t="s">
        <v>842</v>
      </c>
      <c r="B367" t="s">
        <v>843</v>
      </c>
      <c r="C367" t="str">
        <f>IFERROR(VLOOKUP(Table1[[#This Row],[Ticker]],[1]!Table1[[Symbol]:[Industry]],2,FALSE),"-")</f>
        <v>Telecommunication</v>
      </c>
      <c r="D367" t="s">
        <v>844</v>
      </c>
      <c r="E367">
        <v>18470.00532285</v>
      </c>
      <c r="F367">
        <v>575.5</v>
      </c>
      <c r="G367">
        <v>282.34138004099799</v>
      </c>
      <c r="H367">
        <v>33.553770147931999</v>
      </c>
      <c r="I367">
        <v>46.169129102445297</v>
      </c>
      <c r="J367">
        <v>12.342142110008099</v>
      </c>
      <c r="K367">
        <v>453.94802189334098</v>
      </c>
      <c r="L367">
        <v>361.67140685440597</v>
      </c>
      <c r="M367">
        <v>71.997230261038595</v>
      </c>
      <c r="N367">
        <v>2.2166916786157498</v>
      </c>
      <c r="O367">
        <v>7.3501303214595897</v>
      </c>
      <c r="P367">
        <v>318.24127906976702</v>
      </c>
      <c r="Q367">
        <v>0.12655120688136401</v>
      </c>
    </row>
    <row r="368" spans="1:17" x14ac:dyDescent="0.3">
      <c r="A368" t="s">
        <v>845</v>
      </c>
      <c r="B368" t="s">
        <v>846</v>
      </c>
      <c r="C368" t="str">
        <f>IFERROR(VLOOKUP(Table1[[#This Row],[Ticker]],[1]!Table1[[Symbol]:[Industry]],2,FALSE),"-")</f>
        <v>Fast Moving Consumer Goods</v>
      </c>
      <c r="D368" t="s">
        <v>40</v>
      </c>
      <c r="E368">
        <v>18446.726231339999</v>
      </c>
      <c r="F368">
        <v>502.35</v>
      </c>
      <c r="G368">
        <v>87.325584563592301</v>
      </c>
      <c r="H368">
        <v>2.54104938086595</v>
      </c>
      <c r="I368">
        <v>-10.5127685573294</v>
      </c>
      <c r="J368">
        <v>1.61959615302149</v>
      </c>
      <c r="K368">
        <v>452.35476945273803</v>
      </c>
      <c r="L368">
        <v>419.835060527802</v>
      </c>
      <c r="M368">
        <v>71.088920503625999</v>
      </c>
      <c r="N368">
        <v>1.27662386982461</v>
      </c>
      <c r="O368">
        <v>10.2816761222255</v>
      </c>
      <c r="P368">
        <v>115.09312780989001</v>
      </c>
      <c r="Q368">
        <v>0.106455224514151</v>
      </c>
    </row>
    <row r="369" spans="1:17" x14ac:dyDescent="0.3">
      <c r="A369" t="s">
        <v>847</v>
      </c>
      <c r="B369" t="s">
        <v>848</v>
      </c>
      <c r="C369" t="str">
        <f>IFERROR(VLOOKUP(Table1[[#This Row],[Ticker]],[1]!Table1[[Symbol]:[Industry]],2,FALSE),"-")</f>
        <v>Oil Gas &amp; Consumable Fuels</v>
      </c>
      <c r="D369" t="s">
        <v>176</v>
      </c>
      <c r="E369">
        <v>18317.122321840001</v>
      </c>
      <c r="F369">
        <v>324.64999999999998</v>
      </c>
      <c r="G369">
        <v>-16.854813462594901</v>
      </c>
      <c r="H369">
        <v>-1.12942346875999</v>
      </c>
      <c r="I369">
        <v>-10.6761835165817</v>
      </c>
      <c r="J369">
        <v>0.35145195249199501</v>
      </c>
      <c r="K369">
        <v>307.97827358863799</v>
      </c>
      <c r="L369">
        <v>311.79744006117801</v>
      </c>
      <c r="M369">
        <v>86.696015655469395</v>
      </c>
      <c r="N369">
        <v>0.53801865978626895</v>
      </c>
      <c r="O369">
        <v>25.288772524256899</v>
      </c>
      <c r="P369">
        <v>27.563850687622701</v>
      </c>
      <c r="Q369">
        <v>-5.4648369834214998E-2</v>
      </c>
    </row>
    <row r="370" spans="1:17" x14ac:dyDescent="0.3">
      <c r="A370" t="s">
        <v>849</v>
      </c>
      <c r="B370" t="s">
        <v>850</v>
      </c>
      <c r="C370" t="str">
        <f>IFERROR(VLOOKUP(Table1[[#This Row],[Ticker]],[1]!Table1[[Symbol]:[Industry]],2,FALSE),"-")</f>
        <v>Construction</v>
      </c>
      <c r="D370" t="s">
        <v>623</v>
      </c>
      <c r="E370">
        <v>18254.532845955</v>
      </c>
      <c r="F370">
        <v>759.65</v>
      </c>
      <c r="G370">
        <v>60.427537770674199</v>
      </c>
      <c r="H370">
        <v>2.9436749596992802</v>
      </c>
      <c r="I370">
        <v>30.805445351658602</v>
      </c>
      <c r="J370">
        <v>-0.68646369942892504</v>
      </c>
      <c r="K370">
        <v>705.20821173354</v>
      </c>
      <c r="L370">
        <v>624.42173964730705</v>
      </c>
      <c r="M370">
        <v>61.249470796861303</v>
      </c>
      <c r="N370">
        <v>2.2808595656280399</v>
      </c>
      <c r="O370">
        <v>8.7277035476864295</v>
      </c>
      <c r="P370">
        <v>95.534105534105507</v>
      </c>
      <c r="Q370">
        <v>0.10063099768108801</v>
      </c>
    </row>
    <row r="371" spans="1:17" x14ac:dyDescent="0.3">
      <c r="A371" t="s">
        <v>851</v>
      </c>
      <c r="B371" t="s">
        <v>852</v>
      </c>
      <c r="C371" t="str">
        <f>IFERROR(VLOOKUP(Table1[[#This Row],[Ticker]],[1]!Table1[[Symbol]:[Industry]],2,FALSE),"-")</f>
        <v>Chemicals</v>
      </c>
      <c r="D371" t="s">
        <v>550</v>
      </c>
      <c r="E371">
        <v>18148.020234</v>
      </c>
      <c r="F371">
        <v>3660.1</v>
      </c>
      <c r="G371">
        <v>-43.147924358776599</v>
      </c>
      <c r="H371">
        <v>-1.34417981948289</v>
      </c>
      <c r="I371">
        <v>-7.7611133543543698</v>
      </c>
      <c r="J371">
        <v>-1.2635390437630301</v>
      </c>
      <c r="K371">
        <v>3500.6800392806599</v>
      </c>
      <c r="L371">
        <v>3554.7623374821001</v>
      </c>
      <c r="M371">
        <v>56.918267117413002</v>
      </c>
      <c r="N371">
        <v>0.75990264244620098</v>
      </c>
      <c r="O371">
        <v>29.074342231086501</v>
      </c>
      <c r="P371">
        <v>27.265773048905501</v>
      </c>
      <c r="Q371">
        <v>-6.7220475728574994E-2</v>
      </c>
    </row>
    <row r="372" spans="1:17" x14ac:dyDescent="0.3">
      <c r="A372" t="s">
        <v>853</v>
      </c>
      <c r="B372" t="s">
        <v>854</v>
      </c>
      <c r="C372" t="str">
        <f>IFERROR(VLOOKUP(Table1[[#This Row],[Ticker]],[1]!Table1[[Symbol]:[Industry]],2,FALSE),"-")</f>
        <v>Financial Services</v>
      </c>
      <c r="D372" t="s">
        <v>49</v>
      </c>
      <c r="E372">
        <v>18066.1853868</v>
      </c>
      <c r="F372">
        <v>219.86</v>
      </c>
      <c r="G372">
        <v>-15.3538570819124</v>
      </c>
      <c r="H372">
        <v>-6.3934776506118096</v>
      </c>
      <c r="I372">
        <v>-3.1192768148824799</v>
      </c>
      <c r="J372">
        <v>5.09296555199567</v>
      </c>
      <c r="K372">
        <v>218.514665558731</v>
      </c>
      <c r="L372">
        <v>212.72276394807801</v>
      </c>
      <c r="M372">
        <v>51.856171612164403</v>
      </c>
      <c r="N372">
        <v>0.52241533028314102</v>
      </c>
      <c r="O372">
        <v>31.560993359410499</v>
      </c>
      <c r="P372">
        <v>20.125665892637599</v>
      </c>
      <c r="Q372">
        <v>4.2170149091997997E-2</v>
      </c>
    </row>
    <row r="373" spans="1:17" x14ac:dyDescent="0.3">
      <c r="A373" t="s">
        <v>855</v>
      </c>
      <c r="B373" t="s">
        <v>856</v>
      </c>
      <c r="C373" t="str">
        <f>IFERROR(VLOOKUP(Table1[[#This Row],[Ticker]],[1]!Table1[[Symbol]:[Industry]],2,FALSE),"-")</f>
        <v>Healthcare</v>
      </c>
      <c r="D373" t="s">
        <v>62</v>
      </c>
      <c r="E373">
        <v>17923.371150300001</v>
      </c>
      <c r="F373">
        <v>1713.25</v>
      </c>
      <c r="G373">
        <v>56.0493831728527</v>
      </c>
      <c r="H373">
        <v>5.2920612817508497</v>
      </c>
      <c r="I373">
        <v>11.416829806811901</v>
      </c>
      <c r="J373">
        <v>-1.3427762772068701</v>
      </c>
      <c r="K373">
        <v>1561.2217020734599</v>
      </c>
      <c r="L373">
        <v>1396.01719379267</v>
      </c>
      <c r="M373">
        <v>72.379469809842305</v>
      </c>
      <c r="N373">
        <v>0.45385828708560499</v>
      </c>
      <c r="O373">
        <v>5.0051072522982496</v>
      </c>
      <c r="P373">
        <v>90.350536081328798</v>
      </c>
    </row>
    <row r="374" spans="1:17" x14ac:dyDescent="0.3">
      <c r="A374" t="s">
        <v>857</v>
      </c>
      <c r="B374" t="s">
        <v>858</v>
      </c>
      <c r="C374" t="str">
        <f>IFERROR(VLOOKUP(Table1[[#This Row],[Ticker]],[1]!Table1[[Symbol]:[Industry]],2,FALSE),"-")</f>
        <v>Fast Moving Consumer Goods</v>
      </c>
      <c r="D374" t="s">
        <v>122</v>
      </c>
      <c r="E374">
        <v>17872.280008400001</v>
      </c>
      <c r="F374">
        <v>713.8</v>
      </c>
      <c r="G374">
        <v>40.175761452847603</v>
      </c>
      <c r="H374">
        <v>-9.1228137191371594</v>
      </c>
      <c r="I374">
        <v>11.6663233417342</v>
      </c>
      <c r="J374">
        <v>-1.8774508277063899</v>
      </c>
      <c r="K374">
        <v>653.07186938856296</v>
      </c>
      <c r="L374">
        <v>559.36857856264601</v>
      </c>
      <c r="M374">
        <v>58.234131319876902</v>
      </c>
      <c r="N374">
        <v>0.69545544121059799</v>
      </c>
      <c r="O374">
        <v>4.65116279069768</v>
      </c>
      <c r="P374">
        <v>72.269820200313703</v>
      </c>
    </row>
    <row r="375" spans="1:17" x14ac:dyDescent="0.3">
      <c r="A375" t="s">
        <v>859</v>
      </c>
      <c r="B375" t="s">
        <v>860</v>
      </c>
      <c r="C375" t="str">
        <f>IFERROR(VLOOKUP(Table1[[#This Row],[Ticker]],[1]!Table1[[Symbol]:[Industry]],2,FALSE),"-")</f>
        <v>Information Technology</v>
      </c>
      <c r="D375" t="s">
        <v>21</v>
      </c>
      <c r="E375">
        <v>17836.7834826</v>
      </c>
      <c r="F375">
        <v>786.9</v>
      </c>
      <c r="G375">
        <v>53.639595620639099</v>
      </c>
      <c r="H375">
        <v>4.3764487542359802</v>
      </c>
      <c r="I375">
        <v>23.7093965581671</v>
      </c>
      <c r="J375">
        <v>2.8084132899144798</v>
      </c>
      <c r="K375">
        <v>686.39750409068404</v>
      </c>
      <c r="L375">
        <v>584.40274029767795</v>
      </c>
      <c r="M375">
        <v>72.170033519432707</v>
      </c>
      <c r="N375">
        <v>1.2008178616154399</v>
      </c>
      <c r="O375">
        <v>6.68445799974584</v>
      </c>
      <c r="P375">
        <v>83.597760149323307</v>
      </c>
      <c r="Q375">
        <v>6.4461488973393002E-2</v>
      </c>
    </row>
    <row r="376" spans="1:17" x14ac:dyDescent="0.3">
      <c r="A376" t="s">
        <v>861</v>
      </c>
      <c r="B376" t="s">
        <v>862</v>
      </c>
      <c r="C376" t="str">
        <f>IFERROR(VLOOKUP(Table1[[#This Row],[Ticker]],[1]!Table1[[Symbol]:[Industry]],2,FALSE),"-")</f>
        <v>Capital Goods</v>
      </c>
      <c r="D376" t="s">
        <v>396</v>
      </c>
      <c r="E376">
        <v>17713.607313445002</v>
      </c>
      <c r="F376">
        <v>556.70000000000005</v>
      </c>
      <c r="G376">
        <v>35.342328664367201</v>
      </c>
      <c r="H376">
        <v>-4.8573838208459401</v>
      </c>
      <c r="I376">
        <v>-3.1677870751989099</v>
      </c>
      <c r="J376">
        <v>0.65398416440905804</v>
      </c>
      <c r="K376">
        <v>544.87492249078002</v>
      </c>
      <c r="L376">
        <v>471.28569047925498</v>
      </c>
      <c r="M376">
        <v>49.165133389733299</v>
      </c>
      <c r="N376">
        <v>0.71531083076403401</v>
      </c>
      <c r="O376">
        <v>7.4187174420693198</v>
      </c>
      <c r="P376">
        <v>85.381285381285394</v>
      </c>
      <c r="Q376">
        <v>0.136551379315108</v>
      </c>
    </row>
    <row r="377" spans="1:17" x14ac:dyDescent="0.3">
      <c r="A377" t="s">
        <v>863</v>
      </c>
      <c r="B377" t="s">
        <v>864</v>
      </c>
      <c r="C377" t="str">
        <f>IFERROR(VLOOKUP(Table1[[#This Row],[Ticker]],[1]!Table1[[Symbol]:[Industry]],2,FALSE),"-")</f>
        <v>Telecommunication</v>
      </c>
      <c r="D377" t="s">
        <v>609</v>
      </c>
      <c r="E377">
        <v>17677.345941132</v>
      </c>
      <c r="F377">
        <v>122.61</v>
      </c>
      <c r="G377">
        <v>60.102763818511697</v>
      </c>
      <c r="H377">
        <v>-8.4656657847060703</v>
      </c>
      <c r="I377">
        <v>27.434220568784699</v>
      </c>
      <c r="J377">
        <v>-9.3713837258580899</v>
      </c>
      <c r="K377">
        <v>111.655298113877</v>
      </c>
      <c r="L377">
        <v>95.226769278858896</v>
      </c>
      <c r="M377">
        <v>53.182872613368701</v>
      </c>
      <c r="N377">
        <v>1.3401591578629299</v>
      </c>
      <c r="O377">
        <v>10.431449310822901</v>
      </c>
      <c r="P377">
        <v>99.365853658536494</v>
      </c>
      <c r="Q377">
        <v>3.9091472809914998E-2</v>
      </c>
    </row>
    <row r="378" spans="1:17" x14ac:dyDescent="0.3">
      <c r="A378" t="s">
        <v>865</v>
      </c>
      <c r="B378" t="s">
        <v>866</v>
      </c>
      <c r="C378" t="str">
        <f>IFERROR(VLOOKUP(Table1[[#This Row],[Ticker]],[1]!Table1[[Symbol]:[Industry]],2,FALSE),"-")</f>
        <v>Capital Goods</v>
      </c>
      <c r="D378" t="s">
        <v>258</v>
      </c>
      <c r="E378">
        <v>17531.66678748</v>
      </c>
      <c r="F378">
        <v>5036.7</v>
      </c>
      <c r="G378">
        <v>114.355770438273</v>
      </c>
      <c r="H378">
        <v>-6.3529036173744098</v>
      </c>
      <c r="I378">
        <v>35.815678627677002</v>
      </c>
      <c r="J378">
        <v>-6.7478544607345601</v>
      </c>
      <c r="K378">
        <v>4669.9261221481802</v>
      </c>
      <c r="L378">
        <v>3917.6111534049001</v>
      </c>
      <c r="M378">
        <v>63.071730820756898</v>
      </c>
      <c r="N378">
        <v>1.45305337035959</v>
      </c>
      <c r="O378">
        <v>5.2276292016598198</v>
      </c>
      <c r="P378">
        <v>144.51186950822799</v>
      </c>
      <c r="Q378">
        <v>0.17312066621068001</v>
      </c>
    </row>
    <row r="379" spans="1:17" x14ac:dyDescent="0.3">
      <c r="A379" t="s">
        <v>867</v>
      </c>
      <c r="B379" t="s">
        <v>868</v>
      </c>
      <c r="C379" t="str">
        <f>IFERROR(VLOOKUP(Table1[[#This Row],[Ticker]],[1]!Table1[[Symbol]:[Industry]],2,FALSE),"-")</f>
        <v>Automobile and Auto Components</v>
      </c>
      <c r="D379" t="s">
        <v>461</v>
      </c>
      <c r="E379">
        <v>17445.263926510001</v>
      </c>
      <c r="F379">
        <v>629.35</v>
      </c>
      <c r="G379">
        <v>249.501422536842</v>
      </c>
      <c r="H379">
        <v>3.13596926950399</v>
      </c>
      <c r="I379">
        <v>24.2832625265609</v>
      </c>
      <c r="J379">
        <v>-4.5835986753447697</v>
      </c>
      <c r="K379">
        <v>521.35004795875705</v>
      </c>
      <c r="L379">
        <v>438.09720348253501</v>
      </c>
      <c r="M379">
        <v>78.255533478410996</v>
      </c>
      <c r="N379">
        <v>2.0666022137002402</v>
      </c>
      <c r="O379">
        <v>2.5899737824739599</v>
      </c>
      <c r="P379">
        <v>282.46733515648702</v>
      </c>
      <c r="Q379">
        <v>0.21230071263245501</v>
      </c>
    </row>
    <row r="380" spans="1:17" x14ac:dyDescent="0.3">
      <c r="A380" t="s">
        <v>869</v>
      </c>
      <c r="B380" t="s">
        <v>870</v>
      </c>
      <c r="C380" t="str">
        <f>IFERROR(VLOOKUP(Table1[[#This Row],[Ticker]],[1]!Table1[[Symbol]:[Industry]],2,FALSE),"-")</f>
        <v>Services</v>
      </c>
      <c r="D380" t="s">
        <v>871</v>
      </c>
      <c r="E380">
        <v>17429.609557723899</v>
      </c>
      <c r="F380">
        <v>252.98</v>
      </c>
      <c r="G380">
        <v>56.723691917089397</v>
      </c>
      <c r="H380">
        <v>18.0942892444506</v>
      </c>
      <c r="I380">
        <v>9.74923700274962</v>
      </c>
      <c r="J380">
        <v>2.70120876399807</v>
      </c>
      <c r="K380">
        <v>213.60361830603199</v>
      </c>
      <c r="L380">
        <v>190.44900007715</v>
      </c>
      <c r="M380">
        <v>77.073156981523695</v>
      </c>
      <c r="N380">
        <v>2.3452139458355701</v>
      </c>
      <c r="O380">
        <v>2.3598703454818599</v>
      </c>
      <c r="P380">
        <v>88.369322412509206</v>
      </c>
      <c r="Q380">
        <v>-2.1652656327914001E-2</v>
      </c>
    </row>
    <row r="381" spans="1:17" x14ac:dyDescent="0.3">
      <c r="A381" t="s">
        <v>872</v>
      </c>
      <c r="B381" t="s">
        <v>873</v>
      </c>
      <c r="C381" t="str">
        <f>IFERROR(VLOOKUP(Table1[[#This Row],[Ticker]],[1]!Table1[[Symbol]:[Industry]],2,FALSE),"-")</f>
        <v>Metals &amp; Mining</v>
      </c>
      <c r="D381" t="s">
        <v>130</v>
      </c>
      <c r="E381">
        <v>17422.451778250001</v>
      </c>
      <c r="F381">
        <v>59.45</v>
      </c>
      <c r="G381">
        <v>9.5973858063077699</v>
      </c>
      <c r="H381">
        <v>-4.6942986044820296</v>
      </c>
      <c r="I381">
        <v>7.2794924454623997</v>
      </c>
      <c r="J381">
        <v>3.13040918644317</v>
      </c>
      <c r="K381">
        <v>59.508193424721298</v>
      </c>
      <c r="L381">
        <v>55.872500312994397</v>
      </c>
      <c r="M381">
        <v>60.577969934393998</v>
      </c>
      <c r="N381">
        <v>0.79821264497373901</v>
      </c>
      <c r="O381">
        <v>23.969722455845201</v>
      </c>
      <c r="P381">
        <v>51.851851851851798</v>
      </c>
    </row>
    <row r="382" spans="1:17" x14ac:dyDescent="0.3">
      <c r="A382" t="s">
        <v>874</v>
      </c>
      <c r="B382" t="s">
        <v>875</v>
      </c>
      <c r="C382" t="str">
        <f>IFERROR(VLOOKUP(Table1[[#This Row],[Ticker]],[1]!Table1[[Symbol]:[Industry]],2,FALSE),"-")</f>
        <v>Capital Goods</v>
      </c>
      <c r="D382" t="s">
        <v>258</v>
      </c>
      <c r="E382">
        <v>17386.187303070001</v>
      </c>
      <c r="F382">
        <v>2189.4499999999998</v>
      </c>
      <c r="G382">
        <v>179.41608127510901</v>
      </c>
      <c r="H382">
        <v>-1.4564308459136299</v>
      </c>
      <c r="I382">
        <v>123.705076179343</v>
      </c>
      <c r="J382">
        <v>-14.140782195742901</v>
      </c>
      <c r="K382">
        <v>1957.7716369197501</v>
      </c>
      <c r="L382">
        <v>1331.7348190567</v>
      </c>
      <c r="M382">
        <v>39.766012953101999</v>
      </c>
      <c r="N382">
        <v>0.77581065566774698</v>
      </c>
      <c r="O382">
        <v>22.587864532188402</v>
      </c>
      <c r="P382">
        <v>221.31640739653599</v>
      </c>
      <c r="Q382">
        <v>0.142392931994934</v>
      </c>
    </row>
    <row r="383" spans="1:17" x14ac:dyDescent="0.3">
      <c r="A383" t="s">
        <v>876</v>
      </c>
      <c r="B383" t="s">
        <v>877</v>
      </c>
      <c r="C383" t="str">
        <f>IFERROR(VLOOKUP(Table1[[#This Row],[Ticker]],[1]!Table1[[Symbol]:[Industry]],2,FALSE),"-")</f>
        <v>Consumer Services</v>
      </c>
      <c r="D383" t="s">
        <v>146</v>
      </c>
      <c r="E383">
        <v>17353.721143350002</v>
      </c>
      <c r="F383">
        <v>2894.75</v>
      </c>
      <c r="G383">
        <v>-25.940410639497699</v>
      </c>
      <c r="H383">
        <v>4.32244759816012</v>
      </c>
      <c r="I383">
        <v>-0.769798493842756</v>
      </c>
      <c r="J383">
        <v>2.5601913783521999</v>
      </c>
      <c r="K383">
        <v>2652.1988708144299</v>
      </c>
      <c r="L383">
        <v>2660.3435318526499</v>
      </c>
      <c r="M383">
        <v>85.260852024053904</v>
      </c>
      <c r="N383">
        <v>1.0988692510131799</v>
      </c>
      <c r="O383">
        <v>15.227567147422</v>
      </c>
      <c r="P383">
        <v>29.809417040358699</v>
      </c>
      <c r="Q383">
        <v>-8.2473871483846994E-2</v>
      </c>
    </row>
    <row r="384" spans="1:17" x14ac:dyDescent="0.3">
      <c r="A384" t="s">
        <v>878</v>
      </c>
      <c r="B384" t="s">
        <v>879</v>
      </c>
      <c r="C384" t="str">
        <f>IFERROR(VLOOKUP(Table1[[#This Row],[Ticker]],[1]!Table1[[Symbol]:[Industry]],2,FALSE),"-")</f>
        <v>Consumer Services</v>
      </c>
      <c r="D384" t="s">
        <v>308</v>
      </c>
      <c r="E384">
        <v>17274.631964554999</v>
      </c>
      <c r="F384">
        <v>792.05</v>
      </c>
      <c r="G384">
        <v>46.645929072707098</v>
      </c>
      <c r="H384">
        <v>-6.3341453477770502</v>
      </c>
      <c r="I384">
        <v>-4.2527823103552604</v>
      </c>
      <c r="J384">
        <v>-5.5959057218836303</v>
      </c>
      <c r="K384">
        <v>822.13952128082997</v>
      </c>
      <c r="L384">
        <v>735.86717962342595</v>
      </c>
      <c r="M384">
        <v>26.1028904992984</v>
      </c>
      <c r="N384">
        <v>0.91246577209727397</v>
      </c>
      <c r="O384">
        <v>20.951960103528801</v>
      </c>
      <c r="P384">
        <v>77.470311449697405</v>
      </c>
      <c r="Q384">
        <v>0.18554491409595</v>
      </c>
    </row>
    <row r="385" spans="1:17" x14ac:dyDescent="0.3">
      <c r="A385" t="s">
        <v>880</v>
      </c>
      <c r="B385" t="s">
        <v>881</v>
      </c>
      <c r="C385" t="str">
        <f>IFERROR(VLOOKUP(Table1[[#This Row],[Ticker]],[1]!Table1[[Symbol]:[Industry]],2,FALSE),"-")</f>
        <v>Capital Goods</v>
      </c>
      <c r="D385" t="s">
        <v>882</v>
      </c>
      <c r="E385">
        <v>17224.231185649998</v>
      </c>
      <c r="F385">
        <v>1447.25</v>
      </c>
      <c r="G385">
        <v>108.02130087648</v>
      </c>
      <c r="H385">
        <v>-10.469289096013901</v>
      </c>
      <c r="I385">
        <v>48.8734381326056</v>
      </c>
      <c r="J385">
        <v>-7.2523171690305599</v>
      </c>
      <c r="K385">
        <v>1447.1797937588501</v>
      </c>
      <c r="L385">
        <v>1181.1575510080199</v>
      </c>
      <c r="M385">
        <v>46.355180876524798</v>
      </c>
      <c r="N385">
        <v>1.16224869711714</v>
      </c>
      <c r="O385">
        <v>17.118673346001</v>
      </c>
      <c r="P385">
        <v>141.95435927442901</v>
      </c>
      <c r="Q385">
        <v>0.17684546867047199</v>
      </c>
    </row>
    <row r="386" spans="1:17" x14ac:dyDescent="0.3">
      <c r="A386" t="s">
        <v>883</v>
      </c>
      <c r="B386" t="s">
        <v>884</v>
      </c>
      <c r="C386" t="str">
        <f>IFERROR(VLOOKUP(Table1[[#This Row],[Ticker]],[1]!Table1[[Symbol]:[Industry]],2,FALSE),"-")</f>
        <v>Oil Gas &amp; Consumable Fuels</v>
      </c>
      <c r="D386" t="s">
        <v>176</v>
      </c>
      <c r="E386">
        <v>17208.076705379899</v>
      </c>
      <c r="F386">
        <v>1742.1</v>
      </c>
      <c r="G386">
        <v>36.3783133701182</v>
      </c>
      <c r="H386">
        <v>10.9572659030278</v>
      </c>
      <c r="I386">
        <v>26.942186236362598</v>
      </c>
      <c r="J386">
        <v>-1.25659738579015</v>
      </c>
      <c r="K386">
        <v>1511.6550009436901</v>
      </c>
      <c r="L386">
        <v>1332.3431426485099</v>
      </c>
      <c r="M386">
        <v>71.594302556610401</v>
      </c>
      <c r="N386">
        <v>2.1997068114715099</v>
      </c>
      <c r="O386">
        <v>6.6729808851386299</v>
      </c>
      <c r="P386">
        <v>79.496161970016999</v>
      </c>
      <c r="Q386">
        <v>1.2867393009158E-2</v>
      </c>
    </row>
    <row r="387" spans="1:17" x14ac:dyDescent="0.3">
      <c r="A387" t="s">
        <v>885</v>
      </c>
      <c r="B387" t="s">
        <v>886</v>
      </c>
      <c r="C387" t="str">
        <f>IFERROR(VLOOKUP(Table1[[#This Row],[Ticker]],[1]!Table1[[Symbol]:[Industry]],2,FALSE),"-")</f>
        <v>Healthcare</v>
      </c>
      <c r="D387" t="s">
        <v>293</v>
      </c>
      <c r="E387">
        <v>17084.732107694999</v>
      </c>
      <c r="F387">
        <v>2134.85</v>
      </c>
      <c r="G387">
        <v>-15.0588393900721</v>
      </c>
      <c r="H387">
        <v>-1.0602948588915699</v>
      </c>
      <c r="I387">
        <v>-4.0210093846412001</v>
      </c>
      <c r="J387">
        <v>-0.73685360032917402</v>
      </c>
      <c r="K387">
        <v>2041.3241430212099</v>
      </c>
      <c r="L387">
        <v>1974.0124298124999</v>
      </c>
      <c r="M387">
        <v>56.608046998509501</v>
      </c>
      <c r="N387">
        <v>0.77321640088160803</v>
      </c>
      <c r="O387">
        <v>10.3777782982411</v>
      </c>
      <c r="P387">
        <v>21.9914285714285</v>
      </c>
      <c r="Q387">
        <v>3.8412965980909E-2</v>
      </c>
    </row>
    <row r="388" spans="1:17" x14ac:dyDescent="0.3">
      <c r="A388" t="s">
        <v>887</v>
      </c>
      <c r="B388" t="s">
        <v>888</v>
      </c>
      <c r="C388" t="str">
        <f>IFERROR(VLOOKUP(Table1[[#This Row],[Ticker]],[1]!Table1[[Symbol]:[Industry]],2,FALSE),"-")</f>
        <v>Financial Services</v>
      </c>
      <c r="D388" t="s">
        <v>409</v>
      </c>
      <c r="E388">
        <v>16988.31906876</v>
      </c>
      <c r="F388">
        <v>4799.6000000000004</v>
      </c>
      <c r="G388">
        <v>58.046782957267702</v>
      </c>
      <c r="H388">
        <v>-11.464694874878299</v>
      </c>
      <c r="I388">
        <v>17.276329113475899</v>
      </c>
      <c r="J388">
        <v>-1.59213410984849</v>
      </c>
      <c r="K388">
        <v>4898.4127089704698</v>
      </c>
      <c r="L388">
        <v>3964.9027500000002</v>
      </c>
      <c r="M388">
        <v>41.979891856699403</v>
      </c>
      <c r="N388">
        <v>0.99976849179653204</v>
      </c>
      <c r="O388">
        <v>14.592882740228299</v>
      </c>
      <c r="P388">
        <v>128.55238095238099</v>
      </c>
    </row>
    <row r="389" spans="1:17" hidden="1" x14ac:dyDescent="0.3">
      <c r="A389" t="s">
        <v>889</v>
      </c>
      <c r="B389" t="s">
        <v>890</v>
      </c>
      <c r="C389" t="str">
        <f>IFERROR(VLOOKUP(Table1[[#This Row],[Ticker]],[1]!Table1[[Symbol]:[Industry]],2,FALSE),"-")</f>
        <v>-</v>
      </c>
      <c r="D389" t="s">
        <v>258</v>
      </c>
      <c r="E389">
        <v>16911.40266</v>
      </c>
      <c r="F389">
        <v>15830.2</v>
      </c>
      <c r="G389">
        <v>-15.231459064288099</v>
      </c>
      <c r="H389">
        <v>-7.0464127259926999</v>
      </c>
      <c r="I389">
        <v>4.5164384004298199</v>
      </c>
      <c r="J389">
        <v>-5.7260904082243496</v>
      </c>
      <c r="K389">
        <v>16245.6075335309</v>
      </c>
      <c r="L389">
        <v>15037.200369128201</v>
      </c>
      <c r="M389">
        <v>34.8286318978111</v>
      </c>
      <c r="N389">
        <v>0.88320008811623996</v>
      </c>
      <c r="O389">
        <v>12.4063498881884</v>
      </c>
      <c r="P389">
        <v>24.428758950818601</v>
      </c>
      <c r="Q389">
        <v>6.8165602457346E-2</v>
      </c>
    </row>
    <row r="390" spans="1:17" x14ac:dyDescent="0.3">
      <c r="A390" t="s">
        <v>891</v>
      </c>
      <c r="B390" t="s">
        <v>892</v>
      </c>
      <c r="C390" t="str">
        <f>IFERROR(VLOOKUP(Table1[[#This Row],[Ticker]],[1]!Table1[[Symbol]:[Industry]],2,FALSE),"-")</f>
        <v>Construction</v>
      </c>
      <c r="D390" t="s">
        <v>46</v>
      </c>
      <c r="E390">
        <v>16871.265354899999</v>
      </c>
      <c r="F390">
        <v>1744.9</v>
      </c>
      <c r="G390">
        <v>5.9957599941904096</v>
      </c>
      <c r="H390">
        <v>-4.1475269203124503</v>
      </c>
      <c r="I390">
        <v>45.046153047727998</v>
      </c>
      <c r="J390">
        <v>-5.30030561768812</v>
      </c>
      <c r="K390">
        <v>1634.2544937431101</v>
      </c>
      <c r="L390">
        <v>1393.6720099275001</v>
      </c>
      <c r="M390">
        <v>48.949771600534</v>
      </c>
      <c r="N390">
        <v>0.60173958018422902</v>
      </c>
      <c r="O390">
        <v>6.59636655395723</v>
      </c>
      <c r="P390">
        <v>70.242450851260998</v>
      </c>
      <c r="Q390">
        <v>-3.7204484629131999E-2</v>
      </c>
    </row>
    <row r="391" spans="1:17" x14ac:dyDescent="0.3">
      <c r="A391" t="s">
        <v>893</v>
      </c>
      <c r="B391" t="s">
        <v>894</v>
      </c>
      <c r="C391" t="str">
        <f>IFERROR(VLOOKUP(Table1[[#This Row],[Ticker]],[1]!Table1[[Symbol]:[Industry]],2,FALSE),"-")</f>
        <v>Realty</v>
      </c>
      <c r="D391" t="s">
        <v>140</v>
      </c>
      <c r="E391">
        <v>16732.133451819998</v>
      </c>
      <c r="F391">
        <v>487.35</v>
      </c>
      <c r="G391">
        <v>133.97308396187299</v>
      </c>
      <c r="H391">
        <v>10.3963819832983</v>
      </c>
      <c r="I391">
        <v>37.340095816018497</v>
      </c>
      <c r="J391">
        <v>-7.7424443561572502</v>
      </c>
      <c r="K391">
        <v>430.29922341665002</v>
      </c>
      <c r="L391">
        <v>336.20111573118902</v>
      </c>
      <c r="M391">
        <v>52.002324408074799</v>
      </c>
      <c r="N391">
        <v>1.1348306715956</v>
      </c>
      <c r="O391">
        <v>13.265620190827899</v>
      </c>
      <c r="P391">
        <v>168.80860452288999</v>
      </c>
      <c r="Q391">
        <v>0.19969915853998599</v>
      </c>
    </row>
    <row r="392" spans="1:17" x14ac:dyDescent="0.3">
      <c r="A392" t="s">
        <v>895</v>
      </c>
      <c r="B392" t="s">
        <v>896</v>
      </c>
      <c r="C392" t="str">
        <f>IFERROR(VLOOKUP(Table1[[#This Row],[Ticker]],[1]!Table1[[Symbol]:[Industry]],2,FALSE),"-")</f>
        <v>Capital Goods</v>
      </c>
      <c r="D392" t="s">
        <v>130</v>
      </c>
      <c r="E392">
        <v>16727.03713818</v>
      </c>
      <c r="F392">
        <v>638.1</v>
      </c>
      <c r="G392">
        <v>80.135551785261896</v>
      </c>
      <c r="H392">
        <v>17.112408787841701</v>
      </c>
      <c r="I392">
        <v>8.2630828375342809</v>
      </c>
      <c r="J392">
        <v>5.4945924105167201</v>
      </c>
      <c r="K392">
        <v>579.41681445106701</v>
      </c>
      <c r="L392">
        <v>515.57467336665002</v>
      </c>
      <c r="M392">
        <v>62.975388286921302</v>
      </c>
      <c r="N392">
        <v>1.3673749831309701</v>
      </c>
      <c r="O392">
        <v>5.14809590973202</v>
      </c>
      <c r="P392">
        <v>109.591065856462</v>
      </c>
      <c r="Q392">
        <v>0.13803542836645699</v>
      </c>
    </row>
    <row r="393" spans="1:17" x14ac:dyDescent="0.3">
      <c r="A393" t="s">
        <v>897</v>
      </c>
      <c r="B393" t="s">
        <v>898</v>
      </c>
      <c r="C393" t="str">
        <f>IFERROR(VLOOKUP(Table1[[#This Row],[Ticker]],[1]!Table1[[Symbol]:[Industry]],2,FALSE),"-")</f>
        <v>Healthcare</v>
      </c>
      <c r="D393" t="s">
        <v>293</v>
      </c>
      <c r="E393">
        <v>16687.839590324998</v>
      </c>
      <c r="F393">
        <v>335.25</v>
      </c>
      <c r="G393">
        <v>-17.907186212171101</v>
      </c>
      <c r="H393">
        <v>-10.746948534747</v>
      </c>
      <c r="I393">
        <v>-27.494259761186001</v>
      </c>
      <c r="J393">
        <v>-2.5122759799404699</v>
      </c>
      <c r="K393">
        <v>360.55843489997801</v>
      </c>
      <c r="L393">
        <v>371.84591037989998</v>
      </c>
      <c r="M393">
        <v>25.365724011710299</v>
      </c>
      <c r="N393">
        <v>0.38177372438092799</v>
      </c>
      <c r="O393">
        <v>66.442953020134198</v>
      </c>
      <c r="P393">
        <v>13.895022931883799</v>
      </c>
      <c r="Q393">
        <v>9.9290950141418005E-2</v>
      </c>
    </row>
    <row r="394" spans="1:17" x14ac:dyDescent="0.3">
      <c r="A394" t="s">
        <v>899</v>
      </c>
      <c r="B394" t="s">
        <v>900</v>
      </c>
      <c r="C394" t="str">
        <f>IFERROR(VLOOKUP(Table1[[#This Row],[Ticker]],[1]!Table1[[Symbol]:[Industry]],2,FALSE),"-")</f>
        <v>Fast Moving Consumer Goods</v>
      </c>
      <c r="D394" t="s">
        <v>901</v>
      </c>
      <c r="E394">
        <v>16628.62690512</v>
      </c>
      <c r="F394">
        <v>865.5</v>
      </c>
      <c r="G394">
        <v>57.465880811548303</v>
      </c>
      <c r="H394">
        <v>34.516485709243398</v>
      </c>
      <c r="I394">
        <v>43.302497632953703</v>
      </c>
      <c r="J394">
        <v>3.4703770914968</v>
      </c>
      <c r="K394">
        <v>660.53822980167399</v>
      </c>
      <c r="L394">
        <v>561.03314412904297</v>
      </c>
      <c r="M394">
        <v>84.228515547034405</v>
      </c>
      <c r="N394">
        <v>2.3614845601393402</v>
      </c>
      <c r="O394">
        <v>1.2940496822645799</v>
      </c>
      <c r="P394">
        <v>93.906127478436105</v>
      </c>
      <c r="Q394">
        <v>-2.0417386690750002E-2</v>
      </c>
    </row>
    <row r="395" spans="1:17" x14ac:dyDescent="0.3">
      <c r="A395" t="s">
        <v>902</v>
      </c>
      <c r="B395" t="s">
        <v>903</v>
      </c>
      <c r="C395" t="str">
        <f>IFERROR(VLOOKUP(Table1[[#This Row],[Ticker]],[1]!Table1[[Symbol]:[Industry]],2,FALSE),"-")</f>
        <v>Healthcare</v>
      </c>
      <c r="D395" t="s">
        <v>62</v>
      </c>
      <c r="E395">
        <v>16526.875</v>
      </c>
      <c r="F395">
        <v>6610.75</v>
      </c>
      <c r="G395">
        <v>48.315456063628403</v>
      </c>
      <c r="H395">
        <v>-1.6377106268409101</v>
      </c>
      <c r="I395">
        <v>-4.5452037782403698</v>
      </c>
      <c r="J395">
        <v>-2.4133218860673602</v>
      </c>
      <c r="K395">
        <v>6243.3008817545597</v>
      </c>
      <c r="L395">
        <v>5458.5916419685</v>
      </c>
      <c r="M395">
        <v>47.985053629107398</v>
      </c>
      <c r="N395">
        <v>2.1957482307738498</v>
      </c>
      <c r="O395">
        <v>14.5437355821956</v>
      </c>
      <c r="P395">
        <v>77.220025467461895</v>
      </c>
      <c r="Q395">
        <v>5.5183803107400002E-2</v>
      </c>
    </row>
    <row r="396" spans="1:17" x14ac:dyDescent="0.3">
      <c r="A396" t="s">
        <v>904</v>
      </c>
      <c r="B396" t="s">
        <v>905</v>
      </c>
      <c r="C396" t="str">
        <f>IFERROR(VLOOKUP(Table1[[#This Row],[Ticker]],[1]!Table1[[Symbol]:[Industry]],2,FALSE),"-")</f>
        <v>Automobile and Auto Components</v>
      </c>
      <c r="D396" t="s">
        <v>618</v>
      </c>
      <c r="E396">
        <v>16501.76515264</v>
      </c>
      <c r="F396">
        <v>913.6</v>
      </c>
      <c r="G396">
        <v>63.305111527685298</v>
      </c>
      <c r="H396">
        <v>19.676427963475899</v>
      </c>
      <c r="I396">
        <v>5.8783490363513504</v>
      </c>
      <c r="J396">
        <v>-8.3758924984886107</v>
      </c>
      <c r="K396">
        <v>823.10422666369504</v>
      </c>
      <c r="L396">
        <v>713.56460299714797</v>
      </c>
      <c r="M396">
        <v>51.880452526349501</v>
      </c>
      <c r="N396">
        <v>1.12769033619688</v>
      </c>
      <c r="O396">
        <v>9.2874343257443002</v>
      </c>
      <c r="P396">
        <v>93.559322033898297</v>
      </c>
      <c r="Q396">
        <v>0.194766518885784</v>
      </c>
    </row>
    <row r="397" spans="1:17" x14ac:dyDescent="0.3">
      <c r="A397" t="s">
        <v>906</v>
      </c>
      <c r="B397" t="s">
        <v>907</v>
      </c>
      <c r="C397" t="str">
        <f>IFERROR(VLOOKUP(Table1[[#This Row],[Ticker]],[1]!Table1[[Symbol]:[Industry]],2,FALSE),"-")</f>
        <v>Textiles</v>
      </c>
      <c r="D397" t="s">
        <v>647</v>
      </c>
      <c r="E397">
        <v>16345.05820682</v>
      </c>
      <c r="F397">
        <v>169.43</v>
      </c>
      <c r="G397">
        <v>39.789020920784402</v>
      </c>
      <c r="H397">
        <v>11.249625302388999</v>
      </c>
      <c r="I397">
        <v>-0.63477324587364903</v>
      </c>
      <c r="J397">
        <v>10.6383633535072</v>
      </c>
      <c r="K397">
        <v>150.188701791098</v>
      </c>
      <c r="L397">
        <v>141.13288745317899</v>
      </c>
      <c r="M397">
        <v>73.712657616247796</v>
      </c>
      <c r="N397">
        <v>2.2517956984890199</v>
      </c>
      <c r="O397">
        <v>5.5244053591453497</v>
      </c>
      <c r="P397">
        <v>73.3299232736573</v>
      </c>
      <c r="Q397">
        <v>1.0117061736819999E-2</v>
      </c>
    </row>
    <row r="398" spans="1:17" x14ac:dyDescent="0.3">
      <c r="A398" t="s">
        <v>908</v>
      </c>
      <c r="B398" t="s">
        <v>909</v>
      </c>
      <c r="C398" t="str">
        <f>IFERROR(VLOOKUP(Table1[[#This Row],[Ticker]],[1]!Table1[[Symbol]:[Industry]],2,FALSE),"-")</f>
        <v>Chemicals</v>
      </c>
      <c r="D398" t="s">
        <v>550</v>
      </c>
      <c r="E398">
        <v>16266.190367159999</v>
      </c>
      <c r="F398">
        <v>5305.35</v>
      </c>
      <c r="G398">
        <v>-15.3601599403367</v>
      </c>
      <c r="H398">
        <v>9.4449178042627508</v>
      </c>
      <c r="I398">
        <v>1.3465621228286799</v>
      </c>
      <c r="J398">
        <v>-1.56141745798781</v>
      </c>
      <c r="K398">
        <v>4811.3145173661997</v>
      </c>
      <c r="L398">
        <v>4599.0984310603399</v>
      </c>
      <c r="M398">
        <v>71.586081064509202</v>
      </c>
      <c r="N398">
        <v>1.96800285623677</v>
      </c>
      <c r="O398">
        <v>3.6689379588528501</v>
      </c>
      <c r="P398">
        <v>31.941059437950699</v>
      </c>
      <c r="Q398">
        <v>4.2001856448190003E-2</v>
      </c>
    </row>
    <row r="399" spans="1:17" x14ac:dyDescent="0.3">
      <c r="A399" t="s">
        <v>910</v>
      </c>
      <c r="B399" t="s">
        <v>911</v>
      </c>
      <c r="C399" t="str">
        <f>IFERROR(VLOOKUP(Table1[[#This Row],[Ticker]],[1]!Table1[[Symbol]:[Industry]],2,FALSE),"-")</f>
        <v>Construction</v>
      </c>
      <c r="D399" t="s">
        <v>335</v>
      </c>
      <c r="E399">
        <v>16234.14037899</v>
      </c>
      <c r="F399">
        <v>695.9</v>
      </c>
      <c r="G399">
        <v>82.995703712201205</v>
      </c>
      <c r="H399">
        <v>-13.7985050529796</v>
      </c>
      <c r="I399">
        <v>39.575051849400701</v>
      </c>
      <c r="J399">
        <v>-1.6478373350072399</v>
      </c>
      <c r="K399">
        <v>700.54895954537506</v>
      </c>
      <c r="L399">
        <v>565.69063498113997</v>
      </c>
      <c r="M399">
        <v>45.429531818518498</v>
      </c>
      <c r="N399">
        <v>0.55933025766611899</v>
      </c>
      <c r="O399">
        <v>18.9826124443167</v>
      </c>
      <c r="P399">
        <v>175.05928853754901</v>
      </c>
      <c r="Q399">
        <v>8.0262613743498995E-2</v>
      </c>
    </row>
    <row r="400" spans="1:17" x14ac:dyDescent="0.3">
      <c r="A400" t="s">
        <v>912</v>
      </c>
      <c r="B400" t="s">
        <v>913</v>
      </c>
      <c r="C400" t="str">
        <f>IFERROR(VLOOKUP(Table1[[#This Row],[Ticker]],[1]!Table1[[Symbol]:[Industry]],2,FALSE),"-")</f>
        <v>Financial Services</v>
      </c>
      <c r="D400" t="s">
        <v>481</v>
      </c>
      <c r="E400">
        <v>16234.119122534999</v>
      </c>
      <c r="F400">
        <v>325.35000000000002</v>
      </c>
      <c r="G400">
        <v>-7.76816965099031</v>
      </c>
      <c r="H400">
        <v>-10.7922388402928</v>
      </c>
      <c r="I400">
        <v>-17.531080158247601</v>
      </c>
      <c r="J400">
        <v>-4.36538798511768</v>
      </c>
      <c r="K400">
        <v>328.37093229144102</v>
      </c>
      <c r="L400">
        <v>318.98358163316601</v>
      </c>
      <c r="M400">
        <v>39.841994836575999</v>
      </c>
      <c r="N400">
        <v>0.35093874224563398</v>
      </c>
      <c r="O400">
        <v>20.485630859074799</v>
      </c>
      <c r="P400">
        <v>26.595330739299602</v>
      </c>
      <c r="Q400">
        <v>-4.4785660813745999E-2</v>
      </c>
    </row>
    <row r="401" spans="1:17" x14ac:dyDescent="0.3">
      <c r="A401" t="s">
        <v>914</v>
      </c>
      <c r="B401" t="s">
        <v>915</v>
      </c>
      <c r="C401" t="str">
        <f>IFERROR(VLOOKUP(Table1[[#This Row],[Ticker]],[1]!Table1[[Symbol]:[Industry]],2,FALSE),"-")</f>
        <v>Services</v>
      </c>
      <c r="D401" t="s">
        <v>916</v>
      </c>
      <c r="E401">
        <v>16225.7283154049</v>
      </c>
      <c r="F401">
        <v>208.16</v>
      </c>
      <c r="G401">
        <v>-10.854740067563499</v>
      </c>
      <c r="H401">
        <v>-9.3101578576245192</v>
      </c>
      <c r="I401">
        <v>4.3474554545190802</v>
      </c>
      <c r="J401">
        <v>-4.3364890719808198</v>
      </c>
      <c r="K401">
        <v>212.005285322372</v>
      </c>
      <c r="L401">
        <v>196.57436113329001</v>
      </c>
      <c r="M401">
        <v>33.980002524655497</v>
      </c>
      <c r="N401">
        <v>1.01255992172647</v>
      </c>
      <c r="O401">
        <v>14.118946963873899</v>
      </c>
      <c r="P401">
        <v>52.834067547723897</v>
      </c>
      <c r="Q401">
        <v>-4.6800403459240003E-3</v>
      </c>
    </row>
    <row r="402" spans="1:17" x14ac:dyDescent="0.3">
      <c r="A402" t="s">
        <v>917</v>
      </c>
      <c r="B402" t="s">
        <v>918</v>
      </c>
      <c r="C402" t="str">
        <f>IFERROR(VLOOKUP(Table1[[#This Row],[Ticker]],[1]!Table1[[Symbol]:[Industry]],2,FALSE),"-")</f>
        <v>Financial Services</v>
      </c>
      <c r="D402" t="s">
        <v>244</v>
      </c>
      <c r="E402">
        <v>16214.5524749549</v>
      </c>
      <c r="F402">
        <v>3906.15</v>
      </c>
      <c r="G402">
        <v>259.02079880696198</v>
      </c>
      <c r="H402">
        <v>-5.7148297658965896</v>
      </c>
      <c r="I402">
        <v>34.080241825229997</v>
      </c>
      <c r="J402">
        <v>-1.7836342875073601</v>
      </c>
      <c r="K402">
        <v>3947.4387096167002</v>
      </c>
      <c r="L402">
        <v>3219.7690811684402</v>
      </c>
      <c r="M402">
        <v>37.646582425949298</v>
      </c>
      <c r="N402">
        <v>1.1669628494404101</v>
      </c>
      <c r="O402">
        <v>10.081538087375</v>
      </c>
      <c r="P402">
        <v>289.99101437699602</v>
      </c>
      <c r="Q402">
        <v>0.28992099386612602</v>
      </c>
    </row>
    <row r="403" spans="1:17" x14ac:dyDescent="0.3">
      <c r="A403" t="s">
        <v>919</v>
      </c>
      <c r="B403" t="s">
        <v>920</v>
      </c>
      <c r="C403" t="str">
        <f>IFERROR(VLOOKUP(Table1[[#This Row],[Ticker]],[1]!Table1[[Symbol]:[Industry]],2,FALSE),"-")</f>
        <v>Oil Gas &amp; Consumable Fuels</v>
      </c>
      <c r="D403" t="s">
        <v>18</v>
      </c>
      <c r="E403">
        <v>16152.419558</v>
      </c>
      <c r="F403">
        <v>1084.7</v>
      </c>
      <c r="G403">
        <v>129.76392327603199</v>
      </c>
      <c r="H403">
        <v>0.31723805515721798</v>
      </c>
      <c r="I403">
        <v>18.2824801383017</v>
      </c>
      <c r="J403">
        <v>7.4648856720333496</v>
      </c>
      <c r="K403">
        <v>965.74872643641095</v>
      </c>
      <c r="L403">
        <v>812.55104976954397</v>
      </c>
      <c r="M403">
        <v>77.939439079092395</v>
      </c>
      <c r="N403">
        <v>1.1714440418811001</v>
      </c>
      <c r="O403">
        <v>3.4848345164561501</v>
      </c>
      <c r="P403">
        <v>211.78499568841599</v>
      </c>
      <c r="Q403">
        <v>0.18580635352372499</v>
      </c>
    </row>
    <row r="404" spans="1:17" x14ac:dyDescent="0.3">
      <c r="A404" t="s">
        <v>921</v>
      </c>
      <c r="B404" t="s">
        <v>922</v>
      </c>
      <c r="C404" t="str">
        <f>IFERROR(VLOOKUP(Table1[[#This Row],[Ticker]],[1]!Table1[[Symbol]:[Industry]],2,FALSE),"-")</f>
        <v>Financial Services</v>
      </c>
      <c r="D404" t="s">
        <v>24</v>
      </c>
      <c r="E404">
        <v>16087.940489365999</v>
      </c>
      <c r="F404">
        <v>199.93</v>
      </c>
      <c r="G404">
        <v>32.377467375823898</v>
      </c>
      <c r="H404">
        <v>-8.5995028713543302</v>
      </c>
      <c r="I404">
        <v>3.3081914487391</v>
      </c>
      <c r="J404">
        <v>-2.5074332196051801</v>
      </c>
      <c r="K404">
        <v>199.56913236302401</v>
      </c>
      <c r="L404">
        <v>176.52411595470599</v>
      </c>
      <c r="M404">
        <v>47.655373785998101</v>
      </c>
      <c r="N404">
        <v>0.70128549308072696</v>
      </c>
      <c r="O404">
        <v>9.9884959735907497</v>
      </c>
      <c r="P404">
        <v>72.949826989619297</v>
      </c>
      <c r="Q404">
        <v>0.152826562656869</v>
      </c>
    </row>
    <row r="405" spans="1:17" x14ac:dyDescent="0.3">
      <c r="A405" t="s">
        <v>923</v>
      </c>
      <c r="B405" t="s">
        <v>924</v>
      </c>
      <c r="C405" t="str">
        <f>IFERROR(VLOOKUP(Table1[[#This Row],[Ticker]],[1]!Table1[[Symbol]:[Industry]],2,FALSE),"-")</f>
        <v>Fast Moving Consumer Goods</v>
      </c>
      <c r="D405" t="s">
        <v>247</v>
      </c>
      <c r="E405">
        <v>16066.7242725</v>
      </c>
      <c r="F405">
        <v>2302.75</v>
      </c>
      <c r="G405">
        <v>78.664745272879699</v>
      </c>
      <c r="H405">
        <v>33.334529980141397</v>
      </c>
      <c r="I405">
        <v>27.945596180625099</v>
      </c>
      <c r="J405">
        <v>10.355713382398401</v>
      </c>
      <c r="K405">
        <v>1839.1984576992299</v>
      </c>
      <c r="L405">
        <v>1567.99569474961</v>
      </c>
      <c r="M405">
        <v>68.150076950926803</v>
      </c>
      <c r="N405">
        <v>2.08374603051351</v>
      </c>
      <c r="O405">
        <v>4.5706220822928998</v>
      </c>
      <c r="P405">
        <v>137.38467089325201</v>
      </c>
      <c r="Q405">
        <v>4.5177608074013997E-2</v>
      </c>
    </row>
    <row r="406" spans="1:17" x14ac:dyDescent="0.3">
      <c r="A406" t="s">
        <v>925</v>
      </c>
      <c r="B406" t="s">
        <v>926</v>
      </c>
      <c r="C406" t="str">
        <f>IFERROR(VLOOKUP(Table1[[#This Row],[Ticker]],[1]!Table1[[Symbol]:[Industry]],2,FALSE),"-")</f>
        <v>Chemicals</v>
      </c>
      <c r="D406" t="s">
        <v>550</v>
      </c>
      <c r="E406">
        <v>16057.79040009</v>
      </c>
      <c r="F406">
        <v>853.95</v>
      </c>
      <c r="G406">
        <v>64.752603164136502</v>
      </c>
      <c r="H406">
        <v>12.6310825999883</v>
      </c>
      <c r="I406">
        <v>42.392345519169702</v>
      </c>
      <c r="J406">
        <v>-0.19367212240121501</v>
      </c>
      <c r="K406">
        <v>755.75609021073399</v>
      </c>
      <c r="L406">
        <v>641.115876888549</v>
      </c>
      <c r="M406">
        <v>64.161952413732706</v>
      </c>
      <c r="N406">
        <v>1.45929276051343</v>
      </c>
      <c r="O406">
        <v>6.5519058492885902</v>
      </c>
      <c r="P406">
        <v>108.78973105134401</v>
      </c>
      <c r="Q406">
        <v>0.101008557758534</v>
      </c>
    </row>
    <row r="407" spans="1:17" x14ac:dyDescent="0.3">
      <c r="A407" t="s">
        <v>927</v>
      </c>
      <c r="B407" t="s">
        <v>928</v>
      </c>
      <c r="C407" t="str">
        <f>IFERROR(VLOOKUP(Table1[[#This Row],[Ticker]],[1]!Table1[[Symbol]:[Industry]],2,FALSE),"-")</f>
        <v>Construction</v>
      </c>
      <c r="D407" t="s">
        <v>46</v>
      </c>
      <c r="E407">
        <v>16035.233831</v>
      </c>
      <c r="F407">
        <v>1494.75</v>
      </c>
      <c r="G407">
        <v>224.18375216895501</v>
      </c>
      <c r="H407">
        <v>-6.2820567165764203</v>
      </c>
      <c r="I407">
        <v>83.098300892366595</v>
      </c>
      <c r="J407">
        <v>-5.8536625951885997</v>
      </c>
      <c r="K407">
        <v>1326.5801734700899</v>
      </c>
      <c r="L407">
        <v>940.44782241871201</v>
      </c>
      <c r="M407">
        <v>50.913931564918201</v>
      </c>
      <c r="N407">
        <v>0.290263406085711</v>
      </c>
      <c r="O407">
        <v>6.9811005184813499</v>
      </c>
      <c r="P407">
        <v>256.78481919083401</v>
      </c>
      <c r="Q407">
        <v>0.156006840507319</v>
      </c>
    </row>
    <row r="408" spans="1:17" x14ac:dyDescent="0.3">
      <c r="A408" t="s">
        <v>929</v>
      </c>
      <c r="B408" t="s">
        <v>930</v>
      </c>
      <c r="C408" t="str">
        <f>IFERROR(VLOOKUP(Table1[[#This Row],[Ticker]],[1]!Table1[[Symbol]:[Industry]],2,FALSE),"-")</f>
        <v>Textiles</v>
      </c>
      <c r="D408" t="s">
        <v>647</v>
      </c>
      <c r="E408">
        <v>15975.461826000001</v>
      </c>
      <c r="F408">
        <v>552.45000000000005</v>
      </c>
      <c r="G408">
        <v>20.2492124570364</v>
      </c>
      <c r="H408">
        <v>5.5307753287668202</v>
      </c>
      <c r="I408">
        <v>23.808475179412099</v>
      </c>
      <c r="J408">
        <v>-3.9243316979656702</v>
      </c>
      <c r="K408">
        <v>479.32117961672998</v>
      </c>
      <c r="L408">
        <v>431.430916545218</v>
      </c>
      <c r="M408">
        <v>72.701578100723793</v>
      </c>
      <c r="N408">
        <v>2.5661913281928701</v>
      </c>
      <c r="O408">
        <v>5.89193592180286</v>
      </c>
      <c r="P408">
        <v>65.206339712918606</v>
      </c>
      <c r="Q408">
        <v>2.1571484378503002E-2</v>
      </c>
    </row>
    <row r="409" spans="1:17" x14ac:dyDescent="0.3">
      <c r="A409" t="s">
        <v>931</v>
      </c>
      <c r="B409" t="s">
        <v>932</v>
      </c>
      <c r="C409" t="str">
        <f>IFERROR(VLOOKUP(Table1[[#This Row],[Ticker]],[1]!Table1[[Symbol]:[Industry]],2,FALSE),"-")</f>
        <v>Construction</v>
      </c>
      <c r="D409" t="s">
        <v>46</v>
      </c>
      <c r="E409">
        <v>15872.076613519999</v>
      </c>
      <c r="F409">
        <v>282.39999999999998</v>
      </c>
      <c r="G409">
        <v>93.669842371027102</v>
      </c>
      <c r="H409">
        <v>3.29142417027245</v>
      </c>
      <c r="I409">
        <v>12.8669936780284</v>
      </c>
      <c r="J409">
        <v>6.0735409195319603</v>
      </c>
      <c r="K409">
        <v>253.569114002074</v>
      </c>
      <c r="L409">
        <v>209.27952314221901</v>
      </c>
      <c r="M409">
        <v>63.991407951079204</v>
      </c>
      <c r="N409">
        <v>1.38916020187968</v>
      </c>
      <c r="O409">
        <v>7.61331444759207</v>
      </c>
      <c r="P409">
        <v>142.507513954486</v>
      </c>
      <c r="Q409">
        <v>0.13722498466643801</v>
      </c>
    </row>
    <row r="410" spans="1:17" x14ac:dyDescent="0.3">
      <c r="A410" t="s">
        <v>933</v>
      </c>
      <c r="B410" t="s">
        <v>934</v>
      </c>
      <c r="C410" t="str">
        <f>IFERROR(VLOOKUP(Table1[[#This Row],[Ticker]],[1]!Table1[[Symbol]:[Industry]],2,FALSE),"-")</f>
        <v>Consumer Durables</v>
      </c>
      <c r="D410" t="s">
        <v>332</v>
      </c>
      <c r="E410">
        <v>15848.207253975001</v>
      </c>
      <c r="F410">
        <v>4697.25</v>
      </c>
      <c r="G410">
        <v>86.644717435316096</v>
      </c>
      <c r="H410">
        <v>7.2121420325144001</v>
      </c>
      <c r="I410">
        <v>13.991785368565001</v>
      </c>
      <c r="J410">
        <v>-0.70269741170360001</v>
      </c>
      <c r="K410">
        <v>4119.20201796939</v>
      </c>
      <c r="L410">
        <v>3598.3217209835302</v>
      </c>
      <c r="M410">
        <v>84.113085595426597</v>
      </c>
      <c r="N410">
        <v>0.86325318213782998</v>
      </c>
      <c r="O410">
        <v>4.0608866890201796</v>
      </c>
      <c r="P410">
        <v>116.363426992169</v>
      </c>
      <c r="Q410">
        <v>2.1604479978642999E-2</v>
      </c>
    </row>
    <row r="411" spans="1:17" x14ac:dyDescent="0.3">
      <c r="A411" t="s">
        <v>935</v>
      </c>
      <c r="B411" t="s">
        <v>936</v>
      </c>
      <c r="C411" t="str">
        <f>IFERROR(VLOOKUP(Table1[[#This Row],[Ticker]],[1]!Table1[[Symbol]:[Industry]],2,FALSE),"-")</f>
        <v>Financial Services</v>
      </c>
      <c r="D411" t="s">
        <v>937</v>
      </c>
      <c r="E411">
        <v>15847.811168349999</v>
      </c>
      <c r="F411">
        <v>178.22</v>
      </c>
      <c r="G411">
        <v>17.421164606804101</v>
      </c>
      <c r="H411">
        <v>-7.5549523176386204</v>
      </c>
      <c r="I411">
        <v>-2.3617274938641399</v>
      </c>
      <c r="J411">
        <v>-5.2270742430193797</v>
      </c>
      <c r="K411">
        <v>169.81955512508</v>
      </c>
      <c r="L411">
        <v>153.78083160336899</v>
      </c>
      <c r="M411">
        <v>45.302932376266497</v>
      </c>
      <c r="N411">
        <v>0.99364253849783701</v>
      </c>
      <c r="O411">
        <v>7.2831332061497003</v>
      </c>
      <c r="P411">
        <v>49.764705882352899</v>
      </c>
      <c r="Q411">
        <v>-3.1387894224300002E-3</v>
      </c>
    </row>
    <row r="412" spans="1:17" x14ac:dyDescent="0.3">
      <c r="A412" t="s">
        <v>938</v>
      </c>
      <c r="B412" t="s">
        <v>939</v>
      </c>
      <c r="C412" t="str">
        <f>IFERROR(VLOOKUP(Table1[[#This Row],[Ticker]],[1]!Table1[[Symbol]:[Industry]],2,FALSE),"-")</f>
        <v>Automobile and Auto Components</v>
      </c>
      <c r="D412" t="s">
        <v>193</v>
      </c>
      <c r="E412">
        <v>15789.9064681049</v>
      </c>
      <c r="F412">
        <v>649.54999999999995</v>
      </c>
      <c r="G412">
        <v>-3.8717260643786799</v>
      </c>
      <c r="H412">
        <v>-0.39958608018175001</v>
      </c>
      <c r="I412">
        <v>4.4266385927361096</v>
      </c>
      <c r="J412">
        <v>-6.9224729579210198</v>
      </c>
      <c r="K412">
        <v>638.52601010475905</v>
      </c>
      <c r="L412">
        <v>585.70319279510602</v>
      </c>
      <c r="M412">
        <v>33.952314320100498</v>
      </c>
      <c r="N412">
        <v>0.61281474934708002</v>
      </c>
      <c r="O412">
        <v>11.153875760141601</v>
      </c>
      <c r="P412">
        <v>32.129780309194402</v>
      </c>
      <c r="Q412">
        <v>4.4831359147811001E-2</v>
      </c>
    </row>
    <row r="413" spans="1:17" x14ac:dyDescent="0.3">
      <c r="A413" t="s">
        <v>940</v>
      </c>
      <c r="B413" t="s">
        <v>941</v>
      </c>
      <c r="C413" t="str">
        <f>IFERROR(VLOOKUP(Table1[[#This Row],[Ticker]],[1]!Table1[[Symbol]:[Industry]],2,FALSE),"-")</f>
        <v>Chemicals</v>
      </c>
      <c r="D413" t="s">
        <v>550</v>
      </c>
      <c r="E413">
        <v>15702.77276955</v>
      </c>
      <c r="F413">
        <v>1477.75</v>
      </c>
      <c r="G413">
        <v>-13.549326124928699</v>
      </c>
      <c r="H413">
        <v>5.3587987406507098</v>
      </c>
      <c r="I413">
        <v>-13.1830372653752</v>
      </c>
      <c r="J413">
        <v>-2.40478881335692</v>
      </c>
      <c r="K413">
        <v>1410.7695482454501</v>
      </c>
      <c r="L413">
        <v>1398.79175933995</v>
      </c>
      <c r="M413">
        <v>51.694977101061397</v>
      </c>
      <c r="N413">
        <v>1.36472513151938</v>
      </c>
      <c r="O413">
        <v>9.7614616816105606</v>
      </c>
      <c r="P413">
        <v>18.8857602574416</v>
      </c>
      <c r="Q413">
        <v>-5.8084310769956002E-2</v>
      </c>
    </row>
    <row r="414" spans="1:17" x14ac:dyDescent="0.3">
      <c r="A414" t="s">
        <v>942</v>
      </c>
      <c r="B414" t="s">
        <v>943</v>
      </c>
      <c r="C414" t="str">
        <f>IFERROR(VLOOKUP(Table1[[#This Row],[Ticker]],[1]!Table1[[Symbol]:[Industry]],2,FALSE),"-")</f>
        <v>Consumer Durables</v>
      </c>
      <c r="D414" t="s">
        <v>944</v>
      </c>
      <c r="E414">
        <v>15613.206872250001</v>
      </c>
      <c r="F414">
        <v>702.15</v>
      </c>
      <c r="G414">
        <v>-22.458145138766401</v>
      </c>
      <c r="H414">
        <v>-5.3358174815163304</v>
      </c>
      <c r="I414">
        <v>-20.0350946838143</v>
      </c>
      <c r="J414">
        <v>-6.4673816995156397</v>
      </c>
      <c r="K414">
        <v>697.68844967302005</v>
      </c>
      <c r="L414">
        <v>679.075304930431</v>
      </c>
      <c r="M414">
        <v>38.156264678425998</v>
      </c>
      <c r="N414">
        <v>0.67362544561720195</v>
      </c>
      <c r="O414">
        <v>20.9855443993448</v>
      </c>
      <c r="P414">
        <v>18.207070707070699</v>
      </c>
      <c r="Q414">
        <v>3.5243942188718999E-2</v>
      </c>
    </row>
    <row r="415" spans="1:17" hidden="1" x14ac:dyDescent="0.3">
      <c r="A415" t="s">
        <v>945</v>
      </c>
      <c r="B415" t="s">
        <v>946</v>
      </c>
      <c r="C415" t="str">
        <f>IFERROR(VLOOKUP(Table1[[#This Row],[Ticker]],[1]!Table1[[Symbol]:[Industry]],2,FALSE),"-")</f>
        <v>Fast Moving Consumer Goods</v>
      </c>
      <c r="D415" t="s">
        <v>180</v>
      </c>
      <c r="E415">
        <v>15541.02244501</v>
      </c>
      <c r="F415">
        <v>479.3</v>
      </c>
      <c r="G415">
        <v>16.513364934986399</v>
      </c>
      <c r="H415">
        <v>5.7921355040450901</v>
      </c>
      <c r="I415">
        <v>-10.2958413803195</v>
      </c>
      <c r="J415">
        <v>-2.9084918932060799</v>
      </c>
      <c r="K415">
        <v>441.92771222015602</v>
      </c>
      <c r="M415">
        <v>64.528892647484099</v>
      </c>
      <c r="N415">
        <v>1.3202834388331699</v>
      </c>
      <c r="O415">
        <v>6.6138118088879496</v>
      </c>
      <c r="P415">
        <v>87.007413187670593</v>
      </c>
    </row>
    <row r="416" spans="1:17" hidden="1" x14ac:dyDescent="0.3">
      <c r="A416" t="s">
        <v>947</v>
      </c>
      <c r="B416" t="s">
        <v>948</v>
      </c>
      <c r="C416" t="str">
        <f>IFERROR(VLOOKUP(Table1[[#This Row],[Ticker]],[1]!Table1[[Symbol]:[Industry]],2,FALSE),"-")</f>
        <v>-</v>
      </c>
      <c r="D416" t="s">
        <v>713</v>
      </c>
      <c r="E416">
        <v>15502.9956089399</v>
      </c>
      <c r="F416">
        <v>872.51</v>
      </c>
      <c r="G416">
        <v>-2.8175676839504198</v>
      </c>
      <c r="H416">
        <v>-2.3296588119144999</v>
      </c>
      <c r="I416">
        <v>-0.42773014489661398</v>
      </c>
      <c r="J416">
        <v>-3.0974353827390702</v>
      </c>
      <c r="K416">
        <v>833.67386436836705</v>
      </c>
      <c r="L416">
        <v>779.387678243712</v>
      </c>
      <c r="M416">
        <v>63.673105172010501</v>
      </c>
      <c r="N416">
        <v>3.0597458852324602</v>
      </c>
      <c r="O416">
        <v>1.77533781847771</v>
      </c>
      <c r="P416">
        <v>29.641021069210399</v>
      </c>
      <c r="Q416">
        <v>-2.790653939747E-3</v>
      </c>
    </row>
    <row r="417" spans="1:17" x14ac:dyDescent="0.3">
      <c r="A417" t="s">
        <v>949</v>
      </c>
      <c r="B417" t="s">
        <v>950</v>
      </c>
      <c r="C417" t="str">
        <f>IFERROR(VLOOKUP(Table1[[#This Row],[Ticker]],[1]!Table1[[Symbol]:[Industry]],2,FALSE),"-")</f>
        <v>Diversified</v>
      </c>
      <c r="D417" t="s">
        <v>170</v>
      </c>
      <c r="E417">
        <v>15413.729215885</v>
      </c>
      <c r="F417">
        <v>997.15</v>
      </c>
      <c r="G417">
        <v>-15.6092570524495</v>
      </c>
      <c r="H417">
        <v>-9.4897240683336008</v>
      </c>
      <c r="I417">
        <v>-14.646493561441</v>
      </c>
      <c r="J417">
        <v>-3.7028058216131399</v>
      </c>
      <c r="K417">
        <v>990.08746349266801</v>
      </c>
      <c r="L417">
        <v>968.09186190007904</v>
      </c>
      <c r="M417">
        <v>48.319021441943903</v>
      </c>
      <c r="N417">
        <v>0.51948530874870502</v>
      </c>
      <c r="O417">
        <v>17.8358321215464</v>
      </c>
      <c r="P417">
        <v>20.676509742224301</v>
      </c>
      <c r="Q417">
        <v>-3.1682523275485E-2</v>
      </c>
    </row>
    <row r="418" spans="1:17" x14ac:dyDescent="0.3">
      <c r="A418" t="s">
        <v>951</v>
      </c>
      <c r="B418" t="s">
        <v>952</v>
      </c>
      <c r="C418" t="str">
        <f>IFERROR(VLOOKUP(Table1[[#This Row],[Ticker]],[1]!Table1[[Symbol]:[Industry]],2,FALSE),"-")</f>
        <v>Media Entertainment &amp; Publication</v>
      </c>
      <c r="D418" t="s">
        <v>594</v>
      </c>
      <c r="E418">
        <v>15400.968380279999</v>
      </c>
      <c r="F418">
        <v>160.13999999999999</v>
      </c>
      <c r="G418">
        <v>-57.958228204923103</v>
      </c>
      <c r="H418">
        <v>-10.248756557876099</v>
      </c>
      <c r="I418">
        <v>-45.3093555082054</v>
      </c>
      <c r="J418">
        <v>1.6437771082156101</v>
      </c>
      <c r="K418">
        <v>152.150487273132</v>
      </c>
      <c r="L418">
        <v>182.304503931173</v>
      </c>
      <c r="M418">
        <v>69.477006832290002</v>
      </c>
      <c r="N418">
        <v>0.84095023220455201</v>
      </c>
      <c r="O418">
        <v>87.148744848257707</v>
      </c>
      <c r="P418">
        <v>27.601593625497902</v>
      </c>
      <c r="Q418">
        <v>-3.5410725149106002E-2</v>
      </c>
    </row>
    <row r="419" spans="1:17" x14ac:dyDescent="0.3">
      <c r="A419" t="s">
        <v>953</v>
      </c>
      <c r="B419" t="s">
        <v>954</v>
      </c>
      <c r="C419" t="str">
        <f>IFERROR(VLOOKUP(Table1[[#This Row],[Ticker]],[1]!Table1[[Symbol]:[Industry]],2,FALSE),"-")</f>
        <v>Services</v>
      </c>
      <c r="D419" t="s">
        <v>384</v>
      </c>
      <c r="E419">
        <v>15396.98627555</v>
      </c>
      <c r="F419">
        <v>330.55</v>
      </c>
      <c r="G419">
        <v>205.21091742666499</v>
      </c>
      <c r="H419">
        <v>21.718250953309902</v>
      </c>
      <c r="I419">
        <v>78.706389913976395</v>
      </c>
      <c r="J419">
        <v>26.967803485669499</v>
      </c>
      <c r="K419">
        <v>259.04467359719001</v>
      </c>
      <c r="L419">
        <v>207.90906706877601</v>
      </c>
      <c r="M419">
        <v>75.370472747236605</v>
      </c>
      <c r="N419">
        <v>2.2571625461624398</v>
      </c>
      <c r="O419">
        <v>16.2305248827711</v>
      </c>
      <c r="P419">
        <v>241.47727272727201</v>
      </c>
      <c r="Q419">
        <v>0.12791966015043599</v>
      </c>
    </row>
    <row r="420" spans="1:17" x14ac:dyDescent="0.3">
      <c r="A420" t="s">
        <v>955</v>
      </c>
      <c r="B420" t="s">
        <v>956</v>
      </c>
      <c r="C420" t="str">
        <f>IFERROR(VLOOKUP(Table1[[#This Row],[Ticker]],[1]!Table1[[Symbol]:[Industry]],2,FALSE),"-")</f>
        <v>Capital Goods</v>
      </c>
      <c r="D420" t="s">
        <v>130</v>
      </c>
      <c r="E420">
        <v>15212.244157200001</v>
      </c>
      <c r="F420">
        <v>1117.0999999999999</v>
      </c>
      <c r="G420">
        <v>83.917278572050805</v>
      </c>
      <c r="H420">
        <v>-5.3114166012706496</v>
      </c>
      <c r="I420">
        <v>32.524545033867803</v>
      </c>
      <c r="J420">
        <v>1.6650687800039301</v>
      </c>
      <c r="K420">
        <v>1022.59954253246</v>
      </c>
      <c r="L420">
        <v>815.61715990932805</v>
      </c>
      <c r="M420">
        <v>52.204579847861297</v>
      </c>
      <c r="N420">
        <v>0.68107287544826201</v>
      </c>
      <c r="O420">
        <v>7.0360755527705701</v>
      </c>
      <c r="P420">
        <v>111.57196969696901</v>
      </c>
      <c r="Q420">
        <v>9.2530856582528007E-2</v>
      </c>
    </row>
    <row r="421" spans="1:17" x14ac:dyDescent="0.3">
      <c r="A421" t="s">
        <v>957</v>
      </c>
      <c r="B421" t="s">
        <v>958</v>
      </c>
      <c r="C421" t="str">
        <f>IFERROR(VLOOKUP(Table1[[#This Row],[Ticker]],[1]!Table1[[Symbol]:[Industry]],2,FALSE),"-")</f>
        <v>Metals &amp; Mining</v>
      </c>
      <c r="D421" t="s">
        <v>130</v>
      </c>
      <c r="E421">
        <v>15083.274310000001</v>
      </c>
      <c r="F421">
        <v>852</v>
      </c>
      <c r="G421">
        <v>714.15260924169297</v>
      </c>
      <c r="H421">
        <v>-11.1195684645678</v>
      </c>
      <c r="I421">
        <v>-24.982024689294601</v>
      </c>
      <c r="J421">
        <v>-7.09395827609222</v>
      </c>
      <c r="K421">
        <v>917.44175800125004</v>
      </c>
      <c r="L421">
        <v>807.38359296570104</v>
      </c>
      <c r="M421">
        <v>27.329445440293501</v>
      </c>
      <c r="N421">
        <v>0.83223702902032903</v>
      </c>
      <c r="O421">
        <v>54.225352112675999</v>
      </c>
      <c r="P421">
        <v>812.69416175682898</v>
      </c>
      <c r="Q421">
        <v>0.210391089626008</v>
      </c>
    </row>
    <row r="422" spans="1:17" x14ac:dyDescent="0.3">
      <c r="A422" t="s">
        <v>959</v>
      </c>
      <c r="B422" t="s">
        <v>960</v>
      </c>
      <c r="C422" t="str">
        <f>IFERROR(VLOOKUP(Table1[[#This Row],[Ticker]],[1]!Table1[[Symbol]:[Industry]],2,FALSE),"-")</f>
        <v>Telecommunication</v>
      </c>
      <c r="D422" t="s">
        <v>29</v>
      </c>
      <c r="E422">
        <v>15072.49277517</v>
      </c>
      <c r="F422">
        <v>77.099999999999994</v>
      </c>
      <c r="G422">
        <v>-23.143225486301102</v>
      </c>
      <c r="H422">
        <v>-7.7139691103251797</v>
      </c>
      <c r="I422">
        <v>-28.272409437693302</v>
      </c>
      <c r="J422">
        <v>-0.74990415134230304</v>
      </c>
      <c r="K422">
        <v>77.4716526823197</v>
      </c>
      <c r="L422">
        <v>82.213248583258306</v>
      </c>
      <c r="M422">
        <v>55.834973158851298</v>
      </c>
      <c r="N422">
        <v>0.77902426661374302</v>
      </c>
      <c r="O422">
        <v>41.504539559014198</v>
      </c>
      <c r="P422">
        <v>18.524212144504201</v>
      </c>
      <c r="Q422">
        <v>6.6509849169801002E-2</v>
      </c>
    </row>
    <row r="423" spans="1:17" x14ac:dyDescent="0.3">
      <c r="A423" t="s">
        <v>961</v>
      </c>
      <c r="B423" t="s">
        <v>962</v>
      </c>
      <c r="C423" t="str">
        <f>IFERROR(VLOOKUP(Table1[[#This Row],[Ticker]],[1]!Table1[[Symbol]:[Industry]],2,FALSE),"-")</f>
        <v>Consumer Services</v>
      </c>
      <c r="D423" t="s">
        <v>871</v>
      </c>
      <c r="E423">
        <v>15034.357846999999</v>
      </c>
      <c r="F423">
        <v>365.5</v>
      </c>
      <c r="G423">
        <v>39.639851109330301</v>
      </c>
      <c r="H423">
        <v>1.0027969785317301</v>
      </c>
      <c r="I423">
        <v>-17.941754321068</v>
      </c>
      <c r="J423">
        <v>-3.3463991467149099</v>
      </c>
      <c r="K423">
        <v>350.303046531208</v>
      </c>
      <c r="L423">
        <v>319.32652870664202</v>
      </c>
      <c r="M423">
        <v>46.695430748814999</v>
      </c>
      <c r="N423">
        <v>1.8494472551938901</v>
      </c>
      <c r="O423">
        <v>17.633378932968501</v>
      </c>
      <c r="P423">
        <v>72.405660377358402</v>
      </c>
      <c r="Q423">
        <v>0.212384118273862</v>
      </c>
    </row>
    <row r="424" spans="1:17" x14ac:dyDescent="0.3">
      <c r="A424" t="s">
        <v>963</v>
      </c>
      <c r="B424" t="s">
        <v>964</v>
      </c>
      <c r="C424" t="str">
        <f>IFERROR(VLOOKUP(Table1[[#This Row],[Ticker]],[1]!Table1[[Symbol]:[Industry]],2,FALSE),"-")</f>
        <v>Financial Services</v>
      </c>
      <c r="D424" t="s">
        <v>24</v>
      </c>
      <c r="E424">
        <v>14942.14006208</v>
      </c>
      <c r="F424">
        <v>246.4</v>
      </c>
      <c r="G424">
        <v>-16.956087433919901</v>
      </c>
      <c r="H424">
        <v>-9.4611370125809806</v>
      </c>
      <c r="I424">
        <v>-27.0831183896101</v>
      </c>
      <c r="J424">
        <v>-7.4599961283225298</v>
      </c>
      <c r="K424">
        <v>254.36038617950999</v>
      </c>
      <c r="L424">
        <v>245.075621475014</v>
      </c>
      <c r="M424">
        <v>36.061530574717302</v>
      </c>
      <c r="N424">
        <v>0.96305147834160698</v>
      </c>
      <c r="O424">
        <v>22.037337662337599</v>
      </c>
      <c r="P424">
        <v>17.866539105477099</v>
      </c>
      <c r="Q424">
        <v>1.0957528430489E-2</v>
      </c>
    </row>
    <row r="425" spans="1:17" x14ac:dyDescent="0.3">
      <c r="A425" t="s">
        <v>965</v>
      </c>
      <c r="B425" t="s">
        <v>966</v>
      </c>
      <c r="C425" t="str">
        <f>IFERROR(VLOOKUP(Table1[[#This Row],[Ticker]],[1]!Table1[[Symbol]:[Industry]],2,FALSE),"-")</f>
        <v>Healthcare</v>
      </c>
      <c r="D425" t="s">
        <v>62</v>
      </c>
      <c r="E425">
        <v>14867.7634914299</v>
      </c>
      <c r="F425">
        <v>6455.65</v>
      </c>
      <c r="G425">
        <v>22.5189844192296</v>
      </c>
      <c r="H425">
        <v>-15.4548775767904</v>
      </c>
      <c r="I425">
        <v>12.9768849993517</v>
      </c>
      <c r="J425">
        <v>-4.4204120025459401</v>
      </c>
      <c r="K425">
        <v>6135.4033390619697</v>
      </c>
      <c r="L425">
        <v>5383.67525373439</v>
      </c>
      <c r="M425">
        <v>45.705504951068903</v>
      </c>
      <c r="N425">
        <v>0.44373871005673399</v>
      </c>
      <c r="O425">
        <v>16.790718208081302</v>
      </c>
      <c r="P425">
        <v>50.5459908888256</v>
      </c>
      <c r="Q425">
        <v>-2.1311688381330002E-3</v>
      </c>
    </row>
    <row r="426" spans="1:17" x14ac:dyDescent="0.3">
      <c r="A426" t="s">
        <v>967</v>
      </c>
      <c r="B426" t="s">
        <v>968</v>
      </c>
      <c r="C426" t="str">
        <f>IFERROR(VLOOKUP(Table1[[#This Row],[Ticker]],[1]!Table1[[Symbol]:[Industry]],2,FALSE),"-")</f>
        <v>Automobile and Auto Components</v>
      </c>
      <c r="D426" t="s">
        <v>220</v>
      </c>
      <c r="E426">
        <v>14859.8966264799</v>
      </c>
      <c r="F426">
        <v>1810.4</v>
      </c>
      <c r="G426">
        <v>9.0875638076847807</v>
      </c>
      <c r="H426">
        <v>-2.5427415552180199</v>
      </c>
      <c r="I426">
        <v>-2.16191245064566</v>
      </c>
      <c r="J426">
        <v>-2.29181092325994</v>
      </c>
      <c r="K426">
        <v>1785.9002791297701</v>
      </c>
      <c r="L426">
        <v>1590.9284643793601</v>
      </c>
      <c r="M426">
        <v>46.640014046911098</v>
      </c>
      <c r="N426">
        <v>1.3087585178002199</v>
      </c>
      <c r="O426">
        <v>22.732545293857601</v>
      </c>
      <c r="P426">
        <v>78.716683119447197</v>
      </c>
      <c r="Q426">
        <v>0.176944103005268</v>
      </c>
    </row>
    <row r="427" spans="1:17" x14ac:dyDescent="0.3">
      <c r="A427" t="s">
        <v>969</v>
      </c>
      <c r="B427" t="s">
        <v>970</v>
      </c>
      <c r="C427" t="str">
        <f>IFERROR(VLOOKUP(Table1[[#This Row],[Ticker]],[1]!Table1[[Symbol]:[Industry]],2,FALSE),"-")</f>
        <v>Capital Goods</v>
      </c>
      <c r="D427" t="s">
        <v>153</v>
      </c>
      <c r="E427">
        <v>14855.275366</v>
      </c>
      <c r="F427">
        <v>1321.6</v>
      </c>
      <c r="G427">
        <v>56.080706971418699</v>
      </c>
      <c r="H427">
        <v>-8.1691157119665494</v>
      </c>
      <c r="I427">
        <v>11.8407098226262</v>
      </c>
      <c r="J427">
        <v>-9.0828578899918302</v>
      </c>
      <c r="K427">
        <v>1220.8370471041201</v>
      </c>
      <c r="L427">
        <v>1016.42375568266</v>
      </c>
      <c r="M427">
        <v>56.604172068016197</v>
      </c>
      <c r="N427">
        <v>0.94221860160437099</v>
      </c>
      <c r="O427">
        <v>6.6131961259079999</v>
      </c>
      <c r="P427">
        <v>90.941269955934303</v>
      </c>
      <c r="Q427">
        <v>0.21343257595167101</v>
      </c>
    </row>
    <row r="428" spans="1:17" x14ac:dyDescent="0.3">
      <c r="A428" t="s">
        <v>971</v>
      </c>
      <c r="B428" t="s">
        <v>972</v>
      </c>
      <c r="C428" t="str">
        <f>IFERROR(VLOOKUP(Table1[[#This Row],[Ticker]],[1]!Table1[[Symbol]:[Industry]],2,FALSE),"-")</f>
        <v>Information Technology</v>
      </c>
      <c r="D428" t="s">
        <v>288</v>
      </c>
      <c r="E428">
        <v>14848.378727400001</v>
      </c>
      <c r="F428">
        <v>1088.0999999999999</v>
      </c>
      <c r="G428">
        <v>44.731727877708302</v>
      </c>
      <c r="H428">
        <v>-4.06131955119272</v>
      </c>
      <c r="I428">
        <v>19.6186282826731</v>
      </c>
      <c r="J428">
        <v>-1.30867256198435</v>
      </c>
      <c r="K428">
        <v>1026.8627300486501</v>
      </c>
      <c r="L428">
        <v>910.98496426491204</v>
      </c>
      <c r="M428">
        <v>58.277933846464002</v>
      </c>
      <c r="N428">
        <v>0.72634082273901102</v>
      </c>
      <c r="O428">
        <v>10.192077934013399</v>
      </c>
      <c r="P428">
        <v>90.227272727272705</v>
      </c>
      <c r="Q428">
        <v>4.506451159528E-3</v>
      </c>
    </row>
    <row r="429" spans="1:17" x14ac:dyDescent="0.3">
      <c r="A429" t="s">
        <v>973</v>
      </c>
      <c r="B429" t="s">
        <v>974</v>
      </c>
      <c r="C429" t="str">
        <f>IFERROR(VLOOKUP(Table1[[#This Row],[Ticker]],[1]!Table1[[Symbol]:[Industry]],2,FALSE),"-")</f>
        <v>Textiles</v>
      </c>
      <c r="D429" t="s">
        <v>476</v>
      </c>
      <c r="E429">
        <v>14683.907735839901</v>
      </c>
      <c r="F429">
        <v>2206.4</v>
      </c>
      <c r="G429">
        <v>70.434553580592905</v>
      </c>
      <c r="H429">
        <v>34.3692063585192</v>
      </c>
      <c r="I429">
        <v>87.875299672941907</v>
      </c>
      <c r="J429">
        <v>4.7114555403209897</v>
      </c>
      <c r="K429">
        <v>1599.13336531099</v>
      </c>
      <c r="L429">
        <v>1265.32578013124</v>
      </c>
      <c r="M429">
        <v>83.512259345806399</v>
      </c>
      <c r="N429">
        <v>2.01400683114597</v>
      </c>
      <c r="O429">
        <v>0</v>
      </c>
      <c r="P429">
        <v>145.59862897398401</v>
      </c>
      <c r="Q429">
        <v>0.21139538341978101</v>
      </c>
    </row>
    <row r="430" spans="1:17" x14ac:dyDescent="0.3">
      <c r="A430" t="s">
        <v>975</v>
      </c>
      <c r="B430" t="s">
        <v>976</v>
      </c>
      <c r="C430" t="str">
        <f>IFERROR(VLOOKUP(Table1[[#This Row],[Ticker]],[1]!Table1[[Symbol]:[Industry]],2,FALSE),"-")</f>
        <v>Information Technology</v>
      </c>
      <c r="D430" t="s">
        <v>288</v>
      </c>
      <c r="E430">
        <v>14519.576761124999</v>
      </c>
      <c r="F430">
        <v>1038.75</v>
      </c>
      <c r="G430">
        <v>175.985329126008</v>
      </c>
      <c r="H430">
        <v>5.8309879063518002</v>
      </c>
      <c r="I430">
        <v>9.7803973517886895</v>
      </c>
      <c r="J430">
        <v>7.6158445731678297</v>
      </c>
      <c r="K430">
        <v>937.90830717443805</v>
      </c>
      <c r="L430">
        <v>773.30038559511695</v>
      </c>
      <c r="M430">
        <v>69.9872755071017</v>
      </c>
      <c r="N430">
        <v>0.93162913332152197</v>
      </c>
      <c r="O430">
        <v>5.1263537906137202</v>
      </c>
      <c r="P430">
        <v>209.820296771307</v>
      </c>
      <c r="Q430">
        <v>0.12015397718078499</v>
      </c>
    </row>
    <row r="431" spans="1:17" x14ac:dyDescent="0.3">
      <c r="A431" t="s">
        <v>977</v>
      </c>
      <c r="B431" t="s">
        <v>978</v>
      </c>
      <c r="C431" t="str">
        <f>IFERROR(VLOOKUP(Table1[[#This Row],[Ticker]],[1]!Table1[[Symbol]:[Industry]],2,FALSE),"-")</f>
        <v>Media Entertainment &amp; Publication</v>
      </c>
      <c r="D431" t="s">
        <v>979</v>
      </c>
      <c r="E431">
        <v>14327.13844377</v>
      </c>
      <c r="F431">
        <v>1459.95</v>
      </c>
      <c r="G431">
        <v>-23.546991993667099</v>
      </c>
      <c r="H431">
        <v>0.56830244164255606</v>
      </c>
      <c r="I431">
        <v>-14.790282502475099</v>
      </c>
      <c r="J431">
        <v>-0.94226619020146196</v>
      </c>
      <c r="K431">
        <v>1408.1687595947301</v>
      </c>
      <c r="L431">
        <v>1462.45933608525</v>
      </c>
      <c r="M431">
        <v>53.563562721696798</v>
      </c>
      <c r="N431">
        <v>1.0878078978616801</v>
      </c>
      <c r="O431">
        <v>28.4598787629713</v>
      </c>
      <c r="P431">
        <v>21.238166417538601</v>
      </c>
      <c r="Q431">
        <v>-2.9165530489477998E-2</v>
      </c>
    </row>
    <row r="432" spans="1:17" x14ac:dyDescent="0.3">
      <c r="A432" t="s">
        <v>980</v>
      </c>
      <c r="B432" t="s">
        <v>981</v>
      </c>
      <c r="C432" t="str">
        <f>IFERROR(VLOOKUP(Table1[[#This Row],[Ticker]],[1]!Table1[[Symbol]:[Industry]],2,FALSE),"-")</f>
        <v>Services</v>
      </c>
      <c r="D432" t="s">
        <v>75</v>
      </c>
      <c r="E432">
        <v>14253</v>
      </c>
      <c r="F432">
        <v>95.02</v>
      </c>
      <c r="G432">
        <v>148.162889571721</v>
      </c>
      <c r="H432">
        <v>11.188864594052101</v>
      </c>
      <c r="I432">
        <v>25.948121936051901</v>
      </c>
      <c r="J432">
        <v>2.5867118677358101</v>
      </c>
      <c r="K432">
        <v>78.973830138497206</v>
      </c>
      <c r="L432">
        <v>68.627473898144302</v>
      </c>
      <c r="M432">
        <v>80.545463974860994</v>
      </c>
      <c r="N432">
        <v>2.9450066158606001</v>
      </c>
      <c r="O432">
        <v>7.2405809303304602</v>
      </c>
      <c r="P432">
        <v>189.69512195121899</v>
      </c>
      <c r="Q432">
        <v>5.1232587822459999E-2</v>
      </c>
    </row>
    <row r="433" spans="1:17" hidden="1" x14ac:dyDescent="0.3">
      <c r="A433" t="s">
        <v>982</v>
      </c>
      <c r="B433" t="s">
        <v>983</v>
      </c>
      <c r="C433" t="str">
        <f>IFERROR(VLOOKUP(Table1[[#This Row],[Ticker]],[1]!Table1[[Symbol]:[Industry]],2,FALSE),"-")</f>
        <v>Fast Moving Consumer Goods</v>
      </c>
      <c r="D433" t="s">
        <v>984</v>
      </c>
      <c r="E433">
        <v>14219.3228309799</v>
      </c>
      <c r="F433">
        <v>2343.0500000000002</v>
      </c>
      <c r="G433">
        <v>51.023977196589499</v>
      </c>
      <c r="H433">
        <v>15.610767855038</v>
      </c>
      <c r="I433">
        <v>44.756434019607902</v>
      </c>
      <c r="J433">
        <v>0.106762883690767</v>
      </c>
      <c r="K433">
        <v>1993.32454624195</v>
      </c>
      <c r="M433">
        <v>85.201492771684201</v>
      </c>
      <c r="N433">
        <v>0.85730785171470503</v>
      </c>
      <c r="O433">
        <v>0.93681312818760798</v>
      </c>
      <c r="P433">
        <v>91.175750652741499</v>
      </c>
    </row>
    <row r="434" spans="1:17" x14ac:dyDescent="0.3">
      <c r="A434" t="s">
        <v>985</v>
      </c>
      <c r="B434" t="s">
        <v>986</v>
      </c>
      <c r="C434" t="str">
        <f>IFERROR(VLOOKUP(Table1[[#This Row],[Ticker]],[1]!Table1[[Symbol]:[Industry]],2,FALSE),"-")</f>
        <v>Financial Services</v>
      </c>
      <c r="D434" t="s">
        <v>481</v>
      </c>
      <c r="E434">
        <v>14109.026607399999</v>
      </c>
      <c r="F434">
        <v>1782.8</v>
      </c>
      <c r="G434">
        <v>-9.2269994752468598</v>
      </c>
      <c r="H434">
        <v>-9.7482358929195794</v>
      </c>
      <c r="I434">
        <v>-0.73790607194261004</v>
      </c>
      <c r="J434">
        <v>-1.1069263875426201</v>
      </c>
      <c r="K434">
        <v>1733.9234236710199</v>
      </c>
      <c r="L434">
        <v>1615.23190068334</v>
      </c>
      <c r="M434">
        <v>38.056583148322296</v>
      </c>
      <c r="N434">
        <v>0.99985387412872095</v>
      </c>
      <c r="O434">
        <v>11.002355844738601</v>
      </c>
      <c r="P434">
        <v>36.4039785768936</v>
      </c>
      <c r="Q434">
        <v>-0.100516239770871</v>
      </c>
    </row>
    <row r="435" spans="1:17" x14ac:dyDescent="0.3">
      <c r="A435" t="s">
        <v>987</v>
      </c>
      <c r="B435" t="s">
        <v>988</v>
      </c>
      <c r="C435" t="str">
        <f>IFERROR(VLOOKUP(Table1[[#This Row],[Ticker]],[1]!Table1[[Symbol]:[Industry]],2,FALSE),"-")</f>
        <v>Chemicals</v>
      </c>
      <c r="D435" t="s">
        <v>989</v>
      </c>
      <c r="E435">
        <v>14074.482202435</v>
      </c>
      <c r="F435">
        <v>792.85</v>
      </c>
      <c r="G435">
        <v>45.202881373370602</v>
      </c>
      <c r="H435">
        <v>1.6509394907560599</v>
      </c>
      <c r="I435">
        <v>25.527741143123698</v>
      </c>
      <c r="J435">
        <v>3.6170895889997499</v>
      </c>
      <c r="K435">
        <v>716.84436495877003</v>
      </c>
      <c r="L435">
        <v>620.12749581289495</v>
      </c>
      <c r="M435">
        <v>66.382653675889799</v>
      </c>
      <c r="N435">
        <v>0.83052309332103402</v>
      </c>
      <c r="O435">
        <v>5.0640095856719398</v>
      </c>
      <c r="P435">
        <v>75.138060525734403</v>
      </c>
      <c r="Q435">
        <v>5.7574391998072003E-2</v>
      </c>
    </row>
    <row r="436" spans="1:17" x14ac:dyDescent="0.3">
      <c r="A436" t="s">
        <v>990</v>
      </c>
      <c r="B436" t="s">
        <v>991</v>
      </c>
      <c r="C436" t="str">
        <f>IFERROR(VLOOKUP(Table1[[#This Row],[Ticker]],[1]!Table1[[Symbol]:[Industry]],2,FALSE),"-")</f>
        <v>Healthcare</v>
      </c>
      <c r="D436" t="s">
        <v>62</v>
      </c>
      <c r="E436">
        <v>13815.69556224</v>
      </c>
      <c r="F436">
        <v>1015.3</v>
      </c>
      <c r="G436">
        <v>14.8948987913887</v>
      </c>
      <c r="H436">
        <v>-1.3934281919031599</v>
      </c>
      <c r="I436">
        <v>-0.84616863546014498</v>
      </c>
      <c r="J436">
        <v>1.23371067429352</v>
      </c>
      <c r="K436">
        <v>980.15253789131805</v>
      </c>
      <c r="L436">
        <v>894.47469364242397</v>
      </c>
      <c r="M436">
        <v>41.605479040488099</v>
      </c>
      <c r="N436">
        <v>1.5812676480447201</v>
      </c>
      <c r="O436">
        <v>7.3574313010932704</v>
      </c>
      <c r="P436">
        <v>42.198879551820703</v>
      </c>
      <c r="Q436">
        <v>-1.3287140293068E-2</v>
      </c>
    </row>
    <row r="437" spans="1:17" hidden="1" x14ac:dyDescent="0.3">
      <c r="A437" t="s">
        <v>992</v>
      </c>
      <c r="B437" t="s">
        <v>993</v>
      </c>
      <c r="C437" t="str">
        <f>IFERROR(VLOOKUP(Table1[[#This Row],[Ticker]],[1]!Table1[[Symbol]:[Industry]],2,FALSE),"-")</f>
        <v>-</v>
      </c>
      <c r="D437" t="s">
        <v>623</v>
      </c>
      <c r="E437">
        <v>13760.421177599999</v>
      </c>
      <c r="F437">
        <v>577.25</v>
      </c>
      <c r="G437">
        <v>-24.557684596271901</v>
      </c>
      <c r="H437">
        <v>-4.9640884171780204</v>
      </c>
      <c r="I437">
        <v>-10.152595595896001</v>
      </c>
      <c r="J437">
        <v>3.1889734075829601</v>
      </c>
      <c r="M437">
        <v>57.343140800115997</v>
      </c>
      <c r="O437">
        <v>14.335210047639601</v>
      </c>
      <c r="P437">
        <v>22.793022761114599</v>
      </c>
    </row>
    <row r="438" spans="1:17" x14ac:dyDescent="0.3">
      <c r="A438" t="s">
        <v>994</v>
      </c>
      <c r="B438" t="s">
        <v>995</v>
      </c>
      <c r="C438" t="str">
        <f>IFERROR(VLOOKUP(Table1[[#This Row],[Ticker]],[1]!Table1[[Symbol]:[Industry]],2,FALSE),"-")</f>
        <v>Financial Services</v>
      </c>
      <c r="D438" t="s">
        <v>244</v>
      </c>
      <c r="E438">
        <v>13666.57423149</v>
      </c>
      <c r="F438">
        <v>1072.95</v>
      </c>
      <c r="G438">
        <v>1.83968905543696</v>
      </c>
      <c r="H438">
        <v>0.69142993843213496</v>
      </c>
      <c r="I438">
        <v>9.1762772552022298</v>
      </c>
      <c r="J438">
        <v>-0.39830301322900502</v>
      </c>
      <c r="K438">
        <v>984.81761407996203</v>
      </c>
      <c r="L438">
        <v>893.91672158514098</v>
      </c>
      <c r="M438">
        <v>79.129683041535003</v>
      </c>
      <c r="N438">
        <v>1.20232841126315</v>
      </c>
      <c r="O438">
        <v>0.56386597697934904</v>
      </c>
      <c r="P438">
        <v>46.738238512034997</v>
      </c>
      <c r="Q438">
        <v>-1.7755535850078E-2</v>
      </c>
    </row>
    <row r="439" spans="1:17" x14ac:dyDescent="0.3">
      <c r="A439" t="s">
        <v>996</v>
      </c>
      <c r="B439" t="s">
        <v>997</v>
      </c>
      <c r="C439" t="str">
        <f>IFERROR(VLOOKUP(Table1[[#This Row],[Ticker]],[1]!Table1[[Symbol]:[Industry]],2,FALSE),"-")</f>
        <v>Fast Moving Consumer Goods</v>
      </c>
      <c r="D439" t="s">
        <v>122</v>
      </c>
      <c r="E439">
        <v>13621.096744639901</v>
      </c>
      <c r="F439">
        <v>2140.6</v>
      </c>
      <c r="G439">
        <v>22.508050223440801</v>
      </c>
      <c r="H439">
        <v>12.156639354204801</v>
      </c>
      <c r="I439">
        <v>19.056881352680598</v>
      </c>
      <c r="J439">
        <v>1.71238076705664</v>
      </c>
      <c r="K439">
        <v>1874.91838828856</v>
      </c>
      <c r="L439">
        <v>1685.77987138752</v>
      </c>
      <c r="M439">
        <v>68.392832223443193</v>
      </c>
      <c r="N439">
        <v>1.95146076794306</v>
      </c>
      <c r="O439">
        <v>3.5947865084555901</v>
      </c>
      <c r="P439">
        <v>50.212273253569997</v>
      </c>
      <c r="Q439">
        <v>-7.2711759747662003E-2</v>
      </c>
    </row>
    <row r="440" spans="1:17" x14ac:dyDescent="0.3">
      <c r="A440" t="s">
        <v>998</v>
      </c>
      <c r="B440" t="s">
        <v>999</v>
      </c>
      <c r="C440" t="str">
        <f>IFERROR(VLOOKUP(Table1[[#This Row],[Ticker]],[1]!Table1[[Symbol]:[Industry]],2,FALSE),"-")</f>
        <v>Construction</v>
      </c>
      <c r="D440" t="s">
        <v>46</v>
      </c>
      <c r="E440">
        <v>13581.183395100001</v>
      </c>
      <c r="F440">
        <v>529.70000000000005</v>
      </c>
      <c r="G440">
        <v>26.150042278085898</v>
      </c>
      <c r="H440">
        <v>4.8774681775006998</v>
      </c>
      <c r="I440">
        <v>25.6438875001536</v>
      </c>
      <c r="J440">
        <v>6.3525091174744599</v>
      </c>
      <c r="K440">
        <v>485.23976437611702</v>
      </c>
      <c r="L440">
        <v>424.776459026895</v>
      </c>
      <c r="M440">
        <v>73.659107007651102</v>
      </c>
      <c r="N440">
        <v>0.83750031847639805</v>
      </c>
      <c r="O440">
        <v>8.51425335095335</v>
      </c>
      <c r="P440">
        <v>70.815865849725895</v>
      </c>
      <c r="Q440">
        <v>3.4328503303221999E-2</v>
      </c>
    </row>
    <row r="441" spans="1:17" x14ac:dyDescent="0.3">
      <c r="A441" t="s">
        <v>1000</v>
      </c>
      <c r="B441" t="s">
        <v>1001</v>
      </c>
      <c r="C441" t="str">
        <f>IFERROR(VLOOKUP(Table1[[#This Row],[Ticker]],[1]!Table1[[Symbol]:[Industry]],2,FALSE),"-")</f>
        <v>Information Technology</v>
      </c>
      <c r="D441" t="s">
        <v>288</v>
      </c>
      <c r="E441">
        <v>13564.22804803</v>
      </c>
      <c r="F441">
        <v>2508.5500000000002</v>
      </c>
      <c r="G441">
        <v>43.723648538491602</v>
      </c>
      <c r="H441">
        <v>17.982437937371301</v>
      </c>
      <c r="I441">
        <v>10.329367081750799</v>
      </c>
      <c r="J441">
        <v>-1.7693882515221999</v>
      </c>
      <c r="K441">
        <v>2174.57464933036</v>
      </c>
      <c r="L441">
        <v>1938.92723428968</v>
      </c>
      <c r="M441">
        <v>72.935722560395206</v>
      </c>
      <c r="N441">
        <v>0.88707864342303899</v>
      </c>
      <c r="O441">
        <v>9.5393753363496696</v>
      </c>
      <c r="P441">
        <v>76.013892786977195</v>
      </c>
      <c r="Q441">
        <v>5.0159663951246998E-2</v>
      </c>
    </row>
    <row r="442" spans="1:17" x14ac:dyDescent="0.3">
      <c r="A442" t="s">
        <v>1002</v>
      </c>
      <c r="B442" t="s">
        <v>1003</v>
      </c>
      <c r="C442" t="str">
        <f>IFERROR(VLOOKUP(Table1[[#This Row],[Ticker]],[1]!Table1[[Symbol]:[Industry]],2,FALSE),"-")</f>
        <v>Capital Goods</v>
      </c>
      <c r="D442" t="s">
        <v>258</v>
      </c>
      <c r="E442">
        <v>13544.566080000001</v>
      </c>
      <c r="F442">
        <v>4290.6000000000004</v>
      </c>
      <c r="G442">
        <v>26.795256949814</v>
      </c>
      <c r="H442">
        <v>-9.1230184042079294</v>
      </c>
      <c r="I442">
        <v>24.593143689693701</v>
      </c>
      <c r="J442">
        <v>-3.9416609713930901</v>
      </c>
      <c r="K442">
        <v>4422.5209703344099</v>
      </c>
      <c r="L442">
        <v>3742.6708139730499</v>
      </c>
      <c r="M442">
        <v>22.9924307124551</v>
      </c>
      <c r="N442">
        <v>1.0227621444986099</v>
      </c>
      <c r="O442">
        <v>16.533818114016601</v>
      </c>
      <c r="P442">
        <v>56.021818181818198</v>
      </c>
      <c r="Q442">
        <v>0.17820794285215499</v>
      </c>
    </row>
    <row r="443" spans="1:17" x14ac:dyDescent="0.3">
      <c r="A443" t="s">
        <v>1004</v>
      </c>
      <c r="B443" t="s">
        <v>1005</v>
      </c>
      <c r="C443" t="str">
        <f>IFERROR(VLOOKUP(Table1[[#This Row],[Ticker]],[1]!Table1[[Symbol]:[Industry]],2,FALSE),"-")</f>
        <v>Information Technology</v>
      </c>
      <c r="D443" t="s">
        <v>21</v>
      </c>
      <c r="E443">
        <v>13531.47210142</v>
      </c>
      <c r="F443">
        <v>2400.65</v>
      </c>
      <c r="G443">
        <v>138.021820377067</v>
      </c>
      <c r="H443">
        <v>-10.498455736442301</v>
      </c>
      <c r="I443">
        <v>59.861760610493597</v>
      </c>
      <c r="J443">
        <v>-8.3970418694306801</v>
      </c>
      <c r="K443">
        <v>2353.5504094486801</v>
      </c>
      <c r="L443">
        <v>1626.2069001735499</v>
      </c>
      <c r="M443">
        <v>26.288461444039601</v>
      </c>
      <c r="N443">
        <v>0.80434710772026097</v>
      </c>
      <c r="O443">
        <v>15.466644450461301</v>
      </c>
      <c r="P443">
        <v>225.02707825616</v>
      </c>
    </row>
    <row r="444" spans="1:17" x14ac:dyDescent="0.3">
      <c r="A444" t="s">
        <v>1006</v>
      </c>
      <c r="B444" t="s">
        <v>1007</v>
      </c>
      <c r="C444" t="str">
        <f>IFERROR(VLOOKUP(Table1[[#This Row],[Ticker]],[1]!Table1[[Symbol]:[Industry]],2,FALSE),"-")</f>
        <v>Textiles</v>
      </c>
      <c r="D444" t="s">
        <v>647</v>
      </c>
      <c r="E444">
        <v>13525.314852324</v>
      </c>
      <c r="F444">
        <v>27.24</v>
      </c>
      <c r="G444">
        <v>43.522583129635301</v>
      </c>
      <c r="H444">
        <v>-6.5568621484181104</v>
      </c>
      <c r="I444">
        <v>-31.2648744538396</v>
      </c>
      <c r="J444">
        <v>-6.1717252047185003</v>
      </c>
      <c r="K444">
        <v>27.474158894357601</v>
      </c>
      <c r="L444">
        <v>25.384644270652998</v>
      </c>
      <c r="M444">
        <v>38.585243140951697</v>
      </c>
      <c r="N444">
        <v>1.3728227987706301</v>
      </c>
      <c r="O444">
        <v>43.355359765051297</v>
      </c>
      <c r="P444">
        <v>87.216494845360799</v>
      </c>
      <c r="Q444">
        <v>-2.7762553125449999E-3</v>
      </c>
    </row>
    <row r="445" spans="1:17" x14ac:dyDescent="0.3">
      <c r="A445" t="s">
        <v>1008</v>
      </c>
      <c r="B445" t="s">
        <v>1009</v>
      </c>
      <c r="C445" t="str">
        <f>IFERROR(VLOOKUP(Table1[[#This Row],[Ticker]],[1]!Table1[[Symbol]:[Industry]],2,FALSE),"-")</f>
        <v>Information Technology</v>
      </c>
      <c r="D445" t="s">
        <v>288</v>
      </c>
      <c r="E445">
        <v>13419.094028</v>
      </c>
      <c r="F445">
        <v>998</v>
      </c>
      <c r="G445">
        <v>-35.869270603178499</v>
      </c>
      <c r="H445">
        <v>-7.2745619419086998</v>
      </c>
      <c r="I445">
        <v>-27.582164408560399</v>
      </c>
      <c r="J445">
        <v>-1.57274468413317</v>
      </c>
      <c r="K445">
        <v>936.31030510880805</v>
      </c>
      <c r="L445">
        <v>946.89635514915199</v>
      </c>
      <c r="M445">
        <v>75.511951104076502</v>
      </c>
      <c r="N445">
        <v>2.23685707723063</v>
      </c>
      <c r="O445">
        <v>32.059118236472898</v>
      </c>
      <c r="P445">
        <v>27.613323956268701</v>
      </c>
      <c r="Q445">
        <v>-7.8377972415220008E-3</v>
      </c>
    </row>
    <row r="446" spans="1:17" x14ac:dyDescent="0.3">
      <c r="A446" t="s">
        <v>1010</v>
      </c>
      <c r="B446" t="s">
        <v>1011</v>
      </c>
      <c r="C446" t="str">
        <f>IFERROR(VLOOKUP(Table1[[#This Row],[Ticker]],[1]!Table1[[Symbol]:[Industry]],2,FALSE),"-")</f>
        <v>Metals &amp; Mining</v>
      </c>
      <c r="D446" t="s">
        <v>106</v>
      </c>
      <c r="E446">
        <v>13414.83</v>
      </c>
      <c r="F446">
        <v>421.85</v>
      </c>
      <c r="G446">
        <v>110.793041030089</v>
      </c>
      <c r="H446">
        <v>-1.33234751595391</v>
      </c>
      <c r="I446">
        <v>-19.8861243184557</v>
      </c>
      <c r="J446">
        <v>2.34331444813703</v>
      </c>
      <c r="K446">
        <v>401.77725303592399</v>
      </c>
      <c r="L446">
        <v>371.59171929400202</v>
      </c>
      <c r="M446">
        <v>65.540731619309597</v>
      </c>
      <c r="N446">
        <v>1.3860985071808101</v>
      </c>
      <c r="O446">
        <v>19.947848761408</v>
      </c>
      <c r="P446">
        <v>152.60479041916099</v>
      </c>
      <c r="Q446">
        <v>0.156377869624196</v>
      </c>
    </row>
    <row r="447" spans="1:17" x14ac:dyDescent="0.3">
      <c r="A447" t="s">
        <v>1012</v>
      </c>
      <c r="B447" t="s">
        <v>1013</v>
      </c>
      <c r="C447" t="str">
        <f>IFERROR(VLOOKUP(Table1[[#This Row],[Ticker]],[1]!Table1[[Symbol]:[Industry]],2,FALSE),"-")</f>
        <v>Capital Goods</v>
      </c>
      <c r="D447" t="s">
        <v>46</v>
      </c>
      <c r="E447">
        <v>13284.171869760001</v>
      </c>
      <c r="F447">
        <v>722.7</v>
      </c>
      <c r="G447">
        <v>44.137367372852097</v>
      </c>
      <c r="H447">
        <v>-1.41430717346232</v>
      </c>
      <c r="I447">
        <v>26.208969944105799</v>
      </c>
      <c r="J447">
        <v>-3.2466609787949201</v>
      </c>
      <c r="K447">
        <v>640.97925485641201</v>
      </c>
      <c r="L447">
        <v>552.59551236932896</v>
      </c>
      <c r="M447">
        <v>53.091041241061703</v>
      </c>
      <c r="N447">
        <v>0.76601054354415599</v>
      </c>
      <c r="O447">
        <v>4.87754254877541</v>
      </c>
      <c r="P447">
        <v>81.582914572864297</v>
      </c>
      <c r="Q447">
        <v>6.0517055414285002E-2</v>
      </c>
    </row>
    <row r="448" spans="1:17" x14ac:dyDescent="0.3">
      <c r="A448" t="s">
        <v>1014</v>
      </c>
      <c r="B448" t="s">
        <v>1015</v>
      </c>
      <c r="C448" t="str">
        <f>IFERROR(VLOOKUP(Table1[[#This Row],[Ticker]],[1]!Table1[[Symbol]:[Industry]],2,FALSE),"-")</f>
        <v>Consumer Services</v>
      </c>
      <c r="D448" t="s">
        <v>532</v>
      </c>
      <c r="E448">
        <v>13260.99357995</v>
      </c>
      <c r="F448">
        <v>853.25</v>
      </c>
      <c r="G448">
        <v>-32.1426149942791</v>
      </c>
      <c r="H448">
        <v>1.1660335293641799</v>
      </c>
      <c r="I448">
        <v>-9.7901762318024694</v>
      </c>
      <c r="J448">
        <v>-1.5402255223594701</v>
      </c>
      <c r="K448">
        <v>833.86892237533095</v>
      </c>
      <c r="L448">
        <v>826.06695257716297</v>
      </c>
      <c r="M448">
        <v>57.989663150476702</v>
      </c>
      <c r="N448">
        <v>0.68710931746537296</v>
      </c>
      <c r="O448">
        <v>20.123058892469899</v>
      </c>
      <c r="P448">
        <v>20.3540447140136</v>
      </c>
      <c r="Q448">
        <v>2.5548721418425999E-2</v>
      </c>
    </row>
    <row r="449" spans="1:17" hidden="1" x14ac:dyDescent="0.3">
      <c r="A449" t="s">
        <v>1016</v>
      </c>
      <c r="B449" t="s">
        <v>1017</v>
      </c>
      <c r="C449" t="str">
        <f>IFERROR(VLOOKUP(Table1[[#This Row],[Ticker]],[1]!Table1[[Symbol]:[Industry]],2,FALSE),"-")</f>
        <v>-</v>
      </c>
      <c r="D449" t="s">
        <v>550</v>
      </c>
      <c r="E449">
        <v>13155.230505179999</v>
      </c>
      <c r="F449">
        <v>2907.55</v>
      </c>
      <c r="G449">
        <v>-20.491624574169201</v>
      </c>
      <c r="H449">
        <v>-2.4744812844581601</v>
      </c>
      <c r="I449">
        <v>-4.1412284439656801</v>
      </c>
      <c r="J449">
        <v>-3.6437327923195699</v>
      </c>
      <c r="K449">
        <v>2748.1923267095699</v>
      </c>
      <c r="L449">
        <v>2601.0537838622599</v>
      </c>
      <c r="M449">
        <v>53.268769145738801</v>
      </c>
      <c r="N449">
        <v>0.86142540974864001</v>
      </c>
      <c r="O449">
        <v>5.17445959656754</v>
      </c>
      <c r="P449">
        <v>28.2554036171151</v>
      </c>
      <c r="Q449">
        <v>-3.2797033207465E-2</v>
      </c>
    </row>
    <row r="450" spans="1:17" x14ac:dyDescent="0.3">
      <c r="A450" t="s">
        <v>1018</v>
      </c>
      <c r="B450" t="s">
        <v>1019</v>
      </c>
      <c r="C450" t="str">
        <f>IFERROR(VLOOKUP(Table1[[#This Row],[Ticker]],[1]!Table1[[Symbol]:[Industry]],2,FALSE),"-")</f>
        <v>Financial Services</v>
      </c>
      <c r="D450" t="s">
        <v>623</v>
      </c>
      <c r="E450">
        <v>12968.063690945</v>
      </c>
      <c r="F450">
        <v>756.95</v>
      </c>
      <c r="G450">
        <v>75.860920464847197</v>
      </c>
      <c r="H450">
        <v>-1.02036650742511</v>
      </c>
      <c r="I450">
        <v>29.786089861822202</v>
      </c>
      <c r="J450">
        <v>-1.7329245970296601</v>
      </c>
      <c r="K450">
        <v>720.23981392873304</v>
      </c>
      <c r="L450">
        <v>611.91515623749103</v>
      </c>
      <c r="M450">
        <v>61.388534533317703</v>
      </c>
      <c r="N450">
        <v>0.76742916475265899</v>
      </c>
      <c r="O450">
        <v>8.5936983948741599</v>
      </c>
      <c r="P450">
        <v>105.609126714654</v>
      </c>
    </row>
    <row r="451" spans="1:17" hidden="1" x14ac:dyDescent="0.3">
      <c r="A451" t="s">
        <v>1020</v>
      </c>
      <c r="B451" t="s">
        <v>1021</v>
      </c>
      <c r="C451" t="str">
        <f>IFERROR(VLOOKUP(Table1[[#This Row],[Ticker]],[1]!Table1[[Symbol]:[Industry]],2,FALSE),"-")</f>
        <v>-</v>
      </c>
      <c r="D451" t="s">
        <v>1022</v>
      </c>
      <c r="E451">
        <v>12906.893384999599</v>
      </c>
      <c r="F451">
        <v>100</v>
      </c>
      <c r="G451">
        <v>-25.669963454215502</v>
      </c>
      <c r="I451">
        <v>-11.2648744538396</v>
      </c>
      <c r="M451">
        <v>50</v>
      </c>
      <c r="N451">
        <v>1.8823529411764699</v>
      </c>
      <c r="O451">
        <v>0</v>
      </c>
      <c r="P451">
        <v>0</v>
      </c>
    </row>
    <row r="452" spans="1:17" x14ac:dyDescent="0.3">
      <c r="A452" t="s">
        <v>1023</v>
      </c>
      <c r="B452" t="s">
        <v>1024</v>
      </c>
      <c r="C452" t="str">
        <f>IFERROR(VLOOKUP(Table1[[#This Row],[Ticker]],[1]!Table1[[Symbol]:[Industry]],2,FALSE),"-")</f>
        <v>Healthcare</v>
      </c>
      <c r="D452" t="s">
        <v>62</v>
      </c>
      <c r="E452">
        <v>12887.97963804</v>
      </c>
      <c r="F452">
        <v>839.7</v>
      </c>
      <c r="G452">
        <v>226.700997519347</v>
      </c>
      <c r="H452">
        <v>45.3931659950916</v>
      </c>
      <c r="I452">
        <v>71.716167167428495</v>
      </c>
      <c r="J452">
        <v>-7.5104236912591498</v>
      </c>
      <c r="K452">
        <v>676.12044629116099</v>
      </c>
      <c r="L452">
        <v>505.35731232454799</v>
      </c>
      <c r="M452">
        <v>57.616744057832598</v>
      </c>
      <c r="N452">
        <v>3.04588462046868</v>
      </c>
      <c r="O452">
        <v>18.494700488269601</v>
      </c>
      <c r="P452">
        <v>293.76318874560297</v>
      </c>
      <c r="Q452">
        <v>4.3487333099389999E-2</v>
      </c>
    </row>
    <row r="453" spans="1:17" x14ac:dyDescent="0.3">
      <c r="A453" t="s">
        <v>1025</v>
      </c>
      <c r="B453" t="s">
        <v>1026</v>
      </c>
      <c r="C453" t="str">
        <f>IFERROR(VLOOKUP(Table1[[#This Row],[Ticker]],[1]!Table1[[Symbol]:[Industry]],2,FALSE),"-")</f>
        <v>Chemicals</v>
      </c>
      <c r="D453" t="s">
        <v>369</v>
      </c>
      <c r="E453">
        <v>12842.1955918</v>
      </c>
      <c r="F453">
        <v>232.78</v>
      </c>
      <c r="G453">
        <v>78.165413078183704</v>
      </c>
      <c r="H453">
        <v>30.715426089952501</v>
      </c>
      <c r="I453">
        <v>25.103022441297899</v>
      </c>
      <c r="J453">
        <v>10.084188607407899</v>
      </c>
      <c r="K453">
        <v>182.786780751745</v>
      </c>
      <c r="L453">
        <v>153.57739479735301</v>
      </c>
      <c r="M453">
        <v>73.826907904551504</v>
      </c>
      <c r="N453">
        <v>1.69444154128334</v>
      </c>
      <c r="O453">
        <v>5.2066328722398802</v>
      </c>
      <c r="P453">
        <v>121.16864608076</v>
      </c>
      <c r="Q453">
        <v>9.8041777219796997E-2</v>
      </c>
    </row>
    <row r="454" spans="1:17" x14ac:dyDescent="0.3">
      <c r="A454" t="s">
        <v>1027</v>
      </c>
      <c r="B454" t="s">
        <v>1028</v>
      </c>
      <c r="C454" t="str">
        <f>IFERROR(VLOOKUP(Table1[[#This Row],[Ticker]],[1]!Table1[[Symbol]:[Industry]],2,FALSE),"-")</f>
        <v>Power</v>
      </c>
      <c r="D454" t="s">
        <v>109</v>
      </c>
      <c r="E454">
        <v>12672.045371123</v>
      </c>
      <c r="F454">
        <v>18.489999999999998</v>
      </c>
      <c r="G454">
        <v>179.94987125652801</v>
      </c>
      <c r="H454">
        <v>-11.837642023543999</v>
      </c>
      <c r="I454">
        <v>-2.5001685714867601</v>
      </c>
      <c r="J454">
        <v>-2.2832980982294702</v>
      </c>
      <c r="K454">
        <v>18.9404251643024</v>
      </c>
      <c r="L454">
        <v>16.198222476906999</v>
      </c>
      <c r="M454">
        <v>36.7296625424353</v>
      </c>
      <c r="N454">
        <v>0.82719766293487995</v>
      </c>
      <c r="O454">
        <v>29.799891833423398</v>
      </c>
      <c r="P454">
        <v>213.38983050847401</v>
      </c>
      <c r="Q454">
        <v>0.10615618032683399</v>
      </c>
    </row>
    <row r="455" spans="1:17" x14ac:dyDescent="0.3">
      <c r="A455" t="s">
        <v>1029</v>
      </c>
      <c r="B455" t="s">
        <v>1030</v>
      </c>
      <c r="C455" t="str">
        <f>IFERROR(VLOOKUP(Table1[[#This Row],[Ticker]],[1]!Table1[[Symbol]:[Industry]],2,FALSE),"-")</f>
        <v>Healthcare</v>
      </c>
      <c r="D455" t="s">
        <v>62</v>
      </c>
      <c r="E455">
        <v>12606.80876274</v>
      </c>
      <c r="F455">
        <v>520.15</v>
      </c>
      <c r="G455">
        <v>41.419660702546402</v>
      </c>
      <c r="H455">
        <v>6.6138136496237196</v>
      </c>
      <c r="I455">
        <v>9.8128722873148497</v>
      </c>
      <c r="J455">
        <v>-3.3119976931815098</v>
      </c>
      <c r="K455">
        <v>472.43812103701703</v>
      </c>
      <c r="L455">
        <v>418.88635766813002</v>
      </c>
      <c r="M455">
        <v>67.141958471944605</v>
      </c>
      <c r="N455">
        <v>1.0522591385743401</v>
      </c>
      <c r="O455">
        <v>2.0186484667884299</v>
      </c>
      <c r="P455">
        <v>80.795968022245404</v>
      </c>
      <c r="Q455">
        <v>1.099354836764E-3</v>
      </c>
    </row>
    <row r="456" spans="1:17" x14ac:dyDescent="0.3">
      <c r="A456" t="s">
        <v>1031</v>
      </c>
      <c r="B456" t="s">
        <v>1032</v>
      </c>
      <c r="C456" t="str">
        <f>IFERROR(VLOOKUP(Table1[[#This Row],[Ticker]],[1]!Table1[[Symbol]:[Industry]],2,FALSE),"-")</f>
        <v>Capital Goods</v>
      </c>
      <c r="D456" t="s">
        <v>78</v>
      </c>
      <c r="E456">
        <v>12584.19690044</v>
      </c>
      <c r="F456">
        <v>609.4</v>
      </c>
      <c r="G456">
        <v>-27.6168661090828</v>
      </c>
      <c r="H456">
        <v>-21.309341002666599</v>
      </c>
      <c r="I456">
        <v>-32.193900015017803</v>
      </c>
      <c r="J456">
        <v>-9.0516628252824294</v>
      </c>
      <c r="K456">
        <v>640.73008301066204</v>
      </c>
      <c r="L456">
        <v>659.88951519657599</v>
      </c>
      <c r="M456">
        <v>42.111593529912902</v>
      </c>
      <c r="N456">
        <v>0.847031787936398</v>
      </c>
      <c r="O456">
        <v>35.214965539875202</v>
      </c>
      <c r="P456">
        <v>20.852751611303901</v>
      </c>
      <c r="Q456">
        <v>4.3685333655856001E-2</v>
      </c>
    </row>
    <row r="457" spans="1:17" x14ac:dyDescent="0.3">
      <c r="A457" t="s">
        <v>1033</v>
      </c>
      <c r="B457" t="s">
        <v>1034</v>
      </c>
      <c r="C457" t="str">
        <f>IFERROR(VLOOKUP(Table1[[#This Row],[Ticker]],[1]!Table1[[Symbol]:[Industry]],2,FALSE),"-")</f>
        <v>Construction Materials</v>
      </c>
      <c r="D457" t="s">
        <v>78</v>
      </c>
      <c r="E457">
        <v>12573.682366364999</v>
      </c>
      <c r="F457">
        <v>352.05</v>
      </c>
      <c r="G457">
        <v>-28.458863081441802</v>
      </c>
      <c r="H457">
        <v>-6.5662945685253202</v>
      </c>
      <c r="I457">
        <v>-10.636033522011701</v>
      </c>
      <c r="J457">
        <v>-6.0926200481476398</v>
      </c>
      <c r="K457">
        <v>344.46434227958099</v>
      </c>
      <c r="L457">
        <v>342.55962972427801</v>
      </c>
      <c r="M457">
        <v>43.218342906225402</v>
      </c>
      <c r="N457">
        <v>1.4568916756830199</v>
      </c>
      <c r="O457">
        <v>13.0521232779434</v>
      </c>
      <c r="P457">
        <v>20.854788877445898</v>
      </c>
      <c r="Q457">
        <v>-0.107711875299981</v>
      </c>
    </row>
    <row r="458" spans="1:17" x14ac:dyDescent="0.3">
      <c r="A458" t="s">
        <v>1035</v>
      </c>
      <c r="B458" t="s">
        <v>1036</v>
      </c>
      <c r="C458" t="str">
        <f>IFERROR(VLOOKUP(Table1[[#This Row],[Ticker]],[1]!Table1[[Symbol]:[Industry]],2,FALSE),"-")</f>
        <v>Automobile and Auto Components</v>
      </c>
      <c r="D458" t="s">
        <v>393</v>
      </c>
      <c r="E458">
        <v>12560.360827074999</v>
      </c>
      <c r="F458">
        <v>479.55</v>
      </c>
      <c r="G458">
        <v>68.126763157221106</v>
      </c>
      <c r="H458">
        <v>7.6180326940520802</v>
      </c>
      <c r="I458">
        <v>7.0257027538564101</v>
      </c>
      <c r="J458">
        <v>-2.5249970029265101</v>
      </c>
      <c r="K458">
        <v>425.69607044417398</v>
      </c>
      <c r="L458">
        <v>390.414406214839</v>
      </c>
      <c r="M458">
        <v>75.860373778846395</v>
      </c>
      <c r="N458">
        <v>2.4423395623836401</v>
      </c>
      <c r="O458">
        <v>15.5145448858304</v>
      </c>
      <c r="P458">
        <v>99.397089397089402</v>
      </c>
      <c r="Q458">
        <v>0.112468362280236</v>
      </c>
    </row>
    <row r="459" spans="1:17" x14ac:dyDescent="0.3">
      <c r="A459" t="s">
        <v>1037</v>
      </c>
      <c r="B459" t="s">
        <v>1038</v>
      </c>
      <c r="C459" t="str">
        <f>IFERROR(VLOOKUP(Table1[[#This Row],[Ticker]],[1]!Table1[[Symbol]:[Industry]],2,FALSE),"-")</f>
        <v>Automobile and Auto Components</v>
      </c>
      <c r="D459" t="s">
        <v>258</v>
      </c>
      <c r="E459">
        <v>12537.420923565</v>
      </c>
      <c r="F459">
        <v>5255.55</v>
      </c>
      <c r="G459">
        <v>-8.0290273497264</v>
      </c>
      <c r="H459">
        <v>5.3042261678140799</v>
      </c>
      <c r="I459">
        <v>-6.1601807354627898</v>
      </c>
      <c r="J459">
        <v>-9.1627010345987596</v>
      </c>
      <c r="K459">
        <v>4913.0001098407402</v>
      </c>
      <c r="L459">
        <v>4554.4513454752396</v>
      </c>
      <c r="M459">
        <v>42.252530837355998</v>
      </c>
      <c r="N459">
        <v>0.66742715020455301</v>
      </c>
      <c r="O459">
        <v>11.120624863239801</v>
      </c>
      <c r="P459">
        <v>38.960352189949802</v>
      </c>
      <c r="Q459">
        <v>0.10462607813413401</v>
      </c>
    </row>
    <row r="460" spans="1:17" x14ac:dyDescent="0.3">
      <c r="A460" t="s">
        <v>1039</v>
      </c>
      <c r="B460" t="s">
        <v>1040</v>
      </c>
      <c r="C460" t="str">
        <f>IFERROR(VLOOKUP(Table1[[#This Row],[Ticker]],[1]!Table1[[Symbol]:[Industry]],2,FALSE),"-")</f>
        <v>Capital Goods</v>
      </c>
      <c r="D460" t="s">
        <v>396</v>
      </c>
      <c r="E460">
        <v>12524.419813660001</v>
      </c>
      <c r="F460">
        <v>202.48</v>
      </c>
      <c r="G460">
        <v>216.64618193885201</v>
      </c>
      <c r="H460">
        <v>8.9531350428199801</v>
      </c>
      <c r="I460">
        <v>41.434974716597701</v>
      </c>
      <c r="J460">
        <v>1.4268811716845</v>
      </c>
      <c r="K460">
        <v>178.219887230891</v>
      </c>
      <c r="L460">
        <v>147.22273862928699</v>
      </c>
      <c r="M460">
        <v>72.523280616236306</v>
      </c>
      <c r="N460">
        <v>1.52887431349283</v>
      </c>
      <c r="O460">
        <v>2.7261951797708401</v>
      </c>
      <c r="P460">
        <v>273.92428439519801</v>
      </c>
      <c r="Q460">
        <v>0.17232260389161</v>
      </c>
    </row>
    <row r="461" spans="1:17" x14ac:dyDescent="0.3">
      <c r="A461" t="s">
        <v>1041</v>
      </c>
      <c r="B461" t="s">
        <v>1042</v>
      </c>
      <c r="C461" t="str">
        <f>IFERROR(VLOOKUP(Table1[[#This Row],[Ticker]],[1]!Table1[[Symbol]:[Industry]],2,FALSE),"-")</f>
        <v>Capital Goods</v>
      </c>
      <c r="D461" t="s">
        <v>153</v>
      </c>
      <c r="E461">
        <v>12473.953689600001</v>
      </c>
      <c r="F461">
        <v>12329.55</v>
      </c>
      <c r="G461">
        <v>165.59874350648599</v>
      </c>
      <c r="H461">
        <v>3.9384819276874201</v>
      </c>
      <c r="I461">
        <v>70.817855853039205</v>
      </c>
      <c r="J461">
        <v>-10.1712056072523</v>
      </c>
      <c r="K461">
        <v>11238.7790938907</v>
      </c>
      <c r="L461">
        <v>8586.0792860684796</v>
      </c>
      <c r="M461">
        <v>55.826710126911898</v>
      </c>
      <c r="N461">
        <v>1.5512586859191799</v>
      </c>
      <c r="O461">
        <v>9.2408076531584609</v>
      </c>
      <c r="P461">
        <v>203.608717064762</v>
      </c>
      <c r="Q461">
        <v>0.20418506447945201</v>
      </c>
    </row>
    <row r="462" spans="1:17" x14ac:dyDescent="0.3">
      <c r="A462" t="s">
        <v>1043</v>
      </c>
      <c r="B462" t="s">
        <v>1044</v>
      </c>
      <c r="C462" t="str">
        <f>IFERROR(VLOOKUP(Table1[[#This Row],[Ticker]],[1]!Table1[[Symbol]:[Industry]],2,FALSE),"-")</f>
        <v>Financial Services</v>
      </c>
      <c r="D462" t="s">
        <v>24</v>
      </c>
      <c r="E462">
        <v>12470.891393475</v>
      </c>
      <c r="F462">
        <v>113.34</v>
      </c>
      <c r="G462">
        <v>32.185189749126998</v>
      </c>
      <c r="H462">
        <v>-17.452428685782799</v>
      </c>
      <c r="I462">
        <v>-25.628304752290699</v>
      </c>
      <c r="J462">
        <v>-5.5751594772934201</v>
      </c>
      <c r="K462">
        <v>120.192892280922</v>
      </c>
      <c r="L462">
        <v>117.53072852738499</v>
      </c>
      <c r="M462">
        <v>53.798306226805501</v>
      </c>
      <c r="N462">
        <v>1.0431359285955399</v>
      </c>
      <c r="O462">
        <v>34.550908770072297</v>
      </c>
      <c r="P462">
        <v>71.727272727272705</v>
      </c>
      <c r="Q462">
        <v>0.103915300534882</v>
      </c>
    </row>
    <row r="463" spans="1:17" x14ac:dyDescent="0.3">
      <c r="A463" t="s">
        <v>1045</v>
      </c>
      <c r="B463" t="s">
        <v>1046</v>
      </c>
      <c r="C463" t="str">
        <f>IFERROR(VLOOKUP(Table1[[#This Row],[Ticker]],[1]!Table1[[Symbol]:[Industry]],2,FALSE),"-")</f>
        <v>Information Technology</v>
      </c>
      <c r="D463" t="s">
        <v>21</v>
      </c>
      <c r="E463">
        <v>12331.448182689999</v>
      </c>
      <c r="F463">
        <v>825.65</v>
      </c>
      <c r="G463">
        <v>-42.7275755894307</v>
      </c>
      <c r="H463">
        <v>-10.8034325488824</v>
      </c>
      <c r="I463">
        <v>-23.922231906500201</v>
      </c>
      <c r="J463">
        <v>-0.80325004009184797</v>
      </c>
      <c r="K463">
        <v>832.17256434685999</v>
      </c>
      <c r="L463">
        <v>846.59812212505096</v>
      </c>
      <c r="M463">
        <v>46.499620571217697</v>
      </c>
      <c r="N463">
        <v>0.83156129447383897</v>
      </c>
      <c r="O463">
        <v>23.5390298552655</v>
      </c>
      <c r="P463">
        <v>11.423751686909499</v>
      </c>
      <c r="Q463">
        <v>-0.15228604541410801</v>
      </c>
    </row>
    <row r="464" spans="1:17" x14ac:dyDescent="0.3">
      <c r="A464" t="s">
        <v>1047</v>
      </c>
      <c r="B464" t="s">
        <v>1048</v>
      </c>
      <c r="C464" t="str">
        <f>IFERROR(VLOOKUP(Table1[[#This Row],[Ticker]],[1]!Table1[[Symbol]:[Industry]],2,FALSE),"-")</f>
        <v>Consumer Durables</v>
      </c>
      <c r="D464" t="s">
        <v>332</v>
      </c>
      <c r="E464">
        <v>12281.895242099999</v>
      </c>
      <c r="F464">
        <v>886.05</v>
      </c>
      <c r="G464">
        <v>-12.9606544146312</v>
      </c>
      <c r="H464">
        <v>11.697870283228101</v>
      </c>
      <c r="I464">
        <v>3.2636591207741401</v>
      </c>
      <c r="J464">
        <v>-2.5256743733234299</v>
      </c>
      <c r="K464">
        <v>779.93771919910296</v>
      </c>
      <c r="L464">
        <v>755.29306721334297</v>
      </c>
      <c r="M464">
        <v>80.361716468602097</v>
      </c>
      <c r="N464">
        <v>1.47137607748301</v>
      </c>
      <c r="O464">
        <v>2.4434287004119399</v>
      </c>
      <c r="P464">
        <v>36.9157073321486</v>
      </c>
      <c r="Q464">
        <v>-7.1142506082689003E-2</v>
      </c>
    </row>
    <row r="465" spans="1:17" x14ac:dyDescent="0.3">
      <c r="A465" t="s">
        <v>1049</v>
      </c>
      <c r="B465" t="s">
        <v>1050</v>
      </c>
      <c r="C465" t="str">
        <f>IFERROR(VLOOKUP(Table1[[#This Row],[Ticker]],[1]!Table1[[Symbol]:[Industry]],2,FALSE),"-")</f>
        <v>Healthcare</v>
      </c>
      <c r="D465" t="s">
        <v>293</v>
      </c>
      <c r="E465">
        <v>12278.6590763899</v>
      </c>
      <c r="F465">
        <v>1209.7</v>
      </c>
      <c r="G465">
        <v>-12.2162706054464</v>
      </c>
      <c r="H465">
        <v>-11.595813755997099</v>
      </c>
      <c r="I465">
        <v>-16.797653337912902</v>
      </c>
      <c r="J465">
        <v>-6.0443426542138301</v>
      </c>
      <c r="K465">
        <v>1285.7691060678701</v>
      </c>
      <c r="L465">
        <v>1208.4622950718001</v>
      </c>
      <c r="M465">
        <v>26.662776044845799</v>
      </c>
      <c r="N465">
        <v>0.48556340706986501</v>
      </c>
      <c r="O465">
        <v>36.3147887906092</v>
      </c>
      <c r="P465">
        <v>21.828893700589099</v>
      </c>
      <c r="Q465">
        <v>0.12290506636142499</v>
      </c>
    </row>
    <row r="466" spans="1:17" hidden="1" x14ac:dyDescent="0.3">
      <c r="A466" t="s">
        <v>1051</v>
      </c>
      <c r="B466" t="s">
        <v>1052</v>
      </c>
      <c r="C466" t="str">
        <f>IFERROR(VLOOKUP(Table1[[#This Row],[Ticker]],[1]!Table1[[Symbol]:[Industry]],2,FALSE),"-")</f>
        <v>-</v>
      </c>
      <c r="D466" t="s">
        <v>332</v>
      </c>
      <c r="E466">
        <v>12274.037988795</v>
      </c>
      <c r="F466">
        <v>1065.1500000000001</v>
      </c>
      <c r="G466">
        <v>-32.4104310356702</v>
      </c>
      <c r="H466">
        <v>-3.4442986044820301</v>
      </c>
      <c r="I466">
        <v>-8.0426629992413794</v>
      </c>
      <c r="J466">
        <v>-3.9704230620460499</v>
      </c>
      <c r="K466">
        <v>1020.60196783707</v>
      </c>
      <c r="L466">
        <v>1005.4034199471801</v>
      </c>
      <c r="M466">
        <v>46.457871404392598</v>
      </c>
      <c r="N466">
        <v>0.47397261104142901</v>
      </c>
      <c r="O466">
        <v>10.5284296165706</v>
      </c>
      <c r="P466">
        <v>29.872584283362801</v>
      </c>
      <c r="Q466">
        <v>-3.2512754636111002E-2</v>
      </c>
    </row>
    <row r="467" spans="1:17" x14ac:dyDescent="0.3">
      <c r="A467" t="s">
        <v>1053</v>
      </c>
      <c r="B467" t="s">
        <v>1054</v>
      </c>
      <c r="C467" t="str">
        <f>IFERROR(VLOOKUP(Table1[[#This Row],[Ticker]],[1]!Table1[[Symbol]:[Industry]],2,FALSE),"-")</f>
        <v>Services</v>
      </c>
      <c r="D467" t="s">
        <v>871</v>
      </c>
      <c r="E467">
        <v>12216.824630255</v>
      </c>
      <c r="F467">
        <v>2528.0500000000002</v>
      </c>
      <c r="G467">
        <v>12.648688403310301</v>
      </c>
      <c r="H467">
        <v>1.6875618929474401</v>
      </c>
      <c r="I467">
        <v>-20.909608004002301</v>
      </c>
      <c r="J467">
        <v>1.04590120043704</v>
      </c>
      <c r="K467">
        <v>2408.99069272105</v>
      </c>
      <c r="L467">
        <v>2292.3939752782499</v>
      </c>
      <c r="M467">
        <v>63.533695106201598</v>
      </c>
      <c r="N467">
        <v>1.17133045951111</v>
      </c>
      <c r="O467">
        <v>11.864876090267099</v>
      </c>
      <c r="P467">
        <v>59.800884955752203</v>
      </c>
      <c r="Q467">
        <v>4.3311474565683003E-2</v>
      </c>
    </row>
    <row r="468" spans="1:17" x14ac:dyDescent="0.3">
      <c r="A468" t="s">
        <v>1055</v>
      </c>
      <c r="B468" t="s">
        <v>1056</v>
      </c>
      <c r="C468" t="str">
        <f>IFERROR(VLOOKUP(Table1[[#This Row],[Ticker]],[1]!Table1[[Symbol]:[Industry]],2,FALSE),"-")</f>
        <v>Construction Materials</v>
      </c>
      <c r="D468" t="s">
        <v>78</v>
      </c>
      <c r="E468">
        <v>12139.89295455</v>
      </c>
      <c r="F468">
        <v>1576.5</v>
      </c>
      <c r="G468">
        <v>3.41908465223276</v>
      </c>
      <c r="H468">
        <v>-3.7272844426110998</v>
      </c>
      <c r="I468">
        <v>-2.75028194282647</v>
      </c>
      <c r="J468">
        <v>-0.32030750933800101</v>
      </c>
      <c r="K468">
        <v>1535.71259539418</v>
      </c>
      <c r="L468">
        <v>1438.3696810071001</v>
      </c>
      <c r="M468">
        <v>47.537968641223202</v>
      </c>
      <c r="N468">
        <v>0.804226207752327</v>
      </c>
      <c r="O468">
        <v>14.303837614969799</v>
      </c>
      <c r="P468">
        <v>48.649285747960903</v>
      </c>
      <c r="Q468">
        <v>-2.1460567628515999E-2</v>
      </c>
    </row>
    <row r="469" spans="1:17" x14ac:dyDescent="0.3">
      <c r="A469" t="s">
        <v>1057</v>
      </c>
      <c r="B469" t="s">
        <v>1058</v>
      </c>
      <c r="C469" t="str">
        <f>IFERROR(VLOOKUP(Table1[[#This Row],[Ticker]],[1]!Table1[[Symbol]:[Industry]],2,FALSE),"-")</f>
        <v>Financial Services</v>
      </c>
      <c r="D469" t="s">
        <v>24</v>
      </c>
      <c r="E469">
        <v>12032.955752383999</v>
      </c>
      <c r="F469">
        <v>162.46</v>
      </c>
      <c r="G469">
        <v>-1.79653608097879</v>
      </c>
      <c r="H469">
        <v>-0.209004486834966</v>
      </c>
      <c r="I469">
        <v>-4.3129323866902496</v>
      </c>
      <c r="J469">
        <v>-6.2699093456451802</v>
      </c>
      <c r="K469">
        <v>157.25926622547399</v>
      </c>
      <c r="L469">
        <v>147.92024383476601</v>
      </c>
      <c r="M469">
        <v>45.512093814446601</v>
      </c>
      <c r="N469">
        <v>0.75975512226906405</v>
      </c>
      <c r="O469">
        <v>7.56493906192292</v>
      </c>
      <c r="P469">
        <v>35.326947105372703</v>
      </c>
      <c r="Q469">
        <v>-4.1570395219554003E-2</v>
      </c>
    </row>
    <row r="470" spans="1:17" hidden="1" x14ac:dyDescent="0.3">
      <c r="A470" t="s">
        <v>1059</v>
      </c>
      <c r="B470" t="s">
        <v>1060</v>
      </c>
      <c r="C470" t="str">
        <f>IFERROR(VLOOKUP(Table1[[#This Row],[Ticker]],[1]!Table1[[Symbol]:[Industry]],2,FALSE),"-")</f>
        <v>Capital Goods</v>
      </c>
      <c r="D470" t="s">
        <v>1061</v>
      </c>
      <c r="E470">
        <v>11986.6816275</v>
      </c>
      <c r="F470">
        <v>1320.65</v>
      </c>
      <c r="G470">
        <v>14.8321909156977</v>
      </c>
      <c r="H470">
        <v>-6.1752403085178997</v>
      </c>
      <c r="I470">
        <v>38.206010046188602</v>
      </c>
      <c r="J470">
        <v>-11.149522528589999</v>
      </c>
      <c r="K470">
        <v>1323.3573373255899</v>
      </c>
      <c r="M470">
        <v>36.567862878332598</v>
      </c>
      <c r="N470">
        <v>1.01326306563605</v>
      </c>
      <c r="O470">
        <v>14.1029038730927</v>
      </c>
      <c r="P470">
        <v>64.762023579314999</v>
      </c>
    </row>
    <row r="471" spans="1:17" x14ac:dyDescent="0.3">
      <c r="A471" t="s">
        <v>1062</v>
      </c>
      <c r="B471" t="s">
        <v>1063</v>
      </c>
      <c r="C471" t="str">
        <f>IFERROR(VLOOKUP(Table1[[#This Row],[Ticker]],[1]!Table1[[Symbol]:[Industry]],2,FALSE),"-")</f>
        <v>Capital Goods</v>
      </c>
      <c r="D471" t="s">
        <v>258</v>
      </c>
      <c r="E471">
        <v>11923.49284386</v>
      </c>
      <c r="F471">
        <v>1802.65</v>
      </c>
      <c r="G471">
        <v>45.733478591995301</v>
      </c>
      <c r="H471">
        <v>2.0972370623942398</v>
      </c>
      <c r="I471">
        <v>47.516945329477501</v>
      </c>
      <c r="J471">
        <v>1.1599891279711601</v>
      </c>
      <c r="K471">
        <v>1607.73988218456</v>
      </c>
      <c r="L471">
        <v>1309.01203651335</v>
      </c>
      <c r="M471">
        <v>62.942994023273201</v>
      </c>
      <c r="N471">
        <v>1.2120673749174899</v>
      </c>
      <c r="O471">
        <v>6.3905916289906397</v>
      </c>
      <c r="P471">
        <v>114.167755732446</v>
      </c>
      <c r="Q471">
        <v>0.137543569792827</v>
      </c>
    </row>
    <row r="472" spans="1:17" x14ac:dyDescent="0.3">
      <c r="A472" t="s">
        <v>1064</v>
      </c>
      <c r="B472" t="s">
        <v>1065</v>
      </c>
      <c r="C472" t="str">
        <f>IFERROR(VLOOKUP(Table1[[#This Row],[Ticker]],[1]!Table1[[Symbol]:[Industry]],2,FALSE),"-")</f>
        <v>Consumer Durables</v>
      </c>
      <c r="D472" t="s">
        <v>734</v>
      </c>
      <c r="E472">
        <v>11854.073798560001</v>
      </c>
      <c r="F472">
        <v>9046.6</v>
      </c>
      <c r="G472">
        <v>0.54786855019328196</v>
      </c>
      <c r="H472">
        <v>10.4650665929162</v>
      </c>
      <c r="I472">
        <v>1.1124577863531</v>
      </c>
      <c r="J472">
        <v>-2.49040801530511</v>
      </c>
      <c r="K472">
        <v>8138.0440454141199</v>
      </c>
      <c r="L472">
        <v>7729.8603167071997</v>
      </c>
      <c r="M472">
        <v>67.489182459029706</v>
      </c>
      <c r="N472">
        <v>1.29297638792536</v>
      </c>
      <c r="O472">
        <v>7.6647580306413499</v>
      </c>
      <c r="P472">
        <v>37.252700570457598</v>
      </c>
      <c r="Q472">
        <v>6.5312070226408003E-2</v>
      </c>
    </row>
    <row r="473" spans="1:17" x14ac:dyDescent="0.3">
      <c r="A473" t="s">
        <v>1066</v>
      </c>
      <c r="B473" t="s">
        <v>1067</v>
      </c>
      <c r="C473" t="str">
        <f>IFERROR(VLOOKUP(Table1[[#This Row],[Ticker]],[1]!Table1[[Symbol]:[Industry]],2,FALSE),"-")</f>
        <v>Consumer Services</v>
      </c>
      <c r="D473" t="s">
        <v>819</v>
      </c>
      <c r="E473">
        <v>11817.997962771</v>
      </c>
      <c r="F473">
        <v>253.99</v>
      </c>
      <c r="G473">
        <v>175.214146462152</v>
      </c>
      <c r="H473">
        <v>11.4919894841606</v>
      </c>
      <c r="I473">
        <v>37.137112107656002</v>
      </c>
      <c r="J473">
        <v>-3.9351821005645302</v>
      </c>
      <c r="K473">
        <v>226.52950856887401</v>
      </c>
      <c r="L473">
        <v>177.788350181629</v>
      </c>
      <c r="M473">
        <v>62.588179285705202</v>
      </c>
      <c r="N473">
        <v>0.65557564215724295</v>
      </c>
      <c r="O473">
        <v>2.6615221071695601</v>
      </c>
      <c r="P473">
        <v>229.00259067357501</v>
      </c>
      <c r="Q473">
        <v>0.15127873935272099</v>
      </c>
    </row>
    <row r="474" spans="1:17" x14ac:dyDescent="0.3">
      <c r="A474" t="s">
        <v>1068</v>
      </c>
      <c r="B474" t="s">
        <v>1069</v>
      </c>
      <c r="C474" t="str">
        <f>IFERROR(VLOOKUP(Table1[[#This Row],[Ticker]],[1]!Table1[[Symbol]:[Industry]],2,FALSE),"-")</f>
        <v>Capital Goods</v>
      </c>
      <c r="D474" t="s">
        <v>130</v>
      </c>
      <c r="E474">
        <v>11817.8951478</v>
      </c>
      <c r="F474">
        <v>387.8</v>
      </c>
      <c r="G474">
        <v>-4.75513695579283</v>
      </c>
      <c r="H474">
        <v>-10.0771995721575</v>
      </c>
      <c r="I474">
        <v>14.726028730045901</v>
      </c>
      <c r="J474">
        <v>-8.3430115620544392</v>
      </c>
      <c r="K474">
        <v>374.73891977337797</v>
      </c>
      <c r="L474">
        <v>334.63398214831398</v>
      </c>
      <c r="M474">
        <v>43.560033094991702</v>
      </c>
      <c r="N474">
        <v>0.81002134534555603</v>
      </c>
      <c r="O474">
        <v>10.3145951521402</v>
      </c>
      <c r="P474">
        <v>53.401898734177202</v>
      </c>
      <c r="Q474">
        <v>0.18049427732636</v>
      </c>
    </row>
    <row r="475" spans="1:17" x14ac:dyDescent="0.3">
      <c r="A475" t="s">
        <v>1070</v>
      </c>
      <c r="B475" t="s">
        <v>1071</v>
      </c>
      <c r="C475" t="str">
        <f>IFERROR(VLOOKUP(Table1[[#This Row],[Ticker]],[1]!Table1[[Symbol]:[Industry]],2,FALSE),"-")</f>
        <v>Chemicals</v>
      </c>
      <c r="D475" t="s">
        <v>550</v>
      </c>
      <c r="E475">
        <v>11775.76625332</v>
      </c>
      <c r="F475">
        <v>888.4</v>
      </c>
      <c r="G475">
        <v>-43.384037459680201</v>
      </c>
      <c r="H475">
        <v>-2.7694611569879299</v>
      </c>
      <c r="I475">
        <v>-10.5106924294563</v>
      </c>
      <c r="J475">
        <v>-4.5718034682231297</v>
      </c>
      <c r="K475">
        <v>866.709986791348</v>
      </c>
      <c r="L475">
        <v>870.56424456052196</v>
      </c>
      <c r="M475">
        <v>42.858880494568602</v>
      </c>
      <c r="N475">
        <v>0.68986203114215305</v>
      </c>
      <c r="O475">
        <v>24.943719045475</v>
      </c>
      <c r="P475">
        <v>16.6568183310353</v>
      </c>
      <c r="Q475">
        <v>-2.8096704133941001E-2</v>
      </c>
    </row>
    <row r="476" spans="1:17" x14ac:dyDescent="0.3">
      <c r="A476" t="s">
        <v>1072</v>
      </c>
      <c r="B476" t="s">
        <v>1073</v>
      </c>
      <c r="C476" t="str">
        <f>IFERROR(VLOOKUP(Table1[[#This Row],[Ticker]],[1]!Table1[[Symbol]:[Industry]],2,FALSE),"-")</f>
        <v>Power</v>
      </c>
      <c r="D476" t="s">
        <v>109</v>
      </c>
      <c r="E476">
        <v>11717.733343039999</v>
      </c>
      <c r="F476">
        <v>1943.8</v>
      </c>
      <c r="G476">
        <v>218.81255072347801</v>
      </c>
      <c r="H476">
        <v>-4.9744080443440204</v>
      </c>
      <c r="I476">
        <v>86.879875801002299</v>
      </c>
      <c r="J476">
        <v>0.102195930733236</v>
      </c>
      <c r="K476">
        <v>1801.3482986035001</v>
      </c>
      <c r="L476">
        <v>1400.26100949999</v>
      </c>
      <c r="M476">
        <v>75.362767949185596</v>
      </c>
      <c r="N476">
        <v>0.63579006228850299</v>
      </c>
      <c r="O476">
        <v>8.5065335939911595</v>
      </c>
      <c r="P476">
        <v>290.84450402144699</v>
      </c>
      <c r="Q476">
        <v>0.293546213852377</v>
      </c>
    </row>
    <row r="477" spans="1:17" x14ac:dyDescent="0.3">
      <c r="A477" t="s">
        <v>1074</v>
      </c>
      <c r="B477" t="s">
        <v>1075</v>
      </c>
      <c r="C477" t="str">
        <f>IFERROR(VLOOKUP(Table1[[#This Row],[Ticker]],[1]!Table1[[Symbol]:[Industry]],2,FALSE),"-")</f>
        <v>Financial Services</v>
      </c>
      <c r="D477" t="s">
        <v>481</v>
      </c>
      <c r="E477">
        <v>11696.924110624999</v>
      </c>
      <c r="F477">
        <v>878.45</v>
      </c>
      <c r="G477">
        <v>-17.459813170894499</v>
      </c>
      <c r="H477">
        <v>-1.37760811978512</v>
      </c>
      <c r="I477">
        <v>3.7305437946221498</v>
      </c>
      <c r="J477">
        <v>-3.6204283246629201</v>
      </c>
      <c r="K477">
        <v>831.15741587855496</v>
      </c>
      <c r="L477">
        <v>776.70656355575204</v>
      </c>
      <c r="M477">
        <v>49.790881830490797</v>
      </c>
      <c r="N477">
        <v>0.97709321790124504</v>
      </c>
      <c r="O477">
        <v>6.7789857134725899</v>
      </c>
      <c r="P477">
        <v>29.183823529411701</v>
      </c>
      <c r="Q477">
        <v>3.5630256069589E-2</v>
      </c>
    </row>
    <row r="478" spans="1:17" x14ac:dyDescent="0.3">
      <c r="A478" t="s">
        <v>1076</v>
      </c>
      <c r="B478" t="s">
        <v>1077</v>
      </c>
      <c r="C478" t="str">
        <f>IFERROR(VLOOKUP(Table1[[#This Row],[Ticker]],[1]!Table1[[Symbol]:[Industry]],2,FALSE),"-")</f>
        <v>Consumer Services</v>
      </c>
      <c r="D478" t="s">
        <v>308</v>
      </c>
      <c r="E478">
        <v>11624.974640705999</v>
      </c>
      <c r="F478">
        <v>146.77000000000001</v>
      </c>
      <c r="G478">
        <v>32.657976135859897</v>
      </c>
      <c r="H478">
        <v>-6.2509652711486998</v>
      </c>
      <c r="I478">
        <v>-4.0552323793327503</v>
      </c>
      <c r="J478">
        <v>-1.2735073633917899</v>
      </c>
      <c r="K478">
        <v>144.72683711482199</v>
      </c>
      <c r="L478">
        <v>131.66182351715401</v>
      </c>
      <c r="M478">
        <v>48.813565536720702</v>
      </c>
      <c r="N478">
        <v>0.58169838712212296</v>
      </c>
      <c r="O478">
        <v>7.6514274034202998</v>
      </c>
      <c r="P478">
        <v>62.7161862527716</v>
      </c>
      <c r="Q478">
        <v>0.14083171232695299</v>
      </c>
    </row>
    <row r="479" spans="1:17" hidden="1" x14ac:dyDescent="0.3">
      <c r="A479" t="s">
        <v>1078</v>
      </c>
      <c r="B479" t="s">
        <v>1079</v>
      </c>
      <c r="C479" t="str">
        <f>IFERROR(VLOOKUP(Table1[[#This Row],[Ticker]],[1]!Table1[[Symbol]:[Industry]],2,FALSE),"-")</f>
        <v>Capital Goods</v>
      </c>
      <c r="D479" t="s">
        <v>1080</v>
      </c>
      <c r="E479">
        <v>11604.15736476</v>
      </c>
      <c r="F479">
        <v>1231.8</v>
      </c>
      <c r="G479">
        <v>-6.1705455263924902</v>
      </c>
      <c r="H479">
        <v>-2.5087767539383599</v>
      </c>
      <c r="I479">
        <v>18.275560923171501</v>
      </c>
      <c r="J479">
        <v>-4.2332484710865899</v>
      </c>
      <c r="K479">
        <v>1151.5304899196101</v>
      </c>
      <c r="M479">
        <v>45.939107245898597</v>
      </c>
      <c r="N479">
        <v>0.47245476470186798</v>
      </c>
      <c r="O479">
        <v>5.5325539860366897</v>
      </c>
      <c r="P479">
        <v>51.4756517461878</v>
      </c>
    </row>
    <row r="480" spans="1:17" x14ac:dyDescent="0.3">
      <c r="A480" t="s">
        <v>1081</v>
      </c>
      <c r="B480" t="s">
        <v>1082</v>
      </c>
      <c r="C480" t="str">
        <f>IFERROR(VLOOKUP(Table1[[#This Row],[Ticker]],[1]!Table1[[Symbol]:[Industry]],2,FALSE),"-")</f>
        <v>Healthcare</v>
      </c>
      <c r="D480" t="s">
        <v>62</v>
      </c>
      <c r="E480">
        <v>11548.624322760001</v>
      </c>
      <c r="F480">
        <v>1519.35</v>
      </c>
      <c r="G480">
        <v>47.504938238381399</v>
      </c>
      <c r="H480">
        <v>3.7366537764703498</v>
      </c>
      <c r="I480">
        <v>-7.0213067008379797</v>
      </c>
      <c r="J480">
        <v>3.2183309520515002</v>
      </c>
      <c r="K480">
        <v>1406.13165877132</v>
      </c>
      <c r="L480">
        <v>1286.3280148169699</v>
      </c>
      <c r="M480">
        <v>65.646141746064202</v>
      </c>
      <c r="N480">
        <v>1.7092430307652999</v>
      </c>
      <c r="O480">
        <v>6.5620166518577099</v>
      </c>
      <c r="P480">
        <v>84.970781592403199</v>
      </c>
      <c r="Q480">
        <v>5.4030012248807997E-2</v>
      </c>
    </row>
    <row r="481" spans="1:17" x14ac:dyDescent="0.3">
      <c r="A481" t="s">
        <v>1083</v>
      </c>
      <c r="B481" t="s">
        <v>1084</v>
      </c>
      <c r="C481" t="str">
        <f>IFERROR(VLOOKUP(Table1[[#This Row],[Ticker]],[1]!Table1[[Symbol]:[Industry]],2,FALSE),"-")</f>
        <v>Power</v>
      </c>
      <c r="D481" t="s">
        <v>67</v>
      </c>
      <c r="E481">
        <v>11520.672730488001</v>
      </c>
      <c r="F481">
        <v>28.68</v>
      </c>
      <c r="G481">
        <v>62.395610316276198</v>
      </c>
      <c r="H481">
        <v>-20.064453643241698</v>
      </c>
      <c r="I481">
        <v>-18.147991336956501</v>
      </c>
      <c r="J481">
        <v>-7.6809269262187696</v>
      </c>
      <c r="K481">
        <v>27.803142803383601</v>
      </c>
      <c r="L481">
        <v>24.825925244806001</v>
      </c>
      <c r="M481">
        <v>55.179855163499703</v>
      </c>
      <c r="N481">
        <v>0.64703643691597301</v>
      </c>
      <c r="O481">
        <v>20.118549511854901</v>
      </c>
      <c r="P481">
        <v>93.131313131313107</v>
      </c>
      <c r="Q481">
        <v>7.3606774374829001E-2</v>
      </c>
    </row>
    <row r="482" spans="1:17" hidden="1" x14ac:dyDescent="0.3">
      <c r="A482" t="s">
        <v>1085</v>
      </c>
      <c r="B482" t="s">
        <v>1086</v>
      </c>
      <c r="C482" t="str">
        <f>IFERROR(VLOOKUP(Table1[[#This Row],[Ticker]],[1]!Table1[[Symbol]:[Industry]],2,FALSE),"-")</f>
        <v>-</v>
      </c>
      <c r="D482" t="s">
        <v>89</v>
      </c>
      <c r="E482">
        <v>11516.9498752</v>
      </c>
      <c r="F482">
        <v>95.98</v>
      </c>
      <c r="G482">
        <v>-43.950082653874901</v>
      </c>
      <c r="H482">
        <v>-5.1203110655412196</v>
      </c>
      <c r="I482">
        <v>-18.0351512872539</v>
      </c>
      <c r="J482">
        <v>-1.3933941605748299</v>
      </c>
      <c r="K482">
        <v>96.323051728115701</v>
      </c>
      <c r="L482">
        <v>99.996258892452005</v>
      </c>
      <c r="M482">
        <v>13.715137464591701</v>
      </c>
      <c r="N482">
        <v>1.4623415943929501</v>
      </c>
      <c r="O482">
        <v>24.296728485100999</v>
      </c>
      <c r="P482">
        <v>5.5885588558855801</v>
      </c>
    </row>
    <row r="483" spans="1:17" x14ac:dyDescent="0.3">
      <c r="A483" t="s">
        <v>1087</v>
      </c>
      <c r="B483" t="s">
        <v>1088</v>
      </c>
      <c r="C483" t="str">
        <f>IFERROR(VLOOKUP(Table1[[#This Row],[Ticker]],[1]!Table1[[Symbol]:[Industry]],2,FALSE),"-")</f>
        <v>Information Technology</v>
      </c>
      <c r="D483" t="s">
        <v>21</v>
      </c>
      <c r="E483">
        <v>11494.677909599999</v>
      </c>
      <c r="F483">
        <v>559.70000000000005</v>
      </c>
      <c r="G483">
        <v>17.695815234308998</v>
      </c>
      <c r="H483">
        <v>1.1733368245412901</v>
      </c>
      <c r="I483">
        <v>5.5095883043493297</v>
      </c>
      <c r="J483">
        <v>2.5048405227065702</v>
      </c>
      <c r="K483">
        <v>505.09419762514</v>
      </c>
      <c r="L483">
        <v>474.58007379505398</v>
      </c>
      <c r="M483">
        <v>76.454988510087006</v>
      </c>
      <c r="N483">
        <v>1.3267447023524499</v>
      </c>
      <c r="O483">
        <v>1.32213685903161</v>
      </c>
      <c r="P483">
        <v>54.613259668508299</v>
      </c>
      <c r="Q483">
        <v>-6.9689033674304998E-2</v>
      </c>
    </row>
    <row r="484" spans="1:17" x14ac:dyDescent="0.3">
      <c r="A484" t="s">
        <v>1089</v>
      </c>
      <c r="B484" t="s">
        <v>1090</v>
      </c>
      <c r="C484" t="str">
        <f>IFERROR(VLOOKUP(Table1[[#This Row],[Ticker]],[1]!Table1[[Symbol]:[Industry]],2,FALSE),"-")</f>
        <v>Healthcare</v>
      </c>
      <c r="D484" t="s">
        <v>62</v>
      </c>
      <c r="E484">
        <v>11493.888245144901</v>
      </c>
      <c r="F484">
        <v>725.85</v>
      </c>
      <c r="G484">
        <v>61.404778813825601</v>
      </c>
      <c r="H484">
        <v>-10.1656759860586</v>
      </c>
      <c r="I484">
        <v>18.780812189535698</v>
      </c>
      <c r="J484">
        <v>-5.0097276085359796</v>
      </c>
      <c r="K484">
        <v>712.18816443588696</v>
      </c>
      <c r="L484">
        <v>599.77737589016203</v>
      </c>
      <c r="M484">
        <v>42.880556743728903</v>
      </c>
      <c r="N484">
        <v>0.438867299721938</v>
      </c>
      <c r="O484">
        <v>7.50154990700557</v>
      </c>
      <c r="P484">
        <v>127.717647058823</v>
      </c>
      <c r="Q484">
        <v>-3.3537477235910003E-2</v>
      </c>
    </row>
    <row r="485" spans="1:17" x14ac:dyDescent="0.3">
      <c r="A485" t="s">
        <v>1091</v>
      </c>
      <c r="B485" t="s">
        <v>1092</v>
      </c>
      <c r="C485" t="str">
        <f>IFERROR(VLOOKUP(Table1[[#This Row],[Ticker]],[1]!Table1[[Symbol]:[Industry]],2,FALSE),"-")</f>
        <v>Automobile and Auto Components</v>
      </c>
      <c r="D485" t="s">
        <v>193</v>
      </c>
      <c r="E485">
        <v>11457.003961144999</v>
      </c>
      <c r="F485">
        <v>487.7</v>
      </c>
      <c r="G485">
        <v>32.9316625620446</v>
      </c>
      <c r="H485">
        <v>-0.92816957222397101</v>
      </c>
      <c r="I485">
        <v>11.813989899472601</v>
      </c>
      <c r="J485">
        <v>-3.2085511183519699</v>
      </c>
      <c r="K485">
        <v>459.18236238826302</v>
      </c>
      <c r="L485">
        <v>401.811738339339</v>
      </c>
      <c r="M485">
        <v>50.876901344873602</v>
      </c>
      <c r="N485">
        <v>0.55494830752631297</v>
      </c>
      <c r="O485">
        <v>5.0645888866106104</v>
      </c>
      <c r="P485">
        <v>74.178571428571402</v>
      </c>
      <c r="Q485">
        <v>0.129661996955175</v>
      </c>
    </row>
    <row r="486" spans="1:17" x14ac:dyDescent="0.3">
      <c r="A486" t="s">
        <v>1093</v>
      </c>
      <c r="B486" t="s">
        <v>1094</v>
      </c>
      <c r="C486" t="str">
        <f>IFERROR(VLOOKUP(Table1[[#This Row],[Ticker]],[1]!Table1[[Symbol]:[Industry]],2,FALSE),"-")</f>
        <v>Power</v>
      </c>
      <c r="D486" t="s">
        <v>130</v>
      </c>
      <c r="E486">
        <v>11454.244363719999</v>
      </c>
      <c r="F486">
        <v>789.4</v>
      </c>
      <c r="G486">
        <v>107.91488637563999</v>
      </c>
      <c r="H486">
        <v>13.5174903886964</v>
      </c>
      <c r="I486">
        <v>56.764074034878902</v>
      </c>
      <c r="J486">
        <v>1.7437762092956799</v>
      </c>
      <c r="K486">
        <v>647.48132580288404</v>
      </c>
      <c r="L486">
        <v>511.45419232869699</v>
      </c>
      <c r="M486">
        <v>73.722578086457304</v>
      </c>
      <c r="N486">
        <v>0.66107948482934598</v>
      </c>
      <c r="O486">
        <v>0.69673169495818499</v>
      </c>
      <c r="P486">
        <v>142.89230769230701</v>
      </c>
      <c r="Q486">
        <v>0.166761117614357</v>
      </c>
    </row>
    <row r="487" spans="1:17" x14ac:dyDescent="0.3">
      <c r="A487" t="s">
        <v>1095</v>
      </c>
      <c r="B487" t="s">
        <v>1096</v>
      </c>
      <c r="C487" t="str">
        <f>IFERROR(VLOOKUP(Table1[[#This Row],[Ticker]],[1]!Table1[[Symbol]:[Industry]],2,FALSE),"-")</f>
        <v>Telecommunication</v>
      </c>
      <c r="D487" t="s">
        <v>21</v>
      </c>
      <c r="E487">
        <v>11441.3263010399</v>
      </c>
      <c r="F487">
        <v>1822.2</v>
      </c>
      <c r="G487">
        <v>-3.2102860348607001</v>
      </c>
      <c r="H487">
        <v>11.615273212835399</v>
      </c>
      <c r="I487">
        <v>0.63294248865163105</v>
      </c>
      <c r="J487">
        <v>-0.43285373987503301</v>
      </c>
      <c r="K487">
        <v>1637.1201009742299</v>
      </c>
      <c r="L487">
        <v>1567.4974271496601</v>
      </c>
      <c r="M487">
        <v>65.602914992065294</v>
      </c>
      <c r="N487">
        <v>1.13304219041923</v>
      </c>
      <c r="O487">
        <v>6.5991658434858902</v>
      </c>
      <c r="P487">
        <v>31.467118790808399</v>
      </c>
      <c r="Q487">
        <v>-7.2951656247221996E-2</v>
      </c>
    </row>
    <row r="488" spans="1:17" x14ac:dyDescent="0.3">
      <c r="A488" t="s">
        <v>1097</v>
      </c>
      <c r="B488" t="s">
        <v>1098</v>
      </c>
      <c r="C488" t="str">
        <f>IFERROR(VLOOKUP(Table1[[#This Row],[Ticker]],[1]!Table1[[Symbol]:[Industry]],2,FALSE),"-")</f>
        <v>Capital Goods</v>
      </c>
      <c r="D488" t="s">
        <v>125</v>
      </c>
      <c r="E488">
        <v>11377.936675499999</v>
      </c>
      <c r="F488">
        <v>1360.95</v>
      </c>
      <c r="G488">
        <v>97.986569002645496</v>
      </c>
      <c r="H488">
        <v>9.4206059476471893</v>
      </c>
      <c r="I488">
        <v>67.372652618418599</v>
      </c>
      <c r="J488">
        <v>-9.4500083190680506</v>
      </c>
      <c r="K488">
        <v>1140.3022933403799</v>
      </c>
      <c r="L488">
        <v>900.50977021198798</v>
      </c>
      <c r="M488">
        <v>62.3406670770147</v>
      </c>
      <c r="N488">
        <v>1.50204268685738</v>
      </c>
      <c r="O488">
        <v>9.2141518792020207</v>
      </c>
      <c r="P488">
        <v>136.68695652173901</v>
      </c>
      <c r="Q488">
        <v>0.20650916092320701</v>
      </c>
    </row>
    <row r="489" spans="1:17" hidden="1" x14ac:dyDescent="0.3">
      <c r="A489" t="s">
        <v>1099</v>
      </c>
      <c r="B489" t="s">
        <v>1100</v>
      </c>
      <c r="C489" t="str">
        <f>IFERROR(VLOOKUP(Table1[[#This Row],[Ticker]],[1]!Table1[[Symbol]:[Industry]],2,FALSE),"-")</f>
        <v>-</v>
      </c>
      <c r="D489" t="s">
        <v>153</v>
      </c>
      <c r="E489">
        <v>11274.2287250399</v>
      </c>
      <c r="F489">
        <v>751.2</v>
      </c>
      <c r="G489">
        <v>615.66401901900701</v>
      </c>
      <c r="H489">
        <v>-9.4121907152939102</v>
      </c>
      <c r="I489">
        <v>168.56377147650099</v>
      </c>
      <c r="J489">
        <v>-3.4417406738746101</v>
      </c>
      <c r="K489">
        <v>699.79129677024605</v>
      </c>
      <c r="L489">
        <v>455.33597976073099</v>
      </c>
      <c r="M489">
        <v>44.143380342833801</v>
      </c>
      <c r="N489">
        <v>0.83983524624177597</v>
      </c>
      <c r="O489">
        <v>12.5798722044728</v>
      </c>
      <c r="P489">
        <v>888.42105263157896</v>
      </c>
      <c r="Q489">
        <v>0.242549036670094</v>
      </c>
    </row>
    <row r="490" spans="1:17" x14ac:dyDescent="0.3">
      <c r="A490" t="s">
        <v>1101</v>
      </c>
      <c r="B490" t="s">
        <v>1102</v>
      </c>
      <c r="C490" t="str">
        <f>IFERROR(VLOOKUP(Table1[[#This Row],[Ticker]],[1]!Table1[[Symbol]:[Industry]],2,FALSE),"-")</f>
        <v>Consumer Durables</v>
      </c>
      <c r="D490" t="s">
        <v>1103</v>
      </c>
      <c r="E490">
        <v>11263.21847442</v>
      </c>
      <c r="F490">
        <v>1036.2</v>
      </c>
      <c r="G490">
        <v>-38.377937002086298</v>
      </c>
      <c r="H490">
        <v>5.7332469017750798</v>
      </c>
      <c r="I490">
        <v>-26.274716973524701</v>
      </c>
      <c r="J490">
        <v>-3.0742600189016298</v>
      </c>
      <c r="K490">
        <v>959.56517222336799</v>
      </c>
      <c r="L490">
        <v>1028.5227407662601</v>
      </c>
      <c r="M490">
        <v>71.043454734060305</v>
      </c>
      <c r="N490">
        <v>1.7847044476525999</v>
      </c>
      <c r="O490">
        <v>32.209033005211303</v>
      </c>
      <c r="P490">
        <v>21.334894613583099</v>
      </c>
      <c r="Q490">
        <v>-7.0220121803306002E-2</v>
      </c>
    </row>
    <row r="491" spans="1:17" hidden="1" x14ac:dyDescent="0.3">
      <c r="A491" t="s">
        <v>1104</v>
      </c>
      <c r="B491" t="s">
        <v>1105</v>
      </c>
      <c r="C491" t="str">
        <f>IFERROR(VLOOKUP(Table1[[#This Row],[Ticker]],[1]!Table1[[Symbol]:[Industry]],2,FALSE),"-")</f>
        <v>-</v>
      </c>
      <c r="D491" t="s">
        <v>125</v>
      </c>
      <c r="E491">
        <v>11232.842038659999</v>
      </c>
      <c r="F491">
        <v>369.8</v>
      </c>
      <c r="G491">
        <v>72.987033591177905</v>
      </c>
      <c r="H491">
        <v>10.0001458399624</v>
      </c>
      <c r="I491">
        <v>39.182643853727399</v>
      </c>
      <c r="J491">
        <v>2.24928496715102</v>
      </c>
      <c r="K491">
        <v>320.70846338797497</v>
      </c>
      <c r="L491">
        <v>267.80397119760602</v>
      </c>
      <c r="M491">
        <v>67.023754929427497</v>
      </c>
      <c r="N491">
        <v>1.6943475134467101</v>
      </c>
      <c r="O491">
        <v>3.02866414277986</v>
      </c>
      <c r="P491">
        <v>115.501165501165</v>
      </c>
      <c r="Q491">
        <v>0.15281741099110299</v>
      </c>
    </row>
    <row r="492" spans="1:17" x14ac:dyDescent="0.3">
      <c r="A492" t="s">
        <v>1106</v>
      </c>
      <c r="B492" t="s">
        <v>1107</v>
      </c>
      <c r="C492" t="str">
        <f>IFERROR(VLOOKUP(Table1[[#This Row],[Ticker]],[1]!Table1[[Symbol]:[Industry]],2,FALSE),"-")</f>
        <v>Construction</v>
      </c>
      <c r="D492" t="s">
        <v>46</v>
      </c>
      <c r="E492">
        <v>11190.857325364999</v>
      </c>
      <c r="F492">
        <v>1717.15</v>
      </c>
      <c r="G492">
        <v>70.452473870894394</v>
      </c>
      <c r="H492">
        <v>-9.3740666639220898</v>
      </c>
      <c r="I492">
        <v>76.545472259492897</v>
      </c>
      <c r="J492">
        <v>-3.7840886899243502</v>
      </c>
      <c r="K492">
        <v>1561.5752917950099</v>
      </c>
      <c r="L492">
        <v>1183.59551060422</v>
      </c>
      <c r="M492">
        <v>52.409322837899701</v>
      </c>
      <c r="N492">
        <v>0.58398290350918003</v>
      </c>
      <c r="O492">
        <v>8.89555367906123</v>
      </c>
      <c r="P492">
        <v>113.28406409141699</v>
      </c>
      <c r="Q492">
        <v>0.13637588722251501</v>
      </c>
    </row>
    <row r="493" spans="1:17" x14ac:dyDescent="0.3">
      <c r="A493" t="s">
        <v>1108</v>
      </c>
      <c r="B493" t="s">
        <v>1109</v>
      </c>
      <c r="C493" t="str">
        <f>IFERROR(VLOOKUP(Table1[[#This Row],[Ticker]],[1]!Table1[[Symbol]:[Industry]],2,FALSE),"-")</f>
        <v>Realty</v>
      </c>
      <c r="D493" t="s">
        <v>140</v>
      </c>
      <c r="E493">
        <v>11153.774180574001</v>
      </c>
      <c r="F493">
        <v>207.14</v>
      </c>
      <c r="G493">
        <v>155.00754332085199</v>
      </c>
      <c r="H493">
        <v>-2.8447433977839598</v>
      </c>
      <c r="I493">
        <v>-26.683412632688199</v>
      </c>
      <c r="J493">
        <v>-7.5151068578242102</v>
      </c>
      <c r="K493">
        <v>205.86681187862399</v>
      </c>
      <c r="L493">
        <v>197.06314446873699</v>
      </c>
      <c r="M493">
        <v>50.366140344550097</v>
      </c>
      <c r="N493">
        <v>1.42330383343127</v>
      </c>
      <c r="O493">
        <v>37.539828135560398</v>
      </c>
      <c r="P493">
        <v>183.94790952707299</v>
      </c>
      <c r="Q493">
        <v>0.153257918960606</v>
      </c>
    </row>
    <row r="494" spans="1:17" hidden="1" x14ac:dyDescent="0.3">
      <c r="A494" t="s">
        <v>1110</v>
      </c>
      <c r="B494" t="s">
        <v>1111</v>
      </c>
      <c r="C494" t="str">
        <f>IFERROR(VLOOKUP(Table1[[#This Row],[Ticker]],[1]!Table1[[Symbol]:[Industry]],2,FALSE),"-")</f>
        <v>-</v>
      </c>
      <c r="D494" t="s">
        <v>258</v>
      </c>
      <c r="E494">
        <v>11114.969928839901</v>
      </c>
      <c r="F494">
        <v>92.31</v>
      </c>
      <c r="G494">
        <v>204.598372860632</v>
      </c>
      <c r="H494">
        <v>44.239317214727002</v>
      </c>
      <c r="I494">
        <v>63.399269349376901</v>
      </c>
      <c r="J494">
        <v>22.276539841607399</v>
      </c>
      <c r="K494">
        <v>64.057870004427102</v>
      </c>
      <c r="L494">
        <v>54.304018902959299</v>
      </c>
      <c r="M494">
        <v>91.596471074960803</v>
      </c>
      <c r="N494">
        <v>2.4716563932725699</v>
      </c>
      <c r="O494">
        <v>0</v>
      </c>
      <c r="P494">
        <v>245.08411214953199</v>
      </c>
      <c r="Q494">
        <v>7.5099129554089997E-2</v>
      </c>
    </row>
    <row r="495" spans="1:17" x14ac:dyDescent="0.3">
      <c r="A495" t="s">
        <v>1112</v>
      </c>
      <c r="B495" t="s">
        <v>1113</v>
      </c>
      <c r="C495" t="str">
        <f>IFERROR(VLOOKUP(Table1[[#This Row],[Ticker]],[1]!Table1[[Symbol]:[Industry]],2,FALSE),"-")</f>
        <v>Automobile and Auto Components</v>
      </c>
      <c r="D495" t="s">
        <v>393</v>
      </c>
      <c r="E495">
        <v>11020.020814019999</v>
      </c>
      <c r="F495">
        <v>2724.35</v>
      </c>
      <c r="G495">
        <v>-14.467465393070199</v>
      </c>
      <c r="H495">
        <v>-2.3724154292838699</v>
      </c>
      <c r="I495">
        <v>-2.05498108416118</v>
      </c>
      <c r="J495">
        <v>-3.8416712967481699</v>
      </c>
      <c r="K495">
        <v>2565.5352375472298</v>
      </c>
      <c r="L495">
        <v>2438.0049068562798</v>
      </c>
      <c r="M495">
        <v>59.964856848071598</v>
      </c>
      <c r="N495">
        <v>1.4561050218615901</v>
      </c>
      <c r="O495">
        <v>10.0611154954392</v>
      </c>
      <c r="P495">
        <v>32.484742383349101</v>
      </c>
      <c r="Q495">
        <v>5.2889597048157003E-2</v>
      </c>
    </row>
    <row r="496" spans="1:17" hidden="1" x14ac:dyDescent="0.3">
      <c r="A496" t="s">
        <v>1114</v>
      </c>
      <c r="B496" t="s">
        <v>1115</v>
      </c>
      <c r="C496" t="str">
        <f>IFERROR(VLOOKUP(Table1[[#This Row],[Ticker]],[1]!Table1[[Symbol]:[Industry]],2,FALSE),"-")</f>
        <v>-</v>
      </c>
      <c r="E496">
        <v>11011.46803471</v>
      </c>
      <c r="F496">
        <v>8380.2000000000007</v>
      </c>
      <c r="G496">
        <v>179.14217054352901</v>
      </c>
      <c r="H496">
        <v>-14.2995324172692</v>
      </c>
      <c r="I496">
        <v>113.867098627681</v>
      </c>
      <c r="J496">
        <v>-2.9255681468325099</v>
      </c>
      <c r="K496">
        <v>8601.39982670067</v>
      </c>
      <c r="L496">
        <v>6500.8331713738298</v>
      </c>
      <c r="M496">
        <v>29.446636042027301</v>
      </c>
      <c r="N496">
        <v>0.438254734456967</v>
      </c>
      <c r="O496">
        <v>22.6444476265482</v>
      </c>
      <c r="P496">
        <v>249.16045164784799</v>
      </c>
      <c r="Q496">
        <v>0.14212370948988501</v>
      </c>
    </row>
    <row r="497" spans="1:17" x14ac:dyDescent="0.3">
      <c r="A497" t="s">
        <v>1116</v>
      </c>
      <c r="B497" t="s">
        <v>1117</v>
      </c>
      <c r="C497" t="str">
        <f>IFERROR(VLOOKUP(Table1[[#This Row],[Ticker]],[1]!Table1[[Symbol]:[Industry]],2,FALSE),"-")</f>
        <v>Services</v>
      </c>
      <c r="D497" t="s">
        <v>86</v>
      </c>
      <c r="E497">
        <v>10951.8477211399</v>
      </c>
      <c r="F497">
        <v>226.54</v>
      </c>
      <c r="G497">
        <v>60.629378651047602</v>
      </c>
      <c r="H497">
        <v>9.0439053155467608</v>
      </c>
      <c r="I497">
        <v>24.795185606220301</v>
      </c>
      <c r="J497">
        <v>2.0847085828948502</v>
      </c>
      <c r="K497">
        <v>210.43831136262199</v>
      </c>
      <c r="L497">
        <v>182.087395374511</v>
      </c>
      <c r="M497">
        <v>55.708926381562797</v>
      </c>
      <c r="N497">
        <v>2.13707596635893</v>
      </c>
      <c r="O497">
        <v>7.0451134457490898</v>
      </c>
      <c r="P497">
        <v>96.053656425789697</v>
      </c>
      <c r="Q497">
        <v>7.3786620348810006E-2</v>
      </c>
    </row>
    <row r="498" spans="1:17" x14ac:dyDescent="0.3">
      <c r="A498" t="s">
        <v>1118</v>
      </c>
      <c r="B498" t="s">
        <v>1119</v>
      </c>
      <c r="C498" t="str">
        <f>IFERROR(VLOOKUP(Table1[[#This Row],[Ticker]],[1]!Table1[[Symbol]:[Industry]],2,FALSE),"-")</f>
        <v>Consumer Services</v>
      </c>
      <c r="D498" t="s">
        <v>937</v>
      </c>
      <c r="E498">
        <v>10938.010711284</v>
      </c>
      <c r="F498">
        <v>79.209999999999994</v>
      </c>
      <c r="G498">
        <v>65.889891443003293</v>
      </c>
      <c r="H498">
        <v>-2.0023876381411001</v>
      </c>
      <c r="I498">
        <v>-15.831139514080601</v>
      </c>
      <c r="J498">
        <v>-4.6439685161049002</v>
      </c>
      <c r="K498">
        <v>78.330517703739702</v>
      </c>
      <c r="L498">
        <v>72.080482456805498</v>
      </c>
      <c r="M498">
        <v>42.456656000768298</v>
      </c>
      <c r="N498">
        <v>0.535124837655371</v>
      </c>
      <c r="O498">
        <v>19.7449816942305</v>
      </c>
      <c r="P498">
        <v>102.32439335887599</v>
      </c>
      <c r="Q498">
        <v>1.7390341916656001E-2</v>
      </c>
    </row>
    <row r="499" spans="1:17" x14ac:dyDescent="0.3">
      <c r="A499" t="s">
        <v>1120</v>
      </c>
      <c r="B499" t="s">
        <v>1121</v>
      </c>
      <c r="C499" t="str">
        <f>IFERROR(VLOOKUP(Table1[[#This Row],[Ticker]],[1]!Table1[[Symbol]:[Industry]],2,FALSE),"-")</f>
        <v>Capital Goods</v>
      </c>
      <c r="D499" t="s">
        <v>220</v>
      </c>
      <c r="E499">
        <v>10843.345466999999</v>
      </c>
      <c r="F499">
        <v>555</v>
      </c>
      <c r="G499">
        <v>9.3829626925176299</v>
      </c>
      <c r="H499">
        <v>-7.1082693845498701</v>
      </c>
      <c r="I499">
        <v>-11.8826558129586</v>
      </c>
      <c r="J499">
        <v>-2.9976331400604401</v>
      </c>
      <c r="K499">
        <v>581.32253280935902</v>
      </c>
      <c r="L499">
        <v>554.12595668990605</v>
      </c>
      <c r="M499">
        <v>32.486755908007801</v>
      </c>
      <c r="N499">
        <v>0.61592659170821495</v>
      </c>
      <c r="O499">
        <v>27.819819819819799</v>
      </c>
      <c r="P499">
        <v>37.0539572786763</v>
      </c>
      <c r="Q499">
        <v>-5.5180087418606E-2</v>
      </c>
    </row>
    <row r="500" spans="1:17" x14ac:dyDescent="0.3">
      <c r="A500" t="s">
        <v>1122</v>
      </c>
      <c r="B500" t="s">
        <v>1123</v>
      </c>
      <c r="C500" t="str">
        <f>IFERROR(VLOOKUP(Table1[[#This Row],[Ticker]],[1]!Table1[[Symbol]:[Industry]],2,FALSE),"-")</f>
        <v>Construction</v>
      </c>
      <c r="D500" t="s">
        <v>882</v>
      </c>
      <c r="E500">
        <v>10814.720330800001</v>
      </c>
      <c r="F500">
        <v>1470.8</v>
      </c>
      <c r="G500">
        <v>79.964430114466694</v>
      </c>
      <c r="H500">
        <v>19.218235830779602</v>
      </c>
      <c r="I500">
        <v>36.598803036861</v>
      </c>
      <c r="J500">
        <v>10.703037155151399</v>
      </c>
      <c r="K500">
        <v>1215.9209883866099</v>
      </c>
      <c r="L500">
        <v>992.29842570533003</v>
      </c>
      <c r="M500">
        <v>76.316944516828698</v>
      </c>
      <c r="N500">
        <v>0.92492368102419098</v>
      </c>
      <c r="O500">
        <v>3.5524884416644</v>
      </c>
      <c r="P500">
        <v>124.20731707317</v>
      </c>
      <c r="Q500">
        <v>5.5077960005868003E-2</v>
      </c>
    </row>
    <row r="501" spans="1:17" hidden="1" x14ac:dyDescent="0.3">
      <c r="A501" t="s">
        <v>1124</v>
      </c>
      <c r="B501" t="s">
        <v>1125</v>
      </c>
      <c r="C501" t="str">
        <f>IFERROR(VLOOKUP(Table1[[#This Row],[Ticker]],[1]!Table1[[Symbol]:[Industry]],2,FALSE),"-")</f>
        <v>-</v>
      </c>
      <c r="E501">
        <v>10772.320382725</v>
      </c>
      <c r="F501">
        <v>772.75</v>
      </c>
      <c r="G501">
        <v>33.328600059020602</v>
      </c>
      <c r="H501">
        <v>-1.0149081750916</v>
      </c>
      <c r="I501">
        <v>31.9165226186079</v>
      </c>
      <c r="J501">
        <v>-7.5000821214565798</v>
      </c>
      <c r="K501">
        <v>695.92262454303295</v>
      </c>
      <c r="L501">
        <v>593.92505061814995</v>
      </c>
      <c r="M501">
        <v>64.811241253451001</v>
      </c>
      <c r="N501">
        <v>1.5844831996395199</v>
      </c>
      <c r="O501">
        <v>4.0439987059203997</v>
      </c>
      <c r="P501">
        <v>93.1875</v>
      </c>
      <c r="Q501">
        <v>9.4385434931959E-2</v>
      </c>
    </row>
    <row r="502" spans="1:17" x14ac:dyDescent="0.3">
      <c r="A502" t="s">
        <v>1126</v>
      </c>
      <c r="B502" t="s">
        <v>1127</v>
      </c>
      <c r="C502" t="str">
        <f>IFERROR(VLOOKUP(Table1[[#This Row],[Ticker]],[1]!Table1[[Symbol]:[Industry]],2,FALSE),"-")</f>
        <v>Metals &amp; Mining</v>
      </c>
      <c r="D502" t="s">
        <v>1128</v>
      </c>
      <c r="E502">
        <v>10767.419940065</v>
      </c>
      <c r="F502">
        <v>529.15</v>
      </c>
      <c r="G502">
        <v>151.953331404126</v>
      </c>
      <c r="H502">
        <v>-5.6216720766130699</v>
      </c>
      <c r="I502">
        <v>59.1812521365935</v>
      </c>
      <c r="J502">
        <v>-4.6696758350367604</v>
      </c>
      <c r="K502">
        <v>488.800949540109</v>
      </c>
      <c r="L502">
        <v>367.70101273656701</v>
      </c>
      <c r="M502">
        <v>51.357274041739501</v>
      </c>
      <c r="N502">
        <v>0.81381551576179001</v>
      </c>
      <c r="O502">
        <v>11.121610129452799</v>
      </c>
      <c r="P502">
        <v>190.66190606976099</v>
      </c>
      <c r="Q502">
        <v>9.8672119176675996E-2</v>
      </c>
    </row>
    <row r="503" spans="1:17" hidden="1" x14ac:dyDescent="0.3">
      <c r="A503" t="s">
        <v>1129</v>
      </c>
      <c r="B503" t="s">
        <v>1130</v>
      </c>
      <c r="C503" t="str">
        <f>IFERROR(VLOOKUP(Table1[[#This Row],[Ticker]],[1]!Table1[[Symbol]:[Industry]],2,FALSE),"-")</f>
        <v>-</v>
      </c>
      <c r="D503" t="s">
        <v>713</v>
      </c>
      <c r="E503">
        <v>10739.054693185</v>
      </c>
      <c r="F503">
        <v>118.22</v>
      </c>
      <c r="G503">
        <v>48.670104382386697</v>
      </c>
      <c r="H503">
        <v>-0.64370336638679604</v>
      </c>
      <c r="I503">
        <v>15.187152500914801</v>
      </c>
      <c r="J503">
        <v>0.50797531894481396</v>
      </c>
      <c r="K503">
        <v>110.440041903926</v>
      </c>
      <c r="L503">
        <v>96.955613635122702</v>
      </c>
      <c r="M503">
        <v>54.041415573722702</v>
      </c>
      <c r="N503">
        <v>0.81160067677102599</v>
      </c>
      <c r="O503">
        <v>2.8929115208932599</v>
      </c>
      <c r="P503">
        <v>77.774436090225507</v>
      </c>
      <c r="Q503">
        <v>2.1133606920337E-2</v>
      </c>
    </row>
    <row r="504" spans="1:17" hidden="1" x14ac:dyDescent="0.3">
      <c r="A504" t="s">
        <v>1131</v>
      </c>
      <c r="B504" t="s">
        <v>1132</v>
      </c>
      <c r="C504" t="str">
        <f>IFERROR(VLOOKUP(Table1[[#This Row],[Ticker]],[1]!Table1[[Symbol]:[Industry]],2,FALSE),"-")</f>
        <v>-</v>
      </c>
      <c r="D504" t="s">
        <v>117</v>
      </c>
      <c r="E504">
        <v>10721.1396408</v>
      </c>
      <c r="F504">
        <v>9381</v>
      </c>
      <c r="G504">
        <v>40.325772078002402</v>
      </c>
      <c r="H504">
        <v>8.3015186413352104</v>
      </c>
      <c r="I504">
        <v>8.3647976835794893</v>
      </c>
      <c r="J504">
        <v>-0.54669358512779898</v>
      </c>
      <c r="K504">
        <v>8404.6671003396805</v>
      </c>
      <c r="L504">
        <v>7572.2565524171196</v>
      </c>
      <c r="M504">
        <v>73.407066338957804</v>
      </c>
      <c r="N504">
        <v>0.87115012101494205</v>
      </c>
      <c r="O504">
        <v>1.1619230359236801</v>
      </c>
      <c r="P504">
        <v>73.036485040764305</v>
      </c>
      <c r="Q504">
        <v>0.102345313904863</v>
      </c>
    </row>
    <row r="505" spans="1:17" x14ac:dyDescent="0.3">
      <c r="A505" t="s">
        <v>1133</v>
      </c>
      <c r="B505" t="s">
        <v>1134</v>
      </c>
      <c r="C505" t="str">
        <f>IFERROR(VLOOKUP(Table1[[#This Row],[Ticker]],[1]!Table1[[Symbol]:[Industry]],2,FALSE),"-")</f>
        <v>Chemicals</v>
      </c>
      <c r="D505" t="s">
        <v>253</v>
      </c>
      <c r="E505">
        <v>10680.304380179999</v>
      </c>
      <c r="F505">
        <v>282.89999999999998</v>
      </c>
      <c r="G505">
        <v>53.8351126879164</v>
      </c>
      <c r="H505">
        <v>3.4108852233936</v>
      </c>
      <c r="I505">
        <v>-8.6533401774523195</v>
      </c>
      <c r="J505">
        <v>0.91771579352056998</v>
      </c>
      <c r="K505">
        <v>260.070495004397</v>
      </c>
      <c r="L505">
        <v>245.62991887638299</v>
      </c>
      <c r="M505">
        <v>74.665840156985197</v>
      </c>
      <c r="N505">
        <v>1.5813065332696901</v>
      </c>
      <c r="O505">
        <v>21.420996818663799</v>
      </c>
      <c r="P505">
        <v>87.041322314049495</v>
      </c>
      <c r="Q505">
        <v>7.8427779112418994E-2</v>
      </c>
    </row>
    <row r="506" spans="1:17" x14ac:dyDescent="0.3">
      <c r="A506" t="s">
        <v>1135</v>
      </c>
      <c r="B506" t="s">
        <v>1136</v>
      </c>
      <c r="C506" t="str">
        <f>IFERROR(VLOOKUP(Table1[[#This Row],[Ticker]],[1]!Table1[[Symbol]:[Industry]],2,FALSE),"-")</f>
        <v>Healthcare</v>
      </c>
      <c r="D506" t="s">
        <v>62</v>
      </c>
      <c r="E506">
        <v>10639.249602694999</v>
      </c>
      <c r="F506">
        <v>8292.5499999999993</v>
      </c>
      <c r="G506">
        <v>156.240933861825</v>
      </c>
      <c r="H506">
        <v>19.598623826189499</v>
      </c>
      <c r="I506">
        <v>35.669760625983798</v>
      </c>
      <c r="J506">
        <v>3.030299712917</v>
      </c>
      <c r="K506">
        <v>7075.10389596201</v>
      </c>
      <c r="L506">
        <v>5937.5635289449501</v>
      </c>
      <c r="M506">
        <v>86.134039758064503</v>
      </c>
      <c r="N506">
        <v>0.88489020410616404</v>
      </c>
      <c r="O506">
        <v>1.28127053801303</v>
      </c>
      <c r="P506">
        <v>185.945069912587</v>
      </c>
      <c r="Q506">
        <v>0.110639117904972</v>
      </c>
    </row>
    <row r="507" spans="1:17" hidden="1" x14ac:dyDescent="0.3">
      <c r="A507" t="s">
        <v>1137</v>
      </c>
      <c r="B507" t="s">
        <v>1138</v>
      </c>
      <c r="C507" t="str">
        <f>IFERROR(VLOOKUP(Table1[[#This Row],[Ticker]],[1]!Table1[[Symbol]:[Industry]],2,FALSE),"-")</f>
        <v>-</v>
      </c>
      <c r="D507" t="s">
        <v>713</v>
      </c>
      <c r="E507">
        <v>10625.948094249999</v>
      </c>
      <c r="F507">
        <v>538.03</v>
      </c>
      <c r="G507">
        <v>-9.2586085708367794</v>
      </c>
      <c r="H507">
        <v>-0.389717707795872</v>
      </c>
      <c r="I507">
        <v>-1.5725259859810301</v>
      </c>
      <c r="J507">
        <v>-1.8785234701985101</v>
      </c>
      <c r="K507">
        <v>518.47481408028898</v>
      </c>
      <c r="L507">
        <v>486.39225159863099</v>
      </c>
      <c r="M507">
        <v>77.9215973242584</v>
      </c>
      <c r="N507">
        <v>0.708165435877252</v>
      </c>
      <c r="O507">
        <v>1.38653978402691</v>
      </c>
      <c r="P507">
        <v>25.094164147872501</v>
      </c>
      <c r="Q507">
        <v>-1.3416788414562999E-2</v>
      </c>
    </row>
    <row r="508" spans="1:17" x14ac:dyDescent="0.3">
      <c r="A508" t="s">
        <v>1139</v>
      </c>
      <c r="B508" t="s">
        <v>1140</v>
      </c>
      <c r="C508" t="str">
        <f>IFERROR(VLOOKUP(Table1[[#This Row],[Ticker]],[1]!Table1[[Symbol]:[Industry]],2,FALSE),"-")</f>
        <v>Healthcare</v>
      </c>
      <c r="D508" t="s">
        <v>293</v>
      </c>
      <c r="E508">
        <v>10623.57364425</v>
      </c>
      <c r="F508">
        <v>2073.75</v>
      </c>
      <c r="G508">
        <v>16.110366768325701</v>
      </c>
      <c r="H508">
        <v>-0.745108317662871</v>
      </c>
      <c r="I508">
        <v>22.048101663932101</v>
      </c>
      <c r="J508">
        <v>-0.760130934392235</v>
      </c>
      <c r="K508">
        <v>1948.0821654598799</v>
      </c>
      <c r="L508">
        <v>1745.3150189492001</v>
      </c>
      <c r="M508">
        <v>67.0120183210975</v>
      </c>
      <c r="N508">
        <v>0.85643223711876104</v>
      </c>
      <c r="O508">
        <v>2.1097046413501999</v>
      </c>
      <c r="P508">
        <v>60.011574074073998</v>
      </c>
      <c r="Q508">
        <v>-7.4511129841237006E-2</v>
      </c>
    </row>
    <row r="509" spans="1:17" hidden="1" x14ac:dyDescent="0.3">
      <c r="A509" t="s">
        <v>1141</v>
      </c>
      <c r="B509" t="s">
        <v>1142</v>
      </c>
      <c r="C509" t="str">
        <f>IFERROR(VLOOKUP(Table1[[#This Row],[Ticker]],[1]!Table1[[Symbol]:[Industry]],2,FALSE),"-")</f>
        <v>-</v>
      </c>
      <c r="D509" t="s">
        <v>258</v>
      </c>
      <c r="E509">
        <v>10598.612976</v>
      </c>
      <c r="F509">
        <v>5221.1499999999996</v>
      </c>
      <c r="G509">
        <v>66.309296803346598</v>
      </c>
      <c r="H509">
        <v>-11.538541028724399</v>
      </c>
      <c r="I509">
        <v>39.027295954910997</v>
      </c>
      <c r="J509">
        <v>-4.29134221449391</v>
      </c>
      <c r="K509">
        <v>4984.8489739414399</v>
      </c>
      <c r="L509">
        <v>4004.1260737836101</v>
      </c>
      <c r="M509">
        <v>49.526147070624802</v>
      </c>
      <c r="N509">
        <v>0.70758927018179896</v>
      </c>
      <c r="O509">
        <v>10.001627993832701</v>
      </c>
      <c r="P509">
        <v>103.632995319812</v>
      </c>
      <c r="Q509">
        <v>0.152360074726301</v>
      </c>
    </row>
    <row r="510" spans="1:17" x14ac:dyDescent="0.3">
      <c r="A510" t="s">
        <v>1143</v>
      </c>
      <c r="B510" t="s">
        <v>1144</v>
      </c>
      <c r="C510" t="str">
        <f>IFERROR(VLOOKUP(Table1[[#This Row],[Ticker]],[1]!Table1[[Symbol]:[Industry]],2,FALSE),"-")</f>
        <v>Fast Moving Consumer Goods</v>
      </c>
      <c r="D510" t="s">
        <v>989</v>
      </c>
      <c r="E510">
        <v>10501.968539981999</v>
      </c>
      <c r="F510">
        <v>49.23</v>
      </c>
      <c r="G510">
        <v>-12.886458299576301</v>
      </c>
      <c r="H510">
        <v>-3.41667317283465</v>
      </c>
      <c r="I510">
        <v>-4.93658071733861</v>
      </c>
      <c r="J510">
        <v>2.1337349257945202</v>
      </c>
      <c r="K510">
        <v>46.682606270036104</v>
      </c>
      <c r="L510">
        <v>46.275308939715302</v>
      </c>
      <c r="M510">
        <v>52.022763202695202</v>
      </c>
      <c r="N510">
        <v>1.1283052839946299</v>
      </c>
      <c r="O510">
        <v>16.290879544992901</v>
      </c>
      <c r="P510">
        <v>34.692202462380202</v>
      </c>
      <c r="Q510">
        <v>3.1313079122845998E-2</v>
      </c>
    </row>
    <row r="511" spans="1:17" x14ac:dyDescent="0.3">
      <c r="A511" t="s">
        <v>1145</v>
      </c>
      <c r="B511" t="s">
        <v>1146</v>
      </c>
      <c r="C511" t="str">
        <f>IFERROR(VLOOKUP(Table1[[#This Row],[Ticker]],[1]!Table1[[Symbol]:[Industry]],2,FALSE),"-")</f>
        <v>Consumer Durables</v>
      </c>
      <c r="D511" t="s">
        <v>476</v>
      </c>
      <c r="E511">
        <v>10492.75376424</v>
      </c>
      <c r="F511">
        <v>2151.6</v>
      </c>
      <c r="G511">
        <v>19.360537708535901</v>
      </c>
      <c r="H511">
        <v>-2.69949195699082</v>
      </c>
      <c r="I511">
        <v>2.92682494112898</v>
      </c>
      <c r="J511">
        <v>-3.5976257879977198</v>
      </c>
      <c r="K511">
        <v>2066.96258274301</v>
      </c>
      <c r="L511">
        <v>1931.7734476262599</v>
      </c>
      <c r="M511">
        <v>57.670624107950403</v>
      </c>
      <c r="N511">
        <v>1.3170183499709001</v>
      </c>
      <c r="O511">
        <v>9.2210448038668904</v>
      </c>
      <c r="P511">
        <v>53.685714285714198</v>
      </c>
      <c r="Q511">
        <v>0.19210449885101399</v>
      </c>
    </row>
    <row r="512" spans="1:17" x14ac:dyDescent="0.3">
      <c r="A512" t="s">
        <v>1147</v>
      </c>
      <c r="B512" t="s">
        <v>1148</v>
      </c>
      <c r="C512" t="str">
        <f>IFERROR(VLOOKUP(Table1[[#This Row],[Ticker]],[1]!Table1[[Symbol]:[Industry]],2,FALSE),"-")</f>
        <v>Chemicals</v>
      </c>
      <c r="D512" t="s">
        <v>550</v>
      </c>
      <c r="E512">
        <v>10461.153492039901</v>
      </c>
      <c r="F512">
        <v>2045.95</v>
      </c>
      <c r="G512">
        <v>-43.804129070525001</v>
      </c>
      <c r="H512">
        <v>-2.6245277767877901</v>
      </c>
      <c r="I512">
        <v>-27.386963663416498</v>
      </c>
      <c r="J512">
        <v>-3.7553180140058302</v>
      </c>
      <c r="K512">
        <v>2054.9622755708301</v>
      </c>
      <c r="L512">
        <v>2169.0244495124698</v>
      </c>
      <c r="M512">
        <v>38.0542377475699</v>
      </c>
      <c r="N512">
        <v>0.90294389169937295</v>
      </c>
      <c r="O512">
        <v>33.678731151787602</v>
      </c>
      <c r="P512">
        <v>13.160951327433599</v>
      </c>
      <c r="Q512">
        <v>-0.16174988435180901</v>
      </c>
    </row>
    <row r="513" spans="1:17" x14ac:dyDescent="0.3">
      <c r="A513" t="s">
        <v>1149</v>
      </c>
      <c r="B513" t="s">
        <v>1150</v>
      </c>
      <c r="C513" t="str">
        <f>IFERROR(VLOOKUP(Table1[[#This Row],[Ticker]],[1]!Table1[[Symbol]:[Industry]],2,FALSE),"-")</f>
        <v>Construction Materials</v>
      </c>
      <c r="D513" t="s">
        <v>78</v>
      </c>
      <c r="E513">
        <v>10455.57371443</v>
      </c>
      <c r="F513">
        <v>888.55</v>
      </c>
      <c r="G513">
        <v>4.3395471171502997</v>
      </c>
      <c r="H513">
        <v>1.7139139559044401</v>
      </c>
      <c r="I513">
        <v>-9.7858886155573792</v>
      </c>
      <c r="J513">
        <v>-0.27928646142040697</v>
      </c>
      <c r="K513">
        <v>843.89360525335496</v>
      </c>
      <c r="L513">
        <v>815.79535300770704</v>
      </c>
      <c r="M513">
        <v>62.014498889593703</v>
      </c>
      <c r="N513">
        <v>0.66198523127589803</v>
      </c>
      <c r="O513">
        <v>12.531652692589001</v>
      </c>
      <c r="P513">
        <v>46.335638998682398</v>
      </c>
      <c r="Q513">
        <v>5.7503033223699998E-4</v>
      </c>
    </row>
    <row r="514" spans="1:17" x14ac:dyDescent="0.3">
      <c r="A514" t="s">
        <v>1151</v>
      </c>
      <c r="B514" t="s">
        <v>1152</v>
      </c>
      <c r="C514" t="str">
        <f>IFERROR(VLOOKUP(Table1[[#This Row],[Ticker]],[1]!Table1[[Symbol]:[Industry]],2,FALSE),"-")</f>
        <v>Financial Services</v>
      </c>
      <c r="D514" t="s">
        <v>24</v>
      </c>
      <c r="E514">
        <v>10446.924773649</v>
      </c>
      <c r="F514">
        <v>91.91</v>
      </c>
      <c r="G514">
        <v>-30.179054363306399</v>
      </c>
      <c r="H514">
        <v>-15.6368320935028</v>
      </c>
      <c r="I514">
        <v>-30.072294948539302</v>
      </c>
      <c r="J514">
        <v>-2.43930491444209</v>
      </c>
      <c r="K514">
        <v>96.362288507613002</v>
      </c>
      <c r="L514">
        <v>95.312804035936395</v>
      </c>
      <c r="M514">
        <v>32.578297795664099</v>
      </c>
      <c r="N514">
        <v>0.99994088078733301</v>
      </c>
      <c r="O514">
        <v>26.754433685126699</v>
      </c>
      <c r="P514">
        <v>11.9488428745432</v>
      </c>
      <c r="Q514">
        <v>1.1887311111445999E-2</v>
      </c>
    </row>
    <row r="515" spans="1:17" x14ac:dyDescent="0.3">
      <c r="A515" t="s">
        <v>1153</v>
      </c>
      <c r="B515" t="s">
        <v>1154</v>
      </c>
      <c r="C515" t="str">
        <f>IFERROR(VLOOKUP(Table1[[#This Row],[Ticker]],[1]!Table1[[Symbol]:[Industry]],2,FALSE),"-")</f>
        <v>Realty</v>
      </c>
      <c r="D515" t="s">
        <v>140</v>
      </c>
      <c r="E515">
        <v>10417.98570598</v>
      </c>
      <c r="F515">
        <v>439.3</v>
      </c>
      <c r="G515">
        <v>312.97207349036699</v>
      </c>
      <c r="H515">
        <v>-1.8225757580400801</v>
      </c>
      <c r="I515">
        <v>75.432958100346397</v>
      </c>
      <c r="J515">
        <v>-14.2634447165011</v>
      </c>
      <c r="K515">
        <v>433.92110211987602</v>
      </c>
      <c r="L515">
        <v>297.43677161736002</v>
      </c>
      <c r="M515">
        <v>28.474862899562901</v>
      </c>
      <c r="N515">
        <v>0.47784966025380099</v>
      </c>
      <c r="O515">
        <v>29.660824038242598</v>
      </c>
      <c r="P515">
        <v>366.10079575596802</v>
      </c>
      <c r="Q515">
        <v>0.13087518501918</v>
      </c>
    </row>
    <row r="516" spans="1:17" x14ac:dyDescent="0.3">
      <c r="A516" t="s">
        <v>1155</v>
      </c>
      <c r="B516" t="s">
        <v>1156</v>
      </c>
      <c r="C516" t="str">
        <f>IFERROR(VLOOKUP(Table1[[#This Row],[Ticker]],[1]!Table1[[Symbol]:[Industry]],2,FALSE),"-")</f>
        <v>Healthcare</v>
      </c>
      <c r="D516" t="s">
        <v>62</v>
      </c>
      <c r="E516">
        <v>10381.72728356</v>
      </c>
      <c r="F516">
        <v>845.25</v>
      </c>
      <c r="G516">
        <v>17.060532999685101</v>
      </c>
      <c r="H516">
        <v>-6.4809923086149004</v>
      </c>
      <c r="I516">
        <v>1.7289093841390499</v>
      </c>
      <c r="J516">
        <v>-7.51228742230757</v>
      </c>
      <c r="K516">
        <v>849.196953151912</v>
      </c>
      <c r="L516">
        <v>765.00095922852495</v>
      </c>
      <c r="M516">
        <v>38.240883946287603</v>
      </c>
      <c r="N516">
        <v>2.3359363058098701</v>
      </c>
      <c r="O516">
        <v>14.9955634427684</v>
      </c>
      <c r="P516">
        <v>43.884585922206099</v>
      </c>
      <c r="Q516">
        <v>-3.4310531774122001E-2</v>
      </c>
    </row>
    <row r="517" spans="1:17" x14ac:dyDescent="0.3">
      <c r="A517" t="s">
        <v>1157</v>
      </c>
      <c r="B517" t="s">
        <v>1158</v>
      </c>
      <c r="C517" t="str">
        <f>IFERROR(VLOOKUP(Table1[[#This Row],[Ticker]],[1]!Table1[[Symbol]:[Industry]],2,FALSE),"-")</f>
        <v>Chemicals</v>
      </c>
      <c r="D517" t="s">
        <v>550</v>
      </c>
      <c r="E517">
        <v>10321.41012848</v>
      </c>
      <c r="F517">
        <v>2911.15</v>
      </c>
      <c r="G517">
        <v>-14.009721427481299</v>
      </c>
      <c r="H517">
        <v>6.1635247094427799</v>
      </c>
      <c r="I517">
        <v>-7.9318369172348397</v>
      </c>
      <c r="J517">
        <v>-3.9080920820293099</v>
      </c>
      <c r="K517">
        <v>2716.2425280054599</v>
      </c>
      <c r="L517">
        <v>2637.5054302078102</v>
      </c>
      <c r="M517">
        <v>52.909628391217701</v>
      </c>
      <c r="N517">
        <v>1.5157860393925899</v>
      </c>
      <c r="O517">
        <v>10.198718719406401</v>
      </c>
      <c r="P517">
        <v>29.5571873609256</v>
      </c>
      <c r="Q517">
        <v>-7.4760276772480996E-2</v>
      </c>
    </row>
    <row r="518" spans="1:17" x14ac:dyDescent="0.3">
      <c r="A518" t="s">
        <v>1159</v>
      </c>
      <c r="B518" t="s">
        <v>1160</v>
      </c>
      <c r="C518" t="str">
        <f>IFERROR(VLOOKUP(Table1[[#This Row],[Ticker]],[1]!Table1[[Symbol]:[Industry]],2,FALSE),"-")</f>
        <v>Media Entertainment &amp; Publication</v>
      </c>
      <c r="D518" t="s">
        <v>1161</v>
      </c>
      <c r="E518">
        <v>10278.840685499999</v>
      </c>
      <c r="F518">
        <v>534.5</v>
      </c>
      <c r="G518">
        <v>8.6321701952139893</v>
      </c>
      <c r="H518">
        <v>-9.7060610010514399</v>
      </c>
      <c r="I518">
        <v>34.733486649683897</v>
      </c>
      <c r="J518">
        <v>-5.6940589674241604</v>
      </c>
      <c r="K518">
        <v>508.17248168364603</v>
      </c>
      <c r="L518">
        <v>427.73243702664098</v>
      </c>
      <c r="M518">
        <v>47.147139405139001</v>
      </c>
      <c r="N518">
        <v>0.50050846297653595</v>
      </c>
      <c r="O518">
        <v>8.7745556594948493</v>
      </c>
      <c r="P518">
        <v>72.642118863049006</v>
      </c>
      <c r="Q518">
        <v>4.0364140178325E-2</v>
      </c>
    </row>
    <row r="519" spans="1:17" x14ac:dyDescent="0.3">
      <c r="A519" t="s">
        <v>1162</v>
      </c>
      <c r="B519" t="s">
        <v>1163</v>
      </c>
      <c r="C519" t="str">
        <f>IFERROR(VLOOKUP(Table1[[#This Row],[Ticker]],[1]!Table1[[Symbol]:[Industry]],2,FALSE),"-")</f>
        <v>Fast Moving Consumer Goods</v>
      </c>
      <c r="D519" t="s">
        <v>422</v>
      </c>
      <c r="E519">
        <v>10157.148612000001</v>
      </c>
      <c r="F519">
        <v>292.5</v>
      </c>
      <c r="G519">
        <v>79.233714304103103</v>
      </c>
      <c r="H519">
        <v>3.1884697570998801</v>
      </c>
      <c r="I519">
        <v>32.363900404986701</v>
      </c>
      <c r="J519">
        <v>8.4831023152595399</v>
      </c>
      <c r="K519">
        <v>244.94115192148399</v>
      </c>
      <c r="L519">
        <v>205.38659938049699</v>
      </c>
      <c r="M519">
        <v>83.029693024507793</v>
      </c>
      <c r="N519">
        <v>1.6885955518426199</v>
      </c>
      <c r="O519">
        <v>1.7094017094017</v>
      </c>
      <c r="P519">
        <v>115.867158671586</v>
      </c>
      <c r="Q519">
        <v>0.12745555099210601</v>
      </c>
    </row>
    <row r="520" spans="1:17" x14ac:dyDescent="0.3">
      <c r="A520" t="s">
        <v>1164</v>
      </c>
      <c r="B520" t="s">
        <v>1165</v>
      </c>
      <c r="C520" t="str">
        <f>IFERROR(VLOOKUP(Table1[[#This Row],[Ticker]],[1]!Table1[[Symbol]:[Industry]],2,FALSE),"-")</f>
        <v>Construction</v>
      </c>
      <c r="D520" t="s">
        <v>46</v>
      </c>
      <c r="E520">
        <v>10146.944368</v>
      </c>
      <c r="F520">
        <v>360.8</v>
      </c>
      <c r="G520">
        <v>20.373347616417899</v>
      </c>
      <c r="H520">
        <v>-12.087871367260099</v>
      </c>
      <c r="I520">
        <v>27.078683828368799</v>
      </c>
      <c r="J520">
        <v>-0.65065985282415095</v>
      </c>
      <c r="K520">
        <v>331.18507555053799</v>
      </c>
      <c r="L520">
        <v>288.42343287451899</v>
      </c>
      <c r="M520">
        <v>50.775484669293697</v>
      </c>
      <c r="N520">
        <v>0.80466910514863899</v>
      </c>
      <c r="O520">
        <v>12.804878048780401</v>
      </c>
      <c r="P520">
        <v>52.397043294614498</v>
      </c>
      <c r="Q520">
        <v>4.45709560601E-4</v>
      </c>
    </row>
    <row r="521" spans="1:17" hidden="1" x14ac:dyDescent="0.3">
      <c r="A521" t="s">
        <v>1166</v>
      </c>
      <c r="B521" t="s">
        <v>1167</v>
      </c>
      <c r="C521" t="str">
        <f>IFERROR(VLOOKUP(Table1[[#This Row],[Ticker]],[1]!Table1[[Symbol]:[Industry]],2,FALSE),"-")</f>
        <v>Capital Goods</v>
      </c>
      <c r="D521" t="s">
        <v>335</v>
      </c>
      <c r="E521">
        <v>10107.73067307</v>
      </c>
      <c r="F521">
        <v>1700.55</v>
      </c>
      <c r="G521">
        <v>125.33372658268399</v>
      </c>
      <c r="H521">
        <v>-8.7991976527298199</v>
      </c>
      <c r="I521">
        <v>136.91813780535401</v>
      </c>
      <c r="J521">
        <v>-7.0857781842237699</v>
      </c>
      <c r="K521">
        <v>1642.2966955965001</v>
      </c>
      <c r="M521">
        <v>34.031660548252603</v>
      </c>
      <c r="N521">
        <v>0.75545610693756604</v>
      </c>
      <c r="O521">
        <v>22.313369204080999</v>
      </c>
      <c r="P521">
        <v>164.718244084682</v>
      </c>
    </row>
    <row r="522" spans="1:17" x14ac:dyDescent="0.3">
      <c r="A522" t="s">
        <v>1168</v>
      </c>
      <c r="B522" t="s">
        <v>1169</v>
      </c>
      <c r="C522" t="str">
        <f>IFERROR(VLOOKUP(Table1[[#This Row],[Ticker]],[1]!Table1[[Symbol]:[Industry]],2,FALSE),"-")</f>
        <v>Chemicals</v>
      </c>
      <c r="D522" t="s">
        <v>369</v>
      </c>
      <c r="E522">
        <v>10103.39777315</v>
      </c>
      <c r="F522">
        <v>254.04</v>
      </c>
      <c r="G522">
        <v>24.338893941710001</v>
      </c>
      <c r="H522">
        <v>7.2639058438903303</v>
      </c>
      <c r="I522">
        <v>-21.814170228487502</v>
      </c>
      <c r="J522">
        <v>2.7781137959798499</v>
      </c>
      <c r="K522">
        <v>237.29146934641199</v>
      </c>
      <c r="L522">
        <v>221.34074176304401</v>
      </c>
      <c r="M522">
        <v>61.6042365957044</v>
      </c>
      <c r="N522">
        <v>1.01458662348004</v>
      </c>
      <c r="O522">
        <v>26.850102346087201</v>
      </c>
      <c r="P522">
        <v>73.821416353061906</v>
      </c>
      <c r="Q522">
        <v>6.8169532452713996E-2</v>
      </c>
    </row>
    <row r="523" spans="1:17" x14ac:dyDescent="0.3">
      <c r="A523" t="s">
        <v>1170</v>
      </c>
      <c r="B523" t="s">
        <v>1171</v>
      </c>
      <c r="C523" t="str">
        <f>IFERROR(VLOOKUP(Table1[[#This Row],[Ticker]],[1]!Table1[[Symbol]:[Industry]],2,FALSE),"-")</f>
        <v>Automobile and Auto Components</v>
      </c>
      <c r="D523" t="s">
        <v>193</v>
      </c>
      <c r="E523">
        <v>10033.482888</v>
      </c>
      <c r="F523">
        <v>656.7</v>
      </c>
      <c r="G523">
        <v>62.146424362172297</v>
      </c>
      <c r="H523">
        <v>-8.3092031566112396</v>
      </c>
      <c r="I523">
        <v>4.6881581231886402</v>
      </c>
      <c r="J523">
        <v>-4.2339734515358698</v>
      </c>
      <c r="K523">
        <v>616.10787413309401</v>
      </c>
      <c r="L523">
        <v>530.60971142644496</v>
      </c>
      <c r="M523">
        <v>42.8486071896696</v>
      </c>
      <c r="N523">
        <v>0.56385830173774498</v>
      </c>
      <c r="O523">
        <v>7.78133089690877</v>
      </c>
      <c r="P523">
        <v>105.21875</v>
      </c>
      <c r="Q523">
        <v>5.596574300663E-2</v>
      </c>
    </row>
    <row r="524" spans="1:17" hidden="1" x14ac:dyDescent="0.3">
      <c r="A524" t="s">
        <v>1172</v>
      </c>
      <c r="B524" t="s">
        <v>1173</v>
      </c>
      <c r="C524" t="str">
        <f>IFERROR(VLOOKUP(Table1[[#This Row],[Ticker]],[1]!Table1[[Symbol]:[Industry]],2,FALSE),"-")</f>
        <v>-</v>
      </c>
      <c r="D524" t="s">
        <v>409</v>
      </c>
      <c r="E524">
        <v>10033.05963976</v>
      </c>
      <c r="F524">
        <v>8881.7000000000007</v>
      </c>
      <c r="G524">
        <v>56.586049022186003</v>
      </c>
      <c r="H524">
        <v>-2.2932931907156</v>
      </c>
      <c r="I524">
        <v>-0.22696876798681101</v>
      </c>
      <c r="J524">
        <v>-1.84633547080518</v>
      </c>
      <c r="K524">
        <v>8530.2153960277992</v>
      </c>
      <c r="L524">
        <v>7827.4191424933597</v>
      </c>
      <c r="M524">
        <v>64.065250494629794</v>
      </c>
      <c r="N524">
        <v>1.6284693589341399</v>
      </c>
      <c r="O524">
        <v>16.970287219788901</v>
      </c>
      <c r="P524">
        <v>94.816845799517395</v>
      </c>
      <c r="Q524">
        <v>0.1698467907615</v>
      </c>
    </row>
    <row r="525" spans="1:17" x14ac:dyDescent="0.3">
      <c r="A525" t="s">
        <v>1174</v>
      </c>
      <c r="B525" t="s">
        <v>1175</v>
      </c>
      <c r="C525" t="str">
        <f>IFERROR(VLOOKUP(Table1[[#This Row],[Ticker]],[1]!Table1[[Symbol]:[Industry]],2,FALSE),"-")</f>
        <v>Chemicals</v>
      </c>
      <c r="D525" t="s">
        <v>369</v>
      </c>
      <c r="E525">
        <v>10003.72169864</v>
      </c>
      <c r="F525">
        <v>680.8</v>
      </c>
      <c r="G525">
        <v>-12.833301483551701</v>
      </c>
      <c r="H525">
        <v>-4.0285682674033696</v>
      </c>
      <c r="I525">
        <v>-21.2476855076543</v>
      </c>
      <c r="J525">
        <v>-4.9792864614203998</v>
      </c>
      <c r="K525">
        <v>687.23015371991198</v>
      </c>
      <c r="L525">
        <v>671.08957859861903</v>
      </c>
      <c r="M525">
        <v>36.365247663505798</v>
      </c>
      <c r="N525">
        <v>0.94429688447234705</v>
      </c>
      <c r="O525">
        <v>19.697414806110402</v>
      </c>
      <c r="P525">
        <v>27.969924812030001</v>
      </c>
      <c r="Q525">
        <v>5.3252256434428998E-2</v>
      </c>
    </row>
    <row r="526" spans="1:17" hidden="1" x14ac:dyDescent="0.3">
      <c r="A526" t="s">
        <v>1176</v>
      </c>
      <c r="B526" t="s">
        <v>1177</v>
      </c>
      <c r="C526" t="str">
        <f>IFERROR(VLOOKUP(Table1[[#This Row],[Ticker]],[1]!Table1[[Symbol]:[Industry]],2,FALSE),"-")</f>
        <v>-</v>
      </c>
      <c r="D526" t="s">
        <v>153</v>
      </c>
      <c r="E526">
        <v>9957.3190845000008</v>
      </c>
      <c r="F526">
        <v>8290.4500000000007</v>
      </c>
      <c r="G526">
        <v>219.67911594260099</v>
      </c>
      <c r="H526">
        <v>8.0622282020447695</v>
      </c>
      <c r="I526">
        <v>38.681317861156799</v>
      </c>
      <c r="J526">
        <v>-0.58937771495581204</v>
      </c>
      <c r="K526">
        <v>7158.4237851436901</v>
      </c>
      <c r="L526">
        <v>5642.7492494927401</v>
      </c>
      <c r="M526">
        <v>75.808901275481105</v>
      </c>
      <c r="N526">
        <v>1.7558548077743601</v>
      </c>
      <c r="O526">
        <v>1.32019371686697</v>
      </c>
      <c r="P526">
        <v>256.58616314329299</v>
      </c>
      <c r="Q526">
        <v>0.207835004299702</v>
      </c>
    </row>
    <row r="527" spans="1:17" x14ac:dyDescent="0.3">
      <c r="A527" t="s">
        <v>1178</v>
      </c>
      <c r="B527" t="s">
        <v>1179</v>
      </c>
      <c r="C527" t="str">
        <f>IFERROR(VLOOKUP(Table1[[#This Row],[Ticker]],[1]!Table1[[Symbol]:[Industry]],2,FALSE),"-")</f>
        <v>Consumer Durables</v>
      </c>
      <c r="D527" t="s">
        <v>143</v>
      </c>
      <c r="E527">
        <v>9942.9356955000003</v>
      </c>
      <c r="F527">
        <v>719.45</v>
      </c>
      <c r="G527">
        <v>20.011923758500799</v>
      </c>
      <c r="H527">
        <v>-8.4119268310621305</v>
      </c>
      <c r="I527">
        <v>21.794123141869498</v>
      </c>
      <c r="J527">
        <v>-5.0448471926142702</v>
      </c>
      <c r="K527">
        <v>737.21301937130704</v>
      </c>
      <c r="L527">
        <v>613.50143007273596</v>
      </c>
      <c r="M527">
        <v>37.168571610344998</v>
      </c>
      <c r="N527">
        <v>1.1280428664823301</v>
      </c>
      <c r="O527">
        <v>12.592952950170201</v>
      </c>
      <c r="P527">
        <v>75.027368933219805</v>
      </c>
    </row>
    <row r="528" spans="1:17" x14ac:dyDescent="0.3">
      <c r="A528" t="s">
        <v>1180</v>
      </c>
      <c r="B528" t="s">
        <v>1181</v>
      </c>
      <c r="C528" t="str">
        <f>IFERROR(VLOOKUP(Table1[[#This Row],[Ticker]],[1]!Table1[[Symbol]:[Industry]],2,FALSE),"-")</f>
        <v>Consumer Services</v>
      </c>
      <c r="D528" t="s">
        <v>532</v>
      </c>
      <c r="E528">
        <v>9922.8166183199992</v>
      </c>
      <c r="F528">
        <v>1556.15</v>
      </c>
      <c r="G528">
        <v>-15.1243926649848</v>
      </c>
      <c r="H528">
        <v>-2.3584900236239301</v>
      </c>
      <c r="I528">
        <v>-1.72698686717162</v>
      </c>
      <c r="J528">
        <v>-3.5852627715424399</v>
      </c>
      <c r="K528">
        <v>1511.630943207</v>
      </c>
      <c r="L528">
        <v>1447.97679556713</v>
      </c>
      <c r="M528">
        <v>48.792636017835697</v>
      </c>
      <c r="N528">
        <v>0.70845535545295801</v>
      </c>
      <c r="O528">
        <v>7.95874433698551</v>
      </c>
      <c r="P528">
        <v>28.289365210222599</v>
      </c>
      <c r="Q528">
        <v>1.0773156023204999E-2</v>
      </c>
    </row>
    <row r="529" spans="1:17" x14ac:dyDescent="0.3">
      <c r="A529" t="s">
        <v>1182</v>
      </c>
      <c r="B529" t="s">
        <v>1183</v>
      </c>
      <c r="C529" t="str">
        <f>IFERROR(VLOOKUP(Table1[[#This Row],[Ticker]],[1]!Table1[[Symbol]:[Industry]],2,FALSE),"-")</f>
        <v>Chemicals</v>
      </c>
      <c r="D529" t="s">
        <v>369</v>
      </c>
      <c r="E529">
        <v>9868.6419693749995</v>
      </c>
      <c r="F529">
        <v>781.75</v>
      </c>
      <c r="G529">
        <v>2.4962796804676102</v>
      </c>
      <c r="H529">
        <v>24.375816050162602</v>
      </c>
      <c r="I529">
        <v>9.4407535859966298</v>
      </c>
      <c r="J529">
        <v>0.59853918884757795</v>
      </c>
      <c r="K529">
        <v>653.35902037352298</v>
      </c>
      <c r="L529">
        <v>605.97152756952596</v>
      </c>
      <c r="M529">
        <v>71.5909846079755</v>
      </c>
      <c r="N529">
        <v>1.3791331264203399</v>
      </c>
      <c r="O529">
        <v>1.8740006395906601</v>
      </c>
      <c r="P529">
        <v>73.7222222222222</v>
      </c>
      <c r="Q529">
        <v>5.5169747488625999E-2</v>
      </c>
    </row>
    <row r="530" spans="1:17" x14ac:dyDescent="0.3">
      <c r="A530" t="s">
        <v>1184</v>
      </c>
      <c r="B530" t="s">
        <v>1185</v>
      </c>
      <c r="C530" t="str">
        <f>IFERROR(VLOOKUP(Table1[[#This Row],[Ticker]],[1]!Table1[[Symbol]:[Industry]],2,FALSE),"-")</f>
        <v>Financial Services</v>
      </c>
      <c r="D530" t="s">
        <v>481</v>
      </c>
      <c r="E530">
        <v>9817.7734253660001</v>
      </c>
      <c r="F530">
        <v>166.94</v>
      </c>
      <c r="G530">
        <v>26.405902214829101</v>
      </c>
      <c r="H530">
        <v>-9.0511362113196299</v>
      </c>
      <c r="I530">
        <v>-26.751594412581301</v>
      </c>
      <c r="J530">
        <v>-3.2341211463860899</v>
      </c>
      <c r="K530">
        <v>168.301094850731</v>
      </c>
      <c r="L530">
        <v>165.15760908529001</v>
      </c>
      <c r="M530">
        <v>42.588394212255103</v>
      </c>
      <c r="N530">
        <v>1.0083169161665999</v>
      </c>
      <c r="O530">
        <v>25.372815548792101</v>
      </c>
      <c r="P530">
        <v>56.1980221613249</v>
      </c>
      <c r="Q530">
        <v>-5.7618746008081E-2</v>
      </c>
    </row>
    <row r="531" spans="1:17" hidden="1" x14ac:dyDescent="0.3">
      <c r="A531" t="s">
        <v>1186</v>
      </c>
      <c r="B531" t="s">
        <v>1187</v>
      </c>
      <c r="C531" t="str">
        <f>IFERROR(VLOOKUP(Table1[[#This Row],[Ticker]],[1]!Table1[[Symbol]:[Industry]],2,FALSE),"-")</f>
        <v>Consumer Services</v>
      </c>
      <c r="D531" t="s">
        <v>308</v>
      </c>
      <c r="E531">
        <v>9816.8051820799992</v>
      </c>
      <c r="F531">
        <v>441.2</v>
      </c>
      <c r="G531">
        <v>-15.7820431553363</v>
      </c>
      <c r="H531">
        <v>-4.6566065224781399</v>
      </c>
      <c r="I531">
        <v>-1.37695415496049</v>
      </c>
      <c r="J531">
        <v>-2.1376715545881</v>
      </c>
      <c r="K531">
        <v>448.57991781335102</v>
      </c>
      <c r="M531">
        <v>43.337620087469602</v>
      </c>
      <c r="N531">
        <v>0.56770293187184695</v>
      </c>
      <c r="O531">
        <v>21.996826835901999</v>
      </c>
      <c r="P531">
        <v>20.876712328767098</v>
      </c>
    </row>
    <row r="532" spans="1:17" x14ac:dyDescent="0.3">
      <c r="A532" t="s">
        <v>1188</v>
      </c>
      <c r="B532" t="s">
        <v>1189</v>
      </c>
      <c r="C532" t="str">
        <f>IFERROR(VLOOKUP(Table1[[#This Row],[Ticker]],[1]!Table1[[Symbol]:[Industry]],2,FALSE),"-")</f>
        <v>Textiles</v>
      </c>
      <c r="D532" t="s">
        <v>476</v>
      </c>
      <c r="E532">
        <v>9803.2938607800006</v>
      </c>
      <c r="F532">
        <v>374.7</v>
      </c>
      <c r="G532">
        <v>146.04867323904</v>
      </c>
      <c r="H532">
        <v>-4.2638656356153897</v>
      </c>
      <c r="I532">
        <v>15.9461253764098</v>
      </c>
      <c r="J532">
        <v>-5.4127105204398402</v>
      </c>
      <c r="K532">
        <v>363.18385040253997</v>
      </c>
      <c r="L532">
        <v>290.89347059416298</v>
      </c>
      <c r="M532">
        <v>42.822617103661599</v>
      </c>
      <c r="N532">
        <v>0.88450937403864205</v>
      </c>
      <c r="O532">
        <v>7.7261809447558099</v>
      </c>
      <c r="P532">
        <v>200.601684717208</v>
      </c>
      <c r="Q532">
        <v>0.139382133439482</v>
      </c>
    </row>
    <row r="533" spans="1:17" x14ac:dyDescent="0.3">
      <c r="A533" t="s">
        <v>1190</v>
      </c>
      <c r="B533" t="s">
        <v>1191</v>
      </c>
      <c r="C533" t="str">
        <f>IFERROR(VLOOKUP(Table1[[#This Row],[Ticker]],[1]!Table1[[Symbol]:[Industry]],2,FALSE),"-")</f>
        <v>Financial Services</v>
      </c>
      <c r="D533" t="s">
        <v>481</v>
      </c>
      <c r="E533">
        <v>9767.7232399799996</v>
      </c>
      <c r="F533">
        <v>1098.5999999999999</v>
      </c>
      <c r="G533">
        <v>12.3797977923288</v>
      </c>
      <c r="H533">
        <v>-4.9987875937536197</v>
      </c>
      <c r="I533">
        <v>2.4912736176073502</v>
      </c>
      <c r="J533">
        <v>-0.66251259948251495</v>
      </c>
      <c r="K533">
        <v>978.50190474414501</v>
      </c>
      <c r="L533">
        <v>913.59694497021098</v>
      </c>
      <c r="M533">
        <v>65.474853352088104</v>
      </c>
      <c r="N533">
        <v>0.87334926680075498</v>
      </c>
      <c r="O533">
        <v>8.7748042963772193</v>
      </c>
      <c r="P533">
        <v>41.453679263503403</v>
      </c>
      <c r="Q533">
        <v>5.1075989496913998E-2</v>
      </c>
    </row>
    <row r="534" spans="1:17" hidden="1" x14ac:dyDescent="0.3">
      <c r="A534" t="s">
        <v>1192</v>
      </c>
      <c r="B534" t="s">
        <v>1193</v>
      </c>
      <c r="C534" t="str">
        <f>IFERROR(VLOOKUP(Table1[[#This Row],[Ticker]],[1]!Table1[[Symbol]:[Industry]],2,FALSE),"-")</f>
        <v>-</v>
      </c>
      <c r="E534">
        <v>9722.3318099999997</v>
      </c>
      <c r="F534">
        <v>502.5</v>
      </c>
      <c r="G534">
        <v>-27.270900588147601</v>
      </c>
      <c r="H534">
        <v>12.655976120792699</v>
      </c>
      <c r="I534">
        <v>-8.2935629784298595</v>
      </c>
      <c r="J534">
        <v>1.9616356047652499</v>
      </c>
      <c r="K534">
        <v>467.27925833490701</v>
      </c>
      <c r="L534">
        <v>473.56707611722697</v>
      </c>
      <c r="M534">
        <v>62.440886351948798</v>
      </c>
      <c r="N534">
        <v>0.58085349627979099</v>
      </c>
      <c r="O534">
        <v>17.0149253731343</v>
      </c>
      <c r="P534">
        <v>26.526501321918602</v>
      </c>
      <c r="Q534">
        <v>-4.4510266253149997E-3</v>
      </c>
    </row>
    <row r="535" spans="1:17" hidden="1" x14ac:dyDescent="0.3">
      <c r="A535" t="s">
        <v>1194</v>
      </c>
      <c r="B535" t="s">
        <v>1195</v>
      </c>
      <c r="C535" t="str">
        <f>IFERROR(VLOOKUP(Table1[[#This Row],[Ticker]],[1]!Table1[[Symbol]:[Industry]],2,FALSE),"-")</f>
        <v>-</v>
      </c>
      <c r="D535" t="s">
        <v>140</v>
      </c>
      <c r="E535">
        <v>9717.1900299270001</v>
      </c>
      <c r="F535">
        <v>266.87</v>
      </c>
      <c r="G535">
        <v>-25.722395947380502</v>
      </c>
      <c r="H535">
        <v>-3.86442439064554</v>
      </c>
      <c r="I535">
        <v>-4.6788851575700203</v>
      </c>
      <c r="J535">
        <v>-1.61959400663591</v>
      </c>
      <c r="K535">
        <v>262.40733504201199</v>
      </c>
      <c r="L535">
        <v>257.31986158503003</v>
      </c>
      <c r="M535">
        <v>22.227502817667499</v>
      </c>
      <c r="N535">
        <v>1.08421773329539</v>
      </c>
      <c r="O535">
        <v>1.5475699778918399</v>
      </c>
      <c r="P535">
        <v>14.9806118052563</v>
      </c>
    </row>
    <row r="536" spans="1:17" x14ac:dyDescent="0.3">
      <c r="A536" t="s">
        <v>1196</v>
      </c>
      <c r="B536" t="s">
        <v>1197</v>
      </c>
      <c r="C536" t="str">
        <f>IFERROR(VLOOKUP(Table1[[#This Row],[Ticker]],[1]!Table1[[Symbol]:[Industry]],2,FALSE),"-")</f>
        <v>Construction</v>
      </c>
      <c r="D536" t="s">
        <v>46</v>
      </c>
      <c r="E536">
        <v>9693.0999319999992</v>
      </c>
      <c r="F536">
        <v>1447</v>
      </c>
      <c r="G536">
        <v>84.298838693357496</v>
      </c>
      <c r="H536">
        <v>14.783343671940701</v>
      </c>
      <c r="I536">
        <v>69.723243119643698</v>
      </c>
      <c r="J536">
        <v>-1.41656869138557</v>
      </c>
      <c r="K536">
        <v>1256.03292086693</v>
      </c>
      <c r="L536">
        <v>1022.53829541696</v>
      </c>
      <c r="M536">
        <v>65.118427143275895</v>
      </c>
      <c r="N536">
        <v>2.2611711570056201</v>
      </c>
      <c r="O536">
        <v>6.5964063579820396</v>
      </c>
      <c r="P536">
        <v>122.615384615384</v>
      </c>
      <c r="Q536">
        <v>0.14460792800477901</v>
      </c>
    </row>
    <row r="537" spans="1:17" hidden="1" x14ac:dyDescent="0.3">
      <c r="A537" t="s">
        <v>1198</v>
      </c>
      <c r="B537" t="s">
        <v>1199</v>
      </c>
      <c r="C537" t="str">
        <f>IFERROR(VLOOKUP(Table1[[#This Row],[Ticker]],[1]!Table1[[Symbol]:[Industry]],2,FALSE),"-")</f>
        <v>-</v>
      </c>
      <c r="D537" t="s">
        <v>89</v>
      </c>
      <c r="E537">
        <v>9591.9028099999996</v>
      </c>
      <c r="F537">
        <v>139.06</v>
      </c>
      <c r="G537">
        <v>-24.0995887555083</v>
      </c>
      <c r="H537">
        <v>-0.74416913530564899</v>
      </c>
      <c r="I537">
        <v>-9.2997769322089496</v>
      </c>
      <c r="J537">
        <v>-0.34211054984103201</v>
      </c>
      <c r="K537">
        <v>136.01956213348899</v>
      </c>
      <c r="L537">
        <v>134.95781889913599</v>
      </c>
      <c r="M537">
        <v>19.599037825510401</v>
      </c>
      <c r="N537">
        <v>0.89679106014245502</v>
      </c>
      <c r="O537">
        <v>1.2512584495901</v>
      </c>
      <c r="P537">
        <v>10.3650793650793</v>
      </c>
      <c r="Q537">
        <v>-1.3388827299693999E-2</v>
      </c>
    </row>
    <row r="538" spans="1:17" x14ac:dyDescent="0.3">
      <c r="A538" t="s">
        <v>1200</v>
      </c>
      <c r="B538" t="s">
        <v>1201</v>
      </c>
      <c r="C538" t="str">
        <f>IFERROR(VLOOKUP(Table1[[#This Row],[Ticker]],[1]!Table1[[Symbol]:[Industry]],2,FALSE),"-")</f>
        <v>Information Technology</v>
      </c>
      <c r="D538" t="s">
        <v>288</v>
      </c>
      <c r="E538">
        <v>9591.07264158</v>
      </c>
      <c r="F538">
        <v>813.9</v>
      </c>
      <c r="G538">
        <v>59.475623442963602</v>
      </c>
      <c r="H538">
        <v>4.8897000648459699</v>
      </c>
      <c r="I538">
        <v>-3.0762112716294199E-2</v>
      </c>
      <c r="J538">
        <v>2.2844990603113202</v>
      </c>
      <c r="K538">
        <v>751.79401433909595</v>
      </c>
      <c r="L538">
        <v>692.81800430704902</v>
      </c>
      <c r="M538">
        <v>67.211862867022006</v>
      </c>
      <c r="N538">
        <v>1.0159089617086401</v>
      </c>
      <c r="O538">
        <v>13.2448703771962</v>
      </c>
      <c r="P538">
        <v>90.564270662608195</v>
      </c>
      <c r="Q538">
        <v>0.101490695866587</v>
      </c>
    </row>
    <row r="539" spans="1:17" x14ac:dyDescent="0.3">
      <c r="A539" t="s">
        <v>1202</v>
      </c>
      <c r="B539" t="s">
        <v>1203</v>
      </c>
      <c r="C539" t="str">
        <f>IFERROR(VLOOKUP(Table1[[#This Row],[Ticker]],[1]!Table1[[Symbol]:[Industry]],2,FALSE),"-")</f>
        <v>Metals &amp; Mining</v>
      </c>
      <c r="D539" t="s">
        <v>1204</v>
      </c>
      <c r="E539">
        <v>9577.69715378</v>
      </c>
      <c r="F539">
        <v>1407.7</v>
      </c>
      <c r="G539">
        <v>87.537155061498197</v>
      </c>
      <c r="H539">
        <v>1.15275217626882</v>
      </c>
      <c r="I539">
        <v>28.958255339964399</v>
      </c>
      <c r="J539">
        <v>-4.0928202960068596</v>
      </c>
      <c r="K539">
        <v>1254.5158942611399</v>
      </c>
      <c r="L539">
        <v>1022.57651076934</v>
      </c>
      <c r="M539">
        <v>54.198996108767403</v>
      </c>
      <c r="N539">
        <v>0.40046997949822299</v>
      </c>
      <c r="O539">
        <v>16.146906301058401</v>
      </c>
      <c r="P539">
        <v>130.77049180327799</v>
      </c>
      <c r="Q539">
        <v>0.214534902191856</v>
      </c>
    </row>
    <row r="540" spans="1:17" x14ac:dyDescent="0.3">
      <c r="A540" t="s">
        <v>1205</v>
      </c>
      <c r="B540" t="s">
        <v>1206</v>
      </c>
      <c r="C540" t="str">
        <f>IFERROR(VLOOKUP(Table1[[#This Row],[Ticker]],[1]!Table1[[Symbol]:[Industry]],2,FALSE),"-")</f>
        <v>Capital Goods</v>
      </c>
      <c r="D540" t="s">
        <v>156</v>
      </c>
      <c r="E540">
        <v>9554.34</v>
      </c>
      <c r="F540">
        <v>510</v>
      </c>
      <c r="G540">
        <v>36.2347984505463</v>
      </c>
      <c r="H540">
        <v>5.8777546546027102</v>
      </c>
      <c r="I540">
        <v>10.0914610607349</v>
      </c>
      <c r="J540">
        <v>-9.3216254148446004E-2</v>
      </c>
      <c r="K540">
        <v>462.39296053026101</v>
      </c>
      <c r="L540">
        <v>415.33502974960902</v>
      </c>
      <c r="M540">
        <v>59.890011191267</v>
      </c>
      <c r="N540">
        <v>1.9002252169423099</v>
      </c>
      <c r="O540">
        <v>7.3529411764705799</v>
      </c>
      <c r="P540">
        <v>67.763157894736807</v>
      </c>
      <c r="Q540">
        <v>8.9800464241544004E-2</v>
      </c>
    </row>
    <row r="541" spans="1:17" x14ac:dyDescent="0.3">
      <c r="A541" t="s">
        <v>1207</v>
      </c>
      <c r="B541" t="s">
        <v>1208</v>
      </c>
      <c r="C541" t="str">
        <f>IFERROR(VLOOKUP(Table1[[#This Row],[Ticker]],[1]!Table1[[Symbol]:[Industry]],2,FALSE),"-")</f>
        <v>Metals &amp; Mining</v>
      </c>
      <c r="D541" t="s">
        <v>130</v>
      </c>
      <c r="E541">
        <v>9531.9133535000001</v>
      </c>
      <c r="F541">
        <v>271.2</v>
      </c>
      <c r="G541">
        <v>44.148446063630303</v>
      </c>
      <c r="H541">
        <v>9.8709036270381798</v>
      </c>
      <c r="I541">
        <v>-2.1959020026030198</v>
      </c>
      <c r="J541">
        <v>9.8485888363431702</v>
      </c>
      <c r="K541">
        <v>242.83096223214</v>
      </c>
      <c r="L541">
        <v>223.76727113418499</v>
      </c>
      <c r="M541">
        <v>70.534145244178205</v>
      </c>
      <c r="N541">
        <v>1.6126361509404199</v>
      </c>
      <c r="O541">
        <v>6.93215339233039</v>
      </c>
      <c r="P541">
        <v>73.180076628352396</v>
      </c>
      <c r="Q541">
        <v>0.132149616588281</v>
      </c>
    </row>
    <row r="542" spans="1:17" x14ac:dyDescent="0.3">
      <c r="A542" t="s">
        <v>1209</v>
      </c>
      <c r="B542" t="s">
        <v>1210</v>
      </c>
      <c r="C542" t="str">
        <f>IFERROR(VLOOKUP(Table1[[#This Row],[Ticker]],[1]!Table1[[Symbol]:[Industry]],2,FALSE),"-")</f>
        <v>Forest Materials</v>
      </c>
      <c r="D542" t="s">
        <v>710</v>
      </c>
      <c r="E542">
        <v>9528.8818499999998</v>
      </c>
      <c r="F542">
        <v>562.29999999999995</v>
      </c>
      <c r="G542">
        <v>49.665240786507802</v>
      </c>
      <c r="H542">
        <v>8.5523275763546796</v>
      </c>
      <c r="I542">
        <v>25.731105568087401</v>
      </c>
      <c r="J542">
        <v>-4.0229853968004399</v>
      </c>
      <c r="K542">
        <v>479.28651740480399</v>
      </c>
      <c r="L542">
        <v>408.47682725448499</v>
      </c>
      <c r="M542">
        <v>55.100114756880203</v>
      </c>
      <c r="N542">
        <v>2.0786924409379801</v>
      </c>
      <c r="O542">
        <v>13.5959452249688</v>
      </c>
      <c r="P542">
        <v>80.803858520900306</v>
      </c>
      <c r="Q542">
        <v>9.3722910267536E-2</v>
      </c>
    </row>
    <row r="543" spans="1:17" x14ac:dyDescent="0.3">
      <c r="A543" t="s">
        <v>1211</v>
      </c>
      <c r="B543" t="s">
        <v>1212</v>
      </c>
      <c r="C543" t="str">
        <f>IFERROR(VLOOKUP(Table1[[#This Row],[Ticker]],[1]!Table1[[Symbol]:[Industry]],2,FALSE),"-")</f>
        <v>Construction Materials</v>
      </c>
      <c r="D543" t="s">
        <v>78</v>
      </c>
      <c r="E543">
        <v>9526.2399587399996</v>
      </c>
      <c r="F543">
        <v>307.39999999999998</v>
      </c>
      <c r="G543">
        <v>17.673473244315499</v>
      </c>
      <c r="H543">
        <v>29.087536601510401</v>
      </c>
      <c r="I543">
        <v>8.2065596697514192</v>
      </c>
      <c r="J543">
        <v>3.7891300921070199</v>
      </c>
      <c r="K543">
        <v>248.724322635188</v>
      </c>
      <c r="L543">
        <v>232.60842793885001</v>
      </c>
      <c r="M543">
        <v>73.736486434691699</v>
      </c>
      <c r="N543">
        <v>0.87374067386138099</v>
      </c>
      <c r="O543">
        <v>3.3506831489915401</v>
      </c>
      <c r="P543">
        <v>78.151260504201602</v>
      </c>
      <c r="Q543">
        <v>2.9562950397252999E-2</v>
      </c>
    </row>
    <row r="544" spans="1:17" x14ac:dyDescent="0.3">
      <c r="A544" t="s">
        <v>1213</v>
      </c>
      <c r="B544" t="s">
        <v>1214</v>
      </c>
      <c r="C544" t="str">
        <f>IFERROR(VLOOKUP(Table1[[#This Row],[Ticker]],[1]!Table1[[Symbol]:[Industry]],2,FALSE),"-")</f>
        <v>Consumer Durables</v>
      </c>
      <c r="D544" t="s">
        <v>125</v>
      </c>
      <c r="E544">
        <v>9516.43258995</v>
      </c>
      <c r="F544">
        <v>364.65</v>
      </c>
      <c r="G544">
        <v>105.971505228289</v>
      </c>
      <c r="H544">
        <v>21.598206988359099</v>
      </c>
      <c r="I544">
        <v>63.9633811924841</v>
      </c>
      <c r="J544">
        <v>-0.53559506060673701</v>
      </c>
      <c r="K544">
        <v>305.79957600057799</v>
      </c>
      <c r="L544">
        <v>230.408492101858</v>
      </c>
      <c r="M544">
        <v>47.748368418087502</v>
      </c>
      <c r="N544">
        <v>0.930075350815605</v>
      </c>
      <c r="O544">
        <v>11.833264774441201</v>
      </c>
      <c r="P544">
        <v>151.283464838231</v>
      </c>
      <c r="Q544">
        <v>0.23299823955839899</v>
      </c>
    </row>
    <row r="545" spans="1:17" hidden="1" x14ac:dyDescent="0.3">
      <c r="A545" t="s">
        <v>1215</v>
      </c>
      <c r="B545" t="s">
        <v>1216</v>
      </c>
      <c r="C545" t="str">
        <f>IFERROR(VLOOKUP(Table1[[#This Row],[Ticker]],[1]!Table1[[Symbol]:[Industry]],2,FALSE),"-")</f>
        <v>-</v>
      </c>
      <c r="D545" t="s">
        <v>258</v>
      </c>
      <c r="E545">
        <v>9491.6439924000006</v>
      </c>
      <c r="F545">
        <v>6166.2</v>
      </c>
      <c r="G545">
        <v>13.928415572747801</v>
      </c>
      <c r="H545">
        <v>-1.9805705372626901</v>
      </c>
      <c r="I545">
        <v>-2.8491242626325901</v>
      </c>
      <c r="J545">
        <v>-1.4515084568982199</v>
      </c>
      <c r="K545">
        <v>5845.6829123919397</v>
      </c>
      <c r="L545">
        <v>5419.9064566657498</v>
      </c>
      <c r="M545">
        <v>61.554578329747997</v>
      </c>
      <c r="N545">
        <v>0.39490851692595902</v>
      </c>
      <c r="O545">
        <v>7.8459991566929501</v>
      </c>
      <c r="P545">
        <v>41.753353486821602</v>
      </c>
      <c r="Q545">
        <v>0.11894773857876</v>
      </c>
    </row>
    <row r="546" spans="1:17" hidden="1" x14ac:dyDescent="0.3">
      <c r="A546" t="s">
        <v>1217</v>
      </c>
      <c r="B546" t="s">
        <v>1218</v>
      </c>
      <c r="C546" t="str">
        <f>IFERROR(VLOOKUP(Table1[[#This Row],[Ticker]],[1]!Table1[[Symbol]:[Industry]],2,FALSE),"-")</f>
        <v>-</v>
      </c>
      <c r="D546" t="s">
        <v>140</v>
      </c>
      <c r="E546">
        <v>9488</v>
      </c>
      <c r="F546">
        <v>4744</v>
      </c>
      <c r="G546">
        <v>-26.344139577493401</v>
      </c>
      <c r="H546">
        <v>-6.7024753616149404</v>
      </c>
      <c r="I546">
        <v>-11.9276114634614</v>
      </c>
      <c r="J546">
        <v>-1.43557916414807</v>
      </c>
      <c r="K546">
        <v>4747.5748558618598</v>
      </c>
      <c r="L546">
        <v>4844.5940414577299</v>
      </c>
      <c r="M546">
        <v>52.950674885646201</v>
      </c>
      <c r="N546">
        <v>0.97767180585584601</v>
      </c>
      <c r="O546">
        <v>47.006745362563201</v>
      </c>
      <c r="P546">
        <v>22.205048943843298</v>
      </c>
      <c r="Q546">
        <v>0.10609715818814699</v>
      </c>
    </row>
    <row r="547" spans="1:17" x14ac:dyDescent="0.3">
      <c r="A547" t="s">
        <v>1219</v>
      </c>
      <c r="B547" t="s">
        <v>1220</v>
      </c>
      <c r="C547" t="str">
        <f>IFERROR(VLOOKUP(Table1[[#This Row],[Ticker]],[1]!Table1[[Symbol]:[Industry]],2,FALSE),"-")</f>
        <v>Realty</v>
      </c>
      <c r="D547" t="s">
        <v>140</v>
      </c>
      <c r="E547">
        <v>9348.7572701999998</v>
      </c>
      <c r="F547">
        <v>606.85</v>
      </c>
      <c r="G547">
        <v>-1.6078148290494301</v>
      </c>
      <c r="H547">
        <v>-7.7074140201398098</v>
      </c>
      <c r="I547">
        <v>-5.7716106554911404</v>
      </c>
      <c r="J547">
        <v>-4.8270171370173101</v>
      </c>
      <c r="K547">
        <v>605.66370523098897</v>
      </c>
      <c r="L547">
        <v>569.91422942069801</v>
      </c>
      <c r="M547">
        <v>44.691536334293502</v>
      </c>
      <c r="N547">
        <v>1.2795752653040999</v>
      </c>
      <c r="O547">
        <v>11.8563071599241</v>
      </c>
      <c r="P547">
        <v>28.325227320786599</v>
      </c>
      <c r="Q547">
        <v>9.7149371571943005E-2</v>
      </c>
    </row>
    <row r="548" spans="1:17" x14ac:dyDescent="0.3">
      <c r="A548" t="s">
        <v>1221</v>
      </c>
      <c r="B548" t="s">
        <v>1222</v>
      </c>
      <c r="C548" t="str">
        <f>IFERROR(VLOOKUP(Table1[[#This Row],[Ticker]],[1]!Table1[[Symbol]:[Industry]],2,FALSE),"-")</f>
        <v>Capital Goods</v>
      </c>
      <c r="D548" t="s">
        <v>258</v>
      </c>
      <c r="E548">
        <v>9321.6820147199996</v>
      </c>
      <c r="F548">
        <v>81.400000000000006</v>
      </c>
      <c r="G548">
        <v>120.327698976856</v>
      </c>
      <c r="H548">
        <v>10.8293856060442</v>
      </c>
      <c r="I548">
        <v>74.367964770789698</v>
      </c>
      <c r="J548">
        <v>6.9896837079695002</v>
      </c>
      <c r="K548">
        <v>69.520844983485503</v>
      </c>
      <c r="L548">
        <v>54.846338807340103</v>
      </c>
      <c r="M548">
        <v>64.860812923238697</v>
      </c>
      <c r="N548">
        <v>1.12846690173581</v>
      </c>
      <c r="O548">
        <v>8.78378378378377</v>
      </c>
      <c r="P548">
        <v>166.110678856253</v>
      </c>
      <c r="Q548">
        <v>0.21951572661944199</v>
      </c>
    </row>
    <row r="549" spans="1:17" x14ac:dyDescent="0.3">
      <c r="A549" t="s">
        <v>1223</v>
      </c>
      <c r="B549" t="s">
        <v>1224</v>
      </c>
      <c r="C549" t="str">
        <f>IFERROR(VLOOKUP(Table1[[#This Row],[Ticker]],[1]!Table1[[Symbol]:[Industry]],2,FALSE),"-")</f>
        <v>Construction</v>
      </c>
      <c r="D549" t="s">
        <v>46</v>
      </c>
      <c r="E549">
        <v>9246.0265139399999</v>
      </c>
      <c r="F549">
        <v>5848.9</v>
      </c>
      <c r="G549">
        <v>26.397634855826599</v>
      </c>
      <c r="H549">
        <v>9.3011675336996795</v>
      </c>
      <c r="I549">
        <v>8.2211369250021793</v>
      </c>
      <c r="J549">
        <v>16.531602040321701</v>
      </c>
      <c r="K549">
        <v>5058.5958473281698</v>
      </c>
      <c r="L549">
        <v>4630.26127928186</v>
      </c>
      <c r="M549">
        <v>84.721939257126294</v>
      </c>
      <c r="N549">
        <v>1.96233447313394</v>
      </c>
      <c r="O549">
        <v>2.10381439244986</v>
      </c>
      <c r="P549">
        <v>73.818333110447398</v>
      </c>
      <c r="Q549">
        <v>0.21259149369835401</v>
      </c>
    </row>
    <row r="550" spans="1:17" x14ac:dyDescent="0.3">
      <c r="A550" t="s">
        <v>1225</v>
      </c>
      <c r="B550" t="s">
        <v>1226</v>
      </c>
      <c r="C550" t="str">
        <f>IFERROR(VLOOKUP(Table1[[#This Row],[Ticker]],[1]!Table1[[Symbol]:[Industry]],2,FALSE),"-")</f>
        <v>Chemicals</v>
      </c>
      <c r="D550" t="s">
        <v>550</v>
      </c>
      <c r="E550">
        <v>9226.7887472000002</v>
      </c>
      <c r="F550">
        <v>584</v>
      </c>
      <c r="G550">
        <v>17.187179402927299</v>
      </c>
      <c r="H550">
        <v>12.368299204594599</v>
      </c>
      <c r="I550">
        <v>8.6899370897568797</v>
      </c>
      <c r="J550">
        <v>9.6424457804597097</v>
      </c>
      <c r="K550">
        <v>531.61469088825697</v>
      </c>
      <c r="L550">
        <v>494.60649933491499</v>
      </c>
      <c r="M550">
        <v>63.333110840637303</v>
      </c>
      <c r="N550">
        <v>2.4201901196139199</v>
      </c>
      <c r="O550">
        <v>5.6506849315068397</v>
      </c>
      <c r="P550">
        <v>46.365914786967402</v>
      </c>
      <c r="Q550">
        <v>-4.0077793672520998E-2</v>
      </c>
    </row>
    <row r="551" spans="1:17" x14ac:dyDescent="0.3">
      <c r="A551" t="s">
        <v>1227</v>
      </c>
      <c r="B551" t="s">
        <v>1228</v>
      </c>
      <c r="C551" t="str">
        <f>IFERROR(VLOOKUP(Table1[[#This Row],[Ticker]],[1]!Table1[[Symbol]:[Industry]],2,FALSE),"-")</f>
        <v>Services</v>
      </c>
      <c r="D551" t="s">
        <v>1229</v>
      </c>
      <c r="E551">
        <v>9217.9774648799994</v>
      </c>
      <c r="F551">
        <v>620.70000000000005</v>
      </c>
      <c r="G551">
        <v>13.985790848855601</v>
      </c>
      <c r="H551">
        <v>-4.3923991930320598</v>
      </c>
      <c r="I551">
        <v>8.2614109303313192</v>
      </c>
      <c r="J551">
        <v>-2.2357363632329199</v>
      </c>
      <c r="K551">
        <v>608.04112254154495</v>
      </c>
      <c r="L551">
        <v>545.56579340335099</v>
      </c>
      <c r="M551">
        <v>46.850964356149497</v>
      </c>
      <c r="N551">
        <v>0.79949895650351299</v>
      </c>
      <c r="O551">
        <v>8.0070887707426905</v>
      </c>
      <c r="P551">
        <v>56.072416394267002</v>
      </c>
      <c r="Q551">
        <v>-8.2332145571675994E-2</v>
      </c>
    </row>
    <row r="552" spans="1:17" x14ac:dyDescent="0.3">
      <c r="A552" t="s">
        <v>1230</v>
      </c>
      <c r="B552" t="s">
        <v>1231</v>
      </c>
      <c r="C552" t="str">
        <f>IFERROR(VLOOKUP(Table1[[#This Row],[Ticker]],[1]!Table1[[Symbol]:[Industry]],2,FALSE),"-")</f>
        <v>Fast Moving Consumer Goods</v>
      </c>
      <c r="D552" t="s">
        <v>989</v>
      </c>
      <c r="E552">
        <v>9161.9744506400002</v>
      </c>
      <c r="F552">
        <v>418.55</v>
      </c>
      <c r="G552">
        <v>23.891286107033999</v>
      </c>
      <c r="H552">
        <v>3.05483674496333</v>
      </c>
      <c r="I552">
        <v>13.712730801460401</v>
      </c>
      <c r="J552">
        <v>5.7546490478628902</v>
      </c>
      <c r="K552">
        <v>376.53961053474097</v>
      </c>
      <c r="L552">
        <v>348.08544676161199</v>
      </c>
      <c r="M552">
        <v>68.177206556216504</v>
      </c>
      <c r="N552">
        <v>1.0057860646680901</v>
      </c>
      <c r="O552">
        <v>3.8943973240950802</v>
      </c>
      <c r="P552">
        <v>56.467289719626102</v>
      </c>
      <c r="Q552">
        <v>7.6654501435154995E-2</v>
      </c>
    </row>
    <row r="553" spans="1:17" x14ac:dyDescent="0.3">
      <c r="A553" t="s">
        <v>1232</v>
      </c>
      <c r="B553" t="s">
        <v>1233</v>
      </c>
      <c r="C553" t="str">
        <f>IFERROR(VLOOKUP(Table1[[#This Row],[Ticker]],[1]!Table1[[Symbol]:[Industry]],2,FALSE),"-")</f>
        <v>Consumer Durables</v>
      </c>
      <c r="D553" t="s">
        <v>476</v>
      </c>
      <c r="E553">
        <v>9157.6225451549999</v>
      </c>
      <c r="F553">
        <v>299.95</v>
      </c>
      <c r="G553">
        <v>-30.538342775496801</v>
      </c>
      <c r="H553">
        <v>-0.74722712961314497</v>
      </c>
      <c r="I553">
        <v>-6.1483508862910803</v>
      </c>
      <c r="J553">
        <v>-1.0167187724376101</v>
      </c>
      <c r="K553">
        <v>278.73504410593603</v>
      </c>
      <c r="L553">
        <v>277.08547535146403</v>
      </c>
      <c r="M553">
        <v>65.890955851334098</v>
      </c>
      <c r="N553">
        <v>0.52545781692991</v>
      </c>
      <c r="O553">
        <v>7.8513085514252401</v>
      </c>
      <c r="P553">
        <v>40.821596244131399</v>
      </c>
      <c r="Q553">
        <v>-7.3271143847525005E-2</v>
      </c>
    </row>
    <row r="554" spans="1:17" x14ac:dyDescent="0.3">
      <c r="A554" t="s">
        <v>1234</v>
      </c>
      <c r="B554" t="s">
        <v>1235</v>
      </c>
      <c r="C554" t="str">
        <f>IFERROR(VLOOKUP(Table1[[#This Row],[Ticker]],[1]!Table1[[Symbol]:[Industry]],2,FALSE),"-")</f>
        <v>Consumer Services</v>
      </c>
      <c r="D554" t="s">
        <v>83</v>
      </c>
      <c r="E554">
        <v>9106.4460532800003</v>
      </c>
      <c r="F554">
        <v>828.15</v>
      </c>
      <c r="G554">
        <v>-22.228794331057902</v>
      </c>
      <c r="H554">
        <v>10.049419508479501</v>
      </c>
      <c r="I554">
        <v>6.2865804787365898</v>
      </c>
      <c r="J554">
        <v>6.7886973278399703</v>
      </c>
      <c r="K554">
        <v>763.793612963226</v>
      </c>
      <c r="L554">
        <v>732.72318751276703</v>
      </c>
      <c r="M554">
        <v>57.879075888663301</v>
      </c>
      <c r="N554">
        <v>2.7411129346157201</v>
      </c>
      <c r="O554">
        <v>11.0909859325001</v>
      </c>
      <c r="P554">
        <v>34.439935064935</v>
      </c>
      <c r="Q554">
        <v>0.13907945126034699</v>
      </c>
    </row>
    <row r="555" spans="1:17" x14ac:dyDescent="0.3">
      <c r="A555" t="s">
        <v>1236</v>
      </c>
      <c r="B555" t="s">
        <v>1237</v>
      </c>
      <c r="C555" t="str">
        <f>IFERROR(VLOOKUP(Table1[[#This Row],[Ticker]],[1]!Table1[[Symbol]:[Industry]],2,FALSE),"-")</f>
        <v>Capital Goods</v>
      </c>
      <c r="D555" t="s">
        <v>618</v>
      </c>
      <c r="E555">
        <v>9084.7777863749998</v>
      </c>
      <c r="F555">
        <v>282.25</v>
      </c>
      <c r="G555">
        <v>213.16557075946901</v>
      </c>
      <c r="H555">
        <v>28.4893003331009</v>
      </c>
      <c r="I555">
        <v>37.483478642339399</v>
      </c>
      <c r="J555">
        <v>0.81543227593290402</v>
      </c>
      <c r="K555">
        <v>224.048793354998</v>
      </c>
      <c r="L555">
        <v>177.29111931120499</v>
      </c>
      <c r="M555">
        <v>70.376957046063197</v>
      </c>
      <c r="N555">
        <v>2.1744480584692001</v>
      </c>
      <c r="O555">
        <v>5.0451727192205498</v>
      </c>
      <c r="P555">
        <v>261.62716207559203</v>
      </c>
      <c r="Q555">
        <v>0.18489867448605399</v>
      </c>
    </row>
    <row r="556" spans="1:17" x14ac:dyDescent="0.3">
      <c r="A556" t="s">
        <v>1238</v>
      </c>
      <c r="B556" t="s">
        <v>1239</v>
      </c>
      <c r="C556" t="str">
        <f>IFERROR(VLOOKUP(Table1[[#This Row],[Ticker]],[1]!Table1[[Symbol]:[Industry]],2,FALSE),"-")</f>
        <v>Financial Services</v>
      </c>
      <c r="D556" t="s">
        <v>557</v>
      </c>
      <c r="E556">
        <v>9084.3014952100002</v>
      </c>
      <c r="F556">
        <v>95.05</v>
      </c>
      <c r="G556">
        <v>1.23257326140526</v>
      </c>
      <c r="H556">
        <v>6.8000667573210496</v>
      </c>
      <c r="I556">
        <v>-17.480957334944701</v>
      </c>
      <c r="J556">
        <v>-6.9907150328489696</v>
      </c>
      <c r="K556">
        <v>86.494365653789501</v>
      </c>
      <c r="L556">
        <v>85.605018508888406</v>
      </c>
      <c r="M556">
        <v>65.945158487936894</v>
      </c>
      <c r="N556">
        <v>1.05301730890036</v>
      </c>
      <c r="O556">
        <v>20.831141504471301</v>
      </c>
      <c r="P556">
        <v>37.753623188405697</v>
      </c>
      <c r="Q556">
        <v>-4.8682613389307003E-2</v>
      </c>
    </row>
    <row r="557" spans="1:17" x14ac:dyDescent="0.3">
      <c r="A557" t="s">
        <v>1240</v>
      </c>
      <c r="B557" t="s">
        <v>1241</v>
      </c>
      <c r="C557" t="str">
        <f>IFERROR(VLOOKUP(Table1[[#This Row],[Ticker]],[1]!Table1[[Symbol]:[Industry]],2,FALSE),"-")</f>
        <v>Consumer Durables</v>
      </c>
      <c r="D557" t="s">
        <v>97</v>
      </c>
      <c r="E557">
        <v>9037.9073449899897</v>
      </c>
      <c r="F557">
        <v>306.10000000000002</v>
      </c>
      <c r="G557">
        <v>-66.821554341459603</v>
      </c>
      <c r="H557">
        <v>1.0737033232834501</v>
      </c>
      <c r="I557">
        <v>-28.434404963919501</v>
      </c>
      <c r="J557">
        <v>7.2884214574017099</v>
      </c>
      <c r="K557">
        <v>295.050314645269</v>
      </c>
      <c r="L557">
        <v>355.85513497911899</v>
      </c>
      <c r="M557">
        <v>64.102505055961103</v>
      </c>
      <c r="N557">
        <v>3.0038051890384301</v>
      </c>
      <c r="O557">
        <v>82.946749428291298</v>
      </c>
      <c r="P557">
        <v>17.279693486589998</v>
      </c>
      <c r="Q557">
        <v>-9.174237590447E-2</v>
      </c>
    </row>
    <row r="558" spans="1:17" hidden="1" x14ac:dyDescent="0.3">
      <c r="A558" t="s">
        <v>1242</v>
      </c>
      <c r="B558" t="s">
        <v>1243</v>
      </c>
      <c r="C558" t="str">
        <f>IFERROR(VLOOKUP(Table1[[#This Row],[Ticker]],[1]!Table1[[Symbol]:[Industry]],2,FALSE),"-")</f>
        <v>-</v>
      </c>
      <c r="D558" t="s">
        <v>220</v>
      </c>
      <c r="E558">
        <v>9020.7904325700001</v>
      </c>
      <c r="F558">
        <v>11378.85</v>
      </c>
      <c r="G558">
        <v>62.324749692701097</v>
      </c>
      <c r="H558">
        <v>-10.003589384623799</v>
      </c>
      <c r="I558">
        <v>25.611196878070199</v>
      </c>
      <c r="J558">
        <v>0.37098016335133599</v>
      </c>
      <c r="K558">
        <v>11101.4980033346</v>
      </c>
      <c r="L558">
        <v>9328.0261018899291</v>
      </c>
      <c r="M558">
        <v>55.075033345207203</v>
      </c>
      <c r="N558">
        <v>1.1231129557672099</v>
      </c>
      <c r="O558">
        <v>13.789618458807301</v>
      </c>
      <c r="P558">
        <v>93.189303904923605</v>
      </c>
      <c r="Q558">
        <v>0.106669785692408</v>
      </c>
    </row>
    <row r="559" spans="1:17" hidden="1" x14ac:dyDescent="0.3">
      <c r="A559" t="s">
        <v>1244</v>
      </c>
      <c r="B559" t="s">
        <v>1245</v>
      </c>
      <c r="C559" t="str">
        <f>IFERROR(VLOOKUP(Table1[[#This Row],[Ticker]],[1]!Table1[[Symbol]:[Industry]],2,FALSE),"-")</f>
        <v>-</v>
      </c>
      <c r="D559" t="s">
        <v>285</v>
      </c>
      <c r="E559">
        <v>9008.0654129550003</v>
      </c>
      <c r="F559">
        <v>322.05</v>
      </c>
      <c r="G559">
        <v>-24.364521491334099</v>
      </c>
      <c r="H559">
        <v>-1.3542651036444899</v>
      </c>
      <c r="I559">
        <v>-9.9594324909582692</v>
      </c>
      <c r="J559">
        <v>-6.2472027253781297</v>
      </c>
      <c r="O559">
        <v>7.85592299332402</v>
      </c>
      <c r="P559">
        <v>5.0048907727421099</v>
      </c>
    </row>
    <row r="560" spans="1:17" x14ac:dyDescent="0.3">
      <c r="A560" t="s">
        <v>1246</v>
      </c>
      <c r="B560" t="s">
        <v>1247</v>
      </c>
      <c r="C560" t="str">
        <f>IFERROR(VLOOKUP(Table1[[#This Row],[Ticker]],[1]!Table1[[Symbol]:[Industry]],2,FALSE),"-")</f>
        <v>Oil Gas &amp; Consumable Fuels</v>
      </c>
      <c r="D560" t="s">
        <v>1128</v>
      </c>
      <c r="E560">
        <v>8991.3187096199999</v>
      </c>
      <c r="F560">
        <v>557.29999999999995</v>
      </c>
      <c r="G560">
        <v>136.23964726090901</v>
      </c>
      <c r="H560">
        <v>-2.5400628770418798</v>
      </c>
      <c r="I560">
        <v>11.288223458894601</v>
      </c>
      <c r="J560">
        <v>-1.3739038289707199</v>
      </c>
      <c r="K560">
        <v>538.11219642077697</v>
      </c>
      <c r="L560">
        <v>433.96690641302303</v>
      </c>
      <c r="M560">
        <v>45.062758259710698</v>
      </c>
      <c r="N560">
        <v>0.601905053726291</v>
      </c>
      <c r="O560">
        <v>13.9063341108917</v>
      </c>
      <c r="P560">
        <v>182.65426880811401</v>
      </c>
    </row>
    <row r="561" spans="1:17" x14ac:dyDescent="0.3">
      <c r="A561" t="s">
        <v>1248</v>
      </c>
      <c r="B561" t="s">
        <v>1249</v>
      </c>
      <c r="C561" t="str">
        <f>IFERROR(VLOOKUP(Table1[[#This Row],[Ticker]],[1]!Table1[[Symbol]:[Industry]],2,FALSE),"-")</f>
        <v>Fast Moving Consumer Goods</v>
      </c>
      <c r="D561" t="s">
        <v>989</v>
      </c>
      <c r="E561">
        <v>8967.7539402500006</v>
      </c>
      <c r="F561">
        <v>444.5</v>
      </c>
      <c r="G561">
        <v>-10.633731570157501</v>
      </c>
      <c r="H561">
        <v>-2.6674870102791202</v>
      </c>
      <c r="I561">
        <v>2.3308321651227302</v>
      </c>
      <c r="J561">
        <v>1.87086963467468</v>
      </c>
      <c r="K561">
        <v>414.086400065725</v>
      </c>
      <c r="L561">
        <v>399.140590890439</v>
      </c>
      <c r="M561">
        <v>66.429434370169304</v>
      </c>
      <c r="N561">
        <v>0.907884505888507</v>
      </c>
      <c r="O561">
        <v>9.3138357705286801</v>
      </c>
      <c r="P561">
        <v>29.403202328966501</v>
      </c>
      <c r="Q561">
        <v>-6.0478778089700003E-4</v>
      </c>
    </row>
    <row r="562" spans="1:17" x14ac:dyDescent="0.3">
      <c r="A562" t="s">
        <v>1250</v>
      </c>
      <c r="B562" t="s">
        <v>1251</v>
      </c>
      <c r="C562" t="str">
        <f>IFERROR(VLOOKUP(Table1[[#This Row],[Ticker]],[1]!Table1[[Symbol]:[Industry]],2,FALSE),"-")</f>
        <v>Consumer Services</v>
      </c>
      <c r="D562" t="s">
        <v>146</v>
      </c>
      <c r="E562">
        <v>8939.4344438399894</v>
      </c>
      <c r="F562">
        <v>1051.2</v>
      </c>
      <c r="G562">
        <v>6.03460335653432</v>
      </c>
      <c r="H562">
        <v>-7.8123001410228801</v>
      </c>
      <c r="I562">
        <v>6.4704674288953603</v>
      </c>
      <c r="J562">
        <v>-2.7448051896009802</v>
      </c>
      <c r="K562">
        <v>996.07146977196805</v>
      </c>
      <c r="L562">
        <v>892.42347847400299</v>
      </c>
      <c r="M562">
        <v>64.146251483340706</v>
      </c>
      <c r="N562">
        <v>0.31234423674004103</v>
      </c>
      <c r="O562">
        <v>10.5403348554033</v>
      </c>
      <c r="P562">
        <v>51.677368155255699</v>
      </c>
      <c r="Q562">
        <v>-3.2574744213237999E-2</v>
      </c>
    </row>
    <row r="563" spans="1:17" x14ac:dyDescent="0.3">
      <c r="A563" t="s">
        <v>1252</v>
      </c>
      <c r="B563" t="s">
        <v>1253</v>
      </c>
      <c r="C563" t="str">
        <f>IFERROR(VLOOKUP(Table1[[#This Row],[Ticker]],[1]!Table1[[Symbol]:[Industry]],2,FALSE),"-")</f>
        <v>Realty</v>
      </c>
      <c r="D563" t="s">
        <v>140</v>
      </c>
      <c r="E563">
        <v>8918.0931887200004</v>
      </c>
      <c r="F563">
        <v>608.1</v>
      </c>
      <c r="G563">
        <v>35.3095203313569</v>
      </c>
      <c r="H563">
        <v>-1.56950113799212</v>
      </c>
      <c r="I563">
        <v>19.819410952497801</v>
      </c>
      <c r="J563">
        <v>7.6121676320807596</v>
      </c>
      <c r="K563">
        <v>525.21878661165999</v>
      </c>
      <c r="L563">
        <v>462.677784296624</v>
      </c>
      <c r="M563">
        <v>77.905531803456498</v>
      </c>
      <c r="N563">
        <v>0.99734610904075405</v>
      </c>
      <c r="O563">
        <v>1.8582469988488599</v>
      </c>
      <c r="P563">
        <v>73.247863247863194</v>
      </c>
      <c r="Q563">
        <v>2.8512619916808001E-2</v>
      </c>
    </row>
    <row r="564" spans="1:17" hidden="1" x14ac:dyDescent="0.3">
      <c r="A564" t="s">
        <v>1254</v>
      </c>
      <c r="B564" t="s">
        <v>1255</v>
      </c>
      <c r="C564" t="str">
        <f>IFERROR(VLOOKUP(Table1[[#This Row],[Ticker]],[1]!Table1[[Symbol]:[Industry]],2,FALSE),"-")</f>
        <v>-</v>
      </c>
      <c r="D564" t="s">
        <v>140</v>
      </c>
      <c r="E564">
        <v>8904.7366017479999</v>
      </c>
      <c r="F564">
        <v>140.04</v>
      </c>
      <c r="G564">
        <v>79.366639766867905</v>
      </c>
      <c r="H564">
        <v>-5.6367999767642996</v>
      </c>
      <c r="I564">
        <v>30.6196240264034</v>
      </c>
      <c r="J564">
        <v>-9.2575430076583896</v>
      </c>
      <c r="K564">
        <v>138.702172433822</v>
      </c>
      <c r="L564">
        <v>114.873308645308</v>
      </c>
      <c r="M564">
        <v>37.298916934782</v>
      </c>
      <c r="N564">
        <v>0.61444972360775796</v>
      </c>
      <c r="O564">
        <v>17.366466723793199</v>
      </c>
      <c r="P564">
        <v>126.969205834683</v>
      </c>
      <c r="Q564">
        <v>-2.1070816490660001E-2</v>
      </c>
    </row>
    <row r="565" spans="1:17" x14ac:dyDescent="0.3">
      <c r="A565" t="s">
        <v>1256</v>
      </c>
      <c r="B565" t="s">
        <v>1257</v>
      </c>
      <c r="C565" t="str">
        <f>IFERROR(VLOOKUP(Table1[[#This Row],[Ticker]],[1]!Table1[[Symbol]:[Industry]],2,FALSE),"-")</f>
        <v>Media Entertainment &amp; Publication</v>
      </c>
      <c r="D565" t="s">
        <v>1161</v>
      </c>
      <c r="E565">
        <v>8899.0624114999991</v>
      </c>
      <c r="F565">
        <v>84.87</v>
      </c>
      <c r="G565">
        <v>4.8992673150152299</v>
      </c>
      <c r="H565">
        <v>-7.39653974756287</v>
      </c>
      <c r="I565">
        <v>-42.180625369590601</v>
      </c>
      <c r="J565">
        <v>-4.8669776473948403</v>
      </c>
      <c r="K565">
        <v>83.991009981655495</v>
      </c>
      <c r="L565">
        <v>85.222773788017605</v>
      </c>
      <c r="M565">
        <v>56.941755352283998</v>
      </c>
      <c r="N565">
        <v>1.88908897852834</v>
      </c>
      <c r="O565">
        <v>59.8915989159891</v>
      </c>
      <c r="P565">
        <v>48.503937007874001</v>
      </c>
      <c r="Q565">
        <v>4.3403959754209999E-2</v>
      </c>
    </row>
    <row r="566" spans="1:17" hidden="1" x14ac:dyDescent="0.3">
      <c r="A566" t="s">
        <v>1258</v>
      </c>
      <c r="B566" t="s">
        <v>1259</v>
      </c>
      <c r="C566" t="str">
        <f>IFERROR(VLOOKUP(Table1[[#This Row],[Ticker]],[1]!Table1[[Symbol]:[Industry]],2,FALSE),"-")</f>
        <v>-</v>
      </c>
      <c r="D566" t="s">
        <v>140</v>
      </c>
      <c r="E566">
        <v>8870.4781736999994</v>
      </c>
      <c r="F566">
        <v>703.95</v>
      </c>
      <c r="G566">
        <v>-12.010481739514599</v>
      </c>
      <c r="H566">
        <v>-3.28477479495821</v>
      </c>
      <c r="I566">
        <v>-13.5076185171642</v>
      </c>
      <c r="J566">
        <v>5.4715130202284596</v>
      </c>
      <c r="K566">
        <v>685.39296867697601</v>
      </c>
      <c r="L566">
        <v>644.65654302586302</v>
      </c>
      <c r="M566">
        <v>62.899903031853597</v>
      </c>
      <c r="N566">
        <v>1.0045108710586499</v>
      </c>
      <c r="O566">
        <v>6.5416577881951703</v>
      </c>
      <c r="P566">
        <v>35.897683397683402</v>
      </c>
    </row>
    <row r="567" spans="1:17" x14ac:dyDescent="0.3">
      <c r="A567" t="s">
        <v>1260</v>
      </c>
      <c r="B567" t="s">
        <v>1261</v>
      </c>
      <c r="C567" t="str">
        <f>IFERROR(VLOOKUP(Table1[[#This Row],[Ticker]],[1]!Table1[[Symbol]:[Industry]],2,FALSE),"-")</f>
        <v>Consumer Services</v>
      </c>
      <c r="D567" t="s">
        <v>308</v>
      </c>
      <c r="E567">
        <v>8859.7955516000002</v>
      </c>
      <c r="F567">
        <v>439.6</v>
      </c>
      <c r="G567">
        <v>7.2601847163317803</v>
      </c>
      <c r="H567">
        <v>-0.51311505500195098</v>
      </c>
      <c r="I567">
        <v>-2.1423722818153599</v>
      </c>
      <c r="J567">
        <v>-2.7579515126374998</v>
      </c>
      <c r="K567">
        <v>433.65537895068297</v>
      </c>
      <c r="L567">
        <v>401.84642196346198</v>
      </c>
      <c r="M567">
        <v>38.210680051930403</v>
      </c>
      <c r="N567">
        <v>0.57224629073914601</v>
      </c>
      <c r="O567">
        <v>14.877161055505001</v>
      </c>
      <c r="P567">
        <v>37.139291842146299</v>
      </c>
      <c r="Q567">
        <v>6.7137480516828996E-2</v>
      </c>
    </row>
    <row r="568" spans="1:17" hidden="1" x14ac:dyDescent="0.3">
      <c r="A568" t="s">
        <v>1262</v>
      </c>
      <c r="B568" t="s">
        <v>1263</v>
      </c>
      <c r="C568" t="str">
        <f>IFERROR(VLOOKUP(Table1[[#This Row],[Ticker]],[1]!Table1[[Symbol]:[Industry]],2,FALSE),"-")</f>
        <v>-</v>
      </c>
      <c r="D568" t="s">
        <v>258</v>
      </c>
      <c r="E568">
        <v>8839.2981460999999</v>
      </c>
      <c r="F568">
        <v>1363.9</v>
      </c>
      <c r="G568">
        <v>73.672334119593202</v>
      </c>
      <c r="H568">
        <v>-8.9756088164280694</v>
      </c>
      <c r="I568">
        <v>108.117464294752</v>
      </c>
      <c r="J568">
        <v>1.15386370761198</v>
      </c>
      <c r="K568">
        <v>1218.5283645147799</v>
      </c>
      <c r="L568">
        <v>898.83072356921002</v>
      </c>
      <c r="M568">
        <v>56.426524750208202</v>
      </c>
      <c r="N568">
        <v>0.53785519721271002</v>
      </c>
      <c r="O568">
        <v>6.6610455311972796</v>
      </c>
      <c r="P568">
        <v>152.083910913963</v>
      </c>
    </row>
    <row r="569" spans="1:17" x14ac:dyDescent="0.3">
      <c r="A569" t="s">
        <v>1264</v>
      </c>
      <c r="B569" t="s">
        <v>1265</v>
      </c>
      <c r="C569" t="str">
        <f>IFERROR(VLOOKUP(Table1[[#This Row],[Ticker]],[1]!Table1[[Symbol]:[Industry]],2,FALSE),"-")</f>
        <v>Information Technology</v>
      </c>
      <c r="D569" t="s">
        <v>21</v>
      </c>
      <c r="E569">
        <v>8817.4343272499991</v>
      </c>
      <c r="F569">
        <v>2857.5</v>
      </c>
      <c r="G569">
        <v>6.1153061118038998</v>
      </c>
      <c r="H569">
        <v>3.7019110035779299</v>
      </c>
      <c r="I569">
        <v>-12.696402566982099</v>
      </c>
      <c r="J569">
        <v>2.39931836024041</v>
      </c>
      <c r="K569">
        <v>2701.8397657139299</v>
      </c>
      <c r="L569">
        <v>2568.2377923356999</v>
      </c>
      <c r="M569">
        <v>55.920035244425499</v>
      </c>
      <c r="N569">
        <v>1.33507800325337</v>
      </c>
      <c r="O569">
        <v>10.061242344706899</v>
      </c>
      <c r="P569">
        <v>45.4938900203665</v>
      </c>
      <c r="Q569">
        <v>-1.9257669177857002E-2</v>
      </c>
    </row>
    <row r="570" spans="1:17" x14ac:dyDescent="0.3">
      <c r="A570" t="s">
        <v>1266</v>
      </c>
      <c r="B570" t="s">
        <v>1267</v>
      </c>
      <c r="C570" t="str">
        <f>IFERROR(VLOOKUP(Table1[[#This Row],[Ticker]],[1]!Table1[[Symbol]:[Industry]],2,FALSE),"-")</f>
        <v>Capital Goods</v>
      </c>
      <c r="D570" t="s">
        <v>844</v>
      </c>
      <c r="E570">
        <v>8803.7758668000006</v>
      </c>
      <c r="F570">
        <v>927.25</v>
      </c>
      <c r="G570">
        <v>130.547223614035</v>
      </c>
      <c r="H570">
        <v>-10.9982171639254</v>
      </c>
      <c r="I570">
        <v>43.690005225304603</v>
      </c>
      <c r="J570">
        <v>-5.4670036818921997</v>
      </c>
      <c r="K570">
        <v>863.07532961690401</v>
      </c>
      <c r="L570">
        <v>668.72111487279301</v>
      </c>
      <c r="M570">
        <v>46.9759468396527</v>
      </c>
      <c r="N570">
        <v>0.96732650769235895</v>
      </c>
      <c r="O570">
        <v>14.208681585332901</v>
      </c>
      <c r="P570">
        <v>171.482945395988</v>
      </c>
      <c r="Q570">
        <v>0.16327840322604201</v>
      </c>
    </row>
    <row r="571" spans="1:17" x14ac:dyDescent="0.3">
      <c r="A571" t="s">
        <v>1268</v>
      </c>
      <c r="B571" t="s">
        <v>1269</v>
      </c>
      <c r="C571" t="str">
        <f>IFERROR(VLOOKUP(Table1[[#This Row],[Ticker]],[1]!Table1[[Symbol]:[Industry]],2,FALSE),"-")</f>
        <v>Financial Services</v>
      </c>
      <c r="D571" t="s">
        <v>100</v>
      </c>
      <c r="E571">
        <v>8797.5585221719994</v>
      </c>
      <c r="F571">
        <v>82.04</v>
      </c>
      <c r="G571">
        <v>-36.689486230788198</v>
      </c>
      <c r="H571">
        <v>-10.204883669916899</v>
      </c>
      <c r="I571">
        <v>-17.558420998671199</v>
      </c>
      <c r="J571">
        <v>-1.8981726599676001</v>
      </c>
      <c r="K571">
        <v>83.737794146193394</v>
      </c>
      <c r="L571">
        <v>85.525069681713006</v>
      </c>
      <c r="M571">
        <v>36.357414621587999</v>
      </c>
      <c r="N571">
        <v>0.444581900484875</v>
      </c>
      <c r="O571">
        <v>19.453924914675699</v>
      </c>
      <c r="P571">
        <v>13.3149171270718</v>
      </c>
    </row>
    <row r="572" spans="1:17" x14ac:dyDescent="0.3">
      <c r="A572" t="s">
        <v>1270</v>
      </c>
      <c r="B572" t="s">
        <v>1271</v>
      </c>
      <c r="C572" t="str">
        <f>IFERROR(VLOOKUP(Table1[[#This Row],[Ticker]],[1]!Table1[[Symbol]:[Industry]],2,FALSE),"-")</f>
        <v>Consumer Services</v>
      </c>
      <c r="D572" t="s">
        <v>332</v>
      </c>
      <c r="E572">
        <v>8754.9580793099994</v>
      </c>
      <c r="F572">
        <v>227.72</v>
      </c>
      <c r="G572">
        <v>128.19848693597299</v>
      </c>
      <c r="H572">
        <v>-10.2358638923976</v>
      </c>
      <c r="I572">
        <v>-16.480275078189301</v>
      </c>
      <c r="J572">
        <v>2.5210308578662501</v>
      </c>
      <c r="K572">
        <v>224.240825010479</v>
      </c>
      <c r="L572">
        <v>196.970818443166</v>
      </c>
      <c r="M572">
        <v>42.697733481360203</v>
      </c>
      <c r="N572">
        <v>1.3777046811804099</v>
      </c>
      <c r="O572">
        <v>15.0535745652555</v>
      </c>
      <c r="P572">
        <v>157.31073446327599</v>
      </c>
    </row>
    <row r="573" spans="1:17" x14ac:dyDescent="0.3">
      <c r="A573" t="s">
        <v>1272</v>
      </c>
      <c r="B573" t="s">
        <v>1273</v>
      </c>
      <c r="C573" t="str">
        <f>IFERROR(VLOOKUP(Table1[[#This Row],[Ticker]],[1]!Table1[[Symbol]:[Industry]],2,FALSE),"-")</f>
        <v>Power</v>
      </c>
      <c r="D573" t="s">
        <v>67</v>
      </c>
      <c r="E573">
        <v>8704.9415990599991</v>
      </c>
      <c r="F573">
        <v>16.21</v>
      </c>
      <c r="G573">
        <v>222.932187083418</v>
      </c>
      <c r="H573">
        <v>-20.202332302588601</v>
      </c>
      <c r="I573">
        <v>39.5258232205789</v>
      </c>
      <c r="J573">
        <v>-6.6902499165698996</v>
      </c>
      <c r="K573">
        <v>15.7798920849952</v>
      </c>
      <c r="L573">
        <v>11.4065476608626</v>
      </c>
      <c r="M573">
        <v>34.125895930197899</v>
      </c>
      <c r="N573">
        <v>0.59258800454643301</v>
      </c>
      <c r="O573">
        <v>30.166563849475601</v>
      </c>
      <c r="P573">
        <v>276.97674418604601</v>
      </c>
      <c r="Q573">
        <v>7.0334670619625006E-2</v>
      </c>
    </row>
    <row r="574" spans="1:17" x14ac:dyDescent="0.3">
      <c r="A574" t="s">
        <v>1274</v>
      </c>
      <c r="B574" t="s">
        <v>1275</v>
      </c>
      <c r="C574" t="str">
        <f>IFERROR(VLOOKUP(Table1[[#This Row],[Ticker]],[1]!Table1[[Symbol]:[Industry]],2,FALSE),"-")</f>
        <v>Chemicals</v>
      </c>
      <c r="D574" t="s">
        <v>253</v>
      </c>
      <c r="E574">
        <v>8677.2748600800005</v>
      </c>
      <c r="F574">
        <v>703.2</v>
      </c>
      <c r="G574">
        <v>6.4111785442818299</v>
      </c>
      <c r="H574">
        <v>0.92838572190117896</v>
      </c>
      <c r="I574">
        <v>2.0174453206266798</v>
      </c>
      <c r="J574">
        <v>-5.5553403177397103</v>
      </c>
      <c r="K574">
        <v>673.57436567331899</v>
      </c>
      <c r="L574">
        <v>639.88692426829698</v>
      </c>
      <c r="M574">
        <v>46.981874821706597</v>
      </c>
      <c r="N574">
        <v>1.6846203425508499</v>
      </c>
      <c r="O574">
        <v>19.126848691695098</v>
      </c>
      <c r="P574">
        <v>42.304968127086902</v>
      </c>
    </row>
    <row r="575" spans="1:17" hidden="1" x14ac:dyDescent="0.3">
      <c r="A575" t="s">
        <v>1276</v>
      </c>
      <c r="B575" t="s">
        <v>1277</v>
      </c>
      <c r="C575" t="str">
        <f>IFERROR(VLOOKUP(Table1[[#This Row],[Ticker]],[1]!Table1[[Symbol]:[Industry]],2,FALSE),"-")</f>
        <v>-</v>
      </c>
      <c r="D575" t="s">
        <v>21</v>
      </c>
      <c r="E575">
        <v>8672.7032971000008</v>
      </c>
      <c r="F575">
        <v>1570.7</v>
      </c>
      <c r="G575">
        <v>198.18570664887699</v>
      </c>
      <c r="H575">
        <v>13.5724038531653</v>
      </c>
      <c r="I575">
        <v>23.840387572266099</v>
      </c>
      <c r="J575">
        <v>-0.72303518819350598</v>
      </c>
      <c r="K575">
        <v>1355.50530912101</v>
      </c>
      <c r="L575">
        <v>1070.4947822111999</v>
      </c>
      <c r="M575">
        <v>53.446565267460301</v>
      </c>
      <c r="N575">
        <v>1.1801372145405999</v>
      </c>
      <c r="O575">
        <v>11.918253008212799</v>
      </c>
      <c r="P575">
        <v>229.978991596638</v>
      </c>
      <c r="Q575">
        <v>0.239699678290546</v>
      </c>
    </row>
    <row r="576" spans="1:17" hidden="1" x14ac:dyDescent="0.3">
      <c r="A576" t="s">
        <v>1278</v>
      </c>
      <c r="B576" t="s">
        <v>1279</v>
      </c>
      <c r="C576" t="str">
        <f>IFERROR(VLOOKUP(Table1[[#This Row],[Ticker]],[1]!Table1[[Symbol]:[Industry]],2,FALSE),"-")</f>
        <v>-</v>
      </c>
      <c r="D576" t="s">
        <v>114</v>
      </c>
      <c r="E576">
        <v>8657.3953235000008</v>
      </c>
      <c r="F576">
        <v>2697.8</v>
      </c>
      <c r="G576">
        <v>-15.9183770785504</v>
      </c>
      <c r="H576">
        <v>5.1500789055581198</v>
      </c>
      <c r="I576">
        <v>-11.9130294218002</v>
      </c>
      <c r="J576">
        <v>-8.5464906327137999</v>
      </c>
      <c r="K576">
        <v>2706.4064753290399</v>
      </c>
      <c r="L576">
        <v>2678.4183633347202</v>
      </c>
      <c r="M576">
        <v>32.874299657284901</v>
      </c>
      <c r="N576">
        <v>0.93222249116223699</v>
      </c>
      <c r="O576">
        <v>29.7353399065905</v>
      </c>
      <c r="P576">
        <v>14.848871860366099</v>
      </c>
      <c r="Q576">
        <v>6.1166502134439998E-3</v>
      </c>
    </row>
    <row r="577" spans="1:17" x14ac:dyDescent="0.3">
      <c r="A577" t="s">
        <v>1280</v>
      </c>
      <c r="B577" t="s">
        <v>1281</v>
      </c>
      <c r="C577" t="str">
        <f>IFERROR(VLOOKUP(Table1[[#This Row],[Ticker]],[1]!Table1[[Symbol]:[Industry]],2,FALSE),"-")</f>
        <v>Services</v>
      </c>
      <c r="D577" t="s">
        <v>288</v>
      </c>
      <c r="E577">
        <v>8650.8157666499992</v>
      </c>
      <c r="F577">
        <v>531.5</v>
      </c>
      <c r="G577">
        <v>9.7268012891292397</v>
      </c>
      <c r="H577">
        <v>6.5561188449022199</v>
      </c>
      <c r="I577">
        <v>29.866299205215</v>
      </c>
      <c r="J577">
        <v>1.3293233548669401</v>
      </c>
      <c r="K577">
        <v>470.07308131029401</v>
      </c>
      <c r="L577">
        <v>409.95681404538101</v>
      </c>
      <c r="M577">
        <v>76.213625715332398</v>
      </c>
      <c r="N577">
        <v>0.79548595438250702</v>
      </c>
      <c r="O577">
        <v>1.0159924741298201</v>
      </c>
      <c r="P577">
        <v>55.728098447113901</v>
      </c>
      <c r="Q577">
        <v>0.121408411861588</v>
      </c>
    </row>
    <row r="578" spans="1:17" x14ac:dyDescent="0.3">
      <c r="A578" t="s">
        <v>1282</v>
      </c>
      <c r="B578" t="s">
        <v>1283</v>
      </c>
      <c r="C578" t="str">
        <f>IFERROR(VLOOKUP(Table1[[#This Row],[Ticker]],[1]!Table1[[Symbol]:[Industry]],2,FALSE),"-")</f>
        <v>Capital Goods</v>
      </c>
      <c r="D578" t="s">
        <v>125</v>
      </c>
      <c r="E578">
        <v>8647.5055192950003</v>
      </c>
      <c r="F578">
        <v>486.95</v>
      </c>
      <c r="G578">
        <v>-26.282270832519401</v>
      </c>
      <c r="H578">
        <v>-0.94213225744033702</v>
      </c>
      <c r="I578">
        <v>-30.823807302604799</v>
      </c>
      <c r="J578">
        <v>-4.5078720412689801</v>
      </c>
      <c r="K578">
        <v>481.60335687770697</v>
      </c>
      <c r="L578">
        <v>493.78308869556997</v>
      </c>
      <c r="M578">
        <v>45.875733290552397</v>
      </c>
      <c r="N578">
        <v>0.429037336650192</v>
      </c>
      <c r="O578">
        <v>44.819796693705698</v>
      </c>
      <c r="P578">
        <v>26.120176120176101</v>
      </c>
    </row>
    <row r="579" spans="1:17" hidden="1" x14ac:dyDescent="0.3">
      <c r="A579" t="s">
        <v>1284</v>
      </c>
      <c r="B579" t="s">
        <v>1285</v>
      </c>
      <c r="C579" t="str">
        <f>IFERROR(VLOOKUP(Table1[[#This Row],[Ticker]],[1]!Table1[[Symbol]:[Industry]],2,FALSE),"-")</f>
        <v>-</v>
      </c>
      <c r="D579" t="s">
        <v>713</v>
      </c>
      <c r="E579">
        <v>8642.3479203879997</v>
      </c>
      <c r="F579">
        <v>539.11</v>
      </c>
      <c r="G579">
        <v>-9.2063644047448108</v>
      </c>
      <c r="H579">
        <v>1.9623047599846</v>
      </c>
      <c r="I579">
        <v>-1.4821550859288</v>
      </c>
      <c r="J579">
        <v>0.89661434400562001</v>
      </c>
      <c r="K579">
        <v>518.90524200807602</v>
      </c>
      <c r="L579">
        <v>486.86142924851498</v>
      </c>
      <c r="M579">
        <v>73.886051750125603</v>
      </c>
      <c r="N579">
        <v>0.59883471532447097</v>
      </c>
      <c r="O579">
        <v>2.4651740832111999</v>
      </c>
      <c r="P579">
        <v>25.6285973947288</v>
      </c>
      <c r="Q579">
        <v>-1.0545973830429E-2</v>
      </c>
    </row>
    <row r="580" spans="1:17" hidden="1" x14ac:dyDescent="0.3">
      <c r="A580" t="s">
        <v>1286</v>
      </c>
      <c r="B580" t="s">
        <v>1287</v>
      </c>
      <c r="C580" t="str">
        <f>IFERROR(VLOOKUP(Table1[[#This Row],[Ticker]],[1]!Table1[[Symbol]:[Industry]],2,FALSE),"-")</f>
        <v>-</v>
      </c>
      <c r="D580" t="s">
        <v>244</v>
      </c>
      <c r="E580">
        <v>8591.8860999999997</v>
      </c>
      <c r="F580">
        <v>2080.6</v>
      </c>
      <c r="G580">
        <v>78.861862547258994</v>
      </c>
      <c r="H580">
        <v>0.89697439798749201</v>
      </c>
      <c r="I580">
        <v>50.920883818756401</v>
      </c>
      <c r="J580">
        <v>0.70071039733690199</v>
      </c>
      <c r="K580">
        <v>1785.58690721569</v>
      </c>
      <c r="L580">
        <v>1449.8363878478001</v>
      </c>
      <c r="M580">
        <v>75.894983713264693</v>
      </c>
      <c r="N580">
        <v>0.37188046021401799</v>
      </c>
      <c r="O580">
        <v>0.93242333942131705</v>
      </c>
      <c r="P580">
        <v>105.847143210487</v>
      </c>
      <c r="Q580">
        <v>0.16344015433481901</v>
      </c>
    </row>
    <row r="581" spans="1:17" x14ac:dyDescent="0.3">
      <c r="A581" t="s">
        <v>1288</v>
      </c>
      <c r="B581" t="s">
        <v>1289</v>
      </c>
      <c r="C581" t="str">
        <f>IFERROR(VLOOKUP(Table1[[#This Row],[Ticker]],[1]!Table1[[Symbol]:[Industry]],2,FALSE),"-")</f>
        <v>Healthcare</v>
      </c>
      <c r="D581" t="s">
        <v>293</v>
      </c>
      <c r="E581">
        <v>8578.9861485900001</v>
      </c>
      <c r="F581">
        <v>1308.45</v>
      </c>
      <c r="G581">
        <v>-2.4347385896052298</v>
      </c>
      <c r="H581">
        <v>3.1859308152210599</v>
      </c>
      <c r="I581">
        <v>7.4746327833307697</v>
      </c>
      <c r="J581">
        <v>0.54559706712052802</v>
      </c>
      <c r="K581">
        <v>1255.3621454597201</v>
      </c>
      <c r="L581">
        <v>1170.30505428785</v>
      </c>
      <c r="M581">
        <v>52.291827733408503</v>
      </c>
      <c r="N581">
        <v>1.0370732291454301</v>
      </c>
      <c r="O581">
        <v>26.405288700370601</v>
      </c>
      <c r="P581">
        <v>33.938990684819302</v>
      </c>
    </row>
    <row r="582" spans="1:17" x14ac:dyDescent="0.3">
      <c r="A582" t="s">
        <v>1290</v>
      </c>
      <c r="B582" t="s">
        <v>1291</v>
      </c>
      <c r="C582" t="str">
        <f>IFERROR(VLOOKUP(Table1[[#This Row],[Ticker]],[1]!Table1[[Symbol]:[Industry]],2,FALSE),"-")</f>
        <v>Construction</v>
      </c>
      <c r="D582" t="s">
        <v>46</v>
      </c>
      <c r="E582">
        <v>8570.4825657599995</v>
      </c>
      <c r="F582">
        <v>498.9</v>
      </c>
      <c r="G582">
        <v>152.734054402927</v>
      </c>
      <c r="H582">
        <v>-5.7820726229496398</v>
      </c>
      <c r="I582">
        <v>55.257154918656902</v>
      </c>
      <c r="J582">
        <v>-4.3055197445662703</v>
      </c>
      <c r="K582">
        <v>451.76745471921703</v>
      </c>
      <c r="L582">
        <v>345.07609517127503</v>
      </c>
      <c r="M582">
        <v>51.750332622066701</v>
      </c>
      <c r="N582">
        <v>2.0988359569252202</v>
      </c>
      <c r="O582">
        <v>18.2501503307276</v>
      </c>
      <c r="P582">
        <v>188.298179716844</v>
      </c>
      <c r="Q582">
        <v>0.18200719529882001</v>
      </c>
    </row>
    <row r="583" spans="1:17" x14ac:dyDescent="0.3">
      <c r="A583" t="s">
        <v>1292</v>
      </c>
      <c r="B583" t="s">
        <v>1293</v>
      </c>
      <c r="C583" t="str">
        <f>IFERROR(VLOOKUP(Table1[[#This Row],[Ticker]],[1]!Table1[[Symbol]:[Industry]],2,FALSE),"-")</f>
        <v>Construction Materials</v>
      </c>
      <c r="D583" t="s">
        <v>78</v>
      </c>
      <c r="E583">
        <v>8553.5383639399897</v>
      </c>
      <c r="F583">
        <v>169.33</v>
      </c>
      <c r="G583">
        <v>8.7722755295081498</v>
      </c>
      <c r="H583">
        <v>0.56818317581400402</v>
      </c>
      <c r="I583">
        <v>-21.719660281444099</v>
      </c>
      <c r="J583">
        <v>1.9418186858408</v>
      </c>
      <c r="K583">
        <v>164.825975771988</v>
      </c>
      <c r="L583">
        <v>159.75697345732701</v>
      </c>
      <c r="M583">
        <v>54.391215396622101</v>
      </c>
      <c r="N583">
        <v>1.08359181459285</v>
      </c>
      <c r="O583">
        <v>17.521998464536701</v>
      </c>
      <c r="P583">
        <v>41.167152980408503</v>
      </c>
      <c r="Q583">
        <v>-2.0021922477610001E-2</v>
      </c>
    </row>
    <row r="584" spans="1:17" x14ac:dyDescent="0.3">
      <c r="A584" t="s">
        <v>1294</v>
      </c>
      <c r="B584" t="s">
        <v>1295</v>
      </c>
      <c r="C584" t="str">
        <f>IFERROR(VLOOKUP(Table1[[#This Row],[Ticker]],[1]!Table1[[Symbol]:[Industry]],2,FALSE),"-")</f>
        <v>Capital Goods</v>
      </c>
      <c r="D584" t="s">
        <v>396</v>
      </c>
      <c r="E584">
        <v>8518.33244964</v>
      </c>
      <c r="F584">
        <v>636.95000000000005</v>
      </c>
      <c r="G584">
        <v>10.1982106072179</v>
      </c>
      <c r="H584">
        <v>-12.151434775001199</v>
      </c>
      <c r="I584">
        <v>-47.023825538055497</v>
      </c>
      <c r="J584">
        <v>-3.2926970969924598</v>
      </c>
      <c r="K584">
        <v>708.12861018523995</v>
      </c>
      <c r="L584">
        <v>758.78543638857502</v>
      </c>
      <c r="M584">
        <v>33.337778930059102</v>
      </c>
      <c r="N584">
        <v>1.30240763496217</v>
      </c>
      <c r="O584">
        <v>72.227019389277004</v>
      </c>
      <c r="P584">
        <v>37.022695493169799</v>
      </c>
      <c r="Q584">
        <v>0.14851389042812199</v>
      </c>
    </row>
    <row r="585" spans="1:17" x14ac:dyDescent="0.3">
      <c r="A585" t="s">
        <v>1296</v>
      </c>
      <c r="B585" t="s">
        <v>1297</v>
      </c>
      <c r="C585" t="str">
        <f>IFERROR(VLOOKUP(Table1[[#This Row],[Ticker]],[1]!Table1[[Symbol]:[Industry]],2,FALSE),"-")</f>
        <v>Healthcare</v>
      </c>
      <c r="D585" t="s">
        <v>62</v>
      </c>
      <c r="E585">
        <v>8513.5872961019995</v>
      </c>
      <c r="F585">
        <v>187.87</v>
      </c>
      <c r="G585">
        <v>51.065690355756203</v>
      </c>
      <c r="H585">
        <v>12.0671392030827</v>
      </c>
      <c r="I585">
        <v>5.6060431200327798</v>
      </c>
      <c r="J585">
        <v>-3.1063252435878499</v>
      </c>
      <c r="K585">
        <v>167.28803761992299</v>
      </c>
      <c r="L585">
        <v>148.56123817611601</v>
      </c>
      <c r="M585">
        <v>70.760422882637698</v>
      </c>
      <c r="N585">
        <v>1.51631132657545</v>
      </c>
      <c r="O585">
        <v>4.8597434396124797</v>
      </c>
      <c r="P585">
        <v>92.786044125192404</v>
      </c>
      <c r="Q585">
        <v>7.1692222820995993E-2</v>
      </c>
    </row>
    <row r="586" spans="1:17" x14ac:dyDescent="0.3">
      <c r="A586" t="s">
        <v>1298</v>
      </c>
      <c r="B586" t="s">
        <v>1299</v>
      </c>
      <c r="C586" t="str">
        <f>IFERROR(VLOOKUP(Table1[[#This Row],[Ticker]],[1]!Table1[[Symbol]:[Industry]],2,FALSE),"-")</f>
        <v>Financial Services</v>
      </c>
      <c r="D586" t="s">
        <v>24</v>
      </c>
      <c r="E586">
        <v>8510.8814427199995</v>
      </c>
      <c r="F586">
        <v>225.44</v>
      </c>
      <c r="G586">
        <v>-12.978136410976299</v>
      </c>
      <c r="H586">
        <v>-4.8232315730182904</v>
      </c>
      <c r="I586">
        <v>-29.834496993120901</v>
      </c>
      <c r="J586">
        <v>-3.3418802285340998</v>
      </c>
      <c r="K586">
        <v>222.824759934751</v>
      </c>
      <c r="L586">
        <v>221.151609094804</v>
      </c>
      <c r="M586">
        <v>62.992137069261602</v>
      </c>
      <c r="N586">
        <v>0.76847670596323003</v>
      </c>
      <c r="O586">
        <v>27.106990773598302</v>
      </c>
      <c r="P586">
        <v>17.4166666666666</v>
      </c>
      <c r="Q586">
        <v>0.12241039562929699</v>
      </c>
    </row>
    <row r="587" spans="1:17" hidden="1" x14ac:dyDescent="0.3">
      <c r="A587" t="s">
        <v>1300</v>
      </c>
      <c r="B587" t="s">
        <v>1301</v>
      </c>
      <c r="C587" t="str">
        <f>IFERROR(VLOOKUP(Table1[[#This Row],[Ticker]],[1]!Table1[[Symbol]:[Industry]],2,FALSE),"-")</f>
        <v>-</v>
      </c>
      <c r="D587" t="s">
        <v>193</v>
      </c>
      <c r="E587">
        <v>8500.5147863999991</v>
      </c>
      <c r="F587">
        <v>1929.75</v>
      </c>
      <c r="G587">
        <v>45.764318960389303</v>
      </c>
      <c r="H587">
        <v>-8.6342399689964502</v>
      </c>
      <c r="I587">
        <v>14.710253659226201</v>
      </c>
      <c r="J587">
        <v>-7.9927120048774603</v>
      </c>
      <c r="K587">
        <v>1922.6156192937699</v>
      </c>
      <c r="L587">
        <v>1640.6658437006199</v>
      </c>
      <c r="M587">
        <v>54.686078439715601</v>
      </c>
      <c r="N587">
        <v>0.82315934887916797</v>
      </c>
      <c r="O587">
        <v>14.315325819406601</v>
      </c>
      <c r="P587">
        <v>103.367056591843</v>
      </c>
      <c r="Q587">
        <v>0.12247870534637199</v>
      </c>
    </row>
    <row r="588" spans="1:17" hidden="1" x14ac:dyDescent="0.3">
      <c r="A588" t="s">
        <v>1302</v>
      </c>
      <c r="B588" t="s">
        <v>1303</v>
      </c>
      <c r="C588" t="str">
        <f>IFERROR(VLOOKUP(Table1[[#This Row],[Ticker]],[1]!Table1[[Symbol]:[Industry]],2,FALSE),"-")</f>
        <v>-</v>
      </c>
      <c r="D588" t="s">
        <v>62</v>
      </c>
      <c r="E588">
        <v>8496.4766736099991</v>
      </c>
      <c r="F588">
        <v>5118.55</v>
      </c>
      <c r="G588">
        <v>-26.1956553074493</v>
      </c>
      <c r="H588">
        <v>-3.5385346098352999</v>
      </c>
      <c r="I588">
        <v>-12.713717304931301</v>
      </c>
      <c r="J588">
        <v>-2.35603948406319</v>
      </c>
      <c r="K588">
        <v>4988.4931063145696</v>
      </c>
      <c r="L588">
        <v>4963.9198600094496</v>
      </c>
      <c r="M588">
        <v>54.152969310402</v>
      </c>
      <c r="N588">
        <v>0.67548375711165398</v>
      </c>
      <c r="O588">
        <v>10.2431352629162</v>
      </c>
      <c r="P588">
        <v>10.395660566585001</v>
      </c>
      <c r="Q588">
        <v>-8.5392959829209997E-2</v>
      </c>
    </row>
    <row r="589" spans="1:17" x14ac:dyDescent="0.3">
      <c r="A589" t="s">
        <v>1304</v>
      </c>
      <c r="B589" t="s">
        <v>1305</v>
      </c>
      <c r="C589" t="str">
        <f>IFERROR(VLOOKUP(Table1[[#This Row],[Ticker]],[1]!Table1[[Symbol]:[Industry]],2,FALSE),"-")</f>
        <v>Financial Services</v>
      </c>
      <c r="D589" t="s">
        <v>24</v>
      </c>
      <c r="E589">
        <v>8491.4686858379991</v>
      </c>
      <c r="F589">
        <v>43.91</v>
      </c>
      <c r="G589">
        <v>-20.510200140605999</v>
      </c>
      <c r="H589">
        <v>-15.935400384126</v>
      </c>
      <c r="I589">
        <v>-38.081541120506301</v>
      </c>
      <c r="J589">
        <v>-2.4050667202379601</v>
      </c>
      <c r="K589">
        <v>48.1147595711668</v>
      </c>
      <c r="L589">
        <v>49.626846081801297</v>
      </c>
      <c r="M589">
        <v>32.615749008869003</v>
      </c>
      <c r="N589">
        <v>1.26544491839923</v>
      </c>
      <c r="O589">
        <v>43.475290366659003</v>
      </c>
      <c r="P589">
        <v>9.7750000000000004</v>
      </c>
      <c r="Q589">
        <v>2.7781172584088999E-2</v>
      </c>
    </row>
    <row r="590" spans="1:17" x14ac:dyDescent="0.3">
      <c r="A590" t="s">
        <v>1306</v>
      </c>
      <c r="B590" t="s">
        <v>1307</v>
      </c>
      <c r="C590" t="str">
        <f>IFERROR(VLOOKUP(Table1[[#This Row],[Ticker]],[1]!Table1[[Symbol]:[Industry]],2,FALSE),"-")</f>
        <v>Fast Moving Consumer Goods</v>
      </c>
      <c r="D590" t="s">
        <v>122</v>
      </c>
      <c r="E590">
        <v>8465.0108580800006</v>
      </c>
      <c r="F590">
        <v>1439.2</v>
      </c>
      <c r="G590">
        <v>47.394009609757497</v>
      </c>
      <c r="H590">
        <v>-4.5079179765689998</v>
      </c>
      <c r="I590">
        <v>8.7184519321544691</v>
      </c>
      <c r="J590">
        <v>-3.4211365947010801</v>
      </c>
      <c r="K590">
        <v>1345.29808990438</v>
      </c>
      <c r="L590">
        <v>1166.0846351840501</v>
      </c>
      <c r="M590">
        <v>62.943106276644599</v>
      </c>
      <c r="N590">
        <v>0.65444813686140602</v>
      </c>
      <c r="O590">
        <v>8.8069760978321199</v>
      </c>
      <c r="P590">
        <v>79.8887569526904</v>
      </c>
      <c r="Q590">
        <v>0.114287381229665</v>
      </c>
    </row>
    <row r="591" spans="1:17" hidden="1" x14ac:dyDescent="0.3">
      <c r="A591" t="s">
        <v>1308</v>
      </c>
      <c r="B591" t="s">
        <v>1309</v>
      </c>
      <c r="C591" t="str">
        <f>IFERROR(VLOOKUP(Table1[[#This Row],[Ticker]],[1]!Table1[[Symbol]:[Industry]],2,FALSE),"-")</f>
        <v>-</v>
      </c>
      <c r="D591" t="s">
        <v>258</v>
      </c>
      <c r="E591">
        <v>8440.3869279999999</v>
      </c>
      <c r="F591">
        <v>4212.8</v>
      </c>
      <c r="G591">
        <v>585.47115741006496</v>
      </c>
      <c r="H591">
        <v>40.350474332557198</v>
      </c>
      <c r="I591">
        <v>282.16060182557698</v>
      </c>
      <c r="J591">
        <v>-10.588205201511</v>
      </c>
      <c r="K591">
        <v>3142.82800296403</v>
      </c>
      <c r="L591">
        <v>1919.69615876749</v>
      </c>
      <c r="M591">
        <v>62.171183469837402</v>
      </c>
      <c r="N591">
        <v>0.94838866797674704</v>
      </c>
      <c r="O591">
        <v>11.3273832130649</v>
      </c>
      <c r="P591">
        <v>617.98892202812101</v>
      </c>
      <c r="Q591">
        <v>0.14630131173434299</v>
      </c>
    </row>
    <row r="592" spans="1:17" x14ac:dyDescent="0.3">
      <c r="A592" t="s">
        <v>1310</v>
      </c>
      <c r="B592" t="s">
        <v>1311</v>
      </c>
      <c r="C592" t="str">
        <f>IFERROR(VLOOKUP(Table1[[#This Row],[Ticker]],[1]!Table1[[Symbol]:[Industry]],2,FALSE),"-")</f>
        <v>Construction</v>
      </c>
      <c r="D592" t="s">
        <v>46</v>
      </c>
      <c r="E592">
        <v>8427.0293634699992</v>
      </c>
      <c r="F592">
        <v>50.17</v>
      </c>
      <c r="G592">
        <v>122.606574207918</v>
      </c>
      <c r="H592">
        <v>-3.2826824428658599</v>
      </c>
      <c r="I592">
        <v>41.548608522415201</v>
      </c>
      <c r="J592">
        <v>1.9634330089800101</v>
      </c>
      <c r="K592">
        <v>44.585128121394803</v>
      </c>
      <c r="L592">
        <v>35.930593121408698</v>
      </c>
      <c r="M592">
        <v>57.712266075022903</v>
      </c>
      <c r="N592">
        <v>1.2879575292051999</v>
      </c>
      <c r="O592">
        <v>6.4381104245565002</v>
      </c>
      <c r="P592">
        <v>181.73698748182801</v>
      </c>
      <c r="Q592">
        <v>0.120646722758011</v>
      </c>
    </row>
    <row r="593" spans="1:17" x14ac:dyDescent="0.3">
      <c r="A593" t="s">
        <v>1312</v>
      </c>
      <c r="B593" t="s">
        <v>1313</v>
      </c>
      <c r="C593" t="str">
        <f>IFERROR(VLOOKUP(Table1[[#This Row],[Ticker]],[1]!Table1[[Symbol]:[Industry]],2,FALSE),"-")</f>
        <v>Services</v>
      </c>
      <c r="D593" t="s">
        <v>384</v>
      </c>
      <c r="E593">
        <v>8408.7711799999997</v>
      </c>
      <c r="F593">
        <v>190.2</v>
      </c>
      <c r="G593">
        <v>-32.351555494016502</v>
      </c>
      <c r="H593">
        <v>1.79623169854826</v>
      </c>
      <c r="I593">
        <v>-15.1071393678943</v>
      </c>
      <c r="J593">
        <v>-3.5965663343505101</v>
      </c>
      <c r="K593">
        <v>179.522752100974</v>
      </c>
      <c r="L593">
        <v>191.11969511170801</v>
      </c>
      <c r="M593">
        <v>63.750096793498599</v>
      </c>
      <c r="N593">
        <v>1.15552883884998</v>
      </c>
      <c r="O593">
        <v>35.6466876971608</v>
      </c>
      <c r="P593">
        <v>31.172413793103399</v>
      </c>
    </row>
    <row r="594" spans="1:17" x14ac:dyDescent="0.3">
      <c r="A594" t="s">
        <v>1314</v>
      </c>
      <c r="B594" t="s">
        <v>1315</v>
      </c>
      <c r="C594" t="str">
        <f>IFERROR(VLOOKUP(Table1[[#This Row],[Ticker]],[1]!Table1[[Symbol]:[Industry]],2,FALSE),"-")</f>
        <v>Chemicals</v>
      </c>
      <c r="D594" t="s">
        <v>396</v>
      </c>
      <c r="E594">
        <v>8405.8955017099997</v>
      </c>
      <c r="F594">
        <v>531.65</v>
      </c>
      <c r="G594">
        <v>-6.0771167553065402</v>
      </c>
      <c r="H594">
        <v>-17.920954413385399</v>
      </c>
      <c r="I594">
        <v>-4.2068800921804197</v>
      </c>
      <c r="J594">
        <v>-4.7784882975840697</v>
      </c>
      <c r="K594">
        <v>523.32123890769606</v>
      </c>
      <c r="L594">
        <v>487.80868625334199</v>
      </c>
      <c r="M594">
        <v>36.921119152129002</v>
      </c>
      <c r="N594">
        <v>0.63876928861279303</v>
      </c>
      <c r="O594">
        <v>19.232577823756198</v>
      </c>
      <c r="P594">
        <v>31.988579940417001</v>
      </c>
      <c r="Q594">
        <v>-1.1954450345684001E-2</v>
      </c>
    </row>
    <row r="595" spans="1:17" hidden="1" x14ac:dyDescent="0.3">
      <c r="A595" t="s">
        <v>1316</v>
      </c>
      <c r="B595" t="s">
        <v>1317</v>
      </c>
      <c r="C595" t="str">
        <f>IFERROR(VLOOKUP(Table1[[#This Row],[Ticker]],[1]!Table1[[Symbol]:[Industry]],2,FALSE),"-")</f>
        <v>-</v>
      </c>
      <c r="D595" t="s">
        <v>713</v>
      </c>
      <c r="E595">
        <v>8375.5088797930002</v>
      </c>
      <c r="F595">
        <v>258.26</v>
      </c>
      <c r="G595">
        <v>0.47666869544498103</v>
      </c>
      <c r="H595">
        <v>-0.50319356501633505</v>
      </c>
      <c r="I595">
        <v>0.75421034338432502</v>
      </c>
      <c r="J595">
        <v>-0.81336094724586006</v>
      </c>
      <c r="K595">
        <v>246.32481406760999</v>
      </c>
      <c r="L595">
        <v>229.05346358497599</v>
      </c>
      <c r="M595">
        <v>59.785019392106697</v>
      </c>
      <c r="N595">
        <v>1.06376491561831</v>
      </c>
      <c r="O595">
        <v>0.60404243785332401</v>
      </c>
      <c r="P595">
        <v>31.163026917216801</v>
      </c>
      <c r="Q595">
        <v>1.1816369177710001E-3</v>
      </c>
    </row>
    <row r="596" spans="1:17" hidden="1" x14ac:dyDescent="0.3">
      <c r="A596" t="s">
        <v>1318</v>
      </c>
      <c r="B596" t="s">
        <v>1319</v>
      </c>
      <c r="C596" t="str">
        <f>IFERROR(VLOOKUP(Table1[[#This Row],[Ticker]],[1]!Table1[[Symbol]:[Industry]],2,FALSE),"-")</f>
        <v>-</v>
      </c>
      <c r="D596" t="s">
        <v>1320</v>
      </c>
      <c r="E596">
        <v>8369.7008711939998</v>
      </c>
      <c r="F596">
        <v>1230.3900000000001</v>
      </c>
      <c r="K596">
        <v>1221.0284065276701</v>
      </c>
      <c r="L596">
        <v>1201.49851616978</v>
      </c>
      <c r="M596">
        <v>68.273684852772604</v>
      </c>
      <c r="N596">
        <v>1</v>
      </c>
      <c r="Q596">
        <v>-6.1080809493942997E-2</v>
      </c>
    </row>
    <row r="597" spans="1:17" x14ac:dyDescent="0.3">
      <c r="A597" t="s">
        <v>1321</v>
      </c>
      <c r="B597" t="s">
        <v>1322</v>
      </c>
      <c r="C597" t="str">
        <f>IFERROR(VLOOKUP(Table1[[#This Row],[Ticker]],[1]!Table1[[Symbol]:[Industry]],2,FALSE),"-")</f>
        <v>Healthcare</v>
      </c>
      <c r="D597" t="s">
        <v>62</v>
      </c>
      <c r="E597">
        <v>8365.7997247099993</v>
      </c>
      <c r="F597">
        <v>908.4</v>
      </c>
      <c r="G597">
        <v>78.924631140379006</v>
      </c>
      <c r="H597">
        <v>-11.1225370965658</v>
      </c>
      <c r="I597">
        <v>21.5130251295849</v>
      </c>
      <c r="J597">
        <v>-3.6093617693775202</v>
      </c>
      <c r="K597">
        <v>904.252686205896</v>
      </c>
      <c r="L597">
        <v>747.28008812216001</v>
      </c>
      <c r="M597">
        <v>31.3346996065026</v>
      </c>
      <c r="N597">
        <v>0.40482815163563102</v>
      </c>
      <c r="O597">
        <v>9.4066490532804998</v>
      </c>
      <c r="P597">
        <v>120.431933996602</v>
      </c>
      <c r="Q597">
        <v>-1.3497020864610999E-2</v>
      </c>
    </row>
    <row r="598" spans="1:17" x14ac:dyDescent="0.3">
      <c r="A598" t="s">
        <v>1323</v>
      </c>
      <c r="B598" t="s">
        <v>1324</v>
      </c>
      <c r="C598" t="str">
        <f>IFERROR(VLOOKUP(Table1[[#This Row],[Ticker]],[1]!Table1[[Symbol]:[Industry]],2,FALSE),"-")</f>
        <v>Construction Materials</v>
      </c>
      <c r="D598" t="s">
        <v>78</v>
      </c>
      <c r="E598">
        <v>8311.1619147710007</v>
      </c>
      <c r="F598">
        <v>205.63</v>
      </c>
      <c r="G598">
        <v>17.926405260868201</v>
      </c>
      <c r="H598">
        <v>-13.661580359336</v>
      </c>
      <c r="I598">
        <v>2.4056617540099299</v>
      </c>
      <c r="J598">
        <v>-4.1159941246181404</v>
      </c>
      <c r="K598">
        <v>214.52023876082501</v>
      </c>
      <c r="L598">
        <v>196.30571801708899</v>
      </c>
      <c r="M598">
        <v>30.356929741150299</v>
      </c>
      <c r="N598">
        <v>0.478146941052636</v>
      </c>
      <c r="O598">
        <v>24.4954529981033</v>
      </c>
      <c r="P598">
        <v>46.773733047822901</v>
      </c>
      <c r="Q598">
        <v>4.4916921688931001E-2</v>
      </c>
    </row>
    <row r="599" spans="1:17" x14ac:dyDescent="0.3">
      <c r="A599" t="s">
        <v>1325</v>
      </c>
      <c r="B599" t="s">
        <v>1326</v>
      </c>
      <c r="C599" t="str">
        <f>IFERROR(VLOOKUP(Table1[[#This Row],[Ticker]],[1]!Table1[[Symbol]:[Industry]],2,FALSE),"-")</f>
        <v>Financial Services</v>
      </c>
      <c r="D599" t="s">
        <v>21</v>
      </c>
      <c r="E599">
        <v>8306.3017735119993</v>
      </c>
      <c r="F599">
        <v>29.99</v>
      </c>
      <c r="G599">
        <v>67.191772880189504</v>
      </c>
      <c r="H599">
        <v>-11.510489523915201</v>
      </c>
      <c r="I599">
        <v>0.84727507887057896</v>
      </c>
      <c r="J599">
        <v>-8.6982261262942197E-3</v>
      </c>
      <c r="K599">
        <v>31.2815512994475</v>
      </c>
      <c r="L599">
        <v>28.6428848784332</v>
      </c>
      <c r="M599">
        <v>41.103575298571997</v>
      </c>
      <c r="N599">
        <v>0.78572441944829896</v>
      </c>
      <c r="O599">
        <v>41.713904634878297</v>
      </c>
      <c r="P599">
        <v>118.905109489051</v>
      </c>
      <c r="Q599">
        <v>1.9399776986161001E-2</v>
      </c>
    </row>
    <row r="600" spans="1:17" x14ac:dyDescent="0.3">
      <c r="A600" t="s">
        <v>1327</v>
      </c>
      <c r="B600" t="s">
        <v>1328</v>
      </c>
      <c r="C600" t="str">
        <f>IFERROR(VLOOKUP(Table1[[#This Row],[Ticker]],[1]!Table1[[Symbol]:[Industry]],2,FALSE),"-")</f>
        <v>Chemicals</v>
      </c>
      <c r="D600" t="s">
        <v>550</v>
      </c>
      <c r="E600">
        <v>8254.0768031999996</v>
      </c>
      <c r="F600">
        <v>753.9</v>
      </c>
      <c r="G600">
        <v>-50.859742665329399</v>
      </c>
      <c r="H600">
        <v>-9.6573787732583902</v>
      </c>
      <c r="I600">
        <v>-32.136036878400098</v>
      </c>
      <c r="J600">
        <v>-2.6031845730035501</v>
      </c>
      <c r="K600">
        <v>783.68948977868604</v>
      </c>
      <c r="L600">
        <v>862.77453052297096</v>
      </c>
      <c r="M600">
        <v>36.491849068402999</v>
      </c>
      <c r="N600">
        <v>0.47875948297617998</v>
      </c>
      <c r="O600">
        <v>46.743599946942503</v>
      </c>
      <c r="P600">
        <v>4.6501943364797196</v>
      </c>
      <c r="Q600">
        <v>-4.8040611450476001E-2</v>
      </c>
    </row>
    <row r="601" spans="1:17" x14ac:dyDescent="0.3">
      <c r="A601" t="s">
        <v>1329</v>
      </c>
      <c r="B601" t="s">
        <v>1330</v>
      </c>
      <c r="C601" t="str">
        <f>IFERROR(VLOOKUP(Table1[[#This Row],[Ticker]],[1]!Table1[[Symbol]:[Industry]],2,FALSE),"-")</f>
        <v>Capital Goods</v>
      </c>
      <c r="D601" t="s">
        <v>220</v>
      </c>
      <c r="E601">
        <v>8161.0197436999997</v>
      </c>
      <c r="F601">
        <v>2114.5</v>
      </c>
      <c r="G601">
        <v>8.3839877931296893</v>
      </c>
      <c r="H601">
        <v>-9.43173990045584</v>
      </c>
      <c r="I601">
        <v>3.6536038070298602</v>
      </c>
      <c r="J601">
        <v>-7.9389659162411901</v>
      </c>
      <c r="K601">
        <v>2209.3735149555</v>
      </c>
      <c r="L601">
        <v>1971.0837054651599</v>
      </c>
      <c r="M601">
        <v>31.493286002564101</v>
      </c>
      <c r="N601">
        <v>0.61075169223719705</v>
      </c>
      <c r="O601">
        <v>29.7233388507921</v>
      </c>
      <c r="P601">
        <v>44.6405362883918</v>
      </c>
      <c r="Q601">
        <v>-2.9627625455553998E-2</v>
      </c>
    </row>
    <row r="602" spans="1:17" x14ac:dyDescent="0.3">
      <c r="A602" t="s">
        <v>1331</v>
      </c>
      <c r="B602" t="s">
        <v>1332</v>
      </c>
      <c r="C602" t="str">
        <f>IFERROR(VLOOKUP(Table1[[#This Row],[Ticker]],[1]!Table1[[Symbol]:[Industry]],2,FALSE),"-")</f>
        <v>Healthcare</v>
      </c>
      <c r="D602" t="s">
        <v>62</v>
      </c>
      <c r="E602">
        <v>8125.8512924399902</v>
      </c>
      <c r="F602">
        <v>498.65</v>
      </c>
      <c r="G602">
        <v>24.0972688629491</v>
      </c>
      <c r="H602">
        <v>1.7257281315538</v>
      </c>
      <c r="I602">
        <v>7.4754517754733101</v>
      </c>
      <c r="J602">
        <v>-5.9020755441300796</v>
      </c>
      <c r="K602">
        <v>469.013612020327</v>
      </c>
      <c r="L602">
        <v>427.61610294045499</v>
      </c>
      <c r="M602">
        <v>60.860092707680003</v>
      </c>
      <c r="N602">
        <v>2.30107997082145</v>
      </c>
      <c r="O602">
        <v>4.6124536247869203</v>
      </c>
      <c r="P602">
        <v>53.430769230769201</v>
      </c>
      <c r="Q602">
        <v>-1.1802890446315E-2</v>
      </c>
    </row>
    <row r="603" spans="1:17" hidden="1" x14ac:dyDescent="0.3">
      <c r="A603" t="s">
        <v>1333</v>
      </c>
      <c r="B603" t="s">
        <v>1334</v>
      </c>
      <c r="C603" t="str">
        <f>IFERROR(VLOOKUP(Table1[[#This Row],[Ticker]],[1]!Table1[[Symbol]:[Industry]],2,FALSE),"-")</f>
        <v>-</v>
      </c>
      <c r="D603" t="s">
        <v>130</v>
      </c>
      <c r="E603">
        <v>8088.9436811249998</v>
      </c>
      <c r="F603">
        <v>335.25</v>
      </c>
      <c r="G603">
        <v>337.382522733629</v>
      </c>
      <c r="H603">
        <v>1.8211141436893401</v>
      </c>
      <c r="I603">
        <v>77.395789586678006</v>
      </c>
      <c r="J603">
        <v>-2.4712107568669399</v>
      </c>
      <c r="K603">
        <v>313.96185908350498</v>
      </c>
      <c r="L603">
        <v>221.598304065089</v>
      </c>
      <c r="M603">
        <v>41.326784439086701</v>
      </c>
      <c r="N603">
        <v>0.70752168340457899</v>
      </c>
      <c r="O603">
        <v>14.541387024608399</v>
      </c>
      <c r="P603">
        <v>392.65246142542202</v>
      </c>
      <c r="Q603">
        <v>0.125913329131143</v>
      </c>
    </row>
    <row r="604" spans="1:17" x14ac:dyDescent="0.3">
      <c r="A604" t="s">
        <v>1335</v>
      </c>
      <c r="B604" t="s">
        <v>1336</v>
      </c>
      <c r="C604" t="str">
        <f>IFERROR(VLOOKUP(Table1[[#This Row],[Ticker]],[1]!Table1[[Symbol]:[Industry]],2,FALSE),"-")</f>
        <v>Utilities</v>
      </c>
      <c r="D604" t="s">
        <v>1337</v>
      </c>
      <c r="E604">
        <v>8088.8236100000004</v>
      </c>
      <c r="F604">
        <v>656.85</v>
      </c>
      <c r="G604">
        <v>-0.68661267883735599</v>
      </c>
      <c r="H604">
        <v>20.8362387276016</v>
      </c>
      <c r="I604">
        <v>8.7077282858863292</v>
      </c>
      <c r="J604">
        <v>0.53333832473779197</v>
      </c>
      <c r="K604">
        <v>572.141956037348</v>
      </c>
      <c r="L604">
        <v>524.90641370675803</v>
      </c>
      <c r="M604">
        <v>62.298190092956602</v>
      </c>
      <c r="N604">
        <v>2.4435462441498998</v>
      </c>
      <c r="O604">
        <v>8.0916495394686798</v>
      </c>
      <c r="P604">
        <v>61.408035385182401</v>
      </c>
      <c r="Q604">
        <v>0.151558871095759</v>
      </c>
    </row>
    <row r="605" spans="1:17" x14ac:dyDescent="0.3">
      <c r="A605" t="s">
        <v>1338</v>
      </c>
      <c r="B605" t="s">
        <v>1339</v>
      </c>
      <c r="C605" t="str">
        <f>IFERROR(VLOOKUP(Table1[[#This Row],[Ticker]],[1]!Table1[[Symbol]:[Industry]],2,FALSE),"-")</f>
        <v>Fast Moving Consumer Goods</v>
      </c>
      <c r="D605" t="s">
        <v>422</v>
      </c>
      <c r="E605">
        <v>8062.3351552499998</v>
      </c>
      <c r="F605">
        <v>591.75</v>
      </c>
      <c r="G605">
        <v>19.384577543455698</v>
      </c>
      <c r="H605">
        <v>-4.3352279311375703</v>
      </c>
      <c r="I605">
        <v>-4.1123167354150603</v>
      </c>
      <c r="J605">
        <v>-3.1896219944625002</v>
      </c>
      <c r="K605">
        <v>578.72248071544504</v>
      </c>
      <c r="L605">
        <v>509.61935111809697</v>
      </c>
      <c r="M605">
        <v>38.694350007739402</v>
      </c>
      <c r="N605">
        <v>0.54176551297826403</v>
      </c>
      <c r="O605">
        <v>13.561470215462601</v>
      </c>
      <c r="P605">
        <v>53.3428349313293</v>
      </c>
      <c r="Q605">
        <v>-4.7032253441412999E-2</v>
      </c>
    </row>
    <row r="606" spans="1:17" x14ac:dyDescent="0.3">
      <c r="A606" t="s">
        <v>1340</v>
      </c>
      <c r="B606" t="s">
        <v>1341</v>
      </c>
      <c r="C606" t="str">
        <f>IFERROR(VLOOKUP(Table1[[#This Row],[Ticker]],[1]!Table1[[Symbol]:[Industry]],2,FALSE),"-")</f>
        <v>Fast Moving Consumer Goods</v>
      </c>
      <c r="D606" t="s">
        <v>247</v>
      </c>
      <c r="E606">
        <v>8051.7335759999996</v>
      </c>
      <c r="F606">
        <v>601.6</v>
      </c>
      <c r="G606">
        <v>-37.056029148721301</v>
      </c>
      <c r="H606">
        <v>-4.6459663683617798</v>
      </c>
      <c r="I606">
        <v>-16.569454966982999</v>
      </c>
      <c r="J606">
        <v>1.08123057735748</v>
      </c>
      <c r="K606">
        <v>592.80396506405498</v>
      </c>
      <c r="L606">
        <v>602.63401183424105</v>
      </c>
      <c r="M606">
        <v>57.557207921199399</v>
      </c>
      <c r="N606">
        <v>1.28204145186541</v>
      </c>
      <c r="O606">
        <v>19.3400930851063</v>
      </c>
      <c r="P606">
        <v>9.0645395213923194</v>
      </c>
      <c r="Q606">
        <v>1.0920127907336E-2</v>
      </c>
    </row>
    <row r="607" spans="1:17" x14ac:dyDescent="0.3">
      <c r="A607" t="s">
        <v>1342</v>
      </c>
      <c r="B607" t="s">
        <v>1343</v>
      </c>
      <c r="C607" t="str">
        <f>IFERROR(VLOOKUP(Table1[[#This Row],[Ticker]],[1]!Table1[[Symbol]:[Industry]],2,FALSE),"-")</f>
        <v>Consumer Services</v>
      </c>
      <c r="D607" t="s">
        <v>146</v>
      </c>
      <c r="E607">
        <v>8049.500446</v>
      </c>
      <c r="F607">
        <v>678.15</v>
      </c>
      <c r="G607">
        <v>-49.361872984990796</v>
      </c>
      <c r="H607">
        <v>-8.1838707330824807</v>
      </c>
      <c r="I607">
        <v>-19.561020498464401</v>
      </c>
      <c r="J607">
        <v>-0.91690593383024899</v>
      </c>
      <c r="K607">
        <v>689.05965942636101</v>
      </c>
      <c r="L607">
        <v>716.90408156585204</v>
      </c>
      <c r="M607">
        <v>41.145296310463401</v>
      </c>
      <c r="N607">
        <v>2.68785873360078</v>
      </c>
      <c r="O607">
        <v>44.215881442158803</v>
      </c>
      <c r="P607">
        <v>13.2893417975275</v>
      </c>
      <c r="Q607">
        <v>-0.1057149179459</v>
      </c>
    </row>
    <row r="608" spans="1:17" x14ac:dyDescent="0.3">
      <c r="A608" t="s">
        <v>1344</v>
      </c>
      <c r="B608" t="s">
        <v>1345</v>
      </c>
      <c r="C608" t="str">
        <f>IFERROR(VLOOKUP(Table1[[#This Row],[Ticker]],[1]!Table1[[Symbol]:[Industry]],2,FALSE),"-")</f>
        <v>Healthcare</v>
      </c>
      <c r="D608" t="s">
        <v>293</v>
      </c>
      <c r="E608">
        <v>8041.0751437500003</v>
      </c>
      <c r="F608">
        <v>783.75</v>
      </c>
      <c r="G608">
        <v>44.379917265801701</v>
      </c>
      <c r="H608">
        <v>-4.7329748405266798</v>
      </c>
      <c r="I608">
        <v>5.2692122311651399</v>
      </c>
      <c r="J608">
        <v>-1.7661313038208</v>
      </c>
      <c r="K608">
        <v>767.56680163799695</v>
      </c>
      <c r="L608">
        <v>665.87383198548298</v>
      </c>
      <c r="M608">
        <v>46.693029553614203</v>
      </c>
      <c r="N608">
        <v>0.90753361810122302</v>
      </c>
      <c r="O608">
        <v>12.2807017543859</v>
      </c>
      <c r="P608">
        <v>79.245283018867894</v>
      </c>
      <c r="Q608">
        <v>9.0267378669840002E-3</v>
      </c>
    </row>
    <row r="609" spans="1:17" x14ac:dyDescent="0.3">
      <c r="A609" t="s">
        <v>1346</v>
      </c>
      <c r="B609" t="s">
        <v>1347</v>
      </c>
      <c r="C609" t="str">
        <f>IFERROR(VLOOKUP(Table1[[#This Row],[Ticker]],[1]!Table1[[Symbol]:[Industry]],2,FALSE),"-")</f>
        <v>Financial Services</v>
      </c>
      <c r="D609" t="s">
        <v>557</v>
      </c>
      <c r="E609">
        <v>8027.4936415519996</v>
      </c>
      <c r="F609">
        <v>243.04</v>
      </c>
      <c r="G609">
        <v>14.7749946503784</v>
      </c>
      <c r="H609">
        <v>2.3986683941843001</v>
      </c>
      <c r="I609">
        <v>1.7507033187713099</v>
      </c>
      <c r="J609">
        <v>1.9476078697566599</v>
      </c>
      <c r="K609">
        <v>231.56587292931599</v>
      </c>
      <c r="L609">
        <v>220.28505753595499</v>
      </c>
      <c r="M609">
        <v>50.433165959821302</v>
      </c>
      <c r="N609">
        <v>2.2470758900548802</v>
      </c>
      <c r="O609">
        <v>15.4542462146148</v>
      </c>
      <c r="P609">
        <v>49.2874692874692</v>
      </c>
      <c r="Q609">
        <v>2.7043069632398001E-2</v>
      </c>
    </row>
    <row r="610" spans="1:17" x14ac:dyDescent="0.3">
      <c r="A610" t="s">
        <v>1348</v>
      </c>
      <c r="B610" t="s">
        <v>1349</v>
      </c>
      <c r="C610" t="str">
        <f>IFERROR(VLOOKUP(Table1[[#This Row],[Ticker]],[1]!Table1[[Symbol]:[Industry]],2,FALSE),"-")</f>
        <v>Realty</v>
      </c>
      <c r="D610" t="s">
        <v>140</v>
      </c>
      <c r="E610">
        <v>7898.4251647999999</v>
      </c>
      <c r="F610">
        <v>947.2</v>
      </c>
      <c r="G610">
        <v>103.23288816492401</v>
      </c>
      <c r="H610">
        <v>-3.09411323205196</v>
      </c>
      <c r="I610">
        <v>99.481593451377805</v>
      </c>
      <c r="J610">
        <v>-6.7076407798352404</v>
      </c>
      <c r="K610">
        <v>918.87060570587096</v>
      </c>
      <c r="L610">
        <v>709.35563083182399</v>
      </c>
      <c r="M610">
        <v>37.5011971559587</v>
      </c>
      <c r="N610">
        <v>1.6304887639661201</v>
      </c>
      <c r="O610">
        <v>17.1875</v>
      </c>
      <c r="P610">
        <v>161.80210060806999</v>
      </c>
      <c r="Q610">
        <v>0.187583767141142</v>
      </c>
    </row>
    <row r="611" spans="1:17" hidden="1" x14ac:dyDescent="0.3">
      <c r="A611" t="s">
        <v>1350</v>
      </c>
      <c r="B611" t="s">
        <v>1351</v>
      </c>
      <c r="C611" t="str">
        <f>IFERROR(VLOOKUP(Table1[[#This Row],[Ticker]],[1]!Table1[[Symbol]:[Industry]],2,FALSE),"-")</f>
        <v>Financial Services</v>
      </c>
      <c r="D611" t="s">
        <v>481</v>
      </c>
      <c r="E611">
        <v>7873.46526738999</v>
      </c>
      <c r="F611">
        <v>734.35</v>
      </c>
      <c r="G611">
        <v>9.1473671865041002</v>
      </c>
      <c r="H611">
        <v>-3.78893137284361</v>
      </c>
      <c r="I611">
        <v>19.869054117588799</v>
      </c>
      <c r="J611">
        <v>-6.8478164821243404</v>
      </c>
      <c r="K611">
        <v>668.44948556405996</v>
      </c>
      <c r="M611">
        <v>61.462607101122302</v>
      </c>
      <c r="N611">
        <v>1.00810605550815</v>
      </c>
      <c r="O611">
        <v>3.7652345611765399</v>
      </c>
      <c r="P611">
        <v>41.452374073003902</v>
      </c>
    </row>
    <row r="612" spans="1:17" x14ac:dyDescent="0.3">
      <c r="A612" t="s">
        <v>1352</v>
      </c>
      <c r="B612" t="s">
        <v>1353</v>
      </c>
      <c r="C612" t="str">
        <f>IFERROR(VLOOKUP(Table1[[#This Row],[Ticker]],[1]!Table1[[Symbol]:[Industry]],2,FALSE),"-")</f>
        <v>Textiles</v>
      </c>
      <c r="D612" t="s">
        <v>647</v>
      </c>
      <c r="E612">
        <v>7861.7670263</v>
      </c>
      <c r="F612">
        <v>397.9</v>
      </c>
      <c r="G612">
        <v>50.3530403060144</v>
      </c>
      <c r="H612">
        <v>-0.53790411787294401</v>
      </c>
      <c r="I612">
        <v>27.424564375020498</v>
      </c>
      <c r="J612">
        <v>-4.3642239538345304</v>
      </c>
      <c r="K612">
        <v>381.84520610050902</v>
      </c>
      <c r="L612">
        <v>323.79102562280502</v>
      </c>
      <c r="M612">
        <v>45.607676044480201</v>
      </c>
      <c r="N612">
        <v>2.50789569217577</v>
      </c>
      <c r="O612">
        <v>13.2570997738125</v>
      </c>
      <c r="P612">
        <v>98.850574712643606</v>
      </c>
      <c r="Q612">
        <v>4.7165274647501997E-2</v>
      </c>
    </row>
    <row r="613" spans="1:17" x14ac:dyDescent="0.3">
      <c r="A613" t="s">
        <v>1354</v>
      </c>
      <c r="B613" t="s">
        <v>1355</v>
      </c>
      <c r="C613" t="str">
        <f>IFERROR(VLOOKUP(Table1[[#This Row],[Ticker]],[1]!Table1[[Symbol]:[Industry]],2,FALSE),"-")</f>
        <v>Utilities</v>
      </c>
      <c r="D613" t="s">
        <v>1356</v>
      </c>
      <c r="E613">
        <v>7859.9372427799999</v>
      </c>
      <c r="F613">
        <v>1255.25</v>
      </c>
      <c r="G613">
        <v>121.183527204584</v>
      </c>
      <c r="H613">
        <v>8.3652756600831903</v>
      </c>
      <c r="I613">
        <v>84.1656097435758</v>
      </c>
      <c r="J613">
        <v>-3.5873189499434699</v>
      </c>
      <c r="K613">
        <v>1123.4584935160799</v>
      </c>
      <c r="L613">
        <v>824.14459059280796</v>
      </c>
      <c r="M613">
        <v>45.2718427015594</v>
      </c>
      <c r="N613">
        <v>0.56342287516968304</v>
      </c>
      <c r="O613">
        <v>9.8585939055964893</v>
      </c>
      <c r="P613">
        <v>188.26501320473</v>
      </c>
      <c r="Q613">
        <v>0.14209509167669701</v>
      </c>
    </row>
    <row r="614" spans="1:17" x14ac:dyDescent="0.3">
      <c r="A614" t="s">
        <v>1357</v>
      </c>
      <c r="B614" t="s">
        <v>1358</v>
      </c>
      <c r="C614" t="str">
        <f>IFERROR(VLOOKUP(Table1[[#This Row],[Ticker]],[1]!Table1[[Symbol]:[Industry]],2,FALSE),"-")</f>
        <v>Chemicals</v>
      </c>
      <c r="D614" t="s">
        <v>369</v>
      </c>
      <c r="E614">
        <v>7839.6996196199998</v>
      </c>
      <c r="F614">
        <v>1720.05</v>
      </c>
      <c r="G614">
        <v>95.914577608586299</v>
      </c>
      <c r="H614">
        <v>5.7519347212659397</v>
      </c>
      <c r="I614">
        <v>26.986140295185699</v>
      </c>
      <c r="J614">
        <v>-6.0892582123819903</v>
      </c>
      <c r="K614">
        <v>1523.3075459101101</v>
      </c>
      <c r="L614">
        <v>1204.43668326178</v>
      </c>
      <c r="M614">
        <v>56.5770033749451</v>
      </c>
      <c r="N614">
        <v>1.0210894504197401</v>
      </c>
      <c r="O614">
        <v>4.8777651812447402</v>
      </c>
      <c r="P614">
        <v>144.551076988696</v>
      </c>
      <c r="Q614">
        <v>3.3120125051880001E-2</v>
      </c>
    </row>
    <row r="615" spans="1:17" hidden="1" x14ac:dyDescent="0.3">
      <c r="A615" t="s">
        <v>1359</v>
      </c>
      <c r="B615" t="s">
        <v>1360</v>
      </c>
      <c r="C615" t="str">
        <f>IFERROR(VLOOKUP(Table1[[#This Row],[Ticker]],[1]!Table1[[Symbol]:[Industry]],2,FALSE),"-")</f>
        <v>-</v>
      </c>
      <c r="D615" t="s">
        <v>332</v>
      </c>
      <c r="E615">
        <v>7799.0366999999997</v>
      </c>
      <c r="F615">
        <v>1143.5</v>
      </c>
      <c r="G615">
        <v>4.5766337324123798</v>
      </c>
      <c r="H615">
        <v>-16.637364010313298</v>
      </c>
      <c r="I615">
        <v>11.375623186657901</v>
      </c>
      <c r="J615">
        <v>-4.4409115346844299</v>
      </c>
      <c r="K615">
        <v>1105.22560615417</v>
      </c>
      <c r="L615">
        <v>987.97579754630999</v>
      </c>
      <c r="M615">
        <v>41.361383510987402</v>
      </c>
      <c r="N615">
        <v>0.31258427859937599</v>
      </c>
      <c r="O615">
        <v>12.811543506777401</v>
      </c>
      <c r="P615">
        <v>39.451219512195102</v>
      </c>
      <c r="Q615">
        <v>-5.8619496016190001E-2</v>
      </c>
    </row>
    <row r="616" spans="1:17" x14ac:dyDescent="0.3">
      <c r="A616" t="s">
        <v>1361</v>
      </c>
      <c r="B616" t="s">
        <v>1362</v>
      </c>
      <c r="C616" t="str">
        <f>IFERROR(VLOOKUP(Table1[[#This Row],[Ticker]],[1]!Table1[[Symbol]:[Industry]],2,FALSE),"-")</f>
        <v>Financial Services</v>
      </c>
      <c r="D616" t="s">
        <v>244</v>
      </c>
      <c r="E616">
        <v>7782.4763433600001</v>
      </c>
      <c r="F616">
        <v>7013.1</v>
      </c>
      <c r="G616">
        <v>29.715725668055001</v>
      </c>
      <c r="H616">
        <v>-0.70167323575046203</v>
      </c>
      <c r="I616">
        <v>18.227264360935401</v>
      </c>
      <c r="J616">
        <v>-4.5866002003130797</v>
      </c>
      <c r="K616">
        <v>6902.5147872599</v>
      </c>
      <c r="L616">
        <v>6119.6394499158596</v>
      </c>
      <c r="M616">
        <v>39.820213622545502</v>
      </c>
      <c r="N616">
        <v>0.79825292633706102</v>
      </c>
      <c r="O616">
        <v>11.576906075772399</v>
      </c>
      <c r="P616">
        <v>62.637693931031201</v>
      </c>
      <c r="Q616">
        <v>1.3160488569816E-2</v>
      </c>
    </row>
    <row r="617" spans="1:17" x14ac:dyDescent="0.3">
      <c r="A617" t="s">
        <v>1363</v>
      </c>
      <c r="B617" t="s">
        <v>1364</v>
      </c>
      <c r="C617" t="str">
        <f>IFERROR(VLOOKUP(Table1[[#This Row],[Ticker]],[1]!Table1[[Symbol]:[Industry]],2,FALSE),"-")</f>
        <v>Construction</v>
      </c>
      <c r="D617" t="s">
        <v>46</v>
      </c>
      <c r="E617">
        <v>7753.7799121300004</v>
      </c>
      <c r="F617">
        <v>530.29999999999995</v>
      </c>
      <c r="G617">
        <v>91.844392575316803</v>
      </c>
      <c r="H617">
        <v>1.9475726121746399</v>
      </c>
      <c r="I617">
        <v>19.399163984006702</v>
      </c>
      <c r="J617">
        <v>-2.5608439462928101</v>
      </c>
      <c r="K617">
        <v>492.09901950480997</v>
      </c>
      <c r="L617">
        <v>419.18829951996298</v>
      </c>
      <c r="M617">
        <v>49.891608596015899</v>
      </c>
      <c r="N617">
        <v>0.62162623460514499</v>
      </c>
      <c r="O617">
        <v>6.3548934565340298</v>
      </c>
      <c r="P617">
        <v>123.660902572754</v>
      </c>
      <c r="Q617">
        <v>-2.4397653899330001E-2</v>
      </c>
    </row>
    <row r="618" spans="1:17" x14ac:dyDescent="0.3">
      <c r="A618" t="s">
        <v>1365</v>
      </c>
      <c r="B618" t="s">
        <v>1366</v>
      </c>
      <c r="C618" t="str">
        <f>IFERROR(VLOOKUP(Table1[[#This Row],[Ticker]],[1]!Table1[[Symbol]:[Industry]],2,FALSE),"-")</f>
        <v>Chemicals</v>
      </c>
      <c r="D618" t="s">
        <v>550</v>
      </c>
      <c r="E618">
        <v>7705.92983</v>
      </c>
      <c r="F618">
        <v>2378.3000000000002</v>
      </c>
      <c r="G618">
        <v>-18.091087507138699</v>
      </c>
      <c r="H618">
        <v>0.66899602109485501</v>
      </c>
      <c r="I618">
        <v>-16.307595846477199</v>
      </c>
      <c r="J618">
        <v>-1.5396404506484</v>
      </c>
      <c r="K618">
        <v>2275.7571466261702</v>
      </c>
      <c r="L618">
        <v>2259.6220481323498</v>
      </c>
      <c r="M618">
        <v>59.441741299850598</v>
      </c>
      <c r="N618">
        <v>0.93960022278606303</v>
      </c>
      <c r="O618">
        <v>14.998107892191801</v>
      </c>
      <c r="P618">
        <v>21.341836734693899</v>
      </c>
      <c r="Q618">
        <v>-5.7458591875274002E-2</v>
      </c>
    </row>
    <row r="619" spans="1:17" x14ac:dyDescent="0.3">
      <c r="A619" t="s">
        <v>1367</v>
      </c>
      <c r="B619" t="s">
        <v>1368</v>
      </c>
      <c r="C619" t="str">
        <f>IFERROR(VLOOKUP(Table1[[#This Row],[Ticker]],[1]!Table1[[Symbol]:[Industry]],2,FALSE),"-")</f>
        <v>Healthcare</v>
      </c>
      <c r="D619" t="s">
        <v>62</v>
      </c>
      <c r="E619">
        <v>7694.4068514800001</v>
      </c>
      <c r="F619">
        <v>237.16</v>
      </c>
      <c r="G619">
        <v>-19.842207987905802</v>
      </c>
      <c r="H619">
        <v>-4.1377001972010303</v>
      </c>
      <c r="I619">
        <v>-51.1558895343111</v>
      </c>
      <c r="J619">
        <v>-7.8059227485689604</v>
      </c>
      <c r="K619">
        <v>246.67792709712299</v>
      </c>
      <c r="L619">
        <v>274.59897036736498</v>
      </c>
      <c r="M619">
        <v>44.926876080834802</v>
      </c>
      <c r="N619">
        <v>0.55932030771888497</v>
      </c>
      <c r="O619">
        <v>99.359082475965593</v>
      </c>
      <c r="P619">
        <v>20.938296787353298</v>
      </c>
      <c r="Q619">
        <v>-2.1633730489179E-2</v>
      </c>
    </row>
    <row r="620" spans="1:17" x14ac:dyDescent="0.3">
      <c r="A620" t="s">
        <v>1369</v>
      </c>
      <c r="B620" t="s">
        <v>1370</v>
      </c>
      <c r="C620" t="str">
        <f>IFERROR(VLOOKUP(Table1[[#This Row],[Ticker]],[1]!Table1[[Symbol]:[Industry]],2,FALSE),"-")</f>
        <v>Power</v>
      </c>
      <c r="D620" t="s">
        <v>233</v>
      </c>
      <c r="E620">
        <v>7674.2367576300003</v>
      </c>
      <c r="F620">
        <v>194.39</v>
      </c>
      <c r="G620">
        <v>18.322629138377</v>
      </c>
      <c r="H620">
        <v>-14.231313648029101</v>
      </c>
      <c r="I620">
        <v>-27.710178558718201</v>
      </c>
      <c r="J620">
        <v>-6.1256689648176996</v>
      </c>
      <c r="K620">
        <v>193.262328486564</v>
      </c>
      <c r="L620">
        <v>194.869507996946</v>
      </c>
      <c r="M620">
        <v>50.110038001008299</v>
      </c>
      <c r="N620">
        <v>0.99227213636467504</v>
      </c>
      <c r="O620">
        <v>58.444364422038099</v>
      </c>
      <c r="P620">
        <v>44.259740259740198</v>
      </c>
      <c r="Q620">
        <v>8.4651278732054996E-2</v>
      </c>
    </row>
    <row r="621" spans="1:17" x14ac:dyDescent="0.3">
      <c r="A621" t="s">
        <v>1371</v>
      </c>
      <c r="B621" t="s">
        <v>1372</v>
      </c>
      <c r="C621" t="str">
        <f>IFERROR(VLOOKUP(Table1[[#This Row],[Ticker]],[1]!Table1[[Symbol]:[Industry]],2,FALSE),"-")</f>
        <v>Capital Goods</v>
      </c>
      <c r="D621" t="s">
        <v>338</v>
      </c>
      <c r="E621">
        <v>7670.2024308</v>
      </c>
      <c r="F621">
        <v>336.3</v>
      </c>
      <c r="G621">
        <v>118.85902205303</v>
      </c>
      <c r="H621">
        <v>4.5710394814976496</v>
      </c>
      <c r="I621">
        <v>74.638939808183494</v>
      </c>
      <c r="J621">
        <v>2.55689933620229</v>
      </c>
      <c r="K621">
        <v>301.58951271196003</v>
      </c>
      <c r="L621">
        <v>232.61583742431301</v>
      </c>
      <c r="M621">
        <v>63.618462417007002</v>
      </c>
      <c r="N621">
        <v>0.662856124264669</v>
      </c>
      <c r="O621">
        <v>4.7427891763306604</v>
      </c>
      <c r="P621">
        <v>159.69111969111901</v>
      </c>
      <c r="Q621">
        <v>0.13275154835428399</v>
      </c>
    </row>
    <row r="622" spans="1:17" hidden="1" x14ac:dyDescent="0.3">
      <c r="A622" t="s">
        <v>1373</v>
      </c>
      <c r="B622" t="s">
        <v>1374</v>
      </c>
      <c r="C622" t="str">
        <f>IFERROR(VLOOKUP(Table1[[#This Row],[Ticker]],[1]!Table1[[Symbol]:[Industry]],2,FALSE),"-")</f>
        <v>-</v>
      </c>
      <c r="D622" t="s">
        <v>140</v>
      </c>
      <c r="E622">
        <v>7643.1520872000001</v>
      </c>
      <c r="F622">
        <v>518.5</v>
      </c>
      <c r="G622">
        <v>57.513219728967599</v>
      </c>
      <c r="H622">
        <v>10.704095636935399</v>
      </c>
      <c r="I622">
        <v>55.777651319356103</v>
      </c>
      <c r="J622">
        <v>8.1658748289021705</v>
      </c>
      <c r="K622">
        <v>424.30097274943398</v>
      </c>
      <c r="M622">
        <v>67.628156889333297</v>
      </c>
      <c r="N622">
        <v>0.73666380313539803</v>
      </c>
      <c r="O622">
        <v>3.3751205400192901</v>
      </c>
      <c r="P622">
        <v>113.59423274974201</v>
      </c>
    </row>
    <row r="623" spans="1:17" x14ac:dyDescent="0.3">
      <c r="A623" t="s">
        <v>1375</v>
      </c>
      <c r="B623" t="s">
        <v>1376</v>
      </c>
      <c r="C623" t="str">
        <f>IFERROR(VLOOKUP(Table1[[#This Row],[Ticker]],[1]!Table1[[Symbol]:[Industry]],2,FALSE),"-")</f>
        <v>Capital Goods</v>
      </c>
      <c r="D623" t="s">
        <v>396</v>
      </c>
      <c r="E623">
        <v>7626.50322942</v>
      </c>
      <c r="F623">
        <v>689.8</v>
      </c>
      <c r="G623">
        <v>-15.8641691212006</v>
      </c>
      <c r="H623">
        <v>-8.0529942566559392</v>
      </c>
      <c r="I623">
        <v>-14.789349978315199</v>
      </c>
      <c r="J623">
        <v>-5.7078578899918302</v>
      </c>
      <c r="K623">
        <v>660.60281786372298</v>
      </c>
      <c r="L623">
        <v>647.30940866075503</v>
      </c>
      <c r="M623">
        <v>57.209151330933203</v>
      </c>
      <c r="N623">
        <v>0.90812029341452505</v>
      </c>
      <c r="O623">
        <v>12.4963757610901</v>
      </c>
      <c r="P623">
        <v>32.310348134650397</v>
      </c>
      <c r="Q623">
        <v>-6.0033497894211002E-2</v>
      </c>
    </row>
    <row r="624" spans="1:17" hidden="1" x14ac:dyDescent="0.3">
      <c r="A624" t="s">
        <v>1377</v>
      </c>
      <c r="B624" t="s">
        <v>1378</v>
      </c>
      <c r="C624" t="str">
        <f>IFERROR(VLOOKUP(Table1[[#This Row],[Ticker]],[1]!Table1[[Symbol]:[Industry]],2,FALSE),"-")</f>
        <v>Automobile and Auto Components</v>
      </c>
      <c r="D624" t="s">
        <v>193</v>
      </c>
      <c r="E624">
        <v>7605.7615079999996</v>
      </c>
      <c r="F624">
        <v>385.8</v>
      </c>
      <c r="G624">
        <v>-1.25848328652771</v>
      </c>
      <c r="H624">
        <v>4.82904604747044</v>
      </c>
      <c r="I624">
        <v>24.032337539847799</v>
      </c>
      <c r="J624">
        <v>-2.6886022852613598</v>
      </c>
      <c r="K624">
        <v>346.20853184701298</v>
      </c>
      <c r="M624">
        <v>59.284895928166002</v>
      </c>
      <c r="N624">
        <v>1.0234482309966799</v>
      </c>
      <c r="O624">
        <v>5.3654743390357504</v>
      </c>
      <c r="P624">
        <v>60.683048729695898</v>
      </c>
    </row>
    <row r="625" spans="1:17" x14ac:dyDescent="0.3">
      <c r="A625" t="s">
        <v>1379</v>
      </c>
      <c r="B625" t="s">
        <v>1380</v>
      </c>
      <c r="C625" t="str">
        <f>IFERROR(VLOOKUP(Table1[[#This Row],[Ticker]],[1]!Table1[[Symbol]:[Industry]],2,FALSE),"-")</f>
        <v>Financial Services</v>
      </c>
      <c r="D625" t="s">
        <v>557</v>
      </c>
      <c r="E625">
        <v>7600.3274799999999</v>
      </c>
      <c r="F625">
        <v>381.2</v>
      </c>
      <c r="G625">
        <v>89.910412623827696</v>
      </c>
      <c r="H625">
        <v>-1.4576319378153599</v>
      </c>
      <c r="I625">
        <v>27.064074108257699</v>
      </c>
      <c r="J625">
        <v>-3.7014688016932</v>
      </c>
      <c r="K625">
        <v>362.04427713056799</v>
      </c>
      <c r="L625">
        <v>290.06725239513099</v>
      </c>
      <c r="M625">
        <v>36.325313721622997</v>
      </c>
      <c r="N625">
        <v>0.68526434433210504</v>
      </c>
      <c r="O625">
        <v>18.363064008394499</v>
      </c>
      <c r="P625">
        <v>122.598540145985</v>
      </c>
      <c r="Q625">
        <v>0.32839147692711701</v>
      </c>
    </row>
    <row r="626" spans="1:17" x14ac:dyDescent="0.3">
      <c r="A626" t="s">
        <v>1381</v>
      </c>
      <c r="B626" t="s">
        <v>1382</v>
      </c>
      <c r="C626" t="str">
        <f>IFERROR(VLOOKUP(Table1[[#This Row],[Ticker]],[1]!Table1[[Symbol]:[Industry]],2,FALSE),"-")</f>
        <v>Chemicals</v>
      </c>
      <c r="D626" t="s">
        <v>369</v>
      </c>
      <c r="E626">
        <v>7593.6630536000002</v>
      </c>
      <c r="F626">
        <v>154.79</v>
      </c>
      <c r="G626">
        <v>91.579159352801994</v>
      </c>
      <c r="H626">
        <v>27.504741383968899</v>
      </c>
      <c r="I626">
        <v>43.062144489330699</v>
      </c>
      <c r="J626">
        <v>11.251660141796201</v>
      </c>
      <c r="K626">
        <v>123.296570959958</v>
      </c>
      <c r="L626">
        <v>100.932497939651</v>
      </c>
      <c r="M626">
        <v>71.9078456792585</v>
      </c>
      <c r="N626">
        <v>1.71876802852556</v>
      </c>
      <c r="O626">
        <v>4.8517346081788197</v>
      </c>
      <c r="P626">
        <v>137.95541890853099</v>
      </c>
      <c r="Q626">
        <v>8.1443028469976003E-2</v>
      </c>
    </row>
    <row r="627" spans="1:17" hidden="1" x14ac:dyDescent="0.3">
      <c r="A627" t="s">
        <v>1383</v>
      </c>
      <c r="B627" t="s">
        <v>1384</v>
      </c>
      <c r="C627" t="str">
        <f>IFERROR(VLOOKUP(Table1[[#This Row],[Ticker]],[1]!Table1[[Symbol]:[Industry]],2,FALSE),"-")</f>
        <v>-</v>
      </c>
      <c r="D627" t="s">
        <v>647</v>
      </c>
      <c r="E627">
        <v>7585.0024822949999</v>
      </c>
      <c r="F627">
        <v>3820.55</v>
      </c>
      <c r="G627">
        <v>-2.7179303713635798</v>
      </c>
      <c r="H627">
        <v>-13.020973342173701</v>
      </c>
      <c r="I627">
        <v>-0.460060068688878</v>
      </c>
      <c r="J627">
        <v>-6.36522562064334</v>
      </c>
      <c r="K627">
        <v>3749.6189390172999</v>
      </c>
      <c r="L627">
        <v>3461.47168278457</v>
      </c>
      <c r="M627">
        <v>36.328025466229803</v>
      </c>
      <c r="N627">
        <v>0.63659344679348095</v>
      </c>
      <c r="O627">
        <v>12.2560887830286</v>
      </c>
      <c r="P627">
        <v>27.055204522780102</v>
      </c>
      <c r="Q627">
        <v>-4.7202422652675997E-2</v>
      </c>
    </row>
    <row r="628" spans="1:17" x14ac:dyDescent="0.3">
      <c r="A628" t="s">
        <v>1385</v>
      </c>
      <c r="B628" t="s">
        <v>1386</v>
      </c>
      <c r="C628" t="str">
        <f>IFERROR(VLOOKUP(Table1[[#This Row],[Ticker]],[1]!Table1[[Symbol]:[Industry]],2,FALSE),"-")</f>
        <v>Automobile and Auto Components</v>
      </c>
      <c r="D628" t="s">
        <v>193</v>
      </c>
      <c r="E628">
        <v>7583.5579625999999</v>
      </c>
      <c r="F628">
        <v>2653.9</v>
      </c>
      <c r="G628">
        <v>196.48347184561399</v>
      </c>
      <c r="H628">
        <v>45.113124364705598</v>
      </c>
      <c r="I628">
        <v>75.7414321381343</v>
      </c>
      <c r="J628">
        <v>3.0562888582016101</v>
      </c>
      <c r="K628">
        <v>2014.2738658568901</v>
      </c>
      <c r="L628">
        <v>1495.4153923778399</v>
      </c>
      <c r="M628">
        <v>60.308544992249601</v>
      </c>
      <c r="N628">
        <v>1.6423785450669099</v>
      </c>
      <c r="O628">
        <v>11.236293756358499</v>
      </c>
      <c r="P628">
        <v>229.67701863354</v>
      </c>
      <c r="Q628">
        <v>0.143115206560155</v>
      </c>
    </row>
    <row r="629" spans="1:17" x14ac:dyDescent="0.3">
      <c r="A629" t="s">
        <v>1387</v>
      </c>
      <c r="B629" t="s">
        <v>1388</v>
      </c>
      <c r="C629" t="str">
        <f>IFERROR(VLOOKUP(Table1[[#This Row],[Ticker]],[1]!Table1[[Symbol]:[Industry]],2,FALSE),"-")</f>
        <v>Media Entertainment &amp; Publication</v>
      </c>
      <c r="D629" t="s">
        <v>594</v>
      </c>
      <c r="E629">
        <v>7519.1836617600002</v>
      </c>
      <c r="F629">
        <v>43.84</v>
      </c>
      <c r="G629">
        <v>-17.484731914791201</v>
      </c>
      <c r="H629">
        <v>-7.1053155536345702</v>
      </c>
      <c r="I629">
        <v>-41.511493387809402</v>
      </c>
      <c r="J629">
        <v>-5.4100865752256002</v>
      </c>
      <c r="K629">
        <v>44.135777728799603</v>
      </c>
      <c r="L629">
        <v>46.634519813635201</v>
      </c>
      <c r="M629">
        <v>53.429110936838597</v>
      </c>
      <c r="N629">
        <v>1.9324560724087001</v>
      </c>
      <c r="O629">
        <v>56.706204379562003</v>
      </c>
      <c r="P629">
        <v>13.428201811125399</v>
      </c>
      <c r="Q629">
        <v>-4.0750794521399996E-3</v>
      </c>
    </row>
    <row r="630" spans="1:17" x14ac:dyDescent="0.3">
      <c r="A630" t="s">
        <v>1389</v>
      </c>
      <c r="B630" t="s">
        <v>1390</v>
      </c>
      <c r="C630" t="str">
        <f>IFERROR(VLOOKUP(Table1[[#This Row],[Ticker]],[1]!Table1[[Symbol]:[Industry]],2,FALSE),"-")</f>
        <v>Capital Goods</v>
      </c>
      <c r="D630" t="s">
        <v>1391</v>
      </c>
      <c r="E630">
        <v>7507.0556586780003</v>
      </c>
      <c r="F630">
        <v>235.79</v>
      </c>
      <c r="G630">
        <v>-18.419565455580099</v>
      </c>
      <c r="H630">
        <v>13.1231044689232</v>
      </c>
      <c r="I630">
        <v>6.6006591627561404</v>
      </c>
      <c r="J630">
        <v>0.24939330951288399</v>
      </c>
      <c r="K630">
        <v>203.295053190413</v>
      </c>
      <c r="L630">
        <v>194.121064651713</v>
      </c>
      <c r="M630">
        <v>82.134605536260395</v>
      </c>
      <c r="N630">
        <v>2.81268272888118</v>
      </c>
      <c r="O630">
        <v>2.5912888587302301</v>
      </c>
      <c r="P630">
        <v>39.027122641509401</v>
      </c>
      <c r="Q630">
        <v>-5.4294858921987002E-2</v>
      </c>
    </row>
    <row r="631" spans="1:17" x14ac:dyDescent="0.3">
      <c r="A631" t="s">
        <v>1392</v>
      </c>
      <c r="B631" t="s">
        <v>1393</v>
      </c>
      <c r="C631" t="str">
        <f>IFERROR(VLOOKUP(Table1[[#This Row],[Ticker]],[1]!Table1[[Symbol]:[Industry]],2,FALSE),"-")</f>
        <v>Consumer Durables</v>
      </c>
      <c r="D631" t="s">
        <v>1394</v>
      </c>
      <c r="E631">
        <v>7486.3679155199998</v>
      </c>
      <c r="F631">
        <v>280.55</v>
      </c>
      <c r="G631">
        <v>49.236520336308097</v>
      </c>
      <c r="H631">
        <v>-14.9585918119302</v>
      </c>
      <c r="I631">
        <v>-11.531493721525401</v>
      </c>
      <c r="J631">
        <v>-9.0752074595328391</v>
      </c>
      <c r="K631">
        <v>305.24987033463498</v>
      </c>
      <c r="L631">
        <v>288.15791846828103</v>
      </c>
      <c r="M631">
        <v>18.5944424913014</v>
      </c>
      <c r="N631">
        <v>2.0391824269327401</v>
      </c>
      <c r="O631">
        <v>30.083764034931299</v>
      </c>
      <c r="P631">
        <v>79.4945617402431</v>
      </c>
      <c r="Q631">
        <v>6.3750727984225999E-2</v>
      </c>
    </row>
    <row r="632" spans="1:17" x14ac:dyDescent="0.3">
      <c r="A632" t="s">
        <v>1395</v>
      </c>
      <c r="B632" t="s">
        <v>1396</v>
      </c>
      <c r="C632" t="str">
        <f>IFERROR(VLOOKUP(Table1[[#This Row],[Ticker]],[1]!Table1[[Symbol]:[Industry]],2,FALSE),"-")</f>
        <v>Financial Services</v>
      </c>
      <c r="D632" t="s">
        <v>24</v>
      </c>
      <c r="E632">
        <v>7463.1040270200001</v>
      </c>
      <c r="F632">
        <v>471.3</v>
      </c>
      <c r="G632">
        <v>-12.4291356084958</v>
      </c>
      <c r="H632">
        <v>-2.33082342717706</v>
      </c>
      <c r="I632">
        <v>-17.2586911487634</v>
      </c>
      <c r="J632">
        <v>-1.57752011496859</v>
      </c>
      <c r="K632">
        <v>476.531990763267</v>
      </c>
      <c r="L632">
        <v>485.91593403067799</v>
      </c>
      <c r="M632">
        <v>35.6951113911934</v>
      </c>
      <c r="N632">
        <v>1.18174315270577</v>
      </c>
      <c r="O632">
        <v>29.715680033948601</v>
      </c>
      <c r="P632">
        <v>11.6824644549763</v>
      </c>
    </row>
    <row r="633" spans="1:17" x14ac:dyDescent="0.3">
      <c r="A633" t="s">
        <v>1397</v>
      </c>
      <c r="B633" t="s">
        <v>1398</v>
      </c>
      <c r="C633" t="str">
        <f>IFERROR(VLOOKUP(Table1[[#This Row],[Ticker]],[1]!Table1[[Symbol]:[Industry]],2,FALSE),"-")</f>
        <v>Automobile and Auto Components</v>
      </c>
      <c r="D633" t="s">
        <v>193</v>
      </c>
      <c r="E633">
        <v>7461.7584019399901</v>
      </c>
      <c r="F633">
        <v>1381.85</v>
      </c>
      <c r="G633">
        <v>23.816189726225801</v>
      </c>
      <c r="H633">
        <v>7.57939420597548</v>
      </c>
      <c r="I633">
        <v>23.025698918366299</v>
      </c>
      <c r="J633">
        <v>-2.9377093968355599</v>
      </c>
      <c r="K633">
        <v>1207.07014321465</v>
      </c>
      <c r="L633">
        <v>1042.4440994327899</v>
      </c>
      <c r="M633">
        <v>69.415607338771096</v>
      </c>
      <c r="N633">
        <v>0.84933561960105097</v>
      </c>
      <c r="O633">
        <v>3.54958931866702</v>
      </c>
      <c r="P633">
        <v>68.415600243753801</v>
      </c>
      <c r="Q633">
        <v>5.6337198509304E-2</v>
      </c>
    </row>
    <row r="634" spans="1:17" x14ac:dyDescent="0.3">
      <c r="A634" t="s">
        <v>1399</v>
      </c>
      <c r="B634" t="s">
        <v>1400</v>
      </c>
      <c r="C634" t="str">
        <f>IFERROR(VLOOKUP(Table1[[#This Row],[Ticker]],[1]!Table1[[Symbol]:[Industry]],2,FALSE),"-")</f>
        <v>Consumer Durables</v>
      </c>
      <c r="D634" t="s">
        <v>97</v>
      </c>
      <c r="E634">
        <v>7436.2893561000001</v>
      </c>
      <c r="F634">
        <v>957.55</v>
      </c>
      <c r="G634">
        <v>113.38883070381701</v>
      </c>
      <c r="H634">
        <v>-7.0376046361317597</v>
      </c>
      <c r="I634">
        <v>12.449595830398</v>
      </c>
      <c r="J634">
        <v>-12.671817711828499</v>
      </c>
      <c r="K634">
        <v>973.85994120343605</v>
      </c>
      <c r="L634">
        <v>786.53954843124995</v>
      </c>
      <c r="M634">
        <v>22.5733654180404</v>
      </c>
      <c r="N634">
        <v>0.41832715196671699</v>
      </c>
      <c r="O634">
        <v>22.917863296955701</v>
      </c>
      <c r="P634">
        <v>167.136281210768</v>
      </c>
    </row>
    <row r="635" spans="1:17" hidden="1" x14ac:dyDescent="0.3">
      <c r="A635" t="s">
        <v>1401</v>
      </c>
      <c r="B635" t="s">
        <v>1402</v>
      </c>
      <c r="C635" t="str">
        <f>IFERROR(VLOOKUP(Table1[[#This Row],[Ticker]],[1]!Table1[[Symbol]:[Industry]],2,FALSE),"-")</f>
        <v>-</v>
      </c>
      <c r="D635" t="s">
        <v>21</v>
      </c>
      <c r="E635">
        <v>7420.6492337600002</v>
      </c>
      <c r="F635">
        <v>634.9</v>
      </c>
      <c r="G635">
        <v>114.868017223943</v>
      </c>
      <c r="H635">
        <v>1.6555049427358099</v>
      </c>
      <c r="I635">
        <v>37.563067412076798</v>
      </c>
      <c r="J635">
        <v>-7.8675754979652499</v>
      </c>
      <c r="K635">
        <v>606.36954649496295</v>
      </c>
      <c r="L635">
        <v>515.35435131298902</v>
      </c>
      <c r="M635">
        <v>52.424729940552098</v>
      </c>
      <c r="N635">
        <v>0.958335178577434</v>
      </c>
      <c r="O635">
        <v>8.3635218144589594</v>
      </c>
      <c r="P635">
        <v>143.25670498084199</v>
      </c>
      <c r="Q635">
        <v>0.26984623698072902</v>
      </c>
    </row>
    <row r="636" spans="1:17" hidden="1" x14ac:dyDescent="0.3">
      <c r="A636" t="s">
        <v>1403</v>
      </c>
      <c r="B636" t="s">
        <v>1404</v>
      </c>
      <c r="C636" t="str">
        <f>IFERROR(VLOOKUP(Table1[[#This Row],[Ticker]],[1]!Table1[[Symbol]:[Industry]],2,FALSE),"-")</f>
        <v>-</v>
      </c>
      <c r="D636" t="s">
        <v>1405</v>
      </c>
      <c r="E636">
        <v>7348.2538175999998</v>
      </c>
      <c r="F636">
        <v>574.95000000000005</v>
      </c>
      <c r="G636">
        <v>-4.9835654693288802</v>
      </c>
      <c r="H636">
        <v>-12.1529557720122</v>
      </c>
      <c r="I636">
        <v>-2.0210971405202698</v>
      </c>
      <c r="J636">
        <v>-5.5976864995601403</v>
      </c>
      <c r="K636">
        <v>588.12231892291902</v>
      </c>
      <c r="L636">
        <v>536.78363677362995</v>
      </c>
      <c r="M636">
        <v>27.987792091210999</v>
      </c>
      <c r="N636">
        <v>0.563177548305968</v>
      </c>
      <c r="O636">
        <v>15.140446995390899</v>
      </c>
      <c r="P636">
        <v>48.106646058732601</v>
      </c>
      <c r="Q636">
        <v>6.1913244088906999E-2</v>
      </c>
    </row>
    <row r="637" spans="1:17" x14ac:dyDescent="0.3">
      <c r="A637" t="s">
        <v>1406</v>
      </c>
      <c r="B637" t="s">
        <v>1407</v>
      </c>
      <c r="C637" t="str">
        <f>IFERROR(VLOOKUP(Table1[[#This Row],[Ticker]],[1]!Table1[[Symbol]:[Industry]],2,FALSE),"-")</f>
        <v>Chemicals</v>
      </c>
      <c r="D637" t="s">
        <v>550</v>
      </c>
      <c r="E637">
        <v>7321.7851890699903</v>
      </c>
      <c r="F637">
        <v>264.85000000000002</v>
      </c>
      <c r="G637">
        <v>-21.295579217762299</v>
      </c>
      <c r="H637">
        <v>1.18472770159631</v>
      </c>
      <c r="I637">
        <v>-17.0289733686235</v>
      </c>
      <c r="J637">
        <v>-2.0115428229450698</v>
      </c>
      <c r="K637">
        <v>255.81695176625399</v>
      </c>
      <c r="L637">
        <v>260.32273914253102</v>
      </c>
      <c r="M637">
        <v>50.577393799524899</v>
      </c>
      <c r="N637">
        <v>1.52320025267157</v>
      </c>
      <c r="O637">
        <v>21.181801019444901</v>
      </c>
      <c r="P637">
        <v>20.386363636363601</v>
      </c>
      <c r="Q637">
        <v>-2.9028736482142999E-2</v>
      </c>
    </row>
    <row r="638" spans="1:17" x14ac:dyDescent="0.3">
      <c r="A638" t="s">
        <v>1408</v>
      </c>
      <c r="B638" t="s">
        <v>1409</v>
      </c>
      <c r="C638" t="str">
        <f>IFERROR(VLOOKUP(Table1[[#This Row],[Ticker]],[1]!Table1[[Symbol]:[Industry]],2,FALSE),"-")</f>
        <v>Media Entertainment &amp; Publication</v>
      </c>
      <c r="D638" t="s">
        <v>1161</v>
      </c>
      <c r="E638">
        <v>7301.7404207999998</v>
      </c>
      <c r="F638">
        <v>571.20000000000005</v>
      </c>
      <c r="G638">
        <v>77.887568507985605</v>
      </c>
      <c r="H638">
        <v>14.3247097794439</v>
      </c>
      <c r="I638">
        <v>36.0275443187234</v>
      </c>
      <c r="J638">
        <v>19.133072298952701</v>
      </c>
      <c r="K638">
        <v>457.85930567838</v>
      </c>
      <c r="L638">
        <v>407.67265379481501</v>
      </c>
      <c r="M638">
        <v>87.574210432060596</v>
      </c>
      <c r="N638">
        <v>2.0379222772608498</v>
      </c>
      <c r="O638">
        <v>0.665266106442574</v>
      </c>
      <c r="P638">
        <v>113.13432835820799</v>
      </c>
      <c r="Q638">
        <v>0.15627451029467901</v>
      </c>
    </row>
    <row r="639" spans="1:17" hidden="1" x14ac:dyDescent="0.3">
      <c r="A639" t="s">
        <v>1410</v>
      </c>
      <c r="B639" t="s">
        <v>1411</v>
      </c>
      <c r="C639" t="str">
        <f>IFERROR(VLOOKUP(Table1[[#This Row],[Ticker]],[1]!Table1[[Symbol]:[Industry]],2,FALSE),"-")</f>
        <v>-</v>
      </c>
      <c r="D639" t="s">
        <v>24</v>
      </c>
      <c r="E639">
        <v>7289.9421675000003</v>
      </c>
      <c r="F639">
        <v>692.2</v>
      </c>
      <c r="G639">
        <v>62.351223561946298</v>
      </c>
      <c r="H639">
        <v>-7.3173144774979004</v>
      </c>
      <c r="I639">
        <v>76.756312562322194</v>
      </c>
      <c r="J639">
        <v>-2.1199987592295302</v>
      </c>
      <c r="K639">
        <v>639.79877406422099</v>
      </c>
      <c r="M639">
        <v>57.036045082110199</v>
      </c>
      <c r="N639">
        <v>0.31157748279566999</v>
      </c>
      <c r="O639">
        <v>9.9248772031204702</v>
      </c>
      <c r="P639">
        <v>89.643835616438295</v>
      </c>
    </row>
    <row r="640" spans="1:17" x14ac:dyDescent="0.3">
      <c r="A640" t="s">
        <v>1412</v>
      </c>
      <c r="B640" t="s">
        <v>1413</v>
      </c>
      <c r="C640" t="str">
        <f>IFERROR(VLOOKUP(Table1[[#This Row],[Ticker]],[1]!Table1[[Symbol]:[Industry]],2,FALSE),"-")</f>
        <v>Fast Moving Consumer Goods</v>
      </c>
      <c r="D640" t="s">
        <v>422</v>
      </c>
      <c r="E640">
        <v>7286.7097118199999</v>
      </c>
      <c r="F640">
        <v>318.35000000000002</v>
      </c>
      <c r="G640">
        <v>-35.524133070525799</v>
      </c>
      <c r="H640">
        <v>-1.10351053206456</v>
      </c>
      <c r="I640">
        <v>-26.944916832332598</v>
      </c>
      <c r="J640">
        <v>1.0414668139340799</v>
      </c>
      <c r="K640">
        <v>299.92590186039001</v>
      </c>
      <c r="L640">
        <v>323.01829667246801</v>
      </c>
      <c r="M640">
        <v>56.743525630400597</v>
      </c>
      <c r="N640">
        <v>2.18686582256074</v>
      </c>
      <c r="O640">
        <v>47.918957122663699</v>
      </c>
      <c r="P640">
        <v>23.319775324423698</v>
      </c>
      <c r="Q640">
        <v>-1.1458781642455E-2</v>
      </c>
    </row>
    <row r="641" spans="1:17" x14ac:dyDescent="0.3">
      <c r="A641" t="s">
        <v>1414</v>
      </c>
      <c r="B641" t="s">
        <v>1415</v>
      </c>
      <c r="C641" t="str">
        <f>IFERROR(VLOOKUP(Table1[[#This Row],[Ticker]],[1]!Table1[[Symbol]:[Industry]],2,FALSE),"-")</f>
        <v>Consumer Services</v>
      </c>
      <c r="D641" t="s">
        <v>819</v>
      </c>
      <c r="E641">
        <v>7270.68265565399</v>
      </c>
      <c r="F641">
        <v>41.03</v>
      </c>
      <c r="G641">
        <v>-32.525809084181397</v>
      </c>
      <c r="H641">
        <v>-8.3852716454314695</v>
      </c>
      <c r="I641">
        <v>-27.1007718897371</v>
      </c>
      <c r="J641">
        <v>-3.1579947263355499</v>
      </c>
      <c r="K641">
        <v>42.615371225382802</v>
      </c>
      <c r="L641">
        <v>43.744734394396502</v>
      </c>
      <c r="M641">
        <v>38.852719109124003</v>
      </c>
      <c r="N641">
        <v>0.58562342582056803</v>
      </c>
      <c r="O641">
        <v>31.6110163295149</v>
      </c>
      <c r="P641">
        <v>10.8918918918919</v>
      </c>
      <c r="Q641">
        <v>3.6240557177041999E-2</v>
      </c>
    </row>
    <row r="642" spans="1:17" x14ac:dyDescent="0.3">
      <c r="A642" t="s">
        <v>1416</v>
      </c>
      <c r="B642" t="s">
        <v>1417</v>
      </c>
      <c r="C642" t="str">
        <f>IFERROR(VLOOKUP(Table1[[#This Row],[Ticker]],[1]!Table1[[Symbol]:[Industry]],2,FALSE),"-")</f>
        <v>Construction</v>
      </c>
      <c r="D642" t="s">
        <v>46</v>
      </c>
      <c r="E642">
        <v>7270.1966811149996</v>
      </c>
      <c r="F642">
        <v>195.83</v>
      </c>
      <c r="G642">
        <v>44.839396580612501</v>
      </c>
      <c r="H642">
        <v>-8.1802691050828908</v>
      </c>
      <c r="I642">
        <v>-24.325917739078299</v>
      </c>
      <c r="J642">
        <v>-1.20385438966368</v>
      </c>
      <c r="K642">
        <v>199.17339882106299</v>
      </c>
      <c r="L642">
        <v>188.40887715355001</v>
      </c>
      <c r="M642">
        <v>45.320620563317</v>
      </c>
      <c r="N642">
        <v>1.3412818164824001</v>
      </c>
      <c r="O642">
        <v>27.304294541183602</v>
      </c>
      <c r="P642">
        <v>74.225978647686802</v>
      </c>
      <c r="Q642">
        <v>0.15218845615332499</v>
      </c>
    </row>
    <row r="643" spans="1:17" hidden="1" x14ac:dyDescent="0.3">
      <c r="A643" t="s">
        <v>1418</v>
      </c>
      <c r="B643" t="s">
        <v>1419</v>
      </c>
      <c r="C643" t="str">
        <f>IFERROR(VLOOKUP(Table1[[#This Row],[Ticker]],[1]!Table1[[Symbol]:[Industry]],2,FALSE),"-")</f>
        <v>Healthcare</v>
      </c>
      <c r="D643" t="s">
        <v>62</v>
      </c>
      <c r="E643">
        <v>7249.9874378750001</v>
      </c>
      <c r="F643">
        <v>417.95</v>
      </c>
      <c r="G643">
        <v>-24.569334523397899</v>
      </c>
      <c r="H643">
        <v>3.2681987432794801</v>
      </c>
      <c r="I643">
        <v>3.69867939019825</v>
      </c>
      <c r="J643">
        <v>-2.8783610710213199</v>
      </c>
      <c r="K643">
        <v>399.583497483332</v>
      </c>
      <c r="M643">
        <v>49.199532728427997</v>
      </c>
      <c r="N643">
        <v>1.37142952134844</v>
      </c>
      <c r="O643">
        <v>6.9505921760976097</v>
      </c>
      <c r="P643">
        <v>30.813771517996798</v>
      </c>
    </row>
    <row r="644" spans="1:17" hidden="1" x14ac:dyDescent="0.3">
      <c r="A644" t="s">
        <v>1420</v>
      </c>
      <c r="B644" t="s">
        <v>1421</v>
      </c>
      <c r="C644" t="str">
        <f>IFERROR(VLOOKUP(Table1[[#This Row],[Ticker]],[1]!Table1[[Symbol]:[Industry]],2,FALSE),"-")</f>
        <v>-</v>
      </c>
      <c r="D644" t="s">
        <v>384</v>
      </c>
      <c r="E644">
        <v>7232.36315835</v>
      </c>
      <c r="F644">
        <v>928.7</v>
      </c>
      <c r="G644">
        <v>-2.30386356048546</v>
      </c>
      <c r="H644">
        <v>-5.0533225156844397</v>
      </c>
      <c r="I644">
        <v>0.85633766737243799</v>
      </c>
      <c r="J644">
        <v>-6.5860727060529296</v>
      </c>
      <c r="K644">
        <v>907.90090153955896</v>
      </c>
      <c r="L644">
        <v>851.64859700566296</v>
      </c>
      <c r="M644">
        <v>45.913627133180299</v>
      </c>
      <c r="N644">
        <v>0.85786486266078898</v>
      </c>
      <c r="O644">
        <v>16.237751695918998</v>
      </c>
      <c r="P644">
        <v>25.780456423105498</v>
      </c>
      <c r="Q644">
        <v>7.3147417458632999E-2</v>
      </c>
    </row>
    <row r="645" spans="1:17" x14ac:dyDescent="0.3">
      <c r="A645" t="s">
        <v>1422</v>
      </c>
      <c r="B645" t="s">
        <v>1423</v>
      </c>
      <c r="C645" t="str">
        <f>IFERROR(VLOOKUP(Table1[[#This Row],[Ticker]],[1]!Table1[[Symbol]:[Industry]],2,FALSE),"-")</f>
        <v>Telecommunication</v>
      </c>
      <c r="D645" t="s">
        <v>609</v>
      </c>
      <c r="E645">
        <v>7230.4956322389999</v>
      </c>
      <c r="F645">
        <v>148.27000000000001</v>
      </c>
      <c r="G645">
        <v>-26.823296787548799</v>
      </c>
      <c r="H645">
        <v>2.38475996106851</v>
      </c>
      <c r="I645">
        <v>-11.116276007368899</v>
      </c>
      <c r="J645">
        <v>3.6053161517319698</v>
      </c>
      <c r="K645">
        <v>135.46380926533701</v>
      </c>
      <c r="L645">
        <v>139.32466110506999</v>
      </c>
      <c r="M645">
        <v>71.738904454011205</v>
      </c>
      <c r="N645">
        <v>1.0123060542437601</v>
      </c>
      <c r="O645">
        <v>20.759425372631</v>
      </c>
      <c r="P645">
        <v>35.406392694063904</v>
      </c>
      <c r="Q645">
        <v>-0.108139305516537</v>
      </c>
    </row>
    <row r="646" spans="1:17" x14ac:dyDescent="0.3">
      <c r="A646" t="s">
        <v>1424</v>
      </c>
      <c r="B646" t="s">
        <v>1425</v>
      </c>
      <c r="C646" t="str">
        <f>IFERROR(VLOOKUP(Table1[[#This Row],[Ticker]],[1]!Table1[[Symbol]:[Industry]],2,FALSE),"-")</f>
        <v>Chemicals</v>
      </c>
      <c r="D646" t="s">
        <v>369</v>
      </c>
      <c r="E646">
        <v>7216.4944676220002</v>
      </c>
      <c r="F646">
        <v>88.57</v>
      </c>
      <c r="G646">
        <v>15.1408473565952</v>
      </c>
      <c r="H646">
        <v>12.0984658868029</v>
      </c>
      <c r="I646">
        <v>2.87172348430463</v>
      </c>
      <c r="J646">
        <v>0.90590920100297301</v>
      </c>
      <c r="K646">
        <v>78.875592809945999</v>
      </c>
      <c r="L646">
        <v>72.258879717956404</v>
      </c>
      <c r="M646">
        <v>60.528361143724503</v>
      </c>
      <c r="N646">
        <v>1.2341787513286699</v>
      </c>
      <c r="O646">
        <v>8.0952918595461103</v>
      </c>
      <c r="P646">
        <v>51.014492753623102</v>
      </c>
      <c r="Q646">
        <v>7.5771284296711996E-2</v>
      </c>
    </row>
    <row r="647" spans="1:17" x14ac:dyDescent="0.3">
      <c r="A647" t="s">
        <v>1426</v>
      </c>
      <c r="B647" t="s">
        <v>1427</v>
      </c>
      <c r="C647" t="str">
        <f>IFERROR(VLOOKUP(Table1[[#This Row],[Ticker]],[1]!Table1[[Symbol]:[Industry]],2,FALSE),"-")</f>
        <v>Information Technology</v>
      </c>
      <c r="D647" t="s">
        <v>21</v>
      </c>
      <c r="E647">
        <v>7204.6185089999999</v>
      </c>
      <c r="F647">
        <v>874.4</v>
      </c>
      <c r="G647">
        <v>59.016909499633798</v>
      </c>
      <c r="H647">
        <v>-2.9796234029647199</v>
      </c>
      <c r="I647">
        <v>68.357146910170101</v>
      </c>
      <c r="J647">
        <v>-7.4306860369017499E-2</v>
      </c>
      <c r="K647">
        <v>823.55338316729501</v>
      </c>
      <c r="L647">
        <v>646.85146094618801</v>
      </c>
      <c r="M647">
        <v>44.994167230166802</v>
      </c>
      <c r="N647">
        <v>1.2107831278027801</v>
      </c>
      <c r="O647">
        <v>5.3293687099725497</v>
      </c>
      <c r="P647">
        <v>110.698795180722</v>
      </c>
      <c r="Q647">
        <v>0.141885940978282</v>
      </c>
    </row>
    <row r="648" spans="1:17" x14ac:dyDescent="0.3">
      <c r="A648" t="s">
        <v>1428</v>
      </c>
      <c r="B648" t="s">
        <v>1429</v>
      </c>
      <c r="C648" t="str">
        <f>IFERROR(VLOOKUP(Table1[[#This Row],[Ticker]],[1]!Table1[[Symbol]:[Industry]],2,FALSE),"-")</f>
        <v>Automobile and Auto Components</v>
      </c>
      <c r="D648" t="s">
        <v>193</v>
      </c>
      <c r="E648">
        <v>7172.2784013999999</v>
      </c>
      <c r="F648">
        <v>516</v>
      </c>
      <c r="G648">
        <v>-5.3341425586931601</v>
      </c>
      <c r="H648">
        <v>-3.2889402687629801</v>
      </c>
      <c r="I648">
        <v>16.063934923088102</v>
      </c>
      <c r="J648">
        <v>-0.158959032469499</v>
      </c>
      <c r="K648">
        <v>483.060434622554</v>
      </c>
      <c r="L648">
        <v>428.429467556303</v>
      </c>
      <c r="M648">
        <v>44.605807215143798</v>
      </c>
      <c r="N648">
        <v>1.00039656524945</v>
      </c>
      <c r="O648">
        <v>7.3062015503876099</v>
      </c>
      <c r="P648">
        <v>45.865724381625398</v>
      </c>
      <c r="Q648">
        <v>3.7353990777838998E-2</v>
      </c>
    </row>
    <row r="649" spans="1:17" x14ac:dyDescent="0.3">
      <c r="A649" t="s">
        <v>1430</v>
      </c>
      <c r="B649" t="s">
        <v>1431</v>
      </c>
      <c r="C649" t="str">
        <f>IFERROR(VLOOKUP(Table1[[#This Row],[Ticker]],[1]!Table1[[Symbol]:[Industry]],2,FALSE),"-")</f>
        <v>Consumer Durables</v>
      </c>
      <c r="D649" t="s">
        <v>97</v>
      </c>
      <c r="E649">
        <v>7126.7465661599999</v>
      </c>
      <c r="F649">
        <v>2911.2</v>
      </c>
      <c r="G649">
        <v>69.614289438623601</v>
      </c>
      <c r="H649">
        <v>12.415914528815501</v>
      </c>
      <c r="I649">
        <v>9.8962950394492299</v>
      </c>
      <c r="J649">
        <v>3.0549860565985298</v>
      </c>
      <c r="K649">
        <v>2650.04701676997</v>
      </c>
      <c r="L649">
        <v>2290.6690197788298</v>
      </c>
      <c r="M649">
        <v>61.615346885697598</v>
      </c>
      <c r="N649">
        <v>1.13267785811871</v>
      </c>
      <c r="O649">
        <v>4.56169277273976</v>
      </c>
      <c r="P649">
        <v>110.179770413688</v>
      </c>
      <c r="Q649">
        <v>0.19487608843117099</v>
      </c>
    </row>
    <row r="650" spans="1:17" x14ac:dyDescent="0.3">
      <c r="A650" t="s">
        <v>1432</v>
      </c>
      <c r="B650" t="s">
        <v>1433</v>
      </c>
      <c r="C650" t="str">
        <f>IFERROR(VLOOKUP(Table1[[#This Row],[Ticker]],[1]!Table1[[Symbol]:[Industry]],2,FALSE),"-")</f>
        <v>Consumer Durables</v>
      </c>
      <c r="D650" t="s">
        <v>103</v>
      </c>
      <c r="E650">
        <v>7114.5754577999996</v>
      </c>
      <c r="F650">
        <v>1492.15</v>
      </c>
      <c r="G650">
        <v>-25.2223027339193</v>
      </c>
      <c r="H650">
        <v>5.3849844107413603</v>
      </c>
      <c r="I650">
        <v>-12.148331227561799</v>
      </c>
      <c r="J650">
        <v>7.0217667578776002</v>
      </c>
      <c r="K650">
        <v>1395.62145365741</v>
      </c>
      <c r="L650">
        <v>1404.55268806871</v>
      </c>
      <c r="M650">
        <v>63.781292827489203</v>
      </c>
      <c r="N650">
        <v>2.8462849153706</v>
      </c>
      <c r="O650">
        <v>12.5858660322353</v>
      </c>
      <c r="P650">
        <v>19.372</v>
      </c>
      <c r="Q650">
        <v>-0.141626241709913</v>
      </c>
    </row>
    <row r="651" spans="1:17" x14ac:dyDescent="0.3">
      <c r="A651" t="s">
        <v>1434</v>
      </c>
      <c r="B651" t="s">
        <v>1435</v>
      </c>
      <c r="C651" t="str">
        <f>IFERROR(VLOOKUP(Table1[[#This Row],[Ticker]],[1]!Table1[[Symbol]:[Industry]],2,FALSE),"-")</f>
        <v>Automobile and Auto Components</v>
      </c>
      <c r="D651" t="s">
        <v>193</v>
      </c>
      <c r="E651">
        <v>7045.7352570000003</v>
      </c>
      <c r="F651">
        <v>489.45</v>
      </c>
      <c r="G651">
        <v>117.474596903459</v>
      </c>
      <c r="H651">
        <v>12.5296012920724</v>
      </c>
      <c r="I651">
        <v>15.7660105708164</v>
      </c>
      <c r="J651">
        <v>-3.2012526672575801</v>
      </c>
      <c r="K651">
        <v>430.80455993453</v>
      </c>
      <c r="L651">
        <v>365.67879512367801</v>
      </c>
      <c r="M651">
        <v>65.516320577193497</v>
      </c>
      <c r="N651">
        <v>0.72279962768216199</v>
      </c>
      <c r="O651">
        <v>5.62876698334866</v>
      </c>
      <c r="P651">
        <v>146.82299546142201</v>
      </c>
      <c r="Q651">
        <v>0.14960237198978699</v>
      </c>
    </row>
    <row r="652" spans="1:17" hidden="1" x14ac:dyDescent="0.3">
      <c r="A652" t="s">
        <v>1436</v>
      </c>
      <c r="B652" t="s">
        <v>1437</v>
      </c>
      <c r="C652" t="str">
        <f>IFERROR(VLOOKUP(Table1[[#This Row],[Ticker]],[1]!Table1[[Symbol]:[Industry]],2,FALSE),"-")</f>
        <v>-</v>
      </c>
      <c r="D652" t="s">
        <v>989</v>
      </c>
      <c r="E652">
        <v>6991.4840408</v>
      </c>
      <c r="F652">
        <v>741.1</v>
      </c>
      <c r="G652">
        <v>978.96560071331999</v>
      </c>
      <c r="H652">
        <v>-8.4861130729330601</v>
      </c>
      <c r="I652">
        <v>128.14717529579599</v>
      </c>
      <c r="J652">
        <v>-6.9145233556736896</v>
      </c>
      <c r="K652">
        <v>712.95154597784699</v>
      </c>
      <c r="L652">
        <v>466.85609626694901</v>
      </c>
      <c r="M652">
        <v>43.140936113799597</v>
      </c>
      <c r="N652">
        <v>0.587477831130087</v>
      </c>
      <c r="O652">
        <v>21.852651464039901</v>
      </c>
      <c r="P652">
        <v>1042.7910562837301</v>
      </c>
      <c r="Q652">
        <v>0.24048413424970799</v>
      </c>
    </row>
    <row r="653" spans="1:17" hidden="1" x14ac:dyDescent="0.3">
      <c r="A653" t="s">
        <v>1438</v>
      </c>
      <c r="B653" t="s">
        <v>1439</v>
      </c>
      <c r="C653" t="str">
        <f>IFERROR(VLOOKUP(Table1[[#This Row],[Ticker]],[1]!Table1[[Symbol]:[Industry]],2,FALSE),"-")</f>
        <v>-</v>
      </c>
      <c r="D653" t="s">
        <v>819</v>
      </c>
      <c r="E653">
        <v>6986.7753240000002</v>
      </c>
      <c r="F653">
        <v>814.6</v>
      </c>
      <c r="G653">
        <v>118.44151392067199</v>
      </c>
      <c r="H653">
        <v>-3.3088664445084701</v>
      </c>
      <c r="I653">
        <v>38.038644607743798</v>
      </c>
      <c r="J653">
        <v>-8.3383707519882702</v>
      </c>
      <c r="K653">
        <v>761.85392719810397</v>
      </c>
      <c r="L653">
        <v>622.72888134636003</v>
      </c>
      <c r="M653">
        <v>44.067652520683602</v>
      </c>
      <c r="N653">
        <v>1.55562468318</v>
      </c>
      <c r="O653">
        <v>14.264669776577399</v>
      </c>
      <c r="P653">
        <v>147.63641890864801</v>
      </c>
      <c r="Q653">
        <v>6.0536473322482E-2</v>
      </c>
    </row>
    <row r="654" spans="1:17" x14ac:dyDescent="0.3">
      <c r="A654" t="s">
        <v>1440</v>
      </c>
      <c r="B654" t="s">
        <v>1441</v>
      </c>
      <c r="C654" t="str">
        <f>IFERROR(VLOOKUP(Table1[[#This Row],[Ticker]],[1]!Table1[[Symbol]:[Industry]],2,FALSE),"-")</f>
        <v>Financial Services</v>
      </c>
      <c r="D654" t="s">
        <v>24</v>
      </c>
      <c r="E654">
        <v>6969.4656219360004</v>
      </c>
      <c r="F654">
        <v>26.56</v>
      </c>
      <c r="G654">
        <v>4.5715456605329896</v>
      </c>
      <c r="H654">
        <v>-9.9729024501765196</v>
      </c>
      <c r="I654">
        <v>-7.4457899889413897</v>
      </c>
      <c r="J654">
        <v>-3.6638913302358</v>
      </c>
      <c r="K654">
        <v>27.4010319562456</v>
      </c>
      <c r="L654">
        <v>26.180833690909701</v>
      </c>
      <c r="M654">
        <v>45.023238799639202</v>
      </c>
      <c r="N654">
        <v>0.74280044419304003</v>
      </c>
      <c r="O654">
        <v>38.861916669372903</v>
      </c>
      <c r="P654">
        <v>48.274948838329102</v>
      </c>
      <c r="Q654">
        <v>8.5160674614543005E-2</v>
      </c>
    </row>
    <row r="655" spans="1:17" hidden="1" x14ac:dyDescent="0.3">
      <c r="A655" t="s">
        <v>1442</v>
      </c>
      <c r="B655" t="s">
        <v>1443</v>
      </c>
      <c r="C655" t="str">
        <f>IFERROR(VLOOKUP(Table1[[#This Row],[Ticker]],[1]!Table1[[Symbol]:[Industry]],2,FALSE),"-")</f>
        <v>-</v>
      </c>
      <c r="D655" t="s">
        <v>220</v>
      </c>
      <c r="E655">
        <v>6956.017992</v>
      </c>
      <c r="F655">
        <v>1315</v>
      </c>
      <c r="G655">
        <v>5518.1068605801102</v>
      </c>
      <c r="H655">
        <v>17.890278509945801</v>
      </c>
      <c r="I655">
        <v>550.20393842342298</v>
      </c>
      <c r="J655">
        <v>4.7970734325593201</v>
      </c>
      <c r="K655">
        <v>1072.19345547588</v>
      </c>
      <c r="L655">
        <v>478.68090277696001</v>
      </c>
      <c r="M655">
        <v>69.760812018177802</v>
      </c>
      <c r="N655">
        <v>1.1819604460988</v>
      </c>
      <c r="O655">
        <v>2.4220532319391501</v>
      </c>
    </row>
    <row r="656" spans="1:17" x14ac:dyDescent="0.3">
      <c r="A656" t="s">
        <v>1444</v>
      </c>
      <c r="B656" t="s">
        <v>1445</v>
      </c>
      <c r="C656" t="str">
        <f>IFERROR(VLOOKUP(Table1[[#This Row],[Ticker]],[1]!Table1[[Symbol]:[Industry]],2,FALSE),"-")</f>
        <v>Media Entertainment &amp; Publication</v>
      </c>
      <c r="D656" t="s">
        <v>1446</v>
      </c>
      <c r="E656">
        <v>6954.5734104000003</v>
      </c>
      <c r="F656">
        <v>908.6</v>
      </c>
      <c r="G656">
        <v>10.1852997036791</v>
      </c>
      <c r="H656">
        <v>-0.119623279806703</v>
      </c>
      <c r="I656">
        <v>-16.3421832712237</v>
      </c>
      <c r="J656">
        <v>-3.1563191792694498</v>
      </c>
      <c r="K656">
        <v>811.279837183052</v>
      </c>
      <c r="L656">
        <v>762.07226211884097</v>
      </c>
      <c r="M656">
        <v>57.796245350952603</v>
      </c>
      <c r="N656">
        <v>1.12583712018992</v>
      </c>
      <c r="O656">
        <v>8.8928021131410908</v>
      </c>
      <c r="P656">
        <v>53.609467455621299</v>
      </c>
      <c r="Q656">
        <v>-1.7622987065878001E-2</v>
      </c>
    </row>
    <row r="657" spans="1:17" hidden="1" x14ac:dyDescent="0.3">
      <c r="A657" t="s">
        <v>1447</v>
      </c>
      <c r="B657" t="s">
        <v>1448</v>
      </c>
      <c r="C657" t="str">
        <f>IFERROR(VLOOKUP(Table1[[#This Row],[Ticker]],[1]!Table1[[Symbol]:[Industry]],2,FALSE),"-")</f>
        <v>-</v>
      </c>
      <c r="E657">
        <v>6946.9919903999998</v>
      </c>
      <c r="F657">
        <v>3160.85</v>
      </c>
      <c r="G657">
        <v>-6.48255772269217</v>
      </c>
      <c r="H657">
        <v>-7.3763156640186303</v>
      </c>
      <c r="I657">
        <v>12.6875970663265</v>
      </c>
      <c r="J657">
        <v>-7.8760671455250399</v>
      </c>
      <c r="K657">
        <v>3245.59484432099</v>
      </c>
      <c r="L657">
        <v>2778.6876338685502</v>
      </c>
      <c r="M657">
        <v>24.890813623266101</v>
      </c>
      <c r="N657">
        <v>1.18726921667559</v>
      </c>
      <c r="O657">
        <v>23.068162045019498</v>
      </c>
      <c r="P657">
        <v>50.588375416865098</v>
      </c>
      <c r="Q657">
        <v>9.890547199461E-2</v>
      </c>
    </row>
    <row r="658" spans="1:17" hidden="1" x14ac:dyDescent="0.3">
      <c r="A658" t="s">
        <v>1449</v>
      </c>
      <c r="B658" t="s">
        <v>1450</v>
      </c>
      <c r="C658" t="str">
        <f>IFERROR(VLOOKUP(Table1[[#This Row],[Ticker]],[1]!Table1[[Symbol]:[Industry]],2,FALSE),"-")</f>
        <v>-</v>
      </c>
      <c r="E658">
        <v>6899.8708800000004</v>
      </c>
      <c r="F658">
        <v>3312.15</v>
      </c>
      <c r="G658">
        <v>2123.9917415525501</v>
      </c>
      <c r="H658">
        <v>18.065279939579199</v>
      </c>
      <c r="I658">
        <v>238.062763578117</v>
      </c>
      <c r="J658">
        <v>-0.85696503284898395</v>
      </c>
      <c r="K658">
        <v>2588.2904101904301</v>
      </c>
      <c r="L658">
        <v>1588.77022056792</v>
      </c>
      <c r="M658">
        <v>68.540041125785393</v>
      </c>
      <c r="N658">
        <v>0.82687915099975395</v>
      </c>
      <c r="O658">
        <v>4.4940597497094004</v>
      </c>
      <c r="P658">
        <v>2262.4465049928599</v>
      </c>
    </row>
    <row r="659" spans="1:17" x14ac:dyDescent="0.3">
      <c r="A659" t="s">
        <v>1451</v>
      </c>
      <c r="B659" t="s">
        <v>1452</v>
      </c>
      <c r="C659" t="str">
        <f>IFERROR(VLOOKUP(Table1[[#This Row],[Ticker]],[1]!Table1[[Symbol]:[Industry]],2,FALSE),"-")</f>
        <v>Textiles</v>
      </c>
      <c r="D659" t="s">
        <v>647</v>
      </c>
      <c r="E659">
        <v>6897.9017599999997</v>
      </c>
      <c r="F659">
        <v>344</v>
      </c>
      <c r="G659">
        <v>-19.2178514319348</v>
      </c>
      <c r="H659">
        <v>-14.696986776525</v>
      </c>
      <c r="I659">
        <v>1.1717982050914999</v>
      </c>
      <c r="J659">
        <v>-4.38260598914494</v>
      </c>
      <c r="K659">
        <v>344.43458443210699</v>
      </c>
      <c r="L659">
        <v>340.74355302563498</v>
      </c>
      <c r="M659">
        <v>51.429108481484697</v>
      </c>
      <c r="N659">
        <v>0.77811366844093699</v>
      </c>
      <c r="O659">
        <v>27.020348837209198</v>
      </c>
      <c r="P659">
        <v>28.478057889822601</v>
      </c>
      <c r="Q659">
        <v>0.119520560837173</v>
      </c>
    </row>
    <row r="660" spans="1:17" x14ac:dyDescent="0.3">
      <c r="A660" t="s">
        <v>1453</v>
      </c>
      <c r="B660" t="s">
        <v>1454</v>
      </c>
      <c r="C660" t="str">
        <f>IFERROR(VLOOKUP(Table1[[#This Row],[Ticker]],[1]!Table1[[Symbol]:[Industry]],2,FALSE),"-")</f>
        <v>Capital Goods</v>
      </c>
      <c r="D660" t="s">
        <v>647</v>
      </c>
      <c r="E660">
        <v>6895.2852024000003</v>
      </c>
      <c r="F660">
        <v>386.4</v>
      </c>
      <c r="G660">
        <v>87.633928348158094</v>
      </c>
      <c r="H660">
        <v>-2.5838476599360098</v>
      </c>
      <c r="I660">
        <v>-13.5781091902826</v>
      </c>
      <c r="J660">
        <v>-4.1702990883082398</v>
      </c>
      <c r="K660">
        <v>356.84815678228301</v>
      </c>
      <c r="L660">
        <v>311.33469267600998</v>
      </c>
      <c r="M660">
        <v>45.198644594625698</v>
      </c>
      <c r="N660">
        <v>1.7358802492855401</v>
      </c>
      <c r="O660">
        <v>13.431677018633501</v>
      </c>
      <c r="P660">
        <v>125.898859982461</v>
      </c>
      <c r="Q660">
        <v>8.3018121079960996E-2</v>
      </c>
    </row>
    <row r="661" spans="1:17" x14ac:dyDescent="0.3">
      <c r="A661" t="s">
        <v>1455</v>
      </c>
      <c r="B661" t="s">
        <v>1456</v>
      </c>
      <c r="C661" t="str">
        <f>IFERROR(VLOOKUP(Table1[[#This Row],[Ticker]],[1]!Table1[[Symbol]:[Industry]],2,FALSE),"-")</f>
        <v>Construction</v>
      </c>
      <c r="D661" t="s">
        <v>46</v>
      </c>
      <c r="E661">
        <v>6821.5950856999998</v>
      </c>
      <c r="F661">
        <v>499.7</v>
      </c>
      <c r="G661">
        <v>86.336824835983805</v>
      </c>
      <c r="H661">
        <v>2.5930577173570399</v>
      </c>
      <c r="I661">
        <v>41.571950748790599</v>
      </c>
      <c r="J661">
        <v>2.1069617452854001</v>
      </c>
      <c r="K661">
        <v>441.57953440998602</v>
      </c>
      <c r="L661">
        <v>352.945057966283</v>
      </c>
      <c r="M661">
        <v>60.523400041540398</v>
      </c>
      <c r="N661">
        <v>0.82637472184067096</v>
      </c>
      <c r="O661">
        <v>8.2249349609765794</v>
      </c>
      <c r="P661">
        <v>122.385402759234</v>
      </c>
      <c r="Q661">
        <v>0.16376849155162701</v>
      </c>
    </row>
    <row r="662" spans="1:17" x14ac:dyDescent="0.3">
      <c r="A662" t="s">
        <v>1457</v>
      </c>
      <c r="B662" t="s">
        <v>1458</v>
      </c>
      <c r="C662" t="str">
        <f>IFERROR(VLOOKUP(Table1[[#This Row],[Ticker]],[1]!Table1[[Symbol]:[Industry]],2,FALSE),"-")</f>
        <v>Fast Moving Consumer Goods</v>
      </c>
      <c r="D662" t="s">
        <v>122</v>
      </c>
      <c r="E662">
        <v>6821.1395314250003</v>
      </c>
      <c r="F662">
        <v>1146.55</v>
      </c>
      <c r="G662">
        <v>59.840917542467501</v>
      </c>
      <c r="H662">
        <v>2.6522790754847998</v>
      </c>
      <c r="I662">
        <v>22.474773277409501</v>
      </c>
      <c r="J662">
        <v>-1.6923079532029599</v>
      </c>
      <c r="K662">
        <v>1014.20725789427</v>
      </c>
      <c r="L662">
        <v>889.45087083518501</v>
      </c>
      <c r="M662">
        <v>68.222758041796894</v>
      </c>
      <c r="N662">
        <v>1.0205691386281499</v>
      </c>
      <c r="O662">
        <v>2.4551916619423402</v>
      </c>
      <c r="P662">
        <v>86.461213205399204</v>
      </c>
      <c r="Q662">
        <v>4.8775693290099002E-2</v>
      </c>
    </row>
    <row r="663" spans="1:17" x14ac:dyDescent="0.3">
      <c r="A663" t="s">
        <v>1459</v>
      </c>
      <c r="B663" t="s">
        <v>1460</v>
      </c>
      <c r="C663" t="str">
        <f>IFERROR(VLOOKUP(Table1[[#This Row],[Ticker]],[1]!Table1[[Symbol]:[Industry]],2,FALSE),"-")</f>
        <v>Financial Services</v>
      </c>
      <c r="D663" t="s">
        <v>49</v>
      </c>
      <c r="E663">
        <v>6820.6440280999996</v>
      </c>
      <c r="F663">
        <v>75.95</v>
      </c>
      <c r="G663">
        <v>184.64668618827599</v>
      </c>
      <c r="H663">
        <v>-0.83061207026568995</v>
      </c>
      <c r="I663">
        <v>34.582461119851999</v>
      </c>
      <c r="J663">
        <v>5.5217999046849702</v>
      </c>
      <c r="K663">
        <v>71.628870915142599</v>
      </c>
      <c r="L663">
        <v>60.902185300783799</v>
      </c>
      <c r="M663">
        <v>54.076675547285397</v>
      </c>
      <c r="N663">
        <v>1.0340733525761501</v>
      </c>
      <c r="O663">
        <v>31.178406846609501</v>
      </c>
      <c r="P663">
        <v>217.78242677824201</v>
      </c>
      <c r="Q663">
        <v>7.2486537054053002E-2</v>
      </c>
    </row>
    <row r="664" spans="1:17" hidden="1" x14ac:dyDescent="0.3">
      <c r="A664" t="s">
        <v>1461</v>
      </c>
      <c r="B664" t="s">
        <v>1462</v>
      </c>
      <c r="C664" t="str">
        <f>IFERROR(VLOOKUP(Table1[[#This Row],[Ticker]],[1]!Table1[[Symbol]:[Industry]],2,FALSE),"-")</f>
        <v>-</v>
      </c>
      <c r="D664" t="s">
        <v>288</v>
      </c>
      <c r="E664">
        <v>6818.8064013000003</v>
      </c>
      <c r="F664">
        <v>405.7</v>
      </c>
      <c r="G664">
        <v>74.083852400043398</v>
      </c>
      <c r="H664">
        <v>41.980110766175102</v>
      </c>
      <c r="I664">
        <v>23.923396122634799</v>
      </c>
      <c r="J664">
        <v>-2.73400680342254</v>
      </c>
      <c r="K664">
        <v>308.339686123467</v>
      </c>
      <c r="L664">
        <v>257.516946147851</v>
      </c>
      <c r="M664">
        <v>75.407882882039402</v>
      </c>
      <c r="N664">
        <v>2.3126787369258501</v>
      </c>
      <c r="O664">
        <v>5.9896475228001096</v>
      </c>
      <c r="P664">
        <v>129.663175771299</v>
      </c>
      <c r="Q664">
        <v>3.8366036081408997E-2</v>
      </c>
    </row>
    <row r="665" spans="1:17" x14ac:dyDescent="0.3">
      <c r="A665" t="s">
        <v>1463</v>
      </c>
      <c r="B665" t="s">
        <v>1464</v>
      </c>
      <c r="C665" t="str">
        <f>IFERROR(VLOOKUP(Table1[[#This Row],[Ticker]],[1]!Table1[[Symbol]:[Industry]],2,FALSE),"-")</f>
        <v>Media Entertainment &amp; Publication</v>
      </c>
      <c r="D665" t="s">
        <v>1465</v>
      </c>
      <c r="E665">
        <v>6818.0872188399999</v>
      </c>
      <c r="F665">
        <v>382.7</v>
      </c>
      <c r="G665">
        <v>77.893866333018494</v>
      </c>
      <c r="H665">
        <v>15.334535066390901</v>
      </c>
      <c r="I665">
        <v>16.174352985387699</v>
      </c>
      <c r="J665">
        <v>4.6091451836783497</v>
      </c>
      <c r="K665">
        <v>321.64197617649103</v>
      </c>
      <c r="L665">
        <v>278.85365685453098</v>
      </c>
      <c r="M665">
        <v>70.815446746016804</v>
      </c>
      <c r="N665">
        <v>1.8020384826837099</v>
      </c>
      <c r="O665">
        <v>4.52051215050954</v>
      </c>
      <c r="P665">
        <v>109.125683060109</v>
      </c>
      <c r="Q665">
        <v>0.128200040477007</v>
      </c>
    </row>
    <row r="666" spans="1:17" x14ac:dyDescent="0.3">
      <c r="A666" t="s">
        <v>1466</v>
      </c>
      <c r="B666" t="s">
        <v>1467</v>
      </c>
      <c r="C666" t="str">
        <f>IFERROR(VLOOKUP(Table1[[#This Row],[Ticker]],[1]!Table1[[Symbol]:[Industry]],2,FALSE),"-")</f>
        <v>Consumer Services</v>
      </c>
      <c r="D666" t="s">
        <v>647</v>
      </c>
      <c r="E666">
        <v>6791.8721857999999</v>
      </c>
      <c r="F666">
        <v>509.8</v>
      </c>
      <c r="G666">
        <v>24.846717974777601</v>
      </c>
      <c r="H666">
        <v>0.58948285018877</v>
      </c>
      <c r="I666">
        <v>-1.85399345802468</v>
      </c>
      <c r="J666">
        <v>-6.3398022237766503</v>
      </c>
      <c r="K666">
        <v>491.31993906729701</v>
      </c>
      <c r="L666">
        <v>441.42324445784698</v>
      </c>
      <c r="M666">
        <v>44.674427741653297</v>
      </c>
      <c r="N666">
        <v>1.3204005249045101</v>
      </c>
      <c r="O666">
        <v>9.80776775205962</v>
      </c>
      <c r="P666">
        <v>71.1887172599059</v>
      </c>
      <c r="Q666">
        <v>9.2862032641884001E-2</v>
      </c>
    </row>
    <row r="667" spans="1:17" x14ac:dyDescent="0.3">
      <c r="A667" t="s">
        <v>1468</v>
      </c>
      <c r="B667" t="s">
        <v>1469</v>
      </c>
      <c r="C667" t="str">
        <f>IFERROR(VLOOKUP(Table1[[#This Row],[Ticker]],[1]!Table1[[Symbol]:[Industry]],2,FALSE),"-")</f>
        <v>Consumer Durables</v>
      </c>
      <c r="D667" t="s">
        <v>476</v>
      </c>
      <c r="E667">
        <v>6763.5747116399998</v>
      </c>
      <c r="F667">
        <v>476.8</v>
      </c>
      <c r="G667">
        <v>-49.003845303812398</v>
      </c>
      <c r="H667">
        <v>-7.02270117826858</v>
      </c>
      <c r="I667">
        <v>-27.689063761464499</v>
      </c>
      <c r="J667">
        <v>-4.3307648563905996</v>
      </c>
      <c r="K667">
        <v>492.52875451974899</v>
      </c>
      <c r="L667">
        <v>544.51758668420905</v>
      </c>
      <c r="M667">
        <v>51.501643873219301</v>
      </c>
      <c r="N667">
        <v>0.92556721277442</v>
      </c>
      <c r="O667">
        <v>51.604446308724803</v>
      </c>
      <c r="P667">
        <v>11.271878646440999</v>
      </c>
      <c r="Q667">
        <v>-2.5962913590097999E-2</v>
      </c>
    </row>
    <row r="668" spans="1:17" x14ac:dyDescent="0.3">
      <c r="A668" t="s">
        <v>1470</v>
      </c>
      <c r="B668" t="s">
        <v>1471</v>
      </c>
      <c r="C668" t="str">
        <f>IFERROR(VLOOKUP(Table1[[#This Row],[Ticker]],[1]!Table1[[Symbol]:[Industry]],2,FALSE),"-")</f>
        <v>Services</v>
      </c>
      <c r="D668" t="s">
        <v>140</v>
      </c>
      <c r="E668">
        <v>6763.05</v>
      </c>
      <c r="F668">
        <v>235.9</v>
      </c>
      <c r="G668">
        <v>111.534661985703</v>
      </c>
      <c r="H668">
        <v>8.7281440541484798</v>
      </c>
      <c r="I668">
        <v>25.449121489365101</v>
      </c>
      <c r="J668">
        <v>8.7597805939731703</v>
      </c>
      <c r="K668">
        <v>201.17160766836199</v>
      </c>
      <c r="L668">
        <v>180.27880866331699</v>
      </c>
      <c r="M668">
        <v>88.763030466252204</v>
      </c>
      <c r="N668">
        <v>2.3355484091234202</v>
      </c>
      <c r="O668">
        <v>12.314540059347101</v>
      </c>
      <c r="P668">
        <v>139.97965412004001</v>
      </c>
      <c r="Q668">
        <v>2.6393622096610999E-2</v>
      </c>
    </row>
    <row r="669" spans="1:17" hidden="1" x14ac:dyDescent="0.3">
      <c r="A669" t="s">
        <v>1472</v>
      </c>
      <c r="B669" t="s">
        <v>1473</v>
      </c>
      <c r="C669" t="str">
        <f>IFERROR(VLOOKUP(Table1[[#This Row],[Ticker]],[1]!Table1[[Symbol]:[Industry]],2,FALSE),"-")</f>
        <v>-</v>
      </c>
      <c r="D669" t="s">
        <v>1022</v>
      </c>
      <c r="E669">
        <v>6746.8437323999997</v>
      </c>
      <c r="F669">
        <v>128</v>
      </c>
      <c r="G669">
        <v>-15.798718819022399</v>
      </c>
      <c r="H669">
        <v>-8.0716784775554693</v>
      </c>
      <c r="I669">
        <v>-7.7468801149800104</v>
      </c>
      <c r="J669">
        <v>-0.65855817010388096</v>
      </c>
      <c r="K669">
        <v>119.765858003508</v>
      </c>
      <c r="M669">
        <v>1.05563603616817</v>
      </c>
      <c r="N669">
        <v>0.52134146341463405</v>
      </c>
      <c r="O669">
        <v>3.4062500000000102</v>
      </c>
      <c r="P669">
        <v>9.9184199227135998</v>
      </c>
    </row>
    <row r="670" spans="1:17" x14ac:dyDescent="0.3">
      <c r="A670" t="s">
        <v>1474</v>
      </c>
      <c r="B670" t="s">
        <v>1475</v>
      </c>
      <c r="C670" t="str">
        <f>IFERROR(VLOOKUP(Table1[[#This Row],[Ticker]],[1]!Table1[[Symbol]:[Industry]],2,FALSE),"-")</f>
        <v>Textiles</v>
      </c>
      <c r="D670" t="s">
        <v>647</v>
      </c>
      <c r="E670">
        <v>6743.8883314799996</v>
      </c>
      <c r="F670">
        <v>512.79999999999995</v>
      </c>
      <c r="G670">
        <v>22.025889080346602</v>
      </c>
      <c r="H670">
        <v>-7.8716913437559697</v>
      </c>
      <c r="I670">
        <v>-24.1724831494918</v>
      </c>
      <c r="J670">
        <v>-7.6653939319315496</v>
      </c>
      <c r="K670">
        <v>502.18411139289998</v>
      </c>
      <c r="L670">
        <v>486.52691597398501</v>
      </c>
      <c r="M670">
        <v>31.0611359441974</v>
      </c>
      <c r="N670">
        <v>0.83043902613259502</v>
      </c>
      <c r="O670">
        <v>29.875195007800301</v>
      </c>
      <c r="P670">
        <v>62.304162050957402</v>
      </c>
      <c r="Q670">
        <v>6.2342744025286001E-2</v>
      </c>
    </row>
    <row r="671" spans="1:17" x14ac:dyDescent="0.3">
      <c r="A671" t="s">
        <v>1476</v>
      </c>
      <c r="B671" t="s">
        <v>1477</v>
      </c>
      <c r="C671" t="str">
        <f>IFERROR(VLOOKUP(Table1[[#This Row],[Ticker]],[1]!Table1[[Symbol]:[Industry]],2,FALSE),"-")</f>
        <v>Capital Goods</v>
      </c>
      <c r="D671" t="s">
        <v>130</v>
      </c>
      <c r="E671">
        <v>6738.2916414800002</v>
      </c>
      <c r="F671">
        <v>621.04999999999995</v>
      </c>
      <c r="G671">
        <v>30.637845014921801</v>
      </c>
      <c r="H671">
        <v>-5.1601020573372702</v>
      </c>
      <c r="I671">
        <v>-34.283157689042604</v>
      </c>
      <c r="J671">
        <v>-7.5568472494209198</v>
      </c>
      <c r="K671">
        <v>614.96448215938403</v>
      </c>
      <c r="L671">
        <v>574.515117824615</v>
      </c>
      <c r="M671">
        <v>40.519736470715699</v>
      </c>
      <c r="N671">
        <v>1.3709630177138901</v>
      </c>
      <c r="O671">
        <v>35.520489493599499</v>
      </c>
      <c r="P671">
        <v>70.372402441533495</v>
      </c>
      <c r="Q671">
        <v>7.1194090964588994E-2</v>
      </c>
    </row>
    <row r="672" spans="1:17" x14ac:dyDescent="0.3">
      <c r="A672" t="s">
        <v>1478</v>
      </c>
      <c r="B672" t="s">
        <v>1479</v>
      </c>
      <c r="C672" t="str">
        <f>IFERROR(VLOOKUP(Table1[[#This Row],[Ticker]],[1]!Table1[[Symbol]:[Industry]],2,FALSE),"-")</f>
        <v>Chemicals</v>
      </c>
      <c r="D672" t="s">
        <v>369</v>
      </c>
      <c r="E672">
        <v>6728.6235939999997</v>
      </c>
      <c r="F672">
        <v>345.65</v>
      </c>
      <c r="G672">
        <v>35.060099321883001</v>
      </c>
      <c r="H672">
        <v>3.3651804643142902</v>
      </c>
      <c r="I672">
        <v>23.8866406976754</v>
      </c>
      <c r="J672">
        <v>0.46332289159612799</v>
      </c>
      <c r="K672">
        <v>305.14804205455903</v>
      </c>
      <c r="L672">
        <v>266.54419579662999</v>
      </c>
      <c r="M672">
        <v>67.765201488709096</v>
      </c>
      <c r="N672">
        <v>1.18527893792572</v>
      </c>
      <c r="O672">
        <v>3.4861854477072201</v>
      </c>
      <c r="P672">
        <v>68.527547537786404</v>
      </c>
      <c r="Q672">
        <v>-3.1548864651239003E-2</v>
      </c>
    </row>
    <row r="673" spans="1:17" x14ac:dyDescent="0.3">
      <c r="A673" t="s">
        <v>1480</v>
      </c>
      <c r="B673" t="s">
        <v>1481</v>
      </c>
      <c r="C673" t="str">
        <f>IFERROR(VLOOKUP(Table1[[#This Row],[Ticker]],[1]!Table1[[Symbol]:[Industry]],2,FALSE),"-")</f>
        <v>Services</v>
      </c>
      <c r="D673" t="s">
        <v>140</v>
      </c>
      <c r="E673">
        <v>6680.3088076000004</v>
      </c>
      <c r="F673">
        <v>948.1</v>
      </c>
      <c r="G673">
        <v>24.310262757917599</v>
      </c>
      <c r="H673">
        <v>-9.3447060440906107</v>
      </c>
      <c r="I673">
        <v>-1.92969599567213</v>
      </c>
      <c r="J673">
        <v>-1.8481631987181899</v>
      </c>
      <c r="K673">
        <v>907.02539967404903</v>
      </c>
      <c r="L673">
        <v>830.24309926015303</v>
      </c>
      <c r="M673">
        <v>58.275894159696797</v>
      </c>
      <c r="N673">
        <v>1.0351377022902299</v>
      </c>
      <c r="O673">
        <v>5.7905284252715896</v>
      </c>
      <c r="P673">
        <v>53.899845791737697</v>
      </c>
      <c r="Q673">
        <v>1.8455148949396E-2</v>
      </c>
    </row>
    <row r="674" spans="1:17" x14ac:dyDescent="0.3">
      <c r="A674" t="s">
        <v>1482</v>
      </c>
      <c r="B674" t="s">
        <v>1483</v>
      </c>
      <c r="C674" t="str">
        <f>IFERROR(VLOOKUP(Table1[[#This Row],[Ticker]],[1]!Table1[[Symbol]:[Industry]],2,FALSE),"-")</f>
        <v>Construction Materials</v>
      </c>
      <c r="D674" t="s">
        <v>393</v>
      </c>
      <c r="E674">
        <v>6676.1621178699997</v>
      </c>
      <c r="F674">
        <v>214.79</v>
      </c>
      <c r="G674">
        <v>176.001384860391</v>
      </c>
      <c r="H674">
        <v>-0.61629401356549796</v>
      </c>
      <c r="I674">
        <v>14.785595029728301</v>
      </c>
      <c r="J674">
        <v>-1.6795277968095601</v>
      </c>
      <c r="K674">
        <v>196.19623166964101</v>
      </c>
      <c r="L674">
        <v>160.567975658649</v>
      </c>
      <c r="M674">
        <v>70.738391446572905</v>
      </c>
      <c r="N674">
        <v>0.71543059624736005</v>
      </c>
      <c r="O674">
        <v>1.48051585269333</v>
      </c>
      <c r="P674">
        <v>215.867647058823</v>
      </c>
      <c r="Q674">
        <v>9.5199845602319005E-2</v>
      </c>
    </row>
    <row r="675" spans="1:17" x14ac:dyDescent="0.3">
      <c r="A675" t="s">
        <v>1484</v>
      </c>
      <c r="B675" t="s">
        <v>1485</v>
      </c>
      <c r="C675" t="str">
        <f>IFERROR(VLOOKUP(Table1[[#This Row],[Ticker]],[1]!Table1[[Symbol]:[Industry]],2,FALSE),"-")</f>
        <v>Consumer Durables</v>
      </c>
      <c r="D675" t="s">
        <v>193</v>
      </c>
      <c r="E675">
        <v>6665.5445359799996</v>
      </c>
      <c r="F675">
        <v>1645.05</v>
      </c>
      <c r="G675">
        <v>70.332657777763401</v>
      </c>
      <c r="H675">
        <v>-4.9727538890348697</v>
      </c>
      <c r="I675">
        <v>56.246963028976801</v>
      </c>
      <c r="J675">
        <v>-6.21598633271282</v>
      </c>
      <c r="K675">
        <v>1537.67498941598</v>
      </c>
      <c r="L675">
        <v>1300.4440755805299</v>
      </c>
      <c r="M675">
        <v>53.277213856021199</v>
      </c>
      <c r="N675">
        <v>0.47737746743404702</v>
      </c>
      <c r="O675">
        <v>6.6836874259141199</v>
      </c>
      <c r="P675">
        <v>101.106356968215</v>
      </c>
      <c r="Q675">
        <v>2.8587037174477001E-2</v>
      </c>
    </row>
    <row r="676" spans="1:17" hidden="1" x14ac:dyDescent="0.3">
      <c r="A676" t="s">
        <v>1486</v>
      </c>
      <c r="B676" t="s">
        <v>1487</v>
      </c>
      <c r="C676" t="str">
        <f>IFERROR(VLOOKUP(Table1[[#This Row],[Ticker]],[1]!Table1[[Symbol]:[Industry]],2,FALSE),"-")</f>
        <v>-</v>
      </c>
      <c r="D676" t="s">
        <v>146</v>
      </c>
      <c r="E676">
        <v>6661.35398498</v>
      </c>
      <c r="F676">
        <v>171.94</v>
      </c>
      <c r="G676">
        <v>-21.9166446031414</v>
      </c>
      <c r="H676">
        <v>19.9291023127277</v>
      </c>
      <c r="I676">
        <v>-7.5115556027655899</v>
      </c>
      <c r="J676">
        <v>-1.21882122959119</v>
      </c>
      <c r="M676">
        <v>62.937791386104898</v>
      </c>
      <c r="O676">
        <v>14.865650808421501</v>
      </c>
      <c r="P676">
        <v>27.3629629629629</v>
      </c>
    </row>
    <row r="677" spans="1:17" hidden="1" x14ac:dyDescent="0.3">
      <c r="A677" t="s">
        <v>1488</v>
      </c>
      <c r="B677" t="s">
        <v>1489</v>
      </c>
      <c r="C677" t="str">
        <f>IFERROR(VLOOKUP(Table1[[#This Row],[Ticker]],[1]!Table1[[Symbol]:[Industry]],2,FALSE),"-")</f>
        <v>-</v>
      </c>
      <c r="D677" t="s">
        <v>1320</v>
      </c>
      <c r="E677">
        <v>6636.6662775300001</v>
      </c>
      <c r="F677">
        <v>1384.13</v>
      </c>
      <c r="G677">
        <v>-18.146347768428399</v>
      </c>
      <c r="H677">
        <v>-3.4656785850456799</v>
      </c>
      <c r="I677">
        <v>-6.9518139368451903</v>
      </c>
      <c r="J677">
        <v>-1.25389847950075</v>
      </c>
      <c r="K677">
        <v>1373.09990901725</v>
      </c>
      <c r="L677">
        <v>1340.8990773123201</v>
      </c>
      <c r="M677">
        <v>77.088001342421407</v>
      </c>
      <c r="N677">
        <v>1.73800655164672</v>
      </c>
      <c r="O677">
        <v>4.0762067146872001</v>
      </c>
      <c r="P677">
        <v>11.027954919183401</v>
      </c>
      <c r="Q677">
        <v>-5.5078309021881003E-2</v>
      </c>
    </row>
    <row r="678" spans="1:17" x14ac:dyDescent="0.3">
      <c r="A678" t="s">
        <v>1490</v>
      </c>
      <c r="B678" t="s">
        <v>1491</v>
      </c>
      <c r="C678" t="str">
        <f>IFERROR(VLOOKUP(Table1[[#This Row],[Ticker]],[1]!Table1[[Symbol]:[Industry]],2,FALSE),"-")</f>
        <v>Capital Goods</v>
      </c>
      <c r="D678" t="s">
        <v>1492</v>
      </c>
      <c r="E678">
        <v>6635.2361198500003</v>
      </c>
      <c r="F678">
        <v>508.3</v>
      </c>
      <c r="G678">
        <v>-20.333728867126101</v>
      </c>
      <c r="H678">
        <v>-3.9896806112643901</v>
      </c>
      <c r="I678">
        <v>-7.7836040955334997</v>
      </c>
      <c r="J678">
        <v>-3.4932715109335399</v>
      </c>
      <c r="K678">
        <v>505.99476657899498</v>
      </c>
      <c r="L678">
        <v>500.34086128052002</v>
      </c>
      <c r="M678">
        <v>45.963256656002798</v>
      </c>
      <c r="N678">
        <v>1.0533998462224901</v>
      </c>
      <c r="O678">
        <v>31.684044855400298</v>
      </c>
      <c r="P678">
        <v>29.983378084643899</v>
      </c>
      <c r="Q678">
        <v>4.2710166976606997E-2</v>
      </c>
    </row>
    <row r="679" spans="1:17" x14ac:dyDescent="0.3">
      <c r="A679" t="s">
        <v>1493</v>
      </c>
      <c r="B679" t="s">
        <v>1494</v>
      </c>
      <c r="C679" t="str">
        <f>IFERROR(VLOOKUP(Table1[[#This Row],[Ticker]],[1]!Table1[[Symbol]:[Industry]],2,FALSE),"-")</f>
        <v>Power</v>
      </c>
      <c r="D679" t="s">
        <v>937</v>
      </c>
      <c r="E679">
        <v>6615.7859743500003</v>
      </c>
      <c r="F679">
        <v>223.5</v>
      </c>
      <c r="G679">
        <v>74.778467039058</v>
      </c>
      <c r="H679">
        <v>2.7005879821281198</v>
      </c>
      <c r="I679">
        <v>0.26207165394473297</v>
      </c>
      <c r="J679">
        <v>2.2675285162682601</v>
      </c>
      <c r="K679">
        <v>213.12387366956699</v>
      </c>
      <c r="L679">
        <v>189.703410999765</v>
      </c>
      <c r="M679">
        <v>62.712425407718101</v>
      </c>
      <c r="N679">
        <v>1.1392669530898001</v>
      </c>
      <c r="O679">
        <v>13.914988814317599</v>
      </c>
      <c r="P679">
        <v>104.670329670329</v>
      </c>
      <c r="Q679">
        <v>7.6496702664097999E-2</v>
      </c>
    </row>
    <row r="680" spans="1:17" x14ac:dyDescent="0.3">
      <c r="A680" t="s">
        <v>1495</v>
      </c>
      <c r="B680" t="s">
        <v>1496</v>
      </c>
      <c r="C680" t="str">
        <f>IFERROR(VLOOKUP(Table1[[#This Row],[Ticker]],[1]!Table1[[Symbol]:[Industry]],2,FALSE),"-")</f>
        <v>Construction</v>
      </c>
      <c r="D680" t="s">
        <v>46</v>
      </c>
      <c r="E680">
        <v>6583.5208850839999</v>
      </c>
      <c r="F680">
        <v>234.52</v>
      </c>
      <c r="G680">
        <v>124.484703212451</v>
      </c>
      <c r="H680">
        <v>0.117130666198341</v>
      </c>
      <c r="I680">
        <v>38.301452076772499</v>
      </c>
      <c r="J680">
        <v>0.55704358784067098</v>
      </c>
      <c r="K680">
        <v>211.67756705372099</v>
      </c>
      <c r="L680">
        <v>169.831570465071</v>
      </c>
      <c r="M680">
        <v>53.868158351491303</v>
      </c>
      <c r="N680">
        <v>0.60382184272960004</v>
      </c>
      <c r="O680">
        <v>6.17431349138666</v>
      </c>
      <c r="P680">
        <v>163.65373805508699</v>
      </c>
      <c r="Q680">
        <v>7.6525254487424005E-2</v>
      </c>
    </row>
    <row r="681" spans="1:17" x14ac:dyDescent="0.3">
      <c r="A681" t="s">
        <v>1497</v>
      </c>
      <c r="B681" t="s">
        <v>1498</v>
      </c>
      <c r="C681" t="str">
        <f>IFERROR(VLOOKUP(Table1[[#This Row],[Ticker]],[1]!Table1[[Symbol]:[Industry]],2,FALSE),"-")</f>
        <v>Capital Goods</v>
      </c>
      <c r="D681" t="s">
        <v>258</v>
      </c>
      <c r="E681">
        <v>6563.7547039999999</v>
      </c>
      <c r="F681">
        <v>1460</v>
      </c>
      <c r="G681">
        <v>-27.584642661471101</v>
      </c>
      <c r="H681">
        <v>1.7394191239924299</v>
      </c>
      <c r="I681">
        <v>-16.74508032572</v>
      </c>
      <c r="J681">
        <v>2.3667234851963599</v>
      </c>
      <c r="K681">
        <v>1360.29888072175</v>
      </c>
      <c r="L681">
        <v>1429.16035547509</v>
      </c>
      <c r="M681">
        <v>81.8816348886143</v>
      </c>
      <c r="N681">
        <v>1.0420611863985101</v>
      </c>
      <c r="O681">
        <v>29.9965753424657</v>
      </c>
      <c r="P681">
        <v>27.722858892485299</v>
      </c>
      <c r="Q681">
        <v>-5.9554807411372E-2</v>
      </c>
    </row>
    <row r="682" spans="1:17" x14ac:dyDescent="0.3">
      <c r="A682" t="s">
        <v>1499</v>
      </c>
      <c r="B682" t="s">
        <v>1500</v>
      </c>
      <c r="C682" t="str">
        <f>IFERROR(VLOOKUP(Table1[[#This Row],[Ticker]],[1]!Table1[[Symbol]:[Industry]],2,FALSE),"-")</f>
        <v>Textiles</v>
      </c>
      <c r="D682" t="s">
        <v>476</v>
      </c>
      <c r="E682">
        <v>6562.7640038400004</v>
      </c>
      <c r="F682">
        <v>919.05</v>
      </c>
      <c r="G682">
        <v>42.654212369960199</v>
      </c>
      <c r="H682">
        <v>8.6180258517165793</v>
      </c>
      <c r="I682">
        <v>-9.6225386874163394</v>
      </c>
      <c r="J682">
        <v>-2.98156609667876</v>
      </c>
      <c r="K682">
        <v>879.97183876292104</v>
      </c>
      <c r="L682">
        <v>804.69122303404004</v>
      </c>
      <c r="M682">
        <v>46.4502151777452</v>
      </c>
      <c r="N682">
        <v>2.3286089660734102</v>
      </c>
      <c r="O682">
        <v>11.305152059191499</v>
      </c>
      <c r="P682">
        <v>90.654496421532997</v>
      </c>
      <c r="Q682">
        <v>0.14770060420068501</v>
      </c>
    </row>
    <row r="683" spans="1:17" hidden="1" x14ac:dyDescent="0.3">
      <c r="A683" t="s">
        <v>1501</v>
      </c>
      <c r="B683" t="s">
        <v>1502</v>
      </c>
      <c r="C683" t="str">
        <f>IFERROR(VLOOKUP(Table1[[#This Row],[Ticker]],[1]!Table1[[Symbol]:[Industry]],2,FALSE),"-")</f>
        <v>-</v>
      </c>
      <c r="D683" t="s">
        <v>258</v>
      </c>
      <c r="E683">
        <v>6538.9905443199996</v>
      </c>
      <c r="F683">
        <v>2401.1</v>
      </c>
      <c r="G683">
        <v>-15.2593321027647</v>
      </c>
      <c r="H683">
        <v>-9.7410439402480193</v>
      </c>
      <c r="I683">
        <v>-13.5419953915495</v>
      </c>
      <c r="J683">
        <v>-5.6679474499553804</v>
      </c>
      <c r="K683">
        <v>2364.51330555086</v>
      </c>
      <c r="L683">
        <v>2210.3830942070899</v>
      </c>
      <c r="M683">
        <v>36.358000036843599</v>
      </c>
      <c r="N683">
        <v>1.1374264349849299</v>
      </c>
      <c r="O683">
        <v>15.243013618758001</v>
      </c>
      <c r="P683">
        <v>39.598837209302303</v>
      </c>
      <c r="Q683">
        <v>8.0874847415133996E-2</v>
      </c>
    </row>
    <row r="684" spans="1:17" x14ac:dyDescent="0.3">
      <c r="A684" t="s">
        <v>1503</v>
      </c>
      <c r="B684" t="s">
        <v>1504</v>
      </c>
      <c r="C684" t="str">
        <f>IFERROR(VLOOKUP(Table1[[#This Row],[Ticker]],[1]!Table1[[Symbol]:[Industry]],2,FALSE),"-")</f>
        <v>Construction</v>
      </c>
      <c r="D684" t="s">
        <v>46</v>
      </c>
      <c r="E684">
        <v>6532.5814605099904</v>
      </c>
      <c r="F684">
        <v>863.35</v>
      </c>
      <c r="G684">
        <v>136.946006127533</v>
      </c>
      <c r="H684">
        <v>-5.8753961771394696</v>
      </c>
      <c r="I684">
        <v>34.966494109845897</v>
      </c>
      <c r="J684">
        <v>-6.07858632817433</v>
      </c>
      <c r="K684">
        <v>788.76850543797195</v>
      </c>
      <c r="L684">
        <v>622.848982004292</v>
      </c>
      <c r="M684">
        <v>50.474366316063701</v>
      </c>
      <c r="N684">
        <v>0.84263349218608097</v>
      </c>
      <c r="O684">
        <v>8.5075577691550297</v>
      </c>
      <c r="P684">
        <v>175.698547022193</v>
      </c>
      <c r="Q684">
        <v>0.14324807778165299</v>
      </c>
    </row>
    <row r="685" spans="1:17" hidden="1" x14ac:dyDescent="0.3">
      <c r="A685" t="s">
        <v>1505</v>
      </c>
      <c r="B685" t="s">
        <v>1506</v>
      </c>
      <c r="C685" t="str">
        <f>IFERROR(VLOOKUP(Table1[[#This Row],[Ticker]],[1]!Table1[[Symbol]:[Industry]],2,FALSE),"-")</f>
        <v>-</v>
      </c>
      <c r="D685" t="s">
        <v>1320</v>
      </c>
      <c r="E685">
        <v>6496.9056107910001</v>
      </c>
      <c r="F685">
        <v>1159.52</v>
      </c>
      <c r="G685">
        <v>-18.0968344707385</v>
      </c>
      <c r="H685">
        <v>-4.0831874933709198</v>
      </c>
      <c r="I685">
        <v>-6.6141104577747498</v>
      </c>
      <c r="J685">
        <v>-1.0507150328489701</v>
      </c>
      <c r="K685">
        <v>1150.0354734131499</v>
      </c>
      <c r="L685">
        <v>1123.4758839439</v>
      </c>
      <c r="M685">
        <v>63.340787818078198</v>
      </c>
      <c r="N685">
        <v>1.18546324008895</v>
      </c>
      <c r="O685">
        <v>14.304194839243801</v>
      </c>
      <c r="P685">
        <v>33.923147110797899</v>
      </c>
    </row>
    <row r="686" spans="1:17" hidden="1" x14ac:dyDescent="0.3">
      <c r="A686" t="s">
        <v>1507</v>
      </c>
      <c r="B686" t="s">
        <v>1508</v>
      </c>
      <c r="C686" t="str">
        <f>IFERROR(VLOOKUP(Table1[[#This Row],[Ticker]],[1]!Table1[[Symbol]:[Industry]],2,FALSE),"-")</f>
        <v>-</v>
      </c>
      <c r="D686" t="s">
        <v>43</v>
      </c>
      <c r="E686">
        <v>6455.4201199999998</v>
      </c>
      <c r="F686">
        <v>4189.6000000000004</v>
      </c>
      <c r="G686">
        <v>-9.6659763017069498</v>
      </c>
      <c r="H686">
        <v>-9.1043761238618792</v>
      </c>
      <c r="I686">
        <v>3.2754850567884302</v>
      </c>
      <c r="J686">
        <v>-0.71536553770239997</v>
      </c>
      <c r="K686">
        <v>4040.27183955995</v>
      </c>
      <c r="L686">
        <v>3752.3462322021101</v>
      </c>
      <c r="M686">
        <v>66.681853281031493</v>
      </c>
      <c r="N686">
        <v>0.62092455799498802</v>
      </c>
      <c r="O686">
        <v>7.94586595379032</v>
      </c>
      <c r="P686">
        <v>32.624248179803701</v>
      </c>
      <c r="Q686">
        <v>-4.9038252357644002E-2</v>
      </c>
    </row>
    <row r="687" spans="1:17" hidden="1" x14ac:dyDescent="0.3">
      <c r="A687" t="s">
        <v>1509</v>
      </c>
      <c r="B687" t="s">
        <v>1510</v>
      </c>
      <c r="C687" t="str">
        <f>IFERROR(VLOOKUP(Table1[[#This Row],[Ticker]],[1]!Table1[[Symbol]:[Industry]],2,FALSE),"-")</f>
        <v>-</v>
      </c>
      <c r="D687" t="s">
        <v>122</v>
      </c>
      <c r="E687">
        <v>6453.91697449</v>
      </c>
      <c r="F687">
        <v>563.29999999999995</v>
      </c>
      <c r="G687">
        <v>-27.044383483979999</v>
      </c>
      <c r="H687">
        <v>5.8484790635672104</v>
      </c>
      <c r="I687">
        <v>-8.0491163228273308</v>
      </c>
      <c r="J687">
        <v>-0.31330496090652799</v>
      </c>
      <c r="K687">
        <v>521.017102549328</v>
      </c>
      <c r="L687">
        <v>523.380755396469</v>
      </c>
      <c r="M687">
        <v>71.067090378713104</v>
      </c>
      <c r="N687">
        <v>1.4215083101549699</v>
      </c>
      <c r="O687">
        <v>11.8320610687023</v>
      </c>
      <c r="P687">
        <v>20.620985010706601</v>
      </c>
      <c r="Q687">
        <v>1.7546698883715999E-2</v>
      </c>
    </row>
    <row r="688" spans="1:17" hidden="1" x14ac:dyDescent="0.3">
      <c r="A688" t="s">
        <v>1511</v>
      </c>
      <c r="B688" t="s">
        <v>1512</v>
      </c>
      <c r="C688" t="str">
        <f>IFERROR(VLOOKUP(Table1[[#This Row],[Ticker]],[1]!Table1[[Symbol]:[Industry]],2,FALSE),"-")</f>
        <v>-</v>
      </c>
      <c r="D688" t="s">
        <v>258</v>
      </c>
      <c r="E688">
        <v>6439.7199275849998</v>
      </c>
      <c r="F688">
        <v>2804.55</v>
      </c>
      <c r="G688">
        <v>42.491115112797502</v>
      </c>
      <c r="H688">
        <v>0.20059177903783501</v>
      </c>
      <c r="I688">
        <v>5.1354741806751196</v>
      </c>
      <c r="J688">
        <v>-10.0828498142114</v>
      </c>
      <c r="K688">
        <v>2672.0579998694998</v>
      </c>
      <c r="L688">
        <v>2272.6024937533198</v>
      </c>
      <c r="M688">
        <v>39.568758920732797</v>
      </c>
      <c r="N688">
        <v>0.88924248458674104</v>
      </c>
      <c r="O688">
        <v>13.7437378545577</v>
      </c>
      <c r="P688">
        <v>83.004893964110906</v>
      </c>
      <c r="Q688">
        <v>0.14788087992656901</v>
      </c>
    </row>
    <row r="689" spans="1:17" x14ac:dyDescent="0.3">
      <c r="A689" t="s">
        <v>1513</v>
      </c>
      <c r="B689" t="s">
        <v>1514</v>
      </c>
      <c r="C689" t="str">
        <f>IFERROR(VLOOKUP(Table1[[#This Row],[Ticker]],[1]!Table1[[Symbol]:[Industry]],2,FALSE),"-")</f>
        <v>Consumer Services</v>
      </c>
      <c r="D689" t="s">
        <v>83</v>
      </c>
      <c r="E689">
        <v>6437.57025574</v>
      </c>
      <c r="F689">
        <v>3255.1</v>
      </c>
      <c r="G689">
        <v>19.2491203113388</v>
      </c>
      <c r="H689">
        <v>13.328940959128101</v>
      </c>
      <c r="I689">
        <v>45.558289374358601</v>
      </c>
      <c r="J689">
        <v>2.1799280201745399E-2</v>
      </c>
      <c r="K689">
        <v>2698.78264004414</v>
      </c>
      <c r="L689">
        <v>2296.2017688896699</v>
      </c>
      <c r="M689">
        <v>71.897613762250998</v>
      </c>
      <c r="N689">
        <v>0.90086917727888804</v>
      </c>
      <c r="O689">
        <v>4.08282387637861</v>
      </c>
      <c r="P689">
        <v>104.081504702194</v>
      </c>
      <c r="Q689">
        <v>-4.0098483045981001E-2</v>
      </c>
    </row>
    <row r="690" spans="1:17" x14ac:dyDescent="0.3">
      <c r="A690" t="s">
        <v>1515</v>
      </c>
      <c r="B690" t="s">
        <v>1516</v>
      </c>
      <c r="C690" t="str">
        <f>IFERROR(VLOOKUP(Table1[[#This Row],[Ticker]],[1]!Table1[[Symbol]:[Industry]],2,FALSE),"-")</f>
        <v>Services</v>
      </c>
      <c r="D690" t="s">
        <v>75</v>
      </c>
      <c r="E690">
        <v>6426.8159999999998</v>
      </c>
      <c r="F690">
        <v>912.9</v>
      </c>
      <c r="G690">
        <v>108.857974888751</v>
      </c>
      <c r="H690">
        <v>-1.06542589078289</v>
      </c>
      <c r="I690">
        <v>-5.0457808474635302</v>
      </c>
      <c r="J690">
        <v>2.54548183515996</v>
      </c>
      <c r="K690">
        <v>882.05502499131501</v>
      </c>
      <c r="L690">
        <v>761.924637724288</v>
      </c>
      <c r="M690">
        <v>61.379094692010298</v>
      </c>
      <c r="N690">
        <v>1.4006358593299399</v>
      </c>
      <c r="O690">
        <v>27.615291926826501</v>
      </c>
      <c r="P690">
        <v>142.79255319148899</v>
      </c>
      <c r="Q690">
        <v>0.101320722105848</v>
      </c>
    </row>
    <row r="691" spans="1:17" x14ac:dyDescent="0.3">
      <c r="A691" t="s">
        <v>1517</v>
      </c>
      <c r="B691" t="s">
        <v>1518</v>
      </c>
      <c r="C691" t="str">
        <f>IFERROR(VLOOKUP(Table1[[#This Row],[Ticker]],[1]!Table1[[Symbol]:[Industry]],2,FALSE),"-")</f>
        <v>Healthcare</v>
      </c>
      <c r="D691" t="s">
        <v>62</v>
      </c>
      <c r="E691">
        <v>6396.9922468199902</v>
      </c>
      <c r="F691">
        <v>654.15</v>
      </c>
      <c r="G691">
        <v>81.601899663655104</v>
      </c>
      <c r="H691">
        <v>19.2524998889266</v>
      </c>
      <c r="I691">
        <v>87.293328611875793</v>
      </c>
      <c r="J691">
        <v>-2.1395488542802301</v>
      </c>
      <c r="K691">
        <v>560.693931262055</v>
      </c>
      <c r="L691">
        <v>455.49632125000898</v>
      </c>
      <c r="M691">
        <v>66.259609305932599</v>
      </c>
      <c r="N691">
        <v>1.40496136359451</v>
      </c>
      <c r="O691">
        <v>4.7160437208591404</v>
      </c>
      <c r="P691">
        <v>120.400943396226</v>
      </c>
      <c r="Q691">
        <v>-2.3861431315508001E-2</v>
      </c>
    </row>
    <row r="692" spans="1:17" x14ac:dyDescent="0.3">
      <c r="A692" t="s">
        <v>1519</v>
      </c>
      <c r="B692" t="s">
        <v>1520</v>
      </c>
      <c r="C692" t="str">
        <f>IFERROR(VLOOKUP(Table1[[#This Row],[Ticker]],[1]!Table1[[Symbol]:[Industry]],2,FALSE),"-")</f>
        <v>Chemicals</v>
      </c>
      <c r="D692" t="s">
        <v>170</v>
      </c>
      <c r="E692">
        <v>6392.4442650000001</v>
      </c>
      <c r="F692">
        <v>923.4</v>
      </c>
      <c r="G692">
        <v>63.842607094783901</v>
      </c>
      <c r="H692">
        <v>5.5168465897919896</v>
      </c>
      <c r="I692">
        <v>68.036096419946702</v>
      </c>
      <c r="J692">
        <v>-3.4449818225769802</v>
      </c>
      <c r="K692">
        <v>826.35642397201104</v>
      </c>
      <c r="L692">
        <v>658.41259904864103</v>
      </c>
      <c r="M692">
        <v>65.605940925447001</v>
      </c>
      <c r="N692">
        <v>0.78027771999423301</v>
      </c>
      <c r="O692">
        <v>4.3967944552739802</v>
      </c>
      <c r="P692">
        <v>111.256005490734</v>
      </c>
      <c r="Q692">
        <v>-1.4429285547069E-2</v>
      </c>
    </row>
    <row r="693" spans="1:17" hidden="1" x14ac:dyDescent="0.3">
      <c r="A693" t="s">
        <v>1521</v>
      </c>
      <c r="B693" t="s">
        <v>1522</v>
      </c>
      <c r="C693" t="str">
        <f>IFERROR(VLOOKUP(Table1[[#This Row],[Ticker]],[1]!Table1[[Symbol]:[Industry]],2,FALSE),"-")</f>
        <v>-</v>
      </c>
      <c r="D693" t="s">
        <v>623</v>
      </c>
      <c r="E693">
        <v>6371.2599750449999</v>
      </c>
      <c r="F693">
        <v>442.05</v>
      </c>
      <c r="G693">
        <v>-20.445017012891999</v>
      </c>
      <c r="H693">
        <v>-4.77763193781536</v>
      </c>
      <c r="I693">
        <v>-17.719217909558601</v>
      </c>
      <c r="J693">
        <v>-2.5174111069557199</v>
      </c>
      <c r="K693">
        <v>440.282485673363</v>
      </c>
      <c r="L693">
        <v>441.88399167570702</v>
      </c>
      <c r="M693">
        <v>46.229778098981598</v>
      </c>
      <c r="N693">
        <v>0.97816389958275596</v>
      </c>
      <c r="O693">
        <v>27.7117973079968</v>
      </c>
      <c r="P693">
        <v>12.480916030534299</v>
      </c>
      <c r="Q693">
        <v>-6.2617263064851006E-2</v>
      </c>
    </row>
    <row r="694" spans="1:17" hidden="1" x14ac:dyDescent="0.3">
      <c r="A694" t="s">
        <v>1523</v>
      </c>
      <c r="B694" t="s">
        <v>1524</v>
      </c>
      <c r="C694" t="str">
        <f>IFERROR(VLOOKUP(Table1[[#This Row],[Ticker]],[1]!Table1[[Symbol]:[Industry]],2,FALSE),"-")</f>
        <v>-</v>
      </c>
      <c r="D694" t="s">
        <v>46</v>
      </c>
      <c r="E694">
        <v>6347.84</v>
      </c>
      <c r="F694">
        <v>90</v>
      </c>
      <c r="G694">
        <v>-36.561052563126403</v>
      </c>
      <c r="H694">
        <v>-2.6037188943371001</v>
      </c>
      <c r="I694">
        <v>-19.894316078205101</v>
      </c>
      <c r="J694">
        <v>1.12319801062928</v>
      </c>
      <c r="K694">
        <v>92.060349123308399</v>
      </c>
      <c r="L694">
        <v>93.040673826219901</v>
      </c>
      <c r="M694">
        <v>53.081674366169402</v>
      </c>
      <c r="N694">
        <v>1.98347107438016</v>
      </c>
      <c r="O694">
        <v>12.2222222222222</v>
      </c>
      <c r="P694">
        <v>5.8823529411764701</v>
      </c>
    </row>
    <row r="695" spans="1:17" x14ac:dyDescent="0.3">
      <c r="A695" t="s">
        <v>1525</v>
      </c>
      <c r="B695" t="s">
        <v>1526</v>
      </c>
      <c r="C695" t="str">
        <f>IFERROR(VLOOKUP(Table1[[#This Row],[Ticker]],[1]!Table1[[Symbol]:[Industry]],2,FALSE),"-")</f>
        <v>Services</v>
      </c>
      <c r="D695" t="s">
        <v>384</v>
      </c>
      <c r="E695">
        <v>6273.0981187679999</v>
      </c>
      <c r="F695">
        <v>63.83</v>
      </c>
      <c r="G695">
        <v>-37.047957206384901</v>
      </c>
      <c r="H695">
        <v>-6.2585479683497098</v>
      </c>
      <c r="I695">
        <v>-33.233089612763898</v>
      </c>
      <c r="J695">
        <v>-1.0197120875691801</v>
      </c>
      <c r="K695">
        <v>65.873993168750602</v>
      </c>
      <c r="L695">
        <v>70.454594866055004</v>
      </c>
      <c r="M695">
        <v>51.9370011760317</v>
      </c>
      <c r="N695">
        <v>1.4434246437866101</v>
      </c>
      <c r="O695">
        <v>53.5328215572614</v>
      </c>
      <c r="P695">
        <v>7.6391231028667796</v>
      </c>
      <c r="Q695">
        <v>5.4380989021092001E-2</v>
      </c>
    </row>
    <row r="696" spans="1:17" x14ac:dyDescent="0.3">
      <c r="A696" t="s">
        <v>1527</v>
      </c>
      <c r="B696" t="s">
        <v>1528</v>
      </c>
      <c r="C696" t="str">
        <f>IFERROR(VLOOKUP(Table1[[#This Row],[Ticker]],[1]!Table1[[Symbol]:[Industry]],2,FALSE),"-")</f>
        <v>Construction Materials</v>
      </c>
      <c r="D696" t="s">
        <v>78</v>
      </c>
      <c r="E696">
        <v>6268.9840560000002</v>
      </c>
      <c r="F696">
        <v>306</v>
      </c>
      <c r="G696">
        <v>82.422522094917298</v>
      </c>
      <c r="H696">
        <v>24.5947529994231</v>
      </c>
      <c r="I696">
        <v>-1.31158663493923</v>
      </c>
      <c r="J696">
        <v>1.67353745884536</v>
      </c>
      <c r="K696">
        <v>255.38163534144499</v>
      </c>
      <c r="L696">
        <v>225.420755855083</v>
      </c>
      <c r="M696">
        <v>64.175836970631295</v>
      </c>
      <c r="N696">
        <v>2.1899553395381601</v>
      </c>
      <c r="O696">
        <v>7.8431372549019498</v>
      </c>
      <c r="P696">
        <v>120.77922077922</v>
      </c>
      <c r="Q696">
        <v>6.3828487393135E-2</v>
      </c>
    </row>
    <row r="697" spans="1:17" hidden="1" x14ac:dyDescent="0.3">
      <c r="A697" t="s">
        <v>1529</v>
      </c>
      <c r="B697" t="s">
        <v>1530</v>
      </c>
      <c r="C697" t="str">
        <f>IFERROR(VLOOKUP(Table1[[#This Row],[Ticker]],[1]!Table1[[Symbol]:[Industry]],2,FALSE),"-")</f>
        <v>-</v>
      </c>
      <c r="D697" t="s">
        <v>1022</v>
      </c>
      <c r="E697">
        <v>6266.1528877000001</v>
      </c>
      <c r="F697">
        <v>101</v>
      </c>
      <c r="M697">
        <v>50</v>
      </c>
      <c r="N697">
        <v>1</v>
      </c>
    </row>
    <row r="698" spans="1:17" x14ac:dyDescent="0.3">
      <c r="A698" t="s">
        <v>1531</v>
      </c>
      <c r="B698" t="s">
        <v>1532</v>
      </c>
      <c r="C698" t="str">
        <f>IFERROR(VLOOKUP(Table1[[#This Row],[Ticker]],[1]!Table1[[Symbol]:[Industry]],2,FALSE),"-")</f>
        <v>Consumer Services</v>
      </c>
      <c r="D698" t="s">
        <v>1533</v>
      </c>
      <c r="E698">
        <v>6228.8527016300004</v>
      </c>
      <c r="F698">
        <v>459.1</v>
      </c>
      <c r="G698">
        <v>-5.8005117570875999</v>
      </c>
      <c r="H698">
        <v>-2.8185740465540801</v>
      </c>
      <c r="I698">
        <v>-12.998607330552</v>
      </c>
      <c r="J698">
        <v>-2.1819850435213399</v>
      </c>
      <c r="K698">
        <v>459.149429498838</v>
      </c>
      <c r="L698">
        <v>443.01421505071397</v>
      </c>
      <c r="M698">
        <v>51.117208169748999</v>
      </c>
      <c r="N698">
        <v>0.74647770952347303</v>
      </c>
      <c r="O698">
        <v>25.658897843607001</v>
      </c>
      <c r="P698">
        <v>34.122115103710101</v>
      </c>
    </row>
    <row r="699" spans="1:17" hidden="1" x14ac:dyDescent="0.3">
      <c r="A699" t="s">
        <v>1534</v>
      </c>
      <c r="B699" t="s">
        <v>1535</v>
      </c>
      <c r="C699" t="str">
        <f>IFERROR(VLOOKUP(Table1[[#This Row],[Ticker]],[1]!Table1[[Symbol]:[Industry]],2,FALSE),"-")</f>
        <v>-</v>
      </c>
      <c r="D699" t="s">
        <v>550</v>
      </c>
      <c r="E699">
        <v>6199.4467557300004</v>
      </c>
      <c r="F699">
        <v>1587.05</v>
      </c>
      <c r="G699">
        <v>17.371947316401801</v>
      </c>
      <c r="H699">
        <v>16.523844363660899</v>
      </c>
      <c r="I699">
        <v>27.828026510226898</v>
      </c>
      <c r="J699">
        <v>-0.33136019413929502</v>
      </c>
      <c r="K699">
        <v>1346.0223738253701</v>
      </c>
      <c r="L699">
        <v>1224.20700966649</v>
      </c>
      <c r="M699">
        <v>66.136136840249904</v>
      </c>
      <c r="N699">
        <v>1.3093608510541499</v>
      </c>
      <c r="O699">
        <v>5.5354273652373998</v>
      </c>
      <c r="P699">
        <v>62.774358974358897</v>
      </c>
      <c r="Q699">
        <v>-1.722132963128E-3</v>
      </c>
    </row>
    <row r="700" spans="1:17" x14ac:dyDescent="0.3">
      <c r="A700" t="s">
        <v>1536</v>
      </c>
      <c r="B700" t="s">
        <v>1537</v>
      </c>
      <c r="C700" t="str">
        <f>IFERROR(VLOOKUP(Table1[[#This Row],[Ticker]],[1]!Table1[[Symbol]:[Industry]],2,FALSE),"-")</f>
        <v>Financial Services</v>
      </c>
      <c r="D700" t="s">
        <v>557</v>
      </c>
      <c r="E700">
        <v>6182.2753066249998</v>
      </c>
      <c r="F700">
        <v>303.05</v>
      </c>
      <c r="G700">
        <v>-0.97342393234583102</v>
      </c>
      <c r="H700">
        <v>-6.6104335525038103</v>
      </c>
      <c r="I700">
        <v>-29.113013465469098</v>
      </c>
      <c r="J700">
        <v>-1.5292628876344501</v>
      </c>
      <c r="K700">
        <v>311.34859537509197</v>
      </c>
      <c r="L700">
        <v>319.23660428084702</v>
      </c>
      <c r="M700">
        <v>49.339801752231601</v>
      </c>
      <c r="N700">
        <v>0.93104314602443905</v>
      </c>
      <c r="O700">
        <v>33.733707309024901</v>
      </c>
      <c r="P700">
        <v>29.508547008547001</v>
      </c>
      <c r="Q700">
        <v>9.7940907801842003E-2</v>
      </c>
    </row>
    <row r="701" spans="1:17" x14ac:dyDescent="0.3">
      <c r="A701" t="s">
        <v>1538</v>
      </c>
      <c r="B701" t="s">
        <v>1539</v>
      </c>
      <c r="C701" t="str">
        <f>IFERROR(VLOOKUP(Table1[[#This Row],[Ticker]],[1]!Table1[[Symbol]:[Industry]],2,FALSE),"-")</f>
        <v>Fast Moving Consumer Goods</v>
      </c>
      <c r="D701" t="s">
        <v>901</v>
      </c>
      <c r="E701">
        <v>6169.5790476599996</v>
      </c>
      <c r="F701">
        <v>134.88</v>
      </c>
      <c r="G701">
        <v>-18.110154841775302</v>
      </c>
      <c r="H701">
        <v>-13.674141923693901</v>
      </c>
      <c r="I701">
        <v>-34.475805282191502</v>
      </c>
      <c r="J701">
        <v>-4.9315238302948803</v>
      </c>
      <c r="K701">
        <v>146.08230912342199</v>
      </c>
      <c r="L701">
        <v>158.209237453372</v>
      </c>
      <c r="M701">
        <v>32.066570681410496</v>
      </c>
      <c r="N701">
        <v>1.43282072738691</v>
      </c>
      <c r="O701">
        <v>56.1387900355871</v>
      </c>
      <c r="P701">
        <v>13.8227848101265</v>
      </c>
      <c r="Q701">
        <v>2.3939722612151E-2</v>
      </c>
    </row>
    <row r="702" spans="1:17" hidden="1" x14ac:dyDescent="0.3">
      <c r="A702" t="s">
        <v>1540</v>
      </c>
      <c r="B702" t="s">
        <v>1541</v>
      </c>
      <c r="C702" t="str">
        <f>IFERROR(VLOOKUP(Table1[[#This Row],[Ticker]],[1]!Table1[[Symbol]:[Industry]],2,FALSE),"-")</f>
        <v>-</v>
      </c>
      <c r="D702" t="s">
        <v>67</v>
      </c>
      <c r="E702">
        <v>6165.7181035200001</v>
      </c>
      <c r="F702">
        <v>102.15</v>
      </c>
      <c r="G702">
        <v>358.45325929459898</v>
      </c>
      <c r="H702">
        <v>17.801096523266001</v>
      </c>
      <c r="I702">
        <v>81.652972571655994</v>
      </c>
      <c r="J702">
        <v>11.990380857561901</v>
      </c>
      <c r="K702">
        <v>79.813196935355705</v>
      </c>
      <c r="L702">
        <v>57.8265124784376</v>
      </c>
      <c r="M702">
        <v>76.500299304420807</v>
      </c>
      <c r="N702">
        <v>1.03957424621524</v>
      </c>
      <c r="O702">
        <v>5.2373959862946604</v>
      </c>
      <c r="P702">
        <v>443.35106382978699</v>
      </c>
      <c r="Q702">
        <v>9.8149273132345005E-2</v>
      </c>
    </row>
    <row r="703" spans="1:17" x14ac:dyDescent="0.3">
      <c r="A703" t="s">
        <v>1542</v>
      </c>
      <c r="B703" t="s">
        <v>1543</v>
      </c>
      <c r="C703" t="str">
        <f>IFERROR(VLOOKUP(Table1[[#This Row],[Ticker]],[1]!Table1[[Symbol]:[Industry]],2,FALSE),"-")</f>
        <v>Realty</v>
      </c>
      <c r="D703" t="s">
        <v>140</v>
      </c>
      <c r="E703">
        <v>6138.0037679999996</v>
      </c>
      <c r="F703">
        <v>208</v>
      </c>
      <c r="G703">
        <v>178.42360379724599</v>
      </c>
      <c r="H703">
        <v>5.3577847288512999</v>
      </c>
      <c r="I703">
        <v>12.177262044676599</v>
      </c>
      <c r="J703">
        <v>-10.295350225982</v>
      </c>
      <c r="K703">
        <v>188.01778923213101</v>
      </c>
      <c r="L703">
        <v>148.14176575893899</v>
      </c>
      <c r="M703">
        <v>47.272171403090397</v>
      </c>
      <c r="N703">
        <v>2.0838686423866601</v>
      </c>
      <c r="O703">
        <v>14.889423076923</v>
      </c>
      <c r="P703">
        <v>218.04281345565701</v>
      </c>
      <c r="Q703">
        <v>0.14249949773464399</v>
      </c>
    </row>
    <row r="704" spans="1:17" x14ac:dyDescent="0.3">
      <c r="A704" t="s">
        <v>1544</v>
      </c>
      <c r="B704" t="s">
        <v>1545</v>
      </c>
      <c r="C704" t="str">
        <f>IFERROR(VLOOKUP(Table1[[#This Row],[Ticker]],[1]!Table1[[Symbol]:[Industry]],2,FALSE),"-")</f>
        <v>Oil Gas &amp; Consumable Fuels</v>
      </c>
      <c r="D704" t="s">
        <v>253</v>
      </c>
      <c r="E704">
        <v>6110.1354996</v>
      </c>
      <c r="F704">
        <v>1236.4000000000001</v>
      </c>
      <c r="G704">
        <v>130.68500233471201</v>
      </c>
      <c r="H704">
        <v>19.002980307082499</v>
      </c>
      <c r="I704">
        <v>55.8500812804307</v>
      </c>
      <c r="J704">
        <v>-7.0886701064353499</v>
      </c>
      <c r="K704">
        <v>1089.8869096006999</v>
      </c>
      <c r="L704">
        <v>885.33309268253902</v>
      </c>
      <c r="M704">
        <v>58.521485323988699</v>
      </c>
      <c r="N704">
        <v>1.7382017331338</v>
      </c>
      <c r="O704">
        <v>9.1070850857327699</v>
      </c>
      <c r="P704">
        <v>158.57994353236401</v>
      </c>
      <c r="Q704">
        <v>4.9130472080444E-2</v>
      </c>
    </row>
    <row r="705" spans="1:17" x14ac:dyDescent="0.3">
      <c r="A705" t="s">
        <v>1546</v>
      </c>
      <c r="B705" t="s">
        <v>1547</v>
      </c>
      <c r="C705" t="str">
        <f>IFERROR(VLOOKUP(Table1[[#This Row],[Ticker]],[1]!Table1[[Symbol]:[Industry]],2,FALSE),"-")</f>
        <v>Financial Services</v>
      </c>
      <c r="D705" t="s">
        <v>24</v>
      </c>
      <c r="E705">
        <v>6085.3563735500002</v>
      </c>
      <c r="F705">
        <v>359.9</v>
      </c>
      <c r="G705">
        <v>-1.95047222011448</v>
      </c>
      <c r="H705">
        <v>1.8656223788366599</v>
      </c>
      <c r="I705">
        <v>-19.453649964043699</v>
      </c>
      <c r="J705">
        <v>-4.8394939107367696</v>
      </c>
      <c r="K705">
        <v>359.92945813602699</v>
      </c>
      <c r="L705">
        <v>353.17182382124599</v>
      </c>
      <c r="M705">
        <v>40.125364812825602</v>
      </c>
      <c r="N705">
        <v>1.2615813950252801</v>
      </c>
      <c r="O705">
        <v>17.324256737982701</v>
      </c>
      <c r="P705">
        <v>27.398230088495499</v>
      </c>
      <c r="Q705">
        <v>-4.3775348048824998E-2</v>
      </c>
    </row>
    <row r="706" spans="1:17" x14ac:dyDescent="0.3">
      <c r="A706" t="s">
        <v>1548</v>
      </c>
      <c r="B706" t="s">
        <v>1549</v>
      </c>
      <c r="C706" t="str">
        <f>IFERROR(VLOOKUP(Table1[[#This Row],[Ticker]],[1]!Table1[[Symbol]:[Industry]],2,FALSE),"-")</f>
        <v>Capital Goods</v>
      </c>
      <c r="D706" t="s">
        <v>153</v>
      </c>
      <c r="E706">
        <v>6057.8382177900003</v>
      </c>
      <c r="F706">
        <v>387.9</v>
      </c>
      <c r="G706">
        <v>32.850674061109302</v>
      </c>
      <c r="H706">
        <v>4.5315963406519799</v>
      </c>
      <c r="I706">
        <v>27.4690311255594</v>
      </c>
      <c r="J706">
        <v>-2.0042602651228099</v>
      </c>
      <c r="K706">
        <v>356.57493808120302</v>
      </c>
      <c r="L706">
        <v>301.20589220923398</v>
      </c>
      <c r="M706">
        <v>49.676087922977203</v>
      </c>
      <c r="N706">
        <v>1.0739343364859899</v>
      </c>
      <c r="O706">
        <v>9.1776230987367899</v>
      </c>
      <c r="P706">
        <v>71.599203715992005</v>
      </c>
      <c r="Q706">
        <v>0.218973219524671</v>
      </c>
    </row>
    <row r="707" spans="1:17" x14ac:dyDescent="0.3">
      <c r="A707" t="s">
        <v>1550</v>
      </c>
      <c r="B707" t="s">
        <v>1551</v>
      </c>
      <c r="C707" t="str">
        <f>IFERROR(VLOOKUP(Table1[[#This Row],[Ticker]],[1]!Table1[[Symbol]:[Industry]],2,FALSE),"-")</f>
        <v>Automobile and Auto Components</v>
      </c>
      <c r="D707" t="s">
        <v>193</v>
      </c>
      <c r="E707">
        <v>6045.3223008000004</v>
      </c>
      <c r="F707">
        <v>496</v>
      </c>
      <c r="G707">
        <v>79.585571410257799</v>
      </c>
      <c r="H707">
        <v>3.4769569619348202</v>
      </c>
      <c r="I707">
        <v>19.5713165247939</v>
      </c>
      <c r="J707">
        <v>-1.4802854624194</v>
      </c>
      <c r="K707">
        <v>465.811734839851</v>
      </c>
      <c r="L707">
        <v>396.32492778070798</v>
      </c>
      <c r="M707">
        <v>55.2679634055973</v>
      </c>
      <c r="N707">
        <v>0.81944323385458095</v>
      </c>
      <c r="O707">
        <v>3.8306451612903198</v>
      </c>
      <c r="P707">
        <v>114.904679376083</v>
      </c>
      <c r="Q707">
        <v>0.17580211409928001</v>
      </c>
    </row>
    <row r="708" spans="1:17" hidden="1" x14ac:dyDescent="0.3">
      <c r="A708" t="s">
        <v>1552</v>
      </c>
      <c r="B708" t="s">
        <v>1553</v>
      </c>
      <c r="C708" t="str">
        <f>IFERROR(VLOOKUP(Table1[[#This Row],[Ticker]],[1]!Table1[[Symbol]:[Industry]],2,FALSE),"-")</f>
        <v>-</v>
      </c>
      <c r="E708">
        <v>6020.3092026800005</v>
      </c>
      <c r="F708">
        <v>1487.8</v>
      </c>
      <c r="G708">
        <v>42.823807780212498</v>
      </c>
      <c r="H708">
        <v>25.457813267664001</v>
      </c>
      <c r="I708">
        <v>0.36477740690460198</v>
      </c>
      <c r="J708">
        <v>5.54704250043764</v>
      </c>
      <c r="K708">
        <v>1262.02015402436</v>
      </c>
      <c r="M708">
        <v>71.617605929061995</v>
      </c>
      <c r="N708">
        <v>1.8454831221997201</v>
      </c>
      <c r="O708">
        <v>15.0692297351794</v>
      </c>
      <c r="P708">
        <v>91.974193548387007</v>
      </c>
    </row>
    <row r="709" spans="1:17" x14ac:dyDescent="0.3">
      <c r="A709" t="s">
        <v>1554</v>
      </c>
      <c r="B709" t="s">
        <v>1555</v>
      </c>
      <c r="C709" t="str">
        <f>IFERROR(VLOOKUP(Table1[[#This Row],[Ticker]],[1]!Table1[[Symbol]:[Industry]],2,FALSE),"-")</f>
        <v>Chemicals</v>
      </c>
      <c r="D709" t="s">
        <v>253</v>
      </c>
      <c r="E709">
        <v>6011.4768594400002</v>
      </c>
      <c r="F709">
        <v>1447.15</v>
      </c>
      <c r="G709">
        <v>18.821075435505399</v>
      </c>
      <c r="H709">
        <v>3.9222338740230001</v>
      </c>
      <c r="I709">
        <v>31.571822974971401</v>
      </c>
      <c r="J709">
        <v>-6.3688968510307999</v>
      </c>
      <c r="K709">
        <v>1362.5923725637799</v>
      </c>
      <c r="L709">
        <v>1188.07411441416</v>
      </c>
      <c r="M709">
        <v>45.839803072328202</v>
      </c>
      <c r="N709">
        <v>1.65258562250334</v>
      </c>
      <c r="O709">
        <v>9.4565179836229696</v>
      </c>
      <c r="P709">
        <v>67.873093208050506</v>
      </c>
      <c r="Q709">
        <v>0.11288665823932301</v>
      </c>
    </row>
    <row r="710" spans="1:17" hidden="1" x14ac:dyDescent="0.3">
      <c r="A710" t="s">
        <v>1556</v>
      </c>
      <c r="B710" t="s">
        <v>1557</v>
      </c>
      <c r="C710" t="str">
        <f>IFERROR(VLOOKUP(Table1[[#This Row],[Ticker]],[1]!Table1[[Symbol]:[Industry]],2,FALSE),"-")</f>
        <v>-</v>
      </c>
      <c r="D710" t="s">
        <v>557</v>
      </c>
      <c r="E710">
        <v>5997.4632652800001</v>
      </c>
      <c r="F710">
        <v>6035.55</v>
      </c>
      <c r="G710">
        <v>56.008793958264498</v>
      </c>
      <c r="H710">
        <v>-9.8411613495800694</v>
      </c>
      <c r="I710">
        <v>45.626948938718002</v>
      </c>
      <c r="J710">
        <v>-2.9853835142800502</v>
      </c>
      <c r="K710">
        <v>5840.9160378256101</v>
      </c>
      <c r="L710">
        <v>4623.49061749046</v>
      </c>
      <c r="M710">
        <v>44.814767946977703</v>
      </c>
      <c r="N710">
        <v>0.641643676043685</v>
      </c>
      <c r="O710">
        <v>10.990713356694901</v>
      </c>
      <c r="P710">
        <v>111.210456326987</v>
      </c>
      <c r="Q710">
        <v>0.13207808626626499</v>
      </c>
    </row>
    <row r="711" spans="1:17" x14ac:dyDescent="0.3">
      <c r="A711" t="s">
        <v>1558</v>
      </c>
      <c r="B711" t="s">
        <v>1559</v>
      </c>
      <c r="C711" t="str">
        <f>IFERROR(VLOOKUP(Table1[[#This Row],[Ticker]],[1]!Table1[[Symbol]:[Industry]],2,FALSE),"-")</f>
        <v>Capital Goods</v>
      </c>
      <c r="D711" t="s">
        <v>258</v>
      </c>
      <c r="E711">
        <v>5985.970206555</v>
      </c>
      <c r="F711">
        <v>1946.05</v>
      </c>
      <c r="G711">
        <v>-32.9081540257394</v>
      </c>
      <c r="H711">
        <v>-0.28533075785876</v>
      </c>
      <c r="I711">
        <v>-21.380114286638001</v>
      </c>
      <c r="J711">
        <v>-3.3367120640216599</v>
      </c>
      <c r="K711">
        <v>1895.3375785406499</v>
      </c>
      <c r="L711">
        <v>1971.12059599689</v>
      </c>
      <c r="M711">
        <v>52.686356107535403</v>
      </c>
      <c r="N711">
        <v>1.2492121441472299</v>
      </c>
      <c r="O711">
        <v>50.065517329976103</v>
      </c>
      <c r="P711">
        <v>21.628124999999901</v>
      </c>
      <c r="Q711">
        <v>1.0291573288357E-2</v>
      </c>
    </row>
    <row r="712" spans="1:17" x14ac:dyDescent="0.3">
      <c r="A712" t="s">
        <v>1560</v>
      </c>
      <c r="B712" t="s">
        <v>1561</v>
      </c>
      <c r="C712" t="str">
        <f>IFERROR(VLOOKUP(Table1[[#This Row],[Ticker]],[1]!Table1[[Symbol]:[Industry]],2,FALSE),"-")</f>
        <v>Capital Goods</v>
      </c>
      <c r="D712" t="s">
        <v>258</v>
      </c>
      <c r="E712">
        <v>5976.5095046400002</v>
      </c>
      <c r="F712">
        <v>753.6</v>
      </c>
      <c r="G712">
        <v>21.906654581621101</v>
      </c>
      <c r="H712">
        <v>4.4449072918565298</v>
      </c>
      <c r="I712">
        <v>-3.2837883383503601</v>
      </c>
      <c r="J712">
        <v>-4.3227761787020498</v>
      </c>
      <c r="K712">
        <v>720.08434286684496</v>
      </c>
      <c r="L712">
        <v>675.99134586119499</v>
      </c>
      <c r="M712">
        <v>48.757404506553897</v>
      </c>
      <c r="N712">
        <v>0.91889880993963502</v>
      </c>
      <c r="O712">
        <v>17.2770700636942</v>
      </c>
      <c r="P712">
        <v>67.448061326519195</v>
      </c>
    </row>
    <row r="713" spans="1:17" hidden="1" x14ac:dyDescent="0.3">
      <c r="A713" t="s">
        <v>1562</v>
      </c>
      <c r="B713" t="s">
        <v>1563</v>
      </c>
      <c r="C713" t="str">
        <f>IFERROR(VLOOKUP(Table1[[#This Row],[Ticker]],[1]!Table1[[Symbol]:[Industry]],2,FALSE),"-")</f>
        <v>-</v>
      </c>
      <c r="E713">
        <v>5955.2556251199903</v>
      </c>
      <c r="F713">
        <v>2756.8</v>
      </c>
      <c r="G713">
        <v>1716.8644570777899</v>
      </c>
      <c r="H713">
        <v>2.9681822447191002</v>
      </c>
      <c r="I713">
        <v>466.86241924438798</v>
      </c>
      <c r="J713">
        <v>-7.2475710528561104</v>
      </c>
      <c r="K713">
        <v>2236.92004423771</v>
      </c>
      <c r="L713">
        <v>1117.1282817495301</v>
      </c>
      <c r="M713">
        <v>57.980884748032899</v>
      </c>
      <c r="N713">
        <v>0.63914996940009206</v>
      </c>
      <c r="O713">
        <v>10.6246372605919</v>
      </c>
      <c r="P713">
        <v>1834.5964912280699</v>
      </c>
    </row>
    <row r="714" spans="1:17" hidden="1" x14ac:dyDescent="0.3">
      <c r="A714" t="s">
        <v>1564</v>
      </c>
      <c r="B714" t="s">
        <v>1565</v>
      </c>
      <c r="C714" t="str">
        <f>IFERROR(VLOOKUP(Table1[[#This Row],[Ticker]],[1]!Table1[[Symbol]:[Industry]],2,FALSE),"-")</f>
        <v>-</v>
      </c>
      <c r="D714" t="s">
        <v>21</v>
      </c>
      <c r="E714">
        <v>5915.7637672250003</v>
      </c>
      <c r="F714">
        <v>500.05</v>
      </c>
      <c r="G714">
        <v>-16.690994292180001</v>
      </c>
      <c r="H714">
        <v>-10.234657858688401</v>
      </c>
      <c r="I714">
        <v>-17.349952864958102</v>
      </c>
      <c r="J714">
        <v>-10.715519502122699</v>
      </c>
      <c r="K714">
        <v>484.84683873758797</v>
      </c>
      <c r="L714">
        <v>464.77308611986302</v>
      </c>
      <c r="M714">
        <v>48.125839565016797</v>
      </c>
      <c r="N714">
        <v>1.3021072176991899</v>
      </c>
      <c r="O714">
        <v>19.788021197880202</v>
      </c>
      <c r="P714">
        <v>28.185080748526001</v>
      </c>
      <c r="Q714">
        <v>8.4120915190197001E-2</v>
      </c>
    </row>
    <row r="715" spans="1:17" hidden="1" x14ac:dyDescent="0.3">
      <c r="A715" t="s">
        <v>1566</v>
      </c>
      <c r="B715" t="s">
        <v>1567</v>
      </c>
      <c r="C715" t="str">
        <f>IFERROR(VLOOKUP(Table1[[#This Row],[Ticker]],[1]!Table1[[Symbol]:[Industry]],2,FALSE),"-")</f>
        <v>-</v>
      </c>
      <c r="D715" t="s">
        <v>409</v>
      </c>
      <c r="E715">
        <v>5905.7135848799999</v>
      </c>
      <c r="F715">
        <v>267.60000000000002</v>
      </c>
      <c r="G715">
        <v>142.197904413652</v>
      </c>
      <c r="H715">
        <v>-6.5700678582311998</v>
      </c>
      <c r="I715">
        <v>45.777379067287001</v>
      </c>
      <c r="J715">
        <v>-0.44476571224671002</v>
      </c>
      <c r="K715">
        <v>261.30455830918697</v>
      </c>
      <c r="L715">
        <v>206.95384653679699</v>
      </c>
      <c r="M715">
        <v>46.096717189472599</v>
      </c>
      <c r="N715">
        <v>0.89896500255268097</v>
      </c>
      <c r="O715">
        <v>12.107623318385601</v>
      </c>
      <c r="P715">
        <v>173.20061255742701</v>
      </c>
      <c r="Q715">
        <v>0.13213717562489199</v>
      </c>
    </row>
    <row r="716" spans="1:17" x14ac:dyDescent="0.3">
      <c r="A716" t="s">
        <v>1568</v>
      </c>
      <c r="B716" t="s">
        <v>1569</v>
      </c>
      <c r="C716" t="str">
        <f>IFERROR(VLOOKUP(Table1[[#This Row],[Ticker]],[1]!Table1[[Symbol]:[Industry]],2,FALSE),"-")</f>
        <v>Financial Services</v>
      </c>
      <c r="D716" t="s">
        <v>409</v>
      </c>
      <c r="E716">
        <v>5897.8894368949996</v>
      </c>
      <c r="F716">
        <v>191.41</v>
      </c>
      <c r="G716">
        <v>166.11357313114999</v>
      </c>
      <c r="H716">
        <v>-19.751397577530099</v>
      </c>
      <c r="I716">
        <v>7.4390015151525501</v>
      </c>
      <c r="J716">
        <v>-8.8103842130971</v>
      </c>
      <c r="K716">
        <v>191.26422068061399</v>
      </c>
      <c r="L716">
        <v>149.59157008884301</v>
      </c>
      <c r="M716">
        <v>36.4052014570712</v>
      </c>
      <c r="N716">
        <v>0.71611138119721396</v>
      </c>
      <c r="O716">
        <v>25.3330546993365</v>
      </c>
      <c r="P716">
        <v>203.584456780333</v>
      </c>
      <c r="Q716">
        <v>3.9234020102941997E-2</v>
      </c>
    </row>
    <row r="717" spans="1:17" x14ac:dyDescent="0.3">
      <c r="A717" t="s">
        <v>1570</v>
      </c>
      <c r="B717" t="s">
        <v>1571</v>
      </c>
      <c r="C717" t="str">
        <f>IFERROR(VLOOKUP(Table1[[#This Row],[Ticker]],[1]!Table1[[Symbol]:[Industry]],2,FALSE),"-")</f>
        <v>Textiles</v>
      </c>
      <c r="D717" t="s">
        <v>476</v>
      </c>
      <c r="E717">
        <v>5870.1424896050003</v>
      </c>
      <c r="F717">
        <v>1952.05</v>
      </c>
      <c r="G717">
        <v>4.5795861554461501</v>
      </c>
      <c r="H717">
        <v>19.926046536299001</v>
      </c>
      <c r="I717">
        <v>39.664881606004897</v>
      </c>
      <c r="J717">
        <v>19.7802806438613</v>
      </c>
      <c r="K717">
        <v>1509.05627719515</v>
      </c>
      <c r="L717">
        <v>1402.9736716545201</v>
      </c>
      <c r="M717">
        <v>93.092243098176098</v>
      </c>
      <c r="N717">
        <v>2.1598886142347098</v>
      </c>
      <c r="O717">
        <v>0.86831792218437998</v>
      </c>
      <c r="P717">
        <v>82.136692325635593</v>
      </c>
      <c r="Q717">
        <v>-0.12695568100531601</v>
      </c>
    </row>
    <row r="718" spans="1:17" hidden="1" x14ac:dyDescent="0.3">
      <c r="A718" t="s">
        <v>1572</v>
      </c>
      <c r="B718" t="s">
        <v>1573</v>
      </c>
      <c r="C718" t="str">
        <f>IFERROR(VLOOKUP(Table1[[#This Row],[Ticker]],[1]!Table1[[Symbol]:[Industry]],2,FALSE),"-")</f>
        <v>-</v>
      </c>
      <c r="D718" t="s">
        <v>153</v>
      </c>
      <c r="E718">
        <v>5833.5967475999996</v>
      </c>
      <c r="F718">
        <v>5161.05</v>
      </c>
      <c r="G718">
        <v>146.51937005491399</v>
      </c>
      <c r="H718">
        <v>-0.68127048239753796</v>
      </c>
      <c r="I718">
        <v>116.349846929211</v>
      </c>
      <c r="J718">
        <v>-5.8257698975161398</v>
      </c>
      <c r="K718">
        <v>4524.8162827431197</v>
      </c>
      <c r="L718">
        <v>3232.9955756179002</v>
      </c>
      <c r="M718">
        <v>51.476888341625198</v>
      </c>
      <c r="N718">
        <v>0.89874307806170295</v>
      </c>
      <c r="O718">
        <v>10.242101897869601</v>
      </c>
      <c r="P718">
        <v>201.37518248175101</v>
      </c>
      <c r="Q718">
        <v>0.212246245699756</v>
      </c>
    </row>
    <row r="719" spans="1:17" x14ac:dyDescent="0.3">
      <c r="A719" t="s">
        <v>1574</v>
      </c>
      <c r="B719" t="s">
        <v>1575</v>
      </c>
      <c r="C719" t="str">
        <f>IFERROR(VLOOKUP(Table1[[#This Row],[Ticker]],[1]!Table1[[Symbol]:[Industry]],2,FALSE),"-")</f>
        <v>Consumer Services</v>
      </c>
      <c r="D719" t="s">
        <v>476</v>
      </c>
      <c r="E719">
        <v>5832.4301821600002</v>
      </c>
      <c r="F719">
        <v>1079.9000000000001</v>
      </c>
      <c r="G719">
        <v>-30.2471482204963</v>
      </c>
      <c r="H719">
        <v>-3.7168842742639701</v>
      </c>
      <c r="I719">
        <v>-20.291452946742201</v>
      </c>
      <c r="J719">
        <v>2.9502467368071699</v>
      </c>
      <c r="K719">
        <v>1048.7688576580299</v>
      </c>
      <c r="L719">
        <v>1114.93260115415</v>
      </c>
      <c r="M719">
        <v>64.931393150929793</v>
      </c>
      <c r="N719">
        <v>0.94384542841686703</v>
      </c>
      <c r="O719">
        <v>30.076858968423</v>
      </c>
      <c r="P719">
        <v>15.7077038465659</v>
      </c>
      <c r="Q719">
        <v>-6.6988961138664996E-2</v>
      </c>
    </row>
    <row r="720" spans="1:17" hidden="1" x14ac:dyDescent="0.3">
      <c r="A720" t="s">
        <v>1576</v>
      </c>
      <c r="B720" t="s">
        <v>1577</v>
      </c>
      <c r="C720" t="str">
        <f>IFERROR(VLOOKUP(Table1[[#This Row],[Ticker]],[1]!Table1[[Symbol]:[Industry]],2,FALSE),"-")</f>
        <v>-</v>
      </c>
      <c r="D720" t="s">
        <v>576</v>
      </c>
      <c r="E720">
        <v>5808.1218677999996</v>
      </c>
      <c r="F720">
        <v>5980.55</v>
      </c>
      <c r="G720">
        <v>-15.842402577144901</v>
      </c>
      <c r="H720">
        <v>-1.02315165107701</v>
      </c>
      <c r="I720">
        <v>-4.4826865130465698</v>
      </c>
      <c r="J720">
        <v>-4.4785715799715797</v>
      </c>
      <c r="K720">
        <v>5663.1905183701901</v>
      </c>
      <c r="L720">
        <v>5494.84134556138</v>
      </c>
      <c r="M720">
        <v>68.797028210679898</v>
      </c>
      <c r="N720">
        <v>0.88042185417702801</v>
      </c>
      <c r="O720">
        <v>7.8496124938341696</v>
      </c>
      <c r="P720">
        <v>20.009431311955598</v>
      </c>
      <c r="Q720">
        <v>1.4387215947863999E-2</v>
      </c>
    </row>
    <row r="721" spans="1:17" x14ac:dyDescent="0.3">
      <c r="A721" t="s">
        <v>1578</v>
      </c>
      <c r="B721" t="s">
        <v>1579</v>
      </c>
      <c r="C721" t="str">
        <f>IFERROR(VLOOKUP(Table1[[#This Row],[Ticker]],[1]!Table1[[Symbol]:[Industry]],2,FALSE),"-")</f>
        <v>Chemicals</v>
      </c>
      <c r="D721" t="s">
        <v>253</v>
      </c>
      <c r="E721">
        <v>5786.4910615159997</v>
      </c>
      <c r="F721">
        <v>172.04</v>
      </c>
      <c r="G721">
        <v>-20.990924817160401</v>
      </c>
      <c r="H721">
        <v>0.14228344447536601</v>
      </c>
      <c r="I721">
        <v>3.3138801249148702</v>
      </c>
      <c r="J721">
        <v>2.8767231519082501</v>
      </c>
      <c r="K721">
        <v>167.157453882222</v>
      </c>
      <c r="L721">
        <v>166.21211310400199</v>
      </c>
      <c r="M721">
        <v>60.928365914030202</v>
      </c>
      <c r="N721">
        <v>1.4584502356009601</v>
      </c>
      <c r="O721">
        <v>27.6447337828412</v>
      </c>
      <c r="P721">
        <v>32.287581699346298</v>
      </c>
      <c r="Q721">
        <v>-7.6685109077572006E-2</v>
      </c>
    </row>
    <row r="722" spans="1:17" hidden="1" x14ac:dyDescent="0.3">
      <c r="A722" t="s">
        <v>1580</v>
      </c>
      <c r="B722" t="s">
        <v>1581</v>
      </c>
      <c r="C722" t="str">
        <f>IFERROR(VLOOKUP(Table1[[#This Row],[Ticker]],[1]!Table1[[Symbol]:[Industry]],2,FALSE),"-")</f>
        <v>-</v>
      </c>
      <c r="D722" t="s">
        <v>1582</v>
      </c>
      <c r="E722">
        <v>5780.6378419250004</v>
      </c>
      <c r="F722">
        <v>4492.8500000000004</v>
      </c>
      <c r="G722">
        <v>112.280489973592</v>
      </c>
      <c r="H722">
        <v>11.6182013955179</v>
      </c>
      <c r="I722">
        <v>11.896078958350699</v>
      </c>
      <c r="J722">
        <v>-3.6302985069495999</v>
      </c>
      <c r="K722">
        <v>4005.2245377470299</v>
      </c>
      <c r="L722">
        <v>3356.9447030159899</v>
      </c>
      <c r="M722">
        <v>59.163141591302299</v>
      </c>
      <c r="N722">
        <v>1.45290663110115</v>
      </c>
      <c r="O722">
        <v>6.8364178639393502</v>
      </c>
      <c r="P722">
        <v>141.39533634214399</v>
      </c>
      <c r="Q722">
        <v>0.110569895690424</v>
      </c>
    </row>
    <row r="723" spans="1:17" x14ac:dyDescent="0.3">
      <c r="A723" t="s">
        <v>1583</v>
      </c>
      <c r="B723" t="s">
        <v>1584</v>
      </c>
      <c r="C723" t="str">
        <f>IFERROR(VLOOKUP(Table1[[#This Row],[Ticker]],[1]!Table1[[Symbol]:[Industry]],2,FALSE),"-")</f>
        <v>Financial Services</v>
      </c>
      <c r="D723" t="s">
        <v>409</v>
      </c>
      <c r="E723">
        <v>5777.351161218</v>
      </c>
      <c r="F723">
        <v>64.260000000000005</v>
      </c>
      <c r="G723">
        <v>2.9786851944330999</v>
      </c>
      <c r="H723">
        <v>-12.2150608342886</v>
      </c>
      <c r="I723">
        <v>-27.972586702705499</v>
      </c>
      <c r="J723">
        <v>-0.75795694348072296</v>
      </c>
      <c r="K723">
        <v>69.761337560240406</v>
      </c>
      <c r="L723">
        <v>67.749635345078502</v>
      </c>
      <c r="M723">
        <v>35.7285999631655</v>
      </c>
      <c r="N723">
        <v>0.67667728754078205</v>
      </c>
      <c r="O723">
        <v>36.632430750077802</v>
      </c>
      <c r="P723">
        <v>47.048054919908402</v>
      </c>
      <c r="Q723">
        <v>1.4151179318016001E-2</v>
      </c>
    </row>
    <row r="724" spans="1:17" hidden="1" x14ac:dyDescent="0.3">
      <c r="A724" t="s">
        <v>1585</v>
      </c>
      <c r="B724" t="s">
        <v>1586</v>
      </c>
      <c r="C724" t="str">
        <f>IFERROR(VLOOKUP(Table1[[#This Row],[Ticker]],[1]!Table1[[Symbol]:[Industry]],2,FALSE),"-")</f>
        <v>-</v>
      </c>
      <c r="D724" t="s">
        <v>244</v>
      </c>
      <c r="E724">
        <v>5734.98261</v>
      </c>
      <c r="F724">
        <v>5179.6000000000004</v>
      </c>
      <c r="G724">
        <v>145.94701654001599</v>
      </c>
      <c r="H724">
        <v>26.684416603998798</v>
      </c>
      <c r="I724">
        <v>56.251296309420297</v>
      </c>
      <c r="J724">
        <v>-1.4409589352879999</v>
      </c>
      <c r="K724">
        <v>4358.0836357214503</v>
      </c>
      <c r="L724">
        <v>3444.05001742698</v>
      </c>
      <c r="M724">
        <v>69.090709006678097</v>
      </c>
      <c r="N724">
        <v>0.69211012091028901</v>
      </c>
      <c r="O724">
        <v>3.8111051046412801</v>
      </c>
      <c r="P724">
        <v>174.48860625331201</v>
      </c>
      <c r="Q724">
        <v>0.10348423330128401</v>
      </c>
    </row>
    <row r="725" spans="1:17" x14ac:dyDescent="0.3">
      <c r="A725" t="s">
        <v>1587</v>
      </c>
      <c r="B725" t="s">
        <v>1588</v>
      </c>
      <c r="C725" t="str">
        <f>IFERROR(VLOOKUP(Table1[[#This Row],[Ticker]],[1]!Table1[[Symbol]:[Industry]],2,FALSE),"-")</f>
        <v>Chemicals</v>
      </c>
      <c r="D725" t="s">
        <v>253</v>
      </c>
      <c r="E725">
        <v>5710.4555212799996</v>
      </c>
      <c r="F725">
        <v>777.6</v>
      </c>
      <c r="G725">
        <v>-11.1148662238089</v>
      </c>
      <c r="H725">
        <v>-6.1591275018204303</v>
      </c>
      <c r="I725">
        <v>-10.591648146227</v>
      </c>
      <c r="J725">
        <v>-1.1662477671236799</v>
      </c>
      <c r="K725">
        <v>776.68565392669598</v>
      </c>
      <c r="L725">
        <v>759.93268590054799</v>
      </c>
      <c r="M725">
        <v>45.921416918629802</v>
      </c>
      <c r="N725">
        <v>0.81859369911994195</v>
      </c>
      <c r="O725">
        <v>11.7283950617283</v>
      </c>
      <c r="P725">
        <v>24.815409309791299</v>
      </c>
      <c r="Q725">
        <v>3.9535107669757999E-2</v>
      </c>
    </row>
    <row r="726" spans="1:17" hidden="1" x14ac:dyDescent="0.3">
      <c r="A726" t="s">
        <v>1589</v>
      </c>
      <c r="B726" t="s">
        <v>1590</v>
      </c>
      <c r="C726" t="str">
        <f>IFERROR(VLOOKUP(Table1[[#This Row],[Ticker]],[1]!Table1[[Symbol]:[Industry]],2,FALSE),"-")</f>
        <v>-</v>
      </c>
      <c r="D726" t="s">
        <v>125</v>
      </c>
      <c r="E726">
        <v>5696.8752221499999</v>
      </c>
      <c r="F726">
        <v>469.55</v>
      </c>
      <c r="G726">
        <v>83.065311051230097</v>
      </c>
      <c r="H726">
        <v>33.115474181472003</v>
      </c>
      <c r="I726">
        <v>97.470400051605907</v>
      </c>
      <c r="J726">
        <v>-10.409167171341799</v>
      </c>
      <c r="K726">
        <v>371.80366051792998</v>
      </c>
      <c r="M726">
        <v>59.2404983399476</v>
      </c>
      <c r="N726">
        <v>0.598733408110947</v>
      </c>
      <c r="O726">
        <v>12.874028324992</v>
      </c>
      <c r="P726">
        <v>177.18417945690601</v>
      </c>
    </row>
    <row r="727" spans="1:17" hidden="1" x14ac:dyDescent="0.3">
      <c r="A727" t="s">
        <v>1591</v>
      </c>
      <c r="B727" t="s">
        <v>1592</v>
      </c>
      <c r="C727" t="str">
        <f>IFERROR(VLOOKUP(Table1[[#This Row],[Ticker]],[1]!Table1[[Symbol]:[Industry]],2,FALSE),"-")</f>
        <v>-</v>
      </c>
      <c r="D727" t="s">
        <v>62</v>
      </c>
      <c r="E727">
        <v>5680.2856044999999</v>
      </c>
      <c r="F727">
        <v>1119.95</v>
      </c>
      <c r="G727">
        <v>76.013811082071101</v>
      </c>
      <c r="H727">
        <v>2.6743368656847202</v>
      </c>
      <c r="I727">
        <v>41.733759425941699</v>
      </c>
      <c r="J727">
        <v>-3.6584736535386302</v>
      </c>
      <c r="K727">
        <v>1101.82476675053</v>
      </c>
      <c r="L727">
        <v>914.21444206019805</v>
      </c>
      <c r="M727">
        <v>40.709874615917997</v>
      </c>
      <c r="N727">
        <v>0.60358354338252795</v>
      </c>
      <c r="O727">
        <v>21.429528103933201</v>
      </c>
      <c r="P727">
        <v>159.21768313852499</v>
      </c>
      <c r="Q727">
        <v>7.0874354010824994E-2</v>
      </c>
    </row>
    <row r="728" spans="1:17" x14ac:dyDescent="0.3">
      <c r="A728" t="s">
        <v>1593</v>
      </c>
      <c r="B728" t="s">
        <v>1594</v>
      </c>
      <c r="C728" t="str">
        <f>IFERROR(VLOOKUP(Table1[[#This Row],[Ticker]],[1]!Table1[[Symbol]:[Industry]],2,FALSE),"-")</f>
        <v>Consumer Services</v>
      </c>
      <c r="D728" t="s">
        <v>532</v>
      </c>
      <c r="E728">
        <v>5616.8896163359996</v>
      </c>
      <c r="F728">
        <v>112.39</v>
      </c>
      <c r="G728">
        <v>-23.5900361154326</v>
      </c>
      <c r="H728">
        <v>-3.42319042506251</v>
      </c>
      <c r="I728">
        <v>-20.444672433637599</v>
      </c>
      <c r="J728">
        <v>-0.93777957980406901</v>
      </c>
      <c r="K728">
        <v>107.118484833875</v>
      </c>
      <c r="L728">
        <v>108.784276193306</v>
      </c>
      <c r="M728">
        <v>56.890284966186996</v>
      </c>
      <c r="N728">
        <v>2.66699375015537</v>
      </c>
      <c r="O728">
        <v>22.5197971349764</v>
      </c>
      <c r="P728">
        <v>22.830601092896099</v>
      </c>
      <c r="Q728">
        <v>-0.107989426680064</v>
      </c>
    </row>
    <row r="729" spans="1:17" x14ac:dyDescent="0.3">
      <c r="A729" t="s">
        <v>1595</v>
      </c>
      <c r="B729" t="s">
        <v>1596</v>
      </c>
      <c r="C729" t="str">
        <f>IFERROR(VLOOKUP(Table1[[#This Row],[Ticker]],[1]!Table1[[Symbol]:[Industry]],2,FALSE),"-")</f>
        <v>Financial Services</v>
      </c>
      <c r="D729" t="s">
        <v>409</v>
      </c>
      <c r="E729">
        <v>5613.4552490229999</v>
      </c>
      <c r="F729">
        <v>51.01</v>
      </c>
      <c r="G729">
        <v>-19.399130120882202</v>
      </c>
      <c r="H729">
        <v>-10.1384184338272</v>
      </c>
      <c r="I729">
        <v>-28.657587004446899</v>
      </c>
      <c r="J729">
        <v>-1.7127088023193699</v>
      </c>
      <c r="K729">
        <v>52.127712236822603</v>
      </c>
      <c r="L729">
        <v>52.466094817318002</v>
      </c>
      <c r="M729">
        <v>48.091404429128303</v>
      </c>
      <c r="N729">
        <v>0.91698672797015801</v>
      </c>
      <c r="O729">
        <v>33.895314644187401</v>
      </c>
      <c r="P729">
        <v>37.123655913978403</v>
      </c>
    </row>
    <row r="730" spans="1:17" x14ac:dyDescent="0.3">
      <c r="A730" t="s">
        <v>1597</v>
      </c>
      <c r="B730" t="s">
        <v>1598</v>
      </c>
      <c r="C730" t="str">
        <f>IFERROR(VLOOKUP(Table1[[#This Row],[Ticker]],[1]!Table1[[Symbol]:[Industry]],2,FALSE),"-")</f>
        <v>Consumer Durables</v>
      </c>
      <c r="D730" t="s">
        <v>332</v>
      </c>
      <c r="E730">
        <v>5591.2533832949903</v>
      </c>
      <c r="F730">
        <v>262.05</v>
      </c>
      <c r="G730">
        <v>-15.4723183743164</v>
      </c>
      <c r="H730">
        <v>2.74903175495399</v>
      </c>
      <c r="I730">
        <v>1.10648060619462</v>
      </c>
      <c r="J730">
        <v>-3.6943720917805098</v>
      </c>
      <c r="K730">
        <v>247.14504502144899</v>
      </c>
      <c r="L730">
        <v>230.545349028304</v>
      </c>
      <c r="M730">
        <v>45.551648939765201</v>
      </c>
      <c r="N730">
        <v>0.68203548398270397</v>
      </c>
      <c r="O730">
        <v>9.5401640908223602</v>
      </c>
      <c r="P730">
        <v>38.650793650793602</v>
      </c>
      <c r="Q730">
        <v>-0.106023905921228</v>
      </c>
    </row>
    <row r="731" spans="1:17" x14ac:dyDescent="0.3">
      <c r="A731" t="s">
        <v>1599</v>
      </c>
      <c r="B731" t="s">
        <v>1600</v>
      </c>
      <c r="C731" t="str">
        <f>IFERROR(VLOOKUP(Table1[[#This Row],[Ticker]],[1]!Table1[[Symbol]:[Industry]],2,FALSE),"-")</f>
        <v>Capital Goods</v>
      </c>
      <c r="D731" t="s">
        <v>70</v>
      </c>
      <c r="E731">
        <v>5580.3237281849997</v>
      </c>
      <c r="F731">
        <v>1430.85</v>
      </c>
      <c r="G731">
        <v>83.000008836873803</v>
      </c>
      <c r="H731">
        <v>10.0296144959489</v>
      </c>
      <c r="I731">
        <v>75.811022780912197</v>
      </c>
      <c r="J731">
        <v>-6.2798972432489402</v>
      </c>
      <c r="K731">
        <v>1165.5644957152001</v>
      </c>
      <c r="L731">
        <v>863.14579785310502</v>
      </c>
      <c r="M731">
        <v>49.936942039513902</v>
      </c>
      <c r="N731">
        <v>0.617074736695569</v>
      </c>
      <c r="O731">
        <v>11.311458224132499</v>
      </c>
      <c r="P731">
        <v>136.71933162379</v>
      </c>
      <c r="Q731">
        <v>9.1900479322965994E-2</v>
      </c>
    </row>
    <row r="732" spans="1:17" x14ac:dyDescent="0.3">
      <c r="A732" t="s">
        <v>1601</v>
      </c>
      <c r="B732" t="s">
        <v>1602</v>
      </c>
      <c r="C732" t="str">
        <f>IFERROR(VLOOKUP(Table1[[#This Row],[Ticker]],[1]!Table1[[Symbol]:[Industry]],2,FALSE),"-")</f>
        <v>Consumer Durables</v>
      </c>
      <c r="D732" t="s">
        <v>332</v>
      </c>
      <c r="E732">
        <v>5579.70535122</v>
      </c>
      <c r="F732">
        <v>2052.0500000000002</v>
      </c>
      <c r="G732">
        <v>71.822938716036106</v>
      </c>
      <c r="H732">
        <v>-3.5822260467301201</v>
      </c>
      <c r="I732">
        <v>53.969846538188598</v>
      </c>
      <c r="J732">
        <v>-1.8219495187777801</v>
      </c>
      <c r="K732">
        <v>1732.1744765497399</v>
      </c>
      <c r="L732">
        <v>1376.62145160568</v>
      </c>
      <c r="M732">
        <v>67.792283436139101</v>
      </c>
      <c r="N732">
        <v>0.48459328838362398</v>
      </c>
      <c r="O732">
        <v>3.11152262371774</v>
      </c>
      <c r="P732">
        <v>118.768656716417</v>
      </c>
      <c r="Q732">
        <v>-4.5535231589129997E-2</v>
      </c>
    </row>
    <row r="733" spans="1:17" x14ac:dyDescent="0.3">
      <c r="A733" t="s">
        <v>1603</v>
      </c>
      <c r="B733" t="s">
        <v>1604</v>
      </c>
      <c r="C733" t="str">
        <f>IFERROR(VLOOKUP(Table1[[#This Row],[Ticker]],[1]!Table1[[Symbol]:[Industry]],2,FALSE),"-")</f>
        <v>Healthcare</v>
      </c>
      <c r="D733" t="s">
        <v>62</v>
      </c>
      <c r="E733">
        <v>5571.3374082</v>
      </c>
      <c r="F733">
        <v>1369.2</v>
      </c>
      <c r="G733">
        <v>-9.0678770160635302</v>
      </c>
      <c r="H733">
        <v>1.02131230755125</v>
      </c>
      <c r="I733">
        <v>7.5996103104627499</v>
      </c>
      <c r="J733">
        <v>-5.8294638190883896</v>
      </c>
      <c r="K733">
        <v>1292.0720981428401</v>
      </c>
      <c r="L733">
        <v>1198.56659028129</v>
      </c>
      <c r="M733">
        <v>50.726105034549498</v>
      </c>
      <c r="N733">
        <v>1.0497959970486801</v>
      </c>
      <c r="O733">
        <v>7.2889278410750604</v>
      </c>
      <c r="P733">
        <v>36.313405346209301</v>
      </c>
      <c r="Q733">
        <v>-2.647861025561E-3</v>
      </c>
    </row>
    <row r="734" spans="1:17" hidden="1" x14ac:dyDescent="0.3">
      <c r="A734" t="s">
        <v>1605</v>
      </c>
      <c r="B734" t="s">
        <v>1606</v>
      </c>
      <c r="C734" t="str">
        <f>IFERROR(VLOOKUP(Table1[[#This Row],[Ticker]],[1]!Table1[[Symbol]:[Industry]],2,FALSE),"-")</f>
        <v>-</v>
      </c>
      <c r="D734" t="s">
        <v>130</v>
      </c>
      <c r="E734">
        <v>5531.9045639199903</v>
      </c>
      <c r="F734">
        <v>353.35</v>
      </c>
      <c r="G734">
        <v>-24.8136768836432</v>
      </c>
      <c r="H734">
        <v>-4.5669577805119896</v>
      </c>
      <c r="I734">
        <v>-10.408587883267399</v>
      </c>
      <c r="J734">
        <v>-0.84004087554560802</v>
      </c>
      <c r="O734">
        <v>5.2780529220319803</v>
      </c>
      <c r="P734">
        <v>5.1636904761904701</v>
      </c>
    </row>
    <row r="735" spans="1:17" x14ac:dyDescent="0.3">
      <c r="A735" t="s">
        <v>1607</v>
      </c>
      <c r="B735" t="s">
        <v>1608</v>
      </c>
      <c r="C735" t="str">
        <f>IFERROR(VLOOKUP(Table1[[#This Row],[Ticker]],[1]!Table1[[Symbol]:[Industry]],2,FALSE),"-")</f>
        <v>Healthcare</v>
      </c>
      <c r="D735" t="s">
        <v>213</v>
      </c>
      <c r="E735">
        <v>5499.6392954800003</v>
      </c>
      <c r="F735">
        <v>606.85</v>
      </c>
      <c r="G735">
        <v>59.232535022323098</v>
      </c>
      <c r="H735">
        <v>-5.84258600659025</v>
      </c>
      <c r="I735">
        <v>4.3806710440164203</v>
      </c>
      <c r="J735">
        <v>-3.7763165035547499</v>
      </c>
      <c r="K735">
        <v>590.90781520634198</v>
      </c>
      <c r="L735">
        <v>506.26769564271098</v>
      </c>
      <c r="M735">
        <v>39.2927646588683</v>
      </c>
      <c r="N735">
        <v>0.44498833992957998</v>
      </c>
      <c r="O735">
        <v>9.2197412869737096</v>
      </c>
      <c r="P735">
        <v>89.463003434280296</v>
      </c>
    </row>
    <row r="736" spans="1:17" x14ac:dyDescent="0.3">
      <c r="A736" t="s">
        <v>1609</v>
      </c>
      <c r="B736" t="s">
        <v>1610</v>
      </c>
      <c r="C736" t="str">
        <f>IFERROR(VLOOKUP(Table1[[#This Row],[Ticker]],[1]!Table1[[Symbol]:[Industry]],2,FALSE),"-")</f>
        <v>Services</v>
      </c>
      <c r="D736" t="s">
        <v>384</v>
      </c>
      <c r="E736">
        <v>5471.1000041999996</v>
      </c>
      <c r="F736">
        <v>109.3</v>
      </c>
      <c r="G736">
        <v>24.6739155003924</v>
      </c>
      <c r="H736">
        <v>1.0357719755979899</v>
      </c>
      <c r="I736">
        <v>-17.7261495929068</v>
      </c>
      <c r="J736">
        <v>3.5172438648623698</v>
      </c>
      <c r="K736">
        <v>104.720183892443</v>
      </c>
      <c r="L736">
        <v>99.9808364017766</v>
      </c>
      <c r="M736">
        <v>60.164570838946901</v>
      </c>
      <c r="N736">
        <v>1.9251984557528701</v>
      </c>
      <c r="O736">
        <v>11.207685269899301</v>
      </c>
      <c r="P736">
        <v>52.547103977669202</v>
      </c>
      <c r="Q736">
        <v>4.4044685877720001E-2</v>
      </c>
    </row>
    <row r="737" spans="1:17" x14ac:dyDescent="0.3">
      <c r="A737" t="s">
        <v>1611</v>
      </c>
      <c r="B737" t="s">
        <v>1612</v>
      </c>
      <c r="C737" t="str">
        <f>IFERROR(VLOOKUP(Table1[[#This Row],[Ticker]],[1]!Table1[[Symbol]:[Industry]],2,FALSE),"-")</f>
        <v>Capital Goods</v>
      </c>
      <c r="D737" t="s">
        <v>1391</v>
      </c>
      <c r="E737">
        <v>5447.5194801999996</v>
      </c>
      <c r="F737">
        <v>842.9</v>
      </c>
      <c r="G737">
        <v>6.0434516563399496</v>
      </c>
      <c r="H737">
        <v>20.776165530539</v>
      </c>
      <c r="I737">
        <v>-12.321336479898999</v>
      </c>
      <c r="J737">
        <v>-7.4525165448322399</v>
      </c>
      <c r="K737">
        <v>765.32233188961504</v>
      </c>
      <c r="L737">
        <v>756.04284847956399</v>
      </c>
      <c r="M737">
        <v>55.163213027562399</v>
      </c>
      <c r="N737">
        <v>2.8371525964299198</v>
      </c>
      <c r="O737">
        <v>29.1968205006525</v>
      </c>
      <c r="P737">
        <v>46.591304347825997</v>
      </c>
      <c r="Q737">
        <v>9.6773502909292999E-2</v>
      </c>
    </row>
    <row r="738" spans="1:17" x14ac:dyDescent="0.3">
      <c r="A738" t="s">
        <v>1613</v>
      </c>
      <c r="B738" t="s">
        <v>1614</v>
      </c>
      <c r="C738" t="str">
        <f>IFERROR(VLOOKUP(Table1[[#This Row],[Ticker]],[1]!Table1[[Symbol]:[Industry]],2,FALSE),"-")</f>
        <v>Consumer Durables</v>
      </c>
      <c r="D738" t="s">
        <v>476</v>
      </c>
      <c r="E738">
        <v>5438.0000024000001</v>
      </c>
      <c r="F738">
        <v>328.3</v>
      </c>
      <c r="G738">
        <v>-26.185114969367</v>
      </c>
      <c r="H738">
        <v>-6.6134528333377398</v>
      </c>
      <c r="I738">
        <v>-36.481275365001402</v>
      </c>
      <c r="J738">
        <v>-4.2019446013955797</v>
      </c>
      <c r="K738">
        <v>341.89364983046198</v>
      </c>
      <c r="L738">
        <v>378.41465237158098</v>
      </c>
      <c r="M738">
        <v>54.404851360440603</v>
      </c>
      <c r="N738">
        <v>1.4514088673843999</v>
      </c>
      <c r="O738">
        <v>65.214742613463201</v>
      </c>
      <c r="P738">
        <v>24.995240814772501</v>
      </c>
      <c r="Q738">
        <v>-0.122107538062043</v>
      </c>
    </row>
    <row r="739" spans="1:17" hidden="1" x14ac:dyDescent="0.3">
      <c r="A739" t="s">
        <v>1615</v>
      </c>
      <c r="B739" t="s">
        <v>1616</v>
      </c>
      <c r="C739" t="str">
        <f>IFERROR(VLOOKUP(Table1[[#This Row],[Ticker]],[1]!Table1[[Symbol]:[Industry]],2,FALSE),"-")</f>
        <v>-</v>
      </c>
      <c r="D739" t="s">
        <v>288</v>
      </c>
      <c r="E739">
        <v>5416.1568553400002</v>
      </c>
      <c r="F739">
        <v>286.55</v>
      </c>
      <c r="G739">
        <v>143.54273853751599</v>
      </c>
      <c r="H739">
        <v>38.617659264167202</v>
      </c>
      <c r="I739">
        <v>154.18209173420999</v>
      </c>
      <c r="J739">
        <v>-5.7294629735409002</v>
      </c>
      <c r="K739">
        <v>222.00851234934299</v>
      </c>
      <c r="L739">
        <v>142.69912166535801</v>
      </c>
      <c r="M739">
        <v>54.6003157786933</v>
      </c>
      <c r="N739">
        <v>0.3520328372698</v>
      </c>
      <c r="O739">
        <v>14.046414238352799</v>
      </c>
      <c r="P739">
        <v>272.142857142857</v>
      </c>
      <c r="Q739">
        <v>0.13377084351806501</v>
      </c>
    </row>
    <row r="740" spans="1:17" x14ac:dyDescent="0.3">
      <c r="A740" t="s">
        <v>1617</v>
      </c>
      <c r="B740" t="s">
        <v>1618</v>
      </c>
      <c r="C740" t="str">
        <f>IFERROR(VLOOKUP(Table1[[#This Row],[Ticker]],[1]!Table1[[Symbol]:[Industry]],2,FALSE),"-")</f>
        <v>Automobile and Auto Components</v>
      </c>
      <c r="D740" t="s">
        <v>193</v>
      </c>
      <c r="E740">
        <v>5358.7068987419998</v>
      </c>
      <c r="F740">
        <v>210.74</v>
      </c>
      <c r="G740">
        <v>17.593122881610402</v>
      </c>
      <c r="H740">
        <v>2.9205895782524798</v>
      </c>
      <c r="I740">
        <v>14.362547304729601</v>
      </c>
      <c r="J740">
        <v>-5.3413094304805</v>
      </c>
      <c r="K740">
        <v>192.593762639609</v>
      </c>
      <c r="L740">
        <v>165.84131982663101</v>
      </c>
      <c r="M740">
        <v>49.629214362227899</v>
      </c>
      <c r="N740">
        <v>1.0266331715899599</v>
      </c>
      <c r="O740">
        <v>7.0987947233557902</v>
      </c>
      <c r="P740">
        <v>67.187623958746499</v>
      </c>
      <c r="Q740">
        <v>5.3843986762511002E-2</v>
      </c>
    </row>
    <row r="741" spans="1:17" x14ac:dyDescent="0.3">
      <c r="A741" t="s">
        <v>1619</v>
      </c>
      <c r="B741" t="s">
        <v>1620</v>
      </c>
      <c r="C741" t="str">
        <f>IFERROR(VLOOKUP(Table1[[#This Row],[Ticker]],[1]!Table1[[Symbol]:[Industry]],2,FALSE),"-")</f>
        <v>Fast Moving Consumer Goods</v>
      </c>
      <c r="D741" t="s">
        <v>989</v>
      </c>
      <c r="E741">
        <v>5343.4043770379903</v>
      </c>
      <c r="F741">
        <v>41.89</v>
      </c>
      <c r="G741">
        <v>117.170616255929</v>
      </c>
      <c r="H741">
        <v>-2.8037912719413902</v>
      </c>
      <c r="I741">
        <v>41.618337224992402</v>
      </c>
      <c r="J741">
        <v>3.7391187892428999</v>
      </c>
      <c r="K741">
        <v>37.918598252197597</v>
      </c>
      <c r="L741">
        <v>31.7710268869386</v>
      </c>
      <c r="M741">
        <v>52.718003929042098</v>
      </c>
      <c r="N741">
        <v>1.16770635067479</v>
      </c>
      <c r="O741">
        <v>7.3048460253043599</v>
      </c>
      <c r="P741">
        <v>163.45911949685501</v>
      </c>
      <c r="Q741">
        <v>7.6962127985784001E-2</v>
      </c>
    </row>
    <row r="742" spans="1:17" x14ac:dyDescent="0.3">
      <c r="A742" t="s">
        <v>1621</v>
      </c>
      <c r="B742" t="s">
        <v>1622</v>
      </c>
      <c r="C742" t="str">
        <f>IFERROR(VLOOKUP(Table1[[#This Row],[Ticker]],[1]!Table1[[Symbol]:[Industry]],2,FALSE),"-")</f>
        <v>Financial Services</v>
      </c>
      <c r="D742" t="s">
        <v>409</v>
      </c>
      <c r="E742">
        <v>5280.2932707</v>
      </c>
      <c r="F742">
        <v>291.95</v>
      </c>
      <c r="G742">
        <v>-11.3963643936114</v>
      </c>
      <c r="H742">
        <v>-9.3833203670331997</v>
      </c>
      <c r="I742">
        <v>-18.773190626816</v>
      </c>
      <c r="J742">
        <v>-3.1243713035855398</v>
      </c>
      <c r="K742">
        <v>297.56285490075101</v>
      </c>
      <c r="L742">
        <v>295.03865631055697</v>
      </c>
      <c r="M742">
        <v>38.541021571922599</v>
      </c>
      <c r="N742">
        <v>1.28426719249829</v>
      </c>
      <c r="O742">
        <v>32.8823428669292</v>
      </c>
      <c r="P742">
        <v>18.358108108108102</v>
      </c>
      <c r="Q742">
        <v>-1.9022957560165001E-2</v>
      </c>
    </row>
    <row r="743" spans="1:17" x14ac:dyDescent="0.3">
      <c r="A743" t="s">
        <v>1623</v>
      </c>
      <c r="B743" t="s">
        <v>1624</v>
      </c>
      <c r="C743" t="str">
        <f>IFERROR(VLOOKUP(Table1[[#This Row],[Ticker]],[1]!Table1[[Symbol]:[Industry]],2,FALSE),"-")</f>
        <v>Chemicals</v>
      </c>
      <c r="D743" t="s">
        <v>253</v>
      </c>
      <c r="E743">
        <v>5265.0769082099996</v>
      </c>
      <c r="F743">
        <v>549.85</v>
      </c>
      <c r="G743">
        <v>-20.304436961928399</v>
      </c>
      <c r="H743">
        <v>2.2604633002798802</v>
      </c>
      <c r="I743">
        <v>-20.478116425275299</v>
      </c>
      <c r="J743">
        <v>-3.2862752276993401</v>
      </c>
      <c r="K743">
        <v>533.45958112290805</v>
      </c>
      <c r="L743">
        <v>529.85787290656594</v>
      </c>
      <c r="M743">
        <v>46.3491975619323</v>
      </c>
      <c r="N743">
        <v>1.12691578443108</v>
      </c>
      <c r="O743">
        <v>20.014549422569701</v>
      </c>
      <c r="P743">
        <v>26.416829520634501</v>
      </c>
      <c r="Q743">
        <v>5.8426571327852998E-2</v>
      </c>
    </row>
    <row r="744" spans="1:17" hidden="1" x14ac:dyDescent="0.3">
      <c r="A744" t="s">
        <v>1625</v>
      </c>
      <c r="B744" t="s">
        <v>1626</v>
      </c>
      <c r="C744" t="str">
        <f>IFERROR(VLOOKUP(Table1[[#This Row],[Ticker]],[1]!Table1[[Symbol]:[Industry]],2,FALSE),"-")</f>
        <v>-</v>
      </c>
      <c r="D744" t="s">
        <v>288</v>
      </c>
      <c r="E744">
        <v>5232.1070879999997</v>
      </c>
      <c r="F744">
        <v>239.85</v>
      </c>
      <c r="G744">
        <v>286.089693198144</v>
      </c>
      <c r="H744">
        <v>62.789748371198598</v>
      </c>
      <c r="I744">
        <v>262.97447645893902</v>
      </c>
      <c r="J744">
        <v>4.6067773218910704</v>
      </c>
      <c r="K744">
        <v>156.071784769934</v>
      </c>
      <c r="L744">
        <v>94.824544817753804</v>
      </c>
      <c r="M744">
        <v>76.165361618072893</v>
      </c>
      <c r="N744">
        <v>0.63802543358551</v>
      </c>
      <c r="O744">
        <v>5.4825932874713299</v>
      </c>
      <c r="P744">
        <v>420.5078125</v>
      </c>
      <c r="Q744">
        <v>0.241831581728078</v>
      </c>
    </row>
    <row r="745" spans="1:17" x14ac:dyDescent="0.3">
      <c r="A745" t="s">
        <v>1627</v>
      </c>
      <c r="B745" t="s">
        <v>1628</v>
      </c>
      <c r="C745" t="str">
        <f>IFERROR(VLOOKUP(Table1[[#This Row],[Ticker]],[1]!Table1[[Symbol]:[Industry]],2,FALSE),"-")</f>
        <v>Financial Services</v>
      </c>
      <c r="D745" t="s">
        <v>49</v>
      </c>
      <c r="E745">
        <v>5219.5365407999998</v>
      </c>
      <c r="F745">
        <v>731.8</v>
      </c>
      <c r="G745">
        <v>-27.177365876826499</v>
      </c>
      <c r="H745">
        <v>-11.835342439234401</v>
      </c>
      <c r="I745">
        <v>-50.375412374545199</v>
      </c>
      <c r="J745">
        <v>-2.8107150328489801</v>
      </c>
      <c r="K745">
        <v>771.09273475141401</v>
      </c>
      <c r="L745">
        <v>835.65069537042405</v>
      </c>
      <c r="M745">
        <v>46.622345890881398</v>
      </c>
      <c r="N745">
        <v>0.73456872439606202</v>
      </c>
      <c r="O745">
        <v>69.882481552336699</v>
      </c>
      <c r="P745">
        <v>7.92714401592802</v>
      </c>
      <c r="Q745">
        <v>-7.0364743121929998E-3</v>
      </c>
    </row>
    <row r="746" spans="1:17" x14ac:dyDescent="0.3">
      <c r="A746" t="s">
        <v>1629</v>
      </c>
      <c r="B746" t="s">
        <v>1630</v>
      </c>
      <c r="C746" t="str">
        <f>IFERROR(VLOOKUP(Table1[[#This Row],[Ticker]],[1]!Table1[[Symbol]:[Industry]],2,FALSE),"-")</f>
        <v>Capital Goods</v>
      </c>
      <c r="D746" t="s">
        <v>253</v>
      </c>
      <c r="E746">
        <v>5203.35928418</v>
      </c>
      <c r="F746">
        <v>2239.6999999999998</v>
      </c>
      <c r="G746">
        <v>125.544214101726</v>
      </c>
      <c r="H746">
        <v>-0.22022008623700001</v>
      </c>
      <c r="I746">
        <v>23.6121241309665</v>
      </c>
      <c r="J746">
        <v>-13.034009516143399</v>
      </c>
      <c r="K746">
        <v>2084.3997513895401</v>
      </c>
      <c r="L746">
        <v>1695.15405451536</v>
      </c>
      <c r="M746">
        <v>37.683873476668197</v>
      </c>
      <c r="N746">
        <v>1.71153753907227</v>
      </c>
      <c r="O746">
        <v>17.872929410188799</v>
      </c>
      <c r="P746">
        <v>173.885661877101</v>
      </c>
      <c r="Q746">
        <v>0.105435330540209</v>
      </c>
    </row>
    <row r="747" spans="1:17" hidden="1" x14ac:dyDescent="0.3">
      <c r="A747" t="s">
        <v>1631</v>
      </c>
      <c r="B747" t="s">
        <v>1632</v>
      </c>
      <c r="C747" t="str">
        <f>IFERROR(VLOOKUP(Table1[[#This Row],[Ticker]],[1]!Table1[[Symbol]:[Industry]],2,FALSE),"-")</f>
        <v>-</v>
      </c>
      <c r="D747" t="s">
        <v>1633</v>
      </c>
      <c r="E747">
        <v>5168.879891351</v>
      </c>
      <c r="F747">
        <v>61.92</v>
      </c>
      <c r="G747">
        <v>-3.0318172866576099</v>
      </c>
      <c r="H747">
        <v>-2.4861713377494201</v>
      </c>
      <c r="I747">
        <v>5.0168156870053799</v>
      </c>
      <c r="J747">
        <v>-0.54860942870256602</v>
      </c>
      <c r="K747">
        <v>60.713674273281697</v>
      </c>
      <c r="L747">
        <v>56.647119694757698</v>
      </c>
      <c r="M747">
        <v>56.425916595309197</v>
      </c>
      <c r="N747">
        <v>0.95971421379437205</v>
      </c>
      <c r="O747">
        <v>4.6511627906976596</v>
      </c>
      <c r="P747">
        <v>29.5397489539749</v>
      </c>
      <c r="Q747">
        <v>-3.0196124243903E-2</v>
      </c>
    </row>
    <row r="748" spans="1:17" x14ac:dyDescent="0.3">
      <c r="A748" t="s">
        <v>1634</v>
      </c>
      <c r="B748" t="s">
        <v>1635</v>
      </c>
      <c r="C748" t="str">
        <f>IFERROR(VLOOKUP(Table1[[#This Row],[Ticker]],[1]!Table1[[Symbol]:[Industry]],2,FALSE),"-")</f>
        <v>Automobile and Auto Components</v>
      </c>
      <c r="D748" t="s">
        <v>193</v>
      </c>
      <c r="E748">
        <v>5146.8202138850002</v>
      </c>
      <c r="F748">
        <v>129.01</v>
      </c>
      <c r="G748">
        <v>-10.4824634542155</v>
      </c>
      <c r="H748">
        <v>-7.0567017052572201</v>
      </c>
      <c r="I748">
        <v>1.9514484948219799</v>
      </c>
      <c r="J748">
        <v>-3.0258316735954698</v>
      </c>
      <c r="K748">
        <v>127.104973635048</v>
      </c>
      <c r="L748">
        <v>121.92056445219799</v>
      </c>
      <c r="M748">
        <v>62.112787761369901</v>
      </c>
      <c r="N748">
        <v>0.78190481796621003</v>
      </c>
      <c r="O748">
        <v>11.6192543213704</v>
      </c>
      <c r="P748">
        <v>26.047874938934999</v>
      </c>
      <c r="Q748">
        <v>1.364012487806E-2</v>
      </c>
    </row>
    <row r="749" spans="1:17" x14ac:dyDescent="0.3">
      <c r="A749" t="s">
        <v>1636</v>
      </c>
      <c r="B749" t="s">
        <v>1637</v>
      </c>
      <c r="C749" t="str">
        <f>IFERROR(VLOOKUP(Table1[[#This Row],[Ticker]],[1]!Table1[[Symbol]:[Industry]],2,FALSE),"-")</f>
        <v>Consumer Services</v>
      </c>
      <c r="D749" t="s">
        <v>1446</v>
      </c>
      <c r="E749">
        <v>5144.21189667</v>
      </c>
      <c r="F749">
        <v>909.3</v>
      </c>
      <c r="G749">
        <v>33.351929201151698</v>
      </c>
      <c r="H749">
        <v>-5.7669690819288002</v>
      </c>
      <c r="I749">
        <v>-11.7899811161304</v>
      </c>
      <c r="J749">
        <v>-4.4246355392052399</v>
      </c>
      <c r="K749">
        <v>910.634724617355</v>
      </c>
      <c r="L749">
        <v>853.52214041879597</v>
      </c>
      <c r="M749">
        <v>49.2708059610597</v>
      </c>
      <c r="N749">
        <v>0.517884812619679</v>
      </c>
      <c r="O749">
        <v>21.621027163752299</v>
      </c>
      <c r="P749">
        <v>65.628415300546393</v>
      </c>
      <c r="Q749">
        <v>0.134722640189473</v>
      </c>
    </row>
    <row r="750" spans="1:17" x14ac:dyDescent="0.3">
      <c r="A750" t="s">
        <v>1638</v>
      </c>
      <c r="B750" t="s">
        <v>1639</v>
      </c>
      <c r="C750" t="str">
        <f>IFERROR(VLOOKUP(Table1[[#This Row],[Ticker]],[1]!Table1[[Symbol]:[Industry]],2,FALSE),"-")</f>
        <v>Diversified</v>
      </c>
      <c r="D750" t="s">
        <v>114</v>
      </c>
      <c r="E750">
        <v>5111.30495694</v>
      </c>
      <c r="F750">
        <v>298.89999999999998</v>
      </c>
      <c r="G750">
        <v>95.164909098425696</v>
      </c>
      <c r="H750">
        <v>5.1804965894011001</v>
      </c>
      <c r="I750">
        <v>4.5878387244548602</v>
      </c>
      <c r="J750">
        <v>3.4294787052586102</v>
      </c>
      <c r="K750">
        <v>275.32185191987702</v>
      </c>
      <c r="L750">
        <v>235.10024081886399</v>
      </c>
      <c r="M750">
        <v>69.890099848880197</v>
      </c>
      <c r="N750">
        <v>1.0891656419108899</v>
      </c>
      <c r="O750">
        <v>7.2097691535630597</v>
      </c>
      <c r="P750">
        <v>130.98918083462101</v>
      </c>
      <c r="Q750">
        <v>7.4667290528170005E-2</v>
      </c>
    </row>
    <row r="751" spans="1:17" x14ac:dyDescent="0.3">
      <c r="A751" t="s">
        <v>1640</v>
      </c>
      <c r="B751" t="s">
        <v>1641</v>
      </c>
      <c r="C751" t="str">
        <f>IFERROR(VLOOKUP(Table1[[#This Row],[Ticker]],[1]!Table1[[Symbol]:[Industry]],2,FALSE),"-")</f>
        <v>Construction Materials</v>
      </c>
      <c r="D751" t="s">
        <v>78</v>
      </c>
      <c r="E751">
        <v>5094.4894607959995</v>
      </c>
      <c r="F751">
        <v>224.81</v>
      </c>
      <c r="G751">
        <v>1.01924477345422</v>
      </c>
      <c r="H751">
        <v>-1.36497324918634</v>
      </c>
      <c r="I751">
        <v>-11.526631330503401</v>
      </c>
      <c r="J751">
        <v>-4.1049316433510397</v>
      </c>
      <c r="K751">
        <v>215.918503159062</v>
      </c>
      <c r="L751">
        <v>205.84361308526201</v>
      </c>
      <c r="M751">
        <v>46.4238122457066</v>
      </c>
      <c r="N751">
        <v>1.36762684384017</v>
      </c>
      <c r="O751">
        <v>9.8705573595480693</v>
      </c>
      <c r="P751">
        <v>29.760461760461698</v>
      </c>
      <c r="Q751">
        <v>-0.101605061780092</v>
      </c>
    </row>
    <row r="752" spans="1:17" x14ac:dyDescent="0.3">
      <c r="A752" t="s">
        <v>1642</v>
      </c>
      <c r="B752" t="s">
        <v>1643</v>
      </c>
      <c r="C752" t="str">
        <f>IFERROR(VLOOKUP(Table1[[#This Row],[Ticker]],[1]!Table1[[Symbol]:[Industry]],2,FALSE),"-")</f>
        <v>Services</v>
      </c>
      <c r="D752" t="s">
        <v>384</v>
      </c>
      <c r="E752">
        <v>5079.7328471250003</v>
      </c>
      <c r="F752">
        <v>580.75</v>
      </c>
      <c r="G752">
        <v>-47.285566099646701</v>
      </c>
      <c r="H752">
        <v>-6.1477252386475003</v>
      </c>
      <c r="I752">
        <v>-30.1602029923495</v>
      </c>
      <c r="J752">
        <v>6.9588310825615896E-2</v>
      </c>
      <c r="K752">
        <v>575.34919500018998</v>
      </c>
      <c r="L752">
        <v>611.228462249936</v>
      </c>
      <c r="M752">
        <v>49.0494012381386</v>
      </c>
      <c r="N752">
        <v>1.0903758931069201</v>
      </c>
      <c r="O752">
        <v>37.580714593198401</v>
      </c>
      <c r="P752">
        <v>13.5941320293398</v>
      </c>
      <c r="Q752">
        <v>5.8949599445114E-2</v>
      </c>
    </row>
    <row r="753" spans="1:17" hidden="1" x14ac:dyDescent="0.3">
      <c r="A753" t="s">
        <v>1644</v>
      </c>
      <c r="B753" t="s">
        <v>1645</v>
      </c>
      <c r="C753" t="str">
        <f>IFERROR(VLOOKUP(Table1[[#This Row],[Ticker]],[1]!Table1[[Symbol]:[Industry]],2,FALSE),"-")</f>
        <v>-</v>
      </c>
      <c r="D753" t="s">
        <v>844</v>
      </c>
      <c r="E753">
        <v>5066.0869210000001</v>
      </c>
      <c r="F753">
        <v>208.25</v>
      </c>
      <c r="G753">
        <v>232.065950425766</v>
      </c>
      <c r="H753">
        <v>23.074717055473201</v>
      </c>
      <c r="I753">
        <v>59.852627600391997</v>
      </c>
      <c r="J753">
        <v>8.6613268519677806</v>
      </c>
      <c r="K753">
        <v>158.63092981520299</v>
      </c>
      <c r="L753">
        <v>118.78208539646199</v>
      </c>
      <c r="M753">
        <v>71.644048501258197</v>
      </c>
      <c r="N753">
        <v>1.39348911812472</v>
      </c>
      <c r="O753">
        <v>7.4669867947178803</v>
      </c>
      <c r="P753">
        <v>322.12837837837799</v>
      </c>
      <c r="Q753">
        <v>0.23512909681854299</v>
      </c>
    </row>
    <row r="754" spans="1:17" hidden="1" x14ac:dyDescent="0.3">
      <c r="A754" t="s">
        <v>1646</v>
      </c>
      <c r="B754" t="s">
        <v>1647</v>
      </c>
      <c r="C754" t="str">
        <f>IFERROR(VLOOKUP(Table1[[#This Row],[Ticker]],[1]!Table1[[Symbol]:[Industry]],2,FALSE),"-")</f>
        <v>-</v>
      </c>
      <c r="D754" t="s">
        <v>193</v>
      </c>
      <c r="E754">
        <v>5030.6420604750001</v>
      </c>
      <c r="F754">
        <v>655.75</v>
      </c>
      <c r="G754">
        <v>17.883013778709099</v>
      </c>
      <c r="H754">
        <v>14.9093902764125</v>
      </c>
      <c r="I754">
        <v>3.2766102623175</v>
      </c>
      <c r="J754">
        <v>4.0262687808106996</v>
      </c>
      <c r="K754">
        <v>583.55281308709198</v>
      </c>
      <c r="L754">
        <v>531.16469579816498</v>
      </c>
      <c r="M754">
        <v>63.320166897286299</v>
      </c>
      <c r="N754">
        <v>2.2699183200150901</v>
      </c>
      <c r="O754">
        <v>7.2054898970644201</v>
      </c>
      <c r="P754">
        <v>63.426791277258502</v>
      </c>
      <c r="Q754">
        <v>0.152815147948406</v>
      </c>
    </row>
    <row r="755" spans="1:17" x14ac:dyDescent="0.3">
      <c r="A755" t="s">
        <v>1648</v>
      </c>
      <c r="B755" t="s">
        <v>1649</v>
      </c>
      <c r="C755" t="str">
        <f>IFERROR(VLOOKUP(Table1[[#This Row],[Ticker]],[1]!Table1[[Symbol]:[Industry]],2,FALSE),"-")</f>
        <v>Fast Moving Consumer Goods</v>
      </c>
      <c r="D755" t="s">
        <v>122</v>
      </c>
      <c r="E755">
        <v>5029.5432000000001</v>
      </c>
      <c r="F755">
        <v>542</v>
      </c>
      <c r="G755">
        <v>118.08987463888</v>
      </c>
      <c r="H755">
        <v>-12.233019720931299</v>
      </c>
      <c r="I755">
        <v>65.2823568165186</v>
      </c>
      <c r="J755">
        <v>-0.74385247008164002</v>
      </c>
      <c r="K755">
        <v>497.22637448165898</v>
      </c>
      <c r="L755">
        <v>365.34078082261999</v>
      </c>
      <c r="M755">
        <v>44.821998518705101</v>
      </c>
      <c r="N755">
        <v>0.33737804927625498</v>
      </c>
      <c r="O755">
        <v>34.197416974169698</v>
      </c>
      <c r="P755">
        <v>158.95843287147599</v>
      </c>
      <c r="Q755">
        <v>6.7821129778893999E-2</v>
      </c>
    </row>
    <row r="756" spans="1:17" hidden="1" x14ac:dyDescent="0.3">
      <c r="A756" t="s">
        <v>1650</v>
      </c>
      <c r="B756" t="s">
        <v>1651</v>
      </c>
      <c r="C756" t="str">
        <f>IFERROR(VLOOKUP(Table1[[#This Row],[Ticker]],[1]!Table1[[Symbol]:[Industry]],2,FALSE),"-")</f>
        <v>-</v>
      </c>
      <c r="D756" t="s">
        <v>293</v>
      </c>
      <c r="E756">
        <v>5014.4356928699999</v>
      </c>
      <c r="F756">
        <v>359.85</v>
      </c>
      <c r="G756">
        <v>-14.861649366455699</v>
      </c>
      <c r="H756">
        <v>-13.6004167479419</v>
      </c>
      <c r="I756">
        <v>-13.5591997321454</v>
      </c>
      <c r="J756">
        <v>-6.2619270344281297</v>
      </c>
      <c r="K756">
        <v>368.43355897331202</v>
      </c>
      <c r="L756">
        <v>356.71670870516198</v>
      </c>
      <c r="M756">
        <v>28.100383304867201</v>
      </c>
      <c r="N756">
        <v>0.86404696372702805</v>
      </c>
      <c r="O756">
        <v>11.4353202723356</v>
      </c>
      <c r="P756">
        <v>14.9680511182108</v>
      </c>
      <c r="Q756">
        <v>2.4600033420153999E-2</v>
      </c>
    </row>
    <row r="757" spans="1:17" x14ac:dyDescent="0.3">
      <c r="A757" t="s">
        <v>1652</v>
      </c>
      <c r="B757" t="s">
        <v>1653</v>
      </c>
      <c r="C757" t="str">
        <f>IFERROR(VLOOKUP(Table1[[#This Row],[Ticker]],[1]!Table1[[Symbol]:[Industry]],2,FALSE),"-")</f>
        <v>Automobile and Auto Components</v>
      </c>
      <c r="D757" t="s">
        <v>193</v>
      </c>
      <c r="E757">
        <v>4968.0430222499999</v>
      </c>
      <c r="F757">
        <v>694.65</v>
      </c>
      <c r="G757">
        <v>83.090367124296804</v>
      </c>
      <c r="H757">
        <v>7.2140427339745701</v>
      </c>
      <c r="I757">
        <v>-9.9965604367830601</v>
      </c>
      <c r="J757">
        <v>1.9305142641697901</v>
      </c>
      <c r="K757">
        <v>646.14086198010398</v>
      </c>
      <c r="L757">
        <v>582.03414273195301</v>
      </c>
      <c r="M757">
        <v>59.4300572869859</v>
      </c>
      <c r="N757">
        <v>1.8215069670870301</v>
      </c>
      <c r="O757">
        <v>7.1258907363420398</v>
      </c>
      <c r="P757">
        <v>119.96516782773899</v>
      </c>
      <c r="Q757">
        <v>0.14395864395876601</v>
      </c>
    </row>
    <row r="758" spans="1:17" hidden="1" x14ac:dyDescent="0.3">
      <c r="A758" t="s">
        <v>1654</v>
      </c>
      <c r="B758" t="s">
        <v>1655</v>
      </c>
      <c r="C758" t="str">
        <f>IFERROR(VLOOKUP(Table1[[#This Row],[Ticker]],[1]!Table1[[Symbol]:[Industry]],2,FALSE),"-")</f>
        <v>-</v>
      </c>
      <c r="D758" t="s">
        <v>62</v>
      </c>
      <c r="E758">
        <v>4942.6316818799996</v>
      </c>
      <c r="F758">
        <v>1136.4000000000001</v>
      </c>
      <c r="G758">
        <v>-26.813889338257098</v>
      </c>
      <c r="H758">
        <v>6.5026046223668903</v>
      </c>
      <c r="I758">
        <v>-12.4088003378812</v>
      </c>
      <c r="J758">
        <v>0.69558405411140101</v>
      </c>
      <c r="K758">
        <v>1068.3880232368799</v>
      </c>
      <c r="M758">
        <v>65.249431349625596</v>
      </c>
      <c r="N758">
        <v>0.88169940327440199</v>
      </c>
      <c r="O758">
        <v>10.700457585357199</v>
      </c>
      <c r="P758">
        <v>17.154639175257699</v>
      </c>
    </row>
    <row r="759" spans="1:17" x14ac:dyDescent="0.3">
      <c r="A759" t="s">
        <v>1656</v>
      </c>
      <c r="B759" t="s">
        <v>1657</v>
      </c>
      <c r="C759" t="str">
        <f>IFERROR(VLOOKUP(Table1[[#This Row],[Ticker]],[1]!Table1[[Symbol]:[Industry]],2,FALSE),"-")</f>
        <v>Healthcare</v>
      </c>
      <c r="D759" t="s">
        <v>62</v>
      </c>
      <c r="E759">
        <v>4928.6353499999996</v>
      </c>
      <c r="F759">
        <v>536.1</v>
      </c>
      <c r="G759">
        <v>-19.553573905521901</v>
      </c>
      <c r="H759">
        <v>-3.31068585284679</v>
      </c>
      <c r="I759">
        <v>-10.550991305239201</v>
      </c>
      <c r="J759">
        <v>-6.1131036246493302</v>
      </c>
      <c r="K759">
        <v>513.65664945661104</v>
      </c>
      <c r="L759">
        <v>500.60288201099399</v>
      </c>
      <c r="M759">
        <v>53.003810963949299</v>
      </c>
      <c r="N759">
        <v>1.5066564411418</v>
      </c>
      <c r="O759">
        <v>20.453273642976999</v>
      </c>
      <c r="P759">
        <v>24.370722653984402</v>
      </c>
      <c r="Q759">
        <v>-7.5788512761592E-2</v>
      </c>
    </row>
    <row r="760" spans="1:17" hidden="1" x14ac:dyDescent="0.3">
      <c r="A760" t="s">
        <v>1658</v>
      </c>
      <c r="B760" t="s">
        <v>1659</v>
      </c>
      <c r="C760" t="str">
        <f>IFERROR(VLOOKUP(Table1[[#This Row],[Ticker]],[1]!Table1[[Symbol]:[Industry]],2,FALSE),"-")</f>
        <v>-</v>
      </c>
      <c r="D760" t="s">
        <v>153</v>
      </c>
      <c r="E760">
        <v>4927.0022859999999</v>
      </c>
      <c r="F760">
        <v>167.81</v>
      </c>
      <c r="G760">
        <v>158.99500685960899</v>
      </c>
      <c r="H760">
        <v>11.5784181317256</v>
      </c>
      <c r="I760">
        <v>11.8080995102233</v>
      </c>
      <c r="J760">
        <v>-2.4531899886533299</v>
      </c>
      <c r="K760">
        <v>152.77510642201901</v>
      </c>
      <c r="L760">
        <v>121.387389315683</v>
      </c>
      <c r="M760">
        <v>53.054734104093903</v>
      </c>
      <c r="N760">
        <v>1.27657241668043</v>
      </c>
      <c r="O760">
        <v>12.0314641558905</v>
      </c>
      <c r="P760">
        <v>195.44014084507</v>
      </c>
    </row>
    <row r="761" spans="1:17" x14ac:dyDescent="0.3">
      <c r="A761" t="s">
        <v>1660</v>
      </c>
      <c r="B761" t="s">
        <v>1661</v>
      </c>
      <c r="C761" t="str">
        <f>IFERROR(VLOOKUP(Table1[[#This Row],[Ticker]],[1]!Table1[[Symbol]:[Industry]],2,FALSE),"-")</f>
        <v>Fast Moving Consumer Goods</v>
      </c>
      <c r="D761" t="s">
        <v>1662</v>
      </c>
      <c r="E761">
        <v>4907.6054339000002</v>
      </c>
      <c r="F761">
        <v>969.4</v>
      </c>
      <c r="G761">
        <v>42.176976204688401</v>
      </c>
      <c r="H761">
        <v>-2.5473632560353399</v>
      </c>
      <c r="I761">
        <v>35.358433418806399</v>
      </c>
      <c r="J761">
        <v>-1.1379034624315001</v>
      </c>
      <c r="K761">
        <v>907.26353510381898</v>
      </c>
      <c r="L761">
        <v>749.24221335411403</v>
      </c>
      <c r="M761">
        <v>49.374956601472</v>
      </c>
      <c r="N761">
        <v>0.48812767689250802</v>
      </c>
      <c r="O761">
        <v>7.2364349081906303</v>
      </c>
      <c r="P761">
        <v>81.196261682242906</v>
      </c>
      <c r="Q761">
        <v>3.096739481718E-3</v>
      </c>
    </row>
    <row r="762" spans="1:17" x14ac:dyDescent="0.3">
      <c r="A762" t="s">
        <v>1663</v>
      </c>
      <c r="B762" t="s">
        <v>1664</v>
      </c>
      <c r="C762" t="str">
        <f>IFERROR(VLOOKUP(Table1[[#This Row],[Ticker]],[1]!Table1[[Symbol]:[Industry]],2,FALSE),"-")</f>
        <v>Capital Goods</v>
      </c>
      <c r="D762" t="s">
        <v>1665</v>
      </c>
      <c r="E762">
        <v>4904.9028632079999</v>
      </c>
      <c r="F762">
        <v>72.459999999999994</v>
      </c>
      <c r="G762">
        <v>48.722334981404103</v>
      </c>
      <c r="H762">
        <v>-7.3003887648634898</v>
      </c>
      <c r="I762">
        <v>9.1005740511436706</v>
      </c>
      <c r="J762">
        <v>2.5997274450271202</v>
      </c>
      <c r="K762">
        <v>70.508158762893501</v>
      </c>
      <c r="L762">
        <v>62.080982574914501</v>
      </c>
      <c r="M762">
        <v>41.496844809673803</v>
      </c>
      <c r="N762">
        <v>0.83394141972462399</v>
      </c>
      <c r="O762">
        <v>16.188241788572999</v>
      </c>
      <c r="P762">
        <v>77.380660954712297</v>
      </c>
      <c r="Q762">
        <v>7.4550292706763999E-2</v>
      </c>
    </row>
    <row r="763" spans="1:17" x14ac:dyDescent="0.3">
      <c r="A763" t="s">
        <v>1666</v>
      </c>
      <c r="B763" t="s">
        <v>1667</v>
      </c>
      <c r="C763" t="str">
        <f>IFERROR(VLOOKUP(Table1[[#This Row],[Ticker]],[1]!Table1[[Symbol]:[Industry]],2,FALSE),"-")</f>
        <v>Chemicals</v>
      </c>
      <c r="D763" t="s">
        <v>253</v>
      </c>
      <c r="E763">
        <v>4870.2207286250004</v>
      </c>
      <c r="F763">
        <v>291.05</v>
      </c>
      <c r="G763">
        <v>11.682561321622099</v>
      </c>
      <c r="H763">
        <v>6.1284392930390403</v>
      </c>
      <c r="I763">
        <v>-7.2627304481223502</v>
      </c>
      <c r="J763">
        <v>-3.1679788764971799</v>
      </c>
      <c r="K763">
        <v>277.35024644157897</v>
      </c>
      <c r="L763">
        <v>259.98577675470699</v>
      </c>
      <c r="M763">
        <v>50.692383693788599</v>
      </c>
      <c r="N763">
        <v>1.17955232545644</v>
      </c>
      <c r="O763">
        <v>6.9747466071121904</v>
      </c>
      <c r="P763">
        <v>39.961529213753302</v>
      </c>
      <c r="Q763">
        <v>-1.3851014877551001E-2</v>
      </c>
    </row>
    <row r="764" spans="1:17" hidden="1" x14ac:dyDescent="0.3">
      <c r="A764" t="s">
        <v>1668</v>
      </c>
      <c r="B764" t="s">
        <v>1669</v>
      </c>
      <c r="C764" t="str">
        <f>IFERROR(VLOOKUP(Table1[[#This Row],[Ticker]],[1]!Table1[[Symbol]:[Industry]],2,FALSE),"-")</f>
        <v>-</v>
      </c>
      <c r="D764" t="s">
        <v>258</v>
      </c>
      <c r="E764">
        <v>4859.9343249000003</v>
      </c>
      <c r="F764">
        <v>533.79999999999995</v>
      </c>
      <c r="G764">
        <v>-4.7913402658097599</v>
      </c>
      <c r="H764">
        <v>-6.5804947752859002</v>
      </c>
      <c r="I764">
        <v>20.0189425653437</v>
      </c>
      <c r="J764">
        <v>-6.5025643001204303</v>
      </c>
      <c r="K764">
        <v>520.26353697776301</v>
      </c>
      <c r="L764">
        <v>450.729276040223</v>
      </c>
      <c r="M764">
        <v>34.8031969259712</v>
      </c>
      <c r="N764">
        <v>0.70448828537275499</v>
      </c>
      <c r="O764">
        <v>14.996253278381401</v>
      </c>
      <c r="P764">
        <v>48.236600944182101</v>
      </c>
    </row>
    <row r="765" spans="1:17" hidden="1" x14ac:dyDescent="0.3">
      <c r="A765" t="s">
        <v>1670</v>
      </c>
      <c r="B765" t="s">
        <v>1671</v>
      </c>
      <c r="C765" t="str">
        <f>IFERROR(VLOOKUP(Table1[[#This Row],[Ticker]],[1]!Table1[[Symbol]:[Industry]],2,FALSE),"-")</f>
        <v>-</v>
      </c>
      <c r="D765" t="s">
        <v>97</v>
      </c>
      <c r="E765">
        <v>4846.9911247800001</v>
      </c>
      <c r="F765">
        <v>1766.45</v>
      </c>
      <c r="G765">
        <v>79.162577975845807</v>
      </c>
      <c r="H765">
        <v>17.9654236177401</v>
      </c>
      <c r="I765">
        <v>17.499203251448701</v>
      </c>
      <c r="J765">
        <v>-1.01958794945669</v>
      </c>
      <c r="K765">
        <v>1524.04400474161</v>
      </c>
      <c r="L765">
        <v>1320.02460510576</v>
      </c>
      <c r="M765">
        <v>61.138653771193802</v>
      </c>
      <c r="N765">
        <v>1.16703183953909</v>
      </c>
      <c r="O765">
        <v>6.4281468481983604</v>
      </c>
      <c r="P765">
        <v>108.80023640661901</v>
      </c>
      <c r="Q765">
        <v>0.124720889644006</v>
      </c>
    </row>
    <row r="766" spans="1:17" x14ac:dyDescent="0.3">
      <c r="A766" t="s">
        <v>1672</v>
      </c>
      <c r="B766" t="s">
        <v>1673</v>
      </c>
      <c r="C766" t="str">
        <f>IFERROR(VLOOKUP(Table1[[#This Row],[Ticker]],[1]!Table1[[Symbol]:[Industry]],2,FALSE),"-")</f>
        <v>Services</v>
      </c>
      <c r="D766" t="s">
        <v>1229</v>
      </c>
      <c r="E766">
        <v>4797.8629270000001</v>
      </c>
      <c r="F766">
        <v>2862.2</v>
      </c>
      <c r="G766">
        <v>-8.9193362999662096</v>
      </c>
      <c r="H766">
        <v>-4.4596779029095401</v>
      </c>
      <c r="I766">
        <v>-21.582906727065399</v>
      </c>
      <c r="J766">
        <v>-5.4019795521668801</v>
      </c>
      <c r="K766">
        <v>2980.5162828368102</v>
      </c>
      <c r="L766">
        <v>2909.8303415495702</v>
      </c>
      <c r="M766">
        <v>40.014871894372099</v>
      </c>
      <c r="N766">
        <v>1.22157936923849</v>
      </c>
      <c r="O766">
        <v>29.271189993711101</v>
      </c>
      <c r="P766">
        <v>31.287555616714801</v>
      </c>
      <c r="Q766">
        <v>-7.2285475720199999E-2</v>
      </c>
    </row>
    <row r="767" spans="1:17" x14ac:dyDescent="0.3">
      <c r="A767" t="s">
        <v>1674</v>
      </c>
      <c r="B767" t="s">
        <v>1675</v>
      </c>
      <c r="C767" t="str">
        <f>IFERROR(VLOOKUP(Table1[[#This Row],[Ticker]],[1]!Table1[[Symbol]:[Industry]],2,FALSE),"-")</f>
        <v>Construction</v>
      </c>
      <c r="D767" t="s">
        <v>46</v>
      </c>
      <c r="E767">
        <v>4791.2179399950001</v>
      </c>
      <c r="F767">
        <v>59.18</v>
      </c>
      <c r="G767">
        <v>-1.3422323617785701</v>
      </c>
      <c r="H767">
        <v>-17.288355415081501</v>
      </c>
      <c r="I767">
        <v>-20.567556446176798</v>
      </c>
      <c r="J767">
        <v>-3.2718719519924702</v>
      </c>
      <c r="K767">
        <v>63.455905824368998</v>
      </c>
      <c r="L767">
        <v>57.853568470036301</v>
      </c>
      <c r="M767">
        <v>27.329800090940001</v>
      </c>
      <c r="N767">
        <v>1.23096126794577</v>
      </c>
      <c r="O767">
        <v>33.491044271713399</v>
      </c>
      <c r="P767">
        <v>40.737217598097502</v>
      </c>
      <c r="Q767">
        <v>0.119021557498746</v>
      </c>
    </row>
    <row r="768" spans="1:17" hidden="1" x14ac:dyDescent="0.3">
      <c r="A768" t="s">
        <v>1676</v>
      </c>
      <c r="B768" t="s">
        <v>1677</v>
      </c>
      <c r="C768" t="str">
        <f>IFERROR(VLOOKUP(Table1[[#This Row],[Ticker]],[1]!Table1[[Symbol]:[Industry]],2,FALSE),"-")</f>
        <v>Financial Services</v>
      </c>
      <c r="D768" t="s">
        <v>409</v>
      </c>
      <c r="E768">
        <v>4767.9607059699902</v>
      </c>
      <c r="F768">
        <v>128.59</v>
      </c>
      <c r="G768">
        <v>-33.983688944411597</v>
      </c>
      <c r="H768">
        <v>-1.8009103870002201</v>
      </c>
      <c r="I768">
        <v>-20.0339414988911</v>
      </c>
      <c r="J768">
        <v>-2.6244804410201601</v>
      </c>
      <c r="K768">
        <v>124.055335983082</v>
      </c>
      <c r="M768">
        <v>66.686578430909407</v>
      </c>
      <c r="N768">
        <v>0.99522885699130703</v>
      </c>
      <c r="O768">
        <v>19.449412862586499</v>
      </c>
      <c r="P768">
        <v>18.243678160919501</v>
      </c>
    </row>
    <row r="769" spans="1:17" x14ac:dyDescent="0.3">
      <c r="A769" t="s">
        <v>1678</v>
      </c>
      <c r="B769" t="s">
        <v>1679</v>
      </c>
      <c r="C769" t="str">
        <f>IFERROR(VLOOKUP(Table1[[#This Row],[Ticker]],[1]!Table1[[Symbol]:[Industry]],2,FALSE),"-")</f>
        <v>Capital Goods</v>
      </c>
      <c r="D769" t="s">
        <v>623</v>
      </c>
      <c r="E769">
        <v>4759.5155999999997</v>
      </c>
      <c r="F769">
        <v>1099.5</v>
      </c>
      <c r="G769">
        <v>71.249531486233906</v>
      </c>
      <c r="H769">
        <v>-8.8026330460205209</v>
      </c>
      <c r="I769">
        <v>27.789128328505001</v>
      </c>
      <c r="J769">
        <v>-5.9776021359974498</v>
      </c>
      <c r="K769">
        <v>1129.5121586566299</v>
      </c>
      <c r="L769">
        <v>994.10061454982099</v>
      </c>
      <c r="M769">
        <v>50.646329528912297</v>
      </c>
      <c r="N769">
        <v>0.66749184413569296</v>
      </c>
      <c r="O769">
        <v>35.966348340154603</v>
      </c>
      <c r="P769">
        <v>98.591167705228898</v>
      </c>
      <c r="Q769">
        <v>0.159326815669595</v>
      </c>
    </row>
    <row r="770" spans="1:17" hidden="1" x14ac:dyDescent="0.3">
      <c r="A770" t="s">
        <v>1680</v>
      </c>
      <c r="B770" t="s">
        <v>1681</v>
      </c>
      <c r="C770" t="str">
        <f>IFERROR(VLOOKUP(Table1[[#This Row],[Ticker]],[1]!Table1[[Symbol]:[Industry]],2,FALSE),"-")</f>
        <v>-</v>
      </c>
      <c r="E770">
        <v>4739.9437898460001</v>
      </c>
      <c r="F770">
        <v>37.26</v>
      </c>
      <c r="G770">
        <v>37.751089177363298</v>
      </c>
      <c r="H770">
        <v>11.3321532650485</v>
      </c>
      <c r="I770">
        <v>-7.4476551727028903</v>
      </c>
      <c r="J770">
        <v>4.9405703702011303</v>
      </c>
      <c r="K770">
        <v>34.355653203173397</v>
      </c>
      <c r="L770">
        <v>32.763161240607097</v>
      </c>
      <c r="M770">
        <v>57.328915720025996</v>
      </c>
      <c r="N770">
        <v>1.73529440105522</v>
      </c>
      <c r="O770">
        <v>28.153515834675201</v>
      </c>
      <c r="P770">
        <v>72.499999999999901</v>
      </c>
      <c r="Q770">
        <v>0.122284721388877</v>
      </c>
    </row>
    <row r="771" spans="1:17" hidden="1" x14ac:dyDescent="0.3">
      <c r="A771" t="s">
        <v>1682</v>
      </c>
      <c r="B771" t="s">
        <v>1683</v>
      </c>
      <c r="C771" t="str">
        <f>IFERROR(VLOOKUP(Table1[[#This Row],[Ticker]],[1]!Table1[[Symbol]:[Industry]],2,FALSE),"-")</f>
        <v>-</v>
      </c>
      <c r="D771" t="s">
        <v>140</v>
      </c>
      <c r="E771">
        <v>4718.5439712999996</v>
      </c>
      <c r="F771">
        <v>100.55</v>
      </c>
      <c r="G771">
        <v>100.794000509748</v>
      </c>
      <c r="H771">
        <v>39.364716816632999</v>
      </c>
      <c r="I771">
        <v>115.199089510124</v>
      </c>
      <c r="J771">
        <v>13.9782523646291</v>
      </c>
      <c r="K771">
        <v>76.005792482059107</v>
      </c>
      <c r="M771">
        <v>85.099334479878294</v>
      </c>
      <c r="N771">
        <v>1.9921943117187499</v>
      </c>
      <c r="O771">
        <v>7.9562406762804603</v>
      </c>
      <c r="P771">
        <v>179.305555555555</v>
      </c>
    </row>
    <row r="772" spans="1:17" x14ac:dyDescent="0.3">
      <c r="A772" t="s">
        <v>1684</v>
      </c>
      <c r="B772" t="s">
        <v>1685</v>
      </c>
      <c r="C772" t="str">
        <f>IFERROR(VLOOKUP(Table1[[#This Row],[Ticker]],[1]!Table1[[Symbol]:[Industry]],2,FALSE),"-")</f>
        <v>Construction</v>
      </c>
      <c r="D772" t="s">
        <v>46</v>
      </c>
      <c r="E772">
        <v>4697.1460530799995</v>
      </c>
      <c r="F772">
        <v>678.5</v>
      </c>
      <c r="G772">
        <v>28.6573423572253</v>
      </c>
      <c r="H772">
        <v>27.3107528881525</v>
      </c>
      <c r="I772">
        <v>-21.670262014911899</v>
      </c>
      <c r="J772">
        <v>7.2024900953561399</v>
      </c>
      <c r="K772">
        <v>570.84367488614896</v>
      </c>
      <c r="L772">
        <v>573.48798416095804</v>
      </c>
      <c r="M772">
        <v>79.942337987565594</v>
      </c>
      <c r="N772">
        <v>1.9239071623814099</v>
      </c>
      <c r="O772">
        <v>48.717759764185601</v>
      </c>
      <c r="P772">
        <v>72.492690987669903</v>
      </c>
      <c r="Q772">
        <v>0.112433722859007</v>
      </c>
    </row>
    <row r="773" spans="1:17" hidden="1" x14ac:dyDescent="0.3">
      <c r="A773" t="s">
        <v>1686</v>
      </c>
      <c r="B773" t="s">
        <v>1687</v>
      </c>
      <c r="C773" t="str">
        <f>IFERROR(VLOOKUP(Table1[[#This Row],[Ticker]],[1]!Table1[[Symbol]:[Industry]],2,FALSE),"-")</f>
        <v>-</v>
      </c>
      <c r="D773" t="s">
        <v>384</v>
      </c>
      <c r="E773">
        <v>4692.7847824</v>
      </c>
      <c r="F773">
        <v>1223.2</v>
      </c>
      <c r="G773">
        <v>-46.776738906503503</v>
      </c>
      <c r="H773">
        <v>-2.40147744579185</v>
      </c>
      <c r="I773">
        <v>-22.126597900733401</v>
      </c>
      <c r="J773">
        <v>-2.8467846204778402</v>
      </c>
      <c r="K773">
        <v>1154.7459146052499</v>
      </c>
      <c r="L773">
        <v>1231.13468110861</v>
      </c>
      <c r="M773">
        <v>54.316959612561497</v>
      </c>
      <c r="N773">
        <v>0.455558951130973</v>
      </c>
      <c r="O773">
        <v>35.300850228907699</v>
      </c>
      <c r="P773">
        <v>22.5835546424813</v>
      </c>
      <c r="Q773">
        <v>-8.2845975476393996E-2</v>
      </c>
    </row>
    <row r="774" spans="1:17" x14ac:dyDescent="0.3">
      <c r="A774" t="s">
        <v>1688</v>
      </c>
      <c r="B774" t="s">
        <v>1689</v>
      </c>
      <c r="C774" t="str">
        <f>IFERROR(VLOOKUP(Table1[[#This Row],[Ticker]],[1]!Table1[[Symbol]:[Industry]],2,FALSE),"-")</f>
        <v>Capital Goods</v>
      </c>
      <c r="D774" t="s">
        <v>513</v>
      </c>
      <c r="E774">
        <v>4684.9131196199996</v>
      </c>
      <c r="F774">
        <v>421.35</v>
      </c>
      <c r="G774">
        <v>24.276655762866302</v>
      </c>
      <c r="H774">
        <v>7.1261593381732196</v>
      </c>
      <c r="I774">
        <v>3.4193933741407201</v>
      </c>
      <c r="J774">
        <v>-6.8287470694622501</v>
      </c>
      <c r="K774">
        <v>362.92011237430398</v>
      </c>
      <c r="L774">
        <v>322.60491746323601</v>
      </c>
      <c r="M774">
        <v>57.732660589352001</v>
      </c>
      <c r="N774">
        <v>2.0935882921032101</v>
      </c>
      <c r="O774">
        <v>7.25050433131599</v>
      </c>
      <c r="P774">
        <v>79.069273268168303</v>
      </c>
    </row>
    <row r="775" spans="1:17" hidden="1" x14ac:dyDescent="0.3">
      <c r="A775" t="s">
        <v>1690</v>
      </c>
      <c r="B775" t="s">
        <v>1691</v>
      </c>
      <c r="C775" t="str">
        <f>IFERROR(VLOOKUP(Table1[[#This Row],[Ticker]],[1]!Table1[[Symbol]:[Industry]],2,FALSE),"-")</f>
        <v>-</v>
      </c>
      <c r="E775">
        <v>4680.2790139500003</v>
      </c>
      <c r="F775">
        <v>4277.25</v>
      </c>
      <c r="G775">
        <v>37.220148319114998</v>
      </c>
      <c r="H775">
        <v>-6.7023853216189799</v>
      </c>
      <c r="I775">
        <v>22.5078784078604</v>
      </c>
      <c r="J775">
        <v>-4.2852102795669396</v>
      </c>
      <c r="K775">
        <v>4218.0142911808098</v>
      </c>
      <c r="L775">
        <v>3637.53859088218</v>
      </c>
      <c r="M775">
        <v>43.686760006748898</v>
      </c>
      <c r="N775">
        <v>0.70227567059733198</v>
      </c>
      <c r="O775">
        <v>11.6839090537144</v>
      </c>
      <c r="P775">
        <v>82.010638297872305</v>
      </c>
      <c r="Q775">
        <v>0.12658440741444801</v>
      </c>
    </row>
    <row r="776" spans="1:17" hidden="1" x14ac:dyDescent="0.3">
      <c r="A776" t="s">
        <v>1692</v>
      </c>
      <c r="B776" t="s">
        <v>1693</v>
      </c>
      <c r="C776" t="str">
        <f>IFERROR(VLOOKUP(Table1[[#This Row],[Ticker]],[1]!Table1[[Symbol]:[Industry]],2,FALSE),"-")</f>
        <v>-</v>
      </c>
      <c r="D776" t="s">
        <v>125</v>
      </c>
      <c r="E776">
        <v>4678.8892640000004</v>
      </c>
      <c r="F776">
        <v>6134.8</v>
      </c>
      <c r="G776">
        <v>453.28957411803799</v>
      </c>
      <c r="H776">
        <v>5.4454080879097102</v>
      </c>
      <c r="I776">
        <v>124.82517749921</v>
      </c>
      <c r="J776">
        <v>-3.0380065340404001</v>
      </c>
      <c r="K776">
        <v>5527.8509967564196</v>
      </c>
      <c r="L776">
        <v>4058.5093706586899</v>
      </c>
      <c r="M776">
        <v>58.8668082388443</v>
      </c>
      <c r="N776">
        <v>0.79264972883529705</v>
      </c>
      <c r="O776">
        <v>10.345895546716999</v>
      </c>
      <c r="P776">
        <v>529.21025641025597</v>
      </c>
      <c r="Q776">
        <v>0.30901448293202299</v>
      </c>
    </row>
    <row r="777" spans="1:17" hidden="1" x14ac:dyDescent="0.3">
      <c r="A777" t="s">
        <v>1694</v>
      </c>
      <c r="B777" t="s">
        <v>1695</v>
      </c>
      <c r="C777" t="str">
        <f>IFERROR(VLOOKUP(Table1[[#This Row],[Ticker]],[1]!Table1[[Symbol]:[Industry]],2,FALSE),"-")</f>
        <v>-</v>
      </c>
      <c r="D777" t="s">
        <v>369</v>
      </c>
      <c r="E777">
        <v>4675.4834455999999</v>
      </c>
      <c r="F777">
        <v>11004.4</v>
      </c>
      <c r="G777">
        <v>-7.4650996577044202</v>
      </c>
      <c r="H777">
        <v>-14.096701403460999</v>
      </c>
      <c r="I777">
        <v>0.63270901634388799</v>
      </c>
      <c r="J777">
        <v>-6.38997074138475</v>
      </c>
      <c r="K777">
        <v>10747.402556495899</v>
      </c>
      <c r="L777">
        <v>9792.9527850194499</v>
      </c>
      <c r="M777">
        <v>37.283346758850797</v>
      </c>
      <c r="N777">
        <v>0.69685451516459496</v>
      </c>
      <c r="O777">
        <v>20.650830576860098</v>
      </c>
      <c r="P777">
        <v>32.062044343103999</v>
      </c>
      <c r="Q777">
        <v>-8.1956020337204005E-2</v>
      </c>
    </row>
    <row r="778" spans="1:17" hidden="1" x14ac:dyDescent="0.3">
      <c r="A778" t="s">
        <v>1696</v>
      </c>
      <c r="B778" t="s">
        <v>1697</v>
      </c>
      <c r="C778" t="str">
        <f>IFERROR(VLOOKUP(Table1[[#This Row],[Ticker]],[1]!Table1[[Symbol]:[Industry]],2,FALSE),"-")</f>
        <v>-</v>
      </c>
      <c r="D778" t="s">
        <v>193</v>
      </c>
      <c r="E778">
        <v>4672.5127839999996</v>
      </c>
      <c r="F778">
        <v>6909.1</v>
      </c>
      <c r="G778">
        <v>51.404720025204199</v>
      </c>
      <c r="H778">
        <v>-12.953129576802</v>
      </c>
      <c r="I778">
        <v>17.210789160125199</v>
      </c>
      <c r="J778">
        <v>-4.1593272030277699</v>
      </c>
      <c r="K778">
        <v>7494.4788531162003</v>
      </c>
      <c r="L778">
        <v>6474.7990172259197</v>
      </c>
      <c r="M778">
        <v>23.170460438339401</v>
      </c>
      <c r="N778">
        <v>1.0045671859291601</v>
      </c>
      <c r="O778">
        <v>31.462853338350801</v>
      </c>
      <c r="P778">
        <v>91.919444444444395</v>
      </c>
      <c r="Q778">
        <v>0.13867492372908299</v>
      </c>
    </row>
    <row r="779" spans="1:17" x14ac:dyDescent="0.3">
      <c r="A779" t="s">
        <v>1698</v>
      </c>
      <c r="B779" t="s">
        <v>1699</v>
      </c>
      <c r="C779" t="str">
        <f>IFERROR(VLOOKUP(Table1[[#This Row],[Ticker]],[1]!Table1[[Symbol]:[Industry]],2,FALSE),"-")</f>
        <v>Metals &amp; Mining</v>
      </c>
      <c r="D779" t="s">
        <v>130</v>
      </c>
      <c r="E779">
        <v>4649.4815389519999</v>
      </c>
      <c r="F779">
        <v>256.8</v>
      </c>
      <c r="G779">
        <v>-11.688605265134299</v>
      </c>
      <c r="H779">
        <v>19.929523352206701</v>
      </c>
      <c r="I779">
        <v>9.5253419149279495</v>
      </c>
      <c r="J779">
        <v>-2.0811425109150701</v>
      </c>
      <c r="K779">
        <v>225.955594121866</v>
      </c>
      <c r="L779">
        <v>206.66782825009901</v>
      </c>
      <c r="M779">
        <v>63.662845556999301</v>
      </c>
      <c r="N779">
        <v>3.3850269403366902</v>
      </c>
      <c r="O779">
        <v>7.0054517133956304</v>
      </c>
      <c r="P779">
        <v>61.458660798491003</v>
      </c>
      <c r="Q779">
        <v>9.5931406568638994E-2</v>
      </c>
    </row>
    <row r="780" spans="1:17" hidden="1" x14ac:dyDescent="0.3">
      <c r="A780" t="s">
        <v>1700</v>
      </c>
      <c r="B780" t="s">
        <v>1701</v>
      </c>
      <c r="C780" t="str">
        <f>IFERROR(VLOOKUP(Table1[[#This Row],[Ticker]],[1]!Table1[[Symbol]:[Industry]],2,FALSE),"-")</f>
        <v>-</v>
      </c>
      <c r="D780" t="s">
        <v>130</v>
      </c>
      <c r="E780">
        <v>4631.6616238799998</v>
      </c>
      <c r="F780">
        <v>48.09</v>
      </c>
      <c r="G780">
        <v>57.181747572400397</v>
      </c>
      <c r="H780">
        <v>-6.6738603187280603</v>
      </c>
      <c r="I780">
        <v>-5.2229780922079296</v>
      </c>
      <c r="J780">
        <v>-2.37119292008436</v>
      </c>
      <c r="K780">
        <v>48.3303645760761</v>
      </c>
      <c r="L780">
        <v>45.818243214136501</v>
      </c>
      <c r="M780">
        <v>49.486419847028799</v>
      </c>
      <c r="N780">
        <v>1.0113327975453399</v>
      </c>
      <c r="O780">
        <v>35.995009357454698</v>
      </c>
      <c r="P780">
        <v>113.259423503325</v>
      </c>
      <c r="Q780">
        <v>5.1378954033705002E-2</v>
      </c>
    </row>
    <row r="781" spans="1:17" hidden="1" x14ac:dyDescent="0.3">
      <c r="A781" t="s">
        <v>1702</v>
      </c>
      <c r="B781" t="s">
        <v>1703</v>
      </c>
      <c r="C781" t="str">
        <f>IFERROR(VLOOKUP(Table1[[#This Row],[Ticker]],[1]!Table1[[Symbol]:[Industry]],2,FALSE),"-")</f>
        <v>-</v>
      </c>
      <c r="E781">
        <v>4564.5604249999997</v>
      </c>
      <c r="F781">
        <v>407.35</v>
      </c>
      <c r="G781">
        <v>225.94092107568201</v>
      </c>
      <c r="H781">
        <v>-16.341461725049399</v>
      </c>
      <c r="I781">
        <v>-41.022427219738397</v>
      </c>
      <c r="J781">
        <v>-5.6743956202744101</v>
      </c>
      <c r="K781">
        <v>448.25219570418199</v>
      </c>
      <c r="L781">
        <v>413.15853836647398</v>
      </c>
      <c r="M781">
        <v>22.772286090084101</v>
      </c>
      <c r="N781">
        <v>1.7445043082643601</v>
      </c>
      <c r="O781">
        <v>56.7448140419786</v>
      </c>
      <c r="P781">
        <v>251.61088452989699</v>
      </c>
      <c r="Q781">
        <v>0.27528256202434098</v>
      </c>
    </row>
    <row r="782" spans="1:17" x14ac:dyDescent="0.3">
      <c r="A782" t="s">
        <v>1704</v>
      </c>
      <c r="B782" t="s">
        <v>1705</v>
      </c>
      <c r="C782" t="str">
        <f>IFERROR(VLOOKUP(Table1[[#This Row],[Ticker]],[1]!Table1[[Symbol]:[Industry]],2,FALSE),"-")</f>
        <v>Automobile and Auto Components</v>
      </c>
      <c r="D782" t="s">
        <v>258</v>
      </c>
      <c r="E782">
        <v>4559.4344998400002</v>
      </c>
      <c r="F782">
        <v>1452.4</v>
      </c>
      <c r="G782">
        <v>-6.0767319502425501</v>
      </c>
      <c r="H782">
        <v>9.7701849053674295</v>
      </c>
      <c r="I782">
        <v>-3.33591554769419</v>
      </c>
      <c r="J782">
        <v>-2.9292351502143199</v>
      </c>
      <c r="K782">
        <v>1330.97307616696</v>
      </c>
      <c r="L782">
        <v>1212.29336255873</v>
      </c>
      <c r="M782">
        <v>65.5030414494654</v>
      </c>
      <c r="N782">
        <v>1.04982988428813</v>
      </c>
      <c r="O782">
        <v>5.1087854585513499</v>
      </c>
      <c r="P782">
        <v>50.679531071687897</v>
      </c>
      <c r="Q782">
        <v>0.117391828671271</v>
      </c>
    </row>
    <row r="783" spans="1:17" x14ac:dyDescent="0.3">
      <c r="A783" t="s">
        <v>1706</v>
      </c>
      <c r="B783" t="s">
        <v>1707</v>
      </c>
      <c r="C783" t="str">
        <f>IFERROR(VLOOKUP(Table1[[#This Row],[Ticker]],[1]!Table1[[Symbol]:[Industry]],2,FALSE),"-")</f>
        <v>Chemicals</v>
      </c>
      <c r="D783" t="s">
        <v>550</v>
      </c>
      <c r="E783">
        <v>4552.3911983999997</v>
      </c>
      <c r="F783">
        <v>823.2</v>
      </c>
      <c r="G783">
        <v>-30.678040998642</v>
      </c>
      <c r="H783">
        <v>-1.5221471536681499</v>
      </c>
      <c r="I783">
        <v>-6.9368850995528799</v>
      </c>
      <c r="J783">
        <v>-3.5536006412567098</v>
      </c>
      <c r="K783">
        <v>770.14997836871601</v>
      </c>
      <c r="L783">
        <v>760.44190856337502</v>
      </c>
      <c r="M783">
        <v>60.271343736542001</v>
      </c>
      <c r="N783">
        <v>0.91831313823343297</v>
      </c>
      <c r="O783">
        <v>9.7971331389698602</v>
      </c>
      <c r="P783">
        <v>25.306339904102199</v>
      </c>
      <c r="Q783">
        <v>-0.138836634529035</v>
      </c>
    </row>
    <row r="784" spans="1:17" hidden="1" x14ac:dyDescent="0.3">
      <c r="A784" t="s">
        <v>1708</v>
      </c>
      <c r="B784" t="s">
        <v>1709</v>
      </c>
      <c r="C784" t="str">
        <f>IFERROR(VLOOKUP(Table1[[#This Row],[Ticker]],[1]!Table1[[Symbol]:[Industry]],2,FALSE),"-")</f>
        <v>-</v>
      </c>
      <c r="D784" t="s">
        <v>130</v>
      </c>
      <c r="E784">
        <v>4505.9418158999997</v>
      </c>
      <c r="F784">
        <v>430.5</v>
      </c>
      <c r="G784">
        <v>-3.45562704541498</v>
      </c>
      <c r="I784">
        <v>-14.3599785618869</v>
      </c>
      <c r="K784">
        <v>425.76520424318301</v>
      </c>
      <c r="L784">
        <v>384.46648021701702</v>
      </c>
      <c r="M784">
        <v>38.331602171758398</v>
      </c>
      <c r="N784">
        <v>1</v>
      </c>
      <c r="O784">
        <v>7.2938443670151001</v>
      </c>
      <c r="P784">
        <v>26.413155190133601</v>
      </c>
      <c r="Q784">
        <v>9.3594908740256E-2</v>
      </c>
    </row>
    <row r="785" spans="1:17" hidden="1" x14ac:dyDescent="0.3">
      <c r="A785" t="s">
        <v>1710</v>
      </c>
      <c r="B785" t="s">
        <v>1711</v>
      </c>
      <c r="C785" t="str">
        <f>IFERROR(VLOOKUP(Table1[[#This Row],[Ticker]],[1]!Table1[[Symbol]:[Industry]],2,FALSE),"-")</f>
        <v>-</v>
      </c>
      <c r="D785" t="s">
        <v>1492</v>
      </c>
      <c r="E785">
        <v>4500.4857855749997</v>
      </c>
      <c r="F785">
        <v>8511.0499999999993</v>
      </c>
      <c r="G785">
        <v>3.4967032124510999</v>
      </c>
      <c r="H785">
        <v>-5.2306807183031596</v>
      </c>
      <c r="I785">
        <v>2.0646861320457801</v>
      </c>
      <c r="J785">
        <v>2.7759194113128101</v>
      </c>
      <c r="K785">
        <v>7463.1191206675103</v>
      </c>
      <c r="L785">
        <v>7013.3530296512899</v>
      </c>
      <c r="M785">
        <v>83.179362337388397</v>
      </c>
      <c r="N785">
        <v>3.0419205322631302</v>
      </c>
      <c r="O785">
        <v>1.2801005751346699</v>
      </c>
      <c r="P785">
        <v>46.4884123200316</v>
      </c>
      <c r="Q785">
        <v>-1.0333361004430001E-2</v>
      </c>
    </row>
    <row r="786" spans="1:17" x14ac:dyDescent="0.3">
      <c r="A786" t="s">
        <v>1712</v>
      </c>
      <c r="B786" t="s">
        <v>1713</v>
      </c>
      <c r="C786" t="str">
        <f>IFERROR(VLOOKUP(Table1[[#This Row],[Ticker]],[1]!Table1[[Symbol]:[Industry]],2,FALSE),"-")</f>
        <v>Forest Materials</v>
      </c>
      <c r="D786" t="s">
        <v>710</v>
      </c>
      <c r="E786">
        <v>4492.6467221599996</v>
      </c>
      <c r="F786">
        <v>680.2</v>
      </c>
      <c r="G786">
        <v>16.688070143640701</v>
      </c>
      <c r="H786">
        <v>-3.3903741574278201</v>
      </c>
      <c r="I786">
        <v>-17.894936224601501</v>
      </c>
      <c r="J786">
        <v>-4.9335346000328801</v>
      </c>
      <c r="K786">
        <v>661.46287620559303</v>
      </c>
      <c r="L786">
        <v>644.52872363904805</v>
      </c>
      <c r="M786">
        <v>45.388284587165799</v>
      </c>
      <c r="N786">
        <v>2.0190384053259298</v>
      </c>
      <c r="O786">
        <v>19.817700676271599</v>
      </c>
      <c r="P786">
        <v>46.185256823554603</v>
      </c>
      <c r="Q786">
        <v>0.10092253444082901</v>
      </c>
    </row>
    <row r="787" spans="1:17" x14ac:dyDescent="0.3">
      <c r="A787" t="s">
        <v>1714</v>
      </c>
      <c r="B787" t="s">
        <v>1715</v>
      </c>
      <c r="C787" t="str">
        <f>IFERROR(VLOOKUP(Table1[[#This Row],[Ticker]],[1]!Table1[[Symbol]:[Industry]],2,FALSE),"-")</f>
        <v>Fast Moving Consumer Goods</v>
      </c>
      <c r="D787" t="s">
        <v>285</v>
      </c>
      <c r="E787">
        <v>4491.3937329299997</v>
      </c>
      <c r="F787">
        <v>232.95</v>
      </c>
      <c r="G787">
        <v>14.1078810369282</v>
      </c>
      <c r="H787">
        <v>-18.459500680863101</v>
      </c>
      <c r="I787">
        <v>-18.9343155953379</v>
      </c>
      <c r="J787">
        <v>-7.4063063441924903</v>
      </c>
      <c r="K787">
        <v>243.01624398438301</v>
      </c>
      <c r="L787">
        <v>224.38363400934199</v>
      </c>
      <c r="M787">
        <v>27.791870502843199</v>
      </c>
      <c r="N787">
        <v>0.779898898237254</v>
      </c>
      <c r="O787">
        <v>25.0912212921227</v>
      </c>
      <c r="P787">
        <v>43.574730354391299</v>
      </c>
      <c r="Q787">
        <v>0.163875474360338</v>
      </c>
    </row>
    <row r="788" spans="1:17" hidden="1" x14ac:dyDescent="0.3">
      <c r="A788" t="s">
        <v>1716</v>
      </c>
      <c r="B788" t="s">
        <v>1717</v>
      </c>
      <c r="C788" t="str">
        <f>IFERROR(VLOOKUP(Table1[[#This Row],[Ticker]],[1]!Table1[[Symbol]:[Industry]],2,FALSE),"-")</f>
        <v>-</v>
      </c>
      <c r="D788" t="s">
        <v>369</v>
      </c>
      <c r="E788">
        <v>4487.1163188250002</v>
      </c>
      <c r="F788">
        <v>497.35</v>
      </c>
      <c r="G788">
        <v>-34.970592614423403</v>
      </c>
      <c r="H788">
        <v>9.0903999165646105</v>
      </c>
      <c r="I788">
        <v>1.3851821713018699</v>
      </c>
      <c r="J788">
        <v>-1.1604954719707301</v>
      </c>
      <c r="K788">
        <v>440.49228859619598</v>
      </c>
      <c r="L788">
        <v>417.65626012459097</v>
      </c>
      <c r="M788">
        <v>57.666131984527098</v>
      </c>
      <c r="N788">
        <v>1.76759946697709</v>
      </c>
      <c r="O788">
        <v>11.5713280386045</v>
      </c>
      <c r="P788">
        <v>56.374783839019003</v>
      </c>
      <c r="Q788">
        <v>2.771873416475E-2</v>
      </c>
    </row>
    <row r="789" spans="1:17" hidden="1" x14ac:dyDescent="0.3">
      <c r="A789" t="s">
        <v>1718</v>
      </c>
      <c r="B789" t="s">
        <v>1719</v>
      </c>
      <c r="C789" t="str">
        <f>IFERROR(VLOOKUP(Table1[[#This Row],[Ticker]],[1]!Table1[[Symbol]:[Industry]],2,FALSE),"-")</f>
        <v>-</v>
      </c>
      <c r="D789" t="s">
        <v>130</v>
      </c>
      <c r="E789">
        <v>4476.61150215</v>
      </c>
      <c r="F789">
        <v>2205.65</v>
      </c>
      <c r="G789">
        <v>59.683763423970902</v>
      </c>
      <c r="H789">
        <v>-1.8023750263707901</v>
      </c>
      <c r="I789">
        <v>48.988694769105003</v>
      </c>
      <c r="J789">
        <v>2.7506960433916201</v>
      </c>
      <c r="K789">
        <v>2073.5892365085601</v>
      </c>
      <c r="L789">
        <v>1734.0089223898899</v>
      </c>
      <c r="M789">
        <v>66.937545842204301</v>
      </c>
      <c r="N789">
        <v>1.0223983200684501</v>
      </c>
      <c r="O789">
        <v>3.1441978555074299</v>
      </c>
      <c r="P789">
        <v>86.122948398801697</v>
      </c>
      <c r="Q789">
        <v>0.320958048792918</v>
      </c>
    </row>
    <row r="790" spans="1:17" x14ac:dyDescent="0.3">
      <c r="A790" t="s">
        <v>1720</v>
      </c>
      <c r="B790" t="s">
        <v>1721</v>
      </c>
      <c r="C790" t="str">
        <f>IFERROR(VLOOKUP(Table1[[#This Row],[Ticker]],[1]!Table1[[Symbol]:[Industry]],2,FALSE),"-")</f>
        <v>Metals &amp; Mining</v>
      </c>
      <c r="D790" t="s">
        <v>106</v>
      </c>
      <c r="E790">
        <v>4472.88</v>
      </c>
      <c r="F790">
        <v>7454.8</v>
      </c>
      <c r="G790">
        <v>49.526859182150197</v>
      </c>
      <c r="H790">
        <v>6.7826624006738996</v>
      </c>
      <c r="I790">
        <v>-4.7289220711860001</v>
      </c>
      <c r="J790">
        <v>-0.55287953501347797</v>
      </c>
      <c r="K790">
        <v>6880.1833208110302</v>
      </c>
      <c r="L790">
        <v>6261.2617965798499</v>
      </c>
      <c r="M790">
        <v>59.889342806987102</v>
      </c>
      <c r="N790">
        <v>0.89802945802376</v>
      </c>
      <c r="O790">
        <v>14.0204968610827</v>
      </c>
      <c r="P790">
        <v>104.24109589040999</v>
      </c>
      <c r="Q790">
        <v>8.1668206505998001E-2</v>
      </c>
    </row>
    <row r="791" spans="1:17" hidden="1" x14ac:dyDescent="0.3">
      <c r="A791" t="s">
        <v>1722</v>
      </c>
      <c r="B791" t="s">
        <v>1723</v>
      </c>
      <c r="C791" t="str">
        <f>IFERROR(VLOOKUP(Table1[[#This Row],[Ticker]],[1]!Table1[[Symbol]:[Industry]],2,FALSE),"-")</f>
        <v>-</v>
      </c>
      <c r="D791" t="s">
        <v>193</v>
      </c>
      <c r="E791">
        <v>4467.01798125</v>
      </c>
      <c r="F791">
        <v>682.9</v>
      </c>
      <c r="G791">
        <v>28.762420082645601</v>
      </c>
      <c r="H791">
        <v>5.2610390431648302</v>
      </c>
      <c r="I791">
        <v>-7.9360803851454902</v>
      </c>
      <c r="J791">
        <v>-2.7636714687717099</v>
      </c>
      <c r="K791">
        <v>651.69484027536805</v>
      </c>
      <c r="L791">
        <v>563.78515542174705</v>
      </c>
      <c r="M791">
        <v>46.163935935970102</v>
      </c>
      <c r="N791">
        <v>1.76636224480898</v>
      </c>
      <c r="O791">
        <v>13.750183042905199</v>
      </c>
      <c r="P791">
        <v>94.752602309995694</v>
      </c>
      <c r="Q791">
        <v>6.7161826836063004E-2</v>
      </c>
    </row>
    <row r="792" spans="1:17" x14ac:dyDescent="0.3">
      <c r="A792" t="s">
        <v>1724</v>
      </c>
      <c r="B792" t="s">
        <v>1725</v>
      </c>
      <c r="C792" t="str">
        <f>IFERROR(VLOOKUP(Table1[[#This Row],[Ticker]],[1]!Table1[[Symbol]:[Industry]],2,FALSE),"-")</f>
        <v>Media Entertainment &amp; Publication</v>
      </c>
      <c r="D792" t="s">
        <v>1726</v>
      </c>
      <c r="E792">
        <v>4464.2035489999998</v>
      </c>
      <c r="F792">
        <v>25.22</v>
      </c>
      <c r="G792">
        <v>33.446755788686602</v>
      </c>
      <c r="H792">
        <v>-2.46652082670425</v>
      </c>
      <c r="I792">
        <v>-8.5357502175871502</v>
      </c>
      <c r="J792">
        <v>-0.52669756560006598</v>
      </c>
      <c r="K792">
        <v>22.223254362059901</v>
      </c>
      <c r="L792">
        <v>21.062893642001999</v>
      </c>
      <c r="M792">
        <v>78.324487004982799</v>
      </c>
      <c r="N792">
        <v>1.7376656260883301</v>
      </c>
      <c r="O792">
        <v>10.8247422680412</v>
      </c>
      <c r="P792">
        <v>69.261744966442905</v>
      </c>
      <c r="Q792">
        <v>-5.8710040081386999E-2</v>
      </c>
    </row>
    <row r="793" spans="1:17" hidden="1" x14ac:dyDescent="0.3">
      <c r="A793" t="s">
        <v>1727</v>
      </c>
      <c r="B793" t="s">
        <v>1728</v>
      </c>
      <c r="C793" t="str">
        <f>IFERROR(VLOOKUP(Table1[[#This Row],[Ticker]],[1]!Table1[[Symbol]:[Industry]],2,FALSE),"-")</f>
        <v>-</v>
      </c>
      <c r="D793" t="s">
        <v>130</v>
      </c>
      <c r="E793">
        <v>4460.9430306349996</v>
      </c>
      <c r="F793">
        <v>148.44999999999999</v>
      </c>
      <c r="G793">
        <v>65.139805183316497</v>
      </c>
      <c r="H793">
        <v>-1.69829179641709</v>
      </c>
      <c r="I793">
        <v>46.492830115767099</v>
      </c>
      <c r="J793">
        <v>-6.8714284470455</v>
      </c>
      <c r="K793">
        <v>123.508501400848</v>
      </c>
      <c r="L793">
        <v>102.41718871238599</v>
      </c>
      <c r="M793">
        <v>75.469876038229501</v>
      </c>
      <c r="N793">
        <v>1.26412142688429</v>
      </c>
      <c r="O793">
        <v>0.97675985180196701</v>
      </c>
      <c r="P793">
        <v>117.668621700879</v>
      </c>
      <c r="Q793">
        <v>0.12937325164975499</v>
      </c>
    </row>
    <row r="794" spans="1:17" x14ac:dyDescent="0.3">
      <c r="A794" t="s">
        <v>1729</v>
      </c>
      <c r="B794" t="s">
        <v>1730</v>
      </c>
      <c r="C794" t="str">
        <f>IFERROR(VLOOKUP(Table1[[#This Row],[Ticker]],[1]!Table1[[Symbol]:[Industry]],2,FALSE),"-")</f>
        <v>Financial Services</v>
      </c>
      <c r="D794" t="s">
        <v>49</v>
      </c>
      <c r="E794">
        <v>4451.9321212249997</v>
      </c>
      <c r="F794">
        <v>441.4</v>
      </c>
      <c r="G794">
        <v>-54.4534419956805</v>
      </c>
      <c r="H794">
        <v>-14.2433577442669</v>
      </c>
      <c r="I794">
        <v>-43.942370068878198</v>
      </c>
      <c r="J794">
        <v>-2.1301290652313898</v>
      </c>
      <c r="K794">
        <v>465.705236851851</v>
      </c>
      <c r="L794">
        <v>504.63271878444999</v>
      </c>
      <c r="M794">
        <v>39.2909024084599</v>
      </c>
      <c r="N794">
        <v>0.91356168035590402</v>
      </c>
      <c r="O794">
        <v>56.547349342999503</v>
      </c>
      <c r="P794">
        <v>6.0547813551177203</v>
      </c>
    </row>
    <row r="795" spans="1:17" hidden="1" x14ac:dyDescent="0.3">
      <c r="A795" t="s">
        <v>1731</v>
      </c>
      <c r="B795" t="s">
        <v>1732</v>
      </c>
      <c r="C795" t="str">
        <f>IFERROR(VLOOKUP(Table1[[#This Row],[Ticker]],[1]!Table1[[Symbol]:[Industry]],2,FALSE),"-")</f>
        <v>-</v>
      </c>
      <c r="D795" t="s">
        <v>713</v>
      </c>
      <c r="E795">
        <v>4449.3999170859997</v>
      </c>
      <c r="F795">
        <v>273.08999999999997</v>
      </c>
      <c r="G795">
        <v>0.45112831135964898</v>
      </c>
      <c r="H795">
        <v>-0.41033499224389303</v>
      </c>
      <c r="I795">
        <v>0.62515709448659695</v>
      </c>
      <c r="J795">
        <v>-0.36016850404543199</v>
      </c>
      <c r="K795">
        <v>260.54877316817903</v>
      </c>
      <c r="L795">
        <v>242.289434729703</v>
      </c>
      <c r="M795">
        <v>58.987597709054498</v>
      </c>
      <c r="N795">
        <v>0.57711149590106603</v>
      </c>
      <c r="O795">
        <v>0.69574133069685296</v>
      </c>
      <c r="P795">
        <v>31.832005792903601</v>
      </c>
      <c r="Q795">
        <v>3.7892634135868998E-2</v>
      </c>
    </row>
    <row r="796" spans="1:17" hidden="1" x14ac:dyDescent="0.3">
      <c r="A796" t="s">
        <v>1733</v>
      </c>
      <c r="B796" t="s">
        <v>1734</v>
      </c>
      <c r="C796" t="str">
        <f>IFERROR(VLOOKUP(Table1[[#This Row],[Ticker]],[1]!Table1[[Symbol]:[Industry]],2,FALSE),"-")</f>
        <v>-</v>
      </c>
      <c r="E796">
        <v>4442.7705688400001</v>
      </c>
      <c r="F796">
        <v>429.35</v>
      </c>
      <c r="G796">
        <v>90.681762421319803</v>
      </c>
      <c r="H796">
        <v>5.4001572917646401</v>
      </c>
      <c r="I796">
        <v>87.738601791815</v>
      </c>
      <c r="J796">
        <v>3.30559979326451</v>
      </c>
      <c r="K796">
        <v>345.61800555827699</v>
      </c>
      <c r="L796">
        <v>249.47446622007899</v>
      </c>
      <c r="M796">
        <v>70.622227750951694</v>
      </c>
      <c r="N796">
        <v>0.94432882529086803</v>
      </c>
      <c r="O796">
        <v>3.6450448352160101</v>
      </c>
      <c r="P796">
        <v>168.34375</v>
      </c>
    </row>
    <row r="797" spans="1:17" x14ac:dyDescent="0.3">
      <c r="A797" t="s">
        <v>1735</v>
      </c>
      <c r="B797" t="s">
        <v>1736</v>
      </c>
      <c r="C797" t="str">
        <f>IFERROR(VLOOKUP(Table1[[#This Row],[Ticker]],[1]!Table1[[Symbol]:[Industry]],2,FALSE),"-")</f>
        <v>Healthcare</v>
      </c>
      <c r="D797" t="s">
        <v>62</v>
      </c>
      <c r="E797">
        <v>4436.9774887499998</v>
      </c>
      <c r="F797">
        <v>359.05</v>
      </c>
      <c r="G797">
        <v>-6.6610141668439802</v>
      </c>
      <c r="H797">
        <v>16.178743901110799</v>
      </c>
      <c r="I797">
        <v>7.2921669858168903</v>
      </c>
      <c r="J797">
        <v>-4.4929866642446399</v>
      </c>
      <c r="K797">
        <v>320.207778285497</v>
      </c>
      <c r="L797">
        <v>302.06293472299302</v>
      </c>
      <c r="M797">
        <v>64.024809413909097</v>
      </c>
      <c r="N797">
        <v>1.4707268940384599</v>
      </c>
      <c r="O797">
        <v>5.2638908230051298</v>
      </c>
      <c r="P797">
        <v>43.562574970012001</v>
      </c>
      <c r="Q797">
        <v>-5.9104312902503002E-2</v>
      </c>
    </row>
    <row r="798" spans="1:17" hidden="1" x14ac:dyDescent="0.3">
      <c r="A798" t="s">
        <v>1737</v>
      </c>
      <c r="B798" t="s">
        <v>1738</v>
      </c>
      <c r="C798" t="str">
        <f>IFERROR(VLOOKUP(Table1[[#This Row],[Ticker]],[1]!Table1[[Symbol]:[Industry]],2,FALSE),"-")</f>
        <v>-</v>
      </c>
      <c r="E798">
        <v>4434.338963313</v>
      </c>
      <c r="F798">
        <v>55.89</v>
      </c>
      <c r="G798">
        <v>62.638661882711602</v>
      </c>
      <c r="H798">
        <v>-10.5007424029316</v>
      </c>
      <c r="I798">
        <v>-24.492634118487999</v>
      </c>
      <c r="J798">
        <v>-5.4890207418729098</v>
      </c>
      <c r="K798">
        <v>55.631949450841603</v>
      </c>
      <c r="L798">
        <v>54.454976235760299</v>
      </c>
      <c r="M798">
        <v>63.836162820941801</v>
      </c>
      <c r="N798">
        <v>1.14971873417272</v>
      </c>
      <c r="O798">
        <v>38.6652352835927</v>
      </c>
      <c r="P798">
        <v>99.607142857142804</v>
      </c>
      <c r="Q798">
        <v>-5.5673745876695997E-2</v>
      </c>
    </row>
    <row r="799" spans="1:17" x14ac:dyDescent="0.3">
      <c r="A799" t="s">
        <v>1739</v>
      </c>
      <c r="B799" t="s">
        <v>1740</v>
      </c>
      <c r="C799" t="str">
        <f>IFERROR(VLOOKUP(Table1[[#This Row],[Ticker]],[1]!Table1[[Symbol]:[Industry]],2,FALSE),"-")</f>
        <v>Textiles</v>
      </c>
      <c r="D799" t="s">
        <v>647</v>
      </c>
      <c r="E799">
        <v>4430.3801399000004</v>
      </c>
      <c r="F799">
        <v>214.51</v>
      </c>
      <c r="G799">
        <v>60.294492549252098</v>
      </c>
      <c r="H799">
        <v>15.5852938019947</v>
      </c>
      <c r="I799">
        <v>21.148705793073798</v>
      </c>
      <c r="J799">
        <v>0.89773613764049998</v>
      </c>
      <c r="K799">
        <v>190.97850123364799</v>
      </c>
      <c r="L799">
        <v>165.26307537733101</v>
      </c>
      <c r="M799">
        <v>56.359871170875003</v>
      </c>
      <c r="N799">
        <v>1.2972467905840801</v>
      </c>
      <c r="O799">
        <v>6.4286047270523499</v>
      </c>
      <c r="P799">
        <v>98.070175438596394</v>
      </c>
      <c r="Q799">
        <v>6.6209503928828004E-2</v>
      </c>
    </row>
    <row r="800" spans="1:17" hidden="1" x14ac:dyDescent="0.3">
      <c r="A800" t="s">
        <v>1741</v>
      </c>
      <c r="B800" t="s">
        <v>1742</v>
      </c>
      <c r="C800" t="str">
        <f>IFERROR(VLOOKUP(Table1[[#This Row],[Ticker]],[1]!Table1[[Symbol]:[Industry]],2,FALSE),"-")</f>
        <v>-</v>
      </c>
      <c r="D800" t="s">
        <v>46</v>
      </c>
      <c r="E800">
        <v>4426.3849499999997</v>
      </c>
      <c r="F800">
        <v>2307.5</v>
      </c>
      <c r="G800">
        <v>602.01846290970695</v>
      </c>
      <c r="H800">
        <v>-19.0040738321823</v>
      </c>
      <c r="I800">
        <v>287.61153004054199</v>
      </c>
      <c r="J800">
        <v>-9.2627150328489805</v>
      </c>
      <c r="K800">
        <v>2245.2955543400499</v>
      </c>
      <c r="L800">
        <v>1199.4923781566499</v>
      </c>
      <c r="M800">
        <v>39.0231097738355</v>
      </c>
      <c r="N800">
        <v>0.78183108587650796</v>
      </c>
      <c r="O800">
        <v>29.317443120259998</v>
      </c>
      <c r="P800">
        <v>748.65759470393505</v>
      </c>
    </row>
    <row r="801" spans="1:17" hidden="1" x14ac:dyDescent="0.3">
      <c r="A801" t="s">
        <v>1743</v>
      </c>
      <c r="B801" t="s">
        <v>1744</v>
      </c>
      <c r="C801" t="str">
        <f>IFERROR(VLOOKUP(Table1[[#This Row],[Ticker]],[1]!Table1[[Symbol]:[Industry]],2,FALSE),"-")</f>
        <v>-</v>
      </c>
      <c r="D801" t="s">
        <v>130</v>
      </c>
      <c r="E801">
        <v>4405.2485499000004</v>
      </c>
      <c r="F801">
        <v>1009.15</v>
      </c>
      <c r="G801">
        <v>138.78234262544899</v>
      </c>
      <c r="H801">
        <v>17.479065955853699</v>
      </c>
      <c r="I801">
        <v>61.1362530766975</v>
      </c>
      <c r="J801">
        <v>2.4343094633376898</v>
      </c>
      <c r="K801">
        <v>906.38885640400599</v>
      </c>
      <c r="L801">
        <v>740.78747534119998</v>
      </c>
      <c r="M801">
        <v>66.028683785371996</v>
      </c>
      <c r="N801">
        <v>1.9727640841235401</v>
      </c>
      <c r="O801">
        <v>7.3180399345984304</v>
      </c>
      <c r="P801">
        <v>174.151045911437</v>
      </c>
      <c r="Q801">
        <v>8.0631161761326994E-2</v>
      </c>
    </row>
    <row r="802" spans="1:17" hidden="1" x14ac:dyDescent="0.3">
      <c r="A802" t="s">
        <v>1745</v>
      </c>
      <c r="B802" t="s">
        <v>1746</v>
      </c>
      <c r="C802" t="str">
        <f>IFERROR(VLOOKUP(Table1[[#This Row],[Ticker]],[1]!Table1[[Symbol]:[Industry]],2,FALSE),"-")</f>
        <v>-</v>
      </c>
      <c r="D802" t="s">
        <v>258</v>
      </c>
      <c r="E802">
        <v>4378.581964</v>
      </c>
      <c r="F802">
        <v>448.3</v>
      </c>
      <c r="G802">
        <v>33.629304543794497</v>
      </c>
      <c r="H802">
        <v>6.7286921394963004</v>
      </c>
      <c r="I802">
        <v>-2.1775047904945599</v>
      </c>
      <c r="J802">
        <v>-0.528975902414201</v>
      </c>
      <c r="K802">
        <v>418.779098027445</v>
      </c>
      <c r="L802">
        <v>362.608730409332</v>
      </c>
      <c r="M802">
        <v>46.283601123586699</v>
      </c>
      <c r="N802">
        <v>1.94073908463011</v>
      </c>
      <c r="O802">
        <v>10.2832924380994</v>
      </c>
      <c r="P802">
        <v>64.510742922148196</v>
      </c>
      <c r="Q802">
        <v>0.12810151306083001</v>
      </c>
    </row>
    <row r="803" spans="1:17" hidden="1" x14ac:dyDescent="0.3">
      <c r="A803" t="s">
        <v>1747</v>
      </c>
      <c r="B803" t="s">
        <v>1748</v>
      </c>
      <c r="C803" t="str">
        <f>IFERROR(VLOOKUP(Table1[[#This Row],[Ticker]],[1]!Table1[[Symbol]:[Industry]],2,FALSE),"-")</f>
        <v>-</v>
      </c>
      <c r="D803" t="s">
        <v>46</v>
      </c>
      <c r="E803">
        <v>4338.7094745750001</v>
      </c>
      <c r="F803">
        <v>780.05</v>
      </c>
      <c r="G803">
        <v>-13.359834593802301</v>
      </c>
      <c r="H803">
        <v>-2.5259763086762899</v>
      </c>
      <c r="I803">
        <v>1.0452544065735201</v>
      </c>
      <c r="J803">
        <v>-13.8190766147698</v>
      </c>
      <c r="K803">
        <v>712.73374119305504</v>
      </c>
      <c r="M803">
        <v>39.772436458904799</v>
      </c>
      <c r="O803">
        <v>15.024677905262401</v>
      </c>
      <c r="P803">
        <v>41.8272727272727</v>
      </c>
    </row>
    <row r="804" spans="1:17" hidden="1" x14ac:dyDescent="0.3">
      <c r="A804" t="s">
        <v>1749</v>
      </c>
      <c r="B804" t="s">
        <v>1750</v>
      </c>
      <c r="C804" t="str">
        <f>IFERROR(VLOOKUP(Table1[[#This Row],[Ticker]],[1]!Table1[[Symbol]:[Industry]],2,FALSE),"-")</f>
        <v>-</v>
      </c>
      <c r="D804" t="s">
        <v>550</v>
      </c>
      <c r="E804">
        <v>4329.36461177</v>
      </c>
      <c r="F804">
        <v>1641.05</v>
      </c>
      <c r="G804">
        <v>-22.491717619572299</v>
      </c>
      <c r="H804">
        <v>-2.0642362991860801</v>
      </c>
      <c r="I804">
        <v>-2.9871403612622398E-2</v>
      </c>
      <c r="J804">
        <v>-2.6885431951401499</v>
      </c>
      <c r="K804">
        <v>1558.0725082353699</v>
      </c>
      <c r="L804">
        <v>1490.01113098836</v>
      </c>
      <c r="M804">
        <v>54.034295882626402</v>
      </c>
      <c r="N804">
        <v>0.63083703808539404</v>
      </c>
      <c r="O804">
        <v>13.2994119618536</v>
      </c>
      <c r="P804">
        <v>39.545068027210803</v>
      </c>
      <c r="Q804">
        <v>4.6463048518691E-2</v>
      </c>
    </row>
    <row r="805" spans="1:17" x14ac:dyDescent="0.3">
      <c r="A805" t="s">
        <v>1751</v>
      </c>
      <c r="B805" t="s">
        <v>1752</v>
      </c>
      <c r="C805" t="str">
        <f>IFERROR(VLOOKUP(Table1[[#This Row],[Ticker]],[1]!Table1[[Symbol]:[Industry]],2,FALSE),"-")</f>
        <v>Financial Services</v>
      </c>
      <c r="D805" t="s">
        <v>24</v>
      </c>
      <c r="E805">
        <v>4314.5167201249997</v>
      </c>
      <c r="F805">
        <v>137.51</v>
      </c>
      <c r="G805">
        <v>-16.8804064921902</v>
      </c>
      <c r="H805">
        <v>-8.5051571534271098</v>
      </c>
      <c r="I805">
        <v>-21.710983213201398</v>
      </c>
      <c r="J805">
        <v>-4.7219158519216702</v>
      </c>
      <c r="K805">
        <v>134.278274840558</v>
      </c>
      <c r="L805">
        <v>128.974261259424</v>
      </c>
      <c r="M805">
        <v>55.907099451694698</v>
      </c>
      <c r="N805">
        <v>0.65600591006845799</v>
      </c>
      <c r="O805">
        <v>18.8640826121736</v>
      </c>
      <c r="P805">
        <v>25.122838944494902</v>
      </c>
      <c r="Q805">
        <v>1.9719903562939998E-3</v>
      </c>
    </row>
    <row r="806" spans="1:17" hidden="1" x14ac:dyDescent="0.3">
      <c r="A806" t="s">
        <v>1753</v>
      </c>
      <c r="B806" t="s">
        <v>1754</v>
      </c>
      <c r="C806" t="str">
        <f>IFERROR(VLOOKUP(Table1[[#This Row],[Ticker]],[1]!Table1[[Symbol]:[Industry]],2,FALSE),"-")</f>
        <v>-</v>
      </c>
      <c r="D806" t="s">
        <v>140</v>
      </c>
      <c r="E806">
        <v>4310.5058681599903</v>
      </c>
      <c r="F806">
        <v>427.15</v>
      </c>
      <c r="G806">
        <v>85.6858010188176</v>
      </c>
      <c r="H806">
        <v>-10.0717495848741</v>
      </c>
      <c r="I806">
        <v>27.7134889754754</v>
      </c>
      <c r="J806">
        <v>1.00950683719857</v>
      </c>
      <c r="K806">
        <v>394.27469479305398</v>
      </c>
      <c r="L806">
        <v>319.30877974590902</v>
      </c>
      <c r="M806">
        <v>58.622232354459598</v>
      </c>
      <c r="N806">
        <v>0.70546887137027403</v>
      </c>
      <c r="O806">
        <v>9.7974950251667998</v>
      </c>
      <c r="P806">
        <v>120.293965961835</v>
      </c>
      <c r="Q806">
        <v>9.2748759405642006E-2</v>
      </c>
    </row>
    <row r="807" spans="1:17" hidden="1" x14ac:dyDescent="0.3">
      <c r="A807" t="s">
        <v>1755</v>
      </c>
      <c r="B807" t="s">
        <v>1756</v>
      </c>
      <c r="C807" t="str">
        <f>IFERROR(VLOOKUP(Table1[[#This Row],[Ticker]],[1]!Table1[[Symbol]:[Industry]],2,FALSE),"-")</f>
        <v>-</v>
      </c>
      <c r="D807" t="s">
        <v>476</v>
      </c>
      <c r="E807">
        <v>4304.8272981749997</v>
      </c>
      <c r="F807">
        <v>698.55</v>
      </c>
      <c r="G807">
        <v>-15.9988746717365</v>
      </c>
      <c r="H807">
        <v>-9.0389955741789993</v>
      </c>
      <c r="I807">
        <v>-18.224117927467798</v>
      </c>
      <c r="J807">
        <v>-3.36955561255912</v>
      </c>
      <c r="K807">
        <v>701.12994211680905</v>
      </c>
      <c r="L807">
        <v>694.48057712074399</v>
      </c>
      <c r="M807">
        <v>47.0752969407528</v>
      </c>
      <c r="N807">
        <v>0.899095508770693</v>
      </c>
      <c r="O807">
        <v>18.452508768162598</v>
      </c>
      <c r="P807">
        <v>12.6421027170845</v>
      </c>
      <c r="Q807">
        <v>0.12938727373543099</v>
      </c>
    </row>
    <row r="808" spans="1:17" hidden="1" x14ac:dyDescent="0.3">
      <c r="A808" t="s">
        <v>1757</v>
      </c>
      <c r="B808" t="s">
        <v>1758</v>
      </c>
      <c r="C808" t="str">
        <f>IFERROR(VLOOKUP(Table1[[#This Row],[Ticker]],[1]!Table1[[Symbol]:[Industry]],2,FALSE),"-")</f>
        <v>-</v>
      </c>
      <c r="D808" t="s">
        <v>253</v>
      </c>
      <c r="E808">
        <v>4288.0262528249996</v>
      </c>
      <c r="F808">
        <v>620.54999999999995</v>
      </c>
      <c r="G808">
        <v>84.258994597205202</v>
      </c>
      <c r="H808">
        <v>11.017801162769601</v>
      </c>
      <c r="I808">
        <v>57.134040064477801</v>
      </c>
      <c r="J808">
        <v>-5.6156112145116301</v>
      </c>
      <c r="K808">
        <v>551.30386517472903</v>
      </c>
      <c r="L808">
        <v>452.72088242044902</v>
      </c>
      <c r="M808">
        <v>61.631110477944297</v>
      </c>
      <c r="N808">
        <v>1.1180376805801999</v>
      </c>
      <c r="O808">
        <v>5.5515268713238299</v>
      </c>
      <c r="P808">
        <v>114.09349663619101</v>
      </c>
      <c r="Q808">
        <v>6.1885140770443998E-2</v>
      </c>
    </row>
    <row r="809" spans="1:17" hidden="1" x14ac:dyDescent="0.3">
      <c r="A809" t="s">
        <v>1759</v>
      </c>
      <c r="B809" t="s">
        <v>1760</v>
      </c>
      <c r="C809" t="str">
        <f>IFERROR(VLOOKUP(Table1[[#This Row],[Ticker]],[1]!Table1[[Symbol]:[Industry]],2,FALSE),"-")</f>
        <v>-</v>
      </c>
      <c r="D809" t="s">
        <v>623</v>
      </c>
      <c r="E809">
        <v>4272.4365443099996</v>
      </c>
      <c r="F809">
        <v>615.45000000000005</v>
      </c>
      <c r="G809">
        <v>20.2577188220144</v>
      </c>
      <c r="H809">
        <v>21.8829035210033</v>
      </c>
      <c r="I809">
        <v>34.662807822390299</v>
      </c>
      <c r="J809">
        <v>11.192334863012601</v>
      </c>
      <c r="M809">
        <v>72.176404862280407</v>
      </c>
      <c r="O809">
        <v>3.1602892192704499</v>
      </c>
      <c r="P809">
        <v>65.710823909531499</v>
      </c>
    </row>
    <row r="810" spans="1:17" hidden="1" x14ac:dyDescent="0.3">
      <c r="A810" t="s">
        <v>1761</v>
      </c>
      <c r="B810" t="s">
        <v>1762</v>
      </c>
      <c r="C810" t="str">
        <f>IFERROR(VLOOKUP(Table1[[#This Row],[Ticker]],[1]!Table1[[Symbol]:[Industry]],2,FALSE),"-")</f>
        <v>-</v>
      </c>
      <c r="D810" t="s">
        <v>1492</v>
      </c>
      <c r="E810">
        <v>4270.9069208000001</v>
      </c>
      <c r="F810">
        <v>358</v>
      </c>
      <c r="G810">
        <v>-21.2979807864129</v>
      </c>
      <c r="H810">
        <v>0.254093014228298</v>
      </c>
      <c r="I810">
        <v>-7.6469294466038003</v>
      </c>
      <c r="J810">
        <v>-8.4528224869923498</v>
      </c>
      <c r="K810">
        <v>350.72260257916099</v>
      </c>
      <c r="L810">
        <v>348.740353917579</v>
      </c>
      <c r="M810">
        <v>49.011363857474201</v>
      </c>
      <c r="N810">
        <v>2.29311578502187</v>
      </c>
      <c r="O810">
        <v>17.318435754189899</v>
      </c>
      <c r="P810">
        <v>25.503943908851799</v>
      </c>
      <c r="Q810">
        <v>5.3052308822425003E-2</v>
      </c>
    </row>
    <row r="811" spans="1:17" hidden="1" x14ac:dyDescent="0.3">
      <c r="A811" t="s">
        <v>1763</v>
      </c>
      <c r="B811" t="s">
        <v>1764</v>
      </c>
      <c r="C811" t="str">
        <f>IFERROR(VLOOKUP(Table1[[#This Row],[Ticker]],[1]!Table1[[Symbol]:[Industry]],2,FALSE),"-")</f>
        <v>-</v>
      </c>
      <c r="D811" t="s">
        <v>46</v>
      </c>
      <c r="E811">
        <v>4255.5120120000001</v>
      </c>
      <c r="F811">
        <v>414.8</v>
      </c>
      <c r="G811">
        <v>92.187179402927299</v>
      </c>
      <c r="H811">
        <v>27.932341815465399</v>
      </c>
      <c r="I811">
        <v>33.871584608441601</v>
      </c>
      <c r="J811">
        <v>7.5982239948168697</v>
      </c>
      <c r="K811">
        <v>323.11337100245601</v>
      </c>
      <c r="L811">
        <v>257.44572890241699</v>
      </c>
      <c r="M811">
        <v>75.175677082850896</v>
      </c>
      <c r="N811">
        <v>1.65325717677496</v>
      </c>
      <c r="O811">
        <v>3.49566055930568</v>
      </c>
      <c r="P811">
        <v>168.392106114526</v>
      </c>
    </row>
    <row r="812" spans="1:17" x14ac:dyDescent="0.3">
      <c r="A812" t="s">
        <v>1765</v>
      </c>
      <c r="B812" t="s">
        <v>1766</v>
      </c>
      <c r="C812" t="str">
        <f>IFERROR(VLOOKUP(Table1[[#This Row],[Ticker]],[1]!Table1[[Symbol]:[Industry]],2,FALSE),"-")</f>
        <v>Healthcare</v>
      </c>
      <c r="D812" t="s">
        <v>550</v>
      </c>
      <c r="E812">
        <v>4226.9500349999998</v>
      </c>
      <c r="F812">
        <v>378</v>
      </c>
      <c r="G812">
        <v>3.67135391105391</v>
      </c>
      <c r="H812">
        <v>-9.3898975232183108</v>
      </c>
      <c r="I812">
        <v>-8.2395269477072208</v>
      </c>
      <c r="J812">
        <v>-7.2672342803885401</v>
      </c>
      <c r="K812">
        <v>377.80150211401599</v>
      </c>
      <c r="L812">
        <v>360.55066861471801</v>
      </c>
      <c r="M812">
        <v>44.6468469041547</v>
      </c>
      <c r="N812">
        <v>1.32670921331805</v>
      </c>
      <c r="O812">
        <v>12.4735449735449</v>
      </c>
      <c r="P812">
        <v>33.028330107337602</v>
      </c>
      <c r="Q812">
        <v>-6.3100565542722004E-2</v>
      </c>
    </row>
    <row r="813" spans="1:17" hidden="1" x14ac:dyDescent="0.3">
      <c r="A813" t="s">
        <v>1767</v>
      </c>
      <c r="B813" t="s">
        <v>1768</v>
      </c>
      <c r="C813" t="str">
        <f>IFERROR(VLOOKUP(Table1[[#This Row],[Ticker]],[1]!Table1[[Symbol]:[Industry]],2,FALSE),"-")</f>
        <v>-</v>
      </c>
      <c r="D813" t="s">
        <v>871</v>
      </c>
      <c r="E813">
        <v>4226.1352908250001</v>
      </c>
      <c r="F813">
        <v>902.85</v>
      </c>
      <c r="G813">
        <v>-41.956472494549303</v>
      </c>
      <c r="H813">
        <v>0.62214837090868302</v>
      </c>
      <c r="I813">
        <v>-20.952780825751201</v>
      </c>
      <c r="J813">
        <v>1.27865182839933</v>
      </c>
      <c r="K813">
        <v>857.68635515021106</v>
      </c>
      <c r="L813">
        <v>910.95233709306501</v>
      </c>
      <c r="M813">
        <v>68.411479057677695</v>
      </c>
      <c r="N813">
        <v>1.6769147148700401</v>
      </c>
      <c r="O813">
        <v>20.911557844603202</v>
      </c>
      <c r="P813">
        <v>25.6051752921536</v>
      </c>
      <c r="Q813">
        <v>-9.3240890272467E-2</v>
      </c>
    </row>
    <row r="814" spans="1:17" x14ac:dyDescent="0.3">
      <c r="A814" t="s">
        <v>1769</v>
      </c>
      <c r="B814" t="s">
        <v>1770</v>
      </c>
      <c r="C814" t="str">
        <f>IFERROR(VLOOKUP(Table1[[#This Row],[Ticker]],[1]!Table1[[Symbol]:[Industry]],2,FALSE),"-")</f>
        <v>Fast Moving Consumer Goods</v>
      </c>
      <c r="D814" t="s">
        <v>285</v>
      </c>
      <c r="E814">
        <v>4209.0094982299997</v>
      </c>
      <c r="F814">
        <v>498.7</v>
      </c>
      <c r="G814">
        <v>-21.317588480371601</v>
      </c>
      <c r="H814">
        <v>-8.3007979609813791</v>
      </c>
      <c r="I814">
        <v>-30.023528848235699</v>
      </c>
      <c r="J814">
        <v>-1.30021603085297</v>
      </c>
      <c r="K814">
        <v>509.80916735816402</v>
      </c>
      <c r="L814">
        <v>510.95227679757602</v>
      </c>
      <c r="M814">
        <v>46.046121624677603</v>
      </c>
      <c r="N814">
        <v>0.91146722686422998</v>
      </c>
      <c r="O814">
        <v>40.164427511529901</v>
      </c>
      <c r="P814">
        <v>11.565995525727001</v>
      </c>
    </row>
    <row r="815" spans="1:17" hidden="1" x14ac:dyDescent="0.3">
      <c r="A815" t="s">
        <v>1771</v>
      </c>
      <c r="B815" t="s">
        <v>1772</v>
      </c>
      <c r="C815" t="str">
        <f>IFERROR(VLOOKUP(Table1[[#This Row],[Ticker]],[1]!Table1[[Symbol]:[Industry]],2,FALSE),"-")</f>
        <v>-</v>
      </c>
      <c r="D815" t="s">
        <v>989</v>
      </c>
      <c r="E815">
        <v>4183.9336034999997</v>
      </c>
      <c r="F815">
        <v>3336.55</v>
      </c>
      <c r="G815">
        <v>-3.9180613943348499</v>
      </c>
      <c r="H815">
        <v>6.2911078330520596</v>
      </c>
      <c r="I815">
        <v>16.719398657015699</v>
      </c>
      <c r="J815">
        <v>5.08140470065951</v>
      </c>
      <c r="K815">
        <v>2888.84872177644</v>
      </c>
      <c r="L815">
        <v>2670.5655787044798</v>
      </c>
      <c r="M815">
        <v>62.651370652386902</v>
      </c>
      <c r="N815">
        <v>1.2713886281832401</v>
      </c>
      <c r="O815">
        <v>4.5960647974704303</v>
      </c>
      <c r="P815">
        <v>52.409556002192502</v>
      </c>
      <c r="Q815">
        <v>5.1874187073648E-2</v>
      </c>
    </row>
    <row r="816" spans="1:17" x14ac:dyDescent="0.3">
      <c r="A816" t="s">
        <v>1773</v>
      </c>
      <c r="B816" t="s">
        <v>1774</v>
      </c>
      <c r="C816" t="str">
        <f>IFERROR(VLOOKUP(Table1[[#This Row],[Ticker]],[1]!Table1[[Symbol]:[Industry]],2,FALSE),"-")</f>
        <v>Chemicals</v>
      </c>
      <c r="D816" t="s">
        <v>550</v>
      </c>
      <c r="E816">
        <v>4181.1232883800003</v>
      </c>
      <c r="F816">
        <v>374.2</v>
      </c>
      <c r="G816">
        <v>8.4759408297062997</v>
      </c>
      <c r="H816">
        <v>-2.91884431123747</v>
      </c>
      <c r="I816">
        <v>-3.28622779390607</v>
      </c>
      <c r="J816">
        <v>-6.9096893918233402</v>
      </c>
      <c r="K816">
        <v>373.342263084796</v>
      </c>
      <c r="L816">
        <v>354.92802699818901</v>
      </c>
      <c r="M816">
        <v>44.360232707644599</v>
      </c>
      <c r="N816">
        <v>0.85073549340285204</v>
      </c>
      <c r="O816">
        <v>22.621592731159801</v>
      </c>
      <c r="P816">
        <v>39.289037781500099</v>
      </c>
      <c r="Q816">
        <v>0.12191236117514501</v>
      </c>
    </row>
    <row r="817" spans="1:17" x14ac:dyDescent="0.3">
      <c r="A817" t="s">
        <v>1775</v>
      </c>
      <c r="B817" t="s">
        <v>1776</v>
      </c>
      <c r="C817" t="str">
        <f>IFERROR(VLOOKUP(Table1[[#This Row],[Ticker]],[1]!Table1[[Symbol]:[Industry]],2,FALSE),"-")</f>
        <v>Consumer Durables</v>
      </c>
      <c r="D817" t="s">
        <v>944</v>
      </c>
      <c r="E817">
        <v>4174.3400565749998</v>
      </c>
      <c r="F817">
        <v>337.35</v>
      </c>
      <c r="G817">
        <v>64.332852653922998</v>
      </c>
      <c r="H817">
        <v>6.4654962764070101</v>
      </c>
      <c r="I817">
        <v>25.314072914581299</v>
      </c>
      <c r="J817">
        <v>-7.4098731161449898</v>
      </c>
      <c r="K817">
        <v>294.91739019747598</v>
      </c>
      <c r="L817">
        <v>245.935664312244</v>
      </c>
      <c r="M817">
        <v>63.056269839198997</v>
      </c>
      <c r="N817">
        <v>0.83469114941010802</v>
      </c>
      <c r="O817">
        <v>2.26767452200977</v>
      </c>
      <c r="P817">
        <v>126.637554585152</v>
      </c>
      <c r="Q817">
        <v>3.0317486676790999E-2</v>
      </c>
    </row>
    <row r="818" spans="1:17" hidden="1" x14ac:dyDescent="0.3">
      <c r="A818" t="s">
        <v>1777</v>
      </c>
      <c r="B818" t="s">
        <v>1778</v>
      </c>
      <c r="C818" t="str">
        <f>IFERROR(VLOOKUP(Table1[[#This Row],[Ticker]],[1]!Table1[[Symbol]:[Industry]],2,FALSE),"-")</f>
        <v>-</v>
      </c>
      <c r="D818" t="s">
        <v>253</v>
      </c>
      <c r="E818">
        <v>4162.6053656249996</v>
      </c>
      <c r="F818">
        <v>2367.0500000000002</v>
      </c>
      <c r="G818">
        <v>76.650648537749902</v>
      </c>
      <c r="H818">
        <v>3.0537624771819698</v>
      </c>
      <c r="I818">
        <v>36.953660298821497</v>
      </c>
      <c r="J818">
        <v>-2.8375862318290999</v>
      </c>
      <c r="K818">
        <v>2014.6611372550101</v>
      </c>
      <c r="L818">
        <v>1611.0790480006699</v>
      </c>
      <c r="M818">
        <v>69.158340128219393</v>
      </c>
      <c r="N818">
        <v>1.6136432232128799</v>
      </c>
      <c r="O818">
        <v>2.6573160685241</v>
      </c>
      <c r="P818">
        <v>138.794451450189</v>
      </c>
      <c r="Q818">
        <v>5.1472097010072999E-2</v>
      </c>
    </row>
    <row r="819" spans="1:17" hidden="1" x14ac:dyDescent="0.3">
      <c r="A819" t="s">
        <v>1779</v>
      </c>
      <c r="B819" t="s">
        <v>1780</v>
      </c>
      <c r="C819" t="str">
        <f>IFERROR(VLOOKUP(Table1[[#This Row],[Ticker]],[1]!Table1[[Symbol]:[Industry]],2,FALSE),"-")</f>
        <v>-</v>
      </c>
      <c r="D819" t="s">
        <v>97</v>
      </c>
      <c r="E819">
        <v>4159.7527350150003</v>
      </c>
      <c r="F819">
        <v>3317.95</v>
      </c>
      <c r="G819">
        <v>99.856817404946995</v>
      </c>
      <c r="H819">
        <v>18.799573944537499</v>
      </c>
      <c r="I819">
        <v>6.8326517963827502</v>
      </c>
      <c r="J819">
        <v>-0.59345262997987602</v>
      </c>
      <c r="K819">
        <v>2867.9655980116199</v>
      </c>
      <c r="L819">
        <v>2503.2301641354102</v>
      </c>
      <c r="M819">
        <v>68.693227051415107</v>
      </c>
      <c r="N819">
        <v>1.2720621651300199</v>
      </c>
      <c r="O819">
        <v>5.0950134872436301</v>
      </c>
      <c r="P819">
        <v>129.63975499186699</v>
      </c>
      <c r="Q819">
        <v>0.21027944898679199</v>
      </c>
    </row>
    <row r="820" spans="1:17" hidden="1" x14ac:dyDescent="0.3">
      <c r="A820" t="s">
        <v>1781</v>
      </c>
      <c r="B820" t="s">
        <v>1782</v>
      </c>
      <c r="C820" t="str">
        <f>IFERROR(VLOOKUP(Table1[[#This Row],[Ticker]],[1]!Table1[[Symbol]:[Industry]],2,FALSE),"-")</f>
        <v>Financial Services</v>
      </c>
      <c r="D820" t="s">
        <v>1783</v>
      </c>
      <c r="E820">
        <v>4151.0754380549997</v>
      </c>
      <c r="F820">
        <v>248.17</v>
      </c>
      <c r="G820">
        <v>-32.4255524078131</v>
      </c>
      <c r="H820">
        <v>0.392580828142084</v>
      </c>
      <c r="I820">
        <v>-7.9898016282050799</v>
      </c>
      <c r="J820">
        <v>1.0816044844864401</v>
      </c>
      <c r="K820">
        <v>235.82578994046401</v>
      </c>
      <c r="M820">
        <v>62.907873607186801</v>
      </c>
      <c r="N820">
        <v>0.77870383704625301</v>
      </c>
      <c r="O820">
        <v>13.2288350727324</v>
      </c>
      <c r="P820">
        <v>26.230925737538101</v>
      </c>
    </row>
    <row r="821" spans="1:17" hidden="1" x14ac:dyDescent="0.3">
      <c r="A821" t="s">
        <v>1784</v>
      </c>
      <c r="B821" t="s">
        <v>1785</v>
      </c>
      <c r="C821" t="str">
        <f>IFERROR(VLOOKUP(Table1[[#This Row],[Ticker]],[1]!Table1[[Symbol]:[Industry]],2,FALSE),"-")</f>
        <v>-</v>
      </c>
      <c r="D821" t="s">
        <v>1446</v>
      </c>
      <c r="E821">
        <v>4148.7433411499997</v>
      </c>
      <c r="F821">
        <v>76.180000000000007</v>
      </c>
      <c r="G821">
        <v>28.229026444774298</v>
      </c>
      <c r="H821">
        <v>-7.5175341760453502</v>
      </c>
      <c r="I821">
        <v>0.68222326842336001</v>
      </c>
      <c r="J821">
        <v>-2.0069633954374</v>
      </c>
      <c r="K821">
        <v>78.074085647004296</v>
      </c>
      <c r="L821">
        <v>70.562300092523898</v>
      </c>
      <c r="M821">
        <v>46.134896516302</v>
      </c>
      <c r="N821">
        <v>0.68670983986987399</v>
      </c>
      <c r="O821">
        <v>19.060120766605301</v>
      </c>
      <c r="P821">
        <v>77.575757575757507</v>
      </c>
      <c r="Q821">
        <v>0.16336195657343799</v>
      </c>
    </row>
    <row r="822" spans="1:17" hidden="1" x14ac:dyDescent="0.3">
      <c r="A822" t="s">
        <v>1786</v>
      </c>
      <c r="B822" t="s">
        <v>1787</v>
      </c>
      <c r="C822" t="str">
        <f>IFERROR(VLOOKUP(Table1[[#This Row],[Ticker]],[1]!Table1[[Symbol]:[Industry]],2,FALSE),"-")</f>
        <v>-</v>
      </c>
      <c r="D822" t="s">
        <v>258</v>
      </c>
      <c r="E822">
        <v>4142.4809117550003</v>
      </c>
      <c r="F822">
        <v>4084.05</v>
      </c>
      <c r="G822">
        <v>63.796761975489098</v>
      </c>
      <c r="H822">
        <v>15.599558439375</v>
      </c>
      <c r="I822">
        <v>61.703806062010599</v>
      </c>
      <c r="J822">
        <v>-4.0854403286060998</v>
      </c>
      <c r="K822">
        <v>3320.8571798420598</v>
      </c>
      <c r="L822">
        <v>2716.0892290656898</v>
      </c>
      <c r="M822">
        <v>66.110262833486004</v>
      </c>
      <c r="N822">
        <v>0.68763024029430497</v>
      </c>
      <c r="O822">
        <v>3.9409409777059401</v>
      </c>
      <c r="P822">
        <v>94.007410574319493</v>
      </c>
      <c r="Q822">
        <v>0.10639171129719099</v>
      </c>
    </row>
    <row r="823" spans="1:17" hidden="1" x14ac:dyDescent="0.3">
      <c r="A823" t="s">
        <v>1788</v>
      </c>
      <c r="B823" t="s">
        <v>1789</v>
      </c>
      <c r="C823" t="str">
        <f>IFERROR(VLOOKUP(Table1[[#This Row],[Ticker]],[1]!Table1[[Symbol]:[Industry]],2,FALSE),"-")</f>
        <v>-</v>
      </c>
      <c r="D823" t="s">
        <v>1790</v>
      </c>
      <c r="E823">
        <v>4085.4512778559902</v>
      </c>
      <c r="F823">
        <v>134.87</v>
      </c>
      <c r="G823">
        <v>-12.428989482762899</v>
      </c>
      <c r="H823">
        <v>21.430876711085901</v>
      </c>
      <c r="I823">
        <v>8.2477529276401498</v>
      </c>
      <c r="J823">
        <v>-9.6998758341483793</v>
      </c>
      <c r="K823">
        <v>117.808589716819</v>
      </c>
      <c r="L823">
        <v>107.812755614343</v>
      </c>
      <c r="M823">
        <v>52.338671824454401</v>
      </c>
      <c r="N823">
        <v>2.9562989766686698</v>
      </c>
      <c r="O823">
        <v>17.1498480017794</v>
      </c>
      <c r="P823">
        <v>70.290404040403999</v>
      </c>
      <c r="Q823">
        <v>6.7802760156287001E-2</v>
      </c>
    </row>
    <row r="824" spans="1:17" hidden="1" x14ac:dyDescent="0.3">
      <c r="A824" t="s">
        <v>1791</v>
      </c>
      <c r="B824" t="s">
        <v>1792</v>
      </c>
      <c r="C824" t="str">
        <f>IFERROR(VLOOKUP(Table1[[#This Row],[Ticker]],[1]!Table1[[Symbol]:[Industry]],2,FALSE),"-")</f>
        <v>-</v>
      </c>
      <c r="D824" t="s">
        <v>308</v>
      </c>
      <c r="E824">
        <v>4064.5660120540001</v>
      </c>
      <c r="F824">
        <v>190.49</v>
      </c>
      <c r="G824">
        <v>-32.086077431125297</v>
      </c>
      <c r="H824">
        <v>6.0017376896918</v>
      </c>
      <c r="I824">
        <v>-17.680988430749501</v>
      </c>
      <c r="J824">
        <v>-1.8156020965040101</v>
      </c>
      <c r="K824">
        <v>186.36282870148599</v>
      </c>
      <c r="M824">
        <v>50.896344668881802</v>
      </c>
      <c r="N824">
        <v>1.8435947385797</v>
      </c>
      <c r="O824">
        <v>23.366055960942798</v>
      </c>
      <c r="P824">
        <v>30.0273037542662</v>
      </c>
    </row>
    <row r="825" spans="1:17" hidden="1" x14ac:dyDescent="0.3">
      <c r="A825" t="s">
        <v>1793</v>
      </c>
      <c r="B825" t="s">
        <v>1794</v>
      </c>
      <c r="C825" t="str">
        <f>IFERROR(VLOOKUP(Table1[[#This Row],[Ticker]],[1]!Table1[[Symbol]:[Industry]],2,FALSE),"-")</f>
        <v>-</v>
      </c>
      <c r="D825" t="s">
        <v>1022</v>
      </c>
      <c r="E825">
        <v>4060.8879999999999</v>
      </c>
      <c r="F825">
        <v>118</v>
      </c>
      <c r="G825">
        <v>-23.945825523181</v>
      </c>
      <c r="I825">
        <v>-9.5407365228052097</v>
      </c>
      <c r="K825">
        <v>104.378999999999</v>
      </c>
      <c r="M825">
        <v>99.990560428137201</v>
      </c>
      <c r="N825">
        <v>1</v>
      </c>
      <c r="O825">
        <v>0</v>
      </c>
      <c r="P825">
        <v>5.3571428571428603</v>
      </c>
    </row>
    <row r="826" spans="1:17" hidden="1" x14ac:dyDescent="0.3">
      <c r="A826" t="s">
        <v>1795</v>
      </c>
      <c r="B826" t="s">
        <v>1796</v>
      </c>
      <c r="C826" t="str">
        <f>IFERROR(VLOOKUP(Table1[[#This Row],[Ticker]],[1]!Table1[[Symbol]:[Industry]],2,FALSE),"-")</f>
        <v>-</v>
      </c>
      <c r="D826" t="s">
        <v>288</v>
      </c>
      <c r="E826">
        <v>4052.25558</v>
      </c>
      <c r="F826">
        <v>2090.3000000000002</v>
      </c>
      <c r="G826">
        <v>721.74895546470304</v>
      </c>
      <c r="H826">
        <v>9.0098901339915791</v>
      </c>
      <c r="I826">
        <v>157.06631938441399</v>
      </c>
      <c r="J826">
        <v>6.2328587740322599</v>
      </c>
      <c r="K826">
        <v>1585.5732232262001</v>
      </c>
      <c r="L826">
        <v>1143.2103867101</v>
      </c>
      <c r="M826">
        <v>89.198189230777004</v>
      </c>
      <c r="N826">
        <v>0.93811029335544704</v>
      </c>
      <c r="O826">
        <v>1.18164856719129</v>
      </c>
      <c r="P826">
        <v>759.02739726027403</v>
      </c>
      <c r="Q826">
        <v>0.29703129286439101</v>
      </c>
    </row>
    <row r="827" spans="1:17" hidden="1" x14ac:dyDescent="0.3">
      <c r="A827" t="s">
        <v>1797</v>
      </c>
      <c r="B827" t="s">
        <v>1798</v>
      </c>
      <c r="C827" t="str">
        <f>IFERROR(VLOOKUP(Table1[[#This Row],[Ticker]],[1]!Table1[[Symbol]:[Industry]],2,FALSE),"-")</f>
        <v>-</v>
      </c>
      <c r="D827" t="s">
        <v>122</v>
      </c>
      <c r="E827">
        <v>4050.8880687000001</v>
      </c>
      <c r="F827">
        <v>325.10000000000002</v>
      </c>
      <c r="G827">
        <v>-36.036657691877501</v>
      </c>
      <c r="H827">
        <v>-6.7440953524495004</v>
      </c>
      <c r="I827">
        <v>-21.631568691501599</v>
      </c>
      <c r="J827">
        <v>-2.5969489581398499</v>
      </c>
      <c r="K827">
        <v>330.55076400968699</v>
      </c>
      <c r="M827">
        <v>45.909742761243201</v>
      </c>
      <c r="N827">
        <v>0.88326129301925704</v>
      </c>
      <c r="O827">
        <v>20.8397416179636</v>
      </c>
      <c r="P827">
        <v>7.9887061949842098</v>
      </c>
    </row>
    <row r="828" spans="1:17" x14ac:dyDescent="0.3">
      <c r="A828" t="s">
        <v>1799</v>
      </c>
      <c r="B828" t="s">
        <v>1800</v>
      </c>
      <c r="C828" t="str">
        <f>IFERROR(VLOOKUP(Table1[[#This Row],[Ticker]],[1]!Table1[[Symbol]:[Industry]],2,FALSE),"-")</f>
        <v>Oil Gas &amp; Consumable Fuels</v>
      </c>
      <c r="D828" t="s">
        <v>253</v>
      </c>
      <c r="E828">
        <v>4032.9652523</v>
      </c>
      <c r="F828">
        <v>2373.0500000000002</v>
      </c>
      <c r="G828">
        <v>89.841783040047702</v>
      </c>
      <c r="H828">
        <v>18.3687336379169</v>
      </c>
      <c r="I828">
        <v>58.493334287844199</v>
      </c>
      <c r="J828">
        <v>-0.63279318635570703</v>
      </c>
      <c r="K828">
        <v>2042.96009438744</v>
      </c>
      <c r="L828">
        <v>1641.97344052783</v>
      </c>
      <c r="M828">
        <v>64.8820045935189</v>
      </c>
      <c r="N828">
        <v>0.79781266244607296</v>
      </c>
      <c r="O828">
        <v>4.12759950274961</v>
      </c>
      <c r="P828">
        <v>126.004761904761</v>
      </c>
      <c r="Q828">
        <v>-5.8223988846201002E-2</v>
      </c>
    </row>
    <row r="829" spans="1:17" x14ac:dyDescent="0.3">
      <c r="A829" t="s">
        <v>1801</v>
      </c>
      <c r="B829" t="s">
        <v>1802</v>
      </c>
      <c r="C829" t="str">
        <f>IFERROR(VLOOKUP(Table1[[#This Row],[Ticker]],[1]!Table1[[Symbol]:[Industry]],2,FALSE),"-")</f>
        <v>Consumer Services</v>
      </c>
      <c r="D829" t="s">
        <v>308</v>
      </c>
      <c r="E829">
        <v>4029.1637651599999</v>
      </c>
      <c r="F829">
        <v>183.1</v>
      </c>
      <c r="G829">
        <v>2.01483431426422</v>
      </c>
      <c r="H829">
        <v>-7.6564908060542098</v>
      </c>
      <c r="I829">
        <v>-17.1744325216711</v>
      </c>
      <c r="J829">
        <v>-3.4979018138571298</v>
      </c>
      <c r="K829">
        <v>190.49271878646601</v>
      </c>
      <c r="L829">
        <v>183.57774850746199</v>
      </c>
      <c r="M829">
        <v>31.9111021553719</v>
      </c>
      <c r="N829">
        <v>0.99227344643518001</v>
      </c>
      <c r="O829">
        <v>29.901693063899501</v>
      </c>
      <c r="P829">
        <v>43.889980353634499</v>
      </c>
    </row>
    <row r="830" spans="1:17" x14ac:dyDescent="0.3">
      <c r="A830" t="s">
        <v>1803</v>
      </c>
      <c r="B830" t="s">
        <v>1804</v>
      </c>
      <c r="C830" t="str">
        <f>IFERROR(VLOOKUP(Table1[[#This Row],[Ticker]],[1]!Table1[[Symbol]:[Industry]],2,FALSE),"-")</f>
        <v>Information Technology</v>
      </c>
      <c r="D830" t="s">
        <v>288</v>
      </c>
      <c r="E830">
        <v>4015.0615336599999</v>
      </c>
      <c r="F830">
        <v>1496.95</v>
      </c>
      <c r="G830">
        <v>-3.15492478334758</v>
      </c>
      <c r="H830">
        <v>4.0479148955052802</v>
      </c>
      <c r="I830">
        <v>-17.1407547355298</v>
      </c>
      <c r="J830">
        <v>0.21878851325031801</v>
      </c>
      <c r="K830">
        <v>1355.340688213</v>
      </c>
      <c r="L830">
        <v>1293.0007231990201</v>
      </c>
      <c r="M830">
        <v>76.083074377450401</v>
      </c>
      <c r="N830">
        <v>0.94848073412560796</v>
      </c>
      <c r="O830">
        <v>21.777614482781601</v>
      </c>
      <c r="P830">
        <v>58.407407407407398</v>
      </c>
      <c r="Q830">
        <v>5.9995334830179999E-2</v>
      </c>
    </row>
    <row r="831" spans="1:17" x14ac:dyDescent="0.3">
      <c r="A831" t="s">
        <v>1805</v>
      </c>
      <c r="B831" t="s">
        <v>1806</v>
      </c>
      <c r="C831" t="str">
        <f>IFERROR(VLOOKUP(Table1[[#This Row],[Ticker]],[1]!Table1[[Symbol]:[Industry]],2,FALSE),"-")</f>
        <v>Capital Goods</v>
      </c>
      <c r="D831" t="s">
        <v>1391</v>
      </c>
      <c r="E831">
        <v>4000.15526696999</v>
      </c>
      <c r="F831">
        <v>550.75</v>
      </c>
      <c r="G831">
        <v>3.1151262834742801</v>
      </c>
      <c r="H831">
        <v>14.370851297948301</v>
      </c>
      <c r="I831">
        <v>4.4510620941170203</v>
      </c>
      <c r="J831">
        <v>-2.84911840156553</v>
      </c>
      <c r="K831">
        <v>493.90584777937102</v>
      </c>
      <c r="L831">
        <v>461.65458870182903</v>
      </c>
      <c r="M831">
        <v>59.500885223583403</v>
      </c>
      <c r="N831">
        <v>2.0073464426765901</v>
      </c>
      <c r="O831">
        <v>5.7830231502496501</v>
      </c>
      <c r="P831">
        <v>48.470144224288902</v>
      </c>
      <c r="Q831">
        <v>-1.9013898447639E-2</v>
      </c>
    </row>
    <row r="832" spans="1:17" x14ac:dyDescent="0.3">
      <c r="A832" t="s">
        <v>1807</v>
      </c>
      <c r="B832" t="s">
        <v>1808</v>
      </c>
      <c r="C832" t="str">
        <f>IFERROR(VLOOKUP(Table1[[#This Row],[Ticker]],[1]!Table1[[Symbol]:[Industry]],2,FALSE),"-")</f>
        <v>Metals &amp; Mining</v>
      </c>
      <c r="D832" t="s">
        <v>130</v>
      </c>
      <c r="E832">
        <v>3986.39912181</v>
      </c>
      <c r="F832">
        <v>738.85</v>
      </c>
      <c r="G832">
        <v>82.427487609014904</v>
      </c>
      <c r="H832">
        <v>-10.9067468347027</v>
      </c>
      <c r="I832">
        <v>40.309646009797603</v>
      </c>
      <c r="J832">
        <v>-1.4787041632837501</v>
      </c>
      <c r="K832">
        <v>731.12505150778998</v>
      </c>
      <c r="L832">
        <v>610.428405270079</v>
      </c>
      <c r="M832">
        <v>47.143235243652299</v>
      </c>
      <c r="N832">
        <v>0.30809112884422102</v>
      </c>
      <c r="O832">
        <v>19.104012993165</v>
      </c>
      <c r="P832">
        <v>124.71107055960999</v>
      </c>
      <c r="Q832">
        <v>5.9975835141387997E-2</v>
      </c>
    </row>
    <row r="833" spans="1:17" hidden="1" x14ac:dyDescent="0.3">
      <c r="A833" t="s">
        <v>1809</v>
      </c>
      <c r="B833" t="s">
        <v>1810</v>
      </c>
      <c r="C833" t="str">
        <f>IFERROR(VLOOKUP(Table1[[#This Row],[Ticker]],[1]!Table1[[Symbol]:[Industry]],2,FALSE),"-")</f>
        <v>-</v>
      </c>
      <c r="E833">
        <v>3967.8040365000002</v>
      </c>
      <c r="F833">
        <v>87.51</v>
      </c>
      <c r="G833">
        <v>34.5676965092213</v>
      </c>
      <c r="H833">
        <v>-11.775909284929901</v>
      </c>
      <c r="I833">
        <v>-3.1277104130611799</v>
      </c>
      <c r="J833">
        <v>0.33426149297260799</v>
      </c>
      <c r="K833">
        <v>87.984802411977398</v>
      </c>
      <c r="L833">
        <v>80.151556069387695</v>
      </c>
      <c r="M833">
        <v>50.016616877432</v>
      </c>
      <c r="N833">
        <v>0.95498575662683605</v>
      </c>
      <c r="O833">
        <v>20.843332190606699</v>
      </c>
      <c r="P833">
        <v>64.879886952425807</v>
      </c>
      <c r="Q833">
        <v>8.5908118598788996E-2</v>
      </c>
    </row>
    <row r="834" spans="1:17" hidden="1" x14ac:dyDescent="0.3">
      <c r="A834" t="s">
        <v>1811</v>
      </c>
      <c r="B834" t="s">
        <v>1812</v>
      </c>
      <c r="C834" t="str">
        <f>IFERROR(VLOOKUP(Table1[[#This Row],[Ticker]],[1]!Table1[[Symbol]:[Industry]],2,FALSE),"-")</f>
        <v>-</v>
      </c>
      <c r="D834" t="s">
        <v>258</v>
      </c>
      <c r="E834">
        <v>3963.1822015500002</v>
      </c>
      <c r="F834">
        <v>864.05</v>
      </c>
      <c r="G834">
        <v>176.18156493006299</v>
      </c>
      <c r="H834">
        <v>15.088565245283201</v>
      </c>
      <c r="I834">
        <v>158.66639702382301</v>
      </c>
      <c r="J834">
        <v>-8.2679404348658796</v>
      </c>
      <c r="K834">
        <v>739.04263408653003</v>
      </c>
      <c r="L834">
        <v>543.11304199193103</v>
      </c>
      <c r="M834">
        <v>57.517069801468999</v>
      </c>
      <c r="N834">
        <v>0.97340991059728998</v>
      </c>
      <c r="O834">
        <v>7.0250564203460497</v>
      </c>
      <c r="P834">
        <v>232.04596110982999</v>
      </c>
      <c r="Q834">
        <v>8.2255163631570996E-2</v>
      </c>
    </row>
    <row r="835" spans="1:17" x14ac:dyDescent="0.3">
      <c r="A835" t="s">
        <v>1813</v>
      </c>
      <c r="B835" t="s">
        <v>1814</v>
      </c>
      <c r="C835" t="str">
        <f>IFERROR(VLOOKUP(Table1[[#This Row],[Ticker]],[1]!Table1[[Symbol]:[Industry]],2,FALSE),"-")</f>
        <v>Consumer Services</v>
      </c>
      <c r="D835" t="s">
        <v>146</v>
      </c>
      <c r="E835">
        <v>3944.2965975000002</v>
      </c>
      <c r="F835">
        <v>832.95</v>
      </c>
      <c r="G835">
        <v>34.883236237380402</v>
      </c>
      <c r="H835">
        <v>-1.2432509203608699</v>
      </c>
      <c r="I835">
        <v>9.4525168505081307</v>
      </c>
      <c r="J835">
        <v>-3.1188701444823499</v>
      </c>
      <c r="K835">
        <v>814.51471979461905</v>
      </c>
      <c r="L835">
        <v>736.83986856746003</v>
      </c>
      <c r="M835">
        <v>58.837028878686503</v>
      </c>
      <c r="N835">
        <v>0.33661615988235799</v>
      </c>
      <c r="O835">
        <v>16.885767453028301</v>
      </c>
      <c r="P835">
        <v>72.061557529436001</v>
      </c>
      <c r="Q835">
        <v>-6.5337219948486E-2</v>
      </c>
    </row>
    <row r="836" spans="1:17" x14ac:dyDescent="0.3">
      <c r="A836" t="s">
        <v>1815</v>
      </c>
      <c r="B836" t="s">
        <v>1816</v>
      </c>
      <c r="C836" t="str">
        <f>IFERROR(VLOOKUP(Table1[[#This Row],[Ticker]],[1]!Table1[[Symbol]:[Industry]],2,FALSE),"-")</f>
        <v>Consumer Durables</v>
      </c>
      <c r="D836" t="s">
        <v>944</v>
      </c>
      <c r="E836">
        <v>3941.2444753</v>
      </c>
      <c r="F836">
        <v>321.39999999999998</v>
      </c>
      <c r="G836">
        <v>-37.093416671798501</v>
      </c>
      <c r="H836">
        <v>-8.0275556485263699</v>
      </c>
      <c r="I836">
        <v>-31.789107886084999</v>
      </c>
      <c r="J836">
        <v>-5.3086042069392603</v>
      </c>
      <c r="K836">
        <v>317.44094398983202</v>
      </c>
      <c r="L836">
        <v>335.790143942405</v>
      </c>
      <c r="M836">
        <v>48.966180486967502</v>
      </c>
      <c r="N836">
        <v>0.83207399310602204</v>
      </c>
      <c r="O836">
        <v>39.981331673926498</v>
      </c>
      <c r="P836">
        <v>19.947751446165299</v>
      </c>
      <c r="Q836">
        <v>7.4408289313219996E-3</v>
      </c>
    </row>
    <row r="837" spans="1:17" hidden="1" x14ac:dyDescent="0.3">
      <c r="A837" t="s">
        <v>1817</v>
      </c>
      <c r="B837" t="s">
        <v>1818</v>
      </c>
      <c r="C837" t="str">
        <f>IFERROR(VLOOKUP(Table1[[#This Row],[Ticker]],[1]!Table1[[Symbol]:[Industry]],2,FALSE),"-")</f>
        <v>-</v>
      </c>
      <c r="D837" t="s">
        <v>233</v>
      </c>
      <c r="E837">
        <v>3937.4026256799998</v>
      </c>
      <c r="F837">
        <v>360.9</v>
      </c>
      <c r="G837">
        <v>84.043570653785807</v>
      </c>
      <c r="H837">
        <v>-7.11885906375724</v>
      </c>
      <c r="I837">
        <v>26.116168561006099</v>
      </c>
      <c r="J837">
        <v>-8.4741844206040806</v>
      </c>
      <c r="K837">
        <v>345.13212244084798</v>
      </c>
      <c r="L837">
        <v>286.92108712269197</v>
      </c>
      <c r="M837">
        <v>45.9027534246313</v>
      </c>
      <c r="N837">
        <v>1.0793300097910199</v>
      </c>
      <c r="O837">
        <v>12.399556663895799</v>
      </c>
      <c r="P837">
        <v>128.24244073601699</v>
      </c>
      <c r="Q837">
        <v>0.123742314974795</v>
      </c>
    </row>
    <row r="838" spans="1:17" hidden="1" x14ac:dyDescent="0.3">
      <c r="A838" t="s">
        <v>1819</v>
      </c>
      <c r="B838" t="s">
        <v>1820</v>
      </c>
      <c r="C838" t="str">
        <f>IFERROR(VLOOKUP(Table1[[#This Row],[Ticker]],[1]!Table1[[Symbol]:[Industry]],2,FALSE),"-")</f>
        <v>-</v>
      </c>
      <c r="D838" t="s">
        <v>647</v>
      </c>
      <c r="E838">
        <v>3930.2997869999999</v>
      </c>
      <c r="F838">
        <v>1553</v>
      </c>
      <c r="G838">
        <v>21.7434205040189</v>
      </c>
      <c r="H838">
        <v>17.917403523177502</v>
      </c>
      <c r="I838">
        <v>47.601679686613402</v>
      </c>
      <c r="J838">
        <v>7.7505148333331899</v>
      </c>
      <c r="K838">
        <v>1287.1745309165201</v>
      </c>
      <c r="L838">
        <v>1100.25368320496</v>
      </c>
      <c r="M838">
        <v>86.064659794871503</v>
      </c>
      <c r="N838">
        <v>0.76042257117110401</v>
      </c>
      <c r="O838">
        <v>1.0849967804249701</v>
      </c>
      <c r="P838">
        <v>91.456573999876696</v>
      </c>
      <c r="Q838">
        <v>0.121067714760943</v>
      </c>
    </row>
    <row r="839" spans="1:17" x14ac:dyDescent="0.3">
      <c r="A839" t="s">
        <v>1821</v>
      </c>
      <c r="B839" t="s">
        <v>1822</v>
      </c>
      <c r="C839" t="str">
        <f>IFERROR(VLOOKUP(Table1[[#This Row],[Ticker]],[1]!Table1[[Symbol]:[Industry]],2,FALSE),"-")</f>
        <v>Fast Moving Consumer Goods</v>
      </c>
      <c r="D839" t="s">
        <v>180</v>
      </c>
      <c r="E839">
        <v>3929.6854585599999</v>
      </c>
      <c r="F839">
        <v>275.2</v>
      </c>
      <c r="G839">
        <v>13.214719866501</v>
      </c>
      <c r="H839">
        <v>-4.6275662840918601</v>
      </c>
      <c r="I839">
        <v>11.7295389539815</v>
      </c>
      <c r="J839">
        <v>-0.35286516487464198</v>
      </c>
      <c r="K839">
        <v>254.98782114643799</v>
      </c>
      <c r="L839">
        <v>233.04053406949799</v>
      </c>
      <c r="M839">
        <v>64.786787566187002</v>
      </c>
      <c r="N839">
        <v>0.84354476405481504</v>
      </c>
      <c r="O839">
        <v>2.1984011627907001</v>
      </c>
      <c r="P839">
        <v>40.015263291783199</v>
      </c>
      <c r="Q839">
        <v>-6.7659412619400006E-2</v>
      </c>
    </row>
    <row r="840" spans="1:17" hidden="1" x14ac:dyDescent="0.3">
      <c r="A840" t="s">
        <v>1823</v>
      </c>
      <c r="B840" t="s">
        <v>1824</v>
      </c>
      <c r="C840" t="str">
        <f>IFERROR(VLOOKUP(Table1[[#This Row],[Ticker]],[1]!Table1[[Symbol]:[Industry]],2,FALSE),"-")</f>
        <v>-</v>
      </c>
      <c r="D840" t="s">
        <v>67</v>
      </c>
      <c r="E840">
        <v>3921.9433048400001</v>
      </c>
      <c r="F840">
        <v>259.12</v>
      </c>
      <c r="G840">
        <v>106.516416474099</v>
      </c>
      <c r="H840">
        <v>-2.1967207854756401</v>
      </c>
      <c r="I840">
        <v>31.069649028720001</v>
      </c>
      <c r="J840">
        <v>-3.3632395715219201</v>
      </c>
      <c r="K840">
        <v>223.28311217838399</v>
      </c>
      <c r="L840">
        <v>184.62326921704101</v>
      </c>
      <c r="M840">
        <v>65.435020396896505</v>
      </c>
      <c r="N840">
        <v>0.77429261219073497</v>
      </c>
      <c r="O840">
        <v>4.1602346403210699</v>
      </c>
      <c r="P840">
        <v>139.814900509023</v>
      </c>
      <c r="Q840">
        <v>9.2879098933317E-2</v>
      </c>
    </row>
    <row r="841" spans="1:17" x14ac:dyDescent="0.3">
      <c r="A841" t="s">
        <v>1825</v>
      </c>
      <c r="B841" t="s">
        <v>1826</v>
      </c>
      <c r="C841" t="str">
        <f>IFERROR(VLOOKUP(Table1[[#This Row],[Ticker]],[1]!Table1[[Symbol]:[Industry]],2,FALSE),"-")</f>
        <v>Capital Goods</v>
      </c>
      <c r="D841" t="s">
        <v>258</v>
      </c>
      <c r="E841">
        <v>3921.7318742339999</v>
      </c>
      <c r="F841">
        <v>168.69</v>
      </c>
      <c r="G841">
        <v>-3.6959938229791098</v>
      </c>
      <c r="H841">
        <v>18.850745937566099</v>
      </c>
      <c r="I841">
        <v>-1.33330065129814</v>
      </c>
      <c r="J841">
        <v>5.4044131722792201</v>
      </c>
      <c r="K841">
        <v>142.683139290947</v>
      </c>
      <c r="L841">
        <v>140.686317269033</v>
      </c>
      <c r="M841">
        <v>72.558034279998793</v>
      </c>
      <c r="N841">
        <v>3.0053346925817901</v>
      </c>
      <c r="O841">
        <v>4.9261959807931799</v>
      </c>
      <c r="P841">
        <v>50.5488621151271</v>
      </c>
      <c r="Q841">
        <v>-2.1237127677572999E-2</v>
      </c>
    </row>
    <row r="842" spans="1:17" x14ac:dyDescent="0.3">
      <c r="A842" t="s">
        <v>1827</v>
      </c>
      <c r="B842" t="s">
        <v>1828</v>
      </c>
      <c r="C842" t="str">
        <f>IFERROR(VLOOKUP(Table1[[#This Row],[Ticker]],[1]!Table1[[Symbol]:[Industry]],2,FALSE),"-")</f>
        <v>Capital Goods</v>
      </c>
      <c r="D842" t="s">
        <v>130</v>
      </c>
      <c r="E842">
        <v>3920.61240291999</v>
      </c>
      <c r="F842">
        <v>221.24</v>
      </c>
      <c r="G842">
        <v>1.1333034894726699</v>
      </c>
      <c r="H842">
        <v>-1.80002136706844</v>
      </c>
      <c r="I842">
        <v>-23.852784370868498</v>
      </c>
      <c r="J842">
        <v>9.8451258273140496E-2</v>
      </c>
      <c r="K842">
        <v>219.62430837976001</v>
      </c>
      <c r="L842">
        <v>217.21950123778601</v>
      </c>
      <c r="M842">
        <v>52.19648893718</v>
      </c>
      <c r="N842">
        <v>0.98764478373884401</v>
      </c>
      <c r="O842">
        <v>25.655396854095098</v>
      </c>
      <c r="P842">
        <v>32.558418214499603</v>
      </c>
      <c r="Q842">
        <v>7.1847793632415002E-2</v>
      </c>
    </row>
    <row r="843" spans="1:17" hidden="1" x14ac:dyDescent="0.3">
      <c r="A843" t="s">
        <v>1829</v>
      </c>
      <c r="B843" t="s">
        <v>1830</v>
      </c>
      <c r="C843" t="str">
        <f>IFERROR(VLOOKUP(Table1[[#This Row],[Ticker]],[1]!Table1[[Symbol]:[Industry]],2,FALSE),"-")</f>
        <v>-</v>
      </c>
      <c r="D843" t="s">
        <v>193</v>
      </c>
      <c r="E843">
        <v>3906.4588620750001</v>
      </c>
      <c r="F843">
        <v>573.15</v>
      </c>
      <c r="G843">
        <v>26.460096267085</v>
      </c>
      <c r="H843">
        <v>1.7803594431102401</v>
      </c>
      <c r="I843">
        <v>33.506532467099902</v>
      </c>
      <c r="J843">
        <v>-3.33593840054656</v>
      </c>
      <c r="K843">
        <v>527.93817937789402</v>
      </c>
      <c r="L843">
        <v>449.89909680298001</v>
      </c>
      <c r="M843">
        <v>55.916066092718999</v>
      </c>
      <c r="N843">
        <v>0.83973522770634401</v>
      </c>
      <c r="O843">
        <v>6.4206577684724904</v>
      </c>
      <c r="P843">
        <v>72.4537385286595</v>
      </c>
      <c r="Q843">
        <v>0.12071356574955</v>
      </c>
    </row>
    <row r="844" spans="1:17" hidden="1" x14ac:dyDescent="0.3">
      <c r="A844" t="s">
        <v>1831</v>
      </c>
      <c r="B844" t="s">
        <v>1832</v>
      </c>
      <c r="C844" t="str">
        <f>IFERROR(VLOOKUP(Table1[[#This Row],[Ticker]],[1]!Table1[[Symbol]:[Industry]],2,FALSE),"-")</f>
        <v>-</v>
      </c>
      <c r="D844" t="s">
        <v>1833</v>
      </c>
      <c r="E844">
        <v>3897.7796250000001</v>
      </c>
      <c r="F844">
        <v>1533.05</v>
      </c>
      <c r="G844">
        <v>79.392904389551106</v>
      </c>
      <c r="H844">
        <v>31.371149294469902</v>
      </c>
      <c r="I844">
        <v>20.763717889957299</v>
      </c>
      <c r="J844">
        <v>11.2622346074387</v>
      </c>
      <c r="K844">
        <v>1226.0893975122899</v>
      </c>
      <c r="L844">
        <v>1053.3862054662</v>
      </c>
      <c r="M844">
        <v>76.579054588207697</v>
      </c>
      <c r="N844">
        <v>2.15639602908524</v>
      </c>
      <c r="O844">
        <v>4.0996705913049096</v>
      </c>
      <c r="P844">
        <v>152.561779242174</v>
      </c>
      <c r="Q844">
        <v>9.8245691815659994E-2</v>
      </c>
    </row>
    <row r="845" spans="1:17" hidden="1" x14ac:dyDescent="0.3">
      <c r="A845" t="s">
        <v>1834</v>
      </c>
      <c r="B845" t="s">
        <v>1835</v>
      </c>
      <c r="C845" t="str">
        <f>IFERROR(VLOOKUP(Table1[[#This Row],[Ticker]],[1]!Table1[[Symbol]:[Industry]],2,FALSE),"-")</f>
        <v>-</v>
      </c>
      <c r="D845" t="s">
        <v>422</v>
      </c>
      <c r="E845">
        <v>3892.1159602500002</v>
      </c>
      <c r="F845">
        <v>653.04999999999995</v>
      </c>
      <c r="G845">
        <v>56.629118141407297</v>
      </c>
      <c r="H845">
        <v>-13.5874910927449</v>
      </c>
      <c r="I845">
        <v>49.759388293965799</v>
      </c>
      <c r="J845">
        <v>-4.2719407428639196</v>
      </c>
      <c r="K845">
        <v>620.50171205515005</v>
      </c>
      <c r="L845">
        <v>490.584350168306</v>
      </c>
      <c r="M845">
        <v>49.3779858245451</v>
      </c>
      <c r="N845">
        <v>0.40731077649441999</v>
      </c>
      <c r="O845">
        <v>11.7066074573156</v>
      </c>
      <c r="P845">
        <v>116.564417177914</v>
      </c>
      <c r="Q845">
        <v>0.136958169859136</v>
      </c>
    </row>
    <row r="846" spans="1:17" hidden="1" x14ac:dyDescent="0.3">
      <c r="A846" t="s">
        <v>1836</v>
      </c>
      <c r="B846" t="s">
        <v>1837</v>
      </c>
      <c r="C846" t="str">
        <f>IFERROR(VLOOKUP(Table1[[#This Row],[Ticker]],[1]!Table1[[Symbol]:[Industry]],2,FALSE),"-")</f>
        <v>-</v>
      </c>
      <c r="D846" t="s">
        <v>1838</v>
      </c>
      <c r="E846">
        <v>3878.42</v>
      </c>
      <c r="F846">
        <v>1385.15</v>
      </c>
      <c r="G846">
        <v>258.61357101658399</v>
      </c>
      <c r="H846">
        <v>15.702755294478299</v>
      </c>
      <c r="I846">
        <v>73.816632761553095</v>
      </c>
      <c r="J846">
        <v>-8.7989667811007202</v>
      </c>
      <c r="K846">
        <v>1083.4539906806599</v>
      </c>
      <c r="L846">
        <v>788.91998830122998</v>
      </c>
      <c r="M846">
        <v>65.890848854073099</v>
      </c>
      <c r="N846">
        <v>1.4586388453702701</v>
      </c>
      <c r="O846">
        <v>5.2557484748943999</v>
      </c>
      <c r="P846">
        <v>292.33819572298501</v>
      </c>
      <c r="Q846">
        <v>0.107501181365573</v>
      </c>
    </row>
    <row r="847" spans="1:17" hidden="1" x14ac:dyDescent="0.3">
      <c r="A847" t="s">
        <v>1839</v>
      </c>
      <c r="B847" t="s">
        <v>1840</v>
      </c>
      <c r="C847" t="str">
        <f>IFERROR(VLOOKUP(Table1[[#This Row],[Ticker]],[1]!Table1[[Symbol]:[Industry]],2,FALSE),"-")</f>
        <v>-</v>
      </c>
      <c r="D847" t="s">
        <v>261</v>
      </c>
      <c r="E847">
        <v>3867.7203259940002</v>
      </c>
      <c r="F847">
        <v>3.02</v>
      </c>
      <c r="G847">
        <v>276.996703212451</v>
      </c>
      <c r="H847">
        <v>37.186653776470301</v>
      </c>
      <c r="I847">
        <v>51.978368789403497</v>
      </c>
      <c r="J847">
        <v>-25.516273227623302</v>
      </c>
      <c r="K847">
        <v>2.5768457217277101</v>
      </c>
      <c r="L847">
        <v>1.84013681723346</v>
      </c>
      <c r="M847">
        <v>36.876276852254399</v>
      </c>
      <c r="N847">
        <v>1.3938713376567</v>
      </c>
      <c r="O847">
        <v>43.377483443708599</v>
      </c>
      <c r="P847">
        <v>331.42857142857099</v>
      </c>
      <c r="Q847">
        <v>1.4063643079189E-2</v>
      </c>
    </row>
    <row r="848" spans="1:17" x14ac:dyDescent="0.3">
      <c r="A848" t="s">
        <v>1841</v>
      </c>
      <c r="B848" t="s">
        <v>1842</v>
      </c>
      <c r="C848" t="str">
        <f>IFERROR(VLOOKUP(Table1[[#This Row],[Ticker]],[1]!Table1[[Symbol]:[Industry]],2,FALSE),"-")</f>
        <v>Capital Goods</v>
      </c>
      <c r="D848" t="s">
        <v>130</v>
      </c>
      <c r="E848">
        <v>3858.905358</v>
      </c>
      <c r="F848">
        <v>669.9</v>
      </c>
      <c r="G848">
        <v>-31.304559876246799</v>
      </c>
      <c r="H848">
        <v>13.272909578430101</v>
      </c>
      <c r="I848">
        <v>5.8402736975456699</v>
      </c>
      <c r="J848">
        <v>5.8557009867668697</v>
      </c>
      <c r="K848">
        <v>569.41089775834996</v>
      </c>
      <c r="L848">
        <v>550.59663378466098</v>
      </c>
      <c r="M848">
        <v>83.285988045044306</v>
      </c>
      <c r="N848">
        <v>1.94342775915004</v>
      </c>
      <c r="O848">
        <v>11.957008508732599</v>
      </c>
      <c r="P848">
        <v>45.630434782608603</v>
      </c>
      <c r="Q848">
        <v>0.18671788526824601</v>
      </c>
    </row>
    <row r="849" spans="1:17" hidden="1" x14ac:dyDescent="0.3">
      <c r="A849" t="s">
        <v>1843</v>
      </c>
      <c r="B849" t="s">
        <v>1844</v>
      </c>
      <c r="C849" t="str">
        <f>IFERROR(VLOOKUP(Table1[[#This Row],[Ticker]],[1]!Table1[[Symbol]:[Industry]],2,FALSE),"-")</f>
        <v>-</v>
      </c>
      <c r="D849" t="s">
        <v>140</v>
      </c>
      <c r="E849">
        <v>3848.9414883999998</v>
      </c>
      <c r="F849">
        <v>427.1</v>
      </c>
      <c r="G849">
        <v>-12.695489178326101</v>
      </c>
      <c r="H849">
        <v>-4.6129260554624203</v>
      </c>
      <c r="I849">
        <v>-7.8508308703045797</v>
      </c>
      <c r="J849">
        <v>-0.67344552094141796</v>
      </c>
      <c r="K849">
        <v>426.561485283168</v>
      </c>
      <c r="L849">
        <v>421.57577034985798</v>
      </c>
      <c r="M849">
        <v>59.541088183354901</v>
      </c>
      <c r="N849">
        <v>0.11595436081917999</v>
      </c>
      <c r="O849">
        <v>11.2268789510653</v>
      </c>
      <c r="P849">
        <v>15.385654464406301</v>
      </c>
      <c r="Q849">
        <v>6.4241882538180004E-3</v>
      </c>
    </row>
    <row r="850" spans="1:17" hidden="1" x14ac:dyDescent="0.3">
      <c r="A850" t="s">
        <v>1845</v>
      </c>
      <c r="B850" t="s">
        <v>1846</v>
      </c>
      <c r="C850" t="str">
        <f>IFERROR(VLOOKUP(Table1[[#This Row],[Ticker]],[1]!Table1[[Symbol]:[Industry]],2,FALSE),"-")</f>
        <v>-</v>
      </c>
      <c r="D850" t="s">
        <v>220</v>
      </c>
      <c r="E850">
        <v>3847.41957981</v>
      </c>
      <c r="F850">
        <v>598.35</v>
      </c>
      <c r="G850">
        <v>131.077515627526</v>
      </c>
      <c r="H850">
        <v>38.881623960551202</v>
      </c>
      <c r="I850">
        <v>98.940641091566903</v>
      </c>
      <c r="J850">
        <v>36.657233211143598</v>
      </c>
      <c r="K850">
        <v>443.90297670246503</v>
      </c>
      <c r="L850">
        <v>333.33733000961701</v>
      </c>
      <c r="M850">
        <v>73.405826601509204</v>
      </c>
      <c r="N850">
        <v>2.1074881631387998</v>
      </c>
      <c r="O850">
        <v>11.6069190273251</v>
      </c>
      <c r="P850">
        <v>234.273743016759</v>
      </c>
      <c r="Q850">
        <v>0.17255779789877199</v>
      </c>
    </row>
    <row r="851" spans="1:17" x14ac:dyDescent="0.3">
      <c r="A851" t="s">
        <v>1847</v>
      </c>
      <c r="B851" t="s">
        <v>1848</v>
      </c>
      <c r="C851" t="str">
        <f>IFERROR(VLOOKUP(Table1[[#This Row],[Ticker]],[1]!Table1[[Symbol]:[Industry]],2,FALSE),"-")</f>
        <v>Information Technology</v>
      </c>
      <c r="D851" t="s">
        <v>21</v>
      </c>
      <c r="E851">
        <v>3842.36326405</v>
      </c>
      <c r="F851">
        <v>650.9</v>
      </c>
      <c r="G851">
        <v>-4.9428930656409298</v>
      </c>
      <c r="H851">
        <v>5.727505048486</v>
      </c>
      <c r="I851">
        <v>-23.4537446056103</v>
      </c>
      <c r="J851">
        <v>-6.4384880866534004</v>
      </c>
      <c r="K851">
        <v>609.34081125699095</v>
      </c>
      <c r="L851">
        <v>592.19700935102298</v>
      </c>
      <c r="M851">
        <v>57.188008871347101</v>
      </c>
      <c r="N851">
        <v>1.98668020335823</v>
      </c>
      <c r="O851">
        <v>21.600860347211501</v>
      </c>
      <c r="P851">
        <v>44.644444444444403</v>
      </c>
      <c r="Q851">
        <v>7.0053633950584004E-2</v>
      </c>
    </row>
    <row r="852" spans="1:17" hidden="1" x14ac:dyDescent="0.3">
      <c r="A852" t="s">
        <v>1849</v>
      </c>
      <c r="B852" t="s">
        <v>1850</v>
      </c>
      <c r="C852" t="str">
        <f>IFERROR(VLOOKUP(Table1[[#This Row],[Ticker]],[1]!Table1[[Symbol]:[Industry]],2,FALSE),"-")</f>
        <v>-</v>
      </c>
      <c r="D852" t="s">
        <v>253</v>
      </c>
      <c r="E852">
        <v>3840.6997707999999</v>
      </c>
      <c r="F852">
        <v>714.4</v>
      </c>
      <c r="G852">
        <v>285.30627770093599</v>
      </c>
      <c r="H852">
        <v>-8.2248331194031898</v>
      </c>
      <c r="I852">
        <v>114.197474848691</v>
      </c>
      <c r="J852">
        <v>-9.3336343274814908</v>
      </c>
      <c r="K852">
        <v>636.68610409665598</v>
      </c>
      <c r="L852">
        <v>418.18904948465899</v>
      </c>
      <c r="M852">
        <v>40.498924256815698</v>
      </c>
      <c r="N852">
        <v>0.31286535692477502</v>
      </c>
      <c r="O852">
        <v>27.2116461366181</v>
      </c>
      <c r="P852">
        <v>360.57636516020801</v>
      </c>
      <c r="Q852">
        <v>0.19983272976651001</v>
      </c>
    </row>
    <row r="853" spans="1:17" hidden="1" x14ac:dyDescent="0.3">
      <c r="A853" t="s">
        <v>1851</v>
      </c>
      <c r="B853" t="s">
        <v>1852</v>
      </c>
      <c r="C853" t="str">
        <f>IFERROR(VLOOKUP(Table1[[#This Row],[Ticker]],[1]!Table1[[Symbol]:[Industry]],2,FALSE),"-")</f>
        <v>-</v>
      </c>
      <c r="D853" t="s">
        <v>37</v>
      </c>
      <c r="E853">
        <v>3834.98795376</v>
      </c>
      <c r="F853">
        <v>545.4</v>
      </c>
      <c r="G853">
        <v>-8.1521871129098002</v>
      </c>
      <c r="H853">
        <v>-9.2272604154376197</v>
      </c>
      <c r="I853">
        <v>6.2529018874660398</v>
      </c>
      <c r="J853">
        <v>1.3474331152991701</v>
      </c>
      <c r="K853">
        <v>533.36086016141496</v>
      </c>
      <c r="M853">
        <v>48.179998621463199</v>
      </c>
      <c r="N853">
        <v>0.81613990129248704</v>
      </c>
      <c r="O853">
        <v>10.927759442610901</v>
      </c>
      <c r="P853">
        <v>26.6751829055858</v>
      </c>
    </row>
    <row r="854" spans="1:17" hidden="1" x14ac:dyDescent="0.3">
      <c r="A854" t="s">
        <v>1853</v>
      </c>
      <c r="B854" t="s">
        <v>1854</v>
      </c>
      <c r="C854" t="str">
        <f>IFERROR(VLOOKUP(Table1[[#This Row],[Ticker]],[1]!Table1[[Symbol]:[Industry]],2,FALSE),"-")</f>
        <v>-</v>
      </c>
      <c r="E854">
        <v>3831.4116250050001</v>
      </c>
      <c r="F854">
        <v>970.35</v>
      </c>
      <c r="G854">
        <v>85.329203001044803</v>
      </c>
      <c r="H854">
        <v>-14.6380199026128</v>
      </c>
      <c r="I854">
        <v>5.1817834124749602</v>
      </c>
      <c r="J854">
        <v>-4.1802025297541503</v>
      </c>
      <c r="K854">
        <v>986.41257582906599</v>
      </c>
      <c r="L854">
        <v>878.71707886700995</v>
      </c>
      <c r="M854">
        <v>45.308329658354701</v>
      </c>
      <c r="N854">
        <v>0.67358770847824201</v>
      </c>
      <c r="O854">
        <v>41.804503529654198</v>
      </c>
      <c r="P854">
        <v>114.996307237813</v>
      </c>
    </row>
    <row r="855" spans="1:17" hidden="1" x14ac:dyDescent="0.3">
      <c r="A855" t="s">
        <v>1855</v>
      </c>
      <c r="B855" t="s">
        <v>1856</v>
      </c>
      <c r="C855" t="str">
        <f>IFERROR(VLOOKUP(Table1[[#This Row],[Ticker]],[1]!Table1[[Symbol]:[Industry]],2,FALSE),"-")</f>
        <v>-</v>
      </c>
      <c r="D855" t="s">
        <v>288</v>
      </c>
      <c r="E855">
        <v>3809.2055323</v>
      </c>
      <c r="F855">
        <v>309.35000000000002</v>
      </c>
      <c r="G855">
        <v>64.636320094884496</v>
      </c>
      <c r="H855">
        <v>-2.4690255891479</v>
      </c>
      <c r="I855">
        <v>32.052243915398201</v>
      </c>
      <c r="J855">
        <v>0.44810611905403402</v>
      </c>
      <c r="K855">
        <v>291.11997729467402</v>
      </c>
      <c r="M855">
        <v>74.725210649505101</v>
      </c>
      <c r="N855">
        <v>0.98341920893843904</v>
      </c>
      <c r="O855">
        <v>25.893001454663001</v>
      </c>
      <c r="P855">
        <v>99.195106245975495</v>
      </c>
    </row>
    <row r="856" spans="1:17" x14ac:dyDescent="0.3">
      <c r="A856" t="s">
        <v>1857</v>
      </c>
      <c r="B856" t="s">
        <v>1858</v>
      </c>
      <c r="C856" t="str">
        <f>IFERROR(VLOOKUP(Table1[[#This Row],[Ticker]],[1]!Table1[[Symbol]:[Industry]],2,FALSE),"-")</f>
        <v>Consumer Services</v>
      </c>
      <c r="D856" t="s">
        <v>1446</v>
      </c>
      <c r="E856">
        <v>3802.617348497</v>
      </c>
      <c r="F856">
        <v>142.01</v>
      </c>
      <c r="G856">
        <v>-48.090067250992298</v>
      </c>
      <c r="H856">
        <v>-2.38154749044886</v>
      </c>
      <c r="I856">
        <v>-16.083909306386602</v>
      </c>
      <c r="J856">
        <v>2.4034144231994201</v>
      </c>
      <c r="K856">
        <v>130.883995538302</v>
      </c>
      <c r="L856">
        <v>140.85797808322599</v>
      </c>
      <c r="M856">
        <v>58.279878704792701</v>
      </c>
      <c r="N856">
        <v>1.54864394336179</v>
      </c>
      <c r="O856">
        <v>43.968734596155201</v>
      </c>
      <c r="P856">
        <v>35.959789372905597</v>
      </c>
      <c r="Q856">
        <v>-4.4266151855267999E-2</v>
      </c>
    </row>
    <row r="857" spans="1:17" hidden="1" x14ac:dyDescent="0.3">
      <c r="A857" t="s">
        <v>1859</v>
      </c>
      <c r="B857" t="s">
        <v>1860</v>
      </c>
      <c r="C857" t="str">
        <f>IFERROR(VLOOKUP(Table1[[#This Row],[Ticker]],[1]!Table1[[Symbol]:[Industry]],2,FALSE),"-")</f>
        <v>-</v>
      </c>
      <c r="D857" t="s">
        <v>46</v>
      </c>
      <c r="E857">
        <v>3791.0881938900002</v>
      </c>
      <c r="F857">
        <v>682.7</v>
      </c>
      <c r="G857">
        <v>118.238575309628</v>
      </c>
      <c r="H857">
        <v>15.387809238655199</v>
      </c>
      <c r="I857">
        <v>39.992464639989898</v>
      </c>
      <c r="J857">
        <v>-5.6200580985424002</v>
      </c>
      <c r="K857">
        <v>563.15990310619998</v>
      </c>
      <c r="L857">
        <v>451.010408766968</v>
      </c>
      <c r="M857">
        <v>65.403318503325494</v>
      </c>
      <c r="N857">
        <v>1.3135941112215299</v>
      </c>
      <c r="O857">
        <v>4.4382598505932203</v>
      </c>
      <c r="P857">
        <v>176.95740365111499</v>
      </c>
    </row>
    <row r="858" spans="1:17" x14ac:dyDescent="0.3">
      <c r="A858" t="s">
        <v>1861</v>
      </c>
      <c r="B858" t="s">
        <v>1862</v>
      </c>
      <c r="C858" t="str">
        <f>IFERROR(VLOOKUP(Table1[[#This Row],[Ticker]],[1]!Table1[[Symbol]:[Industry]],2,FALSE),"-")</f>
        <v>Services</v>
      </c>
      <c r="D858" t="s">
        <v>384</v>
      </c>
      <c r="E858">
        <v>3780.8416439749999</v>
      </c>
      <c r="F858">
        <v>524.75</v>
      </c>
      <c r="G858">
        <v>9.5748819066091908</v>
      </c>
      <c r="H858">
        <v>8.8188592902548208</v>
      </c>
      <c r="I858">
        <v>6.4184626172524801</v>
      </c>
      <c r="J858">
        <v>-0.1576033938941</v>
      </c>
      <c r="K858">
        <v>482.26956137536001</v>
      </c>
      <c r="L858">
        <v>436.86224864554799</v>
      </c>
      <c r="M858">
        <v>55.506525984297198</v>
      </c>
      <c r="N858">
        <v>1.34607625102554</v>
      </c>
      <c r="O858">
        <v>5.7074797522629996</v>
      </c>
      <c r="P858">
        <v>50.7685677345209</v>
      </c>
      <c r="Q858">
        <v>-4.4933103053221998E-2</v>
      </c>
    </row>
    <row r="859" spans="1:17" hidden="1" x14ac:dyDescent="0.3">
      <c r="A859" t="s">
        <v>1863</v>
      </c>
      <c r="B859" t="s">
        <v>1864</v>
      </c>
      <c r="C859" t="str">
        <f>IFERROR(VLOOKUP(Table1[[#This Row],[Ticker]],[1]!Table1[[Symbol]:[Industry]],2,FALSE),"-")</f>
        <v>-</v>
      </c>
      <c r="D859" t="s">
        <v>62</v>
      </c>
      <c r="E859">
        <v>3768.2733259000001</v>
      </c>
      <c r="F859">
        <v>147.41</v>
      </c>
      <c r="G859">
        <v>64.536488158687604</v>
      </c>
      <c r="H859">
        <v>33.925518654727199</v>
      </c>
      <c r="I859">
        <v>39.461096916303397</v>
      </c>
      <c r="J859">
        <v>15.478344381106</v>
      </c>
      <c r="K859">
        <v>111.18367080207101</v>
      </c>
      <c r="L859">
        <v>95.669563462728505</v>
      </c>
      <c r="M859">
        <v>92.3045045784243</v>
      </c>
      <c r="N859">
        <v>1.90298487221941</v>
      </c>
      <c r="O859">
        <v>2.4353843022861299</v>
      </c>
      <c r="P859">
        <v>98.799730276466605</v>
      </c>
      <c r="Q859">
        <v>-2.1007087541854E-2</v>
      </c>
    </row>
    <row r="860" spans="1:17" hidden="1" x14ac:dyDescent="0.3">
      <c r="A860" t="s">
        <v>1865</v>
      </c>
      <c r="B860" t="s">
        <v>1866</v>
      </c>
      <c r="C860" t="str">
        <f>IFERROR(VLOOKUP(Table1[[#This Row],[Ticker]],[1]!Table1[[Symbol]:[Industry]],2,FALSE),"-")</f>
        <v>-</v>
      </c>
      <c r="D860" t="s">
        <v>62</v>
      </c>
      <c r="E860">
        <v>3767.0596537500001</v>
      </c>
      <c r="F860">
        <v>535.1</v>
      </c>
      <c r="G860">
        <v>13.0603194293719</v>
      </c>
      <c r="H860">
        <v>-9.1106056882648403</v>
      </c>
      <c r="I860">
        <v>6.1588692371851099</v>
      </c>
      <c r="J860">
        <v>-1.32247962848199</v>
      </c>
      <c r="K860">
        <v>538.28863254273597</v>
      </c>
      <c r="L860">
        <v>494.09145092288998</v>
      </c>
      <c r="M860">
        <v>52.203841608706902</v>
      </c>
      <c r="N860">
        <v>0.397697081188362</v>
      </c>
      <c r="O860">
        <v>15.0532610726966</v>
      </c>
      <c r="P860">
        <v>42.446426194596</v>
      </c>
      <c r="Q860">
        <v>3.0446049313680001E-2</v>
      </c>
    </row>
    <row r="861" spans="1:17" hidden="1" x14ac:dyDescent="0.3">
      <c r="A861" t="s">
        <v>1867</v>
      </c>
      <c r="B861" t="s">
        <v>1868</v>
      </c>
      <c r="C861" t="str">
        <f>IFERROR(VLOOKUP(Table1[[#This Row],[Ticker]],[1]!Table1[[Symbol]:[Industry]],2,FALSE),"-")</f>
        <v>-</v>
      </c>
      <c r="D861" t="s">
        <v>46</v>
      </c>
      <c r="E861">
        <v>3756.8330415</v>
      </c>
      <c r="F861">
        <v>3465</v>
      </c>
      <c r="G861">
        <v>82.425646419065302</v>
      </c>
      <c r="H861">
        <v>14.734164498734501</v>
      </c>
      <c r="I861">
        <v>75.683788849729297</v>
      </c>
      <c r="J861">
        <v>-4.9753755672335602</v>
      </c>
      <c r="K861">
        <v>3000.8481951403601</v>
      </c>
      <c r="L861">
        <v>2430.6491209574101</v>
      </c>
      <c r="M861">
        <v>64.101765973748599</v>
      </c>
      <c r="N861">
        <v>2.0553214149271501</v>
      </c>
      <c r="O861">
        <v>7.0101010101010202</v>
      </c>
      <c r="P861">
        <v>138.94079922766599</v>
      </c>
      <c r="Q861">
        <v>0.126154486548259</v>
      </c>
    </row>
    <row r="862" spans="1:17" x14ac:dyDescent="0.3">
      <c r="A862" t="s">
        <v>1869</v>
      </c>
      <c r="B862" t="s">
        <v>1870</v>
      </c>
      <c r="C862" t="str">
        <f>IFERROR(VLOOKUP(Table1[[#This Row],[Ticker]],[1]!Table1[[Symbol]:[Industry]],2,FALSE),"-")</f>
        <v>Healthcare</v>
      </c>
      <c r="D862" t="s">
        <v>293</v>
      </c>
      <c r="E862">
        <v>3733.1973820049998</v>
      </c>
      <c r="F862">
        <v>434.85</v>
      </c>
      <c r="G862">
        <v>3.0704888447210901</v>
      </c>
      <c r="H862">
        <v>-5.27537473212025</v>
      </c>
      <c r="I862">
        <v>3.0339821633241901</v>
      </c>
      <c r="J862">
        <v>-5.1987971024297002</v>
      </c>
      <c r="K862">
        <v>426.77890259751803</v>
      </c>
      <c r="L862">
        <v>406.49102622172001</v>
      </c>
      <c r="M862">
        <v>62.575312010085199</v>
      </c>
      <c r="N862">
        <v>1.94288936210537</v>
      </c>
      <c r="O862">
        <v>16.109003104518699</v>
      </c>
      <c r="P862">
        <v>42.061417837307999</v>
      </c>
    </row>
    <row r="863" spans="1:17" hidden="1" x14ac:dyDescent="0.3">
      <c r="A863" t="s">
        <v>1871</v>
      </c>
      <c r="B863" t="s">
        <v>1872</v>
      </c>
      <c r="C863" t="str">
        <f>IFERROR(VLOOKUP(Table1[[#This Row],[Ticker]],[1]!Table1[[Symbol]:[Industry]],2,FALSE),"-")</f>
        <v>-</v>
      </c>
      <c r="D863" t="s">
        <v>1022</v>
      </c>
      <c r="E863">
        <v>3730.8735000000001</v>
      </c>
      <c r="F863">
        <v>66.86</v>
      </c>
      <c r="G863">
        <v>-31.248271602782101</v>
      </c>
      <c r="H863">
        <v>-2.56186176666621</v>
      </c>
      <c r="I863">
        <v>-15.5043473842321</v>
      </c>
      <c r="J863">
        <v>-1.58603101797908</v>
      </c>
      <c r="K863">
        <v>66.300274781946896</v>
      </c>
      <c r="L863">
        <v>67.555608998656993</v>
      </c>
      <c r="M863">
        <v>80.428401478298795</v>
      </c>
      <c r="N863">
        <v>0.77252009047995096</v>
      </c>
      <c r="O863">
        <v>11.7110379898294</v>
      </c>
      <c r="P863">
        <v>5.2913385826771604</v>
      </c>
      <c r="Q863">
        <v>-6.679688381315E-3</v>
      </c>
    </row>
    <row r="864" spans="1:17" hidden="1" x14ac:dyDescent="0.3">
      <c r="A864" t="s">
        <v>1873</v>
      </c>
      <c r="B864" t="s">
        <v>1874</v>
      </c>
      <c r="C864" t="str">
        <f>IFERROR(VLOOKUP(Table1[[#This Row],[Ticker]],[1]!Table1[[Symbol]:[Industry]],2,FALSE),"-")</f>
        <v>-</v>
      </c>
      <c r="D864" t="s">
        <v>713</v>
      </c>
      <c r="E864">
        <v>3724.7253936799998</v>
      </c>
      <c r="F864">
        <v>168.93</v>
      </c>
      <c r="G864">
        <v>10.476071362032</v>
      </c>
      <c r="H864">
        <v>0.49769777029139001</v>
      </c>
      <c r="I864">
        <v>12.875337186371899</v>
      </c>
      <c r="J864">
        <v>-0.194427607699274</v>
      </c>
      <c r="K864">
        <v>158.12097873001099</v>
      </c>
      <c r="L864">
        <v>142.74207958057801</v>
      </c>
      <c r="M864">
        <v>58.331342908403499</v>
      </c>
      <c r="N864">
        <v>1.0804254230724399</v>
      </c>
      <c r="O864">
        <v>3.59320428579885</v>
      </c>
      <c r="P864">
        <v>49.694284448382803</v>
      </c>
      <c r="Q864">
        <v>8.2626113561340003E-3</v>
      </c>
    </row>
    <row r="865" spans="1:17" x14ac:dyDescent="0.3">
      <c r="A865" t="s">
        <v>1875</v>
      </c>
      <c r="B865" t="s">
        <v>1876</v>
      </c>
      <c r="C865" t="str">
        <f>IFERROR(VLOOKUP(Table1[[#This Row],[Ticker]],[1]!Table1[[Symbol]:[Industry]],2,FALSE),"-")</f>
        <v>Information Technology</v>
      </c>
      <c r="D865" t="s">
        <v>288</v>
      </c>
      <c r="E865">
        <v>3714.3129286199901</v>
      </c>
      <c r="F865">
        <v>1360.55</v>
      </c>
      <c r="G865">
        <v>37.926501404799602</v>
      </c>
      <c r="H865">
        <v>-3.9528743496740302</v>
      </c>
      <c r="I865">
        <v>17.7644773409348</v>
      </c>
      <c r="J865">
        <v>-2.57829123023649</v>
      </c>
      <c r="K865">
        <v>1330.3437116908101</v>
      </c>
      <c r="L865">
        <v>1160.17855221022</v>
      </c>
      <c r="M865">
        <v>50.353203486227102</v>
      </c>
      <c r="N865">
        <v>1.8625870619354301</v>
      </c>
      <c r="O865">
        <v>4.0020579912535403</v>
      </c>
      <c r="P865">
        <v>79.480245366400595</v>
      </c>
      <c r="Q865">
        <v>7.5401548454731002E-2</v>
      </c>
    </row>
    <row r="866" spans="1:17" hidden="1" x14ac:dyDescent="0.3">
      <c r="A866" t="s">
        <v>1877</v>
      </c>
      <c r="B866" t="s">
        <v>1878</v>
      </c>
      <c r="C866" t="str">
        <f>IFERROR(VLOOKUP(Table1[[#This Row],[Ticker]],[1]!Table1[[Symbol]:[Industry]],2,FALSE),"-")</f>
        <v>-</v>
      </c>
      <c r="D866" t="s">
        <v>258</v>
      </c>
      <c r="E866">
        <v>3658.0343970449999</v>
      </c>
      <c r="F866">
        <v>1141.3499999999999</v>
      </c>
      <c r="G866">
        <v>175.438069786781</v>
      </c>
      <c r="H866">
        <v>9.9739363186816998</v>
      </c>
      <c r="I866">
        <v>51.866691329051697</v>
      </c>
      <c r="J866">
        <v>-3.7975504758869398</v>
      </c>
      <c r="K866">
        <v>992.14659659486301</v>
      </c>
      <c r="L866">
        <v>787.62643244670596</v>
      </c>
      <c r="M866">
        <v>61.354220727478697</v>
      </c>
      <c r="N866">
        <v>1.5342531732375</v>
      </c>
      <c r="O866">
        <v>5.4891137687825804</v>
      </c>
      <c r="P866">
        <v>204.35999999999899</v>
      </c>
      <c r="Q866">
        <v>0.19109750772227899</v>
      </c>
    </row>
    <row r="867" spans="1:17" x14ac:dyDescent="0.3">
      <c r="A867" t="s">
        <v>1879</v>
      </c>
      <c r="B867" t="s">
        <v>1880</v>
      </c>
      <c r="C867" t="str">
        <f>IFERROR(VLOOKUP(Table1[[#This Row],[Ticker]],[1]!Table1[[Symbol]:[Industry]],2,FALSE),"-")</f>
        <v>Consumer Durables</v>
      </c>
      <c r="D867" t="s">
        <v>1492</v>
      </c>
      <c r="E867">
        <v>3640.8</v>
      </c>
      <c r="F867">
        <v>328</v>
      </c>
      <c r="G867">
        <v>-55.456969769103601</v>
      </c>
      <c r="H867">
        <v>-0.478918414125376</v>
      </c>
      <c r="I867">
        <v>-20.052416166854101</v>
      </c>
      <c r="J867">
        <v>-5.8071620242529898</v>
      </c>
      <c r="K867">
        <v>328.22696996103099</v>
      </c>
      <c r="L867">
        <v>349.65116862488298</v>
      </c>
      <c r="M867">
        <v>39.567493625551599</v>
      </c>
      <c r="N867">
        <v>1.2827948820876001</v>
      </c>
      <c r="O867">
        <v>46.265243902439003</v>
      </c>
      <c r="P867">
        <v>12.9476584022038</v>
      </c>
      <c r="Q867">
        <v>-1.1728683596529E-2</v>
      </c>
    </row>
    <row r="868" spans="1:17" x14ac:dyDescent="0.3">
      <c r="A868" t="s">
        <v>1881</v>
      </c>
      <c r="B868" t="s">
        <v>1882</v>
      </c>
      <c r="C868" t="str">
        <f>IFERROR(VLOOKUP(Table1[[#This Row],[Ticker]],[1]!Table1[[Symbol]:[Industry]],2,FALSE),"-")</f>
        <v>Healthcare</v>
      </c>
      <c r="D868" t="s">
        <v>62</v>
      </c>
      <c r="E868">
        <v>3621.4595522999998</v>
      </c>
      <c r="F868">
        <v>145.4</v>
      </c>
      <c r="G868">
        <v>38.2533736371035</v>
      </c>
      <c r="H868">
        <v>5.8352712879910804</v>
      </c>
      <c r="I868">
        <v>-3.4013729701601698</v>
      </c>
      <c r="J868">
        <v>3.1108888553648599</v>
      </c>
      <c r="K868">
        <v>123.093720757621</v>
      </c>
      <c r="L868">
        <v>117.28934026034101</v>
      </c>
      <c r="M868">
        <v>75.698642365857694</v>
      </c>
      <c r="N868">
        <v>2.45143357697191</v>
      </c>
      <c r="O868">
        <v>6.9463548830811499</v>
      </c>
      <c r="P868">
        <v>68.287037037036995</v>
      </c>
      <c r="Q868">
        <v>-8.5640409033083995E-2</v>
      </c>
    </row>
    <row r="869" spans="1:17" hidden="1" x14ac:dyDescent="0.3">
      <c r="A869" t="s">
        <v>1883</v>
      </c>
      <c r="B869" t="s">
        <v>1884</v>
      </c>
      <c r="C869" t="str">
        <f>IFERROR(VLOOKUP(Table1[[#This Row],[Ticker]],[1]!Table1[[Symbol]:[Industry]],2,FALSE),"-")</f>
        <v>-</v>
      </c>
      <c r="D869" t="s">
        <v>193</v>
      </c>
      <c r="E869">
        <v>3598.8024313199999</v>
      </c>
      <c r="F869">
        <v>597.9</v>
      </c>
      <c r="G869">
        <v>39.609925972183802</v>
      </c>
      <c r="H869">
        <v>-4.5410691107718101E-2</v>
      </c>
      <c r="I869">
        <v>12.1025040667421</v>
      </c>
      <c r="J869">
        <v>2.70678692418329</v>
      </c>
      <c r="K869">
        <v>551.58192286239603</v>
      </c>
      <c r="L869">
        <v>486.70483644175999</v>
      </c>
      <c r="M869">
        <v>63.574737322601599</v>
      </c>
      <c r="N869">
        <v>2.1946023405088999</v>
      </c>
      <c r="O869">
        <v>5.1848135139655298</v>
      </c>
      <c r="P869">
        <v>73.909249563699802</v>
      </c>
      <c r="Q869">
        <v>6.0650728169567E-2</v>
      </c>
    </row>
    <row r="870" spans="1:17" hidden="1" x14ac:dyDescent="0.3">
      <c r="A870" t="s">
        <v>1885</v>
      </c>
      <c r="B870" t="s">
        <v>1886</v>
      </c>
      <c r="C870" t="str">
        <f>IFERROR(VLOOKUP(Table1[[#This Row],[Ticker]],[1]!Table1[[Symbol]:[Industry]],2,FALSE),"-")</f>
        <v>-</v>
      </c>
      <c r="D870" t="s">
        <v>647</v>
      </c>
      <c r="E870">
        <v>3597.8956431400002</v>
      </c>
      <c r="F870">
        <v>1807.9</v>
      </c>
      <c r="G870">
        <v>65.097156942534397</v>
      </c>
      <c r="H870">
        <v>-5.3223790195274203</v>
      </c>
      <c r="I870">
        <v>17.091533071896901</v>
      </c>
      <c r="J870">
        <v>-2.1425086147611299</v>
      </c>
      <c r="K870">
        <v>1784.9481998603001</v>
      </c>
      <c r="L870">
        <v>1507.4641107897701</v>
      </c>
      <c r="M870">
        <v>51.3126619720219</v>
      </c>
      <c r="N870">
        <v>0.72196177737644196</v>
      </c>
      <c r="O870">
        <v>20.858454560539801</v>
      </c>
      <c r="P870">
        <v>97.460612183600404</v>
      </c>
      <c r="Q870">
        <v>0.14362994308633101</v>
      </c>
    </row>
    <row r="871" spans="1:17" hidden="1" x14ac:dyDescent="0.3">
      <c r="A871" t="s">
        <v>1887</v>
      </c>
      <c r="B871" t="s">
        <v>1888</v>
      </c>
      <c r="C871" t="str">
        <f>IFERROR(VLOOKUP(Table1[[#This Row],[Ticker]],[1]!Table1[[Symbol]:[Industry]],2,FALSE),"-")</f>
        <v>-</v>
      </c>
      <c r="D871" t="s">
        <v>100</v>
      </c>
      <c r="E871">
        <v>3587.1524259749999</v>
      </c>
      <c r="F871">
        <v>55.85</v>
      </c>
      <c r="G871">
        <v>162.96052750185601</v>
      </c>
      <c r="H871">
        <v>29.7965773079267</v>
      </c>
      <c r="I871">
        <v>18.467994303419299</v>
      </c>
      <c r="J871">
        <v>8.4523536664184995</v>
      </c>
      <c r="K871">
        <v>45.5129110710064</v>
      </c>
      <c r="L871">
        <v>39.5436673705629</v>
      </c>
      <c r="M871">
        <v>79.213551528455497</v>
      </c>
      <c r="N871">
        <v>2.37564149615572</v>
      </c>
      <c r="O871">
        <v>21.665174574753799</v>
      </c>
      <c r="P871">
        <v>200.268817204301</v>
      </c>
      <c r="Q871">
        <v>8.5464113814459994E-2</v>
      </c>
    </row>
    <row r="872" spans="1:17" x14ac:dyDescent="0.3">
      <c r="A872" t="s">
        <v>1889</v>
      </c>
      <c r="B872" t="s">
        <v>1890</v>
      </c>
      <c r="C872" t="str">
        <f>IFERROR(VLOOKUP(Table1[[#This Row],[Ticker]],[1]!Table1[[Symbol]:[Industry]],2,FALSE),"-")</f>
        <v>Automobile and Auto Components</v>
      </c>
      <c r="D872" t="s">
        <v>193</v>
      </c>
      <c r="E872">
        <v>3578.4209735999998</v>
      </c>
      <c r="F872">
        <v>1359.6</v>
      </c>
      <c r="G872">
        <v>15.4039665068739</v>
      </c>
      <c r="H872">
        <v>1.54509121131884</v>
      </c>
      <c r="I872">
        <v>-2.5816473709643302</v>
      </c>
      <c r="J872">
        <v>-1.13966981416847</v>
      </c>
      <c r="K872">
        <v>1267.8586542865401</v>
      </c>
      <c r="L872">
        <v>1132.5626099686001</v>
      </c>
      <c r="M872">
        <v>61.695400462524503</v>
      </c>
      <c r="N872">
        <v>1.0973013418712101</v>
      </c>
      <c r="O872">
        <v>3.47160929685201</v>
      </c>
      <c r="P872">
        <v>65.401459854014504</v>
      </c>
      <c r="Q872">
        <v>0.12604647569840999</v>
      </c>
    </row>
    <row r="873" spans="1:17" x14ac:dyDescent="0.3">
      <c r="A873" t="s">
        <v>1891</v>
      </c>
      <c r="B873" t="s">
        <v>1892</v>
      </c>
      <c r="C873" t="str">
        <f>IFERROR(VLOOKUP(Table1[[#This Row],[Ticker]],[1]!Table1[[Symbol]:[Industry]],2,FALSE),"-")</f>
        <v>Capital Goods</v>
      </c>
      <c r="D873" t="s">
        <v>70</v>
      </c>
      <c r="E873">
        <v>3571.7029178600001</v>
      </c>
      <c r="F873">
        <v>825.2</v>
      </c>
      <c r="G873">
        <v>-56.441775534752402</v>
      </c>
      <c r="H873">
        <v>-0.482034453538637</v>
      </c>
      <c r="I873">
        <v>-5.38176673586959</v>
      </c>
      <c r="J873">
        <v>-2.1068009517033901</v>
      </c>
      <c r="K873">
        <v>758.19762843975104</v>
      </c>
      <c r="L873">
        <v>805.23491505152901</v>
      </c>
      <c r="M873">
        <v>63.063955175702702</v>
      </c>
      <c r="N873">
        <v>1.28401384020655</v>
      </c>
      <c r="O873">
        <v>51.357246728065903</v>
      </c>
      <c r="P873">
        <v>33.354880413703903</v>
      </c>
    </row>
    <row r="874" spans="1:17" x14ac:dyDescent="0.3">
      <c r="A874" t="s">
        <v>1893</v>
      </c>
      <c r="B874" t="s">
        <v>1894</v>
      </c>
      <c r="C874" t="str">
        <f>IFERROR(VLOOKUP(Table1[[#This Row],[Ticker]],[1]!Table1[[Symbol]:[Industry]],2,FALSE),"-")</f>
        <v>Healthcare</v>
      </c>
      <c r="D874" t="s">
        <v>62</v>
      </c>
      <c r="E874">
        <v>3566.3695008899999</v>
      </c>
      <c r="F874">
        <v>355.65</v>
      </c>
      <c r="G874">
        <v>39.825615885011899</v>
      </c>
      <c r="H874">
        <v>-5.8188647574738397</v>
      </c>
      <c r="I874">
        <v>-7.9383201249611304</v>
      </c>
      <c r="J874">
        <v>-2.92296172888422</v>
      </c>
      <c r="K874">
        <v>344.37584936321298</v>
      </c>
      <c r="L874">
        <v>314.14698450274199</v>
      </c>
      <c r="M874">
        <v>45.2904935873499</v>
      </c>
      <c r="N874">
        <v>0.63723347279504405</v>
      </c>
      <c r="O874">
        <v>8.8007872908758493</v>
      </c>
      <c r="P874">
        <v>68.554502369668199</v>
      </c>
      <c r="Q874">
        <v>5.7111222192574002E-2</v>
      </c>
    </row>
    <row r="875" spans="1:17" hidden="1" x14ac:dyDescent="0.3">
      <c r="A875" t="s">
        <v>1895</v>
      </c>
      <c r="B875" t="s">
        <v>1896</v>
      </c>
      <c r="C875" t="str">
        <f>IFERROR(VLOOKUP(Table1[[#This Row],[Ticker]],[1]!Table1[[Symbol]:[Industry]],2,FALSE),"-")</f>
        <v>-</v>
      </c>
      <c r="D875" t="s">
        <v>1465</v>
      </c>
      <c r="E875">
        <v>3544.1945561849998</v>
      </c>
      <c r="F875">
        <v>2089.65</v>
      </c>
      <c r="G875">
        <v>55.550225601373697</v>
      </c>
      <c r="H875">
        <v>-5.3718348363660899</v>
      </c>
      <c r="I875">
        <v>10.994077102443899</v>
      </c>
      <c r="J875">
        <v>-3.0650007471346998</v>
      </c>
      <c r="K875">
        <v>1911.5810273893901</v>
      </c>
      <c r="L875">
        <v>1659.4256784126701</v>
      </c>
      <c r="M875">
        <v>58.777214135586803</v>
      </c>
      <c r="N875">
        <v>1.0700330420353701</v>
      </c>
      <c r="O875">
        <v>3.4623022994281198</v>
      </c>
      <c r="P875">
        <v>93.701334816462705</v>
      </c>
      <c r="Q875">
        <v>0.104750173662776</v>
      </c>
    </row>
    <row r="876" spans="1:17" hidden="1" x14ac:dyDescent="0.3">
      <c r="A876" t="s">
        <v>1897</v>
      </c>
      <c r="B876" t="s">
        <v>1898</v>
      </c>
      <c r="C876" t="str">
        <f>IFERROR(VLOOKUP(Table1[[#This Row],[Ticker]],[1]!Table1[[Symbol]:[Industry]],2,FALSE),"-")</f>
        <v>Capital Goods</v>
      </c>
      <c r="D876" t="s">
        <v>193</v>
      </c>
      <c r="E876">
        <v>3540.1123974000002</v>
      </c>
      <c r="F876">
        <v>1749.75</v>
      </c>
      <c r="G876">
        <v>-9.9266196473691704</v>
      </c>
      <c r="H876">
        <v>4.0189681684313099</v>
      </c>
      <c r="I876">
        <v>-0.65771240699877398</v>
      </c>
      <c r="J876">
        <v>-0.88961031478223795</v>
      </c>
      <c r="K876">
        <v>1608.0172529123699</v>
      </c>
      <c r="M876">
        <v>69.741172120980494</v>
      </c>
      <c r="N876">
        <v>2.40971711642328</v>
      </c>
      <c r="O876">
        <v>5.4464923560508502</v>
      </c>
      <c r="P876">
        <v>45.340144530276497</v>
      </c>
    </row>
    <row r="877" spans="1:17" x14ac:dyDescent="0.3">
      <c r="A877" t="s">
        <v>1899</v>
      </c>
      <c r="B877" t="s">
        <v>1900</v>
      </c>
      <c r="C877" t="str">
        <f>IFERROR(VLOOKUP(Table1[[#This Row],[Ticker]],[1]!Table1[[Symbol]:[Industry]],2,FALSE),"-")</f>
        <v>Capital Goods</v>
      </c>
      <c r="D877" t="s">
        <v>125</v>
      </c>
      <c r="E877">
        <v>3536.4330621300001</v>
      </c>
      <c r="F877">
        <v>537.1</v>
      </c>
      <c r="G877">
        <v>-44.099608833515397</v>
      </c>
      <c r="H877">
        <v>-2.9193943899226298</v>
      </c>
      <c r="I877">
        <v>-14.863546265739499</v>
      </c>
      <c r="J877">
        <v>-3.3207269802802601</v>
      </c>
      <c r="K877">
        <v>521.07602445627799</v>
      </c>
      <c r="L877">
        <v>513.11917955400395</v>
      </c>
      <c r="M877">
        <v>52.883555692027301</v>
      </c>
      <c r="N877">
        <v>0.78677367852307301</v>
      </c>
      <c r="O877">
        <v>31.372183950847099</v>
      </c>
      <c r="P877">
        <v>19.554813578185801</v>
      </c>
    </row>
    <row r="878" spans="1:17" x14ac:dyDescent="0.3">
      <c r="A878" t="s">
        <v>1901</v>
      </c>
      <c r="B878" t="s">
        <v>1902</v>
      </c>
      <c r="C878" t="str">
        <f>IFERROR(VLOOKUP(Table1[[#This Row],[Ticker]],[1]!Table1[[Symbol]:[Industry]],2,FALSE),"-")</f>
        <v>Chemicals</v>
      </c>
      <c r="D878" t="s">
        <v>253</v>
      </c>
      <c r="E878">
        <v>3524.83122744</v>
      </c>
      <c r="F878">
        <v>141.63999999999999</v>
      </c>
      <c r="G878">
        <v>24.5315211693263</v>
      </c>
      <c r="H878">
        <v>33.171922104574598</v>
      </c>
      <c r="I878">
        <v>10.680885339530899</v>
      </c>
      <c r="J878">
        <v>-13.5780806373247</v>
      </c>
      <c r="K878">
        <v>119.80456657856401</v>
      </c>
      <c r="L878">
        <v>103.04365346591101</v>
      </c>
      <c r="M878">
        <v>52.897264924782903</v>
      </c>
      <c r="N878">
        <v>2.1755173953637201</v>
      </c>
      <c r="O878">
        <v>16.139508613385999</v>
      </c>
      <c r="P878">
        <v>73.578431372549005</v>
      </c>
      <c r="Q878">
        <v>1.5762384509785E-2</v>
      </c>
    </row>
    <row r="879" spans="1:17" hidden="1" x14ac:dyDescent="0.3">
      <c r="A879" t="s">
        <v>1903</v>
      </c>
      <c r="B879" t="s">
        <v>1904</v>
      </c>
      <c r="C879" t="str">
        <f>IFERROR(VLOOKUP(Table1[[#This Row],[Ticker]],[1]!Table1[[Symbol]:[Industry]],2,FALSE),"-")</f>
        <v>-</v>
      </c>
      <c r="D879" t="s">
        <v>62</v>
      </c>
      <c r="E879">
        <v>3522.8470174499998</v>
      </c>
      <c r="F879">
        <v>484.95</v>
      </c>
      <c r="G879">
        <v>187.86853787118599</v>
      </c>
      <c r="H879">
        <v>0.76715703720616801</v>
      </c>
      <c r="I879">
        <v>35.223571400260802</v>
      </c>
      <c r="J879">
        <v>-7.6888102709442201</v>
      </c>
      <c r="K879">
        <v>449.41272985837901</v>
      </c>
      <c r="L879">
        <v>345.52464702345799</v>
      </c>
      <c r="M879">
        <v>46.8449010773369</v>
      </c>
      <c r="N879">
        <v>0.49897152246751703</v>
      </c>
      <c r="O879">
        <v>9.2896174863388001</v>
      </c>
      <c r="P879">
        <v>218.60587346429199</v>
      </c>
      <c r="Q879">
        <v>0.15471436513145301</v>
      </c>
    </row>
    <row r="880" spans="1:17" hidden="1" x14ac:dyDescent="0.3">
      <c r="A880" t="s">
        <v>1905</v>
      </c>
      <c r="B880" t="s">
        <v>1906</v>
      </c>
      <c r="C880" t="str">
        <f>IFERROR(VLOOKUP(Table1[[#This Row],[Ticker]],[1]!Table1[[Symbol]:[Industry]],2,FALSE),"-")</f>
        <v>-</v>
      </c>
      <c r="D880" t="s">
        <v>491</v>
      </c>
      <c r="E880">
        <v>3512.9861460000002</v>
      </c>
      <c r="F880">
        <v>2891.55</v>
      </c>
      <c r="G880">
        <v>14.8363656597085</v>
      </c>
      <c r="H880">
        <v>-3.0767469820631401</v>
      </c>
      <c r="I880">
        <v>9.7154192577204999</v>
      </c>
      <c r="J880">
        <v>-4.3150247971587303</v>
      </c>
      <c r="K880">
        <v>2725.82634236993</v>
      </c>
      <c r="L880">
        <v>2404.7043843093102</v>
      </c>
      <c r="M880">
        <v>49.303887175147104</v>
      </c>
      <c r="N880">
        <v>0.77027024879238104</v>
      </c>
      <c r="O880">
        <v>9.1940308830903792</v>
      </c>
      <c r="P880">
        <v>50.735025804097297</v>
      </c>
      <c r="Q880">
        <v>2.2863479352263998E-2</v>
      </c>
    </row>
    <row r="881" spans="1:17" x14ac:dyDescent="0.3">
      <c r="A881" t="s">
        <v>1907</v>
      </c>
      <c r="B881" t="s">
        <v>1908</v>
      </c>
      <c r="C881" t="str">
        <f>IFERROR(VLOOKUP(Table1[[#This Row],[Ticker]],[1]!Table1[[Symbol]:[Industry]],2,FALSE),"-")</f>
        <v>Capital Goods</v>
      </c>
      <c r="D881" t="s">
        <v>491</v>
      </c>
      <c r="E881">
        <v>3498.9224447199899</v>
      </c>
      <c r="F881">
        <v>4049.9</v>
      </c>
      <c r="G881">
        <v>5.1090790903876702</v>
      </c>
      <c r="H881">
        <v>0.55895593474372596</v>
      </c>
      <c r="I881">
        <v>6.3092644031953196</v>
      </c>
      <c r="J881">
        <v>-2.5546911998720199</v>
      </c>
      <c r="K881">
        <v>3823.0796930076099</v>
      </c>
      <c r="L881">
        <v>3480.10165371831</v>
      </c>
      <c r="M881">
        <v>38.169686516425898</v>
      </c>
      <c r="N881">
        <v>0.764389894747315</v>
      </c>
      <c r="O881">
        <v>8.4471221511642298</v>
      </c>
      <c r="P881">
        <v>37.2847457627118</v>
      </c>
      <c r="Q881">
        <v>5.3995649880385001E-2</v>
      </c>
    </row>
    <row r="882" spans="1:17" hidden="1" x14ac:dyDescent="0.3">
      <c r="A882" t="s">
        <v>1909</v>
      </c>
      <c r="B882" t="s">
        <v>1910</v>
      </c>
      <c r="C882" t="str">
        <f>IFERROR(VLOOKUP(Table1[[#This Row],[Ticker]],[1]!Table1[[Symbol]:[Industry]],2,FALSE),"-")</f>
        <v>-</v>
      </c>
      <c r="D882" t="s">
        <v>130</v>
      </c>
      <c r="E882">
        <v>3492.0958605000001</v>
      </c>
      <c r="F882">
        <v>195.18</v>
      </c>
      <c r="G882">
        <v>114.699494673863</v>
      </c>
      <c r="H882">
        <v>5.1226450704948796</v>
      </c>
      <c r="I882">
        <v>-2.98193409322942</v>
      </c>
      <c r="J882">
        <v>-4.2848613743123902</v>
      </c>
      <c r="K882">
        <v>181.74398368269399</v>
      </c>
      <c r="L882">
        <v>161.69708440871901</v>
      </c>
      <c r="M882">
        <v>51.650428021872401</v>
      </c>
      <c r="N882">
        <v>2.2794107953576601</v>
      </c>
      <c r="O882">
        <v>14.560918126857199</v>
      </c>
      <c r="P882">
        <v>148.79541108986601</v>
      </c>
      <c r="Q882">
        <v>8.5099221772195005E-2</v>
      </c>
    </row>
    <row r="883" spans="1:17" x14ac:dyDescent="0.3">
      <c r="A883" t="s">
        <v>1911</v>
      </c>
      <c r="B883" t="s">
        <v>1912</v>
      </c>
      <c r="C883" t="str">
        <f>IFERROR(VLOOKUP(Table1[[#This Row],[Ticker]],[1]!Table1[[Symbol]:[Industry]],2,FALSE),"-")</f>
        <v>Media Entertainment &amp; Publication</v>
      </c>
      <c r="D883" t="s">
        <v>1465</v>
      </c>
      <c r="E883">
        <v>3471.9199019879902</v>
      </c>
      <c r="F883">
        <v>153.47999999999999</v>
      </c>
      <c r="G883">
        <v>-12.275061348563501</v>
      </c>
      <c r="H883">
        <v>-4.7971124572958797</v>
      </c>
      <c r="I883">
        <v>-11.9893246478888</v>
      </c>
      <c r="J883">
        <v>-4.0250675440343002</v>
      </c>
      <c r="K883">
        <v>152.489642481185</v>
      </c>
      <c r="L883">
        <v>147.59778986857901</v>
      </c>
      <c r="M883">
        <v>43.858935013308802</v>
      </c>
      <c r="N883">
        <v>0.87890597178723096</v>
      </c>
      <c r="O883">
        <v>14.6077664842324</v>
      </c>
      <c r="P883">
        <v>18.976744186046499</v>
      </c>
      <c r="Q883">
        <v>2.8099207131213E-2</v>
      </c>
    </row>
    <row r="884" spans="1:17" x14ac:dyDescent="0.3">
      <c r="A884" t="s">
        <v>1913</v>
      </c>
      <c r="B884" t="s">
        <v>1914</v>
      </c>
      <c r="C884" t="str">
        <f>IFERROR(VLOOKUP(Table1[[#This Row],[Ticker]],[1]!Table1[[Symbol]:[Industry]],2,FALSE),"-")</f>
        <v>Metals &amp; Mining</v>
      </c>
      <c r="D884" t="s">
        <v>130</v>
      </c>
      <c r="E884">
        <v>3468.9322980000002</v>
      </c>
      <c r="F884">
        <v>1192.8499999999999</v>
      </c>
      <c r="G884">
        <v>-17.558303509501702</v>
      </c>
      <c r="H884">
        <v>-6.08265648185494</v>
      </c>
      <c r="I884">
        <v>-10.890421407727199</v>
      </c>
      <c r="J884">
        <v>-3.64249067488459</v>
      </c>
      <c r="K884">
        <v>1208.72718748016</v>
      </c>
      <c r="L884">
        <v>1136.91699610555</v>
      </c>
      <c r="M884">
        <v>34.590524075744803</v>
      </c>
      <c r="N884">
        <v>0.67956237908778006</v>
      </c>
      <c r="O884">
        <v>13.928825921113299</v>
      </c>
      <c r="P884">
        <v>24.9057591623036</v>
      </c>
      <c r="Q884">
        <v>-9.3909030505619998E-3</v>
      </c>
    </row>
    <row r="885" spans="1:17" x14ac:dyDescent="0.3">
      <c r="A885" t="s">
        <v>1915</v>
      </c>
      <c r="B885" t="s">
        <v>1916</v>
      </c>
      <c r="C885" t="str">
        <f>IFERROR(VLOOKUP(Table1[[#This Row],[Ticker]],[1]!Table1[[Symbol]:[Industry]],2,FALSE),"-")</f>
        <v>Automobile and Auto Components</v>
      </c>
      <c r="D885" t="s">
        <v>193</v>
      </c>
      <c r="E885">
        <v>3467.9811531750001</v>
      </c>
      <c r="F885">
        <v>220.99</v>
      </c>
      <c r="G885">
        <v>-19.628696659589799</v>
      </c>
      <c r="H885">
        <v>-4.4829890806724997</v>
      </c>
      <c r="I885">
        <v>-30.802467754403999</v>
      </c>
      <c r="J885">
        <v>-8.8257560837520899</v>
      </c>
      <c r="K885">
        <v>224.095314382938</v>
      </c>
      <c r="L885">
        <v>232.943891923998</v>
      </c>
      <c r="M885">
        <v>38.549445011057301</v>
      </c>
      <c r="N885">
        <v>1.5158766607224801</v>
      </c>
      <c r="O885">
        <v>35.300239829856501</v>
      </c>
      <c r="P885">
        <v>15.9748097612175</v>
      </c>
      <c r="Q885">
        <v>4.8005375119149998E-2</v>
      </c>
    </row>
    <row r="886" spans="1:17" hidden="1" x14ac:dyDescent="0.3">
      <c r="A886" t="s">
        <v>1917</v>
      </c>
      <c r="B886" t="s">
        <v>1918</v>
      </c>
      <c r="C886" t="str">
        <f>IFERROR(VLOOKUP(Table1[[#This Row],[Ticker]],[1]!Table1[[Symbol]:[Industry]],2,FALSE),"-")</f>
        <v>-</v>
      </c>
      <c r="D886" t="s">
        <v>46</v>
      </c>
      <c r="E886">
        <v>3457.5088335300002</v>
      </c>
      <c r="F886">
        <v>514.29999999999995</v>
      </c>
      <c r="G886">
        <v>197.992717477187</v>
      </c>
      <c r="H886">
        <v>37.197523341687699</v>
      </c>
      <c r="I886">
        <v>83.804346103717606</v>
      </c>
      <c r="J886">
        <v>17.384518127772701</v>
      </c>
      <c r="K886">
        <v>406.55952960865602</v>
      </c>
      <c r="L886">
        <v>300.89724290935402</v>
      </c>
      <c r="M886">
        <v>53.426182862342003</v>
      </c>
      <c r="N886">
        <v>2.3967629910309398</v>
      </c>
      <c r="O886">
        <v>25.6076220104997</v>
      </c>
      <c r="P886">
        <v>230.739549839228</v>
      </c>
      <c r="Q886">
        <v>4.9601458622981001E-2</v>
      </c>
    </row>
    <row r="887" spans="1:17" hidden="1" x14ac:dyDescent="0.3">
      <c r="A887" t="s">
        <v>1919</v>
      </c>
      <c r="B887" t="s">
        <v>1920</v>
      </c>
      <c r="C887" t="str">
        <f>IFERROR(VLOOKUP(Table1[[#This Row],[Ticker]],[1]!Table1[[Symbol]:[Industry]],2,FALSE),"-")</f>
        <v>-</v>
      </c>
      <c r="D887" t="s">
        <v>393</v>
      </c>
      <c r="E887">
        <v>3445.5959294999998</v>
      </c>
      <c r="F887">
        <v>4478.75</v>
      </c>
      <c r="G887">
        <v>17.928042284895302</v>
      </c>
      <c r="H887">
        <v>-1.8697030837008299</v>
      </c>
      <c r="I887">
        <v>-10.923214321656401</v>
      </c>
      <c r="J887">
        <v>-0.78256207485592699</v>
      </c>
      <c r="K887">
        <v>4291.2483660832904</v>
      </c>
      <c r="L887">
        <v>4066.3424521014699</v>
      </c>
      <c r="M887">
        <v>54.763162131841597</v>
      </c>
      <c r="N887">
        <v>2.3082567516252799</v>
      </c>
      <c r="O887">
        <v>13.804074797655501</v>
      </c>
      <c r="P887">
        <v>62.568058076225</v>
      </c>
      <c r="Q887">
        <v>6.2623716902612994E-2</v>
      </c>
    </row>
    <row r="888" spans="1:17" x14ac:dyDescent="0.3">
      <c r="A888" t="s">
        <v>1921</v>
      </c>
      <c r="B888" t="s">
        <v>1922</v>
      </c>
      <c r="C888" t="str">
        <f>IFERROR(VLOOKUP(Table1[[#This Row],[Ticker]],[1]!Table1[[Symbol]:[Industry]],2,FALSE),"-")</f>
        <v>Telecommunication</v>
      </c>
      <c r="D888" t="s">
        <v>916</v>
      </c>
      <c r="E888">
        <v>3444.1612169650002</v>
      </c>
      <c r="F888">
        <v>401.15</v>
      </c>
      <c r="G888">
        <v>47.912901106580598</v>
      </c>
      <c r="H888">
        <v>37.788122222141602</v>
      </c>
      <c r="I888">
        <v>19.275314286804601</v>
      </c>
      <c r="J888">
        <v>4.7098371306763704</v>
      </c>
      <c r="K888">
        <v>316.145393946382</v>
      </c>
      <c r="L888">
        <v>292.63652841411403</v>
      </c>
      <c r="M888">
        <v>72.446561320690293</v>
      </c>
      <c r="N888">
        <v>3.1464020696313599</v>
      </c>
      <c r="O888">
        <v>7.5657484731397302</v>
      </c>
      <c r="P888">
        <v>98.638276801188397</v>
      </c>
      <c r="Q888">
        <v>7.7192256114711005E-2</v>
      </c>
    </row>
    <row r="889" spans="1:17" x14ac:dyDescent="0.3">
      <c r="A889" t="s">
        <v>1923</v>
      </c>
      <c r="B889" t="s">
        <v>1924</v>
      </c>
      <c r="C889" t="str">
        <f>IFERROR(VLOOKUP(Table1[[#This Row],[Ticker]],[1]!Table1[[Symbol]:[Industry]],2,FALSE),"-")</f>
        <v>Textiles</v>
      </c>
      <c r="D889" t="s">
        <v>476</v>
      </c>
      <c r="E889">
        <v>3442.9787233799998</v>
      </c>
      <c r="F889">
        <v>544.1</v>
      </c>
      <c r="G889">
        <v>4.98197555406876</v>
      </c>
      <c r="H889">
        <v>-8.8337520925055397</v>
      </c>
      <c r="I889">
        <v>27.802218197917401</v>
      </c>
      <c r="J889">
        <v>-3.1342395853960201</v>
      </c>
      <c r="K889">
        <v>509.31688924826301</v>
      </c>
      <c r="L889">
        <v>446.67348514397702</v>
      </c>
      <c r="M889">
        <v>55.222995498695198</v>
      </c>
      <c r="N889">
        <v>0.57743692295827798</v>
      </c>
      <c r="O889">
        <v>5.06340746186362</v>
      </c>
      <c r="P889">
        <v>65.379939209726402</v>
      </c>
      <c r="Q889">
        <v>-3.5682199971218999E-2</v>
      </c>
    </row>
    <row r="890" spans="1:17" hidden="1" x14ac:dyDescent="0.3">
      <c r="A890" t="s">
        <v>1925</v>
      </c>
      <c r="B890" t="s">
        <v>1926</v>
      </c>
      <c r="C890" t="str">
        <f>IFERROR(VLOOKUP(Table1[[#This Row],[Ticker]],[1]!Table1[[Symbol]:[Industry]],2,FALSE),"-")</f>
        <v>-</v>
      </c>
      <c r="D890" t="s">
        <v>220</v>
      </c>
      <c r="E890">
        <v>3430.3284819999999</v>
      </c>
      <c r="F890">
        <v>2196.35</v>
      </c>
      <c r="G890">
        <v>145.48435753343799</v>
      </c>
      <c r="H890">
        <v>9.2465616105717192</v>
      </c>
      <c r="I890">
        <v>63.083210483647797</v>
      </c>
      <c r="J890">
        <v>-12.6819650328489</v>
      </c>
      <c r="K890">
        <v>1932.8014553548301</v>
      </c>
      <c r="L890">
        <v>1437.7894608131701</v>
      </c>
      <c r="M890">
        <v>52.788805243155601</v>
      </c>
      <c r="N890">
        <v>0.67196755086273496</v>
      </c>
      <c r="O890">
        <v>14.7358116875725</v>
      </c>
      <c r="P890">
        <v>185.24025974025901</v>
      </c>
    </row>
    <row r="891" spans="1:17" hidden="1" x14ac:dyDescent="0.3">
      <c r="A891" t="s">
        <v>1927</v>
      </c>
      <c r="B891" t="s">
        <v>1928</v>
      </c>
      <c r="C891" t="str">
        <f>IFERROR(VLOOKUP(Table1[[#This Row],[Ticker]],[1]!Table1[[Symbol]:[Industry]],2,FALSE),"-")</f>
        <v>-</v>
      </c>
      <c r="D891" t="s">
        <v>156</v>
      </c>
      <c r="E891">
        <v>3426.6118005899998</v>
      </c>
      <c r="F891">
        <v>374.55</v>
      </c>
      <c r="G891">
        <v>158.18755833434</v>
      </c>
      <c r="H891">
        <v>-13.0369043634582</v>
      </c>
      <c r="I891">
        <v>-25.427817045795599</v>
      </c>
      <c r="J891">
        <v>-10.975089669265399</v>
      </c>
      <c r="K891">
        <v>386.562957072823</v>
      </c>
      <c r="L891">
        <v>345.09401395609802</v>
      </c>
      <c r="M891">
        <v>28.159774407192501</v>
      </c>
      <c r="N891">
        <v>1.2320266808967599</v>
      </c>
      <c r="O891">
        <v>29.0081431050593</v>
      </c>
      <c r="P891">
        <v>199.52019192322999</v>
      </c>
      <c r="Q891">
        <v>8.7806646336964E-2</v>
      </c>
    </row>
    <row r="892" spans="1:17" hidden="1" x14ac:dyDescent="0.3">
      <c r="A892" t="s">
        <v>1929</v>
      </c>
      <c r="B892" t="s">
        <v>1930</v>
      </c>
      <c r="C892" t="str">
        <f>IFERROR(VLOOKUP(Table1[[#This Row],[Ticker]],[1]!Table1[[Symbol]:[Industry]],2,FALSE),"-")</f>
        <v>-</v>
      </c>
      <c r="D892" t="s">
        <v>49</v>
      </c>
      <c r="E892">
        <v>3412.7222971000001</v>
      </c>
      <c r="F892">
        <v>545.5</v>
      </c>
      <c r="G892">
        <v>48.000842021747502</v>
      </c>
      <c r="H892">
        <v>1.67951091932748</v>
      </c>
      <c r="I892">
        <v>18.1538681321626</v>
      </c>
      <c r="J892">
        <v>-2.7047709892100502</v>
      </c>
      <c r="K892">
        <v>521.13915284006305</v>
      </c>
      <c r="L892">
        <v>447.64429888426901</v>
      </c>
      <c r="M892">
        <v>45.864755854499698</v>
      </c>
      <c r="N892">
        <v>0.85726843613813297</v>
      </c>
      <c r="O892">
        <v>6.4344637946837704</v>
      </c>
      <c r="P892">
        <v>84.072886789269404</v>
      </c>
      <c r="Q892">
        <v>3.5358052710954997E-2</v>
      </c>
    </row>
    <row r="893" spans="1:17" hidden="1" x14ac:dyDescent="0.3">
      <c r="A893" t="s">
        <v>1931</v>
      </c>
      <c r="B893" t="s">
        <v>1932</v>
      </c>
      <c r="C893" t="str">
        <f>IFERROR(VLOOKUP(Table1[[#This Row],[Ticker]],[1]!Table1[[Symbol]:[Industry]],2,FALSE),"-")</f>
        <v>-</v>
      </c>
      <c r="D893" t="s">
        <v>1391</v>
      </c>
      <c r="E893">
        <v>3410.9615727</v>
      </c>
      <c r="F893">
        <v>779</v>
      </c>
      <c r="G893">
        <v>-4.5285281070419101</v>
      </c>
      <c r="H893">
        <v>32.1815446148712</v>
      </c>
      <c r="I893">
        <v>4.3137605609970997</v>
      </c>
      <c r="J893">
        <v>-4.8436071897117197</v>
      </c>
      <c r="K893">
        <v>647.59714579213403</v>
      </c>
      <c r="L893">
        <v>616.17713450757299</v>
      </c>
      <c r="M893">
        <v>63.568064744588497</v>
      </c>
      <c r="N893">
        <v>1.16524339894797</v>
      </c>
      <c r="O893">
        <v>8.7355584082156401</v>
      </c>
      <c r="P893">
        <v>73.419412288512902</v>
      </c>
      <c r="Q893">
        <v>-5.6512242768411998E-2</v>
      </c>
    </row>
    <row r="894" spans="1:17" x14ac:dyDescent="0.3">
      <c r="A894" t="s">
        <v>1933</v>
      </c>
      <c r="B894" t="s">
        <v>1934</v>
      </c>
      <c r="C894" t="str">
        <f>IFERROR(VLOOKUP(Table1[[#This Row],[Ticker]],[1]!Table1[[Symbol]:[Industry]],2,FALSE),"-")</f>
        <v>Financial Services</v>
      </c>
      <c r="D894" t="s">
        <v>557</v>
      </c>
      <c r="E894">
        <v>3393.3415236599999</v>
      </c>
      <c r="F894">
        <v>58.26</v>
      </c>
      <c r="G894">
        <v>54.981199336482099</v>
      </c>
      <c r="H894">
        <v>7.75968149502045</v>
      </c>
      <c r="I894">
        <v>28.280035725801</v>
      </c>
      <c r="J894">
        <v>-0.96221945762774497</v>
      </c>
      <c r="K894">
        <v>49.948194843494001</v>
      </c>
      <c r="L894">
        <v>44.730527523210498</v>
      </c>
      <c r="M894">
        <v>70.0009812408545</v>
      </c>
      <c r="N894">
        <v>1.2051096039145599</v>
      </c>
      <c r="O894">
        <v>5.3724682457947104</v>
      </c>
      <c r="P894">
        <v>90.703764320785595</v>
      </c>
      <c r="Q894">
        <v>-6.1376837592728002E-2</v>
      </c>
    </row>
    <row r="895" spans="1:17" hidden="1" x14ac:dyDescent="0.3">
      <c r="A895" t="s">
        <v>1935</v>
      </c>
      <c r="B895" t="s">
        <v>1936</v>
      </c>
      <c r="C895" t="str">
        <f>IFERROR(VLOOKUP(Table1[[#This Row],[Ticker]],[1]!Table1[[Symbol]:[Industry]],2,FALSE),"-")</f>
        <v>-</v>
      </c>
      <c r="D895" t="s">
        <v>293</v>
      </c>
      <c r="E895">
        <v>3392.1251067200001</v>
      </c>
      <c r="F895">
        <v>640.6</v>
      </c>
      <c r="G895">
        <v>-11.132834963598601</v>
      </c>
      <c r="H895">
        <v>-7.1576732632917599</v>
      </c>
      <c r="I895">
        <v>-13.2163552834103</v>
      </c>
      <c r="J895">
        <v>-2.1669941026164201</v>
      </c>
      <c r="K895">
        <v>634.90700283946796</v>
      </c>
      <c r="L895">
        <v>615.02008242275201</v>
      </c>
      <c r="M895">
        <v>50.993098365376497</v>
      </c>
      <c r="N895">
        <v>1.90620677616761</v>
      </c>
      <c r="O895">
        <v>12.8083047143302</v>
      </c>
      <c r="P895">
        <v>26.400947119179101</v>
      </c>
      <c r="Q895">
        <v>-0.15688450919598201</v>
      </c>
    </row>
    <row r="896" spans="1:17" hidden="1" x14ac:dyDescent="0.3">
      <c r="A896" t="s">
        <v>1937</v>
      </c>
      <c r="B896" t="s">
        <v>1938</v>
      </c>
      <c r="C896" t="str">
        <f>IFERROR(VLOOKUP(Table1[[#This Row],[Ticker]],[1]!Table1[[Symbol]:[Industry]],2,FALSE),"-")</f>
        <v>Fast Moving Consumer Goods</v>
      </c>
      <c r="D896" t="s">
        <v>484</v>
      </c>
      <c r="E896">
        <v>3380.02977246</v>
      </c>
      <c r="F896">
        <v>320.7</v>
      </c>
      <c r="G896">
        <v>-54.545545623210799</v>
      </c>
      <c r="H896">
        <v>1.6417447559515601</v>
      </c>
      <c r="I896">
        <v>-19.003654660974298</v>
      </c>
      <c r="J896">
        <v>-7.2465943998241897</v>
      </c>
      <c r="K896">
        <v>302.41655626983902</v>
      </c>
      <c r="M896">
        <v>62.395468351359099</v>
      </c>
      <c r="N896">
        <v>1.7290359196843501</v>
      </c>
      <c r="O896">
        <v>60.3991269098846</v>
      </c>
      <c r="P896">
        <v>30.312880942706201</v>
      </c>
    </row>
    <row r="897" spans="1:17" hidden="1" x14ac:dyDescent="0.3">
      <c r="A897" t="s">
        <v>1939</v>
      </c>
      <c r="B897" t="s">
        <v>1940</v>
      </c>
      <c r="C897" t="str">
        <f>IFERROR(VLOOKUP(Table1[[#This Row],[Ticker]],[1]!Table1[[Symbol]:[Industry]],2,FALSE),"-")</f>
        <v>-</v>
      </c>
      <c r="D897" t="s">
        <v>130</v>
      </c>
      <c r="E897">
        <v>3365.2275199999999</v>
      </c>
      <c r="F897">
        <v>684.2</v>
      </c>
      <c r="G897">
        <v>22.273168606976899</v>
      </c>
      <c r="H897">
        <v>8.2198907706900108</v>
      </c>
      <c r="I897">
        <v>31.978085872759198</v>
      </c>
      <c r="J897">
        <v>2.2286539999447101</v>
      </c>
      <c r="K897">
        <v>601.29333482050799</v>
      </c>
      <c r="L897">
        <v>520.29162970806499</v>
      </c>
      <c r="M897">
        <v>74.551137725185399</v>
      </c>
      <c r="N897">
        <v>1.08030235115232</v>
      </c>
      <c r="O897">
        <v>2.5979245834551299</v>
      </c>
      <c r="P897">
        <v>65.866666666666603</v>
      </c>
      <c r="Q897">
        <v>4.6280250429735999E-2</v>
      </c>
    </row>
    <row r="898" spans="1:17" hidden="1" x14ac:dyDescent="0.3">
      <c r="A898" t="s">
        <v>1941</v>
      </c>
      <c r="B898" t="s">
        <v>1942</v>
      </c>
      <c r="C898" t="str">
        <f>IFERROR(VLOOKUP(Table1[[#This Row],[Ticker]],[1]!Table1[[Symbol]:[Industry]],2,FALSE),"-")</f>
        <v>-</v>
      </c>
      <c r="D898" t="s">
        <v>125</v>
      </c>
      <c r="E898">
        <v>3364.0294105599901</v>
      </c>
      <c r="F898">
        <v>109.76</v>
      </c>
      <c r="G898">
        <v>61.793742779772501</v>
      </c>
      <c r="H898">
        <v>-5.8563601740000699</v>
      </c>
      <c r="I898">
        <v>-22.282304530856301</v>
      </c>
      <c r="J898">
        <v>-3.5956949899665198</v>
      </c>
      <c r="K898">
        <v>107.215832168744</v>
      </c>
      <c r="L898">
        <v>100.577055956899</v>
      </c>
      <c r="M898">
        <v>65.583706812674805</v>
      </c>
      <c r="N898">
        <v>1.61787968414815</v>
      </c>
      <c r="O898">
        <v>47.321428571428498</v>
      </c>
      <c r="P898">
        <v>108.669201520912</v>
      </c>
      <c r="Q898">
        <v>0.18080204802606101</v>
      </c>
    </row>
    <row r="899" spans="1:17" hidden="1" x14ac:dyDescent="0.3">
      <c r="A899" t="s">
        <v>1943</v>
      </c>
      <c r="B899" t="s">
        <v>1944</v>
      </c>
      <c r="C899" t="str">
        <f>IFERROR(VLOOKUP(Table1[[#This Row],[Ticker]],[1]!Table1[[Symbol]:[Industry]],2,FALSE),"-")</f>
        <v>-</v>
      </c>
      <c r="D899" t="s">
        <v>1945</v>
      </c>
      <c r="E899">
        <v>3357.5460027200002</v>
      </c>
      <c r="F899">
        <v>291.10000000000002</v>
      </c>
      <c r="G899">
        <v>27.5405628615739</v>
      </c>
      <c r="H899">
        <v>-10.616341615234701</v>
      </c>
      <c r="I899">
        <v>65.212846067530407</v>
      </c>
      <c r="J899">
        <v>-11.235330417464301</v>
      </c>
      <c r="K899">
        <v>279.438055237323</v>
      </c>
      <c r="M899">
        <v>40.416036169188502</v>
      </c>
      <c r="N899">
        <v>0.92911832664604699</v>
      </c>
      <c r="O899">
        <v>13.363105462040499</v>
      </c>
      <c r="P899">
        <v>168.914549653579</v>
      </c>
    </row>
    <row r="900" spans="1:17" hidden="1" x14ac:dyDescent="0.3">
      <c r="A900" t="s">
        <v>1946</v>
      </c>
      <c r="B900" t="s">
        <v>1947</v>
      </c>
      <c r="C900" t="str">
        <f>IFERROR(VLOOKUP(Table1[[#This Row],[Ticker]],[1]!Table1[[Symbol]:[Industry]],2,FALSE),"-")</f>
        <v>-</v>
      </c>
      <c r="E900">
        <v>3354.8901140019998</v>
      </c>
      <c r="F900">
        <v>62.62</v>
      </c>
      <c r="G900">
        <v>9422.8265013213095</v>
      </c>
      <c r="H900">
        <v>40.616637538859898</v>
      </c>
      <c r="I900">
        <v>563.53179520283095</v>
      </c>
      <c r="J900">
        <v>7.1621859188605601</v>
      </c>
      <c r="K900">
        <v>43.7028262588668</v>
      </c>
      <c r="L900">
        <v>24.469511187090799</v>
      </c>
      <c r="M900">
        <v>99.391786356432604</v>
      </c>
      <c r="N900">
        <v>1.24432898358668</v>
      </c>
      <c r="O900">
        <v>0</v>
      </c>
      <c r="P900">
        <v>9925.9212880143095</v>
      </c>
      <c r="Q900">
        <v>0.331043387100596</v>
      </c>
    </row>
    <row r="901" spans="1:17" hidden="1" x14ac:dyDescent="0.3">
      <c r="A901" t="s">
        <v>1948</v>
      </c>
      <c r="B901" t="s">
        <v>1949</v>
      </c>
      <c r="C901" t="str">
        <f>IFERROR(VLOOKUP(Table1[[#This Row],[Ticker]],[1]!Table1[[Symbol]:[Industry]],2,FALSE),"-")</f>
        <v>-</v>
      </c>
      <c r="D901" t="s">
        <v>476</v>
      </c>
      <c r="E901">
        <v>3339.5473584000001</v>
      </c>
      <c r="F901">
        <v>759.95</v>
      </c>
      <c r="G901">
        <v>130.65856340302301</v>
      </c>
      <c r="H901">
        <v>10.1204871844416</v>
      </c>
      <c r="I901">
        <v>6.9968746902623904</v>
      </c>
      <c r="J901">
        <v>-5.5393143813831802</v>
      </c>
      <c r="K901">
        <v>677.36631882209304</v>
      </c>
      <c r="L901">
        <v>590.40260349616904</v>
      </c>
      <c r="M901">
        <v>65.0470176162477</v>
      </c>
      <c r="N901">
        <v>2.8505612542250498</v>
      </c>
      <c r="O901">
        <v>8.4742417264293604</v>
      </c>
      <c r="P901">
        <v>159.346472144015</v>
      </c>
      <c r="Q901">
        <v>0.13279852860350699</v>
      </c>
    </row>
    <row r="902" spans="1:17" hidden="1" x14ac:dyDescent="0.3">
      <c r="A902" t="s">
        <v>1950</v>
      </c>
      <c r="B902" t="s">
        <v>1951</v>
      </c>
      <c r="C902" t="str">
        <f>IFERROR(VLOOKUP(Table1[[#This Row],[Ticker]],[1]!Table1[[Symbol]:[Industry]],2,FALSE),"-")</f>
        <v>-</v>
      </c>
      <c r="D902" t="s">
        <v>220</v>
      </c>
      <c r="E902">
        <v>3338.9190119999998</v>
      </c>
      <c r="F902">
        <v>251.68</v>
      </c>
      <c r="G902">
        <v>278.63525742931802</v>
      </c>
      <c r="H902">
        <v>51.8890347288512</v>
      </c>
      <c r="I902">
        <v>148.199043071933</v>
      </c>
      <c r="J902">
        <v>20.494845537101799</v>
      </c>
      <c r="K902">
        <v>151.125755362321</v>
      </c>
      <c r="L902">
        <v>107.831841202188</v>
      </c>
      <c r="M902">
        <v>94.626108781755406</v>
      </c>
      <c r="N902">
        <v>1.3356047598018299</v>
      </c>
      <c r="O902">
        <v>0</v>
      </c>
      <c r="P902">
        <v>356.769509981851</v>
      </c>
      <c r="Q902">
        <v>0.11826951655185</v>
      </c>
    </row>
    <row r="903" spans="1:17" hidden="1" x14ac:dyDescent="0.3">
      <c r="A903" t="s">
        <v>1952</v>
      </c>
      <c r="B903" t="s">
        <v>1953</v>
      </c>
      <c r="C903" t="str">
        <f>IFERROR(VLOOKUP(Table1[[#This Row],[Ticker]],[1]!Table1[[Symbol]:[Industry]],2,FALSE),"-")</f>
        <v>-</v>
      </c>
      <c r="D903" t="s">
        <v>800</v>
      </c>
      <c r="E903">
        <v>3323.97</v>
      </c>
      <c r="F903">
        <v>38.549999999999997</v>
      </c>
      <c r="G903">
        <v>233.92140998505701</v>
      </c>
      <c r="H903">
        <v>5.2376479621707501</v>
      </c>
      <c r="I903">
        <v>9.6288926962974806</v>
      </c>
      <c r="J903">
        <v>3.9890727655595</v>
      </c>
      <c r="K903">
        <v>37.312354573293099</v>
      </c>
      <c r="L903">
        <v>31.351434172342898</v>
      </c>
      <c r="M903">
        <v>57.039192332904797</v>
      </c>
      <c r="N903">
        <v>1.0619467565303999</v>
      </c>
      <c r="O903">
        <v>17.380025940337202</v>
      </c>
      <c r="P903">
        <v>253.66972477064201</v>
      </c>
      <c r="Q903">
        <v>0.12913485832859101</v>
      </c>
    </row>
    <row r="904" spans="1:17" hidden="1" x14ac:dyDescent="0.3">
      <c r="A904" t="s">
        <v>1954</v>
      </c>
      <c r="B904" t="s">
        <v>1955</v>
      </c>
      <c r="C904" t="str">
        <f>IFERROR(VLOOKUP(Table1[[#This Row],[Ticker]],[1]!Table1[[Symbol]:[Industry]],2,FALSE),"-")</f>
        <v>-</v>
      </c>
      <c r="D904" t="s">
        <v>83</v>
      </c>
      <c r="E904">
        <v>3315.2663731900002</v>
      </c>
      <c r="F904">
        <v>581.45000000000005</v>
      </c>
      <c r="G904">
        <v>-3.1949766190391302</v>
      </c>
      <c r="H904">
        <v>14.4364300886519</v>
      </c>
      <c r="I904">
        <v>11.2101123813367</v>
      </c>
      <c r="J904">
        <v>13.73383899886</v>
      </c>
      <c r="O904">
        <v>7.9198555335798302</v>
      </c>
      <c r="P904">
        <v>23.660144619310898</v>
      </c>
    </row>
    <row r="905" spans="1:17" x14ac:dyDescent="0.3">
      <c r="A905" t="s">
        <v>1956</v>
      </c>
      <c r="B905" t="s">
        <v>1957</v>
      </c>
      <c r="C905" t="str">
        <f>IFERROR(VLOOKUP(Table1[[#This Row],[Ticker]],[1]!Table1[[Symbol]:[Industry]],2,FALSE),"-")</f>
        <v>Consumer Durables</v>
      </c>
      <c r="D905" t="s">
        <v>46</v>
      </c>
      <c r="E905">
        <v>3304.8717000000001</v>
      </c>
      <c r="F905">
        <v>1952.15</v>
      </c>
      <c r="G905">
        <v>3.1720653878132898</v>
      </c>
      <c r="H905">
        <v>15.4735642344334</v>
      </c>
      <c r="I905">
        <v>6.3841341642522798</v>
      </c>
      <c r="J905">
        <v>-4.1473244262991003</v>
      </c>
      <c r="K905">
        <v>1773.9354242844299</v>
      </c>
      <c r="L905">
        <v>1654.84950009608</v>
      </c>
      <c r="M905">
        <v>51.479780102991299</v>
      </c>
      <c r="N905">
        <v>0.94433263913090304</v>
      </c>
      <c r="O905">
        <v>7.0614450733806198</v>
      </c>
      <c r="P905">
        <v>38.058698727015503</v>
      </c>
      <c r="Q905">
        <v>2.5292913486075E-2</v>
      </c>
    </row>
    <row r="906" spans="1:17" hidden="1" x14ac:dyDescent="0.3">
      <c r="A906" t="s">
        <v>1958</v>
      </c>
      <c r="B906" t="s">
        <v>1959</v>
      </c>
      <c r="C906" t="str">
        <f>IFERROR(VLOOKUP(Table1[[#This Row],[Ticker]],[1]!Table1[[Symbol]:[Industry]],2,FALSE),"-")</f>
        <v>-</v>
      </c>
      <c r="D906" t="s">
        <v>97</v>
      </c>
      <c r="E906">
        <v>3290.8709486160001</v>
      </c>
      <c r="F906">
        <v>70.709999999999994</v>
      </c>
      <c r="G906">
        <v>92.908089096016198</v>
      </c>
      <c r="H906">
        <v>17.916030034015598</v>
      </c>
      <c r="I906">
        <v>12.6790343980446</v>
      </c>
      <c r="J906">
        <v>23.0411653090313</v>
      </c>
      <c r="K906">
        <v>54.9388963638999</v>
      </c>
      <c r="L906">
        <v>49.096480016490702</v>
      </c>
      <c r="M906">
        <v>93.065003555554696</v>
      </c>
      <c r="N906">
        <v>2.5131312086678199</v>
      </c>
      <c r="O906">
        <v>2.95573469099137</v>
      </c>
      <c r="P906">
        <v>177.83889980353601</v>
      </c>
      <c r="Q906">
        <v>8.3888499163568997E-2</v>
      </c>
    </row>
    <row r="907" spans="1:17" x14ac:dyDescent="0.3">
      <c r="A907" t="s">
        <v>1960</v>
      </c>
      <c r="B907" t="s">
        <v>1961</v>
      </c>
      <c r="C907" t="str">
        <f>IFERROR(VLOOKUP(Table1[[#This Row],[Ticker]],[1]!Table1[[Symbol]:[Industry]],2,FALSE),"-")</f>
        <v>Fast Moving Consumer Goods</v>
      </c>
      <c r="D907" t="s">
        <v>989</v>
      </c>
      <c r="E907">
        <v>3280.0652540750002</v>
      </c>
      <c r="F907">
        <v>405.25</v>
      </c>
      <c r="G907">
        <v>-18.432599072103802</v>
      </c>
      <c r="H907">
        <v>-6.1476553570191097</v>
      </c>
      <c r="I907">
        <v>-9.9270399952250301</v>
      </c>
      <c r="J907">
        <v>2.92410289086413</v>
      </c>
      <c r="K907">
        <v>402.72107453041201</v>
      </c>
      <c r="L907">
        <v>395.86656315290401</v>
      </c>
      <c r="M907">
        <v>41.550696206725497</v>
      </c>
      <c r="N907">
        <v>1.0672830142624801</v>
      </c>
      <c r="O907">
        <v>20.913016656384901</v>
      </c>
      <c r="P907">
        <v>19.8787161662475</v>
      </c>
      <c r="Q907">
        <v>-3.7134952670364998E-2</v>
      </c>
    </row>
    <row r="908" spans="1:17" hidden="1" x14ac:dyDescent="0.3">
      <c r="A908" t="s">
        <v>1962</v>
      </c>
      <c r="B908" t="s">
        <v>1963</v>
      </c>
      <c r="C908" t="str">
        <f>IFERROR(VLOOKUP(Table1[[#This Row],[Ticker]],[1]!Table1[[Symbol]:[Industry]],2,FALSE),"-")</f>
        <v>-</v>
      </c>
      <c r="D908" t="s">
        <v>49</v>
      </c>
      <c r="E908">
        <v>3275.4286306499998</v>
      </c>
      <c r="F908">
        <v>240.84</v>
      </c>
      <c r="G908">
        <v>35.588824627471702</v>
      </c>
      <c r="H908">
        <v>-9.9155629722981207</v>
      </c>
      <c r="I908">
        <v>7.4925219958644398</v>
      </c>
      <c r="J908">
        <v>-1.6329508182649699</v>
      </c>
      <c r="K908">
        <v>241.19650809848301</v>
      </c>
      <c r="L908">
        <v>211.28986368223201</v>
      </c>
      <c r="M908">
        <v>39.491052836185098</v>
      </c>
      <c r="N908">
        <v>0.78385701191964596</v>
      </c>
      <c r="O908">
        <v>16.259757515362899</v>
      </c>
      <c r="P908">
        <v>65.867768595041298</v>
      </c>
      <c r="Q908">
        <v>-3.7762768459018999E-2</v>
      </c>
    </row>
    <row r="909" spans="1:17" x14ac:dyDescent="0.3">
      <c r="A909" t="s">
        <v>1964</v>
      </c>
      <c r="B909" t="s">
        <v>1965</v>
      </c>
      <c r="C909" t="str">
        <f>IFERROR(VLOOKUP(Table1[[#This Row],[Ticker]],[1]!Table1[[Symbol]:[Industry]],2,FALSE),"-")</f>
        <v>Consumer Durables</v>
      </c>
      <c r="D909" t="s">
        <v>1103</v>
      </c>
      <c r="E909">
        <v>3237.7940500750001</v>
      </c>
      <c r="F909">
        <v>447.85</v>
      </c>
      <c r="G909">
        <v>-45.760961759148998</v>
      </c>
      <c r="H909">
        <v>14.9181352579518</v>
      </c>
      <c r="I909">
        <v>-22.528991751244</v>
      </c>
      <c r="J909">
        <v>-5.7980834539016097</v>
      </c>
      <c r="K909">
        <v>416.09758212205202</v>
      </c>
      <c r="L909">
        <v>431.45076120391599</v>
      </c>
      <c r="M909">
        <v>51.051054942299601</v>
      </c>
      <c r="N909">
        <v>1.2803709849165801</v>
      </c>
      <c r="O909">
        <v>48.286256559115699</v>
      </c>
      <c r="P909">
        <v>42.174603174603099</v>
      </c>
      <c r="Q909">
        <v>-3.6472562166E-4</v>
      </c>
    </row>
    <row r="910" spans="1:17" hidden="1" x14ac:dyDescent="0.3">
      <c r="A910" t="s">
        <v>1966</v>
      </c>
      <c r="B910" t="s">
        <v>1967</v>
      </c>
      <c r="C910" t="str">
        <f>IFERROR(VLOOKUP(Table1[[#This Row],[Ticker]],[1]!Table1[[Symbol]:[Industry]],2,FALSE),"-")</f>
        <v>-</v>
      </c>
      <c r="D910" t="s">
        <v>623</v>
      </c>
      <c r="E910">
        <v>3232.1722348799999</v>
      </c>
      <c r="F910">
        <v>236.07</v>
      </c>
      <c r="G910">
        <v>66.023093793043799</v>
      </c>
      <c r="H910">
        <v>15.7217841124599</v>
      </c>
      <c r="I910">
        <v>15.6886076650094</v>
      </c>
      <c r="J910">
        <v>16.068203886069899</v>
      </c>
      <c r="K910">
        <v>184.89408729008599</v>
      </c>
      <c r="L910">
        <v>167.34547241986101</v>
      </c>
      <c r="M910">
        <v>93.460663585971801</v>
      </c>
      <c r="N910">
        <v>2.9734721613849602</v>
      </c>
      <c r="O910">
        <v>5.4771889693734996</v>
      </c>
      <c r="P910">
        <v>99.131168283424699</v>
      </c>
      <c r="Q910">
        <v>0.19555824693156201</v>
      </c>
    </row>
    <row r="911" spans="1:17" x14ac:dyDescent="0.3">
      <c r="A911" t="s">
        <v>1968</v>
      </c>
      <c r="B911" t="s">
        <v>1969</v>
      </c>
      <c r="C911" t="str">
        <f>IFERROR(VLOOKUP(Table1[[#This Row],[Ticker]],[1]!Table1[[Symbol]:[Industry]],2,FALSE),"-")</f>
        <v>Automobile and Auto Components</v>
      </c>
      <c r="D911" t="s">
        <v>258</v>
      </c>
      <c r="E911">
        <v>3229.9456449999998</v>
      </c>
      <c r="F911">
        <v>333.25</v>
      </c>
      <c r="G911">
        <v>25.945141186366701</v>
      </c>
      <c r="H911">
        <v>-4.1060903768543104</v>
      </c>
      <c r="I911">
        <v>-19.1050293210963</v>
      </c>
      <c r="J911">
        <v>-3.3816836154463399</v>
      </c>
      <c r="K911">
        <v>330.27624995748101</v>
      </c>
      <c r="L911">
        <v>301.17372860908301</v>
      </c>
      <c r="M911">
        <v>38.343868835044901</v>
      </c>
      <c r="N911">
        <v>0.57026476815215099</v>
      </c>
      <c r="O911">
        <v>20.4951237809452</v>
      </c>
      <c r="P911">
        <v>56.4553990610328</v>
      </c>
      <c r="Q911">
        <v>7.9396113847996996E-2</v>
      </c>
    </row>
    <row r="912" spans="1:17" x14ac:dyDescent="0.3">
      <c r="A912" t="s">
        <v>1970</v>
      </c>
      <c r="B912" t="s">
        <v>1971</v>
      </c>
      <c r="C912" t="str">
        <f>IFERROR(VLOOKUP(Table1[[#This Row],[Ticker]],[1]!Table1[[Symbol]:[Industry]],2,FALSE),"-")</f>
        <v>Healthcare</v>
      </c>
      <c r="D912" t="s">
        <v>62</v>
      </c>
      <c r="E912">
        <v>3216.897516</v>
      </c>
      <c r="F912">
        <v>399.7</v>
      </c>
      <c r="G912">
        <v>37.008099223847097</v>
      </c>
      <c r="H912">
        <v>-7.70967318517528</v>
      </c>
      <c r="I912">
        <v>17.173428888062599</v>
      </c>
      <c r="J912">
        <v>-7.3359495296703798</v>
      </c>
      <c r="K912">
        <v>385.935153265466</v>
      </c>
      <c r="L912">
        <v>341.54964762376699</v>
      </c>
      <c r="M912">
        <v>49.904430760640302</v>
      </c>
      <c r="N912">
        <v>0.93188971481914695</v>
      </c>
      <c r="O912">
        <v>6.2546910182637001</v>
      </c>
      <c r="P912">
        <v>71.324474924989204</v>
      </c>
      <c r="Q912">
        <v>-5.0632392897915997E-2</v>
      </c>
    </row>
    <row r="913" spans="1:17" hidden="1" x14ac:dyDescent="0.3">
      <c r="A913" t="s">
        <v>1972</v>
      </c>
      <c r="B913" t="s">
        <v>1973</v>
      </c>
      <c r="C913" t="str">
        <f>IFERROR(VLOOKUP(Table1[[#This Row],[Ticker]],[1]!Table1[[Symbol]:[Industry]],2,FALSE),"-")</f>
        <v>-</v>
      </c>
      <c r="D913" t="s">
        <v>78</v>
      </c>
      <c r="E913">
        <v>3215.9383361999999</v>
      </c>
      <c r="F913">
        <v>250.29</v>
      </c>
      <c r="G913">
        <v>97.404902855944798</v>
      </c>
      <c r="H913">
        <v>4.4404144771482601</v>
      </c>
      <c r="I913">
        <v>22.544267486817802</v>
      </c>
      <c r="J913">
        <v>-2.7114689995559198</v>
      </c>
      <c r="K913">
        <v>223.076025421938</v>
      </c>
      <c r="L913">
        <v>181.53179248212399</v>
      </c>
      <c r="M913">
        <v>49.057952093879599</v>
      </c>
      <c r="N913">
        <v>0.87978233804256101</v>
      </c>
      <c r="O913">
        <v>9.4490391146270394</v>
      </c>
      <c r="P913">
        <v>128.679762448606</v>
      </c>
      <c r="Q913">
        <v>3.2241651299392E-2</v>
      </c>
    </row>
    <row r="914" spans="1:17" x14ac:dyDescent="0.3">
      <c r="A914" t="s">
        <v>1974</v>
      </c>
      <c r="B914" t="s">
        <v>1975</v>
      </c>
      <c r="C914" t="str">
        <f>IFERROR(VLOOKUP(Table1[[#This Row],[Ticker]],[1]!Table1[[Symbol]:[Industry]],2,FALSE),"-")</f>
        <v>Capital Goods</v>
      </c>
      <c r="D914" t="s">
        <v>253</v>
      </c>
      <c r="E914">
        <v>3215.3729203500002</v>
      </c>
      <c r="F914">
        <v>1024.25</v>
      </c>
      <c r="G914">
        <v>-46.984398423870601</v>
      </c>
      <c r="H914">
        <v>13.3428691107591</v>
      </c>
      <c r="I914">
        <v>-19.122916915156701</v>
      </c>
      <c r="J914">
        <v>-4.9252537782364296</v>
      </c>
      <c r="K914">
        <v>949.27279024234804</v>
      </c>
      <c r="L914">
        <v>1002.97713917867</v>
      </c>
      <c r="M914">
        <v>49.220408555518198</v>
      </c>
      <c r="N914">
        <v>1.32850704534874</v>
      </c>
      <c r="O914">
        <v>29.1676836709787</v>
      </c>
      <c r="P914">
        <v>36.266879531696901</v>
      </c>
      <c r="Q914">
        <v>-6.6364731059425003E-2</v>
      </c>
    </row>
    <row r="915" spans="1:17" x14ac:dyDescent="0.3">
      <c r="A915" t="s">
        <v>1976</v>
      </c>
      <c r="B915" t="s">
        <v>1977</v>
      </c>
      <c r="C915" t="str">
        <f>IFERROR(VLOOKUP(Table1[[#This Row],[Ticker]],[1]!Table1[[Symbol]:[Industry]],2,FALSE),"-")</f>
        <v>Financial Services</v>
      </c>
      <c r="D915" t="s">
        <v>576</v>
      </c>
      <c r="E915">
        <v>3205.7631945449998</v>
      </c>
      <c r="F915">
        <v>1072.3499999999999</v>
      </c>
      <c r="G915">
        <v>22.270989846467302</v>
      </c>
      <c r="H915">
        <v>-3.75919875809186</v>
      </c>
      <c r="I915">
        <v>4.4031504225482999E-2</v>
      </c>
      <c r="J915">
        <v>-2.9306666912349</v>
      </c>
      <c r="K915">
        <v>1082.5999574380501</v>
      </c>
      <c r="L915">
        <v>1014.22986583749</v>
      </c>
      <c r="M915">
        <v>45.023421603294601</v>
      </c>
      <c r="N915">
        <v>1.33477202624642</v>
      </c>
      <c r="O915">
        <v>17.867300787988999</v>
      </c>
      <c r="P915">
        <v>53.258539374017403</v>
      </c>
      <c r="Q915">
        <v>2.1827296683393001E-2</v>
      </c>
    </row>
    <row r="916" spans="1:17" hidden="1" x14ac:dyDescent="0.3">
      <c r="A916" t="s">
        <v>1978</v>
      </c>
      <c r="B916" t="s">
        <v>1979</v>
      </c>
      <c r="C916" t="str">
        <f>IFERROR(VLOOKUP(Table1[[#This Row],[Ticker]],[1]!Table1[[Symbol]:[Industry]],2,FALSE),"-")</f>
        <v>-</v>
      </c>
      <c r="D916" t="s">
        <v>734</v>
      </c>
      <c r="E916">
        <v>3203.2027944000001</v>
      </c>
      <c r="F916">
        <v>780.2</v>
      </c>
      <c r="G916">
        <v>-17.967036894303799</v>
      </c>
      <c r="H916">
        <v>0.73300202291032002</v>
      </c>
      <c r="I916">
        <v>1.09111632957045</v>
      </c>
      <c r="J916">
        <v>-4.7530406142443304</v>
      </c>
      <c r="K916">
        <v>744.69748977119104</v>
      </c>
      <c r="L916">
        <v>690.39295147180201</v>
      </c>
      <c r="M916">
        <v>44.0996305412407</v>
      </c>
      <c r="N916">
        <v>0.596586100252253</v>
      </c>
      <c r="O916">
        <v>11.843117149448799</v>
      </c>
      <c r="P916">
        <v>39.023521026372002</v>
      </c>
      <c r="Q916">
        <v>-2.6409260480519E-2</v>
      </c>
    </row>
    <row r="917" spans="1:17" hidden="1" x14ac:dyDescent="0.3">
      <c r="A917" t="s">
        <v>1980</v>
      </c>
      <c r="B917" t="s">
        <v>1981</v>
      </c>
      <c r="C917" t="str">
        <f>IFERROR(VLOOKUP(Table1[[#This Row],[Ticker]],[1]!Table1[[Symbol]:[Industry]],2,FALSE),"-")</f>
        <v>-</v>
      </c>
      <c r="D917" t="s">
        <v>369</v>
      </c>
      <c r="E917">
        <v>3201.8364703799998</v>
      </c>
      <c r="F917">
        <v>257.31</v>
      </c>
      <c r="G917">
        <v>62.271019673386498</v>
      </c>
      <c r="H917">
        <v>-9.0412699940432493</v>
      </c>
      <c r="I917">
        <v>59.7393124272661</v>
      </c>
      <c r="J917">
        <v>-1.0118045270123901</v>
      </c>
      <c r="K917">
        <v>231.867526574865</v>
      </c>
      <c r="L917">
        <v>184.61292773192599</v>
      </c>
      <c r="M917">
        <v>51.5728368400137</v>
      </c>
      <c r="N917">
        <v>1.0057272778769399</v>
      </c>
      <c r="O917">
        <v>10.7613384633321</v>
      </c>
      <c r="P917">
        <v>128.730165785145</v>
      </c>
      <c r="Q917">
        <v>0.15844233346817299</v>
      </c>
    </row>
    <row r="918" spans="1:17" hidden="1" x14ac:dyDescent="0.3">
      <c r="A918" t="s">
        <v>1982</v>
      </c>
      <c r="B918" t="s">
        <v>1983</v>
      </c>
      <c r="C918" t="str">
        <f>IFERROR(VLOOKUP(Table1[[#This Row],[Ticker]],[1]!Table1[[Symbol]:[Industry]],2,FALSE),"-")</f>
        <v>-</v>
      </c>
      <c r="E918">
        <v>3194.2175000000002</v>
      </c>
      <c r="F918">
        <v>597.04999999999995</v>
      </c>
      <c r="G918">
        <v>387.92143439524602</v>
      </c>
      <c r="H918">
        <v>-23.377631937815298</v>
      </c>
      <c r="I918">
        <v>124.769915030248</v>
      </c>
      <c r="J918">
        <v>-6.6267150328489803</v>
      </c>
      <c r="K918">
        <v>600.27793267243101</v>
      </c>
      <c r="L918">
        <v>426.373963866829</v>
      </c>
      <c r="M918">
        <v>39.651484237111497</v>
      </c>
      <c r="N918">
        <v>2.8596651900807002</v>
      </c>
      <c r="O918">
        <v>32.761075286826902</v>
      </c>
      <c r="P918">
        <v>793.78742514969997</v>
      </c>
      <c r="Q918">
        <v>0.221767444602051</v>
      </c>
    </row>
    <row r="919" spans="1:17" hidden="1" x14ac:dyDescent="0.3">
      <c r="A919" t="s">
        <v>1984</v>
      </c>
      <c r="B919" t="s">
        <v>1985</v>
      </c>
      <c r="C919" t="str">
        <f>IFERROR(VLOOKUP(Table1[[#This Row],[Ticker]],[1]!Table1[[Symbol]:[Industry]],2,FALSE),"-")</f>
        <v>-</v>
      </c>
      <c r="D919" t="s">
        <v>1391</v>
      </c>
      <c r="E919">
        <v>3181.04884128</v>
      </c>
      <c r="F919">
        <v>216.2</v>
      </c>
      <c r="G919">
        <v>-19.481358346160501</v>
      </c>
      <c r="K919">
        <v>198.53034696656701</v>
      </c>
      <c r="L919">
        <v>172.215069946667</v>
      </c>
      <c r="M919">
        <v>81.1750791682543</v>
      </c>
      <c r="N919">
        <v>1</v>
      </c>
      <c r="O919">
        <v>2.8445883441258202</v>
      </c>
      <c r="P919">
        <v>14.1499472016895</v>
      </c>
      <c r="Q919">
        <v>0.14788253940821999</v>
      </c>
    </row>
    <row r="920" spans="1:17" hidden="1" x14ac:dyDescent="0.3">
      <c r="A920" t="s">
        <v>1986</v>
      </c>
      <c r="B920" t="s">
        <v>1987</v>
      </c>
      <c r="C920" t="str">
        <f>IFERROR(VLOOKUP(Table1[[#This Row],[Ticker]],[1]!Table1[[Symbol]:[Industry]],2,FALSE),"-")</f>
        <v>-</v>
      </c>
      <c r="D920" t="s">
        <v>21</v>
      </c>
      <c r="E920">
        <v>3178.0756700000002</v>
      </c>
      <c r="F920">
        <v>314.95</v>
      </c>
      <c r="G920">
        <v>-26.862120316960599</v>
      </c>
      <c r="H920">
        <v>-0.90557806576149202</v>
      </c>
      <c r="I920">
        <v>-20.343973760998999</v>
      </c>
      <c r="J920">
        <v>5.3285953119786003</v>
      </c>
      <c r="K920">
        <v>279.80044171631499</v>
      </c>
      <c r="L920">
        <v>281.27965383216002</v>
      </c>
      <c r="M920">
        <v>80.683248189285393</v>
      </c>
      <c r="N920">
        <v>1.53054934873681</v>
      </c>
      <c r="O920">
        <v>27.702809969836402</v>
      </c>
      <c r="P920">
        <v>50.0119075970469</v>
      </c>
      <c r="Q920">
        <v>0.14502211362857301</v>
      </c>
    </row>
    <row r="921" spans="1:17" hidden="1" x14ac:dyDescent="0.3">
      <c r="A921" t="s">
        <v>1988</v>
      </c>
      <c r="B921" t="s">
        <v>1989</v>
      </c>
      <c r="C921" t="str">
        <f>IFERROR(VLOOKUP(Table1[[#This Row],[Ticker]],[1]!Table1[[Symbol]:[Industry]],2,FALSE),"-")</f>
        <v>-</v>
      </c>
      <c r="D921" t="s">
        <v>258</v>
      </c>
      <c r="E921">
        <v>3171.58</v>
      </c>
      <c r="F921">
        <v>15857.9</v>
      </c>
      <c r="G921">
        <v>29.014846456287501</v>
      </c>
      <c r="H921">
        <v>-3.5832923151738498</v>
      </c>
      <c r="I921">
        <v>0.54827555497398095</v>
      </c>
      <c r="J921">
        <v>1.8917033932546601</v>
      </c>
      <c r="K921">
        <v>14958.057232654601</v>
      </c>
      <c r="L921">
        <v>13363.4995233952</v>
      </c>
      <c r="M921">
        <v>49.374534722123499</v>
      </c>
      <c r="N921">
        <v>0.76307508813779301</v>
      </c>
      <c r="O921">
        <v>7.2024038491855702</v>
      </c>
      <c r="P921">
        <v>60.099949520444198</v>
      </c>
      <c r="Q921">
        <v>0.124044040880298</v>
      </c>
    </row>
    <row r="922" spans="1:17" hidden="1" x14ac:dyDescent="0.3">
      <c r="A922" t="s">
        <v>1990</v>
      </c>
      <c r="B922" t="s">
        <v>1991</v>
      </c>
      <c r="C922" t="str">
        <f>IFERROR(VLOOKUP(Table1[[#This Row],[Ticker]],[1]!Table1[[Symbol]:[Industry]],2,FALSE),"-")</f>
        <v>-</v>
      </c>
      <c r="D922" t="s">
        <v>130</v>
      </c>
      <c r="E922">
        <v>3165.16994157</v>
      </c>
      <c r="F922">
        <v>18.329999999999998</v>
      </c>
      <c r="G922">
        <v>49.0678821129912</v>
      </c>
      <c r="H922">
        <v>-13.2691404293238</v>
      </c>
      <c r="I922">
        <v>14.714506989459201</v>
      </c>
      <c r="J922">
        <v>-5.3349365584498099</v>
      </c>
      <c r="K922">
        <v>19.671725003111401</v>
      </c>
      <c r="L922">
        <v>17.8986778429414</v>
      </c>
      <c r="M922">
        <v>35.420116209619302</v>
      </c>
      <c r="N922">
        <v>0.968397601418584</v>
      </c>
      <c r="O922">
        <v>85.215493726131996</v>
      </c>
      <c r="P922">
        <v>109.965635738831</v>
      </c>
      <c r="Q922">
        <v>8.3603063306610007E-2</v>
      </c>
    </row>
    <row r="923" spans="1:17" hidden="1" x14ac:dyDescent="0.3">
      <c r="A923" t="s">
        <v>1992</v>
      </c>
      <c r="B923" t="s">
        <v>1993</v>
      </c>
      <c r="C923" t="str">
        <f>IFERROR(VLOOKUP(Table1[[#This Row],[Ticker]],[1]!Table1[[Symbol]:[Industry]],2,FALSE),"-")</f>
        <v>-</v>
      </c>
      <c r="D923" t="s">
        <v>140</v>
      </c>
      <c r="E923">
        <v>3157.78906134</v>
      </c>
      <c r="F923">
        <v>694.6</v>
      </c>
      <c r="G923">
        <v>74.099953140549999</v>
      </c>
      <c r="H923">
        <v>-2.0006747738567299</v>
      </c>
      <c r="I923">
        <v>33.443458879493598</v>
      </c>
      <c r="J923">
        <v>-3.5109379248374899</v>
      </c>
      <c r="K923">
        <v>681.15987437825197</v>
      </c>
      <c r="L923">
        <v>568.90474417810196</v>
      </c>
      <c r="M923">
        <v>47.2577665089633</v>
      </c>
      <c r="N923">
        <v>0.62483459247475004</v>
      </c>
      <c r="O923">
        <v>9.9913619349265801</v>
      </c>
      <c r="P923">
        <v>124.789644012945</v>
      </c>
      <c r="Q923">
        <v>0.163372470822963</v>
      </c>
    </row>
    <row r="924" spans="1:17" hidden="1" x14ac:dyDescent="0.3">
      <c r="A924" t="s">
        <v>1994</v>
      </c>
      <c r="B924" t="s">
        <v>1995</v>
      </c>
      <c r="C924" t="str">
        <f>IFERROR(VLOOKUP(Table1[[#This Row],[Ticker]],[1]!Table1[[Symbol]:[Industry]],2,FALSE),"-")</f>
        <v>-</v>
      </c>
      <c r="D924" t="s">
        <v>109</v>
      </c>
      <c r="E924">
        <v>3135.2650165800001</v>
      </c>
      <c r="F924">
        <v>832.35</v>
      </c>
      <c r="G924">
        <v>94.761710274598002</v>
      </c>
      <c r="H924">
        <v>-14.459931483957501</v>
      </c>
      <c r="I924">
        <v>26.211382875419499</v>
      </c>
      <c r="J924">
        <v>-1.03276493412343</v>
      </c>
      <c r="K924">
        <v>865.52778433028402</v>
      </c>
      <c r="L924">
        <v>748.44651921427101</v>
      </c>
      <c r="M924">
        <v>32.235659916679801</v>
      </c>
      <c r="N924">
        <v>0.46744192461913198</v>
      </c>
      <c r="O924">
        <v>22.064035561963099</v>
      </c>
      <c r="P924">
        <v>125.385865150284</v>
      </c>
      <c r="Q924">
        <v>4.1822517100238002E-2</v>
      </c>
    </row>
    <row r="925" spans="1:17" x14ac:dyDescent="0.3">
      <c r="A925" t="s">
        <v>1996</v>
      </c>
      <c r="B925" t="s">
        <v>1997</v>
      </c>
      <c r="C925" t="str">
        <f>IFERROR(VLOOKUP(Table1[[#This Row],[Ticker]],[1]!Table1[[Symbol]:[Industry]],2,FALSE),"-")</f>
        <v>Construction Materials</v>
      </c>
      <c r="D925" t="s">
        <v>78</v>
      </c>
      <c r="E925">
        <v>3114.1073311</v>
      </c>
      <c r="F925">
        <v>238.25</v>
      </c>
      <c r="G925">
        <v>-8.0446857450079499</v>
      </c>
      <c r="H925">
        <v>-11.2090044868349</v>
      </c>
      <c r="I925">
        <v>-25.717298152223801</v>
      </c>
      <c r="J925">
        <v>-7.5920389654772604</v>
      </c>
      <c r="K925">
        <v>238.68979536740201</v>
      </c>
      <c r="L925">
        <v>236.22255855928799</v>
      </c>
      <c r="M925">
        <v>34.870510683081399</v>
      </c>
      <c r="N925">
        <v>0.97332350439999105</v>
      </c>
      <c r="O925">
        <v>28.016789087093301</v>
      </c>
      <c r="P925">
        <v>25.164171263461999</v>
      </c>
      <c r="Q925">
        <v>-4.6152142129727999E-2</v>
      </c>
    </row>
    <row r="926" spans="1:17" hidden="1" x14ac:dyDescent="0.3">
      <c r="A926" t="s">
        <v>1998</v>
      </c>
      <c r="B926" t="s">
        <v>1999</v>
      </c>
      <c r="C926" t="str">
        <f>IFERROR(VLOOKUP(Table1[[#This Row],[Ticker]],[1]!Table1[[Symbol]:[Industry]],2,FALSE),"-")</f>
        <v>-</v>
      </c>
      <c r="D926" t="s">
        <v>29</v>
      </c>
      <c r="E926">
        <v>3112.2</v>
      </c>
      <c r="F926">
        <v>48.94</v>
      </c>
      <c r="G926">
        <v>126.59807778289699</v>
      </c>
      <c r="H926">
        <v>4.5478118491668704</v>
      </c>
      <c r="I926">
        <v>27.375352175055401</v>
      </c>
      <c r="J926">
        <v>11.197158600200799</v>
      </c>
      <c r="K926">
        <v>40.514214477471</v>
      </c>
      <c r="L926">
        <v>35.803159928681097</v>
      </c>
      <c r="M926">
        <v>83.041182580838196</v>
      </c>
      <c r="N926">
        <v>2.4681041785784101</v>
      </c>
      <c r="O926">
        <v>7.2742133224356298</v>
      </c>
      <c r="P926">
        <v>154.233766233766</v>
      </c>
      <c r="Q926">
        <v>6.8141757200684994E-2</v>
      </c>
    </row>
    <row r="927" spans="1:17" x14ac:dyDescent="0.3">
      <c r="A927" t="s">
        <v>2000</v>
      </c>
      <c r="B927" t="s">
        <v>2001</v>
      </c>
      <c r="C927" t="str">
        <f>IFERROR(VLOOKUP(Table1[[#This Row],[Ticker]],[1]!Table1[[Symbol]:[Industry]],2,FALSE),"-")</f>
        <v>Chemicals</v>
      </c>
      <c r="D927" t="s">
        <v>253</v>
      </c>
      <c r="E927">
        <v>3105.4316795999998</v>
      </c>
      <c r="F927">
        <v>303.7</v>
      </c>
      <c r="G927">
        <v>31.727863757372599</v>
      </c>
      <c r="H927">
        <v>-8.1136128750671492</v>
      </c>
      <c r="I927">
        <v>10.1180192312122</v>
      </c>
      <c r="J927">
        <v>-5.3595686261812601</v>
      </c>
      <c r="K927">
        <v>288.94939207610997</v>
      </c>
      <c r="L927">
        <v>251.089490739647</v>
      </c>
      <c r="M927">
        <v>43.330566655321398</v>
      </c>
      <c r="N927">
        <v>0.83114665856936998</v>
      </c>
      <c r="O927">
        <v>9.6312150148172506</v>
      </c>
      <c r="P927">
        <v>64.339826839826799</v>
      </c>
      <c r="Q927">
        <v>4.1436908608196002E-2</v>
      </c>
    </row>
    <row r="928" spans="1:17" x14ac:dyDescent="0.3">
      <c r="A928" t="s">
        <v>2002</v>
      </c>
      <c r="B928" t="s">
        <v>2003</v>
      </c>
      <c r="C928" t="str">
        <f>IFERROR(VLOOKUP(Table1[[#This Row],[Ticker]],[1]!Table1[[Symbol]:[Industry]],2,FALSE),"-")</f>
        <v>Capital Goods</v>
      </c>
      <c r="D928" t="s">
        <v>258</v>
      </c>
      <c r="E928">
        <v>3101.3007564</v>
      </c>
      <c r="F928">
        <v>454.3</v>
      </c>
      <c r="G928">
        <v>-57.482346193427503</v>
      </c>
      <c r="H928">
        <v>-1.61725986564232</v>
      </c>
      <c r="I928">
        <v>-32.001156404463401</v>
      </c>
      <c r="J928">
        <v>-7.4944593158045603</v>
      </c>
      <c r="K928">
        <v>461.23820299791799</v>
      </c>
      <c r="L928">
        <v>496.75511947139</v>
      </c>
      <c r="M928">
        <v>30.580105826039699</v>
      </c>
      <c r="N928">
        <v>1.3936760526510401</v>
      </c>
      <c r="O928">
        <v>50.781421967862599</v>
      </c>
      <c r="P928">
        <v>13.574999999999999</v>
      </c>
      <c r="Q928">
        <v>-7.5191552900458994E-2</v>
      </c>
    </row>
    <row r="929" spans="1:17" hidden="1" x14ac:dyDescent="0.3">
      <c r="A929" t="s">
        <v>2004</v>
      </c>
      <c r="B929" t="s">
        <v>2005</v>
      </c>
      <c r="C929" t="str">
        <f>IFERROR(VLOOKUP(Table1[[#This Row],[Ticker]],[1]!Table1[[Symbol]:[Industry]],2,FALSE),"-")</f>
        <v>-</v>
      </c>
      <c r="D929" t="s">
        <v>130</v>
      </c>
      <c r="E929">
        <v>3083.3228300000001</v>
      </c>
      <c r="F929">
        <v>607.29999999999995</v>
      </c>
      <c r="G929">
        <v>-53.880850622487898</v>
      </c>
      <c r="H929">
        <v>1.6561915915964001</v>
      </c>
      <c r="I929">
        <v>-33.679438490888501</v>
      </c>
      <c r="J929">
        <v>-0.23817875890816201</v>
      </c>
      <c r="K929">
        <v>591.102374184366</v>
      </c>
      <c r="L929">
        <v>655.17335428574404</v>
      </c>
      <c r="M929">
        <v>60.952674099226797</v>
      </c>
      <c r="N929">
        <v>1.40570978566815</v>
      </c>
      <c r="O929">
        <v>41.552774575992103</v>
      </c>
      <c r="P929">
        <v>21.217564870259402</v>
      </c>
      <c r="Q929">
        <v>3.9132288752398998E-2</v>
      </c>
    </row>
    <row r="930" spans="1:17" x14ac:dyDescent="0.3">
      <c r="A930" t="s">
        <v>2006</v>
      </c>
      <c r="B930" t="s">
        <v>2007</v>
      </c>
      <c r="C930" t="str">
        <f>IFERROR(VLOOKUP(Table1[[#This Row],[Ticker]],[1]!Table1[[Symbol]:[Industry]],2,FALSE),"-")</f>
        <v>Realty</v>
      </c>
      <c r="D930" t="s">
        <v>140</v>
      </c>
      <c r="E930">
        <v>3077.7985424549902</v>
      </c>
      <c r="F930">
        <v>404.8</v>
      </c>
      <c r="G930">
        <v>-20.5407594547349</v>
      </c>
      <c r="H930">
        <v>-9.7425784956822792</v>
      </c>
      <c r="I930">
        <v>-37.871709736225597</v>
      </c>
      <c r="J930">
        <v>-4.9107313100260503</v>
      </c>
      <c r="K930">
        <v>452.70805906187599</v>
      </c>
      <c r="L930">
        <v>463.56768999355899</v>
      </c>
      <c r="M930">
        <v>26.734354969127299</v>
      </c>
      <c r="N930">
        <v>0.783294443980178</v>
      </c>
      <c r="O930">
        <v>44.515810276679801</v>
      </c>
      <c r="P930">
        <v>11.885019347705899</v>
      </c>
      <c r="Q930">
        <v>4.8974109332217998E-2</v>
      </c>
    </row>
    <row r="931" spans="1:17" x14ac:dyDescent="0.3">
      <c r="A931" t="s">
        <v>2008</v>
      </c>
      <c r="B931" t="s">
        <v>2009</v>
      </c>
      <c r="C931" t="str">
        <f>IFERROR(VLOOKUP(Table1[[#This Row],[Ticker]],[1]!Table1[[Symbol]:[Industry]],2,FALSE),"-")</f>
        <v>Chemicals</v>
      </c>
      <c r="D931" t="s">
        <v>253</v>
      </c>
      <c r="E931">
        <v>3074.7865649999999</v>
      </c>
      <c r="F931">
        <v>996.9</v>
      </c>
      <c r="G931">
        <v>37.022815003556701</v>
      </c>
      <c r="H931">
        <v>3.4939056848672898</v>
      </c>
      <c r="I931">
        <v>0.80302504590737001</v>
      </c>
      <c r="J931">
        <v>5.4782549242325604</v>
      </c>
      <c r="K931">
        <v>877.83261441908598</v>
      </c>
      <c r="L931">
        <v>811.89017277262894</v>
      </c>
      <c r="M931">
        <v>76.684886482739202</v>
      </c>
      <c r="N931">
        <v>2.8798540377579198</v>
      </c>
      <c r="O931">
        <v>2.8187380880730202</v>
      </c>
      <c r="P931">
        <v>66.594251336898395</v>
      </c>
      <c r="Q931">
        <v>2.1483523079730001E-2</v>
      </c>
    </row>
    <row r="932" spans="1:17" hidden="1" x14ac:dyDescent="0.3">
      <c r="A932" t="s">
        <v>2010</v>
      </c>
      <c r="B932" t="s">
        <v>2011</v>
      </c>
      <c r="C932" t="str">
        <f>IFERROR(VLOOKUP(Table1[[#This Row],[Ticker]],[1]!Table1[[Symbol]:[Industry]],2,FALSE),"-")</f>
        <v>-</v>
      </c>
      <c r="D932" t="s">
        <v>193</v>
      </c>
      <c r="E932">
        <v>3072.5667570000001</v>
      </c>
      <c r="F932">
        <v>2035</v>
      </c>
      <c r="G932">
        <v>-33.016242508100397</v>
      </c>
      <c r="H932">
        <v>-3.6827233861594002</v>
      </c>
      <c r="I932">
        <v>-20.420715710926402</v>
      </c>
      <c r="J932">
        <v>-6.2800940875292302</v>
      </c>
      <c r="K932">
        <v>2014.65738296479</v>
      </c>
      <c r="L932">
        <v>2040.69700829831</v>
      </c>
      <c r="M932">
        <v>40.3385175729588</v>
      </c>
      <c r="N932">
        <v>1.5842876924915199</v>
      </c>
      <c r="O932">
        <v>20.8845208845208</v>
      </c>
      <c r="P932">
        <v>16.809689177166099</v>
      </c>
      <c r="Q932">
        <v>1.8668009392045E-2</v>
      </c>
    </row>
    <row r="933" spans="1:17" hidden="1" x14ac:dyDescent="0.3">
      <c r="A933" t="s">
        <v>2012</v>
      </c>
      <c r="B933" t="s">
        <v>2013</v>
      </c>
      <c r="C933" t="str">
        <f>IFERROR(VLOOKUP(Table1[[#This Row],[Ticker]],[1]!Table1[[Symbol]:[Industry]],2,FALSE),"-")</f>
        <v>-</v>
      </c>
      <c r="D933" t="s">
        <v>75</v>
      </c>
      <c r="E933">
        <v>3071.7557499999998</v>
      </c>
      <c r="F933">
        <v>1145.75</v>
      </c>
      <c r="G933">
        <v>419.79540193497701</v>
      </c>
      <c r="H933">
        <v>-3.7972821213610399</v>
      </c>
      <c r="I933">
        <v>106.661896825285</v>
      </c>
      <c r="J933">
        <v>0.43365996715101301</v>
      </c>
      <c r="K933">
        <v>1232.8314176950901</v>
      </c>
      <c r="L933">
        <v>895.70437432495601</v>
      </c>
      <c r="M933">
        <v>28.440134543971102</v>
      </c>
      <c r="N933">
        <v>0.501511961361082</v>
      </c>
      <c r="O933">
        <v>38.599170848789001</v>
      </c>
      <c r="P933">
        <v>466.782092505565</v>
      </c>
      <c r="Q933">
        <v>0.17592558806500599</v>
      </c>
    </row>
    <row r="934" spans="1:17" hidden="1" x14ac:dyDescent="0.3">
      <c r="A934" t="s">
        <v>2014</v>
      </c>
      <c r="B934" t="s">
        <v>2015</v>
      </c>
      <c r="C934" t="str">
        <f>IFERROR(VLOOKUP(Table1[[#This Row],[Ticker]],[1]!Table1[[Symbol]:[Industry]],2,FALSE),"-")</f>
        <v>-</v>
      </c>
      <c r="D934" t="s">
        <v>396</v>
      </c>
      <c r="E934">
        <v>3068.4479111999999</v>
      </c>
      <c r="F934">
        <v>474</v>
      </c>
      <c r="G934">
        <v>208.72157093731801</v>
      </c>
      <c r="H934">
        <v>3.6624146279587899</v>
      </c>
      <c r="I934">
        <v>20.182712900569602</v>
      </c>
      <c r="J934">
        <v>-8.45628163324659</v>
      </c>
      <c r="K934">
        <v>414.24357464022302</v>
      </c>
      <c r="L934">
        <v>338.993767669352</v>
      </c>
      <c r="M934">
        <v>61.208637997495302</v>
      </c>
      <c r="N934">
        <v>2.5188852939573199</v>
      </c>
      <c r="O934">
        <v>8.3755274261603407</v>
      </c>
      <c r="P934">
        <v>266.44762272902898</v>
      </c>
      <c r="Q934">
        <v>0.12587689908972699</v>
      </c>
    </row>
    <row r="935" spans="1:17" x14ac:dyDescent="0.3">
      <c r="A935" t="s">
        <v>2016</v>
      </c>
      <c r="B935" t="s">
        <v>2017</v>
      </c>
      <c r="C935" t="str">
        <f>IFERROR(VLOOKUP(Table1[[#This Row],[Ticker]],[1]!Table1[[Symbol]:[Industry]],2,FALSE),"-")</f>
        <v>Oil Gas &amp; Consumable Fuels</v>
      </c>
      <c r="D935" t="s">
        <v>54</v>
      </c>
      <c r="E935">
        <v>3056.8036252349998</v>
      </c>
      <c r="F935">
        <v>231.15</v>
      </c>
      <c r="G935">
        <v>-18.258253417040802</v>
      </c>
      <c r="H935">
        <v>11.3944971590072</v>
      </c>
      <c r="I935">
        <v>18.667671920527901</v>
      </c>
      <c r="J935">
        <v>6.1376506181205404</v>
      </c>
      <c r="K935">
        <v>200.92273360243399</v>
      </c>
      <c r="L935">
        <v>187.53397202098799</v>
      </c>
      <c r="M935">
        <v>73.928004624474298</v>
      </c>
      <c r="N935">
        <v>2.0601433758121002</v>
      </c>
      <c r="O935">
        <v>11.5942028985507</v>
      </c>
      <c r="P935">
        <v>49.418228829993502</v>
      </c>
      <c r="Q935">
        <v>5.8307509380161E-2</v>
      </c>
    </row>
    <row r="936" spans="1:17" hidden="1" x14ac:dyDescent="0.3">
      <c r="A936" t="s">
        <v>2018</v>
      </c>
      <c r="B936" t="s">
        <v>2019</v>
      </c>
      <c r="C936" t="str">
        <f>IFERROR(VLOOKUP(Table1[[#This Row],[Ticker]],[1]!Table1[[Symbol]:[Industry]],2,FALSE),"-")</f>
        <v>-</v>
      </c>
      <c r="D936" t="s">
        <v>97</v>
      </c>
      <c r="E936">
        <v>3055.3179149849998</v>
      </c>
      <c r="F936">
        <v>2103.9</v>
      </c>
      <c r="G936">
        <v>658.63572154112398</v>
      </c>
      <c r="H936">
        <v>57.345354885025003</v>
      </c>
      <c r="I936">
        <v>69.420457047362603</v>
      </c>
      <c r="J936">
        <v>19.965678409773901</v>
      </c>
      <c r="K936">
        <v>1525.90693508546</v>
      </c>
      <c r="L936">
        <v>1095.7660910935101</v>
      </c>
      <c r="M936">
        <v>91.212089067363905</v>
      </c>
      <c r="N936">
        <v>1.3472793849164499</v>
      </c>
      <c r="O936">
        <v>6.9442463995436903</v>
      </c>
      <c r="P936">
        <v>751.78137651821805</v>
      </c>
    </row>
    <row r="937" spans="1:17" x14ac:dyDescent="0.3">
      <c r="A937" t="s">
        <v>2020</v>
      </c>
      <c r="B937" t="s">
        <v>2021</v>
      </c>
      <c r="C937" t="str">
        <f>IFERROR(VLOOKUP(Table1[[#This Row],[Ticker]],[1]!Table1[[Symbol]:[Industry]],2,FALSE),"-")</f>
        <v>Healthcare</v>
      </c>
      <c r="D937" t="s">
        <v>62</v>
      </c>
      <c r="E937">
        <v>3053.5355406250001</v>
      </c>
      <c r="F937">
        <v>331.25</v>
      </c>
      <c r="G937">
        <v>-25.3671625458128</v>
      </c>
      <c r="H937">
        <v>-3.3398833908590899</v>
      </c>
      <c r="I937">
        <v>-24.9681439601572</v>
      </c>
      <c r="J937">
        <v>-5.3922699152952296</v>
      </c>
      <c r="K937">
        <v>329.95018201163401</v>
      </c>
      <c r="L937">
        <v>340.142997806447</v>
      </c>
      <c r="M937">
        <v>41.969040179805397</v>
      </c>
      <c r="N937">
        <v>1.2516447814473499</v>
      </c>
      <c r="O937">
        <v>25.2830188679245</v>
      </c>
      <c r="P937">
        <v>15.5792044661549</v>
      </c>
      <c r="Q937">
        <v>-9.8826432354218993E-2</v>
      </c>
    </row>
    <row r="938" spans="1:17" hidden="1" x14ac:dyDescent="0.3">
      <c r="A938" t="s">
        <v>2022</v>
      </c>
      <c r="B938" t="s">
        <v>2023</v>
      </c>
      <c r="C938" t="str">
        <f>IFERROR(VLOOKUP(Table1[[#This Row],[Ticker]],[1]!Table1[[Symbol]:[Industry]],2,FALSE),"-")</f>
        <v>-</v>
      </c>
      <c r="D938" t="s">
        <v>293</v>
      </c>
      <c r="E938">
        <v>3050.3252321999998</v>
      </c>
      <c r="F938">
        <v>284.39999999999998</v>
      </c>
      <c r="G938">
        <v>24.448801391390099</v>
      </c>
      <c r="H938">
        <v>-4.4290784348526504</v>
      </c>
      <c r="I938">
        <v>-17.030282008511598</v>
      </c>
      <c r="J938">
        <v>-10.244848450291</v>
      </c>
      <c r="K938">
        <v>277.33690339938897</v>
      </c>
      <c r="L938">
        <v>263.67580800516703</v>
      </c>
      <c r="M938">
        <v>49.101108398502298</v>
      </c>
      <c r="N938">
        <v>2.99296784455849</v>
      </c>
      <c r="O938">
        <v>19.374120956399398</v>
      </c>
      <c r="P938">
        <v>58.661087866108701</v>
      </c>
      <c r="Q938">
        <v>1.5959563616798001E-2</v>
      </c>
    </row>
    <row r="939" spans="1:17" hidden="1" x14ac:dyDescent="0.3">
      <c r="A939" t="s">
        <v>2024</v>
      </c>
      <c r="B939" t="s">
        <v>2025</v>
      </c>
      <c r="C939" t="str">
        <f>IFERROR(VLOOKUP(Table1[[#This Row],[Ticker]],[1]!Table1[[Symbol]:[Industry]],2,FALSE),"-")</f>
        <v>-</v>
      </c>
      <c r="D939" t="s">
        <v>109</v>
      </c>
      <c r="E939">
        <v>3040.7848315439901</v>
      </c>
      <c r="F939">
        <v>288.77</v>
      </c>
      <c r="G939">
        <v>12375.239127454801</v>
      </c>
      <c r="H939">
        <v>10.976398113954399</v>
      </c>
      <c r="I939">
        <v>954.30708126571699</v>
      </c>
      <c r="J939">
        <v>-1.0507150328489701</v>
      </c>
      <c r="K939">
        <v>99.693663152150705</v>
      </c>
      <c r="L939">
        <v>31.983540200684899</v>
      </c>
      <c r="M939">
        <v>99.152474764292293</v>
      </c>
      <c r="N939">
        <v>1.09084798863891E-2</v>
      </c>
      <c r="O939">
        <v>0</v>
      </c>
      <c r="P939">
        <v>14338.5</v>
      </c>
      <c r="Q939">
        <v>0.108083912716499</v>
      </c>
    </row>
    <row r="940" spans="1:17" hidden="1" x14ac:dyDescent="0.3">
      <c r="A940" t="s">
        <v>2026</v>
      </c>
      <c r="B940" t="s">
        <v>2027</v>
      </c>
      <c r="C940" t="str">
        <f>IFERROR(VLOOKUP(Table1[[#This Row],[Ticker]],[1]!Table1[[Symbol]:[Industry]],2,FALSE),"-")</f>
        <v>-</v>
      </c>
      <c r="D940" t="s">
        <v>122</v>
      </c>
      <c r="E940">
        <v>3032.50953785</v>
      </c>
      <c r="F940">
        <v>4218.95</v>
      </c>
      <c r="G940">
        <v>20.494009592260198</v>
      </c>
      <c r="H940">
        <v>-10.805272499507099</v>
      </c>
      <c r="I940">
        <v>52.149476277253498</v>
      </c>
      <c r="J940">
        <v>-5.8043153928849804</v>
      </c>
      <c r="K940">
        <v>4353.45611128156</v>
      </c>
      <c r="L940">
        <v>3668.18279880504</v>
      </c>
      <c r="M940">
        <v>33.114553524868903</v>
      </c>
      <c r="N940">
        <v>0.55293165260675403</v>
      </c>
      <c r="O940">
        <v>21.902369072873501</v>
      </c>
      <c r="P940">
        <v>97.775642227639196</v>
      </c>
      <c r="Q940">
        <v>0.13205553654976701</v>
      </c>
    </row>
    <row r="941" spans="1:17" hidden="1" x14ac:dyDescent="0.3">
      <c r="A941" t="s">
        <v>2028</v>
      </c>
      <c r="B941" t="s">
        <v>2029</v>
      </c>
      <c r="C941" t="str">
        <f>IFERROR(VLOOKUP(Table1[[#This Row],[Ticker]],[1]!Table1[[Symbol]:[Industry]],2,FALSE),"-")</f>
        <v>-</v>
      </c>
      <c r="D941" t="s">
        <v>130</v>
      </c>
      <c r="E941">
        <v>3010.9606727299902</v>
      </c>
      <c r="F941">
        <v>919.7</v>
      </c>
      <c r="G941">
        <v>74.351785132126295</v>
      </c>
      <c r="H941">
        <v>-4.7450533419528496</v>
      </c>
      <c r="I941">
        <v>-30.539867870850099</v>
      </c>
      <c r="J941">
        <v>-7.9111801491280502</v>
      </c>
      <c r="K941">
        <v>913.00343417733802</v>
      </c>
      <c r="L941">
        <v>857.38698757690997</v>
      </c>
      <c r="M941">
        <v>46.682910434652896</v>
      </c>
      <c r="N941">
        <v>1.4917617134507699</v>
      </c>
      <c r="O941">
        <v>27.079482439926</v>
      </c>
      <c r="P941">
        <v>104.377777777777</v>
      </c>
      <c r="Q941">
        <v>0.132529222480716</v>
      </c>
    </row>
    <row r="942" spans="1:17" hidden="1" x14ac:dyDescent="0.3">
      <c r="A942" t="s">
        <v>2030</v>
      </c>
      <c r="B942" t="s">
        <v>2031</v>
      </c>
      <c r="C942" t="str">
        <f>IFERROR(VLOOKUP(Table1[[#This Row],[Ticker]],[1]!Table1[[Symbol]:[Industry]],2,FALSE),"-")</f>
        <v>-</v>
      </c>
      <c r="D942" t="s">
        <v>140</v>
      </c>
      <c r="E942">
        <v>3006.4298994000001</v>
      </c>
      <c r="F942">
        <v>588.45000000000005</v>
      </c>
      <c r="G942">
        <v>57.619243834368703</v>
      </c>
      <c r="H942">
        <v>9.8862215195549101</v>
      </c>
      <c r="I942">
        <v>27.635160952745899</v>
      </c>
      <c r="J942">
        <v>-7.0570043410250802</v>
      </c>
      <c r="K942">
        <v>524.27140366457695</v>
      </c>
      <c r="L942">
        <v>450.70263558072003</v>
      </c>
      <c r="M942">
        <v>48.279964232793297</v>
      </c>
      <c r="N942">
        <v>1.18074992357348</v>
      </c>
      <c r="O942">
        <v>10.0178434871271</v>
      </c>
      <c r="P942">
        <v>88.635999358871601</v>
      </c>
      <c r="Q942">
        <v>0.178817456491286</v>
      </c>
    </row>
    <row r="943" spans="1:17" hidden="1" x14ac:dyDescent="0.3">
      <c r="A943" t="s">
        <v>2032</v>
      </c>
      <c r="B943" t="s">
        <v>2033</v>
      </c>
      <c r="C943" t="str">
        <f>IFERROR(VLOOKUP(Table1[[#This Row],[Ticker]],[1]!Table1[[Symbol]:[Industry]],2,FALSE),"-")</f>
        <v>-</v>
      </c>
      <c r="D943" t="s">
        <v>393</v>
      </c>
      <c r="E943">
        <v>2998.8615650000002</v>
      </c>
      <c r="F943">
        <v>1750.7</v>
      </c>
      <c r="G943">
        <v>341.31511117265001</v>
      </c>
      <c r="H943">
        <v>12.035482816283</v>
      </c>
      <c r="I943">
        <v>193.628890784753</v>
      </c>
      <c r="J943">
        <v>-4.9147193501722297</v>
      </c>
      <c r="K943">
        <v>1487.8262240631</v>
      </c>
      <c r="L943">
        <v>935.38454589965795</v>
      </c>
      <c r="M943">
        <v>47.435745715921598</v>
      </c>
      <c r="N943">
        <v>1.40718869368274</v>
      </c>
      <c r="O943">
        <v>24.475923916147799</v>
      </c>
      <c r="P943">
        <v>393.12020280261902</v>
      </c>
      <c r="Q943">
        <v>0.28882948507439199</v>
      </c>
    </row>
    <row r="944" spans="1:17" hidden="1" x14ac:dyDescent="0.3">
      <c r="A944" t="s">
        <v>2034</v>
      </c>
      <c r="B944" t="s">
        <v>2035</v>
      </c>
      <c r="C944" t="str">
        <f>IFERROR(VLOOKUP(Table1[[#This Row],[Ticker]],[1]!Table1[[Symbol]:[Industry]],2,FALSE),"-")</f>
        <v>-</v>
      </c>
      <c r="D944" t="s">
        <v>476</v>
      </c>
      <c r="E944">
        <v>2994.8947165999998</v>
      </c>
      <c r="F944">
        <v>528.04999999999995</v>
      </c>
      <c r="G944">
        <v>16.719142653375101</v>
      </c>
      <c r="H944">
        <v>-15.8735223487742</v>
      </c>
      <c r="I944">
        <v>4.96889177992652</v>
      </c>
      <c r="J944">
        <v>-5.3721008247958899</v>
      </c>
      <c r="K944">
        <v>547.89588467520002</v>
      </c>
      <c r="L944">
        <v>505.18237393352501</v>
      </c>
      <c r="M944">
        <v>43.636813255820002</v>
      </c>
      <c r="N944">
        <v>0.65357967330017197</v>
      </c>
      <c r="O944">
        <v>24.978695199318199</v>
      </c>
      <c r="P944">
        <v>47.499999999999901</v>
      </c>
      <c r="Q944">
        <v>3.5709147072398001E-2</v>
      </c>
    </row>
    <row r="945" spans="1:17" hidden="1" x14ac:dyDescent="0.3">
      <c r="A945" t="s">
        <v>2036</v>
      </c>
      <c r="B945" t="s">
        <v>2037</v>
      </c>
      <c r="C945" t="str">
        <f>IFERROR(VLOOKUP(Table1[[#This Row],[Ticker]],[1]!Table1[[Symbol]:[Industry]],2,FALSE),"-")</f>
        <v>-</v>
      </c>
      <c r="D945" t="s">
        <v>513</v>
      </c>
      <c r="E945">
        <v>2989.1805500549999</v>
      </c>
      <c r="F945">
        <v>861.55</v>
      </c>
      <c r="G945">
        <v>91.928545597967599</v>
      </c>
      <c r="H945">
        <v>3.8769811969891901</v>
      </c>
      <c r="I945">
        <v>50.726288468036699</v>
      </c>
      <c r="J945">
        <v>3.5034617613175598</v>
      </c>
      <c r="K945">
        <v>687.25557106456404</v>
      </c>
      <c r="L945">
        <v>552.11009736667995</v>
      </c>
      <c r="M945">
        <v>80.422320024273105</v>
      </c>
      <c r="N945">
        <v>1.26580426594527</v>
      </c>
      <c r="O945">
        <v>5.6119784110034203</v>
      </c>
      <c r="P945">
        <v>131.91117092866699</v>
      </c>
      <c r="Q945">
        <v>0.156427359245778</v>
      </c>
    </row>
    <row r="946" spans="1:17" hidden="1" x14ac:dyDescent="0.3">
      <c r="A946" t="s">
        <v>2038</v>
      </c>
      <c r="B946" t="s">
        <v>2039</v>
      </c>
      <c r="C946" t="str">
        <f>IFERROR(VLOOKUP(Table1[[#This Row],[Ticker]],[1]!Table1[[Symbol]:[Industry]],2,FALSE),"-")</f>
        <v>-</v>
      </c>
      <c r="D946" t="s">
        <v>609</v>
      </c>
      <c r="E946">
        <v>2978.7736693649999</v>
      </c>
      <c r="F946">
        <v>2513.5500000000002</v>
      </c>
      <c r="G946">
        <v>6.9327112312319601</v>
      </c>
      <c r="H946">
        <v>-1.04375549518128</v>
      </c>
      <c r="I946">
        <v>-5.9544169374998202</v>
      </c>
      <c r="J946">
        <v>-4.0814842636182096</v>
      </c>
      <c r="K946">
        <v>2410.9598059834202</v>
      </c>
      <c r="L946">
        <v>2319.81540262826</v>
      </c>
      <c r="M946">
        <v>57.516221827790197</v>
      </c>
      <c r="N946">
        <v>1.4119921652642</v>
      </c>
      <c r="O946">
        <v>15.322949613096901</v>
      </c>
      <c r="P946">
        <v>35.024576293948599</v>
      </c>
      <c r="Q946">
        <v>4.7352706582953999E-2</v>
      </c>
    </row>
    <row r="947" spans="1:17" hidden="1" x14ac:dyDescent="0.3">
      <c r="A947" t="s">
        <v>2040</v>
      </c>
      <c r="B947" t="s">
        <v>2041</v>
      </c>
      <c r="C947" t="str">
        <f>IFERROR(VLOOKUP(Table1[[#This Row],[Ticker]],[1]!Table1[[Symbol]:[Industry]],2,FALSE),"-")</f>
        <v>-</v>
      </c>
      <c r="D947" t="s">
        <v>97</v>
      </c>
      <c r="E947">
        <v>2977.0667818000002</v>
      </c>
      <c r="F947">
        <v>1316.65</v>
      </c>
      <c r="G947">
        <v>356.61941383516103</v>
      </c>
      <c r="H947">
        <v>2.3312601211480199</v>
      </c>
      <c r="I947">
        <v>70.104365851966406</v>
      </c>
      <c r="J947">
        <v>-3.39192465782188</v>
      </c>
      <c r="K947">
        <v>1247.6489441933099</v>
      </c>
      <c r="L947">
        <v>921.074339839814</v>
      </c>
      <c r="M947">
        <v>43.494452646833302</v>
      </c>
      <c r="N947">
        <v>0.58851029864429105</v>
      </c>
      <c r="O947">
        <v>10.4355751338624</v>
      </c>
      <c r="P947">
        <v>416.33333333333297</v>
      </c>
      <c r="Q947">
        <v>0.18663654212796299</v>
      </c>
    </row>
    <row r="948" spans="1:17" x14ac:dyDescent="0.3">
      <c r="A948" t="s">
        <v>2042</v>
      </c>
      <c r="B948" t="s">
        <v>2043</v>
      </c>
      <c r="C948" t="str">
        <f>IFERROR(VLOOKUP(Table1[[#This Row],[Ticker]],[1]!Table1[[Symbol]:[Industry]],2,FALSE),"-")</f>
        <v>Diversified</v>
      </c>
      <c r="D948" t="s">
        <v>114</v>
      </c>
      <c r="E948">
        <v>2942.0001122399999</v>
      </c>
      <c r="F948">
        <v>19.079999999999998</v>
      </c>
      <c r="G948">
        <v>-52.002009786261802</v>
      </c>
      <c r="H948">
        <v>-19.0943347577719</v>
      </c>
      <c r="I948">
        <v>-38.717345936729402</v>
      </c>
      <c r="J948">
        <v>-6.3719039110848303</v>
      </c>
      <c r="K948">
        <v>22.466492865503199</v>
      </c>
      <c r="L948">
        <v>25.340097588566699</v>
      </c>
      <c r="M948">
        <v>24.000701306903402</v>
      </c>
      <c r="N948">
        <v>1.41694344217643</v>
      </c>
      <c r="O948">
        <v>136.63522012578599</v>
      </c>
      <c r="P948">
        <v>14.251497005988</v>
      </c>
    </row>
    <row r="949" spans="1:17" hidden="1" x14ac:dyDescent="0.3">
      <c r="A949" t="s">
        <v>2044</v>
      </c>
      <c r="B949" t="s">
        <v>2045</v>
      </c>
      <c r="C949" t="str">
        <f>IFERROR(VLOOKUP(Table1[[#This Row],[Ticker]],[1]!Table1[[Symbol]:[Industry]],2,FALSE),"-")</f>
        <v>-</v>
      </c>
      <c r="D949" t="s">
        <v>140</v>
      </c>
      <c r="E949">
        <v>2935.4897747340001</v>
      </c>
      <c r="F949">
        <v>11.22</v>
      </c>
      <c r="G949">
        <v>695.81151802726504</v>
      </c>
      <c r="H949">
        <v>-11.19113404752</v>
      </c>
      <c r="I949">
        <v>-8.3290946373259303</v>
      </c>
      <c r="J949">
        <v>-10.149075688586599</v>
      </c>
      <c r="K949">
        <v>11.0100715706182</v>
      </c>
      <c r="L949">
        <v>9.2667161732815</v>
      </c>
      <c r="M949">
        <v>50.532624615910002</v>
      </c>
      <c r="N949">
        <v>1.1161925131997601</v>
      </c>
      <c r="O949">
        <v>76.470588235294102</v>
      </c>
      <c r="P949">
        <v>763.07692307692298</v>
      </c>
      <c r="Q949">
        <v>0.138274841551766</v>
      </c>
    </row>
    <row r="950" spans="1:17" hidden="1" x14ac:dyDescent="0.3">
      <c r="A950" t="s">
        <v>2046</v>
      </c>
      <c r="B950" t="s">
        <v>2047</v>
      </c>
      <c r="C950" t="str">
        <f>IFERROR(VLOOKUP(Table1[[#This Row],[Ticker]],[1]!Table1[[Symbol]:[Industry]],2,FALSE),"-")</f>
        <v>-</v>
      </c>
      <c r="D950" t="s">
        <v>196</v>
      </c>
      <c r="E950">
        <v>2933.4750024300001</v>
      </c>
      <c r="F950">
        <v>2027.05</v>
      </c>
      <c r="G950">
        <v>64.422407718476293</v>
      </c>
      <c r="H950">
        <v>-8.8272480039701193</v>
      </c>
      <c r="I950">
        <v>42.824825280101699</v>
      </c>
      <c r="J950">
        <v>-4.2656816677393499</v>
      </c>
      <c r="K950">
        <v>2078.05060529211</v>
      </c>
      <c r="L950">
        <v>1773.75880078146</v>
      </c>
      <c r="M950">
        <v>34.939227707829097</v>
      </c>
      <c r="N950">
        <v>0.86545264898026997</v>
      </c>
      <c r="O950">
        <v>22.3452800868256</v>
      </c>
      <c r="P950">
        <v>96.6386962215647</v>
      </c>
      <c r="Q950">
        <v>0.118501655921381</v>
      </c>
    </row>
    <row r="951" spans="1:17" hidden="1" x14ac:dyDescent="0.3">
      <c r="A951" t="s">
        <v>2048</v>
      </c>
      <c r="B951" t="s">
        <v>2049</v>
      </c>
      <c r="C951" t="str">
        <f>IFERROR(VLOOKUP(Table1[[#This Row],[Ticker]],[1]!Table1[[Symbol]:[Industry]],2,FALSE),"-")</f>
        <v>-</v>
      </c>
      <c r="D951" t="s">
        <v>62</v>
      </c>
      <c r="E951">
        <v>2923.9077472549998</v>
      </c>
      <c r="F951">
        <v>510.95</v>
      </c>
      <c r="G951">
        <v>-31.294270805526899</v>
      </c>
      <c r="H951">
        <v>-1.19463598639836</v>
      </c>
      <c r="I951">
        <v>-11.7905242153504</v>
      </c>
      <c r="J951">
        <v>-0.98226876317068301</v>
      </c>
      <c r="K951">
        <v>496.316345310629</v>
      </c>
      <c r="M951">
        <v>58.9768124350853</v>
      </c>
      <c r="N951">
        <v>1.3562169993461499</v>
      </c>
      <c r="O951">
        <v>15.0797534005284</v>
      </c>
      <c r="P951">
        <v>21.2649816067402</v>
      </c>
    </row>
    <row r="952" spans="1:17" hidden="1" x14ac:dyDescent="0.3">
      <c r="A952" t="s">
        <v>2050</v>
      </c>
      <c r="B952" t="s">
        <v>2051</v>
      </c>
      <c r="C952" t="str">
        <f>IFERROR(VLOOKUP(Table1[[#This Row],[Ticker]],[1]!Table1[[Symbol]:[Industry]],2,FALSE),"-")</f>
        <v>-</v>
      </c>
      <c r="D952" t="s">
        <v>170</v>
      </c>
      <c r="E952">
        <v>2914.3219976250002</v>
      </c>
      <c r="F952">
        <v>444.75</v>
      </c>
      <c r="G952">
        <v>-2.1454529695606399</v>
      </c>
      <c r="H952">
        <v>5.9203376053318397</v>
      </c>
      <c r="I952">
        <v>24.4330660495927</v>
      </c>
      <c r="J952">
        <v>-7.4562944319906101</v>
      </c>
      <c r="K952">
        <v>389.523585863025</v>
      </c>
      <c r="L952">
        <v>340.08753771577801</v>
      </c>
      <c r="M952">
        <v>51.789525999902501</v>
      </c>
      <c r="N952">
        <v>0.47995896006181299</v>
      </c>
      <c r="O952">
        <v>8.8251826869027497</v>
      </c>
      <c r="P952">
        <v>80.060728744939198</v>
      </c>
      <c r="Q952">
        <v>0.114811720226537</v>
      </c>
    </row>
    <row r="953" spans="1:17" hidden="1" x14ac:dyDescent="0.3">
      <c r="A953" t="s">
        <v>2052</v>
      </c>
      <c r="B953" t="s">
        <v>2053</v>
      </c>
      <c r="C953" t="str">
        <f>IFERROR(VLOOKUP(Table1[[#This Row],[Ticker]],[1]!Table1[[Symbol]:[Industry]],2,FALSE),"-")</f>
        <v>-</v>
      </c>
      <c r="D953" t="s">
        <v>557</v>
      </c>
      <c r="E953">
        <v>2907.279467674</v>
      </c>
      <c r="F953">
        <v>121.57</v>
      </c>
      <c r="G953">
        <v>134.09499381074099</v>
      </c>
      <c r="H953">
        <v>-2.36986494752409</v>
      </c>
      <c r="I953">
        <v>35.293293116986</v>
      </c>
      <c r="J953">
        <v>5.6672129315379003</v>
      </c>
      <c r="K953">
        <v>100.02859754874299</v>
      </c>
      <c r="L953">
        <v>82.561081463408499</v>
      </c>
      <c r="M953">
        <v>83.055077469645795</v>
      </c>
      <c r="N953">
        <v>1.4365264881612201</v>
      </c>
      <c r="O953">
        <v>2.6569054865509498</v>
      </c>
      <c r="P953">
        <v>165.43668122270699</v>
      </c>
      <c r="Q953">
        <v>-1.4551693034143E-2</v>
      </c>
    </row>
    <row r="954" spans="1:17" hidden="1" x14ac:dyDescent="0.3">
      <c r="A954" t="s">
        <v>2054</v>
      </c>
      <c r="B954" t="s">
        <v>2055</v>
      </c>
      <c r="C954" t="str">
        <f>IFERROR(VLOOKUP(Table1[[#This Row],[Ticker]],[1]!Table1[[Symbol]:[Industry]],2,FALSE),"-")</f>
        <v>-</v>
      </c>
      <c r="D954" t="s">
        <v>1391</v>
      </c>
      <c r="E954">
        <v>2891.3572431900002</v>
      </c>
      <c r="F954">
        <v>381.7</v>
      </c>
      <c r="G954">
        <v>4.7365961631401001</v>
      </c>
      <c r="H954">
        <v>11.9086022858418</v>
      </c>
      <c r="I954">
        <v>0.60499658953662305</v>
      </c>
      <c r="J954">
        <v>0.55950860932354796</v>
      </c>
      <c r="K954">
        <v>349.50782004740302</v>
      </c>
      <c r="L954">
        <v>315.06732688859199</v>
      </c>
      <c r="M954">
        <v>53.288977827551903</v>
      </c>
      <c r="N954">
        <v>1.4914604357457499</v>
      </c>
      <c r="O954">
        <v>6.68063924548074</v>
      </c>
      <c r="P954">
        <v>56.370340024580003</v>
      </c>
      <c r="Q954">
        <v>-5.3104696560300002E-3</v>
      </c>
    </row>
    <row r="955" spans="1:17" hidden="1" x14ac:dyDescent="0.3">
      <c r="A955" t="s">
        <v>2056</v>
      </c>
      <c r="B955" t="s">
        <v>2057</v>
      </c>
      <c r="C955" t="str">
        <f>IFERROR(VLOOKUP(Table1[[#This Row],[Ticker]],[1]!Table1[[Symbol]:[Industry]],2,FALSE),"-")</f>
        <v>-</v>
      </c>
      <c r="D955" t="s">
        <v>338</v>
      </c>
      <c r="E955">
        <v>2888.1054884999999</v>
      </c>
      <c r="F955">
        <v>1935.4</v>
      </c>
      <c r="G955">
        <v>-46.5642657512808</v>
      </c>
      <c r="H955">
        <v>-6.3314466693234097</v>
      </c>
      <c r="I955">
        <v>-23.286148631624499</v>
      </c>
      <c r="J955">
        <v>-4.4232123049072296</v>
      </c>
      <c r="K955">
        <v>1925.1866101739099</v>
      </c>
      <c r="L955">
        <v>2015.4464788108701</v>
      </c>
      <c r="M955">
        <v>48.503804567985298</v>
      </c>
      <c r="N955">
        <v>1.3563249853572601</v>
      </c>
      <c r="O955">
        <v>44.931280355482002</v>
      </c>
      <c r="P955">
        <v>14.520710059171501</v>
      </c>
      <c r="Q955">
        <v>-8.9174670636671005E-2</v>
      </c>
    </row>
    <row r="956" spans="1:17" hidden="1" x14ac:dyDescent="0.3">
      <c r="A956" t="s">
        <v>2058</v>
      </c>
      <c r="B956" t="s">
        <v>2059</v>
      </c>
      <c r="C956" t="str">
        <f>IFERROR(VLOOKUP(Table1[[#This Row],[Ticker]],[1]!Table1[[Symbol]:[Industry]],2,FALSE),"-")</f>
        <v>-</v>
      </c>
      <c r="E956">
        <v>2885.9838073450001</v>
      </c>
      <c r="F956">
        <v>1168.8499999999999</v>
      </c>
      <c r="G956">
        <v>7.2445236961142099</v>
      </c>
      <c r="H956">
        <v>3.22125581823245</v>
      </c>
      <c r="I956">
        <v>26.2630700102148</v>
      </c>
      <c r="J956">
        <v>0.69126270127021305</v>
      </c>
      <c r="K956">
        <v>1087.5992663245199</v>
      </c>
      <c r="L956">
        <v>950.44751285447001</v>
      </c>
      <c r="M956">
        <v>90.544129851188501</v>
      </c>
      <c r="N956">
        <v>0.71428469020414698</v>
      </c>
      <c r="O956">
        <v>4.7183128716259599</v>
      </c>
      <c r="P956">
        <v>94.824568714059396</v>
      </c>
      <c r="Q956">
        <v>-1.9324834170262001E-2</v>
      </c>
    </row>
    <row r="957" spans="1:17" hidden="1" x14ac:dyDescent="0.3">
      <c r="A957" t="s">
        <v>2060</v>
      </c>
      <c r="B957" t="s">
        <v>2061</v>
      </c>
      <c r="C957" t="str">
        <f>IFERROR(VLOOKUP(Table1[[#This Row],[Ticker]],[1]!Table1[[Symbol]:[Industry]],2,FALSE),"-")</f>
        <v>-</v>
      </c>
      <c r="D957" t="s">
        <v>62</v>
      </c>
      <c r="E957">
        <v>2875.301958645</v>
      </c>
      <c r="F957">
        <v>131.85</v>
      </c>
      <c r="G957">
        <v>83.4497827789327</v>
      </c>
      <c r="H957">
        <v>28.6524842015518</v>
      </c>
      <c r="I957">
        <v>-1.48136071528848</v>
      </c>
      <c r="J957">
        <v>0.35698546935770398</v>
      </c>
      <c r="K957">
        <v>109.88390062954301</v>
      </c>
      <c r="L957">
        <v>97.281394939345901</v>
      </c>
      <c r="M957">
        <v>66.253037111319202</v>
      </c>
      <c r="N957">
        <v>3.0863180531653001</v>
      </c>
      <c r="O957">
        <v>9.8217671596511291</v>
      </c>
      <c r="P957">
        <v>117.037037037037</v>
      </c>
      <c r="Q957">
        <v>3.8573462191456999E-2</v>
      </c>
    </row>
    <row r="958" spans="1:17" hidden="1" x14ac:dyDescent="0.3">
      <c r="A958" t="s">
        <v>2062</v>
      </c>
      <c r="B958" t="s">
        <v>2063</v>
      </c>
      <c r="C958" t="str">
        <f>IFERROR(VLOOKUP(Table1[[#This Row],[Ticker]],[1]!Table1[[Symbol]:[Industry]],2,FALSE),"-")</f>
        <v>-</v>
      </c>
      <c r="D958" t="s">
        <v>253</v>
      </c>
      <c r="E958">
        <v>2870.1792569999998</v>
      </c>
      <c r="F958">
        <v>2366.4499999999998</v>
      </c>
      <c r="G958">
        <v>-0.105535045757761</v>
      </c>
      <c r="H958">
        <v>4.9945572072617397</v>
      </c>
      <c r="I958">
        <v>-7.4117157853298403</v>
      </c>
      <c r="J958">
        <v>-9.7466997364818599</v>
      </c>
      <c r="K958">
        <v>2147.5065487796301</v>
      </c>
      <c r="L958">
        <v>2044.21019966219</v>
      </c>
      <c r="M958">
        <v>52.862082083910401</v>
      </c>
      <c r="N958">
        <v>3.6652236708733699</v>
      </c>
      <c r="O958">
        <v>20.684992288026301</v>
      </c>
      <c r="P958">
        <v>56.8587810293971</v>
      </c>
      <c r="Q958">
        <v>6.0454878770588999E-2</v>
      </c>
    </row>
    <row r="959" spans="1:17" hidden="1" x14ac:dyDescent="0.3">
      <c r="A959" t="s">
        <v>2064</v>
      </c>
      <c r="B959" t="s">
        <v>2065</v>
      </c>
      <c r="C959" t="str">
        <f>IFERROR(VLOOKUP(Table1[[#This Row],[Ticker]],[1]!Table1[[Symbol]:[Industry]],2,FALSE),"-")</f>
        <v>-</v>
      </c>
      <c r="D959" t="s">
        <v>62</v>
      </c>
      <c r="E959">
        <v>2862.5447647999999</v>
      </c>
      <c r="F959">
        <v>55.88</v>
      </c>
      <c r="G959">
        <v>59.363149128565901</v>
      </c>
      <c r="H959">
        <v>-5.5812033663867897</v>
      </c>
      <c r="I959">
        <v>4.1896710007057596</v>
      </c>
      <c r="J959">
        <v>-7.5321965143304599</v>
      </c>
      <c r="K959">
        <v>52.665204463272801</v>
      </c>
      <c r="L959">
        <v>46.533109549738299</v>
      </c>
      <c r="M959">
        <v>48.542321369049702</v>
      </c>
      <c r="N959">
        <v>1.16335226056772</v>
      </c>
      <c r="O959">
        <v>8.7151037938439408</v>
      </c>
      <c r="P959">
        <v>95.384615384615302</v>
      </c>
      <c r="Q959">
        <v>-2.8511597178219002E-2</v>
      </c>
    </row>
    <row r="960" spans="1:17" hidden="1" x14ac:dyDescent="0.3">
      <c r="A960" t="s">
        <v>2066</v>
      </c>
      <c r="B960" t="s">
        <v>2067</v>
      </c>
      <c r="C960" t="str">
        <f>IFERROR(VLOOKUP(Table1[[#This Row],[Ticker]],[1]!Table1[[Symbol]:[Industry]],2,FALSE),"-")</f>
        <v>-</v>
      </c>
      <c r="D960" t="s">
        <v>916</v>
      </c>
      <c r="E960">
        <v>2860.0454610000002</v>
      </c>
      <c r="F960">
        <v>431.15</v>
      </c>
      <c r="G960">
        <v>8.4357908226118195</v>
      </c>
      <c r="H960">
        <v>25.897749325801101</v>
      </c>
      <c r="I960">
        <v>22.840879822987599</v>
      </c>
      <c r="J960">
        <v>9.6679657449014496</v>
      </c>
      <c r="K960">
        <v>356.71281912785702</v>
      </c>
      <c r="M960">
        <v>69.370704590264594</v>
      </c>
      <c r="N960">
        <v>3.6157622981769402</v>
      </c>
      <c r="O960">
        <v>10.1472805288182</v>
      </c>
      <c r="P960">
        <v>52.781715095676802</v>
      </c>
    </row>
    <row r="961" spans="1:17" hidden="1" x14ac:dyDescent="0.3">
      <c r="A961" t="s">
        <v>2068</v>
      </c>
      <c r="B961" t="s">
        <v>2069</v>
      </c>
      <c r="C961" t="str">
        <f>IFERROR(VLOOKUP(Table1[[#This Row],[Ticker]],[1]!Table1[[Symbol]:[Industry]],2,FALSE),"-")</f>
        <v>-</v>
      </c>
      <c r="D961" t="s">
        <v>109</v>
      </c>
      <c r="E961">
        <v>2858.3334</v>
      </c>
      <c r="F961">
        <v>428.6</v>
      </c>
      <c r="G961">
        <v>223.21078542653299</v>
      </c>
      <c r="H961">
        <v>-3.0112635911361298</v>
      </c>
      <c r="I961">
        <v>38.203303401434901</v>
      </c>
      <c r="J961">
        <v>-8.5239484375598895</v>
      </c>
      <c r="K961">
        <v>421.96073897841802</v>
      </c>
      <c r="L961">
        <v>334.07972395522</v>
      </c>
      <c r="M961">
        <v>44.695695345943797</v>
      </c>
      <c r="N961">
        <v>0.90305234425947101</v>
      </c>
      <c r="O961">
        <v>19.902006532897701</v>
      </c>
      <c r="P961">
        <v>286.532391402374</v>
      </c>
      <c r="Q961">
        <v>0.24376288238080099</v>
      </c>
    </row>
    <row r="962" spans="1:17" x14ac:dyDescent="0.3">
      <c r="A962" t="s">
        <v>2070</v>
      </c>
      <c r="B962" t="s">
        <v>2071</v>
      </c>
      <c r="C962" t="str">
        <f>IFERROR(VLOOKUP(Table1[[#This Row],[Ticker]],[1]!Table1[[Symbol]:[Industry]],2,FALSE),"-")</f>
        <v>Information Technology</v>
      </c>
      <c r="D962" t="s">
        <v>288</v>
      </c>
      <c r="E962">
        <v>2848.9754370700002</v>
      </c>
      <c r="F962">
        <v>1908.7</v>
      </c>
      <c r="G962">
        <v>11.538001465632</v>
      </c>
      <c r="H962">
        <v>3.0787501463821698</v>
      </c>
      <c r="I962">
        <v>-13.138765927504901</v>
      </c>
      <c r="J962">
        <v>1.9911915142122001</v>
      </c>
      <c r="K962">
        <v>1739.6769021283201</v>
      </c>
      <c r="L962">
        <v>1652.06491860955</v>
      </c>
      <c r="M962">
        <v>70.923109986114795</v>
      </c>
      <c r="N962">
        <v>2.3729834668255601</v>
      </c>
      <c r="O962">
        <v>11.458060459998901</v>
      </c>
      <c r="P962">
        <v>45.7022900763358</v>
      </c>
      <c r="Q962">
        <v>1.0939126353868E-2</v>
      </c>
    </row>
    <row r="963" spans="1:17" hidden="1" x14ac:dyDescent="0.3">
      <c r="A963" t="s">
        <v>2072</v>
      </c>
      <c r="B963" t="s">
        <v>2073</v>
      </c>
      <c r="C963" t="str">
        <f>IFERROR(VLOOKUP(Table1[[#This Row],[Ticker]],[1]!Table1[[Symbol]:[Industry]],2,FALSE),"-")</f>
        <v>-</v>
      </c>
      <c r="E963">
        <v>2847.25</v>
      </c>
      <c r="F963">
        <v>569.45000000000005</v>
      </c>
      <c r="G963">
        <v>145.496703212451</v>
      </c>
      <c r="H963">
        <v>-17.980528255794098</v>
      </c>
      <c r="I963">
        <v>159.90179221282699</v>
      </c>
      <c r="J963">
        <v>-6.6788557363665699</v>
      </c>
      <c r="K963">
        <v>558.89234889417799</v>
      </c>
      <c r="M963">
        <v>42.175597526251401</v>
      </c>
      <c r="N963">
        <v>0.439955913807758</v>
      </c>
      <c r="O963">
        <v>25.8670647115637</v>
      </c>
      <c r="P963">
        <v>184.72499999999999</v>
      </c>
    </row>
    <row r="964" spans="1:17" hidden="1" x14ac:dyDescent="0.3">
      <c r="A964" t="s">
        <v>2074</v>
      </c>
      <c r="B964" t="s">
        <v>2075</v>
      </c>
      <c r="C964" t="str">
        <f>IFERROR(VLOOKUP(Table1[[#This Row],[Ticker]],[1]!Table1[[Symbol]:[Industry]],2,FALSE),"-")</f>
        <v>-</v>
      </c>
      <c r="E964">
        <v>2844.6740693000002</v>
      </c>
      <c r="F964">
        <v>5761</v>
      </c>
      <c r="G964">
        <v>66.947643286230402</v>
      </c>
      <c r="H964">
        <v>35.3692569877499</v>
      </c>
      <c r="I964">
        <v>70.318344621696497</v>
      </c>
      <c r="J964">
        <v>3.6902541301466099</v>
      </c>
      <c r="K964">
        <v>4785.2698128210404</v>
      </c>
      <c r="L964">
        <v>3653.77909758849</v>
      </c>
      <c r="M964">
        <v>52.189186968506498</v>
      </c>
      <c r="N964">
        <v>0.69993484129200401</v>
      </c>
      <c r="O964">
        <v>11.838222530810601</v>
      </c>
      <c r="P964">
        <v>142.67059814658799</v>
      </c>
      <c r="Q964">
        <v>0.166922531697513</v>
      </c>
    </row>
    <row r="965" spans="1:17" hidden="1" x14ac:dyDescent="0.3">
      <c r="A965" t="s">
        <v>2076</v>
      </c>
      <c r="B965" t="s">
        <v>2077</v>
      </c>
      <c r="C965" t="str">
        <f>IFERROR(VLOOKUP(Table1[[#This Row],[Ticker]],[1]!Table1[[Symbol]:[Industry]],2,FALSE),"-")</f>
        <v>-</v>
      </c>
      <c r="D965" t="s">
        <v>46</v>
      </c>
      <c r="E965">
        <v>2828.6605528740001</v>
      </c>
      <c r="F965">
        <v>18.09</v>
      </c>
      <c r="G965">
        <v>49.803035653776703</v>
      </c>
      <c r="H965">
        <v>-22.864174269852398</v>
      </c>
      <c r="I965">
        <v>-30.040170959876601</v>
      </c>
      <c r="J965">
        <v>-7.29071503284898</v>
      </c>
      <c r="K965">
        <v>18.873103232780601</v>
      </c>
      <c r="L965">
        <v>18.242480053302899</v>
      </c>
      <c r="M965">
        <v>42.704836470700101</v>
      </c>
      <c r="N965">
        <v>0.95895557361329098</v>
      </c>
      <c r="O965">
        <v>47.6317114808949</v>
      </c>
      <c r="P965">
        <v>78.783810411916704</v>
      </c>
      <c r="Q965">
        <v>0.103142419502651</v>
      </c>
    </row>
    <row r="966" spans="1:17" hidden="1" x14ac:dyDescent="0.3">
      <c r="A966" t="s">
        <v>2078</v>
      </c>
      <c r="B966" t="s">
        <v>2079</v>
      </c>
      <c r="C966" t="str">
        <f>IFERROR(VLOOKUP(Table1[[#This Row],[Ticker]],[1]!Table1[[Symbol]:[Industry]],2,FALSE),"-")</f>
        <v>-</v>
      </c>
      <c r="D966" t="s">
        <v>244</v>
      </c>
      <c r="E966">
        <v>2814.7056557400001</v>
      </c>
      <c r="F966">
        <v>6447.9</v>
      </c>
      <c r="G966">
        <v>208.938235819266</v>
      </c>
      <c r="H966">
        <v>32.651520722563397</v>
      </c>
      <c r="I966">
        <v>79.931306307635793</v>
      </c>
      <c r="J966">
        <v>-0.78960392173786997</v>
      </c>
      <c r="K966">
        <v>5270.7089899291605</v>
      </c>
      <c r="L966">
        <v>4007.83237845146</v>
      </c>
      <c r="M966">
        <v>64.254292064424803</v>
      </c>
      <c r="N966">
        <v>0.54859493976198404</v>
      </c>
      <c r="O966">
        <v>4.8426619519533496</v>
      </c>
      <c r="P966">
        <v>261.21677263942098</v>
      </c>
      <c r="Q966">
        <v>0.114310524029387</v>
      </c>
    </row>
    <row r="967" spans="1:17" hidden="1" x14ac:dyDescent="0.3">
      <c r="A967" t="s">
        <v>2080</v>
      </c>
      <c r="B967" t="s">
        <v>2081</v>
      </c>
      <c r="C967" t="str">
        <f>IFERROR(VLOOKUP(Table1[[#This Row],[Ticker]],[1]!Table1[[Symbol]:[Industry]],2,FALSE),"-")</f>
        <v>-</v>
      </c>
      <c r="D967" t="s">
        <v>308</v>
      </c>
      <c r="E967">
        <v>2813.1240125099998</v>
      </c>
      <c r="F967">
        <v>923.3</v>
      </c>
      <c r="G967">
        <v>51.139688020315198</v>
      </c>
      <c r="H967">
        <v>-3.8346958298654301</v>
      </c>
      <c r="I967">
        <v>60.960456641105203</v>
      </c>
      <c r="J967">
        <v>-1.97092779880642</v>
      </c>
      <c r="K967">
        <v>850.93924171221897</v>
      </c>
      <c r="L967">
        <v>692.49285302140902</v>
      </c>
      <c r="M967">
        <v>48.919355078230303</v>
      </c>
      <c r="N967">
        <v>0.37268652395802199</v>
      </c>
      <c r="O967">
        <v>7.4894400519874296</v>
      </c>
      <c r="P967">
        <v>123.12711454809001</v>
      </c>
      <c r="Q967">
        <v>0.10065734580590401</v>
      </c>
    </row>
    <row r="968" spans="1:17" hidden="1" x14ac:dyDescent="0.3">
      <c r="A968" t="s">
        <v>2082</v>
      </c>
      <c r="B968" t="s">
        <v>2083</v>
      </c>
      <c r="C968" t="str">
        <f>IFERROR(VLOOKUP(Table1[[#This Row],[Ticker]],[1]!Table1[[Symbol]:[Industry]],2,FALSE),"-")</f>
        <v>-</v>
      </c>
      <c r="D968" t="s">
        <v>21</v>
      </c>
      <c r="E968">
        <v>2805.9469459699999</v>
      </c>
      <c r="F968">
        <v>523.70000000000005</v>
      </c>
      <c r="G968">
        <v>186.61387673660099</v>
      </c>
      <c r="H968">
        <v>5.9906300269201598</v>
      </c>
      <c r="I968">
        <v>19.2522595025466</v>
      </c>
      <c r="J968">
        <v>-2.35063086563677</v>
      </c>
      <c r="K968">
        <v>493.01649782856202</v>
      </c>
      <c r="L968">
        <v>424.77968593148802</v>
      </c>
      <c r="M968">
        <v>55.383894886277801</v>
      </c>
      <c r="N968">
        <v>1.00704155779838</v>
      </c>
      <c r="O968">
        <v>14.5121252625548</v>
      </c>
      <c r="P968">
        <v>253.85135135135101</v>
      </c>
      <c r="Q968">
        <v>4.6626898850827998E-2</v>
      </c>
    </row>
    <row r="969" spans="1:17" x14ac:dyDescent="0.3">
      <c r="A969" t="s">
        <v>2084</v>
      </c>
      <c r="B969" t="s">
        <v>2085</v>
      </c>
      <c r="C969" t="str">
        <f>IFERROR(VLOOKUP(Table1[[#This Row],[Ticker]],[1]!Table1[[Symbol]:[Industry]],2,FALSE),"-")</f>
        <v>Media Entertainment &amp; Publication</v>
      </c>
      <c r="D969" t="s">
        <v>1726</v>
      </c>
      <c r="E969">
        <v>2804.2331225419998</v>
      </c>
      <c r="F969">
        <v>15.19</v>
      </c>
      <c r="G969">
        <v>-48.758571049152202</v>
      </c>
      <c r="H969">
        <v>-13.857607884898901</v>
      </c>
      <c r="I969">
        <v>-38.931541120506303</v>
      </c>
      <c r="J969">
        <v>-4.3136708869756601</v>
      </c>
      <c r="K969">
        <v>16.077050671045399</v>
      </c>
      <c r="L969">
        <v>17.563597384925199</v>
      </c>
      <c r="M969">
        <v>40.149973044097997</v>
      </c>
      <c r="N969">
        <v>0.69251583813424999</v>
      </c>
      <c r="O969">
        <v>71.494404213298196</v>
      </c>
      <c r="P969">
        <v>18.210116731517498</v>
      </c>
      <c r="Q969">
        <v>8.5146551820389996E-3</v>
      </c>
    </row>
    <row r="970" spans="1:17" x14ac:dyDescent="0.3">
      <c r="A970" t="s">
        <v>2086</v>
      </c>
      <c r="B970" t="s">
        <v>2087</v>
      </c>
      <c r="C970" t="str">
        <f>IFERROR(VLOOKUP(Table1[[#This Row],[Ticker]],[1]!Table1[[Symbol]:[Industry]],2,FALSE),"-")</f>
        <v>Fast Moving Consumer Goods</v>
      </c>
      <c r="D970" t="s">
        <v>461</v>
      </c>
      <c r="E970">
        <v>2797.7326373999999</v>
      </c>
      <c r="F970">
        <v>384.9</v>
      </c>
      <c r="G970">
        <v>-12.762952600592699</v>
      </c>
      <c r="H970">
        <v>10.291465386501001</v>
      </c>
      <c r="I970">
        <v>-0.39061260737562897</v>
      </c>
      <c r="J970">
        <v>7.1466861283343297</v>
      </c>
      <c r="K970">
        <v>352.722854624761</v>
      </c>
      <c r="L970">
        <v>347.228702004865</v>
      </c>
      <c r="M970">
        <v>61.530064889720002</v>
      </c>
      <c r="N970">
        <v>2.6724057196272502</v>
      </c>
      <c r="O970">
        <v>14.809041309431</v>
      </c>
      <c r="P970">
        <v>30.4524656837823</v>
      </c>
      <c r="Q970">
        <v>-1.1151082829095001E-2</v>
      </c>
    </row>
    <row r="971" spans="1:17" hidden="1" x14ac:dyDescent="0.3">
      <c r="A971" t="s">
        <v>2088</v>
      </c>
      <c r="B971" t="s">
        <v>2089</v>
      </c>
      <c r="C971" t="str">
        <f>IFERROR(VLOOKUP(Table1[[#This Row],[Ticker]],[1]!Table1[[Symbol]:[Industry]],2,FALSE),"-")</f>
        <v>-</v>
      </c>
      <c r="D971" t="s">
        <v>220</v>
      </c>
      <c r="E971">
        <v>2781.5260127749998</v>
      </c>
      <c r="F971">
        <v>155.69</v>
      </c>
      <c r="G971">
        <v>45.136399683469499</v>
      </c>
      <c r="H971">
        <v>4.85173869155527</v>
      </c>
      <c r="I971">
        <v>12.8898304903389</v>
      </c>
      <c r="J971">
        <v>-6.6109559967043898</v>
      </c>
      <c r="K971">
        <v>147.491224006799</v>
      </c>
      <c r="L971">
        <v>129.429531638584</v>
      </c>
      <c r="M971">
        <v>42.443357709019502</v>
      </c>
      <c r="N971">
        <v>0.89506602042147099</v>
      </c>
      <c r="O971">
        <v>12.7240028261288</v>
      </c>
      <c r="P971">
        <v>76.819988642816497</v>
      </c>
      <c r="Q971">
        <v>0.14355281370711401</v>
      </c>
    </row>
    <row r="972" spans="1:17" hidden="1" x14ac:dyDescent="0.3">
      <c r="A972" t="s">
        <v>2090</v>
      </c>
      <c r="B972" t="s">
        <v>2091</v>
      </c>
      <c r="C972" t="str">
        <f>IFERROR(VLOOKUP(Table1[[#This Row],[Ticker]],[1]!Table1[[Symbol]:[Industry]],2,FALSE),"-")</f>
        <v>-</v>
      </c>
      <c r="D972" t="s">
        <v>557</v>
      </c>
      <c r="E972">
        <v>2780.0914680000001</v>
      </c>
      <c r="F972">
        <v>553.70000000000005</v>
      </c>
      <c r="G972">
        <v>45.172369159175297</v>
      </c>
      <c r="H972">
        <v>11.9184811363895</v>
      </c>
      <c r="I972">
        <v>49.320972413909701</v>
      </c>
      <c r="J972">
        <v>8.5190102133925905</v>
      </c>
      <c r="K972">
        <v>454.522464747416</v>
      </c>
      <c r="L972">
        <v>371.43176992585001</v>
      </c>
      <c r="M972">
        <v>89.249884118181598</v>
      </c>
      <c r="N972">
        <v>1.2583843600128199</v>
      </c>
      <c r="O972">
        <v>0.23478417915838701</v>
      </c>
      <c r="P972">
        <v>114.40464666021199</v>
      </c>
    </row>
    <row r="973" spans="1:17" hidden="1" x14ac:dyDescent="0.3">
      <c r="A973" t="s">
        <v>2092</v>
      </c>
      <c r="B973" t="s">
        <v>2093</v>
      </c>
      <c r="C973" t="str">
        <f>IFERROR(VLOOKUP(Table1[[#This Row],[Ticker]],[1]!Table1[[Symbol]:[Industry]],2,FALSE),"-")</f>
        <v>-</v>
      </c>
      <c r="E973">
        <v>2769.249497885</v>
      </c>
      <c r="F973">
        <v>1200.55</v>
      </c>
      <c r="G973">
        <v>-32.661751492641301</v>
      </c>
      <c r="H973">
        <v>-4.0798985142700301</v>
      </c>
      <c r="I973">
        <v>-19.353222333184299</v>
      </c>
      <c r="J973">
        <v>-1.16397006640601</v>
      </c>
      <c r="K973">
        <v>1182.31052361565</v>
      </c>
      <c r="L973">
        <v>1219.3254517795001</v>
      </c>
      <c r="M973">
        <v>61.446406940978299</v>
      </c>
      <c r="N973">
        <v>1.26021564770604</v>
      </c>
      <c r="O973">
        <v>20.861271917038</v>
      </c>
      <c r="P973">
        <v>10.0412465627864</v>
      </c>
      <c r="Q973">
        <v>-6.1495789218208002E-2</v>
      </c>
    </row>
    <row r="974" spans="1:17" hidden="1" x14ac:dyDescent="0.3">
      <c r="A974" t="s">
        <v>2094</v>
      </c>
      <c r="B974" t="s">
        <v>2095</v>
      </c>
      <c r="C974" t="str">
        <f>IFERROR(VLOOKUP(Table1[[#This Row],[Ticker]],[1]!Table1[[Symbol]:[Industry]],2,FALSE),"-")</f>
        <v>-</v>
      </c>
      <c r="D974" t="s">
        <v>143</v>
      </c>
      <c r="E974">
        <v>2766.9743332950002</v>
      </c>
      <c r="F974">
        <v>799.95</v>
      </c>
      <c r="G974">
        <v>444.29797384539199</v>
      </c>
      <c r="H974">
        <v>19.972308047781102</v>
      </c>
      <c r="I974">
        <v>131.25445251296301</v>
      </c>
      <c r="J974">
        <v>5.1749299187337602E-2</v>
      </c>
      <c r="K974">
        <v>628.77648428306804</v>
      </c>
      <c r="L974">
        <v>424.27129876453102</v>
      </c>
      <c r="M974">
        <v>68.077947567910002</v>
      </c>
      <c r="N974">
        <v>0.97959296765004</v>
      </c>
      <c r="O974">
        <v>2.3126445402837699</v>
      </c>
      <c r="P974">
        <v>566.625</v>
      </c>
      <c r="Q974">
        <v>0.15389025537228099</v>
      </c>
    </row>
    <row r="975" spans="1:17" hidden="1" x14ac:dyDescent="0.3">
      <c r="A975" t="s">
        <v>2096</v>
      </c>
      <c r="B975" t="s">
        <v>2097</v>
      </c>
      <c r="C975" t="str">
        <f>IFERROR(VLOOKUP(Table1[[#This Row],[Ticker]],[1]!Table1[[Symbol]:[Industry]],2,FALSE),"-")</f>
        <v>-</v>
      </c>
      <c r="E975">
        <v>2765.0950183999998</v>
      </c>
      <c r="F975">
        <v>555.5</v>
      </c>
      <c r="G975">
        <v>179.611015192499</v>
      </c>
      <c r="H975">
        <v>-1.0633742980394001</v>
      </c>
      <c r="I975">
        <v>10.4352022248764</v>
      </c>
      <c r="J975">
        <v>-11.601562490476001</v>
      </c>
      <c r="K975">
        <v>494.22354276829799</v>
      </c>
      <c r="L975">
        <v>385.82987039727197</v>
      </c>
      <c r="M975">
        <v>52.603828309090801</v>
      </c>
      <c r="N975">
        <v>1.25969691435125</v>
      </c>
      <c r="O975">
        <v>11.2511251125112</v>
      </c>
      <c r="P975">
        <v>221.600185260232</v>
      </c>
    </row>
    <row r="976" spans="1:17" x14ac:dyDescent="0.3">
      <c r="A976" t="s">
        <v>2098</v>
      </c>
      <c r="B976" t="s">
        <v>2099</v>
      </c>
      <c r="C976" t="str">
        <f>IFERROR(VLOOKUP(Table1[[#This Row],[Ticker]],[1]!Table1[[Symbol]:[Industry]],2,FALSE),"-")</f>
        <v>Oil Gas &amp; Consumable Fuels</v>
      </c>
      <c r="D976" t="s">
        <v>441</v>
      </c>
      <c r="E976">
        <v>2757.6006569000001</v>
      </c>
      <c r="F976">
        <v>82.6</v>
      </c>
      <c r="G976">
        <v>-17.3420946017565</v>
      </c>
      <c r="H976">
        <v>-7.7085628687462897</v>
      </c>
      <c r="I976">
        <v>-19.8931930379105</v>
      </c>
      <c r="J976">
        <v>-2.2609839815042201</v>
      </c>
      <c r="K976">
        <v>83.512348036624104</v>
      </c>
      <c r="L976">
        <v>85.980164138110396</v>
      </c>
      <c r="M976">
        <v>58.491951954430398</v>
      </c>
      <c r="N976">
        <v>0.77545252110343799</v>
      </c>
      <c r="O976">
        <v>45.2784503631961</v>
      </c>
      <c r="P976">
        <v>32.054356514788097</v>
      </c>
      <c r="Q976">
        <v>5.5347693079550002E-3</v>
      </c>
    </row>
    <row r="977" spans="1:17" hidden="1" x14ac:dyDescent="0.3">
      <c r="A977" t="s">
        <v>2100</v>
      </c>
      <c r="B977" t="s">
        <v>2101</v>
      </c>
      <c r="C977" t="str">
        <f>IFERROR(VLOOKUP(Table1[[#This Row],[Ticker]],[1]!Table1[[Symbol]:[Industry]],2,FALSE),"-")</f>
        <v>-</v>
      </c>
      <c r="D977" t="s">
        <v>62</v>
      </c>
      <c r="E977">
        <v>2736.2319694900002</v>
      </c>
      <c r="F977">
        <v>1100.6500000000001</v>
      </c>
      <c r="G977">
        <v>184.85824971192801</v>
      </c>
      <c r="H977">
        <v>-8.2412198596626105</v>
      </c>
      <c r="I977">
        <v>57.352513520116602</v>
      </c>
      <c r="J977">
        <v>-3.21973672306587</v>
      </c>
      <c r="K977">
        <v>1071.75993621456</v>
      </c>
      <c r="L977">
        <v>848.62905584325495</v>
      </c>
      <c r="M977">
        <v>52.965881777213397</v>
      </c>
      <c r="N977">
        <v>0.45329888583884997</v>
      </c>
      <c r="O977">
        <v>11.461409167310199</v>
      </c>
      <c r="P977">
        <v>238.08361774744</v>
      </c>
      <c r="Q977">
        <v>0.22191102928418699</v>
      </c>
    </row>
    <row r="978" spans="1:17" hidden="1" x14ac:dyDescent="0.3">
      <c r="A978" t="s">
        <v>2102</v>
      </c>
      <c r="B978" t="s">
        <v>2103</v>
      </c>
      <c r="C978" t="str">
        <f>IFERROR(VLOOKUP(Table1[[#This Row],[Ticker]],[1]!Table1[[Symbol]:[Industry]],2,FALSE),"-")</f>
        <v>-</v>
      </c>
      <c r="D978" t="s">
        <v>550</v>
      </c>
      <c r="E978">
        <v>2732.1920239999999</v>
      </c>
      <c r="F978">
        <v>1166.2</v>
      </c>
      <c r="G978">
        <v>-57.035646295636198</v>
      </c>
      <c r="H978">
        <v>7.3673096964258704</v>
      </c>
      <c r="I978">
        <v>-32.8226870589382</v>
      </c>
      <c r="J978">
        <v>-3.6034389244849998</v>
      </c>
      <c r="K978">
        <v>1129.2393193667201</v>
      </c>
      <c r="L978">
        <v>1314.68749091825</v>
      </c>
      <c r="M978">
        <v>65.568154398530098</v>
      </c>
      <c r="N978">
        <v>0.875482683984391</v>
      </c>
      <c r="O978">
        <v>51.980792316926703</v>
      </c>
      <c r="P978">
        <v>21.8981917006376</v>
      </c>
      <c r="Q978">
        <v>-0.147177068099061</v>
      </c>
    </row>
    <row r="979" spans="1:17" hidden="1" x14ac:dyDescent="0.3">
      <c r="A979" t="s">
        <v>2104</v>
      </c>
      <c r="B979" t="s">
        <v>2105</v>
      </c>
      <c r="C979" t="str">
        <f>IFERROR(VLOOKUP(Table1[[#This Row],[Ticker]],[1]!Table1[[Symbol]:[Industry]],2,FALSE),"-")</f>
        <v>-</v>
      </c>
      <c r="D979" t="s">
        <v>2106</v>
      </c>
      <c r="E979">
        <v>2724.4376320649999</v>
      </c>
      <c r="F979">
        <v>614.15</v>
      </c>
      <c r="G979">
        <v>57.932428175081803</v>
      </c>
      <c r="H979">
        <v>35.676432289922502</v>
      </c>
      <c r="I979">
        <v>63.931245928416701</v>
      </c>
      <c r="J979">
        <v>-7.94404004844474</v>
      </c>
      <c r="K979">
        <v>472.62990388987998</v>
      </c>
      <c r="M979">
        <v>61.151175547706302</v>
      </c>
      <c r="N979">
        <v>1.0030686699471001</v>
      </c>
      <c r="O979">
        <v>12.676056338028101</v>
      </c>
      <c r="P979">
        <v>140.089913995308</v>
      </c>
    </row>
    <row r="980" spans="1:17" hidden="1" x14ac:dyDescent="0.3">
      <c r="A980" t="s">
        <v>2107</v>
      </c>
      <c r="B980" t="s">
        <v>2108</v>
      </c>
      <c r="C980" t="str">
        <f>IFERROR(VLOOKUP(Table1[[#This Row],[Ticker]],[1]!Table1[[Symbol]:[Industry]],2,FALSE),"-")</f>
        <v>-</v>
      </c>
      <c r="D980" t="s">
        <v>62</v>
      </c>
      <c r="E980">
        <v>2713.2254107499998</v>
      </c>
      <c r="F980">
        <v>1640.5</v>
      </c>
      <c r="G980">
        <v>42.47435059283</v>
      </c>
      <c r="H980">
        <v>-2.61061118279002</v>
      </c>
      <c r="I980">
        <v>2.3903839637853501</v>
      </c>
      <c r="J980">
        <v>-5.5481180270439001</v>
      </c>
      <c r="K980">
        <v>1548.1291448346501</v>
      </c>
      <c r="L980">
        <v>1431.0643485706</v>
      </c>
      <c r="M980">
        <v>62.632354642901703</v>
      </c>
      <c r="N980">
        <v>1.50651619953085</v>
      </c>
      <c r="O980">
        <v>6.0652240170679699</v>
      </c>
      <c r="P980">
        <v>74.2339758908183</v>
      </c>
      <c r="Q980">
        <v>0.130752341884253</v>
      </c>
    </row>
    <row r="981" spans="1:17" hidden="1" x14ac:dyDescent="0.3">
      <c r="A981" t="s">
        <v>2109</v>
      </c>
      <c r="B981" t="s">
        <v>2110</v>
      </c>
      <c r="C981" t="str">
        <f>IFERROR(VLOOKUP(Table1[[#This Row],[Ticker]],[1]!Table1[[Symbol]:[Industry]],2,FALSE),"-")</f>
        <v>-</v>
      </c>
      <c r="D981" t="s">
        <v>21</v>
      </c>
      <c r="E981">
        <v>2698.2468323599901</v>
      </c>
      <c r="F981">
        <v>681.4</v>
      </c>
      <c r="G981">
        <v>84.638678521093098</v>
      </c>
      <c r="H981">
        <v>24.381871405068999</v>
      </c>
      <c r="I981">
        <v>26.308313513049001</v>
      </c>
      <c r="J981">
        <v>6.11308558526654</v>
      </c>
      <c r="K981">
        <v>583.42289348178997</v>
      </c>
      <c r="L981">
        <v>513.09513110546004</v>
      </c>
      <c r="M981">
        <v>80.696066943232097</v>
      </c>
      <c r="N981">
        <v>1.5285308358826999</v>
      </c>
      <c r="O981">
        <v>8.4385089521573207</v>
      </c>
      <c r="P981">
        <v>156.165413533834</v>
      </c>
      <c r="Q981">
        <v>0.115928834346538</v>
      </c>
    </row>
    <row r="982" spans="1:17" x14ac:dyDescent="0.3">
      <c r="A982" t="s">
        <v>2111</v>
      </c>
      <c r="B982" t="s">
        <v>2112</v>
      </c>
      <c r="C982" t="str">
        <f>IFERROR(VLOOKUP(Table1[[#This Row],[Ticker]],[1]!Table1[[Symbol]:[Industry]],2,FALSE),"-")</f>
        <v>Construction</v>
      </c>
      <c r="D982" t="s">
        <v>46</v>
      </c>
      <c r="E982">
        <v>2696.0382059099902</v>
      </c>
      <c r="F982">
        <v>683.7</v>
      </c>
      <c r="G982">
        <v>-30.500141627934902</v>
      </c>
      <c r="H982">
        <v>-0.40683100175437997</v>
      </c>
      <c r="I982">
        <v>-19.609937795886701</v>
      </c>
      <c r="J982">
        <v>0.61852535247345697</v>
      </c>
      <c r="K982">
        <v>675.24488637583704</v>
      </c>
      <c r="L982">
        <v>699.31007286189197</v>
      </c>
      <c r="M982">
        <v>44.988185387828203</v>
      </c>
      <c r="N982">
        <v>0.79411745078382001</v>
      </c>
      <c r="O982">
        <v>23.738481790258799</v>
      </c>
      <c r="P982">
        <v>13.968994832471999</v>
      </c>
      <c r="Q982">
        <v>8.1073541411989993E-3</v>
      </c>
    </row>
    <row r="983" spans="1:17" hidden="1" x14ac:dyDescent="0.3">
      <c r="A983" t="s">
        <v>2113</v>
      </c>
      <c r="B983" t="s">
        <v>2114</v>
      </c>
      <c r="C983" t="str">
        <f>IFERROR(VLOOKUP(Table1[[#This Row],[Ticker]],[1]!Table1[[Symbol]:[Industry]],2,FALSE),"-")</f>
        <v>-</v>
      </c>
      <c r="D983" t="s">
        <v>193</v>
      </c>
      <c r="E983">
        <v>2691.16530414</v>
      </c>
      <c r="F983">
        <v>2878.95</v>
      </c>
      <c r="G983">
        <v>0.60808115398235696</v>
      </c>
      <c r="H983">
        <v>-0.16129420881279399</v>
      </c>
      <c r="I983">
        <v>1.79029931407704</v>
      </c>
      <c r="J983">
        <v>-2.9055805260406</v>
      </c>
      <c r="K983">
        <v>2750.6057049886499</v>
      </c>
      <c r="L983">
        <v>2489.3156312381302</v>
      </c>
      <c r="M983">
        <v>46.454118362361797</v>
      </c>
      <c r="N983">
        <v>0.60867265740237497</v>
      </c>
      <c r="O983">
        <v>5.3786970944267898</v>
      </c>
      <c r="P983">
        <v>45.031611294425801</v>
      </c>
      <c r="Q983">
        <v>5.7672569872003997E-2</v>
      </c>
    </row>
    <row r="984" spans="1:17" x14ac:dyDescent="0.3">
      <c r="A984" t="s">
        <v>2115</v>
      </c>
      <c r="B984" t="s">
        <v>2116</v>
      </c>
      <c r="C984" t="str">
        <f>IFERROR(VLOOKUP(Table1[[#This Row],[Ticker]],[1]!Table1[[Symbol]:[Industry]],2,FALSE),"-")</f>
        <v>Fast Moving Consumer Goods</v>
      </c>
      <c r="D984" t="s">
        <v>422</v>
      </c>
      <c r="E984">
        <v>2687.6523987599999</v>
      </c>
      <c r="F984">
        <v>1907.85</v>
      </c>
      <c r="G984">
        <v>-28.7437287533565</v>
      </c>
      <c r="H984">
        <v>-3.5014192710074798</v>
      </c>
      <c r="I984">
        <v>-16.7958095631462</v>
      </c>
      <c r="J984">
        <v>-4.5791772891480003</v>
      </c>
      <c r="K984">
        <v>1879.97105713725</v>
      </c>
      <c r="L984">
        <v>1857.99120512732</v>
      </c>
      <c r="M984">
        <v>35.649792432951699</v>
      </c>
      <c r="N984">
        <v>0.54147724156428401</v>
      </c>
      <c r="O984">
        <v>21.3355347642634</v>
      </c>
      <c r="P984">
        <v>24.614630960156699</v>
      </c>
      <c r="Q984">
        <v>-0.10124427036743</v>
      </c>
    </row>
    <row r="985" spans="1:17" hidden="1" x14ac:dyDescent="0.3">
      <c r="A985" t="s">
        <v>2117</v>
      </c>
      <c r="B985" t="s">
        <v>2118</v>
      </c>
      <c r="C985" t="str">
        <f>IFERROR(VLOOKUP(Table1[[#This Row],[Ticker]],[1]!Table1[[Symbol]:[Industry]],2,FALSE),"-")</f>
        <v>-</v>
      </c>
      <c r="D985" t="s">
        <v>550</v>
      </c>
      <c r="E985">
        <v>2679.7262641049902</v>
      </c>
      <c r="F985">
        <v>4195.95</v>
      </c>
      <c r="G985">
        <v>30.2756259015163</v>
      </c>
      <c r="H985">
        <v>6.9823400251653798</v>
      </c>
      <c r="I985">
        <v>1.63266630922331</v>
      </c>
      <c r="J985">
        <v>-2.2521195401239398</v>
      </c>
      <c r="K985">
        <v>3932.5082103894401</v>
      </c>
      <c r="L985">
        <v>3527.5967303401098</v>
      </c>
      <c r="M985">
        <v>43.948767280360002</v>
      </c>
      <c r="N985">
        <v>0.81991133729598598</v>
      </c>
      <c r="O985">
        <v>4.6366138776677603</v>
      </c>
      <c r="P985">
        <v>60.761288097929103</v>
      </c>
      <c r="Q985">
        <v>9.2804464523650002E-2</v>
      </c>
    </row>
    <row r="986" spans="1:17" hidden="1" x14ac:dyDescent="0.3">
      <c r="A986" t="s">
        <v>2119</v>
      </c>
      <c r="B986" t="s">
        <v>2120</v>
      </c>
      <c r="C986" t="str">
        <f>IFERROR(VLOOKUP(Table1[[#This Row],[Ticker]],[1]!Table1[[Symbol]:[Industry]],2,FALSE),"-")</f>
        <v>Financial Services</v>
      </c>
      <c r="D986" t="s">
        <v>24</v>
      </c>
      <c r="E986">
        <v>2671.70746302</v>
      </c>
      <c r="F986">
        <v>51.9</v>
      </c>
      <c r="G986">
        <v>-50.507038037850499</v>
      </c>
      <c r="H986">
        <v>-8.6782759120563995</v>
      </c>
      <c r="I986">
        <v>-38.728186822812397</v>
      </c>
      <c r="J986">
        <v>-1.75413708608092</v>
      </c>
      <c r="K986">
        <v>54.533673959781503</v>
      </c>
      <c r="M986">
        <v>36.982504242139697</v>
      </c>
      <c r="N986">
        <v>1.0677841403936701</v>
      </c>
      <c r="O986">
        <v>58.766859344894002</v>
      </c>
      <c r="P986">
        <v>5.9183673469387799</v>
      </c>
    </row>
    <row r="987" spans="1:17" hidden="1" x14ac:dyDescent="0.3">
      <c r="A987" t="s">
        <v>2121</v>
      </c>
      <c r="B987" t="s">
        <v>2122</v>
      </c>
      <c r="C987" t="str">
        <f>IFERROR(VLOOKUP(Table1[[#This Row],[Ticker]],[1]!Table1[[Symbol]:[Industry]],2,FALSE),"-")</f>
        <v>-</v>
      </c>
      <c r="D987" t="s">
        <v>369</v>
      </c>
      <c r="E987">
        <v>2670.8200416750001</v>
      </c>
      <c r="F987">
        <v>1361.95</v>
      </c>
      <c r="G987">
        <v>-22.001076679714998</v>
      </c>
      <c r="H987">
        <v>4.9991627535178296</v>
      </c>
      <c r="I987">
        <v>21.4852595682861</v>
      </c>
      <c r="J987">
        <v>-8.4214222406676296</v>
      </c>
      <c r="K987">
        <v>1270.2603761713201</v>
      </c>
      <c r="L987">
        <v>1212.27953616837</v>
      </c>
      <c r="M987">
        <v>50.319562944384799</v>
      </c>
      <c r="N987">
        <v>1.2798221652186199</v>
      </c>
      <c r="O987">
        <v>9.4019604243914898</v>
      </c>
      <c r="P987">
        <v>65.074843948851594</v>
      </c>
      <c r="Q987">
        <v>-4.0385588631451003E-2</v>
      </c>
    </row>
    <row r="988" spans="1:17" hidden="1" x14ac:dyDescent="0.3">
      <c r="A988" t="s">
        <v>2123</v>
      </c>
      <c r="B988" t="s">
        <v>2124</v>
      </c>
      <c r="C988" t="str">
        <f>IFERROR(VLOOKUP(Table1[[#This Row],[Ticker]],[1]!Table1[[Symbol]:[Industry]],2,FALSE),"-")</f>
        <v>-</v>
      </c>
      <c r="D988" t="s">
        <v>647</v>
      </c>
      <c r="E988">
        <v>2668.801872</v>
      </c>
      <c r="F988">
        <v>607.20000000000005</v>
      </c>
      <c r="G988">
        <v>-3.4969252248392801</v>
      </c>
      <c r="H988">
        <v>-12.567167505128699</v>
      </c>
      <c r="I988">
        <v>-4.5044348934001199</v>
      </c>
      <c r="J988">
        <v>-5.7373842314817196</v>
      </c>
      <c r="K988">
        <v>596.89597301184995</v>
      </c>
      <c r="L988">
        <v>545.25970225855997</v>
      </c>
      <c r="M988">
        <v>25.009631675329398</v>
      </c>
      <c r="N988">
        <v>0.65889648901616904</v>
      </c>
      <c r="O988">
        <v>14.5998023715415</v>
      </c>
      <c r="P988">
        <v>33.450549450549403</v>
      </c>
      <c r="Q988">
        <v>-6.0278649455699997E-4</v>
      </c>
    </row>
    <row r="989" spans="1:17" x14ac:dyDescent="0.3">
      <c r="A989" t="s">
        <v>2125</v>
      </c>
      <c r="B989" t="s">
        <v>2126</v>
      </c>
      <c r="C989" t="str">
        <f>IFERROR(VLOOKUP(Table1[[#This Row],[Ticker]],[1]!Table1[[Symbol]:[Industry]],2,FALSE),"-")</f>
        <v>Media Entertainment &amp; Publication</v>
      </c>
      <c r="D989" t="s">
        <v>1726</v>
      </c>
      <c r="E989">
        <v>2661.307331948</v>
      </c>
      <c r="F989">
        <v>55.82</v>
      </c>
      <c r="G989">
        <v>33.361375577123397</v>
      </c>
      <c r="H989">
        <v>-5.6279092021406898</v>
      </c>
      <c r="I989">
        <v>-21.522109180527799</v>
      </c>
      <c r="J989">
        <v>-4.2276103397081801</v>
      </c>
      <c r="K989">
        <v>53.292861008454103</v>
      </c>
      <c r="L989">
        <v>51.432274988034301</v>
      </c>
      <c r="M989">
        <v>59.782644608338302</v>
      </c>
      <c r="N989">
        <v>1.1924107945048901</v>
      </c>
      <c r="O989">
        <v>24.328197778574001</v>
      </c>
      <c r="P989">
        <v>65.884101040118793</v>
      </c>
      <c r="Q989">
        <v>-2.9011344692079E-2</v>
      </c>
    </row>
    <row r="990" spans="1:17" x14ac:dyDescent="0.3">
      <c r="A990" t="s">
        <v>2127</v>
      </c>
      <c r="B990" t="s">
        <v>2128</v>
      </c>
      <c r="C990" t="str">
        <f>IFERROR(VLOOKUP(Table1[[#This Row],[Ticker]],[1]!Table1[[Symbol]:[Industry]],2,FALSE),"-")</f>
        <v>Healthcare</v>
      </c>
      <c r="D990" t="s">
        <v>775</v>
      </c>
      <c r="E990">
        <v>2649.1407309900001</v>
      </c>
      <c r="F990">
        <v>497.9</v>
      </c>
      <c r="G990">
        <v>-44.973042870747101</v>
      </c>
      <c r="H990">
        <v>-7.4721844669982396</v>
      </c>
      <c r="I990">
        <v>-13.560792821186601</v>
      </c>
      <c r="J990">
        <v>-0.49784008311033801</v>
      </c>
      <c r="K990">
        <v>473.33907350122001</v>
      </c>
      <c r="L990">
        <v>485.48551473264502</v>
      </c>
      <c r="M990">
        <v>52.200524286197698</v>
      </c>
      <c r="N990">
        <v>0.75197783759841896</v>
      </c>
      <c r="O990">
        <v>29.0319341233179</v>
      </c>
      <c r="P990">
        <v>27.9619635055255</v>
      </c>
      <c r="Q990">
        <v>-0.101057750662465</v>
      </c>
    </row>
    <row r="991" spans="1:17" hidden="1" x14ac:dyDescent="0.3">
      <c r="A991" t="s">
        <v>2129</v>
      </c>
      <c r="B991" t="s">
        <v>2130</v>
      </c>
      <c r="C991" t="str">
        <f>IFERROR(VLOOKUP(Table1[[#This Row],[Ticker]],[1]!Table1[[Symbol]:[Industry]],2,FALSE),"-")</f>
        <v>-</v>
      </c>
      <c r="D991" t="s">
        <v>338</v>
      </c>
      <c r="E991">
        <v>2648.1783012299902</v>
      </c>
      <c r="F991">
        <v>796.95</v>
      </c>
      <c r="G991">
        <v>-51.143381885973099</v>
      </c>
      <c r="H991">
        <v>-6.5290759475041904</v>
      </c>
      <c r="I991">
        <v>-20.907731596696799</v>
      </c>
      <c r="J991">
        <v>-1.1832907904247301</v>
      </c>
      <c r="K991">
        <v>800.32284694033797</v>
      </c>
      <c r="L991">
        <v>845.75108589166302</v>
      </c>
      <c r="M991">
        <v>50.012188248161301</v>
      </c>
      <c r="N991">
        <v>1.1424126196717099</v>
      </c>
      <c r="O991">
        <v>35.259426563774298</v>
      </c>
      <c r="P991">
        <v>11.5239294710327</v>
      </c>
      <c r="Q991">
        <v>1.8995942725207E-2</v>
      </c>
    </row>
    <row r="992" spans="1:17" hidden="1" x14ac:dyDescent="0.3">
      <c r="A992" t="s">
        <v>2131</v>
      </c>
      <c r="B992" t="s">
        <v>2132</v>
      </c>
      <c r="C992" t="str">
        <f>IFERROR(VLOOKUP(Table1[[#This Row],[Ticker]],[1]!Table1[[Symbol]:[Industry]],2,FALSE),"-")</f>
        <v>-</v>
      </c>
      <c r="D992" t="s">
        <v>1633</v>
      </c>
      <c r="E992">
        <v>2644.090741</v>
      </c>
      <c r="F992">
        <v>63.91</v>
      </c>
      <c r="G992">
        <v>-2.671503100097</v>
      </c>
      <c r="H992">
        <v>-2.8303055212152</v>
      </c>
      <c r="I992">
        <v>5.31666513025369</v>
      </c>
      <c r="J992">
        <v>-0.48387516511161499</v>
      </c>
      <c r="K992">
        <v>62.5874258272394</v>
      </c>
      <c r="L992">
        <v>58.346132376567702</v>
      </c>
      <c r="M992">
        <v>53.860821394049402</v>
      </c>
      <c r="N992">
        <v>0.84045936165627599</v>
      </c>
      <c r="O992">
        <v>3.19198873415742</v>
      </c>
      <c r="P992">
        <v>30.136428425982398</v>
      </c>
      <c r="Q992">
        <v>-2.7484158448541001E-2</v>
      </c>
    </row>
    <row r="993" spans="1:17" hidden="1" x14ac:dyDescent="0.3">
      <c r="A993" t="s">
        <v>2133</v>
      </c>
      <c r="B993" t="s">
        <v>2134</v>
      </c>
      <c r="C993" t="str">
        <f>IFERROR(VLOOKUP(Table1[[#This Row],[Ticker]],[1]!Table1[[Symbol]:[Industry]],2,FALSE),"-")</f>
        <v>-</v>
      </c>
      <c r="D993" t="s">
        <v>46</v>
      </c>
      <c r="E993">
        <v>2637.7070487249998</v>
      </c>
      <c r="F993">
        <v>2108.0500000000002</v>
      </c>
      <c r="G993">
        <v>48.541845975146899</v>
      </c>
      <c r="H993">
        <v>-15.267274517621001</v>
      </c>
      <c r="I993">
        <v>26.0897435621238</v>
      </c>
      <c r="J993">
        <v>0.49452306238910698</v>
      </c>
      <c r="K993">
        <v>2140.0563915195999</v>
      </c>
      <c r="L993">
        <v>1797.20602715939</v>
      </c>
      <c r="M993">
        <v>40.511650092053301</v>
      </c>
      <c r="N993">
        <v>0.61703996321250298</v>
      </c>
      <c r="O993">
        <v>21.059747159697299</v>
      </c>
      <c r="P993">
        <v>78.648305084745701</v>
      </c>
      <c r="Q993">
        <v>0.13262943750255901</v>
      </c>
    </row>
    <row r="994" spans="1:17" hidden="1" x14ac:dyDescent="0.3">
      <c r="A994" t="s">
        <v>2135</v>
      </c>
      <c r="B994" t="s">
        <v>2136</v>
      </c>
      <c r="C994" t="str">
        <f>IFERROR(VLOOKUP(Table1[[#This Row],[Ticker]],[1]!Table1[[Symbol]:[Industry]],2,FALSE),"-")</f>
        <v>-</v>
      </c>
      <c r="D994" t="s">
        <v>140</v>
      </c>
      <c r="E994">
        <v>2637.0584856249998</v>
      </c>
      <c r="F994">
        <v>743.15</v>
      </c>
      <c r="G994">
        <v>75.4803951870079</v>
      </c>
      <c r="H994">
        <v>0.65216849938934596</v>
      </c>
      <c r="I994">
        <v>33.980899024123701</v>
      </c>
      <c r="J994">
        <v>1.6558866021032601</v>
      </c>
      <c r="K994">
        <v>721.03594048254297</v>
      </c>
      <c r="L994">
        <v>623.25427617813602</v>
      </c>
      <c r="M994">
        <v>62.5101939338752</v>
      </c>
      <c r="N994">
        <v>0.93201689430795898</v>
      </c>
      <c r="O994">
        <v>19.4173450851106</v>
      </c>
      <c r="P994">
        <v>127.715642714876</v>
      </c>
      <c r="Q994">
        <v>8.0378872421280001E-2</v>
      </c>
    </row>
    <row r="995" spans="1:17" x14ac:dyDescent="0.3">
      <c r="A995" t="s">
        <v>2137</v>
      </c>
      <c r="B995" t="s">
        <v>2138</v>
      </c>
      <c r="C995" t="str">
        <f>IFERROR(VLOOKUP(Table1[[#This Row],[Ticker]],[1]!Table1[[Symbol]:[Industry]],2,FALSE),"-")</f>
        <v>Fast Moving Consumer Goods</v>
      </c>
      <c r="D995" t="s">
        <v>422</v>
      </c>
      <c r="E995">
        <v>2637.0536088200001</v>
      </c>
      <c r="F995">
        <v>52.66</v>
      </c>
      <c r="G995">
        <v>-36.544127793726403</v>
      </c>
      <c r="H995">
        <v>-9.5197133857791592</v>
      </c>
      <c r="I995">
        <v>-36.781140366145202</v>
      </c>
      <c r="J995">
        <v>-3.0615137667905099</v>
      </c>
      <c r="K995">
        <v>55.142221232603497</v>
      </c>
      <c r="L995">
        <v>62.095015268669002</v>
      </c>
      <c r="M995">
        <v>32.767049348919102</v>
      </c>
      <c r="N995">
        <v>1.1637902980266801</v>
      </c>
      <c r="O995">
        <v>59.608811241929303</v>
      </c>
      <c r="P995">
        <v>9.4802494802494799</v>
      </c>
    </row>
    <row r="996" spans="1:17" hidden="1" x14ac:dyDescent="0.3">
      <c r="A996" t="s">
        <v>2139</v>
      </c>
      <c r="B996" t="s">
        <v>2140</v>
      </c>
      <c r="C996" t="str">
        <f>IFERROR(VLOOKUP(Table1[[#This Row],[Ticker]],[1]!Table1[[Symbol]:[Industry]],2,FALSE),"-")</f>
        <v>-</v>
      </c>
      <c r="D996" t="s">
        <v>288</v>
      </c>
      <c r="E996">
        <v>2632.9854471250001</v>
      </c>
      <c r="F996">
        <v>1746.25</v>
      </c>
      <c r="G996">
        <v>48.068967995391397</v>
      </c>
      <c r="H996">
        <v>11.055212827997901</v>
      </c>
      <c r="I996">
        <v>2.3788844944877798</v>
      </c>
      <c r="J996">
        <v>-5.33289191824489</v>
      </c>
      <c r="K996">
        <v>1639.8457464144101</v>
      </c>
      <c r="L996">
        <v>1452.14102535496</v>
      </c>
      <c r="M996">
        <v>49.680534557733601</v>
      </c>
      <c r="N996">
        <v>1.0899405133046201</v>
      </c>
      <c r="O996">
        <v>11.965640658553999</v>
      </c>
      <c r="P996">
        <v>92.881206163362194</v>
      </c>
      <c r="Q996">
        <v>1.2034503868108001E-2</v>
      </c>
    </row>
    <row r="997" spans="1:17" hidden="1" x14ac:dyDescent="0.3">
      <c r="A997" t="s">
        <v>2141</v>
      </c>
      <c r="B997" t="s">
        <v>2142</v>
      </c>
      <c r="C997" t="str">
        <f>IFERROR(VLOOKUP(Table1[[#This Row],[Ticker]],[1]!Table1[[Symbol]:[Industry]],2,FALSE),"-")</f>
        <v>-</v>
      </c>
      <c r="D997" t="s">
        <v>220</v>
      </c>
      <c r="E997">
        <v>2630.4935262899999</v>
      </c>
      <c r="F997">
        <v>118.01</v>
      </c>
      <c r="G997">
        <v>20.699028793846399</v>
      </c>
      <c r="H997">
        <v>19.674287793074299</v>
      </c>
      <c r="I997">
        <v>33.532671558430202</v>
      </c>
      <c r="J997">
        <v>17.357849143290501</v>
      </c>
      <c r="K997">
        <v>89.747868478069293</v>
      </c>
      <c r="L997">
        <v>82.025254563757898</v>
      </c>
      <c r="M997">
        <v>87.998447086560205</v>
      </c>
      <c r="N997">
        <v>2.5263580689940901</v>
      </c>
      <c r="O997">
        <v>0</v>
      </c>
      <c r="P997">
        <v>69.798561151079099</v>
      </c>
      <c r="Q997">
        <v>0.26964700021152999</v>
      </c>
    </row>
    <row r="998" spans="1:17" x14ac:dyDescent="0.3">
      <c r="A998" t="s">
        <v>2143</v>
      </c>
      <c r="B998" t="s">
        <v>2144</v>
      </c>
      <c r="C998" t="str">
        <f>IFERROR(VLOOKUP(Table1[[#This Row],[Ticker]],[1]!Table1[[Symbol]:[Industry]],2,FALSE),"-")</f>
        <v>Healthcare</v>
      </c>
      <c r="D998" t="s">
        <v>213</v>
      </c>
      <c r="E998">
        <v>2630.349984815</v>
      </c>
      <c r="F998">
        <v>167.77</v>
      </c>
      <c r="G998">
        <v>-4.4488651883195898</v>
      </c>
      <c r="H998">
        <v>-9.4608898563674</v>
      </c>
      <c r="I998">
        <v>-23.427178118761098</v>
      </c>
      <c r="J998">
        <v>-3.2388861397036899</v>
      </c>
      <c r="K998">
        <v>180.91408024229801</v>
      </c>
      <c r="L998">
        <v>185.10439822738499</v>
      </c>
      <c r="M998">
        <v>42.802249995119503</v>
      </c>
      <c r="N998">
        <v>0.72218952125357405</v>
      </c>
      <c r="O998">
        <v>68.683316445133201</v>
      </c>
      <c r="P998">
        <v>26.1428571428571</v>
      </c>
      <c r="Q998">
        <v>-3.3978832460338997E-2</v>
      </c>
    </row>
    <row r="999" spans="1:17" hidden="1" x14ac:dyDescent="0.3">
      <c r="A999" t="s">
        <v>2145</v>
      </c>
      <c r="B999" t="s">
        <v>2146</v>
      </c>
      <c r="C999" t="str">
        <f>IFERROR(VLOOKUP(Table1[[#This Row],[Ticker]],[1]!Table1[[Symbol]:[Industry]],2,FALSE),"-")</f>
        <v>-</v>
      </c>
      <c r="D999" t="s">
        <v>130</v>
      </c>
      <c r="E999">
        <v>2630.3023920720002</v>
      </c>
      <c r="F999">
        <v>49.62</v>
      </c>
      <c r="G999">
        <v>51.797847704582701</v>
      </c>
      <c r="H999">
        <v>27.937288365294101</v>
      </c>
      <c r="I999">
        <v>2.5946941556141798</v>
      </c>
      <c r="J999">
        <v>14.881720484156199</v>
      </c>
      <c r="K999">
        <v>40.869593572403197</v>
      </c>
      <c r="L999">
        <v>37.565991283200098</v>
      </c>
      <c r="M999">
        <v>78.823805515588205</v>
      </c>
      <c r="N999">
        <v>2.5214937097377499</v>
      </c>
      <c r="O999">
        <v>5.8041112454655304</v>
      </c>
      <c r="P999">
        <v>83.7777777777777</v>
      </c>
      <c r="Q999">
        <v>7.9001956653225999E-2</v>
      </c>
    </row>
    <row r="1000" spans="1:17" hidden="1" x14ac:dyDescent="0.3">
      <c r="A1000" t="s">
        <v>2147</v>
      </c>
      <c r="B1000" t="s">
        <v>2148</v>
      </c>
      <c r="C1000" t="str">
        <f>IFERROR(VLOOKUP(Table1[[#This Row],[Ticker]],[1]!Table1[[Symbol]:[Industry]],2,FALSE),"-")</f>
        <v>-</v>
      </c>
      <c r="D1000" t="s">
        <v>253</v>
      </c>
      <c r="E1000">
        <v>2630.0164016499998</v>
      </c>
      <c r="F1000">
        <v>227.35</v>
      </c>
      <c r="G1000">
        <v>38.814192239605902</v>
      </c>
      <c r="H1000">
        <v>47.326951664508698</v>
      </c>
      <c r="I1000">
        <v>53.541214708900398</v>
      </c>
      <c r="J1000">
        <v>9.9813302074903305</v>
      </c>
      <c r="K1000">
        <v>173.979097411472</v>
      </c>
      <c r="L1000">
        <v>141.551456846452</v>
      </c>
      <c r="M1000">
        <v>67.489555027164499</v>
      </c>
      <c r="N1000">
        <v>3.04668402739556</v>
      </c>
      <c r="O1000">
        <v>8.5770837915108693</v>
      </c>
      <c r="P1000">
        <v>121.978129271626</v>
      </c>
      <c r="Q1000">
        <v>0.17996203284319401</v>
      </c>
    </row>
    <row r="1001" spans="1:17" hidden="1" x14ac:dyDescent="0.3">
      <c r="A1001" t="s">
        <v>2149</v>
      </c>
      <c r="B1001" t="s">
        <v>2150</v>
      </c>
      <c r="C1001" t="str">
        <f>IFERROR(VLOOKUP(Table1[[#This Row],[Ticker]],[1]!Table1[[Symbol]:[Industry]],2,FALSE),"-")</f>
        <v>-</v>
      </c>
      <c r="D1001" t="s">
        <v>550</v>
      </c>
      <c r="E1001">
        <v>2627.642065383</v>
      </c>
      <c r="F1001">
        <v>189.83</v>
      </c>
      <c r="G1001">
        <v>38.0471559938224</v>
      </c>
      <c r="H1001">
        <v>-11.1948488612685</v>
      </c>
      <c r="I1001">
        <v>-8.0963961929701203</v>
      </c>
      <c r="J1001">
        <v>-2.6805350842628499</v>
      </c>
      <c r="K1001">
        <v>195.84548196397199</v>
      </c>
      <c r="L1001">
        <v>181.244484470011</v>
      </c>
      <c r="M1001">
        <v>40.2381817889407</v>
      </c>
      <c r="N1001">
        <v>0.80909640056902699</v>
      </c>
      <c r="O1001">
        <v>22.214613074856398</v>
      </c>
      <c r="P1001">
        <v>68.737777777777694</v>
      </c>
      <c r="Q1001">
        <v>-8.8260971528369998E-3</v>
      </c>
    </row>
    <row r="1002" spans="1:17" hidden="1" x14ac:dyDescent="0.3">
      <c r="A1002" t="s">
        <v>2151</v>
      </c>
      <c r="B1002" t="s">
        <v>2152</v>
      </c>
      <c r="C1002" t="str">
        <f>IFERROR(VLOOKUP(Table1[[#This Row],[Ticker]],[1]!Table1[[Symbol]:[Industry]],2,FALSE),"-")</f>
        <v>-</v>
      </c>
      <c r="E1002">
        <v>2617.3101314249998</v>
      </c>
      <c r="F1002">
        <v>1993.05</v>
      </c>
      <c r="G1002">
        <v>399.385964957417</v>
      </c>
      <c r="H1002">
        <v>9.3472731405059406E-2</v>
      </c>
      <c r="I1002">
        <v>138.022179955165</v>
      </c>
      <c r="J1002">
        <v>-10.826256139110599</v>
      </c>
      <c r="K1002">
        <v>1807.62920603977</v>
      </c>
      <c r="L1002">
        <v>1280.6691464724299</v>
      </c>
      <c r="M1002">
        <v>49.2245074779715</v>
      </c>
      <c r="N1002">
        <v>1.27641044655901</v>
      </c>
      <c r="O1002">
        <v>12.661498708010299</v>
      </c>
      <c r="P1002">
        <v>453.625</v>
      </c>
      <c r="Q1002">
        <v>0.233095822387382</v>
      </c>
    </row>
    <row r="1003" spans="1:17" hidden="1" x14ac:dyDescent="0.3">
      <c r="A1003" t="s">
        <v>2153</v>
      </c>
      <c r="B1003" t="s">
        <v>2154</v>
      </c>
      <c r="C1003" t="str">
        <f>IFERROR(VLOOKUP(Table1[[#This Row],[Ticker]],[1]!Table1[[Symbol]:[Industry]],2,FALSE),"-")</f>
        <v>-</v>
      </c>
      <c r="D1003" t="s">
        <v>422</v>
      </c>
      <c r="E1003">
        <v>2609.44238</v>
      </c>
      <c r="F1003">
        <v>10169.299999999999</v>
      </c>
      <c r="G1003">
        <v>-50.5865316763065</v>
      </c>
      <c r="H1003">
        <v>-13.8271855092439</v>
      </c>
      <c r="I1003">
        <v>-37.873974252848797</v>
      </c>
      <c r="J1003">
        <v>-4.03644353631804</v>
      </c>
      <c r="K1003">
        <v>10825.4434737927</v>
      </c>
      <c r="L1003">
        <v>12330.707610149901</v>
      </c>
      <c r="M1003">
        <v>29.642592463481201</v>
      </c>
      <c r="N1003">
        <v>0.88284150152649798</v>
      </c>
      <c r="O1003">
        <v>94.624507094883597</v>
      </c>
      <c r="P1003">
        <v>2.2035065150426401</v>
      </c>
      <c r="Q1003">
        <v>-0.111880658990165</v>
      </c>
    </row>
    <row r="1004" spans="1:17" hidden="1" x14ac:dyDescent="0.3">
      <c r="A1004" t="s">
        <v>2155</v>
      </c>
      <c r="B1004" t="s">
        <v>2156</v>
      </c>
      <c r="C1004" t="str">
        <f>IFERROR(VLOOKUP(Table1[[#This Row],[Ticker]],[1]!Table1[[Symbol]:[Industry]],2,FALSE),"-")</f>
        <v>-</v>
      </c>
      <c r="D1004" t="s">
        <v>422</v>
      </c>
      <c r="E1004">
        <v>2604.8658374500001</v>
      </c>
      <c r="F1004">
        <v>237.1</v>
      </c>
      <c r="G1004">
        <v>-17.632052217543698</v>
      </c>
      <c r="H1004">
        <v>0.38642066387104501</v>
      </c>
      <c r="I1004">
        <v>7.4037942148289604</v>
      </c>
      <c r="J1004">
        <v>2.1652705595355601</v>
      </c>
      <c r="K1004">
        <v>227.433436778595</v>
      </c>
      <c r="L1004">
        <v>211.421042060535</v>
      </c>
      <c r="M1004">
        <v>53.660762148805198</v>
      </c>
      <c r="N1004">
        <v>0.51936833237749902</v>
      </c>
      <c r="O1004">
        <v>10.480809784900799</v>
      </c>
      <c r="P1004">
        <v>32.458100558659197</v>
      </c>
      <c r="Q1004">
        <v>5.172239674862E-3</v>
      </c>
    </row>
    <row r="1005" spans="1:17" x14ac:dyDescent="0.3">
      <c r="A1005" t="s">
        <v>2157</v>
      </c>
      <c r="B1005" t="s">
        <v>2158</v>
      </c>
      <c r="C1005" t="str">
        <f>IFERROR(VLOOKUP(Table1[[#This Row],[Ticker]],[1]!Table1[[Symbol]:[Industry]],2,FALSE),"-")</f>
        <v>Automobile and Auto Components</v>
      </c>
      <c r="D1005" t="s">
        <v>1582</v>
      </c>
      <c r="E1005">
        <v>2595.5811480000002</v>
      </c>
      <c r="F1005">
        <v>631.95000000000005</v>
      </c>
      <c r="G1005">
        <v>-42.953994867828101</v>
      </c>
      <c r="H1005">
        <v>-11.766187016499201</v>
      </c>
      <c r="I1005">
        <v>-36.108782404128</v>
      </c>
      <c r="J1005">
        <v>-7.51741047235409</v>
      </c>
      <c r="K1005">
        <v>709.79113720392797</v>
      </c>
      <c r="L1005">
        <v>727.53778058433102</v>
      </c>
      <c r="M1005">
        <v>14.110921586375399</v>
      </c>
      <c r="N1005">
        <v>0.98819474629729598</v>
      </c>
      <c r="O1005">
        <v>43.207532241474802</v>
      </c>
      <c r="P1005">
        <v>0.62898089171974303</v>
      </c>
    </row>
    <row r="1006" spans="1:17" hidden="1" x14ac:dyDescent="0.3">
      <c r="A1006" t="s">
        <v>2159</v>
      </c>
      <c r="B1006" t="s">
        <v>2160</v>
      </c>
      <c r="C1006" t="str">
        <f>IFERROR(VLOOKUP(Table1[[#This Row],[Ticker]],[1]!Table1[[Symbol]:[Industry]],2,FALSE),"-")</f>
        <v>-</v>
      </c>
      <c r="D1006" t="s">
        <v>193</v>
      </c>
      <c r="E1006">
        <v>2593.8376372799999</v>
      </c>
      <c r="F1006">
        <v>835.7</v>
      </c>
      <c r="G1006">
        <v>15.6029636018236</v>
      </c>
      <c r="H1006">
        <v>-6.2738151439222296</v>
      </c>
      <c r="I1006">
        <v>27.9836467491928</v>
      </c>
      <c r="J1006">
        <v>-4.5909614148606996</v>
      </c>
      <c r="K1006">
        <v>753.76631587794998</v>
      </c>
      <c r="L1006">
        <v>662.29101840859403</v>
      </c>
      <c r="M1006">
        <v>63.381131096064799</v>
      </c>
      <c r="N1006">
        <v>1.0756614944501299</v>
      </c>
      <c r="O1006">
        <v>3.5060428383390998</v>
      </c>
      <c r="P1006">
        <v>51.381215469613203</v>
      </c>
      <c r="Q1006">
        <v>6.1235618549883998E-2</v>
      </c>
    </row>
    <row r="1007" spans="1:17" hidden="1" x14ac:dyDescent="0.3">
      <c r="A1007" t="s">
        <v>2161</v>
      </c>
      <c r="B1007" t="s">
        <v>2162</v>
      </c>
      <c r="C1007" t="str">
        <f>IFERROR(VLOOKUP(Table1[[#This Row],[Ticker]],[1]!Table1[[Symbol]:[Industry]],2,FALSE),"-")</f>
        <v>-</v>
      </c>
      <c r="D1007" t="s">
        <v>1320</v>
      </c>
      <c r="E1007">
        <v>2580.8388</v>
      </c>
      <c r="F1007">
        <v>999.99</v>
      </c>
      <c r="G1007">
        <v>-25.669963454215502</v>
      </c>
      <c r="H1007">
        <v>-4.77763193781536</v>
      </c>
      <c r="I1007">
        <v>-11.265874453839601</v>
      </c>
      <c r="J1007">
        <v>-1.0497150228488701</v>
      </c>
      <c r="K1007">
        <v>999.99641599597203</v>
      </c>
      <c r="L1007">
        <v>999.99679705761503</v>
      </c>
      <c r="M1007">
        <v>55.379180563809697</v>
      </c>
      <c r="N1007">
        <v>1.5829000693744899</v>
      </c>
      <c r="O1007">
        <v>3.0010300103000902</v>
      </c>
      <c r="P1007">
        <v>3.09175257731959</v>
      </c>
      <c r="Q1007">
        <v>-0.101916752053546</v>
      </c>
    </row>
    <row r="1008" spans="1:17" hidden="1" x14ac:dyDescent="0.3">
      <c r="A1008" t="s">
        <v>2163</v>
      </c>
      <c r="B1008" t="s">
        <v>2164</v>
      </c>
      <c r="C1008" t="str">
        <f>IFERROR(VLOOKUP(Table1[[#This Row],[Ticker]],[1]!Table1[[Symbol]:[Industry]],2,FALSE),"-")</f>
        <v>-</v>
      </c>
      <c r="D1008" t="s">
        <v>618</v>
      </c>
      <c r="E1008">
        <v>2564.6840699999998</v>
      </c>
      <c r="F1008">
        <v>417.3</v>
      </c>
      <c r="G1008">
        <v>612.78340763054803</v>
      </c>
      <c r="H1008">
        <v>41.558892362626402</v>
      </c>
      <c r="I1008">
        <v>43.778781500089302</v>
      </c>
      <c r="J1008">
        <v>20.4750455542172</v>
      </c>
      <c r="K1008">
        <v>290.91269203270502</v>
      </c>
      <c r="L1008">
        <v>229.235764966608</v>
      </c>
      <c r="M1008">
        <v>95.393197874544398</v>
      </c>
      <c r="N1008">
        <v>1.1564951678548701</v>
      </c>
      <c r="O1008">
        <v>0</v>
      </c>
      <c r="P1008">
        <v>671.34935304990699</v>
      </c>
      <c r="Q1008">
        <v>0.15217615873774601</v>
      </c>
    </row>
    <row r="1009" spans="1:17" hidden="1" x14ac:dyDescent="0.3">
      <c r="A1009" t="s">
        <v>2165</v>
      </c>
      <c r="B1009" t="s">
        <v>2166</v>
      </c>
      <c r="C1009" t="str">
        <f>IFERROR(VLOOKUP(Table1[[#This Row],[Ticker]],[1]!Table1[[Symbol]:[Industry]],2,FALSE),"-")</f>
        <v>Consumer Services</v>
      </c>
      <c r="D1009" t="s">
        <v>647</v>
      </c>
      <c r="E1009">
        <v>2561.8265262619998</v>
      </c>
      <c r="F1009">
        <v>173.86</v>
      </c>
      <c r="G1009">
        <v>-54.677721722896599</v>
      </c>
      <c r="H1009">
        <v>-9.9081100806487701</v>
      </c>
      <c r="I1009">
        <v>-43.615069006368799</v>
      </c>
      <c r="J1009">
        <v>-5.1504069958845502</v>
      </c>
      <c r="K1009">
        <v>183.73510205030101</v>
      </c>
      <c r="M1009">
        <v>40.707664996641803</v>
      </c>
      <c r="N1009">
        <v>1.2420385608709399</v>
      </c>
      <c r="O1009">
        <v>79.454733693776504</v>
      </c>
      <c r="P1009">
        <v>20.7361111111111</v>
      </c>
    </row>
    <row r="1010" spans="1:17" hidden="1" x14ac:dyDescent="0.3">
      <c r="A1010" t="s">
        <v>2167</v>
      </c>
      <c r="B1010" t="s">
        <v>2168</v>
      </c>
      <c r="C1010" t="str">
        <f>IFERROR(VLOOKUP(Table1[[#This Row],[Ticker]],[1]!Table1[[Symbol]:[Industry]],2,FALSE),"-")</f>
        <v>-</v>
      </c>
      <c r="D1010" t="s">
        <v>396</v>
      </c>
      <c r="E1010">
        <v>2556.8438232599901</v>
      </c>
      <c r="F1010">
        <v>620.85</v>
      </c>
      <c r="G1010">
        <v>-39.596207735374499</v>
      </c>
      <c r="H1010">
        <v>-10.889116155410999</v>
      </c>
      <c r="I1010">
        <v>-22.298764258238901</v>
      </c>
      <c r="J1010">
        <v>-1.5804011740459101</v>
      </c>
      <c r="K1010">
        <v>644.34990671417097</v>
      </c>
      <c r="L1010">
        <v>658.95431702385201</v>
      </c>
      <c r="M1010">
        <v>27.882877447999299</v>
      </c>
      <c r="N1010">
        <v>0.65804465428868997</v>
      </c>
      <c r="O1010">
        <v>28.638157364902899</v>
      </c>
      <c r="P1010">
        <v>5.5328913819479899</v>
      </c>
      <c r="Q1010">
        <v>3.0752843627562001E-2</v>
      </c>
    </row>
    <row r="1011" spans="1:17" hidden="1" x14ac:dyDescent="0.3">
      <c r="A1011" t="s">
        <v>2169</v>
      </c>
      <c r="B1011" t="s">
        <v>2170</v>
      </c>
      <c r="C1011" t="str">
        <f>IFERROR(VLOOKUP(Table1[[#This Row],[Ticker]],[1]!Table1[[Symbol]:[Industry]],2,FALSE),"-")</f>
        <v>-</v>
      </c>
      <c r="E1011">
        <v>2538.6334777759998</v>
      </c>
      <c r="F1011">
        <v>51.92</v>
      </c>
      <c r="G1011">
        <v>77.539429892164094</v>
      </c>
      <c r="H1011">
        <v>13.3956038422176</v>
      </c>
      <c r="I1011">
        <v>17.059396430984801</v>
      </c>
      <c r="J1011">
        <v>15.445329639091399</v>
      </c>
      <c r="K1011">
        <v>43.832619033631701</v>
      </c>
      <c r="L1011">
        <v>39.6263990995933</v>
      </c>
      <c r="M1011">
        <v>82.0890078790231</v>
      </c>
      <c r="N1011">
        <v>2.3400924321905299</v>
      </c>
      <c r="O1011">
        <v>32.6656394453004</v>
      </c>
      <c r="P1011">
        <v>111.056910569105</v>
      </c>
      <c r="Q1011">
        <v>4.9005624020763E-2</v>
      </c>
    </row>
    <row r="1012" spans="1:17" hidden="1" x14ac:dyDescent="0.3">
      <c r="A1012" t="s">
        <v>2171</v>
      </c>
      <c r="B1012" t="s">
        <v>2172</v>
      </c>
      <c r="C1012" t="str">
        <f>IFERROR(VLOOKUP(Table1[[#This Row],[Ticker]],[1]!Table1[[Symbol]:[Industry]],2,FALSE),"-")</f>
        <v>-</v>
      </c>
      <c r="D1012" t="s">
        <v>130</v>
      </c>
      <c r="E1012">
        <v>2524.2718212899999</v>
      </c>
      <c r="F1012">
        <v>365.55</v>
      </c>
      <c r="G1012">
        <v>-16.6546944574363</v>
      </c>
      <c r="H1012">
        <v>8.5364358688938005</v>
      </c>
      <c r="I1012">
        <v>-2.2496054570604902</v>
      </c>
      <c r="J1012">
        <v>2.7849388028048598</v>
      </c>
      <c r="O1012">
        <v>9.4241553823006292</v>
      </c>
      <c r="P1012">
        <v>17.919354838709602</v>
      </c>
    </row>
    <row r="1013" spans="1:17" hidden="1" x14ac:dyDescent="0.3">
      <c r="A1013" t="s">
        <v>2173</v>
      </c>
      <c r="B1013" t="s">
        <v>2174</v>
      </c>
      <c r="C1013" t="str">
        <f>IFERROR(VLOOKUP(Table1[[#This Row],[Ticker]],[1]!Table1[[Symbol]:[Industry]],2,FALSE),"-")</f>
        <v>-</v>
      </c>
      <c r="D1013" t="s">
        <v>46</v>
      </c>
      <c r="E1013">
        <v>2524.0410000000002</v>
      </c>
      <c r="F1013">
        <v>202.03</v>
      </c>
      <c r="G1013">
        <v>12.9916700392642</v>
      </c>
      <c r="H1013">
        <v>-2.7288514500104801</v>
      </c>
      <c r="I1013">
        <v>-16.814196566976602</v>
      </c>
      <c r="J1013">
        <v>-5.22160080361901</v>
      </c>
      <c r="K1013">
        <v>186.81736615870199</v>
      </c>
      <c r="L1013">
        <v>187.58910936909299</v>
      </c>
      <c r="M1013">
        <v>53.77019272311</v>
      </c>
      <c r="N1013">
        <v>0.95401176125746601</v>
      </c>
      <c r="O1013">
        <v>19.784190466762301</v>
      </c>
      <c r="P1013">
        <v>43.2836879432624</v>
      </c>
    </row>
    <row r="1014" spans="1:17" hidden="1" x14ac:dyDescent="0.3">
      <c r="A1014" t="s">
        <v>2175</v>
      </c>
      <c r="B1014" t="s">
        <v>2176</v>
      </c>
      <c r="C1014" t="str">
        <f>IFERROR(VLOOKUP(Table1[[#This Row],[Ticker]],[1]!Table1[[Symbol]:[Industry]],2,FALSE),"-")</f>
        <v>-</v>
      </c>
      <c r="D1014" t="s">
        <v>422</v>
      </c>
      <c r="E1014">
        <v>2509.7125195799999</v>
      </c>
      <c r="F1014">
        <v>170.1</v>
      </c>
      <c r="G1014">
        <v>32.268755208736998</v>
      </c>
      <c r="H1014">
        <v>3.6062830849463898</v>
      </c>
      <c r="I1014">
        <v>18.4834092990207</v>
      </c>
      <c r="J1014">
        <v>-5.1245818487415304</v>
      </c>
      <c r="K1014">
        <v>157.95220120214799</v>
      </c>
      <c r="L1014">
        <v>133.02985099844301</v>
      </c>
      <c r="M1014">
        <v>46.911058521870501</v>
      </c>
      <c r="N1014">
        <v>0.39781010319115501</v>
      </c>
      <c r="O1014">
        <v>8.3774250440917104</v>
      </c>
      <c r="P1014">
        <v>79.052631578947299</v>
      </c>
      <c r="Q1014">
        <v>0.113057195076013</v>
      </c>
    </row>
    <row r="1015" spans="1:17" x14ac:dyDescent="0.3">
      <c r="A1015" t="s">
        <v>2177</v>
      </c>
      <c r="B1015" t="s">
        <v>2178</v>
      </c>
      <c r="C1015" t="str">
        <f>IFERROR(VLOOKUP(Table1[[#This Row],[Ticker]],[1]!Table1[[Symbol]:[Industry]],2,FALSE),"-")</f>
        <v>Services</v>
      </c>
      <c r="D1015" t="s">
        <v>384</v>
      </c>
      <c r="E1015">
        <v>2505.7394715599999</v>
      </c>
      <c r="F1015">
        <v>472.8</v>
      </c>
      <c r="G1015">
        <v>-57.768196974250003</v>
      </c>
      <c r="H1015">
        <v>-5.9728096555455599</v>
      </c>
      <c r="I1015">
        <v>-25.937316251349099</v>
      </c>
      <c r="J1015">
        <v>-3.9810805627652401</v>
      </c>
      <c r="K1015">
        <v>489.22370825461797</v>
      </c>
      <c r="L1015">
        <v>505.831768042725</v>
      </c>
      <c r="M1015">
        <v>33.522829505818301</v>
      </c>
      <c r="N1015">
        <v>0.63437407588919803</v>
      </c>
      <c r="O1015">
        <v>79.145516074450001</v>
      </c>
      <c r="P1015">
        <v>7.4545454545454399</v>
      </c>
    </row>
    <row r="1016" spans="1:17" hidden="1" x14ac:dyDescent="0.3">
      <c r="A1016" t="s">
        <v>2179</v>
      </c>
      <c r="B1016" t="s">
        <v>2180</v>
      </c>
      <c r="C1016" t="str">
        <f>IFERROR(VLOOKUP(Table1[[#This Row],[Ticker]],[1]!Table1[[Symbol]:[Industry]],2,FALSE),"-")</f>
        <v>-</v>
      </c>
      <c r="D1016" t="s">
        <v>24</v>
      </c>
      <c r="E1016">
        <v>2504.3344186899999</v>
      </c>
      <c r="F1016">
        <v>300.95</v>
      </c>
      <c r="G1016">
        <v>-20.644662459624701</v>
      </c>
      <c r="H1016">
        <v>1.7924663549937401</v>
      </c>
      <c r="I1016">
        <v>-11.8758387867327</v>
      </c>
      <c r="J1016">
        <v>-2.3444380802854901</v>
      </c>
      <c r="K1016">
        <v>298.11402997279799</v>
      </c>
      <c r="L1016">
        <v>292.39528642568598</v>
      </c>
      <c r="M1016">
        <v>43.380070543863702</v>
      </c>
      <c r="N1016">
        <v>0.59362035684139403</v>
      </c>
      <c r="O1016">
        <v>27.595946170460198</v>
      </c>
      <c r="P1016">
        <v>20.669607056936599</v>
      </c>
      <c r="Q1016">
        <v>-6.9836147496436005E-2</v>
      </c>
    </row>
    <row r="1017" spans="1:17" x14ac:dyDescent="0.3">
      <c r="A1017" t="s">
        <v>2181</v>
      </c>
      <c r="B1017" t="s">
        <v>2182</v>
      </c>
      <c r="C1017" t="str">
        <f>IFERROR(VLOOKUP(Table1[[#This Row],[Ticker]],[1]!Table1[[Symbol]:[Industry]],2,FALSE),"-")</f>
        <v>Construction Materials</v>
      </c>
      <c r="D1017" t="s">
        <v>78</v>
      </c>
      <c r="E1017">
        <v>2500.0790280000001</v>
      </c>
      <c r="F1017">
        <v>96.78</v>
      </c>
      <c r="G1017">
        <v>-4.3157314792939099</v>
      </c>
      <c r="H1017">
        <v>-16.485128038374999</v>
      </c>
      <c r="I1017">
        <v>-47.530926478864302</v>
      </c>
      <c r="J1017">
        <v>-5.0127908811523696</v>
      </c>
      <c r="K1017">
        <v>97.351907344132798</v>
      </c>
      <c r="L1017">
        <v>100.628015507765</v>
      </c>
      <c r="M1017">
        <v>42.149351381209101</v>
      </c>
      <c r="N1017">
        <v>1.09148700973306</v>
      </c>
      <c r="O1017">
        <v>61.190328580285097</v>
      </c>
      <c r="P1017">
        <v>23.0514939605848</v>
      </c>
      <c r="Q1017">
        <v>3.5181449964554003E-2</v>
      </c>
    </row>
    <row r="1018" spans="1:17" hidden="1" x14ac:dyDescent="0.3">
      <c r="A1018" t="s">
        <v>2183</v>
      </c>
      <c r="B1018" t="s">
        <v>2184</v>
      </c>
      <c r="C1018" t="str">
        <f>IFERROR(VLOOKUP(Table1[[#This Row],[Ticker]],[1]!Table1[[Symbol]:[Industry]],2,FALSE),"-")</f>
        <v>-</v>
      </c>
      <c r="D1018" t="s">
        <v>193</v>
      </c>
      <c r="E1018">
        <v>2499.61602163</v>
      </c>
      <c r="F1018">
        <v>1757.05</v>
      </c>
      <c r="G1018">
        <v>31.814127251171101</v>
      </c>
      <c r="H1018">
        <v>38.250480511983803</v>
      </c>
      <c r="I1018">
        <v>26.197963912613101</v>
      </c>
      <c r="J1018">
        <v>-1.3948961336688499</v>
      </c>
      <c r="K1018">
        <v>1429.26962181352</v>
      </c>
      <c r="L1018">
        <v>1242.6812528764599</v>
      </c>
      <c r="M1018">
        <v>65.360765531610397</v>
      </c>
      <c r="N1018">
        <v>2.9264440600023698</v>
      </c>
      <c r="O1018">
        <v>7.2820921430807299</v>
      </c>
      <c r="P1018">
        <v>96.307468856488399</v>
      </c>
      <c r="Q1018">
        <v>8.2564252849565006E-2</v>
      </c>
    </row>
    <row r="1019" spans="1:17" hidden="1" x14ac:dyDescent="0.3">
      <c r="A1019" t="s">
        <v>2185</v>
      </c>
      <c r="B1019" t="s">
        <v>2186</v>
      </c>
      <c r="C1019" t="str">
        <f>IFERROR(VLOOKUP(Table1[[#This Row],[Ticker]],[1]!Table1[[Symbol]:[Industry]],2,FALSE),"-")</f>
        <v>-</v>
      </c>
      <c r="D1019" t="s">
        <v>78</v>
      </c>
      <c r="E1019">
        <v>2479.9813066199999</v>
      </c>
      <c r="F1019">
        <v>901.9</v>
      </c>
      <c r="G1019">
        <v>186.94702094786399</v>
      </c>
      <c r="H1019">
        <v>-7.2620697717821896</v>
      </c>
      <c r="I1019">
        <v>27.0527392260928</v>
      </c>
      <c r="J1019">
        <v>-4.2761687831223201</v>
      </c>
      <c r="K1019">
        <v>868.32074188460604</v>
      </c>
      <c r="L1019">
        <v>705.73458785159096</v>
      </c>
      <c r="M1019">
        <v>57.838021602765799</v>
      </c>
      <c r="N1019">
        <v>0.87944344065586799</v>
      </c>
      <c r="O1019">
        <v>5.11143142255239</v>
      </c>
      <c r="P1019">
        <v>218.69257950529999</v>
      </c>
      <c r="Q1019">
        <v>6.0679720428585E-2</v>
      </c>
    </row>
    <row r="1020" spans="1:17" hidden="1" x14ac:dyDescent="0.3">
      <c r="A1020" t="s">
        <v>2187</v>
      </c>
      <c r="B1020" t="s">
        <v>2188</v>
      </c>
      <c r="C1020" t="str">
        <f>IFERROR(VLOOKUP(Table1[[#This Row],[Ticker]],[1]!Table1[[Symbol]:[Industry]],2,FALSE),"-")</f>
        <v>-</v>
      </c>
      <c r="D1020" t="s">
        <v>422</v>
      </c>
      <c r="E1020">
        <v>2476.0214175149999</v>
      </c>
      <c r="F1020">
        <v>748.35</v>
      </c>
      <c r="G1020">
        <v>33.013242652654597</v>
      </c>
      <c r="H1020">
        <v>1.22236806218463</v>
      </c>
      <c r="I1020">
        <v>-21.776085216171499</v>
      </c>
      <c r="J1020">
        <v>-1.6319567765742</v>
      </c>
      <c r="K1020">
        <v>706.12943151078503</v>
      </c>
      <c r="L1020">
        <v>668.31469680522298</v>
      </c>
      <c r="M1020">
        <v>58.698938483276201</v>
      </c>
      <c r="N1020">
        <v>1.0669899216522201</v>
      </c>
      <c r="O1020">
        <v>13.1823344691655</v>
      </c>
      <c r="P1020">
        <v>72.034482758620697</v>
      </c>
      <c r="Q1020">
        <v>-2.1006430351232001E-2</v>
      </c>
    </row>
    <row r="1021" spans="1:17" hidden="1" x14ac:dyDescent="0.3">
      <c r="A1021" t="s">
        <v>2189</v>
      </c>
      <c r="B1021" t="s">
        <v>2190</v>
      </c>
      <c r="C1021" t="str">
        <f>IFERROR(VLOOKUP(Table1[[#This Row],[Ticker]],[1]!Table1[[Symbol]:[Industry]],2,FALSE),"-")</f>
        <v>-</v>
      </c>
      <c r="D1021" t="s">
        <v>244</v>
      </c>
      <c r="E1021">
        <v>2474.7631596000001</v>
      </c>
      <c r="F1021">
        <v>657</v>
      </c>
      <c r="G1021">
        <v>46.861549150826399</v>
      </c>
      <c r="H1021">
        <v>3.7033702875204999</v>
      </c>
      <c r="I1021">
        <v>10.0311654243104</v>
      </c>
      <c r="J1021">
        <v>-3.5688604927808401</v>
      </c>
      <c r="K1021">
        <v>618.26565541865</v>
      </c>
      <c r="L1021">
        <v>549.09095433230902</v>
      </c>
      <c r="M1021">
        <v>46.098269509205501</v>
      </c>
      <c r="N1021">
        <v>0.50344687928638898</v>
      </c>
      <c r="O1021">
        <v>10.806697108066899</v>
      </c>
      <c r="P1021">
        <v>75.480769230769198</v>
      </c>
      <c r="Q1021">
        <v>3.8895421174565001E-2</v>
      </c>
    </row>
    <row r="1022" spans="1:17" hidden="1" x14ac:dyDescent="0.3">
      <c r="A1022" t="s">
        <v>2191</v>
      </c>
      <c r="B1022" t="s">
        <v>2192</v>
      </c>
      <c r="C1022" t="str">
        <f>IFERROR(VLOOKUP(Table1[[#This Row],[Ticker]],[1]!Table1[[Symbol]:[Industry]],2,FALSE),"-")</f>
        <v>-</v>
      </c>
      <c r="D1022" t="s">
        <v>46</v>
      </c>
      <c r="E1022">
        <v>2473.8222173200002</v>
      </c>
      <c r="F1022">
        <v>292.39999999999998</v>
      </c>
      <c r="G1022">
        <v>2.6600782398814302</v>
      </c>
      <c r="H1022">
        <v>-17.398113865526199</v>
      </c>
      <c r="I1022">
        <v>-6.2361388216557803</v>
      </c>
      <c r="J1022">
        <v>-5.3870711746461604</v>
      </c>
      <c r="K1022">
        <v>301.12057433680599</v>
      </c>
      <c r="L1022">
        <v>269.17582879802302</v>
      </c>
      <c r="M1022">
        <v>38.070444017245798</v>
      </c>
      <c r="N1022">
        <v>0.39048923894132498</v>
      </c>
      <c r="O1022">
        <v>13.8850889192886</v>
      </c>
      <c r="P1022">
        <v>56.1131873998931</v>
      </c>
      <c r="Q1022">
        <v>1.6483075046198E-2</v>
      </c>
    </row>
    <row r="1023" spans="1:17" hidden="1" x14ac:dyDescent="0.3">
      <c r="A1023" t="s">
        <v>2193</v>
      </c>
      <c r="B1023" t="s">
        <v>2194</v>
      </c>
      <c r="C1023" t="str">
        <f>IFERROR(VLOOKUP(Table1[[#This Row],[Ticker]],[1]!Table1[[Symbol]:[Industry]],2,FALSE),"-")</f>
        <v>-</v>
      </c>
      <c r="D1023" t="s">
        <v>557</v>
      </c>
      <c r="E1023">
        <v>2473.2728959199999</v>
      </c>
      <c r="F1023">
        <v>269.8</v>
      </c>
      <c r="G1023">
        <v>-2.9364782605936801</v>
      </c>
      <c r="H1023">
        <v>-8.6663226263633604</v>
      </c>
      <c r="I1023">
        <v>-14.562365493266199</v>
      </c>
      <c r="J1023">
        <v>-3.0692638599084399</v>
      </c>
      <c r="K1023">
        <v>271.91996610275697</v>
      </c>
      <c r="L1023">
        <v>262.34515989989302</v>
      </c>
      <c r="M1023">
        <v>42.278223446541098</v>
      </c>
      <c r="N1023">
        <v>0.56377218420799802</v>
      </c>
      <c r="O1023">
        <v>18.291326908821301</v>
      </c>
      <c r="P1023">
        <v>26.6666666666666</v>
      </c>
      <c r="Q1023">
        <v>7.3998941472383006E-2</v>
      </c>
    </row>
    <row r="1024" spans="1:17" hidden="1" x14ac:dyDescent="0.3">
      <c r="A1024" t="s">
        <v>2195</v>
      </c>
      <c r="B1024" t="s">
        <v>2196</v>
      </c>
      <c r="C1024" t="str">
        <f>IFERROR(VLOOKUP(Table1[[#This Row],[Ticker]],[1]!Table1[[Symbol]:[Industry]],2,FALSE),"-")</f>
        <v>-</v>
      </c>
      <c r="D1024" t="s">
        <v>258</v>
      </c>
      <c r="E1024">
        <v>2472.2648364000001</v>
      </c>
      <c r="F1024">
        <v>17000.8</v>
      </c>
      <c r="G1024">
        <v>37.678326753995599</v>
      </c>
      <c r="H1024">
        <v>-2.6295975397809599</v>
      </c>
      <c r="I1024">
        <v>-0.37285536826444698</v>
      </c>
      <c r="J1024">
        <v>1.81828700229908</v>
      </c>
      <c r="K1024">
        <v>15610.941211749499</v>
      </c>
      <c r="L1024">
        <v>14247.766993986301</v>
      </c>
      <c r="M1024">
        <v>70.781558958348995</v>
      </c>
      <c r="N1024">
        <v>1.94878028334311</v>
      </c>
      <c r="O1024">
        <v>3.9718719119100099</v>
      </c>
      <c r="P1024">
        <v>66.153244722439396</v>
      </c>
      <c r="Q1024">
        <v>0.120872306901372</v>
      </c>
    </row>
    <row r="1025" spans="1:17" x14ac:dyDescent="0.3">
      <c r="A1025" t="s">
        <v>2197</v>
      </c>
      <c r="B1025" t="s">
        <v>2198</v>
      </c>
      <c r="C1025" t="str">
        <f>IFERROR(VLOOKUP(Table1[[#This Row],[Ticker]],[1]!Table1[[Symbol]:[Industry]],2,FALSE),"-")</f>
        <v>Healthcare</v>
      </c>
      <c r="D1025" t="s">
        <v>253</v>
      </c>
      <c r="E1025">
        <v>2470.3275241599999</v>
      </c>
      <c r="F1025">
        <v>420.8</v>
      </c>
      <c r="G1025">
        <v>-14.2735372464061</v>
      </c>
      <c r="H1025">
        <v>-0.35080266952268602</v>
      </c>
      <c r="I1025">
        <v>-20.653332679507201</v>
      </c>
      <c r="J1025">
        <v>-2.5121649753115798</v>
      </c>
      <c r="K1025">
        <v>402.135340699984</v>
      </c>
      <c r="L1025">
        <v>405.95735279821002</v>
      </c>
      <c r="M1025">
        <v>50.575977109077797</v>
      </c>
      <c r="N1025">
        <v>1.8544016134150101</v>
      </c>
      <c r="O1025">
        <v>27.3526615969581</v>
      </c>
      <c r="P1025">
        <v>27.1875472268399</v>
      </c>
      <c r="Q1025">
        <v>-7.2600284092262005E-2</v>
      </c>
    </row>
    <row r="1026" spans="1:17" hidden="1" x14ac:dyDescent="0.3">
      <c r="A1026" t="s">
        <v>2199</v>
      </c>
      <c r="B1026" t="s">
        <v>2200</v>
      </c>
      <c r="C1026" t="str">
        <f>IFERROR(VLOOKUP(Table1[[#This Row],[Ticker]],[1]!Table1[[Symbol]:[Industry]],2,FALSE),"-")</f>
        <v>-</v>
      </c>
      <c r="D1026" t="s">
        <v>130</v>
      </c>
      <c r="E1026">
        <v>2469.7083387900002</v>
      </c>
      <c r="F1026">
        <v>303.05</v>
      </c>
      <c r="G1026">
        <v>33.327937909897699</v>
      </c>
      <c r="H1026">
        <v>-2.8260841585421401</v>
      </c>
      <c r="I1026">
        <v>26.422540357609599</v>
      </c>
      <c r="J1026">
        <v>-4.2456032117627096</v>
      </c>
      <c r="K1026">
        <v>296.47952728348798</v>
      </c>
      <c r="L1026">
        <v>248.571057601798</v>
      </c>
      <c r="M1026">
        <v>40.403835890216598</v>
      </c>
      <c r="N1026">
        <v>0.328464701909707</v>
      </c>
      <c r="O1026">
        <v>12.258703184292999</v>
      </c>
      <c r="P1026">
        <v>73.369565217391298</v>
      </c>
      <c r="Q1026">
        <v>7.7268493100300997E-2</v>
      </c>
    </row>
    <row r="1027" spans="1:17" hidden="1" x14ac:dyDescent="0.3">
      <c r="A1027" t="s">
        <v>2201</v>
      </c>
      <c r="B1027" t="s">
        <v>2202</v>
      </c>
      <c r="C1027" t="str">
        <f>IFERROR(VLOOKUP(Table1[[#This Row],[Ticker]],[1]!Table1[[Symbol]:[Industry]],2,FALSE),"-")</f>
        <v>-</v>
      </c>
      <c r="D1027" t="s">
        <v>62</v>
      </c>
      <c r="E1027">
        <v>2468.5469771599901</v>
      </c>
      <c r="F1027">
        <v>581.04999999999995</v>
      </c>
      <c r="G1027">
        <v>42.633416796560098</v>
      </c>
      <c r="H1027">
        <v>29.6077691869407</v>
      </c>
      <c r="I1027">
        <v>34.695452886329498</v>
      </c>
      <c r="J1027">
        <v>-0.28479420668718097</v>
      </c>
      <c r="K1027">
        <v>497.84191035950801</v>
      </c>
      <c r="L1027">
        <v>420.29997652280701</v>
      </c>
      <c r="M1027">
        <v>57.433130210174802</v>
      </c>
      <c r="N1027">
        <v>0.86911437087627996</v>
      </c>
      <c r="O1027">
        <v>10.093795714654499</v>
      </c>
      <c r="P1027">
        <v>120.47154339494099</v>
      </c>
      <c r="Q1027">
        <v>-8.6423683165953002E-2</v>
      </c>
    </row>
    <row r="1028" spans="1:17" hidden="1" x14ac:dyDescent="0.3">
      <c r="A1028" t="s">
        <v>2203</v>
      </c>
      <c r="B1028" t="s">
        <v>2204</v>
      </c>
      <c r="C1028" t="str">
        <f>IFERROR(VLOOKUP(Table1[[#This Row],[Ticker]],[1]!Table1[[Symbol]:[Industry]],2,FALSE),"-")</f>
        <v>-</v>
      </c>
      <c r="D1028" t="s">
        <v>130</v>
      </c>
      <c r="E1028">
        <v>2460.3396835919998</v>
      </c>
      <c r="F1028">
        <v>182.32</v>
      </c>
      <c r="G1028">
        <v>88.9504014663259</v>
      </c>
      <c r="H1028">
        <v>-2.2681130731563099</v>
      </c>
      <c r="I1028">
        <v>19.665107592838901</v>
      </c>
      <c r="J1028">
        <v>1.9878468691516</v>
      </c>
      <c r="K1028">
        <v>159.930937326464</v>
      </c>
      <c r="L1028">
        <v>133.91447648625299</v>
      </c>
      <c r="M1028">
        <v>68.320127891524095</v>
      </c>
      <c r="N1028">
        <v>1.1397181831594301</v>
      </c>
      <c r="O1028">
        <v>5.14480035103115</v>
      </c>
      <c r="P1028">
        <v>135.099935525467</v>
      </c>
      <c r="Q1028">
        <v>0.13961390584258601</v>
      </c>
    </row>
    <row r="1029" spans="1:17" x14ac:dyDescent="0.3">
      <c r="A1029" t="s">
        <v>2205</v>
      </c>
      <c r="B1029" t="s">
        <v>2206</v>
      </c>
      <c r="C1029" t="str">
        <f>IFERROR(VLOOKUP(Table1[[#This Row],[Ticker]],[1]!Table1[[Symbol]:[Industry]],2,FALSE),"-")</f>
        <v>Fast Moving Consumer Goods</v>
      </c>
      <c r="D1029" t="s">
        <v>285</v>
      </c>
      <c r="E1029">
        <v>2458.8057836950002</v>
      </c>
      <c r="F1029">
        <v>851.65</v>
      </c>
      <c r="G1029">
        <v>-57.527060589757198</v>
      </c>
      <c r="H1029">
        <v>0.49565998765047897</v>
      </c>
      <c r="I1029">
        <v>-9.1975206666872502</v>
      </c>
      <c r="J1029">
        <v>2.63826086339476</v>
      </c>
      <c r="K1029">
        <v>794.60974051818596</v>
      </c>
      <c r="L1029">
        <v>818.91688398837005</v>
      </c>
      <c r="M1029">
        <v>64.997717159041997</v>
      </c>
      <c r="N1029">
        <v>2.21839730058189</v>
      </c>
      <c r="O1029">
        <v>49.128162977749</v>
      </c>
      <c r="P1029">
        <v>28.784212913957301</v>
      </c>
      <c r="Q1029">
        <v>9.1097139102480004E-3</v>
      </c>
    </row>
    <row r="1030" spans="1:17" x14ac:dyDescent="0.3">
      <c r="A1030" t="s">
        <v>2207</v>
      </c>
      <c r="B1030" t="s">
        <v>2208</v>
      </c>
      <c r="C1030" t="str">
        <f>IFERROR(VLOOKUP(Table1[[#This Row],[Ticker]],[1]!Table1[[Symbol]:[Industry]],2,FALSE),"-")</f>
        <v>Consumer Durables</v>
      </c>
      <c r="D1030" t="s">
        <v>220</v>
      </c>
      <c r="E1030">
        <v>2458.6855023150001</v>
      </c>
      <c r="F1030">
        <v>318.14999999999998</v>
      </c>
      <c r="G1030">
        <v>-47.490825968037797</v>
      </c>
      <c r="H1030">
        <v>5.9578159534359401</v>
      </c>
      <c r="I1030">
        <v>-13.1915082392897</v>
      </c>
      <c r="J1030">
        <v>1.6650948604584801</v>
      </c>
      <c r="K1030">
        <v>296.57033892859903</v>
      </c>
      <c r="L1030">
        <v>321.90303732759099</v>
      </c>
      <c r="M1030">
        <v>67.063561509229004</v>
      </c>
      <c r="N1030">
        <v>1.3786167470164401</v>
      </c>
      <c r="O1030">
        <v>37.576614804337503</v>
      </c>
      <c r="P1030">
        <v>29.619067019759601</v>
      </c>
    </row>
    <row r="1031" spans="1:17" x14ac:dyDescent="0.3">
      <c r="A1031" t="s">
        <v>2209</v>
      </c>
      <c r="B1031" t="s">
        <v>2210</v>
      </c>
      <c r="C1031" t="str">
        <f>IFERROR(VLOOKUP(Table1[[#This Row],[Ticker]],[1]!Table1[[Symbol]:[Industry]],2,FALSE),"-")</f>
        <v>Chemicals</v>
      </c>
      <c r="D1031" t="s">
        <v>369</v>
      </c>
      <c r="E1031">
        <v>2457.1286066880002</v>
      </c>
      <c r="F1031">
        <v>213.36</v>
      </c>
      <c r="G1031">
        <v>-28.7982267913324</v>
      </c>
      <c r="H1031">
        <v>-14.9066232679062</v>
      </c>
      <c r="I1031">
        <v>-56.877925690138397</v>
      </c>
      <c r="J1031">
        <v>-5.0272175181630301</v>
      </c>
      <c r="K1031">
        <v>231.83282686141999</v>
      </c>
      <c r="L1031">
        <v>267.23292188070502</v>
      </c>
      <c r="M1031">
        <v>28.301511202635702</v>
      </c>
      <c r="N1031">
        <v>0.72607514258652806</v>
      </c>
      <c r="O1031">
        <v>102.357517810273</v>
      </c>
      <c r="P1031">
        <v>11.4151436031331</v>
      </c>
      <c r="Q1031">
        <v>-5.9304469251201003E-2</v>
      </c>
    </row>
    <row r="1032" spans="1:17" hidden="1" x14ac:dyDescent="0.3">
      <c r="A1032" t="s">
        <v>2211</v>
      </c>
      <c r="B1032" t="s">
        <v>2212</v>
      </c>
      <c r="C1032" t="str">
        <f>IFERROR(VLOOKUP(Table1[[#This Row],[Ticker]],[1]!Table1[[Symbol]:[Industry]],2,FALSE),"-")</f>
        <v>-</v>
      </c>
      <c r="D1032" t="s">
        <v>332</v>
      </c>
      <c r="E1032">
        <v>2455.3204503299999</v>
      </c>
      <c r="F1032">
        <v>256.3</v>
      </c>
      <c r="G1032">
        <v>-2.2113892730979998</v>
      </c>
      <c r="H1032">
        <v>15.6247072434711</v>
      </c>
      <c r="I1032">
        <v>12.193699727277799</v>
      </c>
      <c r="J1032">
        <v>2.38979943660439</v>
      </c>
      <c r="K1032">
        <v>220.73925840686999</v>
      </c>
      <c r="M1032">
        <v>64.149999022072507</v>
      </c>
      <c r="N1032">
        <v>0.96699410057845203</v>
      </c>
      <c r="O1032">
        <v>5.0643776824034203</v>
      </c>
      <c r="P1032">
        <v>70.185922974767607</v>
      </c>
    </row>
    <row r="1033" spans="1:17" hidden="1" x14ac:dyDescent="0.3">
      <c r="A1033" t="s">
        <v>2213</v>
      </c>
      <c r="B1033" t="s">
        <v>2214</v>
      </c>
      <c r="C1033" t="str">
        <f>IFERROR(VLOOKUP(Table1[[#This Row],[Ticker]],[1]!Table1[[Symbol]:[Industry]],2,FALSE),"-")</f>
        <v>-</v>
      </c>
      <c r="D1033" t="s">
        <v>476</v>
      </c>
      <c r="E1033">
        <v>2451.6818665199999</v>
      </c>
      <c r="F1033">
        <v>293.13</v>
      </c>
      <c r="G1033">
        <v>19.157111644598601</v>
      </c>
      <c r="H1033">
        <v>16.125030291801899</v>
      </c>
      <c r="I1033">
        <v>-3.8322191487269999</v>
      </c>
      <c r="J1033">
        <v>4.6401940580601</v>
      </c>
      <c r="K1033">
        <v>238.29050045364099</v>
      </c>
      <c r="L1033">
        <v>226.56465639220599</v>
      </c>
      <c r="M1033">
        <v>83.525869254361893</v>
      </c>
      <c r="N1033">
        <v>3.0383296240098501</v>
      </c>
      <c r="O1033">
        <v>5.5845529287346896</v>
      </c>
      <c r="P1033">
        <v>62.353918582110197</v>
      </c>
      <c r="Q1033">
        <v>0.11478220504097</v>
      </c>
    </row>
    <row r="1034" spans="1:17" hidden="1" x14ac:dyDescent="0.3">
      <c r="A1034" t="s">
        <v>2215</v>
      </c>
      <c r="B1034" t="s">
        <v>2216</v>
      </c>
      <c r="C1034" t="str">
        <f>IFERROR(VLOOKUP(Table1[[#This Row],[Ticker]],[1]!Table1[[Symbol]:[Industry]],2,FALSE),"-")</f>
        <v>-</v>
      </c>
      <c r="D1034" t="s">
        <v>1833</v>
      </c>
      <c r="E1034">
        <v>2446.4800899000002</v>
      </c>
      <c r="F1034">
        <v>611.54999999999995</v>
      </c>
      <c r="G1034">
        <v>5217.7114257987296</v>
      </c>
      <c r="H1034">
        <v>-17.7977661660032</v>
      </c>
      <c r="I1034">
        <v>272.44073478194798</v>
      </c>
      <c r="J1034">
        <v>-6.17516598453272</v>
      </c>
      <c r="K1034">
        <v>658.82961469870702</v>
      </c>
      <c r="L1034">
        <v>335.752213409972</v>
      </c>
      <c r="M1034">
        <v>23.420627307308202</v>
      </c>
      <c r="N1034">
        <v>0.61958288544593898</v>
      </c>
      <c r="O1034">
        <v>55.1304063445343</v>
      </c>
    </row>
    <row r="1035" spans="1:17" hidden="1" x14ac:dyDescent="0.3">
      <c r="A1035" t="s">
        <v>2217</v>
      </c>
      <c r="B1035" t="s">
        <v>2218</v>
      </c>
      <c r="C1035" t="str">
        <f>IFERROR(VLOOKUP(Table1[[#This Row],[Ticker]],[1]!Table1[[Symbol]:[Industry]],2,FALSE),"-")</f>
        <v>-</v>
      </c>
      <c r="D1035" t="s">
        <v>46</v>
      </c>
      <c r="E1035">
        <v>2434.4640191399999</v>
      </c>
      <c r="F1035">
        <v>580.35</v>
      </c>
      <c r="G1035">
        <v>-8.1902063691953</v>
      </c>
      <c r="H1035">
        <v>3.4400040846986899</v>
      </c>
      <c r="I1035">
        <v>-37.165027671408602</v>
      </c>
      <c r="J1035">
        <v>-7.3763341964705802</v>
      </c>
      <c r="K1035">
        <v>569.39455682424102</v>
      </c>
      <c r="L1035">
        <v>573.338435879028</v>
      </c>
      <c r="M1035">
        <v>51.543316966553</v>
      </c>
      <c r="N1035">
        <v>1.25178743493726</v>
      </c>
      <c r="O1035">
        <v>46.463341087274898</v>
      </c>
      <c r="P1035">
        <v>34.169460178014099</v>
      </c>
      <c r="Q1035">
        <v>0.14700500204511599</v>
      </c>
    </row>
    <row r="1036" spans="1:17" hidden="1" x14ac:dyDescent="0.3">
      <c r="A1036" t="s">
        <v>2219</v>
      </c>
      <c r="B1036" t="s">
        <v>2220</v>
      </c>
      <c r="C1036" t="str">
        <f>IFERROR(VLOOKUP(Table1[[#This Row],[Ticker]],[1]!Table1[[Symbol]:[Industry]],2,FALSE),"-")</f>
        <v>-</v>
      </c>
      <c r="D1036" t="s">
        <v>130</v>
      </c>
      <c r="E1036">
        <v>2430.2708740970002</v>
      </c>
      <c r="F1036">
        <v>168.19</v>
      </c>
      <c r="G1036">
        <v>11.1811349998121</v>
      </c>
      <c r="H1036">
        <v>-7.9725394855570899</v>
      </c>
      <c r="I1036">
        <v>-21.251494737489601</v>
      </c>
      <c r="J1036">
        <v>-5.9294902755963399</v>
      </c>
      <c r="K1036">
        <v>163.95794798233501</v>
      </c>
      <c r="L1036">
        <v>163.72725990056099</v>
      </c>
      <c r="M1036">
        <v>58.385939018473103</v>
      </c>
      <c r="N1036">
        <v>0.72559415624781698</v>
      </c>
      <c r="O1036">
        <v>26.523574528806702</v>
      </c>
      <c r="P1036">
        <v>39.114971050454898</v>
      </c>
      <c r="Q1036">
        <v>-3.1568264040860001E-3</v>
      </c>
    </row>
    <row r="1037" spans="1:17" hidden="1" x14ac:dyDescent="0.3">
      <c r="A1037" t="s">
        <v>2221</v>
      </c>
      <c r="B1037" t="s">
        <v>2222</v>
      </c>
      <c r="C1037" t="str">
        <f>IFERROR(VLOOKUP(Table1[[#This Row],[Ticker]],[1]!Table1[[Symbol]:[Industry]],2,FALSE),"-")</f>
        <v>-</v>
      </c>
      <c r="D1037" t="s">
        <v>550</v>
      </c>
      <c r="E1037">
        <v>2404.6205205000001</v>
      </c>
      <c r="F1037">
        <v>397.5</v>
      </c>
      <c r="G1037">
        <v>7.8761477502191903</v>
      </c>
      <c r="H1037">
        <v>-3.4217419017412198</v>
      </c>
      <c r="I1037">
        <v>8.8076221478820909</v>
      </c>
      <c r="J1037">
        <v>-0.23408548570719301</v>
      </c>
      <c r="K1037">
        <v>380.901190775619</v>
      </c>
      <c r="L1037">
        <v>345.66722588007002</v>
      </c>
      <c r="M1037">
        <v>43.324681443025703</v>
      </c>
      <c r="N1037">
        <v>0.73717367599930095</v>
      </c>
      <c r="O1037">
        <v>8.9433962264150892</v>
      </c>
      <c r="P1037">
        <v>39.866291344123802</v>
      </c>
      <c r="Q1037">
        <v>3.4646939667142003E-2</v>
      </c>
    </row>
    <row r="1038" spans="1:17" hidden="1" x14ac:dyDescent="0.3">
      <c r="A1038" t="s">
        <v>2223</v>
      </c>
      <c r="B1038" t="s">
        <v>2224</v>
      </c>
      <c r="C1038" t="str">
        <f>IFERROR(VLOOKUP(Table1[[#This Row],[Ticker]],[1]!Table1[[Symbol]:[Industry]],2,FALSE),"-")</f>
        <v>-</v>
      </c>
      <c r="D1038" t="s">
        <v>557</v>
      </c>
      <c r="E1038">
        <v>2389.0944984479902</v>
      </c>
      <c r="F1038">
        <v>132.5</v>
      </c>
      <c r="G1038">
        <v>76.004313562527201</v>
      </c>
      <c r="H1038">
        <v>13.231458971275501</v>
      </c>
      <c r="I1038">
        <v>6.4083049422526699</v>
      </c>
      <c r="J1038">
        <v>-3.0882971021267598</v>
      </c>
      <c r="K1038">
        <v>119.152777733753</v>
      </c>
      <c r="L1038">
        <v>103.753471332958</v>
      </c>
      <c r="M1038">
        <v>61.9428465100181</v>
      </c>
      <c r="N1038">
        <v>0.61444357115082204</v>
      </c>
      <c r="O1038">
        <v>12.452830188679201</v>
      </c>
      <c r="P1038">
        <v>115.272136474411</v>
      </c>
      <c r="Q1038">
        <v>4.2898388649078002E-2</v>
      </c>
    </row>
    <row r="1039" spans="1:17" hidden="1" x14ac:dyDescent="0.3">
      <c r="A1039" t="s">
        <v>2225</v>
      </c>
      <c r="B1039" t="s">
        <v>2226</v>
      </c>
      <c r="C1039" t="str">
        <f>IFERROR(VLOOKUP(Table1[[#This Row],[Ticker]],[1]!Table1[[Symbol]:[Industry]],2,FALSE),"-")</f>
        <v>-</v>
      </c>
      <c r="D1039" t="s">
        <v>156</v>
      </c>
      <c r="E1039">
        <v>2372.8029390000002</v>
      </c>
      <c r="F1039">
        <v>1305</v>
      </c>
      <c r="G1039">
        <v>371.47289368864102</v>
      </c>
      <c r="H1039">
        <v>-0.59452222984377801</v>
      </c>
      <c r="I1039">
        <v>385.87798268901702</v>
      </c>
      <c r="J1039">
        <v>-8.9330556588303391</v>
      </c>
      <c r="K1039">
        <v>1170.4741279263301</v>
      </c>
      <c r="M1039">
        <v>38.920801593737501</v>
      </c>
      <c r="N1039">
        <v>0.50529838259899595</v>
      </c>
      <c r="O1039">
        <v>20.229885057471201</v>
      </c>
      <c r="P1039">
        <v>464.08039766587399</v>
      </c>
    </row>
    <row r="1040" spans="1:17" hidden="1" x14ac:dyDescent="0.3">
      <c r="A1040" t="s">
        <v>2227</v>
      </c>
      <c r="B1040" t="s">
        <v>2228</v>
      </c>
      <c r="C1040" t="str">
        <f>IFERROR(VLOOKUP(Table1[[#This Row],[Ticker]],[1]!Table1[[Symbol]:[Industry]],2,FALSE),"-")</f>
        <v>-</v>
      </c>
      <c r="D1040" t="s">
        <v>308</v>
      </c>
      <c r="E1040">
        <v>2370.5469161400001</v>
      </c>
      <c r="F1040">
        <v>132.72999999999999</v>
      </c>
      <c r="G1040">
        <v>26.805625287886599</v>
      </c>
      <c r="H1040">
        <v>-9.7706778348946397</v>
      </c>
      <c r="I1040">
        <v>-5.3773594957224198</v>
      </c>
      <c r="J1040">
        <v>-4.8868521483554099</v>
      </c>
      <c r="K1040">
        <v>137.993319998348</v>
      </c>
      <c r="L1040">
        <v>124.172701387969</v>
      </c>
      <c r="M1040">
        <v>27.336403495392702</v>
      </c>
      <c r="N1040">
        <v>0.71957111512456795</v>
      </c>
      <c r="O1040">
        <v>16.627740525879599</v>
      </c>
      <c r="P1040">
        <v>67.906388361796303</v>
      </c>
      <c r="Q1040">
        <v>0.138002515796909</v>
      </c>
    </row>
    <row r="1041" spans="1:17" hidden="1" x14ac:dyDescent="0.3">
      <c r="A1041" t="s">
        <v>2229</v>
      </c>
      <c r="B1041" t="s">
        <v>2230</v>
      </c>
      <c r="C1041" t="str">
        <f>IFERROR(VLOOKUP(Table1[[#This Row],[Ticker]],[1]!Table1[[Symbol]:[Industry]],2,FALSE),"-")</f>
        <v>-</v>
      </c>
      <c r="D1041" t="s">
        <v>193</v>
      </c>
      <c r="E1041">
        <v>2370.4850593000001</v>
      </c>
      <c r="F1041">
        <v>426.1</v>
      </c>
      <c r="G1041">
        <v>-10.911008431322999</v>
      </c>
      <c r="H1041">
        <v>-5.8482469719839196</v>
      </c>
      <c r="I1041">
        <v>-1.84011841891415</v>
      </c>
      <c r="J1041">
        <v>-0.923913880111224</v>
      </c>
      <c r="K1041">
        <v>412.07844832852402</v>
      </c>
      <c r="L1041">
        <v>377.73436935169099</v>
      </c>
      <c r="M1041">
        <v>38.772316962165398</v>
      </c>
      <c r="N1041">
        <v>0.68472334740351504</v>
      </c>
      <c r="O1041">
        <v>7.6273175310959704</v>
      </c>
      <c r="P1041">
        <v>36.112442101900598</v>
      </c>
      <c r="Q1041">
        <v>1.591635352404E-3</v>
      </c>
    </row>
    <row r="1042" spans="1:17" hidden="1" x14ac:dyDescent="0.3">
      <c r="A1042" t="s">
        <v>2231</v>
      </c>
      <c r="B1042" t="s">
        <v>2232</v>
      </c>
      <c r="C1042" t="str">
        <f>IFERROR(VLOOKUP(Table1[[#This Row],[Ticker]],[1]!Table1[[Symbol]:[Industry]],2,FALSE),"-")</f>
        <v>-</v>
      </c>
      <c r="D1042" t="s">
        <v>180</v>
      </c>
      <c r="E1042">
        <v>2360.4504040799902</v>
      </c>
      <c r="F1042">
        <v>87.96</v>
      </c>
      <c r="G1042">
        <v>548.35302505153095</v>
      </c>
      <c r="H1042">
        <v>-13.7619251315326</v>
      </c>
      <c r="I1042">
        <v>-11.440780939682</v>
      </c>
      <c r="J1042">
        <v>-5.74369748898933</v>
      </c>
      <c r="K1042">
        <v>94.356415197894606</v>
      </c>
      <c r="L1042">
        <v>80.583829876502307</v>
      </c>
      <c r="M1042">
        <v>43.454338139589098</v>
      </c>
      <c r="N1042">
        <v>0.93486975836128094</v>
      </c>
      <c r="O1042">
        <v>59.163256025466097</v>
      </c>
      <c r="P1042">
        <v>593.00768170179197</v>
      </c>
      <c r="Q1042">
        <v>0.175960913129973</v>
      </c>
    </row>
    <row r="1043" spans="1:17" hidden="1" x14ac:dyDescent="0.3">
      <c r="A1043" t="s">
        <v>2233</v>
      </c>
      <c r="B1043" t="s">
        <v>2234</v>
      </c>
      <c r="C1043" t="str">
        <f>IFERROR(VLOOKUP(Table1[[#This Row],[Ticker]],[1]!Table1[[Symbol]:[Industry]],2,FALSE),"-")</f>
        <v>-</v>
      </c>
      <c r="D1043" t="s">
        <v>498</v>
      </c>
      <c r="E1043">
        <v>2351.7228292499999</v>
      </c>
      <c r="F1043">
        <v>2764.5</v>
      </c>
      <c r="G1043">
        <v>35.267309140748701</v>
      </c>
      <c r="H1043">
        <v>36.048597570381297</v>
      </c>
      <c r="I1043">
        <v>67.424285910713294</v>
      </c>
      <c r="J1043">
        <v>-1.5879510461872499</v>
      </c>
      <c r="K1043">
        <v>2168.7603862595001</v>
      </c>
      <c r="L1043">
        <v>1789.32206796029</v>
      </c>
      <c r="M1043">
        <v>78.766677691124698</v>
      </c>
      <c r="N1043">
        <v>1.0127380829134001</v>
      </c>
      <c r="O1043">
        <v>1.24796527400976</v>
      </c>
      <c r="P1043">
        <v>113.829910662489</v>
      </c>
      <c r="Q1043">
        <v>-2.6467904095163999E-2</v>
      </c>
    </row>
    <row r="1044" spans="1:17" hidden="1" x14ac:dyDescent="0.3">
      <c r="A1044" t="s">
        <v>2235</v>
      </c>
      <c r="B1044" t="s">
        <v>2236</v>
      </c>
      <c r="C1044" t="str">
        <f>IFERROR(VLOOKUP(Table1[[#This Row],[Ticker]],[1]!Table1[[Symbol]:[Industry]],2,FALSE),"-")</f>
        <v>-</v>
      </c>
      <c r="D1044" t="s">
        <v>49</v>
      </c>
      <c r="E1044">
        <v>2338.4552719590001</v>
      </c>
      <c r="F1044">
        <v>212.61</v>
      </c>
      <c r="G1044">
        <v>-8.5617288081125391</v>
      </c>
      <c r="H1044">
        <v>-16.991403777486401</v>
      </c>
      <c r="I1044">
        <v>-33.740717662590797</v>
      </c>
      <c r="J1044">
        <v>-3.9826664851877198</v>
      </c>
      <c r="K1044">
        <v>227.794786276688</v>
      </c>
      <c r="L1044">
        <v>227.72315687666401</v>
      </c>
      <c r="M1044">
        <v>30.9881094962807</v>
      </c>
      <c r="N1044">
        <v>0.71737489147517897</v>
      </c>
      <c r="O1044">
        <v>33.366257466723098</v>
      </c>
      <c r="P1044">
        <v>22.330264672036801</v>
      </c>
      <c r="Q1044">
        <v>7.7309613445079001E-2</v>
      </c>
    </row>
    <row r="1045" spans="1:17" hidden="1" x14ac:dyDescent="0.3">
      <c r="A1045" t="s">
        <v>2237</v>
      </c>
      <c r="B1045" t="s">
        <v>2238</v>
      </c>
      <c r="C1045" t="str">
        <f>IFERROR(VLOOKUP(Table1[[#This Row],[Ticker]],[1]!Table1[[Symbol]:[Industry]],2,FALSE),"-")</f>
        <v>-</v>
      </c>
      <c r="D1045" t="s">
        <v>46</v>
      </c>
      <c r="E1045">
        <v>2333.5294399999998</v>
      </c>
      <c r="F1045">
        <v>103.51</v>
      </c>
      <c r="G1045">
        <v>103.588065338696</v>
      </c>
      <c r="H1045">
        <v>4.1974373142621904</v>
      </c>
      <c r="I1045">
        <v>39.2951255461603</v>
      </c>
      <c r="J1045">
        <v>4.1477019101395696</v>
      </c>
      <c r="K1045">
        <v>85.233092585867993</v>
      </c>
      <c r="L1045">
        <v>70.389893013331104</v>
      </c>
      <c r="M1045">
        <v>69.309778825926102</v>
      </c>
      <c r="N1045">
        <v>1.53360585455664</v>
      </c>
      <c r="O1045">
        <v>3.1687759636750101</v>
      </c>
      <c r="P1045">
        <v>166.77835051546299</v>
      </c>
      <c r="Q1045">
        <v>0.13586707647184301</v>
      </c>
    </row>
    <row r="1046" spans="1:17" hidden="1" x14ac:dyDescent="0.3">
      <c r="A1046" t="s">
        <v>2239</v>
      </c>
      <c r="B1046" t="s">
        <v>2240</v>
      </c>
      <c r="C1046" t="str">
        <f>IFERROR(VLOOKUP(Table1[[#This Row],[Ticker]],[1]!Table1[[Symbol]:[Industry]],2,FALSE),"-")</f>
        <v>-</v>
      </c>
      <c r="D1046" t="s">
        <v>647</v>
      </c>
      <c r="E1046">
        <v>2330.2077196800001</v>
      </c>
      <c r="F1046">
        <v>514.85</v>
      </c>
      <c r="G1046">
        <v>-33.716043111297097</v>
      </c>
      <c r="H1046">
        <v>4.4250187676142998</v>
      </c>
      <c r="I1046">
        <v>-14.841988415821101</v>
      </c>
      <c r="J1046">
        <v>-4.6366355763990397</v>
      </c>
      <c r="K1046">
        <v>488.39611638694299</v>
      </c>
      <c r="L1046">
        <v>497.81487214536099</v>
      </c>
      <c r="M1046">
        <v>52.297415065799697</v>
      </c>
      <c r="N1046">
        <v>1.57966178283817</v>
      </c>
      <c r="O1046">
        <v>23.336894241041001</v>
      </c>
      <c r="P1046">
        <v>25.69580078125</v>
      </c>
      <c r="Q1046">
        <v>4.9053843200010001E-3</v>
      </c>
    </row>
    <row r="1047" spans="1:17" hidden="1" x14ac:dyDescent="0.3">
      <c r="A1047" t="s">
        <v>2241</v>
      </c>
      <c r="B1047" t="s">
        <v>2242</v>
      </c>
      <c r="C1047" t="str">
        <f>IFERROR(VLOOKUP(Table1[[#This Row],[Ticker]],[1]!Table1[[Symbol]:[Industry]],2,FALSE),"-")</f>
        <v>-</v>
      </c>
      <c r="D1047" t="s">
        <v>476</v>
      </c>
      <c r="E1047">
        <v>2329.2743624</v>
      </c>
      <c r="F1047">
        <v>292.89999999999998</v>
      </c>
      <c r="G1047">
        <v>-18.321603549506001</v>
      </c>
      <c r="H1047">
        <v>-2.4666152369656702</v>
      </c>
      <c r="I1047">
        <v>-4.3865675755328297</v>
      </c>
      <c r="J1047">
        <v>-3.0331711731998401</v>
      </c>
      <c r="K1047">
        <v>271.55224017349701</v>
      </c>
      <c r="L1047">
        <v>267.85291138972099</v>
      </c>
      <c r="M1047">
        <v>66.420519841248606</v>
      </c>
      <c r="N1047">
        <v>1.1440841104347601</v>
      </c>
      <c r="O1047">
        <v>5.3772618641174397</v>
      </c>
      <c r="P1047">
        <v>29.116156050253402</v>
      </c>
      <c r="Q1047">
        <v>-8.9261653652062997E-2</v>
      </c>
    </row>
    <row r="1048" spans="1:17" hidden="1" x14ac:dyDescent="0.3">
      <c r="A1048" t="s">
        <v>2243</v>
      </c>
      <c r="B1048" t="s">
        <v>2244</v>
      </c>
      <c r="C1048" t="str">
        <f>IFERROR(VLOOKUP(Table1[[#This Row],[Ticker]],[1]!Table1[[Symbol]:[Industry]],2,FALSE),"-")</f>
        <v>-</v>
      </c>
      <c r="D1048" t="s">
        <v>550</v>
      </c>
      <c r="E1048">
        <v>2328.8756032000001</v>
      </c>
      <c r="F1048">
        <v>451.35</v>
      </c>
      <c r="G1048">
        <v>-46.464909492646697</v>
      </c>
      <c r="H1048">
        <v>-3.5191285364548102</v>
      </c>
      <c r="I1048">
        <v>-22.6432369121157</v>
      </c>
      <c r="J1048">
        <v>-1.4743966027006801</v>
      </c>
      <c r="K1048">
        <v>437.03081460911602</v>
      </c>
      <c r="L1048">
        <v>460.94902487226</v>
      </c>
      <c r="M1048">
        <v>54.8493303858952</v>
      </c>
      <c r="N1048">
        <v>0.83067023396140405</v>
      </c>
      <c r="O1048">
        <v>27.0300210479672</v>
      </c>
      <c r="P1048">
        <v>17.845953002610901</v>
      </c>
      <c r="Q1048">
        <v>8.7410236628490002E-3</v>
      </c>
    </row>
    <row r="1049" spans="1:17" hidden="1" x14ac:dyDescent="0.3">
      <c r="A1049" t="s">
        <v>2245</v>
      </c>
      <c r="B1049" t="s">
        <v>2246</v>
      </c>
      <c r="C1049" t="str">
        <f>IFERROR(VLOOKUP(Table1[[#This Row],[Ticker]],[1]!Table1[[Symbol]:[Industry]],2,FALSE),"-")</f>
        <v>-</v>
      </c>
      <c r="D1049" t="s">
        <v>244</v>
      </c>
      <c r="E1049">
        <v>2327.5806675250001</v>
      </c>
      <c r="F1049">
        <v>4531.75</v>
      </c>
      <c r="G1049">
        <v>57.220445569736597</v>
      </c>
      <c r="H1049">
        <v>22.882918520900201</v>
      </c>
      <c r="I1049">
        <v>30.339037679397801</v>
      </c>
      <c r="J1049">
        <v>-3.4957242344965</v>
      </c>
      <c r="K1049">
        <v>3919.38046206831</v>
      </c>
      <c r="L1049">
        <v>3344.40798896051</v>
      </c>
      <c r="M1049">
        <v>66.384739394984294</v>
      </c>
      <c r="N1049">
        <v>1.05381996475472</v>
      </c>
      <c r="O1049">
        <v>5.3676835659513404</v>
      </c>
      <c r="P1049">
        <v>92.799404382046305</v>
      </c>
      <c r="Q1049">
        <v>8.3320584601798003E-2</v>
      </c>
    </row>
    <row r="1050" spans="1:17" hidden="1" x14ac:dyDescent="0.3">
      <c r="A1050" t="s">
        <v>2247</v>
      </c>
      <c r="B1050" t="s">
        <v>2248</v>
      </c>
      <c r="C1050" t="str">
        <f>IFERROR(VLOOKUP(Table1[[#This Row],[Ticker]],[1]!Table1[[Symbol]:[Industry]],2,FALSE),"-")</f>
        <v>-</v>
      </c>
      <c r="D1050" t="s">
        <v>253</v>
      </c>
      <c r="E1050">
        <v>2324.9497809999998</v>
      </c>
      <c r="F1050">
        <v>469.85</v>
      </c>
      <c r="G1050">
        <v>-4.7615743651779701</v>
      </c>
      <c r="H1050">
        <v>2.8563016900020499</v>
      </c>
      <c r="I1050">
        <v>-16.355269363444702</v>
      </c>
      <c r="J1050">
        <v>2.7278150534238002</v>
      </c>
      <c r="K1050">
        <v>441.48722923941</v>
      </c>
      <c r="L1050">
        <v>443.61544065066499</v>
      </c>
      <c r="M1050">
        <v>55.453257916667603</v>
      </c>
      <c r="N1050">
        <v>1.1395832124455501</v>
      </c>
      <c r="O1050">
        <v>36.394594019367801</v>
      </c>
      <c r="P1050">
        <v>42.378787878787797</v>
      </c>
      <c r="Q1050">
        <v>4.9149440186305002E-2</v>
      </c>
    </row>
    <row r="1051" spans="1:17" hidden="1" x14ac:dyDescent="0.3">
      <c r="A1051" t="s">
        <v>2249</v>
      </c>
      <c r="B1051" t="s">
        <v>2250</v>
      </c>
      <c r="C1051" t="str">
        <f>IFERROR(VLOOKUP(Table1[[#This Row],[Ticker]],[1]!Table1[[Symbol]:[Industry]],2,FALSE),"-")</f>
        <v>-</v>
      </c>
      <c r="D1051" t="s">
        <v>140</v>
      </c>
      <c r="E1051">
        <v>2322.8368580000001</v>
      </c>
      <c r="F1051">
        <v>126.2</v>
      </c>
      <c r="G1051">
        <v>143.70036738889999</v>
      </c>
      <c r="H1051">
        <v>34.616634067789299</v>
      </c>
      <c r="I1051">
        <v>25.611481294533402</v>
      </c>
      <c r="J1051">
        <v>3.0461941751355801</v>
      </c>
      <c r="K1051">
        <v>108.764730855153</v>
      </c>
      <c r="L1051">
        <v>92.210353357350101</v>
      </c>
      <c r="M1051">
        <v>53.952426663502997</v>
      </c>
      <c r="N1051">
        <v>1.70494558811081</v>
      </c>
      <c r="O1051">
        <v>13.3042789223454</v>
      </c>
      <c r="P1051">
        <v>200.118906064209</v>
      </c>
      <c r="Q1051">
        <v>3.0623893025423999E-2</v>
      </c>
    </row>
    <row r="1052" spans="1:17" hidden="1" x14ac:dyDescent="0.3">
      <c r="A1052" t="s">
        <v>2251</v>
      </c>
      <c r="B1052" t="s">
        <v>2252</v>
      </c>
      <c r="C1052" t="str">
        <f>IFERROR(VLOOKUP(Table1[[#This Row],[Ticker]],[1]!Table1[[Symbol]:[Industry]],2,FALSE),"-")</f>
        <v>-</v>
      </c>
      <c r="D1052" t="s">
        <v>396</v>
      </c>
      <c r="E1052">
        <v>2319.9153999999999</v>
      </c>
      <c r="F1052">
        <v>145.94999999999999</v>
      </c>
      <c r="G1052">
        <v>49.225183340272103</v>
      </c>
      <c r="H1052">
        <v>1.11590418385763</v>
      </c>
      <c r="I1052">
        <v>-12.1140592364483</v>
      </c>
      <c r="J1052">
        <v>1.7168126424277701</v>
      </c>
      <c r="K1052">
        <v>131.509785350008</v>
      </c>
      <c r="L1052">
        <v>121.847349176311</v>
      </c>
      <c r="M1052">
        <v>73.020604188614698</v>
      </c>
      <c r="N1052">
        <v>2.2800665814927301</v>
      </c>
      <c r="O1052">
        <v>16.4782459746488</v>
      </c>
      <c r="P1052">
        <v>97.630331753554501</v>
      </c>
      <c r="Q1052">
        <v>7.0655934964368006E-2</v>
      </c>
    </row>
    <row r="1053" spans="1:17" hidden="1" x14ac:dyDescent="0.3">
      <c r="A1053" t="s">
        <v>2253</v>
      </c>
      <c r="B1053" t="s">
        <v>2254</v>
      </c>
      <c r="C1053" t="str">
        <f>IFERROR(VLOOKUP(Table1[[#This Row],[Ticker]],[1]!Table1[[Symbol]:[Industry]],2,FALSE),"-")</f>
        <v>-</v>
      </c>
      <c r="D1053" t="s">
        <v>557</v>
      </c>
      <c r="E1053">
        <v>2317.92</v>
      </c>
      <c r="F1053">
        <v>131.69999999999999</v>
      </c>
      <c r="G1053">
        <v>166.02438870525199</v>
      </c>
      <c r="H1053">
        <v>-12.301382024494499</v>
      </c>
      <c r="I1053">
        <v>85.3022897252647</v>
      </c>
      <c r="J1053">
        <v>-2.3240345472108301</v>
      </c>
      <c r="K1053">
        <v>130.31649298747601</v>
      </c>
      <c r="L1053">
        <v>97.201923294004203</v>
      </c>
      <c r="M1053">
        <v>46.879689905882401</v>
      </c>
      <c r="N1053">
        <v>0.474168366428312</v>
      </c>
      <c r="O1053">
        <v>28.435839028094101</v>
      </c>
      <c r="P1053">
        <v>203.45622119815599</v>
      </c>
      <c r="Q1053">
        <v>1.15416642791E-4</v>
      </c>
    </row>
    <row r="1054" spans="1:17" hidden="1" x14ac:dyDescent="0.3">
      <c r="A1054" t="s">
        <v>2255</v>
      </c>
      <c r="B1054" t="s">
        <v>2256</v>
      </c>
      <c r="C1054" t="str">
        <f>IFERROR(VLOOKUP(Table1[[#This Row],[Ticker]],[1]!Table1[[Symbol]:[Industry]],2,FALSE),"-")</f>
        <v>-</v>
      </c>
      <c r="D1054" t="s">
        <v>288</v>
      </c>
      <c r="E1054">
        <v>2313.9370911999999</v>
      </c>
      <c r="F1054">
        <v>3630.4</v>
      </c>
      <c r="G1054">
        <v>1908.1675715597901</v>
      </c>
      <c r="H1054">
        <v>27.298109398376099</v>
      </c>
      <c r="I1054">
        <v>360.58331894361203</v>
      </c>
      <c r="J1054">
        <v>-10.8837617773214</v>
      </c>
      <c r="K1054">
        <v>2705.5390703479802</v>
      </c>
      <c r="M1054">
        <v>51.4758957158935</v>
      </c>
      <c r="N1054">
        <v>0.95301671422747603</v>
      </c>
      <c r="O1054">
        <v>15.001101806963399</v>
      </c>
      <c r="P1054">
        <v>2048.1656804733698</v>
      </c>
    </row>
    <row r="1055" spans="1:17" hidden="1" x14ac:dyDescent="0.3">
      <c r="A1055" t="s">
        <v>2257</v>
      </c>
      <c r="B1055" t="s">
        <v>2258</v>
      </c>
      <c r="C1055" t="str">
        <f>IFERROR(VLOOKUP(Table1[[#This Row],[Ticker]],[1]!Table1[[Symbol]:[Industry]],2,FALSE),"-")</f>
        <v>-</v>
      </c>
      <c r="D1055" t="s">
        <v>871</v>
      </c>
      <c r="E1055">
        <v>2312.5007286360001</v>
      </c>
      <c r="F1055">
        <v>21.48</v>
      </c>
      <c r="G1055">
        <v>5.7061833347752602</v>
      </c>
      <c r="H1055">
        <v>-18.837037878409401</v>
      </c>
      <c r="I1055">
        <v>-12.2786993386323</v>
      </c>
      <c r="J1055">
        <v>-5.2872551917192299</v>
      </c>
      <c r="K1055">
        <v>23.142031119784399</v>
      </c>
      <c r="L1055">
        <v>22.417017822405398</v>
      </c>
      <c r="M1055">
        <v>27.650263747508699</v>
      </c>
      <c r="N1055">
        <v>0.63502392059343604</v>
      </c>
      <c r="O1055">
        <v>49.906890130353801</v>
      </c>
      <c r="P1055">
        <v>47.628865979381402</v>
      </c>
      <c r="Q1055">
        <v>-4.0054151289088999E-2</v>
      </c>
    </row>
    <row r="1056" spans="1:17" hidden="1" x14ac:dyDescent="0.3">
      <c r="A1056" t="s">
        <v>2259</v>
      </c>
      <c r="B1056" t="s">
        <v>2260</v>
      </c>
      <c r="C1056" t="str">
        <f>IFERROR(VLOOKUP(Table1[[#This Row],[Ticker]],[1]!Table1[[Symbol]:[Industry]],2,FALSE),"-")</f>
        <v>-</v>
      </c>
      <c r="D1056" t="s">
        <v>338</v>
      </c>
      <c r="E1056">
        <v>2309.3405500049998</v>
      </c>
      <c r="F1056">
        <v>1048.05</v>
      </c>
      <c r="G1056">
        <v>-17.111141488344501</v>
      </c>
      <c r="H1056">
        <v>-6.8868309215649397</v>
      </c>
      <c r="I1056">
        <v>-21.901811698041602</v>
      </c>
      <c r="J1056">
        <v>2.0856486035146502</v>
      </c>
      <c r="K1056">
        <v>1020.93761003578</v>
      </c>
      <c r="L1056">
        <v>1017.3358765184699</v>
      </c>
      <c r="M1056">
        <v>64.487028445314905</v>
      </c>
      <c r="N1056">
        <v>0.91354257729946198</v>
      </c>
      <c r="O1056">
        <v>23.829969944182</v>
      </c>
      <c r="P1056">
        <v>26.721479958890001</v>
      </c>
      <c r="Q1056">
        <v>0.13856097553029101</v>
      </c>
    </row>
    <row r="1057" spans="1:17" hidden="1" x14ac:dyDescent="0.3">
      <c r="A1057" t="s">
        <v>2261</v>
      </c>
      <c r="B1057" t="s">
        <v>2262</v>
      </c>
      <c r="C1057" t="str">
        <f>IFERROR(VLOOKUP(Table1[[#This Row],[Ticker]],[1]!Table1[[Symbol]:[Industry]],2,FALSE),"-")</f>
        <v>-</v>
      </c>
      <c r="D1057" t="s">
        <v>288</v>
      </c>
      <c r="E1057">
        <v>2303.9114187</v>
      </c>
      <c r="F1057">
        <v>1590.35</v>
      </c>
      <c r="G1057">
        <v>766.281803231146</v>
      </c>
      <c r="H1057">
        <v>-15.680573114285901</v>
      </c>
      <c r="I1057">
        <v>81.154968256384095</v>
      </c>
      <c r="J1057">
        <v>-15.718320666651699</v>
      </c>
      <c r="K1057">
        <v>1485.2286166190499</v>
      </c>
      <c r="L1057">
        <v>1006.75132388307</v>
      </c>
      <c r="M1057">
        <v>45.274743037628397</v>
      </c>
      <c r="N1057">
        <v>1.3646543976801</v>
      </c>
      <c r="O1057">
        <v>25.758480837551499</v>
      </c>
      <c r="P1057">
        <v>846.91872581125301</v>
      </c>
      <c r="Q1057">
        <v>0.24201054853089299</v>
      </c>
    </row>
    <row r="1058" spans="1:17" hidden="1" x14ac:dyDescent="0.3">
      <c r="A1058" t="s">
        <v>2263</v>
      </c>
      <c r="B1058" t="s">
        <v>2264</v>
      </c>
      <c r="C1058" t="str">
        <f>IFERROR(VLOOKUP(Table1[[#This Row],[Ticker]],[1]!Table1[[Symbol]:[Industry]],2,FALSE),"-")</f>
        <v>-</v>
      </c>
      <c r="D1058" t="s">
        <v>258</v>
      </c>
      <c r="E1058">
        <v>2291.37945696</v>
      </c>
      <c r="F1058">
        <v>632.85</v>
      </c>
      <c r="G1058">
        <v>42.328443766384403</v>
      </c>
      <c r="H1058">
        <v>-5.2038355684388904</v>
      </c>
      <c r="I1058">
        <v>-27.504699746672699</v>
      </c>
      <c r="J1058">
        <v>-4.7233118107370498</v>
      </c>
      <c r="K1058">
        <v>640.78794430031201</v>
      </c>
      <c r="L1058">
        <v>606.87888642102598</v>
      </c>
      <c r="M1058">
        <v>39.887324278848297</v>
      </c>
      <c r="N1058">
        <v>1.1214084172396599</v>
      </c>
      <c r="O1058">
        <v>47.744331200126297</v>
      </c>
      <c r="P1058">
        <v>74.146945514584502</v>
      </c>
      <c r="Q1058">
        <v>3.6525436959132997E-2</v>
      </c>
    </row>
    <row r="1059" spans="1:17" hidden="1" x14ac:dyDescent="0.3">
      <c r="A1059" t="s">
        <v>2265</v>
      </c>
      <c r="B1059" t="s">
        <v>2266</v>
      </c>
      <c r="C1059" t="str">
        <f>IFERROR(VLOOKUP(Table1[[#This Row],[Ticker]],[1]!Table1[[Symbol]:[Industry]],2,FALSE),"-")</f>
        <v>-</v>
      </c>
      <c r="D1059" t="s">
        <v>710</v>
      </c>
      <c r="E1059">
        <v>2286.7772424999998</v>
      </c>
      <c r="F1059">
        <v>575.65</v>
      </c>
      <c r="G1059">
        <v>11.9136885534326</v>
      </c>
      <c r="H1059">
        <v>-0.17504740958027801</v>
      </c>
      <c r="I1059">
        <v>-19.1240181113026</v>
      </c>
      <c r="J1059">
        <v>-4.3245732747870997</v>
      </c>
      <c r="K1059">
        <v>553.29658842696904</v>
      </c>
      <c r="L1059">
        <v>531.75092754707202</v>
      </c>
      <c r="M1059">
        <v>43.046751180040303</v>
      </c>
      <c r="N1059">
        <v>1.81654957580017</v>
      </c>
      <c r="O1059">
        <v>17.241379310344801</v>
      </c>
      <c r="P1059">
        <v>41.419972976292797</v>
      </c>
      <c r="Q1059">
        <v>8.9806811786074997E-2</v>
      </c>
    </row>
    <row r="1060" spans="1:17" hidden="1" x14ac:dyDescent="0.3">
      <c r="A1060" t="s">
        <v>2267</v>
      </c>
      <c r="B1060" t="s">
        <v>2268</v>
      </c>
      <c r="C1060" t="str">
        <f>IFERROR(VLOOKUP(Table1[[#This Row],[Ticker]],[1]!Table1[[Symbol]:[Industry]],2,FALSE),"-")</f>
        <v>-</v>
      </c>
      <c r="D1060" t="s">
        <v>293</v>
      </c>
      <c r="E1060">
        <v>2281.2826049999999</v>
      </c>
      <c r="F1060">
        <v>248.85</v>
      </c>
      <c r="G1060">
        <v>104.85342700433</v>
      </c>
      <c r="H1060">
        <v>-6.0165484931414897</v>
      </c>
      <c r="I1060">
        <v>28.932308644751799</v>
      </c>
      <c r="J1060">
        <v>-6.1104589319654696</v>
      </c>
      <c r="K1060">
        <v>241.384849014916</v>
      </c>
      <c r="L1060">
        <v>204.24951678830001</v>
      </c>
      <c r="M1060">
        <v>57.190038735771303</v>
      </c>
      <c r="N1060">
        <v>0.71428361838683196</v>
      </c>
      <c r="O1060">
        <v>13.642756680731299</v>
      </c>
      <c r="P1060">
        <v>139.27884615384599</v>
      </c>
      <c r="Q1060">
        <v>9.8621290296683997E-2</v>
      </c>
    </row>
    <row r="1061" spans="1:17" hidden="1" x14ac:dyDescent="0.3">
      <c r="A1061" t="s">
        <v>2269</v>
      </c>
      <c r="B1061" t="s">
        <v>2270</v>
      </c>
      <c r="C1061" t="str">
        <f>IFERROR(VLOOKUP(Table1[[#This Row],[Ticker]],[1]!Table1[[Symbol]:[Industry]],2,FALSE),"-")</f>
        <v>-</v>
      </c>
      <c r="D1061" t="s">
        <v>122</v>
      </c>
      <c r="E1061">
        <v>2278.5046739899999</v>
      </c>
      <c r="F1061">
        <v>191.15</v>
      </c>
      <c r="G1061">
        <v>13.1967274284578</v>
      </c>
      <c r="H1061">
        <v>-8.9434073388848692</v>
      </c>
      <c r="I1061">
        <v>-21.628297666031902</v>
      </c>
      <c r="J1061">
        <v>-2.0396653090920598</v>
      </c>
      <c r="K1061">
        <v>186.56172504826</v>
      </c>
      <c r="L1061">
        <v>195.302247706906</v>
      </c>
      <c r="M1061">
        <v>73.589895442309697</v>
      </c>
      <c r="N1061">
        <v>0.80655481477350599</v>
      </c>
      <c r="O1061">
        <v>51.582526811404598</v>
      </c>
      <c r="P1061">
        <v>42.862481315396003</v>
      </c>
      <c r="Q1061">
        <v>1.4679534795268999E-2</v>
      </c>
    </row>
    <row r="1062" spans="1:17" hidden="1" x14ac:dyDescent="0.3">
      <c r="A1062" t="s">
        <v>2271</v>
      </c>
      <c r="B1062" t="s">
        <v>2272</v>
      </c>
      <c r="C1062" t="str">
        <f>IFERROR(VLOOKUP(Table1[[#This Row],[Ticker]],[1]!Table1[[Symbol]:[Industry]],2,FALSE),"-")</f>
        <v>-</v>
      </c>
      <c r="D1062" t="s">
        <v>170</v>
      </c>
      <c r="E1062">
        <v>2276.94030312</v>
      </c>
      <c r="F1062">
        <v>1511.2</v>
      </c>
      <c r="G1062">
        <v>162.53448014261801</v>
      </c>
      <c r="H1062">
        <v>-12.584042620271999</v>
      </c>
      <c r="I1062">
        <v>142.95331042293699</v>
      </c>
      <c r="J1062">
        <v>-5.5059435863868602</v>
      </c>
      <c r="K1062">
        <v>1409.7526651810099</v>
      </c>
      <c r="L1062">
        <v>1050.87535463824</v>
      </c>
      <c r="M1062">
        <v>43.631568619190602</v>
      </c>
      <c r="N1062">
        <v>0.705372035052661</v>
      </c>
      <c r="O1062">
        <v>17.989015352038098</v>
      </c>
      <c r="P1062">
        <v>205.818071435798</v>
      </c>
      <c r="Q1062">
        <v>0.112439705018997</v>
      </c>
    </row>
    <row r="1063" spans="1:17" hidden="1" x14ac:dyDescent="0.3">
      <c r="A1063" t="s">
        <v>2273</v>
      </c>
      <c r="B1063" t="s">
        <v>2274</v>
      </c>
      <c r="C1063" t="str">
        <f>IFERROR(VLOOKUP(Table1[[#This Row],[Ticker]],[1]!Table1[[Symbol]:[Industry]],2,FALSE),"-")</f>
        <v>-</v>
      </c>
      <c r="D1063" t="s">
        <v>710</v>
      </c>
      <c r="E1063">
        <v>2274.2371284000001</v>
      </c>
      <c r="F1063">
        <v>360.6</v>
      </c>
      <c r="G1063">
        <v>-4.27625869070771</v>
      </c>
      <c r="H1063">
        <v>-1.96073052936466</v>
      </c>
      <c r="I1063">
        <v>-14.8992945500449</v>
      </c>
      <c r="J1063">
        <v>1.01863619757607</v>
      </c>
      <c r="K1063">
        <v>340.52091019413899</v>
      </c>
      <c r="L1063">
        <v>329.75333094930198</v>
      </c>
      <c r="M1063">
        <v>59.641192140370798</v>
      </c>
      <c r="N1063">
        <v>1.7518536737561301</v>
      </c>
      <c r="O1063">
        <v>16.9855795895729</v>
      </c>
      <c r="P1063">
        <v>41.884713751721399</v>
      </c>
      <c r="Q1063">
        <v>3.9078000311972998E-2</v>
      </c>
    </row>
    <row r="1064" spans="1:17" hidden="1" x14ac:dyDescent="0.3">
      <c r="A1064" t="s">
        <v>2275</v>
      </c>
      <c r="B1064" t="s">
        <v>2276</v>
      </c>
      <c r="C1064" t="str">
        <f>IFERROR(VLOOKUP(Table1[[#This Row],[Ticker]],[1]!Table1[[Symbol]:[Industry]],2,FALSE),"-")</f>
        <v>-</v>
      </c>
      <c r="D1064" t="s">
        <v>170</v>
      </c>
      <c r="E1064">
        <v>2272.6042499999999</v>
      </c>
      <c r="F1064">
        <v>2278.3000000000002</v>
      </c>
      <c r="G1064">
        <v>-6.6025196573795704</v>
      </c>
      <c r="H1064">
        <v>14.0882490802614</v>
      </c>
      <c r="I1064">
        <v>-15.6464583712443</v>
      </c>
      <c r="J1064">
        <v>-8.8201335770084093</v>
      </c>
      <c r="K1064">
        <v>2176.3944144649099</v>
      </c>
      <c r="L1064">
        <v>2056.4594177000899</v>
      </c>
      <c r="M1064">
        <v>50.378747882773602</v>
      </c>
      <c r="N1064">
        <v>2.25631167806181</v>
      </c>
      <c r="O1064">
        <v>21.963744897511202</v>
      </c>
      <c r="P1064">
        <v>35.689824603198197</v>
      </c>
      <c r="Q1064">
        <v>0.178645653521294</v>
      </c>
    </row>
    <row r="1065" spans="1:17" hidden="1" x14ac:dyDescent="0.3">
      <c r="A1065" t="s">
        <v>2277</v>
      </c>
      <c r="B1065" t="s">
        <v>2278</v>
      </c>
      <c r="C1065" t="str">
        <f>IFERROR(VLOOKUP(Table1[[#This Row],[Ticker]],[1]!Table1[[Symbol]:[Industry]],2,FALSE),"-")</f>
        <v>-</v>
      </c>
      <c r="D1065" t="s">
        <v>513</v>
      </c>
      <c r="E1065">
        <v>2269.3893927300001</v>
      </c>
      <c r="F1065">
        <v>74.790000000000006</v>
      </c>
      <c r="G1065">
        <v>87.103863003821402</v>
      </c>
      <c r="H1065">
        <v>-7.9410998398669799</v>
      </c>
      <c r="I1065">
        <v>-30.235622016136499</v>
      </c>
      <c r="J1065">
        <v>-14.316867967051699</v>
      </c>
      <c r="K1065">
        <v>75.770874329764297</v>
      </c>
      <c r="L1065">
        <v>72.684994512143604</v>
      </c>
      <c r="M1065">
        <v>45.1919088664485</v>
      </c>
      <c r="N1065">
        <v>1.5591674587769</v>
      </c>
      <c r="O1065">
        <v>56.237464901724799</v>
      </c>
      <c r="P1065">
        <v>115.844155844155</v>
      </c>
      <c r="Q1065">
        <v>0.109644963179843</v>
      </c>
    </row>
    <row r="1066" spans="1:17" hidden="1" x14ac:dyDescent="0.3">
      <c r="A1066" t="s">
        <v>2279</v>
      </c>
      <c r="B1066" t="s">
        <v>2280</v>
      </c>
      <c r="C1066" t="str">
        <f>IFERROR(VLOOKUP(Table1[[#This Row],[Ticker]],[1]!Table1[[Symbol]:[Industry]],2,FALSE),"-")</f>
        <v>-</v>
      </c>
      <c r="D1066" t="s">
        <v>335</v>
      </c>
      <c r="E1066">
        <v>2267.7470243099901</v>
      </c>
      <c r="F1066">
        <v>537.29999999999995</v>
      </c>
      <c r="G1066">
        <v>513.21231954221696</v>
      </c>
      <c r="H1066">
        <v>-19.242795392601899</v>
      </c>
      <c r="I1066">
        <v>74.427193975398197</v>
      </c>
      <c r="J1066">
        <v>-4.8840483661823102</v>
      </c>
      <c r="K1066">
        <v>578.95834452039196</v>
      </c>
      <c r="L1066">
        <v>428.41354214570799</v>
      </c>
      <c r="M1066">
        <v>24.171045463909302</v>
      </c>
      <c r="N1066">
        <v>0.62915398859821503</v>
      </c>
      <c r="O1066">
        <v>38.460822631676898</v>
      </c>
      <c r="P1066">
        <v>553.64963503649597</v>
      </c>
      <c r="Q1066">
        <v>0.16091756824786699</v>
      </c>
    </row>
    <row r="1067" spans="1:17" x14ac:dyDescent="0.3">
      <c r="A1067" t="s">
        <v>2281</v>
      </c>
      <c r="B1067" t="s">
        <v>2282</v>
      </c>
      <c r="C1067" t="str">
        <f>IFERROR(VLOOKUP(Table1[[#This Row],[Ticker]],[1]!Table1[[Symbol]:[Industry]],2,FALSE),"-")</f>
        <v>Automobile and Auto Components</v>
      </c>
      <c r="D1067" t="s">
        <v>258</v>
      </c>
      <c r="E1067">
        <v>2264.2074644200002</v>
      </c>
      <c r="F1067">
        <v>505.85</v>
      </c>
      <c r="G1067">
        <v>-48.036972499133498</v>
      </c>
      <c r="H1067">
        <v>-10.546147010386999</v>
      </c>
      <c r="I1067">
        <v>-26.369347056004599</v>
      </c>
      <c r="J1067">
        <v>-3.5254381912505202</v>
      </c>
      <c r="K1067">
        <v>522.77256386945999</v>
      </c>
      <c r="L1067">
        <v>544.88951261547504</v>
      </c>
      <c r="M1067">
        <v>27.679439726617399</v>
      </c>
      <c r="N1067">
        <v>1.1702638571720101</v>
      </c>
      <c r="O1067">
        <v>42.858554907581201</v>
      </c>
      <c r="P1067">
        <v>11.4207048458149</v>
      </c>
    </row>
    <row r="1068" spans="1:17" hidden="1" x14ac:dyDescent="0.3">
      <c r="A1068" t="s">
        <v>2283</v>
      </c>
      <c r="B1068" t="s">
        <v>2284</v>
      </c>
      <c r="C1068" t="str">
        <f>IFERROR(VLOOKUP(Table1[[#This Row],[Ticker]],[1]!Table1[[Symbol]:[Industry]],2,FALSE),"-")</f>
        <v>-</v>
      </c>
      <c r="D1068" t="s">
        <v>1356</v>
      </c>
      <c r="E1068">
        <v>2260.83815955</v>
      </c>
      <c r="F1068">
        <v>429.15</v>
      </c>
      <c r="G1068">
        <v>59.069597458397403</v>
      </c>
      <c r="H1068">
        <v>4.6163842893651603</v>
      </c>
      <c r="I1068">
        <v>55.622156461968203</v>
      </c>
      <c r="J1068">
        <v>3.06366720653326</v>
      </c>
      <c r="K1068">
        <v>368.08922615471897</v>
      </c>
      <c r="L1068">
        <v>293.94782293377398</v>
      </c>
      <c r="M1068">
        <v>57.3434511654293</v>
      </c>
      <c r="N1068">
        <v>0.88647148332600201</v>
      </c>
      <c r="O1068">
        <v>6.1050914598625301</v>
      </c>
      <c r="P1068">
        <v>102.763997165131</v>
      </c>
      <c r="Q1068">
        <v>5.4968155396499997E-2</v>
      </c>
    </row>
    <row r="1069" spans="1:17" hidden="1" x14ac:dyDescent="0.3">
      <c r="A1069" t="s">
        <v>2285</v>
      </c>
      <c r="B1069" t="s">
        <v>2286</v>
      </c>
      <c r="C1069" t="str">
        <f>IFERROR(VLOOKUP(Table1[[#This Row],[Ticker]],[1]!Table1[[Symbol]:[Industry]],2,FALSE),"-")</f>
        <v>-</v>
      </c>
      <c r="D1069" t="s">
        <v>1391</v>
      </c>
      <c r="E1069">
        <v>2249.4719015999999</v>
      </c>
      <c r="F1069">
        <v>2478</v>
      </c>
      <c r="G1069">
        <v>31.533614544896199</v>
      </c>
      <c r="H1069">
        <v>9.9446719117291593</v>
      </c>
      <c r="I1069">
        <v>2.56410645982392</v>
      </c>
      <c r="J1069">
        <v>-1.34148124110045</v>
      </c>
      <c r="K1069">
        <v>2336.5293758438202</v>
      </c>
      <c r="L1069">
        <v>2145.6992659345401</v>
      </c>
      <c r="M1069">
        <v>46.823483731921201</v>
      </c>
      <c r="N1069">
        <v>1.68490501343011</v>
      </c>
      <c r="O1069">
        <v>10.6234866828087</v>
      </c>
      <c r="P1069">
        <v>61.3859129245498</v>
      </c>
      <c r="Q1069">
        <v>0.150246778523944</v>
      </c>
    </row>
    <row r="1070" spans="1:17" hidden="1" x14ac:dyDescent="0.3">
      <c r="A1070" t="s">
        <v>2287</v>
      </c>
      <c r="B1070" t="s">
        <v>2288</v>
      </c>
      <c r="C1070" t="str">
        <f>IFERROR(VLOOKUP(Table1[[#This Row],[Ticker]],[1]!Table1[[Symbol]:[Industry]],2,FALSE),"-")</f>
        <v>-</v>
      </c>
      <c r="D1070" t="s">
        <v>550</v>
      </c>
      <c r="E1070">
        <v>2232.134348</v>
      </c>
      <c r="F1070">
        <v>1847.5</v>
      </c>
      <c r="G1070">
        <v>-19.539838267584098</v>
      </c>
      <c r="H1070">
        <v>-7.4040808313875397</v>
      </c>
      <c r="I1070">
        <v>2.0404519697597001</v>
      </c>
      <c r="J1070">
        <v>-7.0475106382506603</v>
      </c>
      <c r="K1070">
        <v>1875.2091361841201</v>
      </c>
      <c r="L1070">
        <v>1782.9238926088999</v>
      </c>
      <c r="M1070">
        <v>59.857402043256201</v>
      </c>
      <c r="N1070">
        <v>0.84674219864664302</v>
      </c>
      <c r="O1070">
        <v>31.347767253044601</v>
      </c>
      <c r="P1070">
        <v>21.947194719471899</v>
      </c>
    </row>
    <row r="1071" spans="1:17" hidden="1" x14ac:dyDescent="0.3">
      <c r="A1071" t="s">
        <v>2289</v>
      </c>
      <c r="B1071" t="s">
        <v>2290</v>
      </c>
      <c r="C1071" t="str">
        <f>IFERROR(VLOOKUP(Table1[[#This Row],[Ticker]],[1]!Table1[[Symbol]:[Industry]],2,FALSE),"-")</f>
        <v>-</v>
      </c>
      <c r="D1071" t="s">
        <v>193</v>
      </c>
      <c r="E1071">
        <v>2220.9788370000001</v>
      </c>
      <c r="F1071">
        <v>359.8</v>
      </c>
      <c r="G1071">
        <v>97.905504140390804</v>
      </c>
      <c r="H1071">
        <v>9.7692430621846391</v>
      </c>
      <c r="I1071">
        <v>13.709074834107501</v>
      </c>
      <c r="J1071">
        <v>5.5820122398782903</v>
      </c>
      <c r="K1071">
        <v>318.064049022402</v>
      </c>
      <c r="L1071">
        <v>272.37144904284997</v>
      </c>
      <c r="M1071">
        <v>64.482043441161395</v>
      </c>
      <c r="N1071">
        <v>2.6406581998835401</v>
      </c>
      <c r="O1071">
        <v>9.9499722067815508</v>
      </c>
      <c r="P1071">
        <v>130.05115089514001</v>
      </c>
      <c r="Q1071">
        <v>0.14817079282524301</v>
      </c>
    </row>
    <row r="1072" spans="1:17" hidden="1" x14ac:dyDescent="0.3">
      <c r="A1072" t="s">
        <v>2291</v>
      </c>
      <c r="B1072" t="s">
        <v>2292</v>
      </c>
      <c r="C1072" t="str">
        <f>IFERROR(VLOOKUP(Table1[[#This Row],[Ticker]],[1]!Table1[[Symbol]:[Industry]],2,FALSE),"-")</f>
        <v>-</v>
      </c>
      <c r="E1072">
        <v>2216.3356865649998</v>
      </c>
      <c r="F1072">
        <v>2052.0500000000002</v>
      </c>
      <c r="G1072">
        <v>447.36829401576398</v>
      </c>
      <c r="H1072">
        <v>-1.86835912437741</v>
      </c>
      <c r="I1072">
        <v>113.113234998896</v>
      </c>
      <c r="J1072">
        <v>-4.4441900699226302</v>
      </c>
      <c r="K1072">
        <v>1697.3852305604801</v>
      </c>
      <c r="L1072">
        <v>1207.8665675390801</v>
      </c>
      <c r="M1072">
        <v>76.078896554347807</v>
      </c>
      <c r="N1072">
        <v>0.96659222245578602</v>
      </c>
      <c r="O1072">
        <v>0</v>
      </c>
      <c r="P1072">
        <v>495.31476646359101</v>
      </c>
      <c r="Q1072">
        <v>0.25757527360260102</v>
      </c>
    </row>
    <row r="1073" spans="1:17" hidden="1" x14ac:dyDescent="0.3">
      <c r="A1073" t="s">
        <v>2293</v>
      </c>
      <c r="B1073" t="s">
        <v>2294</v>
      </c>
      <c r="C1073" t="str">
        <f>IFERROR(VLOOKUP(Table1[[#This Row],[Ticker]],[1]!Table1[[Symbol]:[Industry]],2,FALSE),"-")</f>
        <v>-</v>
      </c>
      <c r="D1073" t="s">
        <v>46</v>
      </c>
      <c r="E1073">
        <v>2211.6994399999999</v>
      </c>
      <c r="F1073">
        <v>190.1</v>
      </c>
      <c r="G1073">
        <v>389.85546027459799</v>
      </c>
      <c r="H1073">
        <v>39.220640946467803</v>
      </c>
      <c r="I1073">
        <v>117.77127012447301</v>
      </c>
      <c r="J1073">
        <v>20.406037622689698</v>
      </c>
      <c r="K1073">
        <v>136.956632537746</v>
      </c>
      <c r="L1073">
        <v>96.749962488457996</v>
      </c>
      <c r="M1073">
        <v>76.249138596795703</v>
      </c>
      <c r="N1073">
        <v>0.68884576043746304</v>
      </c>
      <c r="O1073">
        <v>7.3119410836401899</v>
      </c>
      <c r="P1073">
        <v>445.4806312769</v>
      </c>
      <c r="Q1073">
        <v>0.198811440219301</v>
      </c>
    </row>
    <row r="1074" spans="1:17" hidden="1" x14ac:dyDescent="0.3">
      <c r="A1074" t="s">
        <v>2295</v>
      </c>
      <c r="B1074" t="s">
        <v>2296</v>
      </c>
      <c r="C1074" t="str">
        <f>IFERROR(VLOOKUP(Table1[[#This Row],[Ticker]],[1]!Table1[[Symbol]:[Industry]],2,FALSE),"-")</f>
        <v>-</v>
      </c>
      <c r="D1074" t="s">
        <v>78</v>
      </c>
      <c r="E1074">
        <v>2210.2751600000001</v>
      </c>
      <c r="F1074">
        <v>712.9</v>
      </c>
      <c r="G1074">
        <v>54.060277312203198</v>
      </c>
      <c r="H1074">
        <v>2.7508736877981699</v>
      </c>
      <c r="I1074">
        <v>32.204636514161898</v>
      </c>
      <c r="J1074">
        <v>-3.7962416002578001</v>
      </c>
      <c r="K1074">
        <v>641.24124303758595</v>
      </c>
      <c r="L1074">
        <v>534.49047277740999</v>
      </c>
      <c r="M1074">
        <v>47.717220322430201</v>
      </c>
      <c r="N1074">
        <v>0.877232724036758</v>
      </c>
      <c r="O1074">
        <v>11.7337635011923</v>
      </c>
      <c r="P1074">
        <v>85.6510416666666</v>
      </c>
      <c r="Q1074">
        <v>5.5736035270902998E-2</v>
      </c>
    </row>
    <row r="1075" spans="1:17" hidden="1" x14ac:dyDescent="0.3">
      <c r="A1075" t="s">
        <v>2297</v>
      </c>
      <c r="B1075" t="s">
        <v>2298</v>
      </c>
      <c r="C1075" t="str">
        <f>IFERROR(VLOOKUP(Table1[[#This Row],[Ticker]],[1]!Table1[[Symbol]:[Industry]],2,FALSE),"-")</f>
        <v>-</v>
      </c>
      <c r="D1075" t="s">
        <v>1103</v>
      </c>
      <c r="E1075">
        <v>2207.8925862000001</v>
      </c>
      <c r="F1075">
        <v>773.35</v>
      </c>
      <c r="G1075">
        <v>-17.953548662099099</v>
      </c>
      <c r="H1075">
        <v>-12.3941820543654</v>
      </c>
      <c r="I1075">
        <v>-18.996187464637199</v>
      </c>
      <c r="J1075">
        <v>-6.2191064906464302</v>
      </c>
      <c r="K1075">
        <v>849.78446873824998</v>
      </c>
      <c r="L1075">
        <v>843.33962211405503</v>
      </c>
      <c r="M1075">
        <v>27.339181816198501</v>
      </c>
      <c r="N1075">
        <v>1.5993509772300101</v>
      </c>
      <c r="O1075">
        <v>48.826533910907102</v>
      </c>
      <c r="P1075">
        <v>30.402158334035899</v>
      </c>
      <c r="Q1075">
        <v>8.4233134162499997E-3</v>
      </c>
    </row>
    <row r="1076" spans="1:17" hidden="1" x14ac:dyDescent="0.3">
      <c r="A1076" t="s">
        <v>2299</v>
      </c>
      <c r="B1076" t="s">
        <v>2300</v>
      </c>
      <c r="C1076" t="str">
        <f>IFERROR(VLOOKUP(Table1[[#This Row],[Ticker]],[1]!Table1[[Symbol]:[Industry]],2,FALSE),"-")</f>
        <v>-</v>
      </c>
      <c r="D1076" t="s">
        <v>916</v>
      </c>
      <c r="E1076">
        <v>2206.09385475</v>
      </c>
      <c r="F1076">
        <v>621.35</v>
      </c>
      <c r="G1076">
        <v>98.361044297722401</v>
      </c>
      <c r="H1076">
        <v>28.0755477463502</v>
      </c>
      <c r="I1076">
        <v>72.947992430239694</v>
      </c>
      <c r="J1076">
        <v>14.0338584027735</v>
      </c>
      <c r="K1076">
        <v>466.95433421980499</v>
      </c>
      <c r="L1076">
        <v>362.85720147621498</v>
      </c>
      <c r="M1076">
        <v>73.921370148037497</v>
      </c>
      <c r="N1076">
        <v>2.52411712914641</v>
      </c>
      <c r="O1076">
        <v>10.074837048362401</v>
      </c>
      <c r="P1076">
        <v>143.57114856918801</v>
      </c>
      <c r="Q1076">
        <v>0.13289859329366499</v>
      </c>
    </row>
    <row r="1077" spans="1:17" hidden="1" x14ac:dyDescent="0.3">
      <c r="A1077" t="s">
        <v>2301</v>
      </c>
      <c r="B1077" t="s">
        <v>2302</v>
      </c>
      <c r="C1077" t="str">
        <f>IFERROR(VLOOKUP(Table1[[#This Row],[Ticker]],[1]!Table1[[Symbol]:[Industry]],2,FALSE),"-")</f>
        <v>-</v>
      </c>
      <c r="E1077">
        <v>2204.4987999999998</v>
      </c>
      <c r="F1077">
        <v>394.4</v>
      </c>
      <c r="G1077">
        <v>-63.091621526409099</v>
      </c>
      <c r="H1077">
        <v>-19.9778266560823</v>
      </c>
      <c r="I1077">
        <v>-39.1427202982211</v>
      </c>
      <c r="J1077">
        <v>-9.5831382410400998</v>
      </c>
      <c r="K1077">
        <v>402.74772446632602</v>
      </c>
      <c r="L1077">
        <v>447.13297025611899</v>
      </c>
      <c r="M1077">
        <v>59.400585371452998</v>
      </c>
      <c r="N1077">
        <v>3.15159602994146</v>
      </c>
      <c r="O1077">
        <v>65.796146044624706</v>
      </c>
      <c r="P1077">
        <v>21.353846153846099</v>
      </c>
      <c r="Q1077">
        <v>0.30034679121612101</v>
      </c>
    </row>
    <row r="1078" spans="1:17" x14ac:dyDescent="0.3">
      <c r="A1078" t="s">
        <v>2303</v>
      </c>
      <c r="B1078" t="s">
        <v>2304</v>
      </c>
      <c r="C1078" t="str">
        <f>IFERROR(VLOOKUP(Table1[[#This Row],[Ticker]],[1]!Table1[[Symbol]:[Industry]],2,FALSE),"-")</f>
        <v>Consumer Services</v>
      </c>
      <c r="D1078" t="s">
        <v>532</v>
      </c>
      <c r="E1078">
        <v>2199.1715162349901</v>
      </c>
      <c r="F1078">
        <v>562.85</v>
      </c>
      <c r="G1078">
        <v>-43.5560237066044</v>
      </c>
      <c r="H1078">
        <v>-4.9280744156914702</v>
      </c>
      <c r="I1078">
        <v>-21.460327186189101</v>
      </c>
      <c r="J1078">
        <v>-5.1476126104095403</v>
      </c>
      <c r="K1078">
        <v>554.423929454877</v>
      </c>
      <c r="L1078">
        <v>599.80814412854704</v>
      </c>
      <c r="M1078">
        <v>48.682892101086303</v>
      </c>
      <c r="N1078">
        <v>1.6917915220347699</v>
      </c>
      <c r="O1078">
        <v>40.659145420627098</v>
      </c>
      <c r="P1078">
        <v>22.0800347033944</v>
      </c>
      <c r="Q1078">
        <v>-7.5134649390004998E-2</v>
      </c>
    </row>
    <row r="1079" spans="1:17" hidden="1" x14ac:dyDescent="0.3">
      <c r="A1079" t="s">
        <v>2305</v>
      </c>
      <c r="B1079" t="s">
        <v>2306</v>
      </c>
      <c r="C1079" t="str">
        <f>IFERROR(VLOOKUP(Table1[[#This Row],[Ticker]],[1]!Table1[[Symbol]:[Industry]],2,FALSE),"-")</f>
        <v>-</v>
      </c>
      <c r="D1079" t="s">
        <v>258</v>
      </c>
      <c r="E1079">
        <v>2197.3360039999998</v>
      </c>
      <c r="F1079">
        <v>1612.7</v>
      </c>
      <c r="G1079">
        <v>-1.83045491130903</v>
      </c>
      <c r="H1079">
        <v>4.9102868827858197</v>
      </c>
      <c r="I1079">
        <v>16.711953701538601</v>
      </c>
      <c r="J1079">
        <v>-1.8575576119749599</v>
      </c>
      <c r="K1079">
        <v>1364.68962467185</v>
      </c>
      <c r="L1079">
        <v>1287.5742626850199</v>
      </c>
      <c r="M1079">
        <v>81.199382551459195</v>
      </c>
      <c r="N1079">
        <v>2.9563526379282901</v>
      </c>
      <c r="O1079">
        <v>5.3450734792583798</v>
      </c>
      <c r="P1079">
        <v>56.8545445703447</v>
      </c>
      <c r="Q1079">
        <v>2.0673131015643002E-2</v>
      </c>
    </row>
    <row r="1080" spans="1:17" hidden="1" x14ac:dyDescent="0.3">
      <c r="A1080" t="s">
        <v>2307</v>
      </c>
      <c r="B1080" t="s">
        <v>2308</v>
      </c>
      <c r="C1080" t="str">
        <f>IFERROR(VLOOKUP(Table1[[#This Row],[Ticker]],[1]!Table1[[Symbol]:[Industry]],2,FALSE),"-")</f>
        <v>-</v>
      </c>
      <c r="D1080" t="s">
        <v>67</v>
      </c>
      <c r="E1080">
        <v>2196.8694278399998</v>
      </c>
      <c r="F1080">
        <v>22.56</v>
      </c>
      <c r="G1080">
        <v>58.4933018519068</v>
      </c>
      <c r="H1080">
        <v>4.3761732777248197</v>
      </c>
      <c r="I1080">
        <v>5.0237853399747401</v>
      </c>
      <c r="J1080">
        <v>11.827655908262701</v>
      </c>
      <c r="K1080">
        <v>18.139915807093601</v>
      </c>
      <c r="L1080">
        <v>17.788985945634899</v>
      </c>
      <c r="M1080">
        <v>92.945092055454595</v>
      </c>
      <c r="N1080">
        <v>2.3402298389060299</v>
      </c>
      <c r="O1080">
        <v>24.335106382978701</v>
      </c>
      <c r="P1080">
        <v>91.186440677966004</v>
      </c>
      <c r="Q1080">
        <v>2.0367190812862E-2</v>
      </c>
    </row>
    <row r="1081" spans="1:17" hidden="1" x14ac:dyDescent="0.3">
      <c r="A1081" t="s">
        <v>2309</v>
      </c>
      <c r="B1081" t="s">
        <v>2310</v>
      </c>
      <c r="C1081" t="str">
        <f>IFERROR(VLOOKUP(Table1[[#This Row],[Ticker]],[1]!Table1[[Symbol]:[Industry]],2,FALSE),"-")</f>
        <v>-</v>
      </c>
      <c r="D1081" t="s">
        <v>78</v>
      </c>
      <c r="E1081">
        <v>2194.9671764250002</v>
      </c>
      <c r="F1081">
        <v>2910.75</v>
      </c>
      <c r="G1081">
        <v>-28.247153647504799</v>
      </c>
      <c r="H1081">
        <v>-3.8931806603705801</v>
      </c>
      <c r="I1081">
        <v>-16.3532401770691</v>
      </c>
      <c r="J1081">
        <v>-1.4599849975494399</v>
      </c>
      <c r="K1081">
        <v>2785.68005561268</v>
      </c>
      <c r="L1081">
        <v>2780.36099956199</v>
      </c>
      <c r="M1081">
        <v>54.734529007610298</v>
      </c>
      <c r="N1081">
        <v>0.73060023853344302</v>
      </c>
      <c r="O1081">
        <v>10.486987889719099</v>
      </c>
      <c r="P1081">
        <v>24.091403235776799</v>
      </c>
      <c r="Q1081">
        <v>-9.9636551921024996E-2</v>
      </c>
    </row>
    <row r="1082" spans="1:17" hidden="1" x14ac:dyDescent="0.3">
      <c r="A1082" t="s">
        <v>2311</v>
      </c>
      <c r="B1082" t="s">
        <v>2312</v>
      </c>
      <c r="C1082" t="str">
        <f>IFERROR(VLOOKUP(Table1[[#This Row],[Ticker]],[1]!Table1[[Symbol]:[Industry]],2,FALSE),"-")</f>
        <v>-</v>
      </c>
      <c r="D1082" t="s">
        <v>285</v>
      </c>
      <c r="E1082">
        <v>2193.2298943840001</v>
      </c>
      <c r="F1082">
        <v>112.48</v>
      </c>
      <c r="G1082">
        <v>-33.654256647932797</v>
      </c>
      <c r="H1082">
        <v>-6.80319048775885</v>
      </c>
      <c r="I1082">
        <v>-12.3030585115556</v>
      </c>
      <c r="J1082">
        <v>-5.9372033440988599</v>
      </c>
      <c r="K1082">
        <v>118.422553163391</v>
      </c>
      <c r="L1082">
        <v>114.245436227152</v>
      </c>
      <c r="M1082">
        <v>34.517456980905898</v>
      </c>
      <c r="N1082">
        <v>0.873593144103323</v>
      </c>
      <c r="O1082">
        <v>38.691322901849198</v>
      </c>
      <c r="P1082">
        <v>30.094841545223201</v>
      </c>
      <c r="Q1082">
        <v>0.147410397015275</v>
      </c>
    </row>
    <row r="1083" spans="1:17" hidden="1" x14ac:dyDescent="0.3">
      <c r="A1083" t="s">
        <v>2313</v>
      </c>
      <c r="B1083" t="s">
        <v>2314</v>
      </c>
      <c r="C1083" t="str">
        <f>IFERROR(VLOOKUP(Table1[[#This Row],[Ticker]],[1]!Table1[[Symbol]:[Industry]],2,FALSE),"-")</f>
        <v>-</v>
      </c>
      <c r="D1083" t="s">
        <v>247</v>
      </c>
      <c r="E1083">
        <v>2192.0500212500001</v>
      </c>
      <c r="F1083">
        <v>581.5</v>
      </c>
      <c r="G1083">
        <v>8.8897958886052297</v>
      </c>
      <c r="H1083">
        <v>14.187885303563901</v>
      </c>
      <c r="I1083">
        <v>15.755658529995999</v>
      </c>
      <c r="J1083">
        <v>-5.1920474557270002E-2</v>
      </c>
      <c r="K1083">
        <v>511.279552969223</v>
      </c>
      <c r="L1083">
        <v>451.18771875874597</v>
      </c>
      <c r="M1083">
        <v>54.582884784612702</v>
      </c>
      <c r="N1083">
        <v>1.3371575726574501</v>
      </c>
      <c r="O1083">
        <v>14.2562338779019</v>
      </c>
      <c r="P1083">
        <v>70.228337236533903</v>
      </c>
      <c r="Q1083">
        <v>0.105610889845116</v>
      </c>
    </row>
    <row r="1084" spans="1:17" hidden="1" x14ac:dyDescent="0.3">
      <c r="A1084" t="s">
        <v>2315</v>
      </c>
      <c r="B1084" t="s">
        <v>2316</v>
      </c>
      <c r="C1084" t="str">
        <f>IFERROR(VLOOKUP(Table1[[#This Row],[Ticker]],[1]!Table1[[Symbol]:[Industry]],2,FALSE),"-")</f>
        <v>-</v>
      </c>
      <c r="D1084" t="s">
        <v>89</v>
      </c>
      <c r="E1084">
        <v>2184.4642267599902</v>
      </c>
      <c r="F1084">
        <v>25.78</v>
      </c>
      <c r="G1084">
        <v>174.21783599004499</v>
      </c>
      <c r="H1084">
        <v>-7.9374832389305903</v>
      </c>
      <c r="I1084">
        <v>6.3381841517527802</v>
      </c>
      <c r="J1084">
        <v>-4.56923355136749</v>
      </c>
      <c r="K1084">
        <v>26.144404416634401</v>
      </c>
      <c r="L1084">
        <v>22.053642452258</v>
      </c>
      <c r="M1084">
        <v>41.083986542079998</v>
      </c>
      <c r="N1084">
        <v>0.56944876397739597</v>
      </c>
      <c r="O1084">
        <v>30.139643134212498</v>
      </c>
      <c r="P1084">
        <v>212.02198786107999</v>
      </c>
      <c r="Q1084">
        <v>8.7489445387446005E-2</v>
      </c>
    </row>
    <row r="1085" spans="1:17" hidden="1" x14ac:dyDescent="0.3">
      <c r="A1085" t="s">
        <v>2317</v>
      </c>
      <c r="B1085" t="s">
        <v>2318</v>
      </c>
      <c r="C1085" t="str">
        <f>IFERROR(VLOOKUP(Table1[[#This Row],[Ticker]],[1]!Table1[[Symbol]:[Industry]],2,FALSE),"-")</f>
        <v>-</v>
      </c>
      <c r="D1085" t="s">
        <v>78</v>
      </c>
      <c r="E1085">
        <v>2184.0291405399998</v>
      </c>
      <c r="F1085">
        <v>251.59</v>
      </c>
      <c r="G1085">
        <v>17.3601673018958</v>
      </c>
      <c r="H1085">
        <v>-4.7696780702472497</v>
      </c>
      <c r="I1085">
        <v>-7.0652472018206298</v>
      </c>
      <c r="J1085">
        <v>-5.0697990023146202</v>
      </c>
      <c r="K1085">
        <v>244.247718865693</v>
      </c>
      <c r="L1085">
        <v>222.32025420235399</v>
      </c>
      <c r="M1085">
        <v>45.057231491571798</v>
      </c>
      <c r="N1085">
        <v>1.3018606407164499</v>
      </c>
      <c r="O1085">
        <v>9.1060852975078497</v>
      </c>
      <c r="P1085">
        <v>48.255745433117198</v>
      </c>
      <c r="Q1085">
        <v>-0.10080421891243201</v>
      </c>
    </row>
    <row r="1086" spans="1:17" hidden="1" x14ac:dyDescent="0.3">
      <c r="A1086" t="s">
        <v>2319</v>
      </c>
      <c r="B1086" t="s">
        <v>2320</v>
      </c>
      <c r="C1086" t="str">
        <f>IFERROR(VLOOKUP(Table1[[#This Row],[Ticker]],[1]!Table1[[Symbol]:[Industry]],2,FALSE),"-")</f>
        <v>-</v>
      </c>
      <c r="D1086" t="s">
        <v>258</v>
      </c>
      <c r="E1086">
        <v>2180.7156097349998</v>
      </c>
      <c r="F1086">
        <v>713.05</v>
      </c>
      <c r="G1086">
        <v>-46.5652374724094</v>
      </c>
      <c r="H1086">
        <v>-3.7355857380048301</v>
      </c>
      <c r="I1086">
        <v>-40.098648594265804</v>
      </c>
      <c r="J1086">
        <v>-8.6107150328489794</v>
      </c>
      <c r="K1086">
        <v>729.61979602144095</v>
      </c>
      <c r="L1086">
        <v>812.44171420847397</v>
      </c>
      <c r="M1086">
        <v>54.468301136968201</v>
      </c>
      <c r="N1086">
        <v>1.72288612355691</v>
      </c>
      <c r="O1086">
        <v>61.279012691957099</v>
      </c>
      <c r="P1086">
        <v>11.5622310881639</v>
      </c>
    </row>
    <row r="1087" spans="1:17" hidden="1" x14ac:dyDescent="0.3">
      <c r="A1087" t="s">
        <v>2321</v>
      </c>
      <c r="B1087" t="s">
        <v>2322</v>
      </c>
      <c r="C1087" t="str">
        <f>IFERROR(VLOOKUP(Table1[[#This Row],[Ticker]],[1]!Table1[[Symbol]:[Industry]],2,FALSE),"-")</f>
        <v>-</v>
      </c>
      <c r="D1087" t="s">
        <v>713</v>
      </c>
      <c r="E1087">
        <v>2180.653534008</v>
      </c>
      <c r="F1087">
        <v>271.73</v>
      </c>
      <c r="G1087">
        <v>0.53997616492054201</v>
      </c>
      <c r="H1087">
        <v>-0.16976240437176399</v>
      </c>
      <c r="I1087">
        <v>0.61341935380194801</v>
      </c>
      <c r="J1087">
        <v>6.4650993101870294E-2</v>
      </c>
      <c r="K1087">
        <v>258.96816788375202</v>
      </c>
      <c r="L1087">
        <v>240.88361107107599</v>
      </c>
      <c r="M1087">
        <v>58.290846172297002</v>
      </c>
      <c r="N1087">
        <v>0.47324033137318</v>
      </c>
      <c r="O1087">
        <v>2.2522356751186701</v>
      </c>
      <c r="P1087">
        <v>31.143822393822401</v>
      </c>
      <c r="Q1087">
        <v>3.2968413234804997E-2</v>
      </c>
    </row>
    <row r="1088" spans="1:17" hidden="1" x14ac:dyDescent="0.3">
      <c r="A1088" t="s">
        <v>2323</v>
      </c>
      <c r="B1088" t="s">
        <v>2324</v>
      </c>
      <c r="C1088" t="str">
        <f>IFERROR(VLOOKUP(Table1[[#This Row],[Ticker]],[1]!Table1[[Symbol]:[Industry]],2,FALSE),"-")</f>
        <v>-</v>
      </c>
      <c r="D1088" t="s">
        <v>258</v>
      </c>
      <c r="E1088">
        <v>2171.41898507</v>
      </c>
      <c r="F1088">
        <v>353.05</v>
      </c>
      <c r="G1088">
        <v>593.22639166694103</v>
      </c>
      <c r="H1088">
        <v>19.299858837092302</v>
      </c>
      <c r="I1088">
        <v>62.437462569530503</v>
      </c>
      <c r="J1088">
        <v>8.9787352289311109</v>
      </c>
      <c r="K1088">
        <v>286.08986347821298</v>
      </c>
      <c r="L1088">
        <v>210.73597708122901</v>
      </c>
      <c r="M1088">
        <v>86.575935534846394</v>
      </c>
      <c r="N1088">
        <v>1.48611663559913</v>
      </c>
      <c r="O1088">
        <v>0</v>
      </c>
      <c r="P1088">
        <v>663.35135135135101</v>
      </c>
      <c r="Q1088">
        <v>0.21614316593506</v>
      </c>
    </row>
    <row r="1089" spans="1:17" hidden="1" x14ac:dyDescent="0.3">
      <c r="A1089" t="s">
        <v>2325</v>
      </c>
      <c r="B1089" t="s">
        <v>2326</v>
      </c>
      <c r="C1089" t="str">
        <f>IFERROR(VLOOKUP(Table1[[#This Row],[Ticker]],[1]!Table1[[Symbol]:[Industry]],2,FALSE),"-")</f>
        <v>-</v>
      </c>
      <c r="D1089" t="s">
        <v>623</v>
      </c>
      <c r="E1089">
        <v>2170.4660257199998</v>
      </c>
      <c r="F1089">
        <v>323.3</v>
      </c>
      <c r="G1089">
        <v>-17.092999734595899</v>
      </c>
      <c r="H1089">
        <v>-2.0105040831729202</v>
      </c>
      <c r="I1089">
        <v>-17.145514919632902</v>
      </c>
      <c r="J1089">
        <v>-2.3317398527048598</v>
      </c>
      <c r="K1089">
        <v>302.95864390049297</v>
      </c>
      <c r="M1089">
        <v>72.256785259450794</v>
      </c>
      <c r="N1089">
        <v>1.36531119156082</v>
      </c>
      <c r="O1089">
        <v>19.053510671203199</v>
      </c>
      <c r="P1089">
        <v>37.399065023374398</v>
      </c>
    </row>
    <row r="1090" spans="1:17" hidden="1" x14ac:dyDescent="0.3">
      <c r="A1090" t="s">
        <v>2327</v>
      </c>
      <c r="B1090" t="s">
        <v>2328</v>
      </c>
      <c r="C1090" t="str">
        <f>IFERROR(VLOOKUP(Table1[[#This Row],[Ticker]],[1]!Table1[[Symbol]:[Industry]],2,FALSE),"-")</f>
        <v>-</v>
      </c>
      <c r="D1090" t="s">
        <v>253</v>
      </c>
      <c r="E1090">
        <v>2161.3698749999999</v>
      </c>
      <c r="F1090">
        <v>432.75</v>
      </c>
      <c r="G1090">
        <v>-17.4225407738031</v>
      </c>
      <c r="H1090">
        <v>-12.819926074310001</v>
      </c>
      <c r="I1090">
        <v>-11.426369435959799</v>
      </c>
      <c r="J1090">
        <v>-3.05390192108025</v>
      </c>
      <c r="K1090">
        <v>450.16927969351798</v>
      </c>
      <c r="L1090">
        <v>436.941399895784</v>
      </c>
      <c r="M1090">
        <v>36.639732870194401</v>
      </c>
      <c r="N1090">
        <v>0.68948588759952201</v>
      </c>
      <c r="O1090">
        <v>14.823801270941599</v>
      </c>
      <c r="P1090">
        <v>13.418949023719</v>
      </c>
      <c r="Q1090">
        <v>1.9160973271856001E-2</v>
      </c>
    </row>
    <row r="1091" spans="1:17" hidden="1" x14ac:dyDescent="0.3">
      <c r="A1091" t="s">
        <v>2329</v>
      </c>
      <c r="B1091" t="s">
        <v>2330</v>
      </c>
      <c r="C1091" t="str">
        <f>IFERROR(VLOOKUP(Table1[[#This Row],[Ticker]],[1]!Table1[[Symbol]:[Industry]],2,FALSE),"-")</f>
        <v>-</v>
      </c>
      <c r="D1091" t="s">
        <v>78</v>
      </c>
      <c r="E1091">
        <v>2160.8727178499998</v>
      </c>
      <c r="F1091">
        <v>44.15</v>
      </c>
      <c r="G1091">
        <v>43.048965800086499</v>
      </c>
      <c r="H1091">
        <v>3.3596229641454198</v>
      </c>
      <c r="I1091">
        <v>7.8662642401699996</v>
      </c>
      <c r="J1091">
        <v>-5.6148508753754696</v>
      </c>
      <c r="K1091">
        <v>41.800795442896302</v>
      </c>
      <c r="L1091">
        <v>37.007363141492903</v>
      </c>
      <c r="M1091">
        <v>40.367538925958897</v>
      </c>
      <c r="N1091">
        <v>1.2954991268727301</v>
      </c>
      <c r="O1091">
        <v>10.079275198188</v>
      </c>
      <c r="P1091">
        <v>79.471544715447095</v>
      </c>
    </row>
    <row r="1092" spans="1:17" hidden="1" x14ac:dyDescent="0.3">
      <c r="A1092" t="s">
        <v>2331</v>
      </c>
      <c r="B1092" t="s">
        <v>2332</v>
      </c>
      <c r="C1092" t="str">
        <f>IFERROR(VLOOKUP(Table1[[#This Row],[Ticker]],[1]!Table1[[Symbol]:[Industry]],2,FALSE),"-")</f>
        <v>-</v>
      </c>
      <c r="D1092" t="s">
        <v>422</v>
      </c>
      <c r="E1092">
        <v>2158.15762</v>
      </c>
      <c r="F1092">
        <v>902.4</v>
      </c>
      <c r="G1092">
        <v>-18.222204925906901</v>
      </c>
      <c r="H1092">
        <v>-5.7896218179165597</v>
      </c>
      <c r="I1092">
        <v>-32.985901518378199</v>
      </c>
      <c r="J1092">
        <v>-2.26373440822633</v>
      </c>
      <c r="K1092">
        <v>904.47727454272695</v>
      </c>
      <c r="L1092">
        <v>942.090378132409</v>
      </c>
      <c r="M1092">
        <v>49.929318827230603</v>
      </c>
      <c r="N1092">
        <v>0.68495229341040997</v>
      </c>
      <c r="O1092">
        <v>60.6826241134751</v>
      </c>
      <c r="P1092">
        <v>20.8517476898352</v>
      </c>
      <c r="Q1092">
        <v>-1.4555910028067999E-2</v>
      </c>
    </row>
    <row r="1093" spans="1:17" hidden="1" x14ac:dyDescent="0.3">
      <c r="A1093" t="s">
        <v>2333</v>
      </c>
      <c r="B1093" t="s">
        <v>2334</v>
      </c>
      <c r="C1093" t="str">
        <f>IFERROR(VLOOKUP(Table1[[#This Row],[Ticker]],[1]!Table1[[Symbol]:[Industry]],2,FALSE),"-")</f>
        <v>-</v>
      </c>
      <c r="D1093" t="s">
        <v>49</v>
      </c>
      <c r="E1093">
        <v>2157.6134290199998</v>
      </c>
      <c r="F1093">
        <v>2059.0500000000002</v>
      </c>
      <c r="G1093">
        <v>-32.204234902240898</v>
      </c>
      <c r="H1093">
        <v>-19.832965792260499</v>
      </c>
      <c r="I1093">
        <v>-28.666643513349801</v>
      </c>
      <c r="J1093">
        <v>-2.0717835594902398</v>
      </c>
      <c r="K1093">
        <v>2135.4446379865199</v>
      </c>
      <c r="L1093">
        <v>2116.1737601926602</v>
      </c>
      <c r="M1093">
        <v>34.832961975169397</v>
      </c>
      <c r="N1093">
        <v>0.70533414210693701</v>
      </c>
      <c r="O1093">
        <v>30.157111289186702</v>
      </c>
      <c r="P1093">
        <v>21.363314865024101</v>
      </c>
      <c r="Q1093">
        <v>0.10077836709556599</v>
      </c>
    </row>
    <row r="1094" spans="1:17" hidden="1" x14ac:dyDescent="0.3">
      <c r="A1094" t="s">
        <v>2335</v>
      </c>
      <c r="B1094" t="s">
        <v>2336</v>
      </c>
      <c r="C1094" t="str">
        <f>IFERROR(VLOOKUP(Table1[[#This Row],[Ticker]],[1]!Table1[[Symbol]:[Industry]],2,FALSE),"-")</f>
        <v>-</v>
      </c>
      <c r="D1094" t="s">
        <v>335</v>
      </c>
      <c r="E1094">
        <v>2153.6592000000001</v>
      </c>
      <c r="F1094">
        <v>874.55</v>
      </c>
      <c r="G1094">
        <v>127.492578158174</v>
      </c>
      <c r="H1094">
        <v>3.2103920142804401</v>
      </c>
      <c r="I1094">
        <v>141.89766715854901</v>
      </c>
      <c r="J1094">
        <v>-11.7734873100766</v>
      </c>
      <c r="K1094">
        <v>793.45372491195803</v>
      </c>
      <c r="M1094">
        <v>38.132685707234003</v>
      </c>
      <c r="N1094">
        <v>0.96929913661757205</v>
      </c>
      <c r="O1094">
        <v>29.4036933279972</v>
      </c>
      <c r="P1094">
        <v>272.14893617021198</v>
      </c>
    </row>
    <row r="1095" spans="1:17" hidden="1" x14ac:dyDescent="0.3">
      <c r="A1095" t="s">
        <v>2337</v>
      </c>
      <c r="B1095" t="s">
        <v>2338</v>
      </c>
      <c r="C1095" t="str">
        <f>IFERROR(VLOOKUP(Table1[[#This Row],[Ticker]],[1]!Table1[[Symbol]:[Industry]],2,FALSE),"-")</f>
        <v>-</v>
      </c>
      <c r="D1095" t="s">
        <v>62</v>
      </c>
      <c r="E1095">
        <v>2150.6429135200001</v>
      </c>
      <c r="F1095">
        <v>744.4</v>
      </c>
      <c r="G1095">
        <v>-17.196375111774699</v>
      </c>
      <c r="H1095">
        <v>-4.6512096874993096</v>
      </c>
      <c r="I1095">
        <v>13.529760919169499</v>
      </c>
      <c r="J1095">
        <v>-5.6350787383844496</v>
      </c>
      <c r="K1095">
        <v>738.54964854084903</v>
      </c>
      <c r="L1095">
        <v>678.34521995543298</v>
      </c>
      <c r="M1095">
        <v>33.389766322042902</v>
      </c>
      <c r="N1095">
        <v>0.87669879664444506</v>
      </c>
      <c r="O1095">
        <v>10.8476625470177</v>
      </c>
      <c r="P1095">
        <v>32.009221493172497</v>
      </c>
      <c r="Q1095">
        <v>-4.1456565625144999E-2</v>
      </c>
    </row>
    <row r="1096" spans="1:17" hidden="1" x14ac:dyDescent="0.3">
      <c r="A1096" t="s">
        <v>2339</v>
      </c>
      <c r="B1096" t="s">
        <v>2340</v>
      </c>
      <c r="C1096" t="str">
        <f>IFERROR(VLOOKUP(Table1[[#This Row],[Ticker]],[1]!Table1[[Symbol]:[Industry]],2,FALSE),"-")</f>
        <v>-</v>
      </c>
      <c r="D1096" t="s">
        <v>396</v>
      </c>
      <c r="E1096">
        <v>2150.09914695</v>
      </c>
      <c r="F1096">
        <v>694.5</v>
      </c>
      <c r="G1096">
        <v>-11.994539933469101</v>
      </c>
      <c r="H1096">
        <v>3.7104777653611598</v>
      </c>
      <c r="I1096">
        <v>1.51524896285404</v>
      </c>
      <c r="J1096">
        <v>3.2898525798388301</v>
      </c>
      <c r="K1096">
        <v>582.67899408772996</v>
      </c>
      <c r="L1096">
        <v>569.67584618810895</v>
      </c>
      <c r="M1096">
        <v>87.290637583942498</v>
      </c>
      <c r="N1096">
        <v>1.7120401961551399</v>
      </c>
      <c r="O1096">
        <v>6.9402447804175704</v>
      </c>
      <c r="P1096">
        <v>57.8229746619702</v>
      </c>
      <c r="Q1096">
        <v>0.133952763342255</v>
      </c>
    </row>
    <row r="1097" spans="1:17" x14ac:dyDescent="0.3">
      <c r="A1097" t="s">
        <v>2341</v>
      </c>
      <c r="B1097" t="s">
        <v>2342</v>
      </c>
      <c r="C1097" t="str">
        <f>IFERROR(VLOOKUP(Table1[[#This Row],[Ticker]],[1]!Table1[[Symbol]:[Industry]],2,FALSE),"-")</f>
        <v>Healthcare</v>
      </c>
      <c r="D1097" t="s">
        <v>293</v>
      </c>
      <c r="E1097">
        <v>2142.1028774199999</v>
      </c>
      <c r="F1097">
        <v>663.4</v>
      </c>
      <c r="G1097">
        <v>-5.0956268493446002</v>
      </c>
      <c r="H1097">
        <v>-5.04869586372455</v>
      </c>
      <c r="I1097">
        <v>-17.4782059022033</v>
      </c>
      <c r="J1097">
        <v>-2.7940384749854701</v>
      </c>
      <c r="K1097">
        <v>628.54694725540799</v>
      </c>
      <c r="L1097">
        <v>622.59143494836803</v>
      </c>
      <c r="M1097">
        <v>54.354852875989899</v>
      </c>
      <c r="N1097">
        <v>2.10161785020526</v>
      </c>
      <c r="O1097">
        <v>15.7521857099788</v>
      </c>
      <c r="P1097">
        <v>47.8823004904146</v>
      </c>
      <c r="Q1097">
        <v>-6.1690933012569997E-2</v>
      </c>
    </row>
    <row r="1098" spans="1:17" hidden="1" x14ac:dyDescent="0.3">
      <c r="A1098" t="s">
        <v>2343</v>
      </c>
      <c r="B1098" t="s">
        <v>2344</v>
      </c>
      <c r="C1098" t="str">
        <f>IFERROR(VLOOKUP(Table1[[#This Row],[Ticker]],[1]!Table1[[Symbol]:[Industry]],2,FALSE),"-")</f>
        <v>-</v>
      </c>
      <c r="D1098" t="s">
        <v>647</v>
      </c>
      <c r="E1098">
        <v>2141.982</v>
      </c>
      <c r="F1098">
        <v>381.65</v>
      </c>
      <c r="G1098">
        <v>18.730339232125701</v>
      </c>
      <c r="H1098">
        <v>-1.4206647840026101</v>
      </c>
      <c r="I1098">
        <v>3.9850123044269501</v>
      </c>
      <c r="J1098">
        <v>-3.7213786109931402</v>
      </c>
      <c r="K1098">
        <v>351.17521594735899</v>
      </c>
      <c r="L1098">
        <v>331.02145738672698</v>
      </c>
      <c r="M1098">
        <v>72.1794887646994</v>
      </c>
      <c r="N1098">
        <v>1.6980349350306401</v>
      </c>
      <c r="O1098">
        <v>3.3931612734180598</v>
      </c>
      <c r="P1098">
        <v>68.127753303964695</v>
      </c>
      <c r="Q1098">
        <v>4.7325923458848E-2</v>
      </c>
    </row>
    <row r="1099" spans="1:17" hidden="1" x14ac:dyDescent="0.3">
      <c r="A1099" t="s">
        <v>2345</v>
      </c>
      <c r="B1099" t="s">
        <v>2346</v>
      </c>
      <c r="C1099" t="str">
        <f>IFERROR(VLOOKUP(Table1[[#This Row],[Ticker]],[1]!Table1[[Symbol]:[Industry]],2,FALSE),"-")</f>
        <v>-</v>
      </c>
      <c r="D1099" t="s">
        <v>21</v>
      </c>
      <c r="E1099">
        <v>2139.6702217500001</v>
      </c>
      <c r="F1099">
        <v>235.5</v>
      </c>
      <c r="G1099">
        <v>-61.325701159133502</v>
      </c>
      <c r="H1099">
        <v>-16.423997935108599</v>
      </c>
      <c r="I1099">
        <v>-46.920612158757699</v>
      </c>
      <c r="J1099">
        <v>-4.0231994674743898</v>
      </c>
      <c r="K1099">
        <v>264.75762895520398</v>
      </c>
      <c r="M1099">
        <v>26.529474045046701</v>
      </c>
      <c r="N1099">
        <v>1.03841414941262</v>
      </c>
      <c r="O1099">
        <v>79.915074309978706</v>
      </c>
      <c r="P1099">
        <v>6.4406779661017</v>
      </c>
    </row>
    <row r="1100" spans="1:17" hidden="1" x14ac:dyDescent="0.3">
      <c r="A1100" t="s">
        <v>2347</v>
      </c>
      <c r="B1100" t="s">
        <v>2348</v>
      </c>
      <c r="C1100" t="str">
        <f>IFERROR(VLOOKUP(Table1[[#This Row],[Ticker]],[1]!Table1[[Symbol]:[Industry]],2,FALSE),"-")</f>
        <v>-</v>
      </c>
      <c r="D1100" t="s">
        <v>1391</v>
      </c>
      <c r="E1100">
        <v>2138.4327416750002</v>
      </c>
      <c r="F1100">
        <v>825.35</v>
      </c>
      <c r="G1100">
        <v>0.13599645737657001</v>
      </c>
      <c r="H1100">
        <v>15.952850266547401</v>
      </c>
      <c r="I1100">
        <v>14.3496145500413</v>
      </c>
      <c r="J1100">
        <v>-7.4589032733785396</v>
      </c>
      <c r="K1100">
        <v>719.85723238928301</v>
      </c>
      <c r="L1100">
        <v>642.73187649799195</v>
      </c>
      <c r="M1100">
        <v>46.8946725705174</v>
      </c>
      <c r="N1100">
        <v>1.0965395904684101</v>
      </c>
      <c r="O1100">
        <v>12.5643666323377</v>
      </c>
      <c r="P1100">
        <v>82.801771871539302</v>
      </c>
      <c r="Q1100">
        <v>-8.3302833610049993E-3</v>
      </c>
    </row>
    <row r="1101" spans="1:17" hidden="1" x14ac:dyDescent="0.3">
      <c r="A1101" t="s">
        <v>2349</v>
      </c>
      <c r="B1101" t="s">
        <v>2350</v>
      </c>
      <c r="C1101" t="str">
        <f>IFERROR(VLOOKUP(Table1[[#This Row],[Ticker]],[1]!Table1[[Symbol]:[Industry]],2,FALSE),"-")</f>
        <v>-</v>
      </c>
      <c r="D1101" t="s">
        <v>1662</v>
      </c>
      <c r="E1101">
        <v>2137.25758176</v>
      </c>
      <c r="F1101">
        <v>203.67</v>
      </c>
      <c r="G1101">
        <v>-59.7893229884222</v>
      </c>
      <c r="H1101">
        <v>-1.9617115398054099</v>
      </c>
      <c r="I1101">
        <v>-36.878461013372203</v>
      </c>
      <c r="J1101">
        <v>-4.9297848002908404</v>
      </c>
      <c r="K1101">
        <v>205.99295216740899</v>
      </c>
      <c r="L1101">
        <v>227.709772960805</v>
      </c>
      <c r="M1101">
        <v>46.3444445003569</v>
      </c>
      <c r="N1101">
        <v>2.6618939240177202</v>
      </c>
      <c r="O1101">
        <v>55.643933814503796</v>
      </c>
      <c r="P1101">
        <v>11.2950819672131</v>
      </c>
      <c r="Q1101">
        <v>0.13785279354198901</v>
      </c>
    </row>
    <row r="1102" spans="1:17" hidden="1" x14ac:dyDescent="0.3">
      <c r="A1102" t="s">
        <v>2351</v>
      </c>
      <c r="B1102" t="s">
        <v>2352</v>
      </c>
      <c r="C1102" t="str">
        <f>IFERROR(VLOOKUP(Table1[[#This Row],[Ticker]],[1]!Table1[[Symbol]:[Industry]],2,FALSE),"-")</f>
        <v>-</v>
      </c>
      <c r="D1102" t="s">
        <v>422</v>
      </c>
      <c r="E1102">
        <v>2126.8275156</v>
      </c>
      <c r="F1102">
        <v>872.75</v>
      </c>
      <c r="G1102">
        <v>-20.373468310341501</v>
      </c>
      <c r="H1102">
        <v>15.413158479628301</v>
      </c>
      <c r="I1102">
        <v>-9.5753900378769803</v>
      </c>
      <c r="J1102">
        <v>1.94252405750136</v>
      </c>
      <c r="K1102">
        <v>754.58765662646601</v>
      </c>
      <c r="L1102">
        <v>778.519261215303</v>
      </c>
      <c r="M1102">
        <v>78.128952622305206</v>
      </c>
      <c r="N1102">
        <v>1.4293718987163599</v>
      </c>
      <c r="O1102">
        <v>24.892580922371799</v>
      </c>
      <c r="P1102">
        <v>35.425556676235502</v>
      </c>
      <c r="Q1102">
        <v>-8.9784951839273E-2</v>
      </c>
    </row>
    <row r="1103" spans="1:17" hidden="1" x14ac:dyDescent="0.3">
      <c r="A1103" t="s">
        <v>2353</v>
      </c>
      <c r="B1103" t="s">
        <v>2354</v>
      </c>
      <c r="C1103" t="str">
        <f>IFERROR(VLOOKUP(Table1[[#This Row],[Ticker]],[1]!Table1[[Symbol]:[Industry]],2,FALSE),"-")</f>
        <v>-</v>
      </c>
      <c r="D1103" t="s">
        <v>369</v>
      </c>
      <c r="E1103">
        <v>2123.2008371950001</v>
      </c>
      <c r="F1103">
        <v>717.35</v>
      </c>
      <c r="G1103">
        <v>38.709046628277498</v>
      </c>
      <c r="H1103">
        <v>11.9503680621846</v>
      </c>
      <c r="I1103">
        <v>-0.28011387520582698</v>
      </c>
      <c r="J1103">
        <v>1.63049538235157</v>
      </c>
      <c r="K1103">
        <v>643.55891267326695</v>
      </c>
      <c r="L1103">
        <v>584.71581381230806</v>
      </c>
      <c r="M1103">
        <v>58.220027704762302</v>
      </c>
      <c r="N1103">
        <v>1.08555827978703</v>
      </c>
      <c r="O1103">
        <v>5.5969889175437402</v>
      </c>
      <c r="P1103">
        <v>69.988151658767705</v>
      </c>
      <c r="Q1103">
        <v>1.5313204074851001E-2</v>
      </c>
    </row>
    <row r="1104" spans="1:17" hidden="1" x14ac:dyDescent="0.3">
      <c r="A1104" t="s">
        <v>2355</v>
      </c>
      <c r="B1104" t="s">
        <v>2356</v>
      </c>
      <c r="C1104" t="str">
        <f>IFERROR(VLOOKUP(Table1[[#This Row],[Ticker]],[1]!Table1[[Symbol]:[Industry]],2,FALSE),"-")</f>
        <v>-</v>
      </c>
      <c r="D1104" t="s">
        <v>125</v>
      </c>
      <c r="E1104">
        <v>2122.8789162349999</v>
      </c>
      <c r="F1104">
        <v>1646.05</v>
      </c>
      <c r="G1104">
        <v>-7.7285024862078098</v>
      </c>
      <c r="H1104">
        <v>-9.5608689320350102</v>
      </c>
      <c r="I1104">
        <v>0.27502051482030498</v>
      </c>
      <c r="J1104">
        <v>-3.5456836607642201</v>
      </c>
      <c r="K1104">
        <v>1700.45554409797</v>
      </c>
      <c r="L1104">
        <v>1590.98166022949</v>
      </c>
      <c r="M1104">
        <v>43.657453567541403</v>
      </c>
      <c r="N1104">
        <v>0.50102860706308905</v>
      </c>
      <c r="O1104">
        <v>27.517390115731601</v>
      </c>
      <c r="P1104">
        <v>32.297862080051402</v>
      </c>
      <c r="Q1104">
        <v>0.106496844775216</v>
      </c>
    </row>
    <row r="1105" spans="1:17" hidden="1" x14ac:dyDescent="0.3">
      <c r="A1105" t="s">
        <v>2357</v>
      </c>
      <c r="B1105" t="s">
        <v>2358</v>
      </c>
      <c r="C1105" t="str">
        <f>IFERROR(VLOOKUP(Table1[[#This Row],[Ticker]],[1]!Table1[[Symbol]:[Industry]],2,FALSE),"-")</f>
        <v>-</v>
      </c>
      <c r="D1105" t="s">
        <v>140</v>
      </c>
      <c r="E1105">
        <v>2115.6805680000002</v>
      </c>
      <c r="F1105">
        <v>122</v>
      </c>
      <c r="G1105">
        <v>444.69001784545702</v>
      </c>
      <c r="H1105">
        <v>-10.4254209215236</v>
      </c>
      <c r="I1105">
        <v>65.431482994201403</v>
      </c>
      <c r="J1105">
        <v>-8.1968442128764494</v>
      </c>
      <c r="K1105">
        <v>119.103287080565</v>
      </c>
      <c r="L1105">
        <v>86.252473573017497</v>
      </c>
      <c r="M1105">
        <v>42.199221942599998</v>
      </c>
      <c r="N1105">
        <v>0.66815833079076203</v>
      </c>
      <c r="O1105">
        <v>12.8524590163934</v>
      </c>
      <c r="P1105">
        <v>482.19995227869202</v>
      </c>
    </row>
    <row r="1106" spans="1:17" hidden="1" x14ac:dyDescent="0.3">
      <c r="A1106" t="s">
        <v>2359</v>
      </c>
      <c r="B1106" t="s">
        <v>2360</v>
      </c>
      <c r="C1106" t="str">
        <f>IFERROR(VLOOKUP(Table1[[#This Row],[Ticker]],[1]!Table1[[Symbol]:[Industry]],2,FALSE),"-")</f>
        <v>-</v>
      </c>
      <c r="D1106" t="s">
        <v>193</v>
      </c>
      <c r="E1106">
        <v>2115.0272500000001</v>
      </c>
      <c r="F1106">
        <v>865.75</v>
      </c>
      <c r="G1106">
        <v>-18.350017997416199</v>
      </c>
      <c r="H1106">
        <v>-2.5844670046801399</v>
      </c>
      <c r="I1106">
        <v>10.740480675810799</v>
      </c>
      <c r="J1106">
        <v>-3.7500529311003401</v>
      </c>
      <c r="K1106">
        <v>759.51683033106303</v>
      </c>
      <c r="L1106">
        <v>683.95403028795704</v>
      </c>
      <c r="M1106">
        <v>55.497871936555498</v>
      </c>
      <c r="N1106">
        <v>1.40836533565012</v>
      </c>
      <c r="O1106">
        <v>5.682933872365</v>
      </c>
      <c r="P1106">
        <v>57.983576642335699</v>
      </c>
      <c r="Q1106">
        <v>-2.9426393300277E-2</v>
      </c>
    </row>
    <row r="1107" spans="1:17" hidden="1" x14ac:dyDescent="0.3">
      <c r="A1107" t="s">
        <v>2361</v>
      </c>
      <c r="B1107" t="s">
        <v>2362</v>
      </c>
      <c r="C1107" t="str">
        <f>IFERROR(VLOOKUP(Table1[[#This Row],[Ticker]],[1]!Table1[[Symbol]:[Industry]],2,FALSE),"-")</f>
        <v>-</v>
      </c>
      <c r="D1107" t="s">
        <v>193</v>
      </c>
      <c r="E1107">
        <v>2114.0392000000002</v>
      </c>
      <c r="F1107">
        <v>1285.3499999999999</v>
      </c>
      <c r="G1107">
        <v>26.415465167922498</v>
      </c>
      <c r="H1107">
        <v>-5.9515449812936101</v>
      </c>
      <c r="I1107">
        <v>22.7025026893152</v>
      </c>
      <c r="J1107">
        <v>-7.0544744313452101</v>
      </c>
      <c r="K1107">
        <v>1157.29957127373</v>
      </c>
      <c r="L1107">
        <v>979.25658338769699</v>
      </c>
      <c r="M1107">
        <v>56.754460010342001</v>
      </c>
      <c r="N1107">
        <v>0.79223374896980503</v>
      </c>
      <c r="O1107">
        <v>8.8419496635157895</v>
      </c>
      <c r="P1107">
        <v>65.733995229192104</v>
      </c>
      <c r="Q1107">
        <v>2.5773332205028001E-2</v>
      </c>
    </row>
    <row r="1108" spans="1:17" hidden="1" x14ac:dyDescent="0.3">
      <c r="A1108" t="s">
        <v>2363</v>
      </c>
      <c r="B1108" t="s">
        <v>2364</v>
      </c>
      <c r="C1108" t="str">
        <f>IFERROR(VLOOKUP(Table1[[#This Row],[Ticker]],[1]!Table1[[Symbol]:[Industry]],2,FALSE),"-")</f>
        <v>-</v>
      </c>
      <c r="D1108" t="s">
        <v>1465</v>
      </c>
      <c r="E1108">
        <v>2113.858289664</v>
      </c>
      <c r="F1108">
        <v>97.12</v>
      </c>
      <c r="G1108">
        <v>-17.638817736751701</v>
      </c>
      <c r="H1108">
        <v>-1.3201281912942699</v>
      </c>
      <c r="I1108">
        <v>-20.667859528466501</v>
      </c>
      <c r="J1108">
        <v>3.14290290591773</v>
      </c>
      <c r="K1108">
        <v>94.288606357818907</v>
      </c>
      <c r="L1108">
        <v>96.668877828076802</v>
      </c>
      <c r="M1108">
        <v>70.780985604186696</v>
      </c>
      <c r="N1108">
        <v>1.59995397097659</v>
      </c>
      <c r="O1108">
        <v>33.3401976935749</v>
      </c>
      <c r="P1108">
        <v>17.012048192771001</v>
      </c>
      <c r="Q1108">
        <v>2.4263724218396E-2</v>
      </c>
    </row>
    <row r="1109" spans="1:17" hidden="1" x14ac:dyDescent="0.3">
      <c r="A1109" t="s">
        <v>2365</v>
      </c>
      <c r="B1109" t="s">
        <v>2366</v>
      </c>
      <c r="C1109" t="str">
        <f>IFERROR(VLOOKUP(Table1[[#This Row],[Ticker]],[1]!Table1[[Symbol]:[Industry]],2,FALSE),"-")</f>
        <v>-</v>
      </c>
      <c r="D1109" t="s">
        <v>1533</v>
      </c>
      <c r="E1109">
        <v>2109.6954816000002</v>
      </c>
      <c r="F1109">
        <v>298.13</v>
      </c>
      <c r="G1109">
        <v>26.748236954782399</v>
      </c>
      <c r="H1109">
        <v>60.283499708473997</v>
      </c>
      <c r="I1109">
        <v>-15.848007755167901</v>
      </c>
      <c r="J1109">
        <v>4.4983758762419201</v>
      </c>
      <c r="K1109">
        <v>215.55247579256701</v>
      </c>
      <c r="L1109">
        <v>214.72181488103601</v>
      </c>
      <c r="M1109">
        <v>82.205642459387406</v>
      </c>
      <c r="N1109">
        <v>2.3244044336982701</v>
      </c>
      <c r="O1109">
        <v>13.004394056284101</v>
      </c>
      <c r="P1109">
        <v>120.83703703703701</v>
      </c>
      <c r="Q1109">
        <v>7.7104808625829996E-2</v>
      </c>
    </row>
    <row r="1110" spans="1:17" hidden="1" x14ac:dyDescent="0.3">
      <c r="A1110" t="s">
        <v>2367</v>
      </c>
      <c r="B1110" t="s">
        <v>2368</v>
      </c>
      <c r="C1110" t="str">
        <f>IFERROR(VLOOKUP(Table1[[#This Row],[Ticker]],[1]!Table1[[Symbol]:[Industry]],2,FALSE),"-")</f>
        <v>-</v>
      </c>
      <c r="D1110" t="s">
        <v>476</v>
      </c>
      <c r="E1110">
        <v>2106.0219179999999</v>
      </c>
      <c r="F1110">
        <v>839.3</v>
      </c>
      <c r="G1110">
        <v>45.319137085664202</v>
      </c>
      <c r="H1110">
        <v>32.519888723341602</v>
      </c>
      <c r="I1110">
        <v>24.379569990604701</v>
      </c>
      <c r="J1110">
        <v>-2.0695424875677602</v>
      </c>
      <c r="K1110">
        <v>686.82061228054897</v>
      </c>
      <c r="L1110">
        <v>598.87543747897098</v>
      </c>
      <c r="M1110">
        <v>74.143182054955204</v>
      </c>
      <c r="N1110">
        <v>1.2753623040228099</v>
      </c>
      <c r="O1110">
        <v>1.6084832598594001</v>
      </c>
      <c r="P1110">
        <v>95.072632190586802</v>
      </c>
      <c r="Q1110">
        <v>9.7738348440921996E-2</v>
      </c>
    </row>
    <row r="1111" spans="1:17" hidden="1" x14ac:dyDescent="0.3">
      <c r="A1111" t="s">
        <v>2369</v>
      </c>
      <c r="B1111" t="s">
        <v>2370</v>
      </c>
      <c r="C1111" t="str">
        <f>IFERROR(VLOOKUP(Table1[[#This Row],[Ticker]],[1]!Table1[[Symbol]:[Industry]],2,FALSE),"-")</f>
        <v>-</v>
      </c>
      <c r="D1111" t="s">
        <v>109</v>
      </c>
      <c r="E1111">
        <v>2103.652930665</v>
      </c>
      <c r="F1111">
        <v>21.45</v>
      </c>
      <c r="G1111">
        <v>83.259107121624595</v>
      </c>
      <c r="H1111">
        <v>-4.3554931010423799</v>
      </c>
      <c r="I1111">
        <v>-19.793659102027299</v>
      </c>
      <c r="J1111">
        <v>-3.2881579552233999</v>
      </c>
      <c r="K1111">
        <v>20.951099358247401</v>
      </c>
      <c r="L1111">
        <v>19.7270514804644</v>
      </c>
      <c r="M1111">
        <v>51.171186335358598</v>
      </c>
      <c r="N1111">
        <v>2.0739492013428902</v>
      </c>
      <c r="O1111">
        <v>60.606060606060602</v>
      </c>
      <c r="P1111">
        <v>117.71580718884201</v>
      </c>
      <c r="Q1111">
        <v>0.15140939936286599</v>
      </c>
    </row>
    <row r="1112" spans="1:17" hidden="1" x14ac:dyDescent="0.3">
      <c r="A1112" t="s">
        <v>2371</v>
      </c>
      <c r="B1112" t="s">
        <v>2372</v>
      </c>
      <c r="C1112" t="str">
        <f>IFERROR(VLOOKUP(Table1[[#This Row],[Ticker]],[1]!Table1[[Symbol]:[Industry]],2,FALSE),"-")</f>
        <v>-</v>
      </c>
      <c r="D1112" t="s">
        <v>140</v>
      </c>
      <c r="E1112">
        <v>2097.9334911199999</v>
      </c>
      <c r="F1112">
        <v>67.959999999999994</v>
      </c>
      <c r="G1112">
        <v>100.486442535801</v>
      </c>
      <c r="H1112">
        <v>-4.7629691812171302</v>
      </c>
      <c r="I1112">
        <v>6.31298021744057</v>
      </c>
      <c r="J1112">
        <v>-4.5180232694750799</v>
      </c>
      <c r="K1112">
        <v>65.406221868134196</v>
      </c>
      <c r="L1112">
        <v>53.459504624873603</v>
      </c>
      <c r="M1112">
        <v>39.487714802924401</v>
      </c>
      <c r="N1112">
        <v>0.49617531623968703</v>
      </c>
      <c r="O1112">
        <v>15.1118304885226</v>
      </c>
      <c r="P1112">
        <v>154.531835205992</v>
      </c>
      <c r="Q1112">
        <v>0.12861884325878201</v>
      </c>
    </row>
    <row r="1113" spans="1:17" hidden="1" x14ac:dyDescent="0.3">
      <c r="A1113" t="s">
        <v>1663</v>
      </c>
      <c r="B1113" t="s">
        <v>2373</v>
      </c>
      <c r="C1113" t="str">
        <f>IFERROR(VLOOKUP(Table1[[#This Row],[Ticker]],[1]!Table1[[Symbol]:[Industry]],2,FALSE),"-")</f>
        <v>-</v>
      </c>
      <c r="D1113" t="s">
        <v>1665</v>
      </c>
      <c r="E1113">
        <v>2091.9342556299998</v>
      </c>
      <c r="F1113">
        <v>42.59</v>
      </c>
      <c r="G1113">
        <v>78.598621677678906</v>
      </c>
      <c r="H1113">
        <v>1.1384938734676999</v>
      </c>
      <c r="I1113">
        <v>14.5549187514778</v>
      </c>
      <c r="J1113">
        <v>-3.05995290813765</v>
      </c>
      <c r="K1113">
        <v>38.498568212899201</v>
      </c>
      <c r="L1113">
        <v>33.912793186416302</v>
      </c>
      <c r="M1113">
        <v>49.333103027404697</v>
      </c>
      <c r="N1113">
        <v>1.0018287716719301</v>
      </c>
      <c r="O1113">
        <v>7.8891758628786004</v>
      </c>
      <c r="P1113">
        <v>110.841584158415</v>
      </c>
      <c r="Q1113">
        <v>7.0291434656782004E-2</v>
      </c>
    </row>
    <row r="1114" spans="1:17" hidden="1" x14ac:dyDescent="0.3">
      <c r="A1114" t="s">
        <v>2374</v>
      </c>
      <c r="B1114" t="s">
        <v>2375</v>
      </c>
      <c r="C1114" t="str">
        <f>IFERROR(VLOOKUP(Table1[[#This Row],[Ticker]],[1]!Table1[[Symbol]:[Industry]],2,FALSE),"-")</f>
        <v>-</v>
      </c>
      <c r="D1114" t="s">
        <v>62</v>
      </c>
      <c r="E1114">
        <v>2089.97396867</v>
      </c>
      <c r="F1114">
        <v>244.13</v>
      </c>
      <c r="G1114">
        <v>113.673173800686</v>
      </c>
      <c r="H1114">
        <v>12.816768328838601</v>
      </c>
      <c r="I1114">
        <v>77.471113176620307</v>
      </c>
      <c r="J1114">
        <v>-6.7911730481161499</v>
      </c>
      <c r="K1114">
        <v>221.364171130822</v>
      </c>
      <c r="L1114">
        <v>173.464779283891</v>
      </c>
      <c r="M1114">
        <v>55.865641517186603</v>
      </c>
      <c r="N1114">
        <v>1.3886988655739301</v>
      </c>
      <c r="O1114">
        <v>8.0285094007291207</v>
      </c>
      <c r="P1114">
        <v>142.19246031745999</v>
      </c>
      <c r="Q1114">
        <v>8.6346120358060004E-3</v>
      </c>
    </row>
    <row r="1115" spans="1:17" hidden="1" x14ac:dyDescent="0.3">
      <c r="A1115" t="s">
        <v>2376</v>
      </c>
      <c r="B1115" t="s">
        <v>2377</v>
      </c>
      <c r="C1115" t="str">
        <f>IFERROR(VLOOKUP(Table1[[#This Row],[Ticker]],[1]!Table1[[Symbol]:[Industry]],2,FALSE),"-")</f>
        <v>-</v>
      </c>
      <c r="D1115" t="s">
        <v>62</v>
      </c>
      <c r="E1115">
        <v>2087.2858413599902</v>
      </c>
      <c r="F1115">
        <v>226.78</v>
      </c>
      <c r="G1115">
        <v>24.192914457563699</v>
      </c>
      <c r="H1115">
        <v>-4.2993127603455203</v>
      </c>
      <c r="I1115">
        <v>-5.76126896419093</v>
      </c>
      <c r="J1115">
        <v>3.3138668494930301</v>
      </c>
      <c r="K1115">
        <v>216.82475139261399</v>
      </c>
      <c r="L1115">
        <v>202.17326452385501</v>
      </c>
      <c r="M1115">
        <v>57.010080620160103</v>
      </c>
      <c r="N1115">
        <v>2.1131140797731498</v>
      </c>
      <c r="O1115">
        <v>16.346238645383199</v>
      </c>
      <c r="P1115">
        <v>59.704225352112601</v>
      </c>
      <c r="Q1115">
        <v>8.4720212306752002E-2</v>
      </c>
    </row>
    <row r="1116" spans="1:17" hidden="1" x14ac:dyDescent="0.3">
      <c r="A1116" t="s">
        <v>2378</v>
      </c>
      <c r="B1116" t="s">
        <v>2379</v>
      </c>
      <c r="C1116" t="str">
        <f>IFERROR(VLOOKUP(Table1[[#This Row],[Ticker]],[1]!Table1[[Symbol]:[Industry]],2,FALSE),"-")</f>
        <v>-</v>
      </c>
      <c r="D1116" t="s">
        <v>253</v>
      </c>
      <c r="E1116">
        <v>2086.8503919999998</v>
      </c>
      <c r="F1116">
        <v>909.2</v>
      </c>
      <c r="G1116">
        <v>49.482078248651497</v>
      </c>
      <c r="H1116">
        <v>22.012061655499402</v>
      </c>
      <c r="I1116">
        <v>13.385523133218101</v>
      </c>
      <c r="J1116">
        <v>9.9284967151023598E-2</v>
      </c>
      <c r="K1116">
        <v>751.831576433691</v>
      </c>
      <c r="L1116">
        <v>662.649474433308</v>
      </c>
      <c r="M1116">
        <v>78.507684028156703</v>
      </c>
      <c r="N1116">
        <v>1.53687688886184</v>
      </c>
      <c r="O1116">
        <v>4.4819621645402599</v>
      </c>
      <c r="P1116">
        <v>88.905048826096007</v>
      </c>
      <c r="Q1116">
        <v>0.10903573937234901</v>
      </c>
    </row>
    <row r="1117" spans="1:17" hidden="1" x14ac:dyDescent="0.3">
      <c r="A1117" t="s">
        <v>2380</v>
      </c>
      <c r="B1117" t="s">
        <v>2381</v>
      </c>
      <c r="C1117" t="str">
        <f>IFERROR(VLOOKUP(Table1[[#This Row],[Ticker]],[1]!Table1[[Symbol]:[Industry]],2,FALSE),"-")</f>
        <v>-</v>
      </c>
      <c r="D1117" t="s">
        <v>384</v>
      </c>
      <c r="E1117">
        <v>2082.3085000000001</v>
      </c>
      <c r="F1117">
        <v>3505.2</v>
      </c>
      <c r="G1117">
        <v>287.50855956104903</v>
      </c>
      <c r="H1117">
        <v>52.023758761880401</v>
      </c>
      <c r="I1117">
        <v>118.02798876327201</v>
      </c>
      <c r="J1117">
        <v>10.108321260206599</v>
      </c>
      <c r="K1117">
        <v>2668.3336161365801</v>
      </c>
      <c r="L1117">
        <v>1944.3623804456499</v>
      </c>
      <c r="M1117">
        <v>73.786912693897094</v>
      </c>
      <c r="N1117">
        <v>1.8007731160054501</v>
      </c>
      <c r="O1117">
        <v>7.6971356841264402</v>
      </c>
      <c r="P1117">
        <v>327.437351381013</v>
      </c>
      <c r="Q1117">
        <v>0.11752579874301</v>
      </c>
    </row>
    <row r="1118" spans="1:17" hidden="1" x14ac:dyDescent="0.3">
      <c r="A1118" t="s">
        <v>2382</v>
      </c>
      <c r="B1118" t="s">
        <v>2383</v>
      </c>
      <c r="C1118" t="str">
        <f>IFERROR(VLOOKUP(Table1[[#This Row],[Ticker]],[1]!Table1[[Symbol]:[Industry]],2,FALSE),"-")</f>
        <v>-</v>
      </c>
      <c r="D1118" t="s">
        <v>114</v>
      </c>
      <c r="E1118">
        <v>2080.8829824049999</v>
      </c>
      <c r="F1118">
        <v>937.45</v>
      </c>
      <c r="G1118">
        <v>101.01362982350101</v>
      </c>
      <c r="H1118">
        <v>-0.18144396918161801</v>
      </c>
      <c r="I1118">
        <v>56.466383374036504</v>
      </c>
      <c r="J1118">
        <v>-0.94115000600554699</v>
      </c>
      <c r="K1118">
        <v>845.12656612219905</v>
      </c>
      <c r="L1118">
        <v>669.07316582772205</v>
      </c>
      <c r="M1118">
        <v>76.693108707608801</v>
      </c>
      <c r="N1118">
        <v>0.63733697776619502</v>
      </c>
      <c r="O1118">
        <v>4.3255640300815896</v>
      </c>
      <c r="P1118">
        <v>142.79979279979199</v>
      </c>
      <c r="Q1118">
        <v>4.9553387065940001E-2</v>
      </c>
    </row>
    <row r="1119" spans="1:17" hidden="1" x14ac:dyDescent="0.3">
      <c r="A1119" t="s">
        <v>2384</v>
      </c>
      <c r="B1119" t="s">
        <v>2385</v>
      </c>
      <c r="C1119" t="str">
        <f>IFERROR(VLOOKUP(Table1[[#This Row],[Ticker]],[1]!Table1[[Symbol]:[Industry]],2,FALSE),"-")</f>
        <v>-</v>
      </c>
      <c r="D1119" t="s">
        <v>253</v>
      </c>
      <c r="E1119">
        <v>2079.5273033469998</v>
      </c>
      <c r="F1119">
        <v>81.77</v>
      </c>
      <c r="G1119">
        <v>-28.843438883463602</v>
      </c>
      <c r="H1119">
        <v>-10.385108573329299</v>
      </c>
      <c r="I1119">
        <v>-18.344419908385099</v>
      </c>
      <c r="J1119">
        <v>-2.0796224311831302</v>
      </c>
      <c r="K1119">
        <v>82.701896514677998</v>
      </c>
      <c r="L1119">
        <v>84.059567217842996</v>
      </c>
      <c r="M1119">
        <v>47.591971625098097</v>
      </c>
      <c r="N1119">
        <v>0.900595832894866</v>
      </c>
      <c r="O1119">
        <v>27.7974807386572</v>
      </c>
      <c r="P1119">
        <v>14.523809523809501</v>
      </c>
      <c r="Q1119">
        <v>-3.8073066104621002E-2</v>
      </c>
    </row>
    <row r="1120" spans="1:17" hidden="1" x14ac:dyDescent="0.3">
      <c r="A1120" t="s">
        <v>2386</v>
      </c>
      <c r="B1120" t="s">
        <v>2387</v>
      </c>
      <c r="C1120" t="str">
        <f>IFERROR(VLOOKUP(Table1[[#This Row],[Ticker]],[1]!Table1[[Symbol]:[Industry]],2,FALSE),"-")</f>
        <v>-</v>
      </c>
      <c r="D1120" t="s">
        <v>258</v>
      </c>
      <c r="E1120">
        <v>2076.64</v>
      </c>
      <c r="F1120">
        <v>648.95000000000005</v>
      </c>
      <c r="G1120">
        <v>85.028088493836407</v>
      </c>
      <c r="H1120">
        <v>13.3391183875239</v>
      </c>
      <c r="I1120">
        <v>43.597313829181402</v>
      </c>
      <c r="J1120">
        <v>7.0295775587985503</v>
      </c>
      <c r="K1120">
        <v>542.33718810468497</v>
      </c>
      <c r="L1120">
        <v>448.53909261362998</v>
      </c>
      <c r="M1120">
        <v>86.069818765551005</v>
      </c>
      <c r="N1120">
        <v>1.35034892460501</v>
      </c>
      <c r="O1120">
        <v>1.0863702904692001</v>
      </c>
      <c r="P1120">
        <v>139.553340716131</v>
      </c>
      <c r="Q1120">
        <v>0.13502814625345</v>
      </c>
    </row>
    <row r="1121" spans="1:17" hidden="1" x14ac:dyDescent="0.3">
      <c r="A1121" t="s">
        <v>2388</v>
      </c>
      <c r="B1121" t="s">
        <v>2389</v>
      </c>
      <c r="C1121" t="str">
        <f>IFERROR(VLOOKUP(Table1[[#This Row],[Ticker]],[1]!Table1[[Symbol]:[Industry]],2,FALSE),"-")</f>
        <v>-</v>
      </c>
      <c r="D1121" t="s">
        <v>244</v>
      </c>
      <c r="E1121">
        <v>2074.6634332049998</v>
      </c>
      <c r="F1121">
        <v>1903.05</v>
      </c>
      <c r="G1121">
        <v>105.830553545966</v>
      </c>
      <c r="H1121">
        <v>25.2809887518398</v>
      </c>
      <c r="I1121">
        <v>41.824177110797102</v>
      </c>
      <c r="J1121">
        <v>-3.6461388229424601</v>
      </c>
      <c r="K1121">
        <v>1621.29026455433</v>
      </c>
      <c r="L1121">
        <v>1329.0895536494299</v>
      </c>
      <c r="M1121">
        <v>61.958283432544498</v>
      </c>
      <c r="N1121">
        <v>0.63943185859304197</v>
      </c>
      <c r="O1121">
        <v>4.8317175061086202</v>
      </c>
      <c r="P1121">
        <v>135.93478799900799</v>
      </c>
      <c r="Q1121">
        <v>0.105741422972701</v>
      </c>
    </row>
    <row r="1122" spans="1:17" hidden="1" x14ac:dyDescent="0.3">
      <c r="A1122" t="s">
        <v>2390</v>
      </c>
      <c r="B1122" t="s">
        <v>2391</v>
      </c>
      <c r="C1122" t="str">
        <f>IFERROR(VLOOKUP(Table1[[#This Row],[Ticker]],[1]!Table1[[Symbol]:[Industry]],2,FALSE),"-")</f>
        <v>-</v>
      </c>
      <c r="D1122" t="s">
        <v>250</v>
      </c>
      <c r="E1122">
        <v>2071.2046294799902</v>
      </c>
      <c r="F1122">
        <v>805.8</v>
      </c>
      <c r="G1122">
        <v>16.8234052460496</v>
      </c>
      <c r="H1122">
        <v>-16.492088654720501</v>
      </c>
      <c r="I1122">
        <v>43.206514408424198</v>
      </c>
      <c r="J1122">
        <v>-4.6967957929439903</v>
      </c>
      <c r="K1122">
        <v>805.46833445160098</v>
      </c>
      <c r="L1122">
        <v>636.20417133277397</v>
      </c>
      <c r="M1122">
        <v>34.3097590192246</v>
      </c>
      <c r="N1122">
        <v>0.50723261137808595</v>
      </c>
      <c r="O1122">
        <v>22.859270290394601</v>
      </c>
      <c r="P1122">
        <v>100.447761194029</v>
      </c>
      <c r="Q1122">
        <v>0.233995960292427</v>
      </c>
    </row>
    <row r="1123" spans="1:17" hidden="1" x14ac:dyDescent="0.3">
      <c r="A1123" t="s">
        <v>2392</v>
      </c>
      <c r="B1123" t="s">
        <v>2393</v>
      </c>
      <c r="C1123" t="str">
        <f>IFERROR(VLOOKUP(Table1[[#This Row],[Ticker]],[1]!Table1[[Symbol]:[Industry]],2,FALSE),"-")</f>
        <v>-</v>
      </c>
      <c r="D1123" t="s">
        <v>2394</v>
      </c>
      <c r="E1123">
        <v>2068.9966804000001</v>
      </c>
      <c r="F1123">
        <v>745.55</v>
      </c>
      <c r="G1123">
        <v>76.567931568163402</v>
      </c>
      <c r="H1123">
        <v>27.316811010384601</v>
      </c>
      <c r="I1123">
        <v>27.171668114166899</v>
      </c>
      <c r="J1123">
        <v>-7.6759212772962302</v>
      </c>
      <c r="K1123">
        <v>627.17455560351402</v>
      </c>
      <c r="L1123">
        <v>551.88535734947504</v>
      </c>
      <c r="M1123">
        <v>56.257669997774101</v>
      </c>
      <c r="N1123">
        <v>2.6008850469059301</v>
      </c>
      <c r="O1123">
        <v>13.258668097377701</v>
      </c>
      <c r="P1123">
        <v>127.61410471683701</v>
      </c>
      <c r="Q1123">
        <v>0.106389054575763</v>
      </c>
    </row>
    <row r="1124" spans="1:17" hidden="1" x14ac:dyDescent="0.3">
      <c r="A1124" t="s">
        <v>2395</v>
      </c>
      <c r="B1124" t="s">
        <v>2396</v>
      </c>
      <c r="C1124" t="str">
        <f>IFERROR(VLOOKUP(Table1[[#This Row],[Ticker]],[1]!Table1[[Symbol]:[Industry]],2,FALSE),"-")</f>
        <v>-</v>
      </c>
      <c r="D1124" t="s">
        <v>308</v>
      </c>
      <c r="E1124">
        <v>2059.7441107499999</v>
      </c>
      <c r="F1124">
        <v>328.5</v>
      </c>
      <c r="G1124">
        <v>0.119812536594341</v>
      </c>
      <c r="H1124">
        <v>-10.7460680927651</v>
      </c>
      <c r="I1124">
        <v>19.092268403303098</v>
      </c>
      <c r="J1124">
        <v>-2.0028081263959101</v>
      </c>
      <c r="K1124">
        <v>341.471332234138</v>
      </c>
      <c r="L1124">
        <v>311.24761379063898</v>
      </c>
      <c r="M1124">
        <v>40.572234836583398</v>
      </c>
      <c r="N1124">
        <v>0.36165495133931902</v>
      </c>
      <c r="O1124">
        <v>28.6605783866057</v>
      </c>
      <c r="P1124">
        <v>54.4428772919605</v>
      </c>
      <c r="Q1124">
        <v>9.4291291928929002E-2</v>
      </c>
    </row>
    <row r="1125" spans="1:17" hidden="1" x14ac:dyDescent="0.3">
      <c r="A1125" t="s">
        <v>2397</v>
      </c>
      <c r="B1125" t="s">
        <v>2398</v>
      </c>
      <c r="C1125" t="str">
        <f>IFERROR(VLOOKUP(Table1[[#This Row],[Ticker]],[1]!Table1[[Symbol]:[Industry]],2,FALSE),"-")</f>
        <v>-</v>
      </c>
      <c r="D1125" t="s">
        <v>18</v>
      </c>
      <c r="E1125">
        <v>2050.2749010779999</v>
      </c>
      <c r="F1125">
        <v>208.98</v>
      </c>
      <c r="G1125">
        <v>-56.3335334608512</v>
      </c>
      <c r="H1125">
        <v>-7.7780921310965399</v>
      </c>
      <c r="I1125">
        <v>-30.7485962800774</v>
      </c>
      <c r="J1125">
        <v>-4.0422466970610502</v>
      </c>
      <c r="K1125">
        <v>214.29025234206901</v>
      </c>
      <c r="M1125">
        <v>38.783734709991101</v>
      </c>
      <c r="N1125">
        <v>1.1411335958422599</v>
      </c>
      <c r="O1125">
        <v>64.632979232462404</v>
      </c>
      <c r="P1125">
        <v>14.5409701288024</v>
      </c>
    </row>
    <row r="1126" spans="1:17" hidden="1" x14ac:dyDescent="0.3">
      <c r="A1126" t="s">
        <v>2399</v>
      </c>
      <c r="B1126" t="s">
        <v>2400</v>
      </c>
      <c r="C1126" t="str">
        <f>IFERROR(VLOOKUP(Table1[[#This Row],[Ticker]],[1]!Table1[[Symbol]:[Industry]],2,FALSE),"-")</f>
        <v>-</v>
      </c>
      <c r="D1126" t="s">
        <v>441</v>
      </c>
      <c r="E1126">
        <v>2038.953</v>
      </c>
      <c r="F1126">
        <v>1348.45</v>
      </c>
      <c r="G1126">
        <v>12.625508572859999</v>
      </c>
      <c r="H1126">
        <v>-3.4639167512678002</v>
      </c>
      <c r="I1126">
        <v>-18.838814616285202</v>
      </c>
      <c r="J1126">
        <v>-4.3467884063084199</v>
      </c>
      <c r="K1126">
        <v>1312.6207997807701</v>
      </c>
      <c r="L1126">
        <v>1240.33467587461</v>
      </c>
      <c r="M1126">
        <v>47.294375342437398</v>
      </c>
      <c r="N1126">
        <v>1.10670886042552</v>
      </c>
      <c r="O1126">
        <v>19.025547851236599</v>
      </c>
      <c r="P1126">
        <v>44.226964008770501</v>
      </c>
      <c r="Q1126">
        <v>5.2531252129110001E-2</v>
      </c>
    </row>
    <row r="1127" spans="1:17" hidden="1" x14ac:dyDescent="0.3">
      <c r="A1127" t="s">
        <v>2401</v>
      </c>
      <c r="B1127" t="s">
        <v>2402</v>
      </c>
      <c r="C1127" t="str">
        <f>IFERROR(VLOOKUP(Table1[[#This Row],[Ticker]],[1]!Table1[[Symbol]:[Industry]],2,FALSE),"-")</f>
        <v>-</v>
      </c>
      <c r="D1127" t="s">
        <v>153</v>
      </c>
      <c r="E1127">
        <v>2038.6683</v>
      </c>
      <c r="F1127">
        <v>1919.65</v>
      </c>
      <c r="G1127">
        <v>359.15135236848897</v>
      </c>
      <c r="H1127">
        <v>3.4028414349656999</v>
      </c>
      <c r="I1127">
        <v>106.074497184994</v>
      </c>
      <c r="J1127">
        <v>3.35210597049167</v>
      </c>
      <c r="K1127">
        <v>1622.8915463630401</v>
      </c>
      <c r="L1127">
        <v>1149.8620220190801</v>
      </c>
      <c r="M1127">
        <v>73.077534173396202</v>
      </c>
      <c r="N1127">
        <v>0.716348002184233</v>
      </c>
      <c r="O1127">
        <v>4.4956111791211804</v>
      </c>
      <c r="P1127">
        <v>410.34161903495902</v>
      </c>
      <c r="Q1127">
        <v>0.14404000352753099</v>
      </c>
    </row>
    <row r="1128" spans="1:17" hidden="1" x14ac:dyDescent="0.3">
      <c r="A1128" t="s">
        <v>2403</v>
      </c>
      <c r="B1128" t="s">
        <v>2404</v>
      </c>
      <c r="C1128" t="str">
        <f>IFERROR(VLOOKUP(Table1[[#This Row],[Ticker]],[1]!Table1[[Symbol]:[Industry]],2,FALSE),"-")</f>
        <v>-</v>
      </c>
      <c r="D1128" t="s">
        <v>288</v>
      </c>
      <c r="E1128">
        <v>2020.8252151900001</v>
      </c>
      <c r="F1128">
        <v>1302.0999999999999</v>
      </c>
      <c r="G1128">
        <v>-46.548616914748997</v>
      </c>
      <c r="H1128">
        <v>-2.4618012168122299</v>
      </c>
      <c r="I1128">
        <v>-19.493369361687598</v>
      </c>
      <c r="J1128">
        <v>0.70688434361243602</v>
      </c>
      <c r="K1128">
        <v>1275.19709211175</v>
      </c>
      <c r="L1128">
        <v>1317.90847799367</v>
      </c>
      <c r="M1128">
        <v>65.681849306940606</v>
      </c>
      <c r="N1128">
        <v>0.98242099838447405</v>
      </c>
      <c r="O1128">
        <v>36.487212963673997</v>
      </c>
      <c r="P1128">
        <v>13.631206911597801</v>
      </c>
      <c r="Q1128">
        <v>-1.5935772167999001E-2</v>
      </c>
    </row>
    <row r="1129" spans="1:17" hidden="1" x14ac:dyDescent="0.3">
      <c r="A1129" t="s">
        <v>2405</v>
      </c>
      <c r="B1129" t="s">
        <v>2406</v>
      </c>
      <c r="C1129" t="str">
        <f>IFERROR(VLOOKUP(Table1[[#This Row],[Ticker]],[1]!Table1[[Symbol]:[Industry]],2,FALSE),"-")</f>
        <v>-</v>
      </c>
      <c r="D1129" t="s">
        <v>369</v>
      </c>
      <c r="E1129">
        <v>2017.6326812</v>
      </c>
      <c r="F1129">
        <v>125.24</v>
      </c>
      <c r="G1129">
        <v>29.138441984597701</v>
      </c>
      <c r="H1129">
        <v>18.608194833838098</v>
      </c>
      <c r="I1129">
        <v>2.2285555416292602</v>
      </c>
      <c r="J1129">
        <v>12.294673755577699</v>
      </c>
      <c r="K1129">
        <v>105.17195705562899</v>
      </c>
      <c r="L1129">
        <v>93.884373790846894</v>
      </c>
      <c r="M1129">
        <v>66.322320410889802</v>
      </c>
      <c r="N1129">
        <v>1.8269133932576</v>
      </c>
      <c r="O1129">
        <v>6.9945704247844098</v>
      </c>
      <c r="P1129">
        <v>77.268223637650294</v>
      </c>
      <c r="Q1129">
        <v>0.12158119669504699</v>
      </c>
    </row>
    <row r="1130" spans="1:17" hidden="1" x14ac:dyDescent="0.3">
      <c r="A1130" t="s">
        <v>2407</v>
      </c>
      <c r="B1130" t="s">
        <v>2408</v>
      </c>
      <c r="C1130" t="str">
        <f>IFERROR(VLOOKUP(Table1[[#This Row],[Ticker]],[1]!Table1[[Symbol]:[Industry]],2,FALSE),"-")</f>
        <v>-</v>
      </c>
      <c r="D1130" t="s">
        <v>1833</v>
      </c>
      <c r="E1130">
        <v>2017.6</v>
      </c>
      <c r="F1130">
        <v>315.25</v>
      </c>
      <c r="G1130">
        <v>16.174805949608899</v>
      </c>
      <c r="H1130">
        <v>2.0008915521175101</v>
      </c>
      <c r="I1130">
        <v>4.7424852517720799</v>
      </c>
      <c r="J1130">
        <v>8.4468761577910598</v>
      </c>
      <c r="K1130">
        <v>294.24001070594301</v>
      </c>
      <c r="L1130">
        <v>268.333561584535</v>
      </c>
      <c r="M1130">
        <v>69.190353749281201</v>
      </c>
      <c r="N1130">
        <v>1.83350836597611</v>
      </c>
      <c r="O1130">
        <v>7.34337827121331</v>
      </c>
      <c r="P1130">
        <v>50.262154432793103</v>
      </c>
      <c r="Q1130">
        <v>0.177620956569225</v>
      </c>
    </row>
    <row r="1131" spans="1:17" hidden="1" x14ac:dyDescent="0.3">
      <c r="A1131" t="s">
        <v>2409</v>
      </c>
      <c r="B1131" t="s">
        <v>2410</v>
      </c>
      <c r="C1131" t="str">
        <f>IFERROR(VLOOKUP(Table1[[#This Row],[Ticker]],[1]!Table1[[Symbol]:[Industry]],2,FALSE),"-")</f>
        <v>-</v>
      </c>
      <c r="D1131" t="s">
        <v>62</v>
      </c>
      <c r="E1131">
        <v>2016.0452607750001</v>
      </c>
      <c r="F1131">
        <v>1426.75</v>
      </c>
      <c r="G1131">
        <v>-16.911369107385902</v>
      </c>
      <c r="H1131">
        <v>-8.2295325176532703</v>
      </c>
      <c r="I1131">
        <v>-13.9853599139017</v>
      </c>
      <c r="J1131">
        <v>-2.8679564121593102</v>
      </c>
      <c r="K1131">
        <v>1469.12327451378</v>
      </c>
      <c r="L1131">
        <v>1413.0860156385099</v>
      </c>
      <c r="M1131">
        <v>32.472728068284198</v>
      </c>
      <c r="N1131">
        <v>1.6257491156674999</v>
      </c>
      <c r="O1131">
        <v>22.235850709654802</v>
      </c>
      <c r="P1131">
        <v>29.563203777697002</v>
      </c>
      <c r="Q1131">
        <v>4.0049270367271003E-2</v>
      </c>
    </row>
    <row r="1132" spans="1:17" hidden="1" x14ac:dyDescent="0.3">
      <c r="A1132" t="s">
        <v>2411</v>
      </c>
      <c r="B1132" t="s">
        <v>2412</v>
      </c>
      <c r="C1132" t="str">
        <f>IFERROR(VLOOKUP(Table1[[#This Row],[Ticker]],[1]!Table1[[Symbol]:[Industry]],2,FALSE),"-")</f>
        <v>-</v>
      </c>
      <c r="D1132" t="s">
        <v>647</v>
      </c>
      <c r="E1132">
        <v>2014.7158465299999</v>
      </c>
      <c r="F1132">
        <v>404.35</v>
      </c>
      <c r="G1132">
        <v>6.5353659556258696</v>
      </c>
      <c r="H1132">
        <v>-15.2532956546295</v>
      </c>
      <c r="I1132">
        <v>-20.937609849796299</v>
      </c>
      <c r="J1132">
        <v>-5.1166230461254196</v>
      </c>
      <c r="K1132">
        <v>409.13125510915199</v>
      </c>
      <c r="L1132">
        <v>397.98535767966598</v>
      </c>
      <c r="M1132">
        <v>45.019425791984503</v>
      </c>
      <c r="N1132">
        <v>0.91182124123682096</v>
      </c>
      <c r="O1132">
        <v>55.793248423395497</v>
      </c>
      <c r="P1132">
        <v>47.707762557077601</v>
      </c>
      <c r="Q1132">
        <v>0.100490169697615</v>
      </c>
    </row>
    <row r="1133" spans="1:17" hidden="1" x14ac:dyDescent="0.3">
      <c r="A1133" t="s">
        <v>2413</v>
      </c>
      <c r="B1133" t="s">
        <v>2414</v>
      </c>
      <c r="C1133" t="str">
        <f>IFERROR(VLOOKUP(Table1[[#This Row],[Ticker]],[1]!Table1[[Symbol]:[Industry]],2,FALSE),"-")</f>
        <v>-</v>
      </c>
      <c r="E1133">
        <v>2014.0932</v>
      </c>
      <c r="F1133">
        <v>815</v>
      </c>
      <c r="G1133">
        <v>2527.8184086388001</v>
      </c>
      <c r="H1133">
        <v>-15.0331874933709</v>
      </c>
      <c r="I1133">
        <v>407.37148918252399</v>
      </c>
      <c r="J1133">
        <v>-1.0383326653403</v>
      </c>
      <c r="K1133">
        <v>716.08067918185998</v>
      </c>
      <c r="L1133">
        <v>437.00496767579301</v>
      </c>
      <c r="M1133">
        <v>53.494583881343203</v>
      </c>
      <c r="N1133">
        <v>0.757391464602585</v>
      </c>
      <c r="O1133">
        <v>16.8098159509202</v>
      </c>
      <c r="P1133">
        <v>3160</v>
      </c>
    </row>
    <row r="1134" spans="1:17" hidden="1" x14ac:dyDescent="0.3">
      <c r="A1134" t="s">
        <v>2415</v>
      </c>
      <c r="B1134" t="s">
        <v>2416</v>
      </c>
      <c r="C1134" t="str">
        <f>IFERROR(VLOOKUP(Table1[[#This Row],[Ticker]],[1]!Table1[[Symbol]:[Industry]],2,FALSE),"-")</f>
        <v>-</v>
      </c>
      <c r="E1134">
        <v>2007.2119997279999</v>
      </c>
      <c r="F1134">
        <v>114.6</v>
      </c>
      <c r="G1134">
        <v>116.35749166722</v>
      </c>
      <c r="H1134">
        <v>-13.963942533789901</v>
      </c>
      <c r="I1134">
        <v>-43.892740415038901</v>
      </c>
      <c r="J1134">
        <v>-4.4817610022027399</v>
      </c>
      <c r="K1134">
        <v>124.555853368877</v>
      </c>
      <c r="L1134">
        <v>128.13039663889299</v>
      </c>
      <c r="M1134">
        <v>53.491979319153501</v>
      </c>
      <c r="N1134">
        <v>0.69260465896645595</v>
      </c>
      <c r="O1134">
        <v>139.44153577661399</v>
      </c>
      <c r="P1134">
        <v>227.42857142857099</v>
      </c>
    </row>
    <row r="1135" spans="1:17" hidden="1" x14ac:dyDescent="0.3">
      <c r="A1135" t="s">
        <v>2417</v>
      </c>
      <c r="B1135" t="s">
        <v>2418</v>
      </c>
      <c r="C1135" t="str">
        <f>IFERROR(VLOOKUP(Table1[[#This Row],[Ticker]],[1]!Table1[[Symbol]:[Industry]],2,FALSE),"-")</f>
        <v>-</v>
      </c>
      <c r="D1135" t="s">
        <v>332</v>
      </c>
      <c r="E1135">
        <v>2005.58073612</v>
      </c>
      <c r="F1135">
        <v>606.79999999999995</v>
      </c>
      <c r="G1135">
        <v>9.6556386867300308</v>
      </c>
      <c r="H1135">
        <v>11.062640583002199</v>
      </c>
      <c r="I1135">
        <v>20.290681101715801</v>
      </c>
      <c r="J1135">
        <v>-6.0041311819172902</v>
      </c>
      <c r="K1135">
        <v>551.75653533780905</v>
      </c>
      <c r="L1135">
        <v>500.62353726601401</v>
      </c>
      <c r="M1135">
        <v>45.553549719260097</v>
      </c>
      <c r="N1135">
        <v>1.14279979662451</v>
      </c>
      <c r="O1135">
        <v>8.1575477916941299</v>
      </c>
      <c r="P1135">
        <v>48.180708180708102</v>
      </c>
      <c r="Q1135">
        <v>-5.1348202615416998E-2</v>
      </c>
    </row>
    <row r="1136" spans="1:17" hidden="1" x14ac:dyDescent="0.3">
      <c r="A1136" t="s">
        <v>2419</v>
      </c>
      <c r="B1136" t="s">
        <v>2420</v>
      </c>
      <c r="C1136" t="str">
        <f>IFERROR(VLOOKUP(Table1[[#This Row],[Ticker]],[1]!Table1[[Symbol]:[Industry]],2,FALSE),"-")</f>
        <v>-</v>
      </c>
      <c r="D1136" t="s">
        <v>800</v>
      </c>
      <c r="E1136">
        <v>1995.89178987799</v>
      </c>
      <c r="F1136">
        <v>17.62</v>
      </c>
      <c r="G1136">
        <v>11.025149036087001</v>
      </c>
      <c r="H1136">
        <v>-12.868918244869301</v>
      </c>
      <c r="I1136">
        <v>-32.002616244213002</v>
      </c>
      <c r="J1136">
        <v>-2.0563016250277402</v>
      </c>
      <c r="K1136">
        <v>17.9832392166538</v>
      </c>
      <c r="L1136">
        <v>18.317432467210601</v>
      </c>
      <c r="M1136">
        <v>30.820462371114399</v>
      </c>
      <c r="N1136">
        <v>0.39094250624307703</v>
      </c>
      <c r="O1136">
        <v>66.288308740068103</v>
      </c>
      <c r="P1136">
        <v>45.619834710743802</v>
      </c>
      <c r="Q1136">
        <v>7.1167106596502994E-2</v>
      </c>
    </row>
    <row r="1137" spans="1:17" hidden="1" x14ac:dyDescent="0.3">
      <c r="A1137" t="s">
        <v>2421</v>
      </c>
      <c r="B1137" t="s">
        <v>2422</v>
      </c>
      <c r="C1137" t="str">
        <f>IFERROR(VLOOKUP(Table1[[#This Row],[Ticker]],[1]!Table1[[Symbol]:[Industry]],2,FALSE),"-")</f>
        <v>-</v>
      </c>
      <c r="D1137" t="s">
        <v>220</v>
      </c>
      <c r="E1137">
        <v>1994.3457650580001</v>
      </c>
      <c r="F1137">
        <v>90.06</v>
      </c>
      <c r="G1137">
        <v>254.330036545784</v>
      </c>
      <c r="H1137">
        <v>56.840586910546001</v>
      </c>
      <c r="I1137">
        <v>142.783080412168</v>
      </c>
      <c r="J1137">
        <v>5.9223241828373103</v>
      </c>
      <c r="K1137">
        <v>66.733527272610402</v>
      </c>
      <c r="L1137">
        <v>47.023043740251502</v>
      </c>
      <c r="M1137">
        <v>66.940317263627605</v>
      </c>
      <c r="N1137">
        <v>2.43395331249158</v>
      </c>
      <c r="O1137">
        <v>10.970464135021</v>
      </c>
      <c r="P1137">
        <v>294.13566739606102</v>
      </c>
      <c r="Q1137">
        <v>0.144457698156328</v>
      </c>
    </row>
    <row r="1138" spans="1:17" hidden="1" x14ac:dyDescent="0.3">
      <c r="A1138" t="s">
        <v>2423</v>
      </c>
      <c r="B1138" t="s">
        <v>2424</v>
      </c>
      <c r="C1138" t="str">
        <f>IFERROR(VLOOKUP(Table1[[#This Row],[Ticker]],[1]!Table1[[Symbol]:[Industry]],2,FALSE),"-")</f>
        <v>-</v>
      </c>
      <c r="E1138">
        <v>1992.8352791049999</v>
      </c>
      <c r="F1138">
        <v>771.65</v>
      </c>
      <c r="G1138">
        <v>32.915377396630099</v>
      </c>
      <c r="H1138">
        <v>-11.1200766189181</v>
      </c>
      <c r="I1138">
        <v>-38.560300090999903</v>
      </c>
      <c r="J1138">
        <v>-5.8040242987936201</v>
      </c>
      <c r="K1138">
        <v>853.14448745439802</v>
      </c>
      <c r="L1138">
        <v>799.520130957932</v>
      </c>
      <c r="M1138">
        <v>11.762208500451401</v>
      </c>
      <c r="N1138">
        <v>0.75462732650521902</v>
      </c>
      <c r="O1138">
        <v>68.470161342577597</v>
      </c>
      <c r="P1138">
        <v>71.477777777777703</v>
      </c>
      <c r="Q1138">
        <v>0.162501410539025</v>
      </c>
    </row>
    <row r="1139" spans="1:17" hidden="1" x14ac:dyDescent="0.3">
      <c r="A1139" t="s">
        <v>2425</v>
      </c>
      <c r="B1139" t="s">
        <v>2426</v>
      </c>
      <c r="C1139" t="str">
        <f>IFERROR(VLOOKUP(Table1[[#This Row],[Ticker]],[1]!Table1[[Symbol]:[Industry]],2,FALSE),"-")</f>
        <v>-</v>
      </c>
      <c r="D1139" t="s">
        <v>258</v>
      </c>
      <c r="E1139">
        <v>1992.805875</v>
      </c>
      <c r="F1139">
        <v>634.5</v>
      </c>
      <c r="G1139">
        <v>38.347097422093</v>
      </c>
      <c r="H1139">
        <v>30.0557013955179</v>
      </c>
      <c r="I1139">
        <v>40.784011239905801</v>
      </c>
      <c r="J1139">
        <v>-7.89490358988387</v>
      </c>
      <c r="K1139">
        <v>526.31877550866795</v>
      </c>
      <c r="L1139">
        <v>429.66782544063898</v>
      </c>
      <c r="M1139">
        <v>53.972403855615497</v>
      </c>
      <c r="N1139">
        <v>2.3999637569833299</v>
      </c>
      <c r="O1139">
        <v>17.667454688731201</v>
      </c>
      <c r="P1139">
        <v>112.77665995975801</v>
      </c>
      <c r="Q1139">
        <v>0.14202209440800501</v>
      </c>
    </row>
    <row r="1140" spans="1:17" hidden="1" x14ac:dyDescent="0.3">
      <c r="A1140" t="s">
        <v>2427</v>
      </c>
      <c r="B1140" t="s">
        <v>2428</v>
      </c>
      <c r="C1140" t="str">
        <f>IFERROR(VLOOKUP(Table1[[#This Row],[Ticker]],[1]!Table1[[Symbol]:[Industry]],2,FALSE),"-")</f>
        <v>-</v>
      </c>
      <c r="D1140" t="s">
        <v>253</v>
      </c>
      <c r="E1140">
        <v>1989.51796875999</v>
      </c>
      <c r="F1140">
        <v>60.62</v>
      </c>
      <c r="G1140">
        <v>80.240362632740897</v>
      </c>
      <c r="H1140">
        <v>-11.167800908629401</v>
      </c>
      <c r="I1140">
        <v>-22.248721737246399</v>
      </c>
      <c r="J1140">
        <v>-2.1382008306090801</v>
      </c>
      <c r="K1140">
        <v>63.6356528314749</v>
      </c>
      <c r="L1140">
        <v>59.4045603841491</v>
      </c>
      <c r="M1140">
        <v>42.0768249900119</v>
      </c>
      <c r="N1140">
        <v>1.00560009312803</v>
      </c>
      <c r="O1140">
        <v>58.198614318706703</v>
      </c>
      <c r="P1140">
        <v>108.45942228335601</v>
      </c>
      <c r="Q1140">
        <v>7.7635997123450002E-3</v>
      </c>
    </row>
    <row r="1141" spans="1:17" hidden="1" x14ac:dyDescent="0.3">
      <c r="A1141" t="s">
        <v>2429</v>
      </c>
      <c r="B1141" t="s">
        <v>2430</v>
      </c>
      <c r="C1141" t="str">
        <f>IFERROR(VLOOKUP(Table1[[#This Row],[Ticker]],[1]!Table1[[Symbol]:[Industry]],2,FALSE),"-")</f>
        <v>-</v>
      </c>
      <c r="D1141" t="s">
        <v>1633</v>
      </c>
      <c r="E1141">
        <v>1984.1380216</v>
      </c>
      <c r="F1141">
        <v>62.5</v>
      </c>
      <c r="G1141">
        <v>-2.3228152402822602</v>
      </c>
      <c r="H1141">
        <v>-3.0304079012379601</v>
      </c>
      <c r="I1141">
        <v>5.57939550316161</v>
      </c>
      <c r="J1141">
        <v>-0.71255078164124797</v>
      </c>
      <c r="K1141">
        <v>61.1140115066137</v>
      </c>
      <c r="L1141">
        <v>56.935587526579098</v>
      </c>
      <c r="M1141">
        <v>58.880462682991599</v>
      </c>
      <c r="N1141">
        <v>1.0713323108094801</v>
      </c>
      <c r="O1141">
        <v>2.3200000000000101</v>
      </c>
      <c r="P1141">
        <v>30.2083333333333</v>
      </c>
      <c r="Q1141">
        <v>-2.8254867209200001E-2</v>
      </c>
    </row>
    <row r="1142" spans="1:17" hidden="1" x14ac:dyDescent="0.3">
      <c r="A1142" t="s">
        <v>2431</v>
      </c>
      <c r="B1142" t="s">
        <v>2432</v>
      </c>
      <c r="C1142" t="str">
        <f>IFERROR(VLOOKUP(Table1[[#This Row],[Ticker]],[1]!Table1[[Symbol]:[Industry]],2,FALSE),"-")</f>
        <v>-</v>
      </c>
      <c r="D1142" t="s">
        <v>550</v>
      </c>
      <c r="E1142">
        <v>1981.4087850400001</v>
      </c>
      <c r="F1142">
        <v>80.2</v>
      </c>
      <c r="G1142">
        <v>-45.1074320629548</v>
      </c>
      <c r="H1142">
        <v>18.7170730546203</v>
      </c>
      <c r="I1142">
        <v>-22.646089923452902</v>
      </c>
      <c r="J1142">
        <v>19.241062155479899</v>
      </c>
      <c r="K1142">
        <v>69.790046998695203</v>
      </c>
      <c r="L1142">
        <v>77.1526742110768</v>
      </c>
      <c r="M1142">
        <v>70.244737184579606</v>
      </c>
      <c r="N1142">
        <v>2.2338684600122498</v>
      </c>
      <c r="O1142">
        <v>37.1571072319202</v>
      </c>
      <c r="P1142">
        <v>63.340122199592599</v>
      </c>
    </row>
    <row r="1143" spans="1:17" hidden="1" x14ac:dyDescent="0.3">
      <c r="A1143" t="s">
        <v>2433</v>
      </c>
      <c r="B1143" t="s">
        <v>2434</v>
      </c>
      <c r="C1143" t="str">
        <f>IFERROR(VLOOKUP(Table1[[#This Row],[Ticker]],[1]!Table1[[Symbol]:[Industry]],2,FALSE),"-")</f>
        <v>-</v>
      </c>
      <c r="D1143" t="s">
        <v>130</v>
      </c>
      <c r="E1143">
        <v>1970.8424388000001</v>
      </c>
      <c r="F1143">
        <v>151.43</v>
      </c>
      <c r="G1143">
        <v>-32.910392244414602</v>
      </c>
      <c r="H1143">
        <v>-7.9632996902583502</v>
      </c>
      <c r="I1143">
        <v>-20.261268684608901</v>
      </c>
      <c r="J1143">
        <v>-8.1113779471704195</v>
      </c>
      <c r="K1143">
        <v>149.096642648456</v>
      </c>
      <c r="L1143">
        <v>150.56736606124301</v>
      </c>
      <c r="M1143">
        <v>45.037648689499399</v>
      </c>
      <c r="N1143">
        <v>0.853099561413737</v>
      </c>
      <c r="O1143">
        <v>29.663871095555599</v>
      </c>
      <c r="P1143">
        <v>31.6782608695652</v>
      </c>
    </row>
    <row r="1144" spans="1:17" hidden="1" x14ac:dyDescent="0.3">
      <c r="A1144" t="s">
        <v>2435</v>
      </c>
      <c r="B1144" t="s">
        <v>2436</v>
      </c>
      <c r="C1144" t="str">
        <f>IFERROR(VLOOKUP(Table1[[#This Row],[Ticker]],[1]!Table1[[Symbol]:[Industry]],2,FALSE),"-")</f>
        <v>-</v>
      </c>
      <c r="D1144" t="s">
        <v>882</v>
      </c>
      <c r="E1144">
        <v>1968.4237650799901</v>
      </c>
      <c r="F1144">
        <v>289.64999999999998</v>
      </c>
      <c r="G1144">
        <v>519.87505414084001</v>
      </c>
      <c r="H1144">
        <v>5.0214582820481501</v>
      </c>
      <c r="I1144">
        <v>164.899113969236</v>
      </c>
      <c r="J1144">
        <v>-10.633983333145499</v>
      </c>
      <c r="K1144">
        <v>266.39357137770799</v>
      </c>
      <c r="L1144">
        <v>178.20830599185899</v>
      </c>
      <c r="M1144">
        <v>38.363626215337902</v>
      </c>
      <c r="N1144">
        <v>1.6611461945195301</v>
      </c>
      <c r="O1144">
        <v>15.3461073709649</v>
      </c>
      <c r="Q1144">
        <v>0.14307889774707899</v>
      </c>
    </row>
    <row r="1145" spans="1:17" hidden="1" x14ac:dyDescent="0.3">
      <c r="A1145" t="s">
        <v>2437</v>
      </c>
      <c r="B1145" t="s">
        <v>2438</v>
      </c>
      <c r="C1145" t="str">
        <f>IFERROR(VLOOKUP(Table1[[#This Row],[Ticker]],[1]!Table1[[Symbol]:[Industry]],2,FALSE),"-")</f>
        <v>-</v>
      </c>
      <c r="D1145" t="s">
        <v>369</v>
      </c>
      <c r="E1145">
        <v>1967.5753107599901</v>
      </c>
      <c r="F1145">
        <v>224.54</v>
      </c>
      <c r="G1145">
        <v>-56.490266927988898</v>
      </c>
      <c r="H1145">
        <v>-5.7366972850406004</v>
      </c>
      <c r="I1145">
        <v>-33.000670898593903</v>
      </c>
      <c r="J1145">
        <v>-2.3839904606262698</v>
      </c>
      <c r="K1145">
        <v>232.514233524226</v>
      </c>
      <c r="L1145">
        <v>253.63875926200899</v>
      </c>
      <c r="M1145">
        <v>35.198686259450497</v>
      </c>
      <c r="N1145">
        <v>0.43060793685088999</v>
      </c>
      <c r="O1145">
        <v>55.139396098690597</v>
      </c>
      <c r="P1145">
        <v>6.9238095238095099</v>
      </c>
      <c r="Q1145">
        <v>0.162207333559687</v>
      </c>
    </row>
    <row r="1146" spans="1:17" hidden="1" x14ac:dyDescent="0.3">
      <c r="A1146" t="s">
        <v>2439</v>
      </c>
      <c r="B1146" t="s">
        <v>2440</v>
      </c>
      <c r="C1146" t="str">
        <f>IFERROR(VLOOKUP(Table1[[#This Row],[Ticker]],[1]!Table1[[Symbol]:[Industry]],2,FALSE),"-")</f>
        <v>-</v>
      </c>
      <c r="D1146" t="s">
        <v>1394</v>
      </c>
      <c r="E1146">
        <v>1965.142197875</v>
      </c>
      <c r="F1146">
        <v>277.61</v>
      </c>
      <c r="G1146">
        <v>51.095397895673003</v>
      </c>
      <c r="H1146">
        <v>9.5477973344658995</v>
      </c>
      <c r="I1146">
        <v>32.574503784502198</v>
      </c>
      <c r="J1146">
        <v>7.7416908183803796</v>
      </c>
      <c r="K1146">
        <v>240.743716391974</v>
      </c>
      <c r="L1146">
        <v>207.78610313152299</v>
      </c>
      <c r="M1146">
        <v>76.348988309430496</v>
      </c>
      <c r="N1146">
        <v>1.6326124846979799</v>
      </c>
      <c r="O1146">
        <v>4.3550304383847598</v>
      </c>
      <c r="P1146">
        <v>100.802893309222</v>
      </c>
      <c r="Q1146">
        <v>0.21379702053639299</v>
      </c>
    </row>
    <row r="1147" spans="1:17" hidden="1" x14ac:dyDescent="0.3">
      <c r="A1147" t="s">
        <v>2441</v>
      </c>
      <c r="B1147" t="s">
        <v>2442</v>
      </c>
      <c r="C1147" t="str">
        <f>IFERROR(VLOOKUP(Table1[[#This Row],[Ticker]],[1]!Table1[[Symbol]:[Industry]],2,FALSE),"-")</f>
        <v>-</v>
      </c>
      <c r="E1147">
        <v>1964.7171891200001</v>
      </c>
      <c r="F1147">
        <v>380.8</v>
      </c>
      <c r="G1147">
        <v>47.854757438926399</v>
      </c>
      <c r="H1147">
        <v>48.914039651080003</v>
      </c>
      <c r="I1147">
        <v>62.259846439302201</v>
      </c>
      <c r="J1147">
        <v>2.9183845942154898</v>
      </c>
      <c r="M1147">
        <v>59.781374457505599</v>
      </c>
      <c r="O1147">
        <v>9.4406512605041897</v>
      </c>
      <c r="P1147">
        <v>82.200956937799006</v>
      </c>
    </row>
    <row r="1148" spans="1:17" hidden="1" x14ac:dyDescent="0.3">
      <c r="A1148" t="s">
        <v>2443</v>
      </c>
      <c r="B1148" t="s">
        <v>2444</v>
      </c>
      <c r="C1148" t="str">
        <f>IFERROR(VLOOKUP(Table1[[#This Row],[Ticker]],[1]!Table1[[Symbol]:[Industry]],2,FALSE),"-")</f>
        <v>-</v>
      </c>
      <c r="D1148" t="s">
        <v>24</v>
      </c>
      <c r="E1148">
        <v>1963.8126648750001</v>
      </c>
      <c r="F1148">
        <v>184.85</v>
      </c>
      <c r="G1148">
        <v>-22.804075863786998</v>
      </c>
      <c r="H1148">
        <v>-15.2800949920025</v>
      </c>
      <c r="I1148">
        <v>-7.21196142259849</v>
      </c>
      <c r="J1148">
        <v>-6.4749732317037303</v>
      </c>
      <c r="K1148">
        <v>192.08568594944501</v>
      </c>
      <c r="L1148">
        <v>178.44441853086099</v>
      </c>
      <c r="M1148">
        <v>38.436886900573597</v>
      </c>
      <c r="N1148">
        <v>0.69661119796766102</v>
      </c>
      <c r="O1148">
        <v>17.771165810116301</v>
      </c>
      <c r="P1148">
        <v>29.9016163035839</v>
      </c>
      <c r="Q1148">
        <v>-1.8548113460495001E-2</v>
      </c>
    </row>
    <row r="1149" spans="1:17" hidden="1" x14ac:dyDescent="0.3">
      <c r="A1149" t="s">
        <v>2445</v>
      </c>
      <c r="B1149" t="s">
        <v>2446</v>
      </c>
      <c r="C1149" t="str">
        <f>IFERROR(VLOOKUP(Table1[[#This Row],[Ticker]],[1]!Table1[[Symbol]:[Industry]],2,FALSE),"-")</f>
        <v>-</v>
      </c>
      <c r="D1149" t="s">
        <v>258</v>
      </c>
      <c r="E1149">
        <v>1963.4826501299999</v>
      </c>
      <c r="F1149">
        <v>1443.9</v>
      </c>
      <c r="G1149">
        <v>-7.8053864981729202</v>
      </c>
      <c r="H1149">
        <v>0.17967013194871101</v>
      </c>
      <c r="I1149">
        <v>-18.1040253668018</v>
      </c>
      <c r="J1149">
        <v>-0.33893419190595597</v>
      </c>
      <c r="K1149">
        <v>1379.70290138565</v>
      </c>
      <c r="L1149">
        <v>1351.9091620663301</v>
      </c>
      <c r="M1149">
        <v>61.572943921238902</v>
      </c>
      <c r="N1149">
        <v>0.69635304643573603</v>
      </c>
      <c r="O1149">
        <v>22.584666528152901</v>
      </c>
      <c r="P1149">
        <v>41.281800391389403</v>
      </c>
      <c r="Q1149">
        <v>5.7104642276324002E-2</v>
      </c>
    </row>
    <row r="1150" spans="1:17" hidden="1" x14ac:dyDescent="0.3">
      <c r="A1150" t="s">
        <v>2447</v>
      </c>
      <c r="B1150" t="s">
        <v>2448</v>
      </c>
      <c r="C1150" t="str">
        <f>IFERROR(VLOOKUP(Table1[[#This Row],[Ticker]],[1]!Table1[[Symbol]:[Industry]],2,FALSE),"-")</f>
        <v>-</v>
      </c>
      <c r="D1150" t="s">
        <v>146</v>
      </c>
      <c r="E1150">
        <v>1961.138580114</v>
      </c>
      <c r="F1150">
        <v>124.98</v>
      </c>
      <c r="G1150">
        <v>-32.726622762530397</v>
      </c>
      <c r="H1150">
        <v>-10.198822503146699</v>
      </c>
      <c r="I1150">
        <v>-40.674645704898701</v>
      </c>
      <c r="J1150">
        <v>-2.1701764388298699</v>
      </c>
      <c r="K1150">
        <v>132.92595947094</v>
      </c>
      <c r="M1150">
        <v>32.0083083754309</v>
      </c>
      <c r="N1150">
        <v>1.5378928439358801</v>
      </c>
      <c r="O1150">
        <v>55.224835973755802</v>
      </c>
      <c r="P1150">
        <v>4.1500000000000004</v>
      </c>
    </row>
    <row r="1151" spans="1:17" hidden="1" x14ac:dyDescent="0.3">
      <c r="A1151" t="s">
        <v>2449</v>
      </c>
      <c r="B1151" t="s">
        <v>2450</v>
      </c>
      <c r="C1151" t="str">
        <f>IFERROR(VLOOKUP(Table1[[#This Row],[Ticker]],[1]!Table1[[Symbol]:[Industry]],2,FALSE),"-")</f>
        <v>-</v>
      </c>
      <c r="D1151" t="s">
        <v>258</v>
      </c>
      <c r="E1151">
        <v>1949.155</v>
      </c>
      <c r="F1151">
        <v>1499.35</v>
      </c>
      <c r="G1151">
        <v>115.176810739332</v>
      </c>
      <c r="H1151">
        <v>11.9235520721881</v>
      </c>
      <c r="I1151">
        <v>95.684745974041505</v>
      </c>
      <c r="J1151">
        <v>16.9927632280205</v>
      </c>
      <c r="K1151">
        <v>1237.68904818345</v>
      </c>
      <c r="L1151">
        <v>953.82499616477003</v>
      </c>
      <c r="M1151">
        <v>72.581774706079798</v>
      </c>
      <c r="N1151">
        <v>1.3907343679599999</v>
      </c>
      <c r="O1151">
        <v>4.7053723280088002</v>
      </c>
      <c r="P1151">
        <v>148.64842454394599</v>
      </c>
      <c r="Q1151">
        <v>9.5796525984671005E-2</v>
      </c>
    </row>
    <row r="1152" spans="1:17" hidden="1" x14ac:dyDescent="0.3">
      <c r="A1152" t="s">
        <v>2451</v>
      </c>
      <c r="B1152" t="s">
        <v>2452</v>
      </c>
      <c r="C1152" t="str">
        <f>IFERROR(VLOOKUP(Table1[[#This Row],[Ticker]],[1]!Table1[[Symbol]:[Industry]],2,FALSE),"-")</f>
        <v>-</v>
      </c>
      <c r="D1152" t="s">
        <v>103</v>
      </c>
      <c r="E1152">
        <v>1938.039168</v>
      </c>
      <c r="F1152">
        <v>353.6</v>
      </c>
      <c r="G1152">
        <v>-23.429107591847401</v>
      </c>
      <c r="H1152">
        <v>-3.2188789402134401</v>
      </c>
      <c r="I1152">
        <v>-26.953954091417099</v>
      </c>
      <c r="J1152">
        <v>-2.8478164821243301</v>
      </c>
      <c r="K1152">
        <v>329.94547153410502</v>
      </c>
      <c r="L1152">
        <v>343.106236244473</v>
      </c>
      <c r="M1152">
        <v>64.304398740770296</v>
      </c>
      <c r="N1152">
        <v>1.96544171568879</v>
      </c>
      <c r="O1152">
        <v>25.565610859728501</v>
      </c>
      <c r="P1152">
        <v>25.3678425811026</v>
      </c>
      <c r="Q1152">
        <v>5.7761118063725997E-2</v>
      </c>
    </row>
    <row r="1153" spans="1:17" hidden="1" x14ac:dyDescent="0.3">
      <c r="A1153" t="s">
        <v>2453</v>
      </c>
      <c r="B1153" t="s">
        <v>2454</v>
      </c>
      <c r="C1153" t="str">
        <f>IFERROR(VLOOKUP(Table1[[#This Row],[Ticker]],[1]!Table1[[Symbol]:[Industry]],2,FALSE),"-")</f>
        <v>-</v>
      </c>
      <c r="D1153" t="s">
        <v>557</v>
      </c>
      <c r="E1153">
        <v>1930.2238308200001</v>
      </c>
      <c r="F1153">
        <v>561.54999999999995</v>
      </c>
      <c r="G1153">
        <v>71.330562769253902</v>
      </c>
      <c r="H1153">
        <v>-3.9124010528346398</v>
      </c>
      <c r="I1153">
        <v>1.8482285776841101</v>
      </c>
      <c r="J1153">
        <v>0.60805273966286899</v>
      </c>
      <c r="K1153">
        <v>538.35876269419703</v>
      </c>
      <c r="L1153">
        <v>502.99194979249398</v>
      </c>
      <c r="M1153">
        <v>80.341807491400004</v>
      </c>
      <c r="N1153">
        <v>1.4985313955244399</v>
      </c>
      <c r="O1153">
        <v>22.8652835900632</v>
      </c>
      <c r="P1153">
        <v>99.025341130604204</v>
      </c>
      <c r="Q1153">
        <v>0.122282948014235</v>
      </c>
    </row>
    <row r="1154" spans="1:17" hidden="1" x14ac:dyDescent="0.3">
      <c r="A1154" t="s">
        <v>2455</v>
      </c>
      <c r="B1154" t="s">
        <v>2456</v>
      </c>
      <c r="C1154" t="str">
        <f>IFERROR(VLOOKUP(Table1[[#This Row],[Ticker]],[1]!Table1[[Symbol]:[Industry]],2,FALSE),"-")</f>
        <v>-</v>
      </c>
      <c r="D1154" t="s">
        <v>2457</v>
      </c>
      <c r="E1154">
        <v>1930.1222382000001</v>
      </c>
      <c r="F1154">
        <v>1222</v>
      </c>
      <c r="G1154">
        <v>17.833060443382902</v>
      </c>
      <c r="H1154">
        <v>3.5276072421390801</v>
      </c>
      <c r="I1154">
        <v>-20.240665887731598</v>
      </c>
      <c r="J1154">
        <v>-3.9348197756897698</v>
      </c>
      <c r="K1154">
        <v>1160.77091393416</v>
      </c>
      <c r="L1154">
        <v>1142.2351844259399</v>
      </c>
      <c r="M1154">
        <v>66.249021709057004</v>
      </c>
      <c r="N1154">
        <v>0.79761115950258699</v>
      </c>
      <c r="O1154">
        <v>18.735679214402602</v>
      </c>
      <c r="P1154">
        <v>45.476190476190403</v>
      </c>
      <c r="Q1154">
        <v>9.1954466354004005E-2</v>
      </c>
    </row>
    <row r="1155" spans="1:17" hidden="1" x14ac:dyDescent="0.3">
      <c r="A1155" t="s">
        <v>2458</v>
      </c>
      <c r="B1155" t="s">
        <v>2459</v>
      </c>
      <c r="C1155" t="str">
        <f>IFERROR(VLOOKUP(Table1[[#This Row],[Ticker]],[1]!Table1[[Symbol]:[Industry]],2,FALSE),"-")</f>
        <v>-</v>
      </c>
      <c r="D1155" t="s">
        <v>176</v>
      </c>
      <c r="E1155">
        <v>1919.334601365</v>
      </c>
      <c r="F1155">
        <v>467.45</v>
      </c>
      <c r="G1155">
        <v>-26.874655412368298</v>
      </c>
      <c r="H1155">
        <v>-10.7845148244563</v>
      </c>
      <c r="I1155">
        <v>-26.566559541717901</v>
      </c>
      <c r="J1155">
        <v>-4.95305003658072</v>
      </c>
      <c r="K1155">
        <v>480.95122390572499</v>
      </c>
      <c r="M1155">
        <v>56.859445359107603</v>
      </c>
      <c r="N1155">
        <v>0.66841543521261604</v>
      </c>
      <c r="O1155">
        <v>37.1269654508503</v>
      </c>
      <c r="P1155">
        <v>8.3063021316033208</v>
      </c>
    </row>
    <row r="1156" spans="1:17" hidden="1" x14ac:dyDescent="0.3">
      <c r="A1156" t="s">
        <v>2460</v>
      </c>
      <c r="B1156" t="s">
        <v>2461</v>
      </c>
      <c r="C1156" t="str">
        <f>IFERROR(VLOOKUP(Table1[[#This Row],[Ticker]],[1]!Table1[[Symbol]:[Industry]],2,FALSE),"-")</f>
        <v>-</v>
      </c>
      <c r="D1156" t="s">
        <v>844</v>
      </c>
      <c r="E1156">
        <v>1919.0274400000001</v>
      </c>
      <c r="F1156">
        <v>838.6</v>
      </c>
      <c r="G1156">
        <v>-26.126963869670401</v>
      </c>
      <c r="H1156">
        <v>0.29392997879944499</v>
      </c>
      <c r="I1156">
        <v>-10.253070069353999</v>
      </c>
      <c r="J1156">
        <v>-8.84341927050734</v>
      </c>
      <c r="K1156">
        <v>794.28248184740596</v>
      </c>
      <c r="L1156">
        <v>764.25042927166999</v>
      </c>
      <c r="M1156">
        <v>47.968869013528803</v>
      </c>
      <c r="N1156">
        <v>2.96853722488046</v>
      </c>
      <c r="O1156">
        <v>14.1187693775339</v>
      </c>
      <c r="P1156">
        <v>30.511244261146999</v>
      </c>
      <c r="Q1156">
        <v>7.5170104024513004E-2</v>
      </c>
    </row>
    <row r="1157" spans="1:17" hidden="1" x14ac:dyDescent="0.3">
      <c r="A1157" t="s">
        <v>2462</v>
      </c>
      <c r="B1157" t="s">
        <v>2463</v>
      </c>
      <c r="C1157" t="str">
        <f>IFERROR(VLOOKUP(Table1[[#This Row],[Ticker]],[1]!Table1[[Symbol]:[Industry]],2,FALSE),"-")</f>
        <v>-</v>
      </c>
      <c r="D1157" t="s">
        <v>1726</v>
      </c>
      <c r="E1157">
        <v>1907.7105135939901</v>
      </c>
      <c r="F1157">
        <v>169.63</v>
      </c>
      <c r="G1157">
        <v>2.5946868293383201</v>
      </c>
      <c r="H1157">
        <v>-6.7829951184146404</v>
      </c>
      <c r="I1157">
        <v>-23.804188710091299</v>
      </c>
      <c r="J1157">
        <v>-5.9661514263101401</v>
      </c>
      <c r="K1157">
        <v>174.00467671948999</v>
      </c>
      <c r="L1157">
        <v>172.28909637007499</v>
      </c>
      <c r="M1157">
        <v>33.544814502448098</v>
      </c>
      <c r="N1157">
        <v>0.86210723191702199</v>
      </c>
      <c r="O1157">
        <v>28.397099569651498</v>
      </c>
      <c r="P1157">
        <v>42.906486941870199</v>
      </c>
      <c r="Q1157">
        <v>-3.0741217715179001E-2</v>
      </c>
    </row>
    <row r="1158" spans="1:17" hidden="1" x14ac:dyDescent="0.3">
      <c r="A1158" t="s">
        <v>2464</v>
      </c>
      <c r="B1158" t="s">
        <v>2465</v>
      </c>
      <c r="C1158" t="str">
        <f>IFERROR(VLOOKUP(Table1[[#This Row],[Ticker]],[1]!Table1[[Symbol]:[Industry]],2,FALSE),"-")</f>
        <v>-</v>
      </c>
      <c r="D1158" t="s">
        <v>1633</v>
      </c>
      <c r="E1158">
        <v>1906.0882018</v>
      </c>
      <c r="F1158">
        <v>63.76</v>
      </c>
      <c r="G1158">
        <v>-2.9837983589682899</v>
      </c>
      <c r="H1158">
        <v>-2.6706886018217402</v>
      </c>
      <c r="I1158">
        <v>5.1067262032145102</v>
      </c>
      <c r="J1158">
        <v>-0.62685318041570404</v>
      </c>
      <c r="K1158">
        <v>62.613637198532203</v>
      </c>
      <c r="L1158">
        <v>58.356001071738497</v>
      </c>
      <c r="M1158">
        <v>59.453032016997597</v>
      </c>
      <c r="N1158">
        <v>1.0342774886774</v>
      </c>
      <c r="O1158">
        <v>3.3720200752823</v>
      </c>
      <c r="P1158">
        <v>28.8080808080807</v>
      </c>
      <c r="Q1158">
        <v>-2.8326200589973E-2</v>
      </c>
    </row>
    <row r="1159" spans="1:17" hidden="1" x14ac:dyDescent="0.3">
      <c r="A1159" t="s">
        <v>2466</v>
      </c>
      <c r="B1159" t="s">
        <v>2467</v>
      </c>
      <c r="C1159" t="str">
        <f>IFERROR(VLOOKUP(Table1[[#This Row],[Ticker]],[1]!Table1[[Symbol]:[Industry]],2,FALSE),"-")</f>
        <v>-</v>
      </c>
      <c r="D1159" t="s">
        <v>1633</v>
      </c>
      <c r="E1159">
        <v>1905.052968</v>
      </c>
      <c r="F1159">
        <v>63.81</v>
      </c>
      <c r="G1159">
        <v>-2.8875890074193098</v>
      </c>
      <c r="H1159">
        <v>-2.7189022857246998</v>
      </c>
      <c r="I1159">
        <v>4.9223069008580396</v>
      </c>
      <c r="J1159">
        <v>-0.37376289179104399</v>
      </c>
      <c r="K1159">
        <v>62.602193657433901</v>
      </c>
      <c r="L1159">
        <v>58.348574397890502</v>
      </c>
      <c r="M1159">
        <v>55.931821315525497</v>
      </c>
      <c r="N1159">
        <v>0.94594589379507399</v>
      </c>
      <c r="O1159">
        <v>4.4507130543802003</v>
      </c>
      <c r="P1159">
        <v>29.668766510871698</v>
      </c>
      <c r="Q1159">
        <v>-2.9924776916618E-2</v>
      </c>
    </row>
    <row r="1160" spans="1:17" hidden="1" x14ac:dyDescent="0.3">
      <c r="A1160" t="s">
        <v>2468</v>
      </c>
      <c r="B1160" t="s">
        <v>2469</v>
      </c>
      <c r="C1160" t="str">
        <f>IFERROR(VLOOKUP(Table1[[#This Row],[Ticker]],[1]!Table1[[Symbol]:[Industry]],2,FALSE),"-")</f>
        <v>-</v>
      </c>
      <c r="D1160" t="s">
        <v>21</v>
      </c>
      <c r="E1160">
        <v>1903.18298112</v>
      </c>
      <c r="F1160">
        <v>1616.4</v>
      </c>
      <c r="G1160">
        <v>171.05330409970799</v>
      </c>
      <c r="H1160">
        <v>33.122668147283399</v>
      </c>
      <c r="I1160">
        <v>223.42815795117099</v>
      </c>
      <c r="J1160">
        <v>20.491208226269901</v>
      </c>
      <c r="K1160">
        <v>1188.62750709843</v>
      </c>
      <c r="L1160">
        <v>884.30483905444305</v>
      </c>
      <c r="M1160">
        <v>90.638371550268204</v>
      </c>
      <c r="N1160">
        <v>1.35594888222761</v>
      </c>
      <c r="O1160">
        <v>0</v>
      </c>
      <c r="P1160">
        <v>287.95151806072198</v>
      </c>
      <c r="Q1160">
        <v>0.12954746361757399</v>
      </c>
    </row>
    <row r="1161" spans="1:17" hidden="1" x14ac:dyDescent="0.3">
      <c r="A1161" t="s">
        <v>2470</v>
      </c>
      <c r="B1161" t="s">
        <v>2471</v>
      </c>
      <c r="C1161" t="str">
        <f>IFERROR(VLOOKUP(Table1[[#This Row],[Ticker]],[1]!Table1[[Symbol]:[Industry]],2,FALSE),"-")</f>
        <v>-</v>
      </c>
      <c r="D1161" t="s">
        <v>422</v>
      </c>
      <c r="E1161">
        <v>1901.3881875449999</v>
      </c>
      <c r="F1161">
        <v>218.57</v>
      </c>
      <c r="G1161">
        <v>96.566945544259298</v>
      </c>
      <c r="H1161">
        <v>-13.5174949572699</v>
      </c>
      <c r="I1161">
        <v>14.7847218552721</v>
      </c>
      <c r="J1161">
        <v>-0.87544636442962698</v>
      </c>
      <c r="K1161">
        <v>214.490625974777</v>
      </c>
      <c r="L1161">
        <v>181.98899210400501</v>
      </c>
      <c r="M1161">
        <v>48.561478875140601</v>
      </c>
      <c r="N1161">
        <v>0.88160578026943603</v>
      </c>
      <c r="O1161">
        <v>10.9484375714874</v>
      </c>
      <c r="P1161">
        <v>149.794285714285</v>
      </c>
      <c r="Q1161">
        <v>9.1803285326023998E-2</v>
      </c>
    </row>
    <row r="1162" spans="1:17" hidden="1" x14ac:dyDescent="0.3">
      <c r="A1162" t="s">
        <v>2472</v>
      </c>
      <c r="B1162" t="s">
        <v>2473</v>
      </c>
      <c r="C1162" t="str">
        <f>IFERROR(VLOOKUP(Table1[[#This Row],[Ticker]],[1]!Table1[[Symbol]:[Industry]],2,FALSE),"-")</f>
        <v>-</v>
      </c>
      <c r="D1162" t="s">
        <v>713</v>
      </c>
      <c r="E1162">
        <v>1901.11000107</v>
      </c>
      <c r="F1162">
        <v>792.29</v>
      </c>
      <c r="G1162">
        <v>42.6946079257836</v>
      </c>
      <c r="H1162">
        <v>-2.0187869846415798</v>
      </c>
      <c r="I1162">
        <v>24.755246408679099</v>
      </c>
      <c r="J1162">
        <v>-0.33551870444510101</v>
      </c>
      <c r="K1162">
        <v>742.69726658100296</v>
      </c>
      <c r="L1162">
        <v>636.10039027032303</v>
      </c>
      <c r="M1162">
        <v>43.078312623575101</v>
      </c>
      <c r="N1162">
        <v>0.88876257305448902</v>
      </c>
      <c r="O1162">
        <v>2.3236441202085101</v>
      </c>
      <c r="P1162">
        <v>78.624732273700801</v>
      </c>
      <c r="Q1162">
        <v>-3.6227040049000002E-5</v>
      </c>
    </row>
    <row r="1163" spans="1:17" hidden="1" x14ac:dyDescent="0.3">
      <c r="A1163" t="s">
        <v>2474</v>
      </c>
      <c r="B1163" t="s">
        <v>2475</v>
      </c>
      <c r="C1163" t="str">
        <f>IFERROR(VLOOKUP(Table1[[#This Row],[Ticker]],[1]!Table1[[Symbol]:[Industry]],2,FALSE),"-")</f>
        <v>-</v>
      </c>
      <c r="D1163" t="s">
        <v>97</v>
      </c>
      <c r="E1163">
        <v>1900.4191959899999</v>
      </c>
      <c r="F1163">
        <v>176.84</v>
      </c>
      <c r="G1163">
        <v>15.915304760356101</v>
      </c>
      <c r="H1163">
        <v>4.0770998283087998</v>
      </c>
      <c r="I1163">
        <v>-8.1812253719393802</v>
      </c>
      <c r="J1163">
        <v>0.54703461553358201</v>
      </c>
      <c r="K1163">
        <v>169.97477991480699</v>
      </c>
      <c r="L1163">
        <v>165.848196932495</v>
      </c>
      <c r="M1163">
        <v>56.727929191995301</v>
      </c>
      <c r="N1163">
        <v>2.13912165820682</v>
      </c>
      <c r="O1163">
        <v>22.4270527030083</v>
      </c>
      <c r="P1163">
        <v>47.060291060291</v>
      </c>
      <c r="Q1163">
        <v>3.3708612452534002E-2</v>
      </c>
    </row>
    <row r="1164" spans="1:17" hidden="1" x14ac:dyDescent="0.3">
      <c r="A1164" t="s">
        <v>2476</v>
      </c>
      <c r="B1164" t="s">
        <v>2477</v>
      </c>
      <c r="C1164" t="str">
        <f>IFERROR(VLOOKUP(Table1[[#This Row],[Ticker]],[1]!Table1[[Symbol]:[Industry]],2,FALSE),"-")</f>
        <v>-</v>
      </c>
      <c r="D1164" t="s">
        <v>285</v>
      </c>
      <c r="E1164">
        <v>1894.23838592999</v>
      </c>
      <c r="F1164">
        <v>829.1</v>
      </c>
      <c r="G1164">
        <v>48.058139806198497</v>
      </c>
      <c r="H1164">
        <v>29.6476960533858</v>
      </c>
      <c r="I1164">
        <v>43.660755264375297</v>
      </c>
      <c r="J1164">
        <v>-7.6857344031769097</v>
      </c>
      <c r="K1164">
        <v>705.20568677652</v>
      </c>
      <c r="L1164">
        <v>594.04477542210998</v>
      </c>
      <c r="M1164">
        <v>54.936794768337997</v>
      </c>
      <c r="N1164">
        <v>4.2537184095437004</v>
      </c>
      <c r="O1164">
        <v>14.3408515257508</v>
      </c>
      <c r="P1164">
        <v>81.501751313485101</v>
      </c>
      <c r="Q1164">
        <v>4.5206250728123003E-2</v>
      </c>
    </row>
    <row r="1165" spans="1:17" hidden="1" x14ac:dyDescent="0.3">
      <c r="A1165" t="s">
        <v>2478</v>
      </c>
      <c r="B1165" t="s">
        <v>2479</v>
      </c>
      <c r="C1165" t="str">
        <f>IFERROR(VLOOKUP(Table1[[#This Row],[Ticker]],[1]!Table1[[Symbol]:[Industry]],2,FALSE),"-")</f>
        <v>-</v>
      </c>
      <c r="D1165" t="s">
        <v>710</v>
      </c>
      <c r="E1165">
        <v>1886.6809559999999</v>
      </c>
      <c r="F1165">
        <v>271.45</v>
      </c>
      <c r="G1165">
        <v>2.1313548132043998</v>
      </c>
      <c r="H1165">
        <v>-8.1347747949582097</v>
      </c>
      <c r="I1165">
        <v>-24.608848915132501</v>
      </c>
      <c r="J1165">
        <v>-5.1782615341775804</v>
      </c>
      <c r="K1165">
        <v>270.794378718399</v>
      </c>
      <c r="L1165">
        <v>266.88729493427701</v>
      </c>
      <c r="M1165">
        <v>44.179951608811898</v>
      </c>
      <c r="N1165">
        <v>1.6748126140478401</v>
      </c>
      <c r="O1165">
        <v>21.937741757229599</v>
      </c>
      <c r="P1165">
        <v>34.4477464091134</v>
      </c>
      <c r="Q1165">
        <v>5.0172987286300999E-2</v>
      </c>
    </row>
    <row r="1166" spans="1:17" hidden="1" x14ac:dyDescent="0.3">
      <c r="A1166" t="s">
        <v>2480</v>
      </c>
      <c r="B1166" t="s">
        <v>2481</v>
      </c>
      <c r="C1166" t="str">
        <f>IFERROR(VLOOKUP(Table1[[#This Row],[Ticker]],[1]!Table1[[Symbol]:[Industry]],2,FALSE),"-")</f>
        <v>-</v>
      </c>
      <c r="D1166" t="s">
        <v>220</v>
      </c>
      <c r="E1166">
        <v>1877.7</v>
      </c>
      <c r="F1166">
        <v>426.75</v>
      </c>
      <c r="G1166">
        <v>22.0966570443994</v>
      </c>
      <c r="H1166">
        <v>11.4105658293297</v>
      </c>
      <c r="I1166">
        <v>25.6236580241073</v>
      </c>
      <c r="J1166">
        <v>-3.0022628121221899</v>
      </c>
      <c r="K1166">
        <v>383.48231906713397</v>
      </c>
      <c r="L1166">
        <v>322.78139654939901</v>
      </c>
      <c r="M1166">
        <v>56.893302603847999</v>
      </c>
      <c r="N1166">
        <v>1.0753650866506701</v>
      </c>
      <c r="O1166">
        <v>8.9630931458699301</v>
      </c>
      <c r="P1166">
        <v>87.623653550230799</v>
      </c>
    </row>
    <row r="1167" spans="1:17" hidden="1" x14ac:dyDescent="0.3">
      <c r="A1167" t="s">
        <v>2482</v>
      </c>
      <c r="B1167" t="s">
        <v>2483</v>
      </c>
      <c r="C1167" t="str">
        <f>IFERROR(VLOOKUP(Table1[[#This Row],[Ticker]],[1]!Table1[[Symbol]:[Industry]],2,FALSE),"-")</f>
        <v>-</v>
      </c>
      <c r="D1167" t="s">
        <v>193</v>
      </c>
      <c r="E1167">
        <v>1869.4216859999999</v>
      </c>
      <c r="F1167">
        <v>434.15</v>
      </c>
      <c r="G1167">
        <v>-29.4061053610891</v>
      </c>
      <c r="H1167">
        <v>7.0984437936820504</v>
      </c>
      <c r="I1167">
        <v>-22.427141693454999</v>
      </c>
      <c r="J1167">
        <v>4.7140455436270798</v>
      </c>
      <c r="K1167">
        <v>413.01074069720499</v>
      </c>
      <c r="L1167">
        <v>420.57137112565601</v>
      </c>
      <c r="M1167">
        <v>57.093970140873502</v>
      </c>
      <c r="N1167">
        <v>2.6703312353322302</v>
      </c>
      <c r="O1167">
        <v>34.342969019923999</v>
      </c>
      <c r="P1167">
        <v>21.542553191489301</v>
      </c>
      <c r="Q1167">
        <v>4.3699604212932001E-2</v>
      </c>
    </row>
    <row r="1168" spans="1:17" hidden="1" x14ac:dyDescent="0.3">
      <c r="A1168" t="s">
        <v>2484</v>
      </c>
      <c r="B1168" t="s">
        <v>2485</v>
      </c>
      <c r="C1168" t="str">
        <f>IFERROR(VLOOKUP(Table1[[#This Row],[Ticker]],[1]!Table1[[Symbol]:[Industry]],2,FALSE),"-")</f>
        <v>-</v>
      </c>
      <c r="D1168" t="s">
        <v>75</v>
      </c>
      <c r="E1168">
        <v>1856.4846</v>
      </c>
      <c r="F1168">
        <v>60400</v>
      </c>
      <c r="G1168">
        <v>331.73599948378398</v>
      </c>
      <c r="H1168">
        <v>77.357791106142002</v>
      </c>
      <c r="I1168">
        <v>100.73970961878901</v>
      </c>
      <c r="J1168">
        <v>-5.9344173747880697</v>
      </c>
      <c r="K1168">
        <v>42441.892475686996</v>
      </c>
      <c r="L1168">
        <v>29511.593941545201</v>
      </c>
      <c r="M1168">
        <v>64.397303918276805</v>
      </c>
      <c r="N1168">
        <v>2.0439337614058801</v>
      </c>
      <c r="O1168">
        <v>10.925496688741701</v>
      </c>
      <c r="P1168">
        <v>373.68833816955498</v>
      </c>
      <c r="Q1168">
        <v>8.7194284457635995E-2</v>
      </c>
    </row>
    <row r="1169" spans="1:17" hidden="1" x14ac:dyDescent="0.3">
      <c r="A1169" t="s">
        <v>2486</v>
      </c>
      <c r="B1169" t="s">
        <v>2487</v>
      </c>
      <c r="C1169" t="str">
        <f>IFERROR(VLOOKUP(Table1[[#This Row],[Ticker]],[1]!Table1[[Symbol]:[Industry]],2,FALSE),"-")</f>
        <v>-</v>
      </c>
      <c r="D1169" t="s">
        <v>1833</v>
      </c>
      <c r="E1169">
        <v>1856.2397112000001</v>
      </c>
      <c r="F1169">
        <v>643.5</v>
      </c>
      <c r="G1169">
        <v>45.952919596857903</v>
      </c>
      <c r="H1169">
        <v>-7.9881582536048397</v>
      </c>
      <c r="I1169">
        <v>-28.456999019532599</v>
      </c>
      <c r="J1169">
        <v>0.36738943418009201</v>
      </c>
      <c r="K1169">
        <v>660.168976300076</v>
      </c>
      <c r="L1169">
        <v>646.43558956705203</v>
      </c>
      <c r="M1169">
        <v>52.8250490251325</v>
      </c>
      <c r="N1169">
        <v>0.56319085722670603</v>
      </c>
      <c r="O1169">
        <v>42.191142191142099</v>
      </c>
      <c r="P1169">
        <v>77.321576191788296</v>
      </c>
      <c r="Q1169">
        <v>0.141671954066967</v>
      </c>
    </row>
    <row r="1170" spans="1:17" hidden="1" x14ac:dyDescent="0.3">
      <c r="A1170" t="s">
        <v>2488</v>
      </c>
      <c r="B1170" t="s">
        <v>2489</v>
      </c>
      <c r="C1170" t="str">
        <f>IFERROR(VLOOKUP(Table1[[#This Row],[Ticker]],[1]!Table1[[Symbol]:[Industry]],2,FALSE),"-")</f>
        <v>-</v>
      </c>
      <c r="D1170" t="s">
        <v>258</v>
      </c>
      <c r="E1170">
        <v>1855.6972725599901</v>
      </c>
      <c r="F1170">
        <v>334.92</v>
      </c>
      <c r="G1170">
        <v>240.76329693965701</v>
      </c>
      <c r="H1170">
        <v>42.920240402610098</v>
      </c>
      <c r="I1170">
        <v>65.194556526139195</v>
      </c>
      <c r="J1170">
        <v>12.8052797186681</v>
      </c>
      <c r="K1170">
        <v>252.619458189498</v>
      </c>
      <c r="L1170">
        <v>200.83473680159901</v>
      </c>
      <c r="M1170">
        <v>68.446417879735193</v>
      </c>
      <c r="N1170">
        <v>2.9204936190580102</v>
      </c>
      <c r="O1170">
        <v>14.066045622835199</v>
      </c>
      <c r="P1170">
        <v>266.83461117195998</v>
      </c>
      <c r="Q1170">
        <v>0.12979424471957399</v>
      </c>
    </row>
    <row r="1171" spans="1:17" hidden="1" x14ac:dyDescent="0.3">
      <c r="A1171" t="s">
        <v>2490</v>
      </c>
      <c r="B1171" t="s">
        <v>2491</v>
      </c>
      <c r="C1171" t="str">
        <f>IFERROR(VLOOKUP(Table1[[#This Row],[Ticker]],[1]!Table1[[Symbol]:[Industry]],2,FALSE),"-")</f>
        <v>-</v>
      </c>
      <c r="D1171" t="s">
        <v>550</v>
      </c>
      <c r="E1171">
        <v>1843.9956179999999</v>
      </c>
      <c r="F1171">
        <v>602.20000000000005</v>
      </c>
      <c r="G1171">
        <v>-2.5206792006368</v>
      </c>
      <c r="H1171">
        <v>3.2580823478989198</v>
      </c>
      <c r="I1171">
        <v>5.12476605640384</v>
      </c>
      <c r="J1171">
        <v>-5.9772491728662596</v>
      </c>
      <c r="K1171">
        <v>559.76439921280996</v>
      </c>
      <c r="L1171">
        <v>510.176558506231</v>
      </c>
      <c r="M1171">
        <v>43.428530748445297</v>
      </c>
      <c r="N1171">
        <v>0.91334143709989601</v>
      </c>
      <c r="O1171">
        <v>9.4154765858518594</v>
      </c>
      <c r="P1171">
        <v>49.614906832298097</v>
      </c>
      <c r="Q1171">
        <v>-4.4962910152689002E-2</v>
      </c>
    </row>
    <row r="1172" spans="1:17" hidden="1" x14ac:dyDescent="0.3">
      <c r="A1172" t="s">
        <v>2492</v>
      </c>
      <c r="B1172" t="s">
        <v>2493</v>
      </c>
      <c r="C1172" t="str">
        <f>IFERROR(VLOOKUP(Table1[[#This Row],[Ticker]],[1]!Table1[[Symbol]:[Industry]],2,FALSE),"-")</f>
        <v>-</v>
      </c>
      <c r="D1172" t="s">
        <v>122</v>
      </c>
      <c r="E1172">
        <v>1824.8497544509901</v>
      </c>
      <c r="F1172">
        <v>17.170000000000002</v>
      </c>
      <c r="G1172">
        <v>26.9769862304281</v>
      </c>
      <c r="H1172">
        <v>-4.1589592718985999</v>
      </c>
      <c r="I1172">
        <v>-20.970052229293699</v>
      </c>
      <c r="J1172">
        <v>0.88660690447295698</v>
      </c>
      <c r="K1172">
        <v>17.6621617624597</v>
      </c>
      <c r="L1172">
        <v>16.873839155573499</v>
      </c>
      <c r="M1172">
        <v>40.539689767855101</v>
      </c>
      <c r="N1172">
        <v>0.94037600050686398</v>
      </c>
      <c r="O1172">
        <v>53.495320047438597</v>
      </c>
      <c r="P1172">
        <v>54.837399186844799</v>
      </c>
      <c r="Q1172">
        <v>0.122155130946986</v>
      </c>
    </row>
    <row r="1173" spans="1:17" hidden="1" x14ac:dyDescent="0.3">
      <c r="A1173" t="s">
        <v>2494</v>
      </c>
      <c r="B1173" t="s">
        <v>2495</v>
      </c>
      <c r="C1173" t="str">
        <f>IFERROR(VLOOKUP(Table1[[#This Row],[Ticker]],[1]!Table1[[Symbol]:[Industry]],2,FALSE),"-")</f>
        <v>-</v>
      </c>
      <c r="D1173" t="s">
        <v>253</v>
      </c>
      <c r="E1173">
        <v>1823.130112265</v>
      </c>
      <c r="F1173">
        <v>1218.8499999999999</v>
      </c>
      <c r="G1173">
        <v>34.810615874290001</v>
      </c>
      <c r="H1173">
        <v>-2.7452326011088801</v>
      </c>
      <c r="I1173">
        <v>12.923825938437</v>
      </c>
      <c r="J1173">
        <v>-4.8857715368162804</v>
      </c>
      <c r="K1173">
        <v>1071.8527184137199</v>
      </c>
      <c r="L1173">
        <v>943.00387298285</v>
      </c>
      <c r="M1173">
        <v>60.120646803459998</v>
      </c>
      <c r="N1173">
        <v>0.74914390770496297</v>
      </c>
      <c r="O1173">
        <v>6.4938261475981403</v>
      </c>
      <c r="P1173">
        <v>77.674927113702594</v>
      </c>
      <c r="Q1173">
        <v>0.115441727426378</v>
      </c>
    </row>
    <row r="1174" spans="1:17" hidden="1" x14ac:dyDescent="0.3">
      <c r="A1174" t="s">
        <v>2496</v>
      </c>
      <c r="B1174" t="s">
        <v>2497</v>
      </c>
      <c r="C1174" t="str">
        <f>IFERROR(VLOOKUP(Table1[[#This Row],[Ticker]],[1]!Table1[[Symbol]:[Industry]],2,FALSE),"-")</f>
        <v>-</v>
      </c>
      <c r="D1174" t="s">
        <v>46</v>
      </c>
      <c r="E1174">
        <v>1814.5027500000001</v>
      </c>
      <c r="F1174">
        <v>459</v>
      </c>
      <c r="G1174">
        <v>37.182617705976</v>
      </c>
      <c r="H1174">
        <v>-1.6963678294632201</v>
      </c>
      <c r="I1174">
        <v>52.986333275628901</v>
      </c>
      <c r="J1174">
        <v>-1.1382328098974399</v>
      </c>
      <c r="K1174">
        <v>406.35305887679198</v>
      </c>
      <c r="L1174">
        <v>327.93780231192602</v>
      </c>
      <c r="M1174">
        <v>54.4849592505524</v>
      </c>
      <c r="N1174">
        <v>0.56869746635380602</v>
      </c>
      <c r="O1174">
        <v>8.3769063180827796</v>
      </c>
      <c r="P1174">
        <v>99.435150988485702</v>
      </c>
      <c r="Q1174">
        <v>6.8296978468131E-2</v>
      </c>
    </row>
    <row r="1175" spans="1:17" hidden="1" x14ac:dyDescent="0.3">
      <c r="A1175" t="s">
        <v>2498</v>
      </c>
      <c r="B1175" t="s">
        <v>2499</v>
      </c>
      <c r="C1175" t="str">
        <f>IFERROR(VLOOKUP(Table1[[#This Row],[Ticker]],[1]!Table1[[Symbol]:[Industry]],2,FALSE),"-")</f>
        <v>-</v>
      </c>
      <c r="D1175" t="s">
        <v>100</v>
      </c>
      <c r="E1175">
        <v>1812.463299152</v>
      </c>
      <c r="F1175">
        <v>195.74</v>
      </c>
      <c r="G1175">
        <v>99.707123477275502</v>
      </c>
      <c r="H1175">
        <v>4.4866281889413102</v>
      </c>
      <c r="I1175">
        <v>3.1360606718178201</v>
      </c>
      <c r="J1175">
        <v>-9.6740270114635294</v>
      </c>
      <c r="K1175">
        <v>186.62419961904001</v>
      </c>
      <c r="L1175">
        <v>161.210879815754</v>
      </c>
      <c r="M1175">
        <v>44.666664122835101</v>
      </c>
      <c r="N1175">
        <v>1.3055891380081399</v>
      </c>
      <c r="O1175">
        <v>36.686420762235599</v>
      </c>
      <c r="P1175">
        <v>146.368785399622</v>
      </c>
      <c r="Q1175">
        <v>8.3816636323873997E-2</v>
      </c>
    </row>
    <row r="1176" spans="1:17" x14ac:dyDescent="0.3">
      <c r="A1176" t="s">
        <v>2500</v>
      </c>
      <c r="B1176" t="s">
        <v>2501</v>
      </c>
      <c r="C1176" t="str">
        <f>IFERROR(VLOOKUP(Table1[[#This Row],[Ticker]],[1]!Table1[[Symbol]:[Industry]],2,FALSE),"-")</f>
        <v>Chemicals</v>
      </c>
      <c r="D1176" t="s">
        <v>550</v>
      </c>
      <c r="E1176">
        <v>1807.2732835299901</v>
      </c>
      <c r="F1176">
        <v>107.58</v>
      </c>
      <c r="G1176">
        <v>-57.645935632527198</v>
      </c>
      <c r="H1176">
        <v>-11.197274794958201</v>
      </c>
      <c r="I1176">
        <v>-29.949681710075499</v>
      </c>
      <c r="J1176">
        <v>-3.4440843753708501</v>
      </c>
      <c r="K1176">
        <v>104.254276513569</v>
      </c>
      <c r="L1176">
        <v>118.42539230081999</v>
      </c>
      <c r="M1176">
        <v>59.929803513472201</v>
      </c>
      <c r="N1176">
        <v>0.936446470301457</v>
      </c>
      <c r="O1176">
        <v>73.219929354898596</v>
      </c>
      <c r="P1176">
        <v>34.559099437148198</v>
      </c>
      <c r="Q1176">
        <v>-9.7132569023832993E-2</v>
      </c>
    </row>
    <row r="1177" spans="1:17" hidden="1" x14ac:dyDescent="0.3">
      <c r="A1177" t="s">
        <v>2502</v>
      </c>
      <c r="B1177" t="s">
        <v>2503</v>
      </c>
      <c r="C1177" t="str">
        <f>IFERROR(VLOOKUP(Table1[[#This Row],[Ticker]],[1]!Table1[[Symbol]:[Industry]],2,FALSE),"-")</f>
        <v>-</v>
      </c>
      <c r="D1177" t="s">
        <v>288</v>
      </c>
      <c r="E1177">
        <v>1799.57145184199</v>
      </c>
      <c r="F1177">
        <v>32.47</v>
      </c>
      <c r="G1177">
        <v>-34.590019555197301</v>
      </c>
      <c r="H1177">
        <v>-7.8759563134081496</v>
      </c>
      <c r="I1177">
        <v>-29.681959880975299</v>
      </c>
      <c r="J1177">
        <v>-6.7139960423903799</v>
      </c>
      <c r="K1177">
        <v>30.4710592273366</v>
      </c>
      <c r="L1177">
        <v>32.0801826575048</v>
      </c>
      <c r="M1177">
        <v>65.210296572589797</v>
      </c>
      <c r="N1177">
        <v>1.70485977674884</v>
      </c>
      <c r="O1177">
        <v>41.053279950723699</v>
      </c>
      <c r="P1177">
        <v>44.311111111111103</v>
      </c>
      <c r="Q1177">
        <v>-5.5868817236548997E-2</v>
      </c>
    </row>
    <row r="1178" spans="1:17" hidden="1" x14ac:dyDescent="0.3">
      <c r="A1178" t="s">
        <v>2504</v>
      </c>
      <c r="B1178" t="s">
        <v>2505</v>
      </c>
      <c r="C1178" t="str">
        <f>IFERROR(VLOOKUP(Table1[[#This Row],[Ticker]],[1]!Table1[[Symbol]:[Industry]],2,FALSE),"-")</f>
        <v>-</v>
      </c>
      <c r="D1178" t="s">
        <v>193</v>
      </c>
      <c r="E1178">
        <v>1798.9502187999999</v>
      </c>
      <c r="F1178">
        <v>958.1</v>
      </c>
      <c r="G1178">
        <v>120.05971082123899</v>
      </c>
      <c r="H1178">
        <v>-6.4791244751287902</v>
      </c>
      <c r="I1178">
        <v>83.371997054540103</v>
      </c>
      <c r="J1178">
        <v>-4.4629168318321604</v>
      </c>
      <c r="K1178">
        <v>974.73644587888305</v>
      </c>
      <c r="L1178">
        <v>730.46590602611604</v>
      </c>
      <c r="M1178">
        <v>32.787583441230701</v>
      </c>
      <c r="N1178">
        <v>0.42611719811356202</v>
      </c>
      <c r="O1178">
        <v>33.644713495459698</v>
      </c>
      <c r="P1178">
        <v>173.86022581106101</v>
      </c>
      <c r="Q1178">
        <v>9.3888498291502004E-2</v>
      </c>
    </row>
    <row r="1179" spans="1:17" hidden="1" x14ac:dyDescent="0.3">
      <c r="A1179" t="s">
        <v>2506</v>
      </c>
      <c r="B1179" t="s">
        <v>2507</v>
      </c>
      <c r="C1179" t="str">
        <f>IFERROR(VLOOKUP(Table1[[#This Row],[Ticker]],[1]!Table1[[Symbol]:[Industry]],2,FALSE),"-")</f>
        <v>-</v>
      </c>
      <c r="D1179" t="s">
        <v>193</v>
      </c>
      <c r="E1179">
        <v>1790.0080605749999</v>
      </c>
      <c r="F1179">
        <v>188.45</v>
      </c>
      <c r="G1179">
        <v>-53.425378443673097</v>
      </c>
      <c r="H1179">
        <v>-13.621302452391699</v>
      </c>
      <c r="I1179">
        <v>-37.7664345162421</v>
      </c>
      <c r="J1179">
        <v>-6.88194292572416</v>
      </c>
      <c r="K1179">
        <v>196.26932371297599</v>
      </c>
      <c r="L1179">
        <v>208.832032524949</v>
      </c>
      <c r="M1179">
        <v>41.8720687896556</v>
      </c>
      <c r="N1179">
        <v>0.91339072378369601</v>
      </c>
      <c r="O1179">
        <v>69.275669938975796</v>
      </c>
      <c r="P1179">
        <v>9.1514624963799402</v>
      </c>
      <c r="Q1179">
        <v>4.8964652145692997E-2</v>
      </c>
    </row>
    <row r="1180" spans="1:17" hidden="1" x14ac:dyDescent="0.3">
      <c r="A1180" t="s">
        <v>2508</v>
      </c>
      <c r="B1180" t="s">
        <v>2509</v>
      </c>
      <c r="C1180" t="str">
        <f>IFERROR(VLOOKUP(Table1[[#This Row],[Ticker]],[1]!Table1[[Symbol]:[Industry]],2,FALSE),"-")</f>
        <v>-</v>
      </c>
      <c r="D1180" t="s">
        <v>384</v>
      </c>
      <c r="E1180">
        <v>1789.67306209</v>
      </c>
      <c r="F1180">
        <v>118.9</v>
      </c>
      <c r="G1180">
        <v>67.820679344807999</v>
      </c>
      <c r="H1180">
        <v>9.3000379650972498</v>
      </c>
      <c r="I1180">
        <v>-12.4286317273226</v>
      </c>
      <c r="J1180">
        <v>0.93695964816829902</v>
      </c>
      <c r="K1180">
        <v>108.300345476353</v>
      </c>
      <c r="L1180">
        <v>95.836220637791897</v>
      </c>
      <c r="M1180">
        <v>59.205196511464898</v>
      </c>
      <c r="N1180">
        <v>1.8189224552480801</v>
      </c>
      <c r="O1180">
        <v>9.9831791421362404</v>
      </c>
      <c r="P1180">
        <v>113.656783468104</v>
      </c>
      <c r="Q1180">
        <v>7.2722436980232993E-2</v>
      </c>
    </row>
    <row r="1181" spans="1:17" hidden="1" x14ac:dyDescent="0.3">
      <c r="A1181" t="s">
        <v>2510</v>
      </c>
      <c r="B1181" t="s">
        <v>2511</v>
      </c>
      <c r="C1181" t="str">
        <f>IFERROR(VLOOKUP(Table1[[#This Row],[Ticker]],[1]!Table1[[Symbol]:[Industry]],2,FALSE),"-")</f>
        <v>-</v>
      </c>
      <c r="D1181" t="s">
        <v>193</v>
      </c>
      <c r="E1181">
        <v>1786.97938888</v>
      </c>
      <c r="F1181">
        <v>789.95</v>
      </c>
      <c r="G1181">
        <v>47.318101803640602</v>
      </c>
      <c r="H1181">
        <v>-6.9504744836728003</v>
      </c>
      <c r="I1181">
        <v>21.06614154415</v>
      </c>
      <c r="J1181">
        <v>-2.9760467205996699</v>
      </c>
      <c r="K1181">
        <v>750.26734111712597</v>
      </c>
      <c r="L1181">
        <v>647.68148344999304</v>
      </c>
      <c r="M1181">
        <v>45.923664771998702</v>
      </c>
      <c r="N1181">
        <v>0.93383041189454397</v>
      </c>
      <c r="O1181">
        <v>7.4498385973795704</v>
      </c>
      <c r="P1181">
        <v>84.524643774818898</v>
      </c>
      <c r="Q1181">
        <v>5.9262556269288003E-2</v>
      </c>
    </row>
    <row r="1182" spans="1:17" hidden="1" x14ac:dyDescent="0.3">
      <c r="A1182" t="s">
        <v>2512</v>
      </c>
      <c r="B1182" t="s">
        <v>2513</v>
      </c>
      <c r="C1182" t="str">
        <f>IFERROR(VLOOKUP(Table1[[#This Row],[Ticker]],[1]!Table1[[Symbol]:[Industry]],2,FALSE),"-")</f>
        <v>-</v>
      </c>
      <c r="D1182" t="s">
        <v>393</v>
      </c>
      <c r="E1182">
        <v>1786.65288667</v>
      </c>
      <c r="F1182">
        <v>13399.9</v>
      </c>
      <c r="G1182">
        <v>226.342961295892</v>
      </c>
      <c r="H1182">
        <v>28.4988793466636</v>
      </c>
      <c r="I1182">
        <v>158.81272304691601</v>
      </c>
      <c r="J1182">
        <v>-4.2648529638834498</v>
      </c>
      <c r="K1182">
        <v>10950.506764052399</v>
      </c>
      <c r="L1182">
        <v>7245.6577096072097</v>
      </c>
      <c r="M1182">
        <v>49.020430663305397</v>
      </c>
      <c r="N1182">
        <v>1.0843176052149199</v>
      </c>
      <c r="O1182">
        <v>24.956156389226699</v>
      </c>
      <c r="P1182">
        <v>297.034074074074</v>
      </c>
      <c r="Q1182">
        <v>0.234721570724991</v>
      </c>
    </row>
    <row r="1183" spans="1:17" hidden="1" x14ac:dyDescent="0.3">
      <c r="A1183" t="s">
        <v>2514</v>
      </c>
      <c r="B1183" t="s">
        <v>2515</v>
      </c>
      <c r="C1183" t="str">
        <f>IFERROR(VLOOKUP(Table1[[#This Row],[Ticker]],[1]!Table1[[Symbol]:[Industry]],2,FALSE),"-")</f>
        <v>-</v>
      </c>
      <c r="D1183" t="s">
        <v>258</v>
      </c>
      <c r="E1183">
        <v>1783.6382687</v>
      </c>
      <c r="F1183">
        <v>426.5</v>
      </c>
      <c r="G1183">
        <v>175.85000826724001</v>
      </c>
      <c r="H1183">
        <v>-1.5709811064614401</v>
      </c>
      <c r="I1183">
        <v>42.4565167878254</v>
      </c>
      <c r="J1183">
        <v>-6.6762580389306398</v>
      </c>
      <c r="K1183">
        <v>416.183350837543</v>
      </c>
      <c r="L1183">
        <v>323.55029798561401</v>
      </c>
      <c r="M1183">
        <v>29.2405571608614</v>
      </c>
      <c r="N1183">
        <v>0.89684811451427404</v>
      </c>
      <c r="O1183">
        <v>9.7303634232121805</v>
      </c>
      <c r="P1183">
        <v>211.769005847953</v>
      </c>
      <c r="Q1183">
        <v>0.20632458976556201</v>
      </c>
    </row>
    <row r="1184" spans="1:17" hidden="1" x14ac:dyDescent="0.3">
      <c r="A1184" t="s">
        <v>2516</v>
      </c>
      <c r="B1184" t="s">
        <v>2517</v>
      </c>
      <c r="C1184" t="str">
        <f>IFERROR(VLOOKUP(Table1[[#This Row],[Ticker]],[1]!Table1[[Symbol]:[Industry]],2,FALSE),"-")</f>
        <v>-</v>
      </c>
      <c r="D1184" t="s">
        <v>369</v>
      </c>
      <c r="E1184">
        <v>1779.205615632</v>
      </c>
      <c r="F1184">
        <v>87.37</v>
      </c>
      <c r="G1184">
        <v>1.41367290942082</v>
      </c>
      <c r="H1184">
        <v>2.5053162195862502</v>
      </c>
      <c r="I1184">
        <v>-5.0399504416816301</v>
      </c>
      <c r="J1184">
        <v>-3.1036347408781801</v>
      </c>
      <c r="K1184">
        <v>81.712859146829999</v>
      </c>
      <c r="L1184">
        <v>78.168384458887203</v>
      </c>
      <c r="M1184">
        <v>60.347780016219801</v>
      </c>
      <c r="N1184">
        <v>1.1646860780758099</v>
      </c>
      <c r="O1184">
        <v>23.039945061233801</v>
      </c>
      <c r="P1184">
        <v>40.919354838709602</v>
      </c>
      <c r="Q1184">
        <v>2.7144742340148E-2</v>
      </c>
    </row>
    <row r="1185" spans="1:17" hidden="1" x14ac:dyDescent="0.3">
      <c r="A1185" t="s">
        <v>2518</v>
      </c>
      <c r="B1185" t="s">
        <v>2519</v>
      </c>
      <c r="C1185" t="str">
        <f>IFERROR(VLOOKUP(Table1[[#This Row],[Ticker]],[1]!Table1[[Symbol]:[Industry]],2,FALSE),"-")</f>
        <v>-</v>
      </c>
      <c r="D1185" t="s">
        <v>220</v>
      </c>
      <c r="E1185">
        <v>1778.2741355999999</v>
      </c>
      <c r="F1185">
        <v>1172.2</v>
      </c>
      <c r="G1185">
        <v>118.997120661835</v>
      </c>
      <c r="H1185">
        <v>-8.0167606122019492</v>
      </c>
      <c r="I1185">
        <v>81.499473515244304</v>
      </c>
      <c r="J1185">
        <v>-6.7971161371676398</v>
      </c>
      <c r="K1185">
        <v>1223.8704573734501</v>
      </c>
      <c r="L1185">
        <v>966.96399485239601</v>
      </c>
      <c r="M1185">
        <v>34.785519446427202</v>
      </c>
      <c r="N1185">
        <v>0.90023278274558305</v>
      </c>
      <c r="O1185">
        <v>27.3460160382187</v>
      </c>
      <c r="P1185">
        <v>164.00900900900899</v>
      </c>
      <c r="Q1185">
        <v>0.12877851982569999</v>
      </c>
    </row>
    <row r="1186" spans="1:17" hidden="1" x14ac:dyDescent="0.3">
      <c r="A1186" t="s">
        <v>2520</v>
      </c>
      <c r="B1186" t="s">
        <v>2521</v>
      </c>
      <c r="C1186" t="str">
        <f>IFERROR(VLOOKUP(Table1[[#This Row],[Ticker]],[1]!Table1[[Symbol]:[Industry]],2,FALSE),"-")</f>
        <v>-</v>
      </c>
      <c r="D1186" t="s">
        <v>550</v>
      </c>
      <c r="E1186">
        <v>1776.8767530799901</v>
      </c>
      <c r="F1186">
        <v>343.8</v>
      </c>
      <c r="G1186">
        <v>0.88994819680600301</v>
      </c>
      <c r="H1186">
        <v>-3.7188084084035902</v>
      </c>
      <c r="I1186">
        <v>-26.958842085031399</v>
      </c>
      <c r="J1186">
        <v>-2.35762297482799</v>
      </c>
      <c r="K1186">
        <v>337.83968546281</v>
      </c>
      <c r="L1186">
        <v>340.24507182949799</v>
      </c>
      <c r="M1186">
        <v>49.917893019880502</v>
      </c>
      <c r="N1186">
        <v>1.27846318464572</v>
      </c>
      <c r="O1186">
        <v>31.617219313554301</v>
      </c>
      <c r="P1186">
        <v>31.724137931034399</v>
      </c>
      <c r="Q1186">
        <v>-7.5571505381304999E-2</v>
      </c>
    </row>
    <row r="1187" spans="1:17" hidden="1" x14ac:dyDescent="0.3">
      <c r="A1187" t="s">
        <v>2522</v>
      </c>
      <c r="B1187" t="s">
        <v>2523</v>
      </c>
      <c r="C1187" t="str">
        <f>IFERROR(VLOOKUP(Table1[[#This Row],[Ticker]],[1]!Table1[[Symbol]:[Industry]],2,FALSE),"-")</f>
        <v>-</v>
      </c>
      <c r="D1187" t="s">
        <v>140</v>
      </c>
      <c r="E1187">
        <v>1776.7808200099901</v>
      </c>
      <c r="F1187">
        <v>104.2</v>
      </c>
      <c r="G1187">
        <v>26.669217832334098</v>
      </c>
      <c r="H1187">
        <v>-11.4853242455076</v>
      </c>
      <c r="I1187">
        <v>-32.355370478072899</v>
      </c>
      <c r="J1187">
        <v>-5.8160385543422901</v>
      </c>
      <c r="K1187">
        <v>112.555498378333</v>
      </c>
      <c r="L1187">
        <v>109.966454200961</v>
      </c>
      <c r="M1187">
        <v>24.844719960870499</v>
      </c>
      <c r="N1187">
        <v>0.61260148222566402</v>
      </c>
      <c r="O1187">
        <v>35.220729366602697</v>
      </c>
      <c r="P1187">
        <v>59.571209800918801</v>
      </c>
      <c r="Q1187">
        <v>8.6720355701390001E-3</v>
      </c>
    </row>
    <row r="1188" spans="1:17" hidden="1" x14ac:dyDescent="0.3">
      <c r="A1188" t="s">
        <v>2524</v>
      </c>
      <c r="B1188" t="s">
        <v>2525</v>
      </c>
      <c r="C1188" t="str">
        <f>IFERROR(VLOOKUP(Table1[[#This Row],[Ticker]],[1]!Table1[[Symbol]:[Industry]],2,FALSE),"-")</f>
        <v>-</v>
      </c>
      <c r="D1188" t="s">
        <v>59</v>
      </c>
      <c r="E1188">
        <v>1773.5471121799901</v>
      </c>
      <c r="F1188">
        <v>249.1</v>
      </c>
      <c r="G1188">
        <v>-35.465364504369397</v>
      </c>
      <c r="H1188">
        <v>-5.3783878558579303</v>
      </c>
      <c r="I1188">
        <v>-21.060275503993498</v>
      </c>
      <c r="J1188">
        <v>-0.914442487758797</v>
      </c>
      <c r="K1188">
        <v>243.429843453096</v>
      </c>
      <c r="M1188">
        <v>53.198115525837501</v>
      </c>
      <c r="N1188">
        <v>0.53547646869530297</v>
      </c>
      <c r="O1188">
        <v>19.048574869530299</v>
      </c>
      <c r="P1188">
        <v>25.1758793969849</v>
      </c>
    </row>
    <row r="1189" spans="1:17" hidden="1" x14ac:dyDescent="0.3">
      <c r="A1189" t="s">
        <v>2526</v>
      </c>
      <c r="B1189" t="s">
        <v>2527</v>
      </c>
      <c r="C1189" t="str">
        <f>IFERROR(VLOOKUP(Table1[[#This Row],[Ticker]],[1]!Table1[[Symbol]:[Industry]],2,FALSE),"-")</f>
        <v>-</v>
      </c>
      <c r="D1189" t="s">
        <v>193</v>
      </c>
      <c r="E1189">
        <v>1770.4747950000001</v>
      </c>
      <c r="F1189">
        <v>130.87</v>
      </c>
      <c r="G1189">
        <v>-0.85355906699570006</v>
      </c>
      <c r="H1189">
        <v>-7.8633632189515099</v>
      </c>
      <c r="I1189">
        <v>29.078289085034299</v>
      </c>
      <c r="J1189">
        <v>-3.5565120258925802</v>
      </c>
      <c r="K1189">
        <v>132.11657272433601</v>
      </c>
      <c r="L1189">
        <v>115.505585483633</v>
      </c>
      <c r="M1189">
        <v>45.079181561629603</v>
      </c>
      <c r="N1189">
        <v>0.87719349284661996</v>
      </c>
      <c r="O1189">
        <v>19.9663788492397</v>
      </c>
      <c r="P1189">
        <v>66.2897077509529</v>
      </c>
      <c r="Q1189">
        <v>7.3997187948406998E-2</v>
      </c>
    </row>
    <row r="1190" spans="1:17" hidden="1" x14ac:dyDescent="0.3">
      <c r="A1190" t="s">
        <v>2528</v>
      </c>
      <c r="B1190" t="s">
        <v>2529</v>
      </c>
      <c r="C1190" t="str">
        <f>IFERROR(VLOOKUP(Table1[[#This Row],[Ticker]],[1]!Table1[[Symbol]:[Industry]],2,FALSE),"-")</f>
        <v>-</v>
      </c>
      <c r="D1190" t="s">
        <v>21</v>
      </c>
      <c r="E1190">
        <v>1764.6452990369901</v>
      </c>
      <c r="F1190">
        <v>182.11</v>
      </c>
      <c r="G1190">
        <v>91.515486754490496</v>
      </c>
      <c r="H1190">
        <v>45.476721417692303</v>
      </c>
      <c r="I1190">
        <v>59.650188896699902</v>
      </c>
      <c r="J1190">
        <v>30.335084796064599</v>
      </c>
      <c r="K1190">
        <v>112.41934549655799</v>
      </c>
      <c r="L1190">
        <v>98.652413215209506</v>
      </c>
      <c r="M1190">
        <v>93.278831175225307</v>
      </c>
      <c r="N1190">
        <v>3.28325371249985</v>
      </c>
      <c r="O1190">
        <v>1.20256987535005</v>
      </c>
      <c r="P1190">
        <v>151.186206896551</v>
      </c>
      <c r="Q1190">
        <v>8.1113116326585993E-2</v>
      </c>
    </row>
    <row r="1191" spans="1:17" hidden="1" x14ac:dyDescent="0.3">
      <c r="A1191" t="s">
        <v>2530</v>
      </c>
      <c r="B1191" t="s">
        <v>2531</v>
      </c>
      <c r="C1191" t="str">
        <f>IFERROR(VLOOKUP(Table1[[#This Row],[Ticker]],[1]!Table1[[Symbol]:[Industry]],2,FALSE),"-")</f>
        <v>-</v>
      </c>
      <c r="D1191" t="s">
        <v>550</v>
      </c>
      <c r="E1191">
        <v>1760.8117282000001</v>
      </c>
      <c r="F1191">
        <v>5713</v>
      </c>
      <c r="G1191">
        <v>-41.7212769044475</v>
      </c>
      <c r="H1191">
        <v>-9.4202906663288601</v>
      </c>
      <c r="I1191">
        <v>-10.300829529876401</v>
      </c>
      <c r="J1191">
        <v>-1.7355578126370399</v>
      </c>
      <c r="K1191">
        <v>5584.4254709023298</v>
      </c>
      <c r="L1191">
        <v>5751.5442253520396</v>
      </c>
      <c r="M1191">
        <v>40.754664498119197</v>
      </c>
      <c r="N1191">
        <v>0.63363648085922897</v>
      </c>
      <c r="O1191">
        <v>20.5321197269385</v>
      </c>
      <c r="P1191">
        <v>27.979390681003501</v>
      </c>
      <c r="Q1191">
        <v>-0.124928413357363</v>
      </c>
    </row>
    <row r="1192" spans="1:17" hidden="1" x14ac:dyDescent="0.3">
      <c r="A1192" t="s">
        <v>2532</v>
      </c>
      <c r="B1192" t="s">
        <v>2533</v>
      </c>
      <c r="C1192" t="str">
        <f>IFERROR(VLOOKUP(Table1[[#This Row],[Ticker]],[1]!Table1[[Symbol]:[Industry]],2,FALSE),"-")</f>
        <v>-</v>
      </c>
      <c r="D1192" t="s">
        <v>140</v>
      </c>
      <c r="E1192">
        <v>1745.99913617999</v>
      </c>
      <c r="F1192">
        <v>137.02000000000001</v>
      </c>
      <c r="G1192">
        <v>89.939792643345399</v>
      </c>
      <c r="H1192">
        <v>-8.7232101691078903</v>
      </c>
      <c r="I1192">
        <v>12.455215839614</v>
      </c>
      <c r="J1192">
        <v>-9.1047283305390199</v>
      </c>
      <c r="K1192">
        <v>126.364606245188</v>
      </c>
      <c r="L1192">
        <v>105.97155097555201</v>
      </c>
      <c r="M1192">
        <v>47.888340136196597</v>
      </c>
      <c r="N1192">
        <v>1.1916042453014499</v>
      </c>
      <c r="O1192">
        <v>10.166399065829699</v>
      </c>
      <c r="P1192">
        <v>122.978030919446</v>
      </c>
      <c r="Q1192">
        <v>6.1544085424120001E-2</v>
      </c>
    </row>
    <row r="1193" spans="1:17" hidden="1" x14ac:dyDescent="0.3">
      <c r="A1193" t="s">
        <v>2534</v>
      </c>
      <c r="B1193" t="s">
        <v>2535</v>
      </c>
      <c r="C1193" t="str">
        <f>IFERROR(VLOOKUP(Table1[[#This Row],[Ticker]],[1]!Table1[[Symbol]:[Industry]],2,FALSE),"-")</f>
        <v>-</v>
      </c>
      <c r="D1193" t="s">
        <v>170</v>
      </c>
      <c r="E1193">
        <v>1739.329631325</v>
      </c>
      <c r="F1193">
        <v>1418.45</v>
      </c>
      <c r="G1193">
        <v>32.931255308014002</v>
      </c>
      <c r="H1193">
        <v>9.4988231457952104</v>
      </c>
      <c r="I1193">
        <v>8.0981078325237608</v>
      </c>
      <c r="J1193">
        <v>-6.5971436042775498</v>
      </c>
      <c r="K1193">
        <v>1241.70566755082</v>
      </c>
      <c r="L1193">
        <v>1133.94802413974</v>
      </c>
      <c r="M1193">
        <v>63.500561250395201</v>
      </c>
      <c r="N1193">
        <v>0.836673747170809</v>
      </c>
      <c r="O1193">
        <v>11.036694983961301</v>
      </c>
      <c r="P1193">
        <v>70.261673268515096</v>
      </c>
      <c r="Q1193">
        <v>-3.0417063461265999E-2</v>
      </c>
    </row>
    <row r="1194" spans="1:17" hidden="1" x14ac:dyDescent="0.3">
      <c r="A1194" t="s">
        <v>2536</v>
      </c>
      <c r="B1194" t="s">
        <v>2537</v>
      </c>
      <c r="C1194" t="str">
        <f>IFERROR(VLOOKUP(Table1[[#This Row],[Ticker]],[1]!Table1[[Symbol]:[Industry]],2,FALSE),"-")</f>
        <v>-</v>
      </c>
      <c r="D1194" t="s">
        <v>550</v>
      </c>
      <c r="E1194">
        <v>1738.9414621000001</v>
      </c>
      <c r="F1194">
        <v>1335.5</v>
      </c>
      <c r="G1194">
        <v>-17.1500755900787</v>
      </c>
      <c r="H1194">
        <v>-5.2392151318256897</v>
      </c>
      <c r="I1194">
        <v>-9.1390046060152699</v>
      </c>
      <c r="J1194">
        <v>-5.8180841127571901</v>
      </c>
      <c r="K1194">
        <v>1361.3615495403101</v>
      </c>
      <c r="L1194">
        <v>1300.44438421322</v>
      </c>
      <c r="M1194">
        <v>33.1160334493024</v>
      </c>
      <c r="N1194">
        <v>1.8179949200334</v>
      </c>
      <c r="O1194">
        <v>16.2860351928116</v>
      </c>
      <c r="P1194">
        <v>33.683683683683597</v>
      </c>
      <c r="Q1194">
        <v>-3.349307924073E-2</v>
      </c>
    </row>
    <row r="1195" spans="1:17" hidden="1" x14ac:dyDescent="0.3">
      <c r="A1195" t="s">
        <v>2538</v>
      </c>
      <c r="B1195" t="s">
        <v>2539</v>
      </c>
      <c r="C1195" t="str">
        <f>IFERROR(VLOOKUP(Table1[[#This Row],[Ticker]],[1]!Table1[[Symbol]:[Industry]],2,FALSE),"-")</f>
        <v>-</v>
      </c>
      <c r="D1195" t="s">
        <v>146</v>
      </c>
      <c r="E1195">
        <v>1735.56956184</v>
      </c>
      <c r="F1195">
        <v>31.6</v>
      </c>
      <c r="G1195">
        <v>48.434719741376703</v>
      </c>
      <c r="H1195">
        <v>-14.6911766064032</v>
      </c>
      <c r="I1195">
        <v>-24.092460660736201</v>
      </c>
      <c r="J1195">
        <v>-6.2372482448598898</v>
      </c>
      <c r="K1195">
        <v>30.888227985407902</v>
      </c>
      <c r="L1195">
        <v>28.842874811532901</v>
      </c>
      <c r="M1195">
        <v>45.538212746151601</v>
      </c>
      <c r="N1195">
        <v>1.0006316705670699</v>
      </c>
      <c r="O1195">
        <v>24.683544303797401</v>
      </c>
      <c r="P1195">
        <v>104.530744336569</v>
      </c>
      <c r="Q1195">
        <v>0.214096662562278</v>
      </c>
    </row>
    <row r="1196" spans="1:17" hidden="1" x14ac:dyDescent="0.3">
      <c r="A1196" t="s">
        <v>2540</v>
      </c>
      <c r="B1196" t="s">
        <v>2541</v>
      </c>
      <c r="C1196" t="str">
        <f>IFERROR(VLOOKUP(Table1[[#This Row],[Ticker]],[1]!Table1[[Symbol]:[Industry]],2,FALSE),"-")</f>
        <v>-</v>
      </c>
      <c r="D1196" t="s">
        <v>409</v>
      </c>
      <c r="E1196">
        <v>1735.13598815</v>
      </c>
      <c r="F1196">
        <v>1336.75</v>
      </c>
      <c r="G1196">
        <v>417.72434548887298</v>
      </c>
      <c r="H1196">
        <v>23.718572995770899</v>
      </c>
      <c r="I1196">
        <v>69.842021630701694</v>
      </c>
      <c r="J1196">
        <v>-3.6154632342878301</v>
      </c>
      <c r="K1196">
        <v>1071.5663573301499</v>
      </c>
      <c r="L1196">
        <v>779.05691053334999</v>
      </c>
      <c r="M1196">
        <v>64.864431157595305</v>
      </c>
      <c r="N1196">
        <v>2.1240223502186901</v>
      </c>
      <c r="O1196">
        <v>23.9199551150177</v>
      </c>
      <c r="P1196">
        <v>481.195652173913</v>
      </c>
      <c r="Q1196">
        <v>0.13764226100044</v>
      </c>
    </row>
    <row r="1197" spans="1:17" hidden="1" x14ac:dyDescent="0.3">
      <c r="A1197" t="s">
        <v>2542</v>
      </c>
      <c r="B1197" t="s">
        <v>2543</v>
      </c>
      <c r="C1197" t="str">
        <f>IFERROR(VLOOKUP(Table1[[#This Row],[Ticker]],[1]!Table1[[Symbol]:[Industry]],2,FALSE),"-")</f>
        <v>-</v>
      </c>
      <c r="D1197" t="s">
        <v>21</v>
      </c>
      <c r="E1197">
        <v>1732.52147457</v>
      </c>
      <c r="F1197">
        <v>1136.95</v>
      </c>
      <c r="G1197">
        <v>80.598178780907801</v>
      </c>
      <c r="H1197">
        <v>-6.1510814420859301</v>
      </c>
      <c r="I1197">
        <v>56.960323445102297</v>
      </c>
      <c r="J1197">
        <v>0.66678308587087298</v>
      </c>
      <c r="K1197">
        <v>1063.65337577735</v>
      </c>
      <c r="L1197">
        <v>839.73517056653895</v>
      </c>
      <c r="M1197">
        <v>49.550645610757101</v>
      </c>
      <c r="N1197">
        <v>0.43166829564078701</v>
      </c>
      <c r="O1197">
        <v>10.110383042350101</v>
      </c>
      <c r="P1197">
        <v>113.49169092104</v>
      </c>
      <c r="Q1197">
        <v>8.4704029679455006E-2</v>
      </c>
    </row>
    <row r="1198" spans="1:17" hidden="1" x14ac:dyDescent="0.3">
      <c r="A1198" t="s">
        <v>2544</v>
      </c>
      <c r="B1198" t="s">
        <v>2545</v>
      </c>
      <c r="C1198" t="str">
        <f>IFERROR(VLOOKUP(Table1[[#This Row],[Ticker]],[1]!Table1[[Symbol]:[Industry]],2,FALSE),"-")</f>
        <v>-</v>
      </c>
      <c r="E1198">
        <v>1727.1864674999999</v>
      </c>
      <c r="F1198">
        <v>311.55</v>
      </c>
      <c r="G1198">
        <v>987.00860797435496</v>
      </c>
      <c r="H1198">
        <v>-16.036603229681301</v>
      </c>
      <c r="I1198">
        <v>272.93786324501298</v>
      </c>
      <c r="J1198">
        <v>8.9177859862356801</v>
      </c>
      <c r="K1198">
        <v>264.08832337035801</v>
      </c>
      <c r="L1198">
        <v>154.98144120901301</v>
      </c>
      <c r="M1198">
        <v>58.294372005505998</v>
      </c>
      <c r="N1198">
        <v>2.1790007491791199</v>
      </c>
      <c r="O1198">
        <v>31.7284545016851</v>
      </c>
      <c r="P1198">
        <v>1153.3620689655099</v>
      </c>
      <c r="Q1198">
        <v>0.19492571761032601</v>
      </c>
    </row>
    <row r="1199" spans="1:17" hidden="1" x14ac:dyDescent="0.3">
      <c r="A1199" t="s">
        <v>2546</v>
      </c>
      <c r="B1199" t="s">
        <v>2547</v>
      </c>
      <c r="C1199" t="str">
        <f>IFERROR(VLOOKUP(Table1[[#This Row],[Ticker]],[1]!Table1[[Symbol]:[Industry]],2,FALSE),"-")</f>
        <v>-</v>
      </c>
      <c r="D1199" t="s">
        <v>253</v>
      </c>
      <c r="E1199">
        <v>1721.7</v>
      </c>
      <c r="F1199">
        <v>1434.75</v>
      </c>
      <c r="G1199">
        <v>-21.908332810864401</v>
      </c>
      <c r="H1199">
        <v>-6.8966269681853198</v>
      </c>
      <c r="I1199">
        <v>-16.1916520033725</v>
      </c>
      <c r="J1199">
        <v>-2.5715483661823102</v>
      </c>
      <c r="K1199">
        <v>1400.93616010547</v>
      </c>
      <c r="L1199">
        <v>1416.7672462384401</v>
      </c>
      <c r="M1199">
        <v>56.562568651742801</v>
      </c>
      <c r="N1199">
        <v>1.0182467228119401</v>
      </c>
      <c r="O1199">
        <v>24.066910611604701</v>
      </c>
      <c r="P1199">
        <v>21.480885652597198</v>
      </c>
      <c r="Q1199">
        <v>0.15808000518687701</v>
      </c>
    </row>
    <row r="1200" spans="1:17" hidden="1" x14ac:dyDescent="0.3">
      <c r="A1200" t="s">
        <v>2548</v>
      </c>
      <c r="B1200" t="s">
        <v>2549</v>
      </c>
      <c r="C1200" t="str">
        <f>IFERROR(VLOOKUP(Table1[[#This Row],[Ticker]],[1]!Table1[[Symbol]:[Industry]],2,FALSE),"-")</f>
        <v>-</v>
      </c>
      <c r="D1200" t="s">
        <v>288</v>
      </c>
      <c r="E1200">
        <v>1719.2558750000001</v>
      </c>
      <c r="F1200">
        <v>2739.85</v>
      </c>
      <c r="G1200">
        <v>1244.2550365457801</v>
      </c>
      <c r="H1200">
        <v>-9.5440552954795894</v>
      </c>
      <c r="I1200">
        <v>305.981756171303</v>
      </c>
      <c r="J1200">
        <v>-7.7028337299709699</v>
      </c>
      <c r="K1200">
        <v>2420.8626649138801</v>
      </c>
      <c r="L1200">
        <v>1488.8484254950399</v>
      </c>
      <c r="M1200">
        <v>59.844741563109302</v>
      </c>
      <c r="N1200">
        <v>0.66571744078286199</v>
      </c>
      <c r="O1200">
        <v>4.5312699600343</v>
      </c>
      <c r="P1200">
        <v>1580.88957055214</v>
      </c>
      <c r="Q1200">
        <v>0.196824980266566</v>
      </c>
    </row>
    <row r="1201" spans="1:17" hidden="1" x14ac:dyDescent="0.3">
      <c r="A1201" t="s">
        <v>2550</v>
      </c>
      <c r="B1201" t="s">
        <v>2551</v>
      </c>
      <c r="C1201" t="str">
        <f>IFERROR(VLOOKUP(Table1[[#This Row],[Ticker]],[1]!Table1[[Symbol]:[Industry]],2,FALSE),"-")</f>
        <v>-</v>
      </c>
      <c r="D1201" t="s">
        <v>288</v>
      </c>
      <c r="E1201">
        <v>1718.8321207500001</v>
      </c>
      <c r="F1201">
        <v>274.5</v>
      </c>
      <c r="G1201">
        <v>864.17509517225005</v>
      </c>
      <c r="H1201">
        <v>21.718130774049001</v>
      </c>
      <c r="I1201">
        <v>319.29068110171499</v>
      </c>
      <c r="J1201">
        <v>17.0386837013282</v>
      </c>
      <c r="K1201">
        <v>210.288410186031</v>
      </c>
      <c r="L1201">
        <v>122.381976498925</v>
      </c>
      <c r="M1201">
        <v>70.743969593123396</v>
      </c>
      <c r="N1201">
        <v>1.0889695873085801</v>
      </c>
      <c r="O1201">
        <v>12.970209765556101</v>
      </c>
      <c r="P1201">
        <v>989.28571428571399</v>
      </c>
      <c r="Q1201">
        <v>0.232082738072661</v>
      </c>
    </row>
    <row r="1202" spans="1:17" hidden="1" x14ac:dyDescent="0.3">
      <c r="A1202" t="s">
        <v>2552</v>
      </c>
      <c r="B1202" t="s">
        <v>2553</v>
      </c>
      <c r="C1202" t="str">
        <f>IFERROR(VLOOKUP(Table1[[#This Row],[Ticker]],[1]!Table1[[Symbol]:[Industry]],2,FALSE),"-")</f>
        <v>-</v>
      </c>
      <c r="D1202" t="s">
        <v>176</v>
      </c>
      <c r="E1202">
        <v>1717.787403738</v>
      </c>
      <c r="F1202">
        <v>153.09</v>
      </c>
      <c r="G1202">
        <v>4.5086079743558898</v>
      </c>
      <c r="H1202">
        <v>-0.24575579938184899</v>
      </c>
      <c r="I1202">
        <v>3.23774334720743</v>
      </c>
      <c r="J1202">
        <v>-3.6177778511851399</v>
      </c>
      <c r="K1202">
        <v>137.16609940431201</v>
      </c>
      <c r="L1202">
        <v>134.57619875533601</v>
      </c>
      <c r="M1202">
        <v>70.583136176130793</v>
      </c>
      <c r="N1202">
        <v>2.3877876665079598</v>
      </c>
      <c r="O1202">
        <v>16.9246848259194</v>
      </c>
      <c r="P1202">
        <v>43.074766355140099</v>
      </c>
      <c r="Q1202">
        <v>3.8282785872778002E-2</v>
      </c>
    </row>
    <row r="1203" spans="1:17" hidden="1" x14ac:dyDescent="0.3">
      <c r="A1203" t="s">
        <v>2554</v>
      </c>
      <c r="B1203" t="s">
        <v>2555</v>
      </c>
      <c r="C1203" t="str">
        <f>IFERROR(VLOOKUP(Table1[[#This Row],[Ticker]],[1]!Table1[[Symbol]:[Industry]],2,FALSE),"-")</f>
        <v>-</v>
      </c>
      <c r="D1203" t="s">
        <v>1337</v>
      </c>
      <c r="E1203">
        <v>1709.69001359</v>
      </c>
      <c r="F1203">
        <v>602.9</v>
      </c>
      <c r="G1203">
        <v>64.010703527064905</v>
      </c>
      <c r="H1203">
        <v>18.660881137611401</v>
      </c>
      <c r="I1203">
        <v>1.5637958933110401</v>
      </c>
      <c r="J1203">
        <v>-4.1388629924655103</v>
      </c>
      <c r="K1203">
        <v>508.39097730025497</v>
      </c>
      <c r="L1203">
        <v>463.734895828822</v>
      </c>
      <c r="M1203">
        <v>74.072771934709394</v>
      </c>
      <c r="N1203">
        <v>2.61394469524069</v>
      </c>
      <c r="O1203">
        <v>2.9026372532758402</v>
      </c>
      <c r="P1203">
        <v>94.609425435765004</v>
      </c>
      <c r="Q1203">
        <v>3.70793490722E-2</v>
      </c>
    </row>
    <row r="1204" spans="1:17" hidden="1" x14ac:dyDescent="0.3">
      <c r="A1204" t="s">
        <v>2556</v>
      </c>
      <c r="B1204" t="s">
        <v>2557</v>
      </c>
      <c r="C1204" t="str">
        <f>IFERROR(VLOOKUP(Table1[[#This Row],[Ticker]],[1]!Table1[[Symbol]:[Industry]],2,FALSE),"-")</f>
        <v>-</v>
      </c>
      <c r="D1204" t="s">
        <v>409</v>
      </c>
      <c r="E1204">
        <v>1708.4368225000001</v>
      </c>
      <c r="F1204">
        <v>774.25</v>
      </c>
      <c r="G1204">
        <v>109.707680050316</v>
      </c>
      <c r="H1204">
        <v>-9.30490466508809</v>
      </c>
      <c r="I1204">
        <v>73.696902899242005</v>
      </c>
      <c r="J1204">
        <v>-2.4712406899203199</v>
      </c>
      <c r="K1204">
        <v>767.69851283962703</v>
      </c>
      <c r="L1204">
        <v>607.25285720357999</v>
      </c>
      <c r="M1204">
        <v>35.034460973431301</v>
      </c>
      <c r="N1204">
        <v>2.40490232742185</v>
      </c>
      <c r="O1204">
        <v>11.7210203422667</v>
      </c>
      <c r="P1204">
        <v>173.441638707398</v>
      </c>
      <c r="Q1204">
        <v>0.12756926237838501</v>
      </c>
    </row>
    <row r="1205" spans="1:17" hidden="1" x14ac:dyDescent="0.3">
      <c r="A1205" t="s">
        <v>2558</v>
      </c>
      <c r="B1205" t="s">
        <v>2559</v>
      </c>
      <c r="C1205" t="str">
        <f>IFERROR(VLOOKUP(Table1[[#This Row],[Ticker]],[1]!Table1[[Symbol]:[Industry]],2,FALSE),"-")</f>
        <v>-</v>
      </c>
      <c r="D1205" t="s">
        <v>775</v>
      </c>
      <c r="E1205">
        <v>1702.5820202079999</v>
      </c>
      <c r="F1205">
        <v>191.74</v>
      </c>
      <c r="G1205">
        <v>-3.3087637094803699</v>
      </c>
      <c r="H1205">
        <v>28.4115572513738</v>
      </c>
      <c r="I1205">
        <v>11.0963252908954</v>
      </c>
      <c r="J1205">
        <v>-3.4182237005062301</v>
      </c>
      <c r="M1205">
        <v>38.933535091056498</v>
      </c>
      <c r="O1205">
        <v>19.954104516532698</v>
      </c>
      <c r="P1205">
        <v>38.9420289855072</v>
      </c>
    </row>
    <row r="1206" spans="1:17" hidden="1" x14ac:dyDescent="0.3">
      <c r="A1206" t="s">
        <v>2560</v>
      </c>
      <c r="B1206" t="s">
        <v>2561</v>
      </c>
      <c r="C1206" t="str">
        <f>IFERROR(VLOOKUP(Table1[[#This Row],[Ticker]],[1]!Table1[[Symbol]:[Industry]],2,FALSE),"-")</f>
        <v>-</v>
      </c>
      <c r="D1206" t="s">
        <v>106</v>
      </c>
      <c r="E1206">
        <v>1700.9453133699999</v>
      </c>
      <c r="F1206">
        <v>114.65</v>
      </c>
      <c r="G1206">
        <v>9.2917787470793307</v>
      </c>
      <c r="H1206">
        <v>0.72737261177516999</v>
      </c>
      <c r="I1206">
        <v>-21.237391140137198</v>
      </c>
      <c r="J1206">
        <v>6.4597161215321099</v>
      </c>
      <c r="K1206">
        <v>111.738732886466</v>
      </c>
      <c r="L1206">
        <v>108.91551154290499</v>
      </c>
      <c r="M1206">
        <v>58.302706215984699</v>
      </c>
      <c r="N1206">
        <v>1.5336492442938701</v>
      </c>
      <c r="O1206">
        <v>38.639337112952397</v>
      </c>
      <c r="P1206">
        <v>56.412005457025899</v>
      </c>
      <c r="Q1206">
        <v>0.12233341654932101</v>
      </c>
    </row>
    <row r="1207" spans="1:17" hidden="1" x14ac:dyDescent="0.3">
      <c r="A1207" t="s">
        <v>2562</v>
      </c>
      <c r="B1207" t="s">
        <v>2563</v>
      </c>
      <c r="C1207" t="str">
        <f>IFERROR(VLOOKUP(Table1[[#This Row],[Ticker]],[1]!Table1[[Symbol]:[Industry]],2,FALSE),"-")</f>
        <v>-</v>
      </c>
      <c r="D1207" t="s">
        <v>46</v>
      </c>
      <c r="E1207">
        <v>1700.5282420000001</v>
      </c>
      <c r="F1207">
        <v>173.95</v>
      </c>
      <c r="G1207">
        <v>985.83163398987301</v>
      </c>
      <c r="H1207">
        <v>-11.414800079408201</v>
      </c>
      <c r="I1207">
        <v>150.51089680274401</v>
      </c>
      <c r="J1207">
        <v>-6.35694523348256</v>
      </c>
      <c r="K1207">
        <v>187.268245234315</v>
      </c>
      <c r="L1207">
        <v>107.493447429437</v>
      </c>
      <c r="M1207">
        <v>28.4611890979773</v>
      </c>
      <c r="N1207">
        <v>0.65519750909297203</v>
      </c>
      <c r="O1207">
        <v>32.451853981028997</v>
      </c>
      <c r="P1207">
        <v>1059.6666666666599</v>
      </c>
    </row>
    <row r="1208" spans="1:17" hidden="1" x14ac:dyDescent="0.3">
      <c r="A1208" t="s">
        <v>2564</v>
      </c>
      <c r="B1208" t="s">
        <v>2565</v>
      </c>
      <c r="C1208" t="str">
        <f>IFERROR(VLOOKUP(Table1[[#This Row],[Ticker]],[1]!Table1[[Symbol]:[Industry]],2,FALSE),"-")</f>
        <v>-</v>
      </c>
      <c r="D1208" t="s">
        <v>78</v>
      </c>
      <c r="E1208">
        <v>1699.60015034</v>
      </c>
      <c r="F1208">
        <v>114.95</v>
      </c>
      <c r="G1208">
        <v>20.205671063550898</v>
      </c>
      <c r="H1208">
        <v>-4.7244640157949798</v>
      </c>
      <c r="I1208">
        <v>-7.0490992951814802</v>
      </c>
      <c r="J1208">
        <v>-2.56837748378662</v>
      </c>
      <c r="K1208">
        <v>110.296624500132</v>
      </c>
      <c r="L1208">
        <v>102.52326892980599</v>
      </c>
      <c r="M1208">
        <v>64.6865710416632</v>
      </c>
      <c r="N1208">
        <v>1.28809582883056</v>
      </c>
      <c r="O1208">
        <v>7.7859939103958196</v>
      </c>
      <c r="P1208">
        <v>50.359712230215798</v>
      </c>
      <c r="Q1208">
        <v>-1.528218541452E-2</v>
      </c>
    </row>
    <row r="1209" spans="1:17" hidden="1" x14ac:dyDescent="0.3">
      <c r="A1209" t="s">
        <v>2566</v>
      </c>
      <c r="B1209" t="s">
        <v>2567</v>
      </c>
      <c r="C1209" t="str">
        <f>IFERROR(VLOOKUP(Table1[[#This Row],[Ticker]],[1]!Table1[[Symbol]:[Industry]],2,FALSE),"-")</f>
        <v>-</v>
      </c>
      <c r="D1209" t="s">
        <v>369</v>
      </c>
      <c r="E1209">
        <v>1697.476758</v>
      </c>
      <c r="F1209">
        <v>274.55</v>
      </c>
      <c r="G1209">
        <v>-2.34598815943732</v>
      </c>
      <c r="H1209">
        <v>-8.9793126100842695</v>
      </c>
      <c r="I1209">
        <v>-6.60085162131238E-2</v>
      </c>
      <c r="J1209">
        <v>-10.162332344921801</v>
      </c>
      <c r="K1209">
        <v>270.54447388138698</v>
      </c>
      <c r="L1209">
        <v>247.12860596859201</v>
      </c>
      <c r="M1209">
        <v>29.1746960237558</v>
      </c>
      <c r="N1209">
        <v>0.67169235911560199</v>
      </c>
      <c r="O1209">
        <v>13.622291021671799</v>
      </c>
      <c r="P1209">
        <v>36.067401808945597</v>
      </c>
      <c r="Q1209">
        <v>0.13931594127431601</v>
      </c>
    </row>
    <row r="1210" spans="1:17" x14ac:dyDescent="0.3">
      <c r="A1210" t="s">
        <v>2568</v>
      </c>
      <c r="B1210" t="s">
        <v>2569</v>
      </c>
      <c r="C1210" t="str">
        <f>IFERROR(VLOOKUP(Table1[[#This Row],[Ticker]],[1]!Table1[[Symbol]:[Industry]],2,FALSE),"-")</f>
        <v>Construction</v>
      </c>
      <c r="D1210" t="s">
        <v>114</v>
      </c>
      <c r="E1210">
        <v>1696.12558724</v>
      </c>
      <c r="F1210">
        <v>6.91</v>
      </c>
      <c r="G1210">
        <v>-40.361321478906902</v>
      </c>
      <c r="H1210">
        <v>-42.760088078166198</v>
      </c>
      <c r="I1210">
        <v>-76.541256363387404</v>
      </c>
      <c r="J1210">
        <v>-9.5888780341426401</v>
      </c>
      <c r="K1210">
        <v>11.992431401012499</v>
      </c>
      <c r="L1210">
        <v>15.299226485828999</v>
      </c>
      <c r="M1210">
        <v>17.052843429029799</v>
      </c>
      <c r="N1210">
        <v>1.0140207467371201</v>
      </c>
      <c r="O1210">
        <v>292.90882778581698</v>
      </c>
      <c r="P1210">
        <v>2.9806259314456098</v>
      </c>
      <c r="Q1210">
        <v>-8.9133490867249997E-3</v>
      </c>
    </row>
    <row r="1211" spans="1:17" hidden="1" x14ac:dyDescent="0.3">
      <c r="A1211" t="s">
        <v>2570</v>
      </c>
      <c r="B1211" t="s">
        <v>2571</v>
      </c>
      <c r="C1211" t="str">
        <f>IFERROR(VLOOKUP(Table1[[#This Row],[Ticker]],[1]!Table1[[Symbol]:[Industry]],2,FALSE),"-")</f>
        <v>-</v>
      </c>
      <c r="D1211" t="s">
        <v>647</v>
      </c>
      <c r="E1211">
        <v>1692.3029750000001</v>
      </c>
      <c r="F1211">
        <v>57.17</v>
      </c>
      <c r="G1211">
        <v>22.247242237893101</v>
      </c>
      <c r="H1211">
        <v>-4.16247000548318</v>
      </c>
      <c r="I1211">
        <v>-3.3969499255378</v>
      </c>
      <c r="J1211">
        <v>-2.2762922975026099</v>
      </c>
      <c r="K1211">
        <v>56.808096324961497</v>
      </c>
      <c r="L1211">
        <v>55.087558445154301</v>
      </c>
      <c r="M1211">
        <v>29.188193916460101</v>
      </c>
      <c r="N1211">
        <v>0.91504775909803604</v>
      </c>
      <c r="O1211">
        <v>36.435193283190401</v>
      </c>
      <c r="P1211">
        <v>52.047872340425499</v>
      </c>
      <c r="Q1211">
        <v>7.1071011628524999E-2</v>
      </c>
    </row>
    <row r="1212" spans="1:17" hidden="1" x14ac:dyDescent="0.3">
      <c r="A1212" t="s">
        <v>2572</v>
      </c>
      <c r="B1212" t="s">
        <v>2573</v>
      </c>
      <c r="C1212" t="str">
        <f>IFERROR(VLOOKUP(Table1[[#This Row],[Ticker]],[1]!Table1[[Symbol]:[Industry]],2,FALSE),"-")</f>
        <v>-</v>
      </c>
      <c r="D1212" t="s">
        <v>21</v>
      </c>
      <c r="E1212">
        <v>1691.9904716999999</v>
      </c>
      <c r="F1212">
        <v>1330.9</v>
      </c>
      <c r="G1212">
        <v>120.291965948852</v>
      </c>
      <c r="H1212">
        <v>6.8358134403358903</v>
      </c>
      <c r="I1212">
        <v>81.899131351675507</v>
      </c>
      <c r="J1212">
        <v>7.3782004330884003</v>
      </c>
      <c r="K1212">
        <v>1194.7123465473601</v>
      </c>
      <c r="L1212">
        <v>939.76637252363298</v>
      </c>
      <c r="M1212">
        <v>65.342760176135997</v>
      </c>
      <c r="N1212">
        <v>0.64535940228217403</v>
      </c>
      <c r="O1212">
        <v>10.3614095724697</v>
      </c>
      <c r="P1212">
        <v>158.377014172005</v>
      </c>
      <c r="Q1212">
        <v>0.15990829813558799</v>
      </c>
    </row>
    <row r="1213" spans="1:17" hidden="1" x14ac:dyDescent="0.3">
      <c r="A1213" t="s">
        <v>2574</v>
      </c>
      <c r="B1213" t="s">
        <v>2575</v>
      </c>
      <c r="C1213" t="str">
        <f>IFERROR(VLOOKUP(Table1[[#This Row],[Ticker]],[1]!Table1[[Symbol]:[Industry]],2,FALSE),"-")</f>
        <v>-</v>
      </c>
      <c r="D1213" t="s">
        <v>220</v>
      </c>
      <c r="E1213">
        <v>1689.2764408</v>
      </c>
      <c r="F1213">
        <v>440.8</v>
      </c>
      <c r="G1213">
        <v>-26.2002579368963</v>
      </c>
      <c r="H1213">
        <v>8.1191591596394497E-2</v>
      </c>
      <c r="I1213">
        <v>-35.1073070730518</v>
      </c>
      <c r="J1213">
        <v>-2.2588728692489002</v>
      </c>
      <c r="K1213">
        <v>447.25587137316103</v>
      </c>
      <c r="L1213">
        <v>490.71779917858498</v>
      </c>
      <c r="M1213">
        <v>50.189467273843903</v>
      </c>
      <c r="N1213">
        <v>0.56054951248223295</v>
      </c>
      <c r="O1213">
        <v>44.147005444645998</v>
      </c>
      <c r="P1213">
        <v>15.999999999999901</v>
      </c>
    </row>
    <row r="1214" spans="1:17" hidden="1" x14ac:dyDescent="0.3">
      <c r="A1214" t="s">
        <v>2576</v>
      </c>
      <c r="B1214" t="s">
        <v>2577</v>
      </c>
      <c r="C1214" t="str">
        <f>IFERROR(VLOOKUP(Table1[[#This Row],[Ticker]],[1]!Table1[[Symbol]:[Industry]],2,FALSE),"-")</f>
        <v>-</v>
      </c>
      <c r="D1214" t="s">
        <v>130</v>
      </c>
      <c r="E1214">
        <v>1688.5635064999999</v>
      </c>
      <c r="F1214">
        <v>247</v>
      </c>
      <c r="G1214">
        <v>-3.1501221843742702</v>
      </c>
      <c r="H1214">
        <v>-16.407183015934802</v>
      </c>
      <c r="I1214">
        <v>-48.891137080102297</v>
      </c>
      <c r="J1214">
        <v>-7.4177562313508503</v>
      </c>
      <c r="K1214">
        <v>270.517672714345</v>
      </c>
      <c r="L1214">
        <v>273.778813598201</v>
      </c>
      <c r="M1214">
        <v>24.932995919802501</v>
      </c>
      <c r="N1214">
        <v>0.87464600908400703</v>
      </c>
      <c r="O1214">
        <v>62.186234817813698</v>
      </c>
      <c r="P1214">
        <v>28.9480553380318</v>
      </c>
      <c r="Q1214">
        <v>0.100028903752426</v>
      </c>
    </row>
    <row r="1215" spans="1:17" hidden="1" x14ac:dyDescent="0.3">
      <c r="A1215" t="s">
        <v>2578</v>
      </c>
      <c r="B1215" t="s">
        <v>2579</v>
      </c>
      <c r="C1215" t="str">
        <f>IFERROR(VLOOKUP(Table1[[#This Row],[Ticker]],[1]!Table1[[Symbol]:[Industry]],2,FALSE),"-")</f>
        <v>-</v>
      </c>
      <c r="D1215" t="s">
        <v>396</v>
      </c>
      <c r="E1215">
        <v>1684.47943059</v>
      </c>
      <c r="F1215">
        <v>694.65</v>
      </c>
      <c r="G1215">
        <v>-31.779309943368698</v>
      </c>
      <c r="H1215">
        <v>-5.40263193781536</v>
      </c>
      <c r="I1215">
        <v>-15.8524714595398</v>
      </c>
      <c r="J1215">
        <v>-3.19771831979212</v>
      </c>
      <c r="K1215">
        <v>693.21619056332702</v>
      </c>
      <c r="L1215">
        <v>706.02458867600899</v>
      </c>
      <c r="M1215">
        <v>45.117527363293803</v>
      </c>
      <c r="N1215">
        <v>1.59736681161299</v>
      </c>
      <c r="O1215">
        <v>32.440797523932901</v>
      </c>
      <c r="P1215">
        <v>10.9664536741214</v>
      </c>
      <c r="Q1215">
        <v>5.4483216656720001E-3</v>
      </c>
    </row>
    <row r="1216" spans="1:17" hidden="1" x14ac:dyDescent="0.3">
      <c r="A1216" t="s">
        <v>2580</v>
      </c>
      <c r="B1216" t="s">
        <v>2581</v>
      </c>
      <c r="C1216" t="str">
        <f>IFERROR(VLOOKUP(Table1[[#This Row],[Ticker]],[1]!Table1[[Symbol]:[Industry]],2,FALSE),"-")</f>
        <v>-</v>
      </c>
      <c r="D1216" t="s">
        <v>46</v>
      </c>
      <c r="E1216">
        <v>1683.8721003650001</v>
      </c>
      <c r="F1216">
        <v>174.85</v>
      </c>
      <c r="G1216">
        <v>240.891881409516</v>
      </c>
      <c r="H1216">
        <v>-3.41716682153629</v>
      </c>
      <c r="I1216">
        <v>15.8063464763928</v>
      </c>
      <c r="J1216">
        <v>0.66457084813118295</v>
      </c>
      <c r="K1216">
        <v>154.367618363909</v>
      </c>
      <c r="L1216">
        <v>126.08439502554</v>
      </c>
      <c r="M1216">
        <v>58.169544469550502</v>
      </c>
      <c r="N1216">
        <v>0.423188088845457</v>
      </c>
      <c r="O1216">
        <v>12.6737203317129</v>
      </c>
      <c r="P1216">
        <v>269.66173361522198</v>
      </c>
      <c r="Q1216">
        <v>0.143038864123092</v>
      </c>
    </row>
    <row r="1217" spans="1:17" hidden="1" x14ac:dyDescent="0.3">
      <c r="A1217" t="s">
        <v>2582</v>
      </c>
      <c r="B1217" t="s">
        <v>2583</v>
      </c>
      <c r="C1217" t="str">
        <f>IFERROR(VLOOKUP(Table1[[#This Row],[Ticker]],[1]!Table1[[Symbol]:[Industry]],2,FALSE),"-")</f>
        <v>-</v>
      </c>
      <c r="E1217">
        <v>1677.2068624999999</v>
      </c>
      <c r="F1217">
        <v>861.25</v>
      </c>
      <c r="G1217">
        <v>210.3620303031</v>
      </c>
      <c r="H1217">
        <v>30.121591652491201</v>
      </c>
      <c r="I1217">
        <v>84.118519375561306</v>
      </c>
      <c r="J1217">
        <v>-3.8699240723970001</v>
      </c>
      <c r="K1217">
        <v>675.38151038785702</v>
      </c>
      <c r="L1217">
        <v>497.38197964936302</v>
      </c>
      <c r="M1217">
        <v>60.963789355196297</v>
      </c>
      <c r="N1217">
        <v>1.40985356924954</v>
      </c>
      <c r="O1217">
        <v>10.188679245283</v>
      </c>
      <c r="P1217">
        <v>261.11111111111097</v>
      </c>
    </row>
    <row r="1218" spans="1:17" hidden="1" x14ac:dyDescent="0.3">
      <c r="A1218" t="s">
        <v>2584</v>
      </c>
      <c r="B1218" t="s">
        <v>2585</v>
      </c>
      <c r="C1218" t="str">
        <f>IFERROR(VLOOKUP(Table1[[#This Row],[Ticker]],[1]!Table1[[Symbol]:[Industry]],2,FALSE),"-")</f>
        <v>-</v>
      </c>
      <c r="D1218" t="s">
        <v>62</v>
      </c>
      <c r="E1218">
        <v>1671.43350308</v>
      </c>
      <c r="F1218">
        <v>2705.45</v>
      </c>
      <c r="G1218">
        <v>4.5030102990021401</v>
      </c>
      <c r="H1218">
        <v>2.32540634412568</v>
      </c>
      <c r="I1218">
        <v>22.057781699911601</v>
      </c>
      <c r="J1218">
        <v>4.2586435966285796</v>
      </c>
      <c r="K1218">
        <v>2370.4957691534701</v>
      </c>
      <c r="L1218">
        <v>2158.75055832822</v>
      </c>
      <c r="M1218">
        <v>82.794487879525605</v>
      </c>
      <c r="N1218">
        <v>1.1890827280623499</v>
      </c>
      <c r="O1218">
        <v>4.3781995601471104</v>
      </c>
      <c r="P1218">
        <v>56.556333545512402</v>
      </c>
      <c r="Q1218">
        <v>1.6099456389817E-2</v>
      </c>
    </row>
    <row r="1219" spans="1:17" hidden="1" x14ac:dyDescent="0.3">
      <c r="A1219" t="s">
        <v>2586</v>
      </c>
      <c r="B1219" t="s">
        <v>2587</v>
      </c>
      <c r="C1219" t="str">
        <f>IFERROR(VLOOKUP(Table1[[#This Row],[Ticker]],[1]!Table1[[Symbol]:[Industry]],2,FALSE),"-")</f>
        <v>-</v>
      </c>
      <c r="D1219" t="s">
        <v>550</v>
      </c>
      <c r="E1219">
        <v>1668.564520529</v>
      </c>
      <c r="F1219">
        <v>97.22</v>
      </c>
      <c r="G1219">
        <v>21.299046371937099</v>
      </c>
      <c r="H1219">
        <v>5.36117983342284</v>
      </c>
      <c r="I1219">
        <v>8.6857732944638197</v>
      </c>
      <c r="J1219">
        <v>2.86797733932202</v>
      </c>
      <c r="K1219">
        <v>88.022996831147495</v>
      </c>
      <c r="L1219">
        <v>77.672653693125</v>
      </c>
      <c r="M1219">
        <v>52.108665365643503</v>
      </c>
      <c r="N1219">
        <v>1.1343993581137499</v>
      </c>
      <c r="O1219">
        <v>7.9510388808887003</v>
      </c>
      <c r="P1219">
        <v>73.762287756925801</v>
      </c>
      <c r="Q1219">
        <v>1.729689486287E-3</v>
      </c>
    </row>
    <row r="1220" spans="1:17" hidden="1" x14ac:dyDescent="0.3">
      <c r="A1220" t="s">
        <v>2588</v>
      </c>
      <c r="B1220" t="s">
        <v>2589</v>
      </c>
      <c r="C1220" t="str">
        <f>IFERROR(VLOOKUP(Table1[[#This Row],[Ticker]],[1]!Table1[[Symbol]:[Industry]],2,FALSE),"-")</f>
        <v>-</v>
      </c>
      <c r="D1220" t="s">
        <v>140</v>
      </c>
      <c r="E1220">
        <v>1668.52203485</v>
      </c>
      <c r="F1220">
        <v>98.45</v>
      </c>
      <c r="G1220">
        <v>26.705829766648101</v>
      </c>
      <c r="H1220">
        <v>2.2879382850801102</v>
      </c>
      <c r="I1220">
        <v>-1.88813853560839</v>
      </c>
      <c r="J1220">
        <v>-8.0962763292322499</v>
      </c>
      <c r="K1220">
        <v>95.838293787957696</v>
      </c>
      <c r="L1220">
        <v>87.720844760317107</v>
      </c>
      <c r="M1220">
        <v>40.708507484678201</v>
      </c>
      <c r="N1220">
        <v>1.3465822476564</v>
      </c>
      <c r="O1220">
        <v>15.7948197054342</v>
      </c>
      <c r="P1220">
        <v>80.642201834862306</v>
      </c>
      <c r="Q1220">
        <v>3.9481573045412999E-2</v>
      </c>
    </row>
    <row r="1221" spans="1:17" hidden="1" x14ac:dyDescent="0.3">
      <c r="A1221" t="s">
        <v>2590</v>
      </c>
      <c r="B1221" t="s">
        <v>2591</v>
      </c>
      <c r="C1221" t="str">
        <f>IFERROR(VLOOKUP(Table1[[#This Row],[Ticker]],[1]!Table1[[Symbol]:[Industry]],2,FALSE),"-")</f>
        <v>-</v>
      </c>
      <c r="D1221" t="s">
        <v>130</v>
      </c>
      <c r="E1221">
        <v>1655.1291791399999</v>
      </c>
      <c r="F1221">
        <v>13.82</v>
      </c>
      <c r="G1221">
        <v>-31.9750481999782</v>
      </c>
      <c r="H1221">
        <v>-4.5554097155931403</v>
      </c>
      <c r="I1221">
        <v>-2.0158625961321799</v>
      </c>
      <c r="J1221">
        <v>-5.5672993659470702</v>
      </c>
      <c r="K1221">
        <v>13.761082884127701</v>
      </c>
      <c r="L1221">
        <v>13.354088330094999</v>
      </c>
      <c r="M1221">
        <v>47.280139257723398</v>
      </c>
      <c r="N1221">
        <v>0.81826107531405401</v>
      </c>
      <c r="O1221">
        <v>33.140376266280697</v>
      </c>
      <c r="P1221">
        <v>77.179487179487197</v>
      </c>
      <c r="Q1221">
        <v>5.3837339648638002E-2</v>
      </c>
    </row>
    <row r="1222" spans="1:17" hidden="1" x14ac:dyDescent="0.3">
      <c r="A1222" t="s">
        <v>2592</v>
      </c>
      <c r="B1222" t="s">
        <v>2593</v>
      </c>
      <c r="C1222" t="str">
        <f>IFERROR(VLOOKUP(Table1[[#This Row],[Ticker]],[1]!Table1[[Symbol]:[Industry]],2,FALSE),"-")</f>
        <v>-</v>
      </c>
      <c r="D1222" t="s">
        <v>253</v>
      </c>
      <c r="E1222">
        <v>1652.04086871</v>
      </c>
      <c r="F1222">
        <v>121.89</v>
      </c>
      <c r="G1222">
        <v>-14.253144441418399</v>
      </c>
      <c r="H1222">
        <v>-8.6274493691536698</v>
      </c>
      <c r="I1222">
        <v>-5.3196332543612002</v>
      </c>
      <c r="J1222">
        <v>4.0056596419125103</v>
      </c>
      <c r="K1222">
        <v>113.617926296202</v>
      </c>
      <c r="L1222">
        <v>111.02063914783599</v>
      </c>
      <c r="M1222">
        <v>57.945913280078202</v>
      </c>
      <c r="N1222">
        <v>1.3618069268208901</v>
      </c>
      <c r="O1222">
        <v>5.8249241119041804</v>
      </c>
      <c r="P1222">
        <v>32.489130434782602</v>
      </c>
      <c r="Q1222">
        <v>-2.0262519692541E-2</v>
      </c>
    </row>
    <row r="1223" spans="1:17" hidden="1" x14ac:dyDescent="0.3">
      <c r="A1223" t="s">
        <v>2594</v>
      </c>
      <c r="B1223" t="s">
        <v>2595</v>
      </c>
      <c r="C1223" t="str">
        <f>IFERROR(VLOOKUP(Table1[[#This Row],[Ticker]],[1]!Table1[[Symbol]:[Industry]],2,FALSE),"-")</f>
        <v>-</v>
      </c>
      <c r="E1223">
        <v>1640.33782</v>
      </c>
      <c r="F1223">
        <v>2000.9</v>
      </c>
      <c r="G1223">
        <v>828.95789914120405</v>
      </c>
      <c r="H1223">
        <v>35.989787372338398</v>
      </c>
      <c r="I1223">
        <v>140.42066013735499</v>
      </c>
      <c r="J1223">
        <v>15.0864278242938</v>
      </c>
      <c r="K1223">
        <v>1405.9347892981</v>
      </c>
      <c r="L1223">
        <v>870.95143016741997</v>
      </c>
      <c r="M1223">
        <v>80.519907884831795</v>
      </c>
      <c r="N1223">
        <v>0.87602030528060004</v>
      </c>
      <c r="O1223">
        <v>3.9482232995151998</v>
      </c>
      <c r="P1223">
        <v>1005.46961325966</v>
      </c>
    </row>
    <row r="1224" spans="1:17" hidden="1" x14ac:dyDescent="0.3">
      <c r="A1224" t="s">
        <v>2596</v>
      </c>
      <c r="B1224" t="s">
        <v>2597</v>
      </c>
      <c r="C1224" t="str">
        <f>IFERROR(VLOOKUP(Table1[[#This Row],[Ticker]],[1]!Table1[[Symbol]:[Industry]],2,FALSE),"-")</f>
        <v>-</v>
      </c>
      <c r="D1224" t="s">
        <v>396</v>
      </c>
      <c r="E1224">
        <v>1639.90555047</v>
      </c>
      <c r="F1224">
        <v>10.6</v>
      </c>
      <c r="G1224">
        <v>-44.547514474623704</v>
      </c>
      <c r="H1224">
        <v>-15.852283291383801</v>
      </c>
      <c r="I1224">
        <v>-32.160396841899399</v>
      </c>
      <c r="J1224">
        <v>-3.21678001479843</v>
      </c>
      <c r="K1224">
        <v>11.804110822852699</v>
      </c>
      <c r="L1224">
        <v>12.4035678894678</v>
      </c>
      <c r="M1224">
        <v>30.258113507896802</v>
      </c>
      <c r="N1224">
        <v>1.6795054081004801</v>
      </c>
      <c r="O1224">
        <v>58.805031446540802</v>
      </c>
      <c r="P1224">
        <v>7.0707070707070701</v>
      </c>
      <c r="Q1224">
        <v>0.14143493123058201</v>
      </c>
    </row>
    <row r="1225" spans="1:17" hidden="1" x14ac:dyDescent="0.3">
      <c r="A1225" t="s">
        <v>2598</v>
      </c>
      <c r="B1225" t="s">
        <v>2599</v>
      </c>
      <c r="C1225" t="str">
        <f>IFERROR(VLOOKUP(Table1[[#This Row],[Ticker]],[1]!Table1[[Symbol]:[Industry]],2,FALSE),"-")</f>
        <v>-</v>
      </c>
      <c r="D1225" t="s">
        <v>557</v>
      </c>
      <c r="E1225">
        <v>1631.1213</v>
      </c>
      <c r="F1225">
        <v>155.79</v>
      </c>
      <c r="G1225">
        <v>86.722674582594195</v>
      </c>
      <c r="H1225">
        <v>-13.7949729782777</v>
      </c>
      <c r="I1225">
        <v>36.193715229075501</v>
      </c>
      <c r="J1225">
        <v>1.82510196061507</v>
      </c>
      <c r="K1225">
        <v>158.57339990555599</v>
      </c>
      <c r="L1225">
        <v>130.96026859471601</v>
      </c>
      <c r="M1225">
        <v>42.686776544598402</v>
      </c>
      <c r="N1225">
        <v>0.414845496723595</v>
      </c>
      <c r="O1225">
        <v>17.465819372231799</v>
      </c>
      <c r="P1225">
        <v>119.422535211267</v>
      </c>
      <c r="Q1225">
        <v>3.0661772335057E-2</v>
      </c>
    </row>
    <row r="1226" spans="1:17" hidden="1" x14ac:dyDescent="0.3">
      <c r="A1226" t="s">
        <v>2600</v>
      </c>
      <c r="B1226" t="s">
        <v>2601</v>
      </c>
      <c r="C1226" t="str">
        <f>IFERROR(VLOOKUP(Table1[[#This Row],[Ticker]],[1]!Table1[[Symbol]:[Industry]],2,FALSE),"-")</f>
        <v>-</v>
      </c>
      <c r="D1226" t="s">
        <v>193</v>
      </c>
      <c r="E1226">
        <v>1629.7779854400001</v>
      </c>
      <c r="F1226">
        <v>515.35</v>
      </c>
      <c r="G1226">
        <v>-19.913755779271899</v>
      </c>
      <c r="H1226">
        <v>-7.0214971149374801</v>
      </c>
      <c r="I1226">
        <v>-16.505290009599499</v>
      </c>
      <c r="J1226">
        <v>-1.8068220510730899</v>
      </c>
      <c r="K1226">
        <v>498.29337873450902</v>
      </c>
      <c r="L1226">
        <v>499.87671648649899</v>
      </c>
      <c r="M1226">
        <v>64.768571558238307</v>
      </c>
      <c r="N1226">
        <v>1.0675429473676099</v>
      </c>
      <c r="O1226">
        <v>34.374696807994503</v>
      </c>
      <c r="P1226">
        <v>28.1965174129353</v>
      </c>
      <c r="Q1226">
        <v>-2.7658469361536001E-2</v>
      </c>
    </row>
    <row r="1227" spans="1:17" hidden="1" x14ac:dyDescent="0.3">
      <c r="A1227" t="s">
        <v>2602</v>
      </c>
      <c r="B1227" t="s">
        <v>2603</v>
      </c>
      <c r="C1227" t="str">
        <f>IFERROR(VLOOKUP(Table1[[#This Row],[Ticker]],[1]!Table1[[Symbol]:[Industry]],2,FALSE),"-")</f>
        <v>-</v>
      </c>
      <c r="D1227" t="s">
        <v>46</v>
      </c>
      <c r="E1227">
        <v>1628.4149825249999</v>
      </c>
      <c r="F1227">
        <v>72.33</v>
      </c>
      <c r="G1227">
        <v>37.603174243301297</v>
      </c>
      <c r="H1227">
        <v>-2.18022934041276</v>
      </c>
      <c r="I1227">
        <v>-25.157731596696799</v>
      </c>
      <c r="J1227">
        <v>-1.9911539043223301</v>
      </c>
      <c r="K1227">
        <v>71.028418780274706</v>
      </c>
      <c r="L1227">
        <v>67.586013266137897</v>
      </c>
      <c r="M1227">
        <v>48.408958220179301</v>
      </c>
      <c r="N1227">
        <v>0.70259102472220702</v>
      </c>
      <c r="O1227">
        <v>28.7847366238075</v>
      </c>
      <c r="P1227">
        <v>72.419547079856898</v>
      </c>
      <c r="Q1227">
        <v>0.10828260690056001</v>
      </c>
    </row>
    <row r="1228" spans="1:17" hidden="1" x14ac:dyDescent="0.3">
      <c r="A1228" t="s">
        <v>2604</v>
      </c>
      <c r="B1228" t="s">
        <v>2605</v>
      </c>
      <c r="C1228" t="str">
        <f>IFERROR(VLOOKUP(Table1[[#This Row],[Ticker]],[1]!Table1[[Symbol]:[Industry]],2,FALSE),"-")</f>
        <v>-</v>
      </c>
      <c r="D1228" t="s">
        <v>70</v>
      </c>
      <c r="E1228">
        <v>1622.72660836</v>
      </c>
      <c r="F1228">
        <v>636.35</v>
      </c>
      <c r="G1228">
        <v>117.536610212897</v>
      </c>
      <c r="H1228">
        <v>0.84711033022587601</v>
      </c>
      <c r="I1228">
        <v>66.436884831276103</v>
      </c>
      <c r="J1228">
        <v>-4.3941112592640703</v>
      </c>
      <c r="K1228">
        <v>541.86077592933805</v>
      </c>
      <c r="L1228">
        <v>411.993164898033</v>
      </c>
      <c r="M1228">
        <v>63.000167486491897</v>
      </c>
      <c r="N1228">
        <v>1.3729952225898301</v>
      </c>
      <c r="O1228">
        <v>6.85943270212932</v>
      </c>
      <c r="P1228">
        <v>219.292523833416</v>
      </c>
      <c r="Q1228">
        <v>0.196551233057431</v>
      </c>
    </row>
    <row r="1229" spans="1:17" hidden="1" x14ac:dyDescent="0.3">
      <c r="A1229" t="s">
        <v>2606</v>
      </c>
      <c r="B1229" t="s">
        <v>2607</v>
      </c>
      <c r="C1229" t="str">
        <f>IFERROR(VLOOKUP(Table1[[#This Row],[Ticker]],[1]!Table1[[Symbol]:[Industry]],2,FALSE),"-")</f>
        <v>-</v>
      </c>
      <c r="D1229" t="s">
        <v>24</v>
      </c>
      <c r="E1229">
        <v>1622.4315704000001</v>
      </c>
      <c r="F1229">
        <v>360.2</v>
      </c>
      <c r="G1229">
        <v>-42.865365753066101</v>
      </c>
      <c r="H1229">
        <v>1.78486806218463</v>
      </c>
      <c r="I1229">
        <v>-28.460276752690199</v>
      </c>
      <c r="J1229">
        <v>1.24928496715102</v>
      </c>
      <c r="K1229">
        <v>349.88741921272299</v>
      </c>
      <c r="M1229">
        <v>66.767029436922201</v>
      </c>
      <c r="N1229">
        <v>0.80736981273891795</v>
      </c>
      <c r="O1229">
        <v>30.2054414214325</v>
      </c>
      <c r="P1229">
        <v>15.6711624919717</v>
      </c>
    </row>
    <row r="1230" spans="1:17" hidden="1" x14ac:dyDescent="0.3">
      <c r="A1230" t="s">
        <v>2608</v>
      </c>
      <c r="B1230" t="s">
        <v>2609</v>
      </c>
      <c r="C1230" t="str">
        <f>IFERROR(VLOOKUP(Table1[[#This Row],[Ticker]],[1]!Table1[[Symbol]:[Industry]],2,FALSE),"-")</f>
        <v>-</v>
      </c>
      <c r="D1230" t="s">
        <v>800</v>
      </c>
      <c r="E1230">
        <v>1620.8730640189999</v>
      </c>
      <c r="F1230">
        <v>8.0299999999999994</v>
      </c>
      <c r="G1230">
        <v>-96.522958009569393</v>
      </c>
      <c r="H1230">
        <v>-9.8281369883204004</v>
      </c>
      <c r="I1230">
        <v>-71.708224207534201</v>
      </c>
      <c r="J1230">
        <v>-1.0507150328489701</v>
      </c>
      <c r="K1230">
        <v>11.8557724583668</v>
      </c>
      <c r="L1230">
        <v>16.706506369690999</v>
      </c>
      <c r="M1230">
        <v>6.4468840668105702</v>
      </c>
      <c r="N1230">
        <v>0.28871041619550802</v>
      </c>
      <c r="O1230">
        <v>259.90037359900299</v>
      </c>
      <c r="P1230">
        <v>0</v>
      </c>
      <c r="Q1230">
        <v>-1.0464781420455E-2</v>
      </c>
    </row>
    <row r="1231" spans="1:17" hidden="1" x14ac:dyDescent="0.3">
      <c r="A1231" t="s">
        <v>2610</v>
      </c>
      <c r="B1231" t="s">
        <v>2611</v>
      </c>
      <c r="C1231" t="str">
        <f>IFERROR(VLOOKUP(Table1[[#This Row],[Ticker]],[1]!Table1[[Symbol]:[Industry]],2,FALSE),"-")</f>
        <v>-</v>
      </c>
      <c r="D1231" t="s">
        <v>97</v>
      </c>
      <c r="E1231">
        <v>1610.1524999999999</v>
      </c>
      <c r="F1231">
        <v>159.5</v>
      </c>
      <c r="G1231">
        <v>-30.983112756679098</v>
      </c>
      <c r="H1231">
        <v>8.6152252050417708</v>
      </c>
      <c r="I1231">
        <v>-13.5320313165847</v>
      </c>
      <c r="J1231">
        <v>6.3934648679683403E-2</v>
      </c>
      <c r="K1231">
        <v>146.05485412055</v>
      </c>
      <c r="L1231">
        <v>148.16404178233401</v>
      </c>
      <c r="M1231">
        <v>67.180398537454906</v>
      </c>
      <c r="N1231">
        <v>1.1698963578372199</v>
      </c>
      <c r="O1231">
        <v>27.272727272727199</v>
      </c>
      <c r="P1231">
        <v>40.5905685323931</v>
      </c>
      <c r="Q1231">
        <v>0.122801768246903</v>
      </c>
    </row>
    <row r="1232" spans="1:17" hidden="1" x14ac:dyDescent="0.3">
      <c r="A1232" t="s">
        <v>2612</v>
      </c>
      <c r="B1232" t="s">
        <v>2613</v>
      </c>
      <c r="C1232" t="str">
        <f>IFERROR(VLOOKUP(Table1[[#This Row],[Ticker]],[1]!Table1[[Symbol]:[Industry]],2,FALSE),"-")</f>
        <v>-</v>
      </c>
      <c r="D1232" t="s">
        <v>647</v>
      </c>
      <c r="E1232">
        <v>1608.7757558999999</v>
      </c>
      <c r="F1232">
        <v>707.65</v>
      </c>
      <c r="G1232">
        <v>3579.9137928909599</v>
      </c>
      <c r="H1232">
        <v>17.731170879086001</v>
      </c>
      <c r="I1232">
        <v>145.03719001555501</v>
      </c>
      <c r="J1232">
        <v>11.1831559348929</v>
      </c>
      <c r="K1232">
        <v>579.63215035556402</v>
      </c>
      <c r="L1232">
        <v>363.54444166797799</v>
      </c>
      <c r="M1232">
        <v>76.783108909522696</v>
      </c>
      <c r="N1232">
        <v>1.41851225013116</v>
      </c>
      <c r="O1232">
        <v>4.9106196566099003</v>
      </c>
      <c r="P1232">
        <v>3492.1319796954299</v>
      </c>
    </row>
    <row r="1233" spans="1:17" hidden="1" x14ac:dyDescent="0.3">
      <c r="A1233" t="s">
        <v>2614</v>
      </c>
      <c r="B1233" t="s">
        <v>2615</v>
      </c>
      <c r="C1233" t="str">
        <f>IFERROR(VLOOKUP(Table1[[#This Row],[Ticker]],[1]!Table1[[Symbol]:[Industry]],2,FALSE),"-")</f>
        <v>-</v>
      </c>
      <c r="D1233" t="s">
        <v>2616</v>
      </c>
      <c r="E1233">
        <v>1601.3193455999999</v>
      </c>
      <c r="F1233">
        <v>10.14</v>
      </c>
      <c r="G1233">
        <v>264.33003654578403</v>
      </c>
      <c r="H1233">
        <v>-15.6471971552066</v>
      </c>
      <c r="I1233">
        <v>-37.519419908385103</v>
      </c>
      <c r="J1233">
        <v>-8.2065121342982401</v>
      </c>
      <c r="K1233">
        <v>10.835937987266901</v>
      </c>
      <c r="L1233">
        <v>10.013294249539401</v>
      </c>
      <c r="M1233">
        <v>19.067157740279999</v>
      </c>
      <c r="N1233">
        <v>0.90804091798771802</v>
      </c>
      <c r="O1233">
        <v>67.652859960552206</v>
      </c>
      <c r="P1233">
        <v>313.87755102040802</v>
      </c>
    </row>
    <row r="1234" spans="1:17" hidden="1" x14ac:dyDescent="0.3">
      <c r="A1234" t="s">
        <v>2617</v>
      </c>
      <c r="B1234" t="s">
        <v>2618</v>
      </c>
      <c r="C1234" t="str">
        <f>IFERROR(VLOOKUP(Table1[[#This Row],[Ticker]],[1]!Table1[[Symbol]:[Industry]],2,FALSE),"-")</f>
        <v>-</v>
      </c>
      <c r="D1234" t="s">
        <v>220</v>
      </c>
      <c r="E1234">
        <v>1598.9614932249999</v>
      </c>
      <c r="F1234">
        <v>904.25</v>
      </c>
      <c r="G1234">
        <v>141.10979757248401</v>
      </c>
      <c r="H1234">
        <v>0.79034922757603698</v>
      </c>
      <c r="I1234">
        <v>86.623297118542396</v>
      </c>
      <c r="J1234">
        <v>-4.8791332634119797</v>
      </c>
      <c r="K1234">
        <v>834.93916594669201</v>
      </c>
      <c r="L1234">
        <v>647.96840590532099</v>
      </c>
      <c r="M1234">
        <v>54.152304982133302</v>
      </c>
      <c r="N1234">
        <v>1.2464346865460301</v>
      </c>
      <c r="O1234">
        <v>6.8233342549073699</v>
      </c>
      <c r="P1234">
        <v>186.83584456780301</v>
      </c>
      <c r="Q1234">
        <v>0.149223393006473</v>
      </c>
    </row>
    <row r="1235" spans="1:17" hidden="1" x14ac:dyDescent="0.3">
      <c r="A1235" t="s">
        <v>2619</v>
      </c>
      <c r="B1235" t="s">
        <v>2620</v>
      </c>
      <c r="C1235" t="str">
        <f>IFERROR(VLOOKUP(Table1[[#This Row],[Ticker]],[1]!Table1[[Symbol]:[Industry]],2,FALSE),"-")</f>
        <v>-</v>
      </c>
      <c r="D1235" t="s">
        <v>1533</v>
      </c>
      <c r="E1235">
        <v>1592.3657363899999</v>
      </c>
      <c r="F1235">
        <v>117.24</v>
      </c>
      <c r="G1235">
        <v>19.698914413112298</v>
      </c>
      <c r="H1235">
        <v>9.2344939403484307</v>
      </c>
      <c r="I1235">
        <v>-15.284522427642401</v>
      </c>
      <c r="J1235">
        <v>8.4678513335072897E-2</v>
      </c>
      <c r="K1235">
        <v>108.364514976588</v>
      </c>
      <c r="L1235">
        <v>107.900449428716</v>
      </c>
      <c r="M1235">
        <v>65.836781403885297</v>
      </c>
      <c r="N1235">
        <v>2.72705849106464</v>
      </c>
      <c r="O1235">
        <v>32.036847492323403</v>
      </c>
      <c r="P1235">
        <v>51.668822768434602</v>
      </c>
      <c r="Q1235">
        <v>4.7998621423415003E-2</v>
      </c>
    </row>
    <row r="1236" spans="1:17" hidden="1" x14ac:dyDescent="0.3">
      <c r="A1236" t="s">
        <v>2621</v>
      </c>
      <c r="B1236" t="s">
        <v>2622</v>
      </c>
      <c r="C1236" t="str">
        <f>IFERROR(VLOOKUP(Table1[[#This Row],[Ticker]],[1]!Table1[[Symbol]:[Industry]],2,FALSE),"-")</f>
        <v>-</v>
      </c>
      <c r="D1236" t="s">
        <v>258</v>
      </c>
      <c r="E1236">
        <v>1590.3437445</v>
      </c>
      <c r="F1236">
        <v>2754.7</v>
      </c>
      <c r="G1236">
        <v>276.91681038575501</v>
      </c>
      <c r="H1236">
        <v>20.4303119874182</v>
      </c>
      <c r="I1236">
        <v>54.581001524486602</v>
      </c>
      <c r="J1236">
        <v>-3.4386931749254801</v>
      </c>
      <c r="K1236">
        <v>2253.1050160413101</v>
      </c>
      <c r="L1236">
        <v>1714.5489724802401</v>
      </c>
      <c r="M1236">
        <v>67.415847756583005</v>
      </c>
      <c r="N1236">
        <v>0.63841958069801197</v>
      </c>
      <c r="O1236">
        <v>3.4595418738882602</v>
      </c>
      <c r="P1236">
        <v>330.42187499999898</v>
      </c>
      <c r="Q1236">
        <v>0.14245817767515301</v>
      </c>
    </row>
    <row r="1237" spans="1:17" hidden="1" x14ac:dyDescent="0.3">
      <c r="A1237" t="s">
        <v>2623</v>
      </c>
      <c r="B1237" t="s">
        <v>2624</v>
      </c>
      <c r="C1237" t="str">
        <f>IFERROR(VLOOKUP(Table1[[#This Row],[Ticker]],[1]!Table1[[Symbol]:[Industry]],2,FALSE),"-")</f>
        <v>-</v>
      </c>
      <c r="D1237" t="s">
        <v>409</v>
      </c>
      <c r="E1237">
        <v>1590.04258882</v>
      </c>
      <c r="F1237">
        <v>39.700000000000003</v>
      </c>
      <c r="G1237">
        <v>58.1263328420807</v>
      </c>
      <c r="H1237">
        <v>-8.5124822964599307</v>
      </c>
      <c r="I1237">
        <v>4.64753430528439</v>
      </c>
      <c r="J1237">
        <v>-2.5689336563307599</v>
      </c>
      <c r="K1237">
        <v>39.037263763192101</v>
      </c>
      <c r="L1237">
        <v>34.061436632054203</v>
      </c>
      <c r="M1237">
        <v>52.750071254105301</v>
      </c>
      <c r="N1237">
        <v>0.41539960287446798</v>
      </c>
      <c r="O1237">
        <v>17.1284634760705</v>
      </c>
      <c r="P1237">
        <v>94.607843137254903</v>
      </c>
      <c r="Q1237">
        <v>-3.4767021923074001E-2</v>
      </c>
    </row>
    <row r="1238" spans="1:17" hidden="1" x14ac:dyDescent="0.3">
      <c r="A1238" t="s">
        <v>2625</v>
      </c>
      <c r="B1238" t="s">
        <v>2626</v>
      </c>
      <c r="C1238" t="str">
        <f>IFERROR(VLOOKUP(Table1[[#This Row],[Ticker]],[1]!Table1[[Symbol]:[Industry]],2,FALSE),"-")</f>
        <v>-</v>
      </c>
      <c r="D1238" t="s">
        <v>21</v>
      </c>
      <c r="E1238">
        <v>1571.45775768</v>
      </c>
      <c r="F1238">
        <v>338.4</v>
      </c>
      <c r="G1238">
        <v>3.2197718343009099</v>
      </c>
      <c r="H1238">
        <v>-11.403976023836799</v>
      </c>
      <c r="I1238">
        <v>-35.1429534100875</v>
      </c>
      <c r="J1238">
        <v>-5.0711626703178796</v>
      </c>
      <c r="K1238">
        <v>373.82179354102999</v>
      </c>
      <c r="L1238">
        <v>375.931136293603</v>
      </c>
      <c r="M1238">
        <v>25.781372678725401</v>
      </c>
      <c r="N1238">
        <v>0.74023078084378502</v>
      </c>
      <c r="O1238">
        <v>104.12234042553099</v>
      </c>
      <c r="P1238">
        <v>51.748878923766803</v>
      </c>
      <c r="Q1238">
        <v>9.8431116900317001E-2</v>
      </c>
    </row>
    <row r="1239" spans="1:17" hidden="1" x14ac:dyDescent="0.3">
      <c r="A1239" t="s">
        <v>2627</v>
      </c>
      <c r="B1239" t="s">
        <v>2628</v>
      </c>
      <c r="C1239" t="str">
        <f>IFERROR(VLOOKUP(Table1[[#This Row],[Ticker]],[1]!Table1[[Symbol]:[Industry]],2,FALSE),"-")</f>
        <v>-</v>
      </c>
      <c r="D1239" t="s">
        <v>409</v>
      </c>
      <c r="E1239">
        <v>1568.4915907499999</v>
      </c>
      <c r="F1239">
        <v>502.5</v>
      </c>
      <c r="G1239">
        <v>2.5024635321382198</v>
      </c>
      <c r="H1239">
        <v>-11.9218179843269</v>
      </c>
      <c r="I1239">
        <v>-33.508588186915098</v>
      </c>
      <c r="J1239">
        <v>-1.63830591025162</v>
      </c>
      <c r="K1239">
        <v>517.59579698991297</v>
      </c>
      <c r="L1239">
        <v>508.61206916495797</v>
      </c>
      <c r="M1239">
        <v>47.047331391534698</v>
      </c>
      <c r="N1239">
        <v>2.3027377510744098</v>
      </c>
      <c r="O1239">
        <v>50.935323383084501</v>
      </c>
      <c r="P1239">
        <v>30.130778195001898</v>
      </c>
      <c r="Q1239">
        <v>-2.9354817630352002E-2</v>
      </c>
    </row>
    <row r="1240" spans="1:17" hidden="1" x14ac:dyDescent="0.3">
      <c r="A1240" t="s">
        <v>2629</v>
      </c>
      <c r="B1240" t="s">
        <v>2630</v>
      </c>
      <c r="C1240" t="str">
        <f>IFERROR(VLOOKUP(Table1[[#This Row],[Ticker]],[1]!Table1[[Symbol]:[Industry]],2,FALSE),"-")</f>
        <v>-</v>
      </c>
      <c r="D1240" t="s">
        <v>253</v>
      </c>
      <c r="E1240">
        <v>1567.863450304</v>
      </c>
      <c r="F1240">
        <v>53.12</v>
      </c>
      <c r="G1240">
        <v>-4.1138993809890101</v>
      </c>
      <c r="H1240">
        <v>-13.2547892982214</v>
      </c>
      <c r="I1240">
        <v>-26.543981311893901</v>
      </c>
      <c r="J1240">
        <v>-4.5648070770872904</v>
      </c>
      <c r="K1240">
        <v>55.083712807307897</v>
      </c>
      <c r="L1240">
        <v>54.678278041589699</v>
      </c>
      <c r="M1240">
        <v>26.382689153462401</v>
      </c>
      <c r="N1240">
        <v>0.648927507113091</v>
      </c>
      <c r="O1240">
        <v>36.295180722891502</v>
      </c>
      <c r="P1240">
        <v>22.962962962962902</v>
      </c>
      <c r="Q1240">
        <v>1.9671114042633001E-2</v>
      </c>
    </row>
    <row r="1241" spans="1:17" hidden="1" x14ac:dyDescent="0.3">
      <c r="A1241" t="s">
        <v>2631</v>
      </c>
      <c r="B1241" t="s">
        <v>2632</v>
      </c>
      <c r="C1241" t="str">
        <f>IFERROR(VLOOKUP(Table1[[#This Row],[Ticker]],[1]!Table1[[Symbol]:[Industry]],2,FALSE),"-")</f>
        <v>-</v>
      </c>
      <c r="D1241" t="s">
        <v>332</v>
      </c>
      <c r="E1241">
        <v>1566.4195119999999</v>
      </c>
      <c r="F1241">
        <v>1168.9000000000001</v>
      </c>
      <c r="G1241">
        <v>410.64570527714397</v>
      </c>
      <c r="H1241">
        <v>24.439106259609499</v>
      </c>
      <c r="I1241">
        <v>218.69983973105801</v>
      </c>
      <c r="J1241">
        <v>13.6445230623891</v>
      </c>
      <c r="K1241">
        <v>982.20066382463096</v>
      </c>
      <c r="L1241">
        <v>671.73379729548196</v>
      </c>
      <c r="M1241">
        <v>71.659788716187407</v>
      </c>
      <c r="N1241">
        <v>0.76836206216771696</v>
      </c>
      <c r="O1241">
        <v>9.4961074514500794</v>
      </c>
      <c r="P1241">
        <v>456.48655082123298</v>
      </c>
      <c r="Q1241">
        <v>0.22147139190370899</v>
      </c>
    </row>
    <row r="1242" spans="1:17" hidden="1" x14ac:dyDescent="0.3">
      <c r="A1242" t="s">
        <v>2633</v>
      </c>
      <c r="B1242" t="s">
        <v>2634</v>
      </c>
      <c r="C1242" t="str">
        <f>IFERROR(VLOOKUP(Table1[[#This Row],[Ticker]],[1]!Table1[[Symbol]:[Industry]],2,FALSE),"-")</f>
        <v>-</v>
      </c>
      <c r="D1242" t="s">
        <v>193</v>
      </c>
      <c r="E1242">
        <v>1559.4702251000001</v>
      </c>
      <c r="F1242">
        <v>978.1</v>
      </c>
      <c r="G1242">
        <v>118.2148389395</v>
      </c>
      <c r="H1242">
        <v>-3.9955935927094099</v>
      </c>
      <c r="I1242">
        <v>112.992835049771</v>
      </c>
      <c r="J1242">
        <v>-6.10347670220919</v>
      </c>
      <c r="K1242">
        <v>932.27825974407904</v>
      </c>
      <c r="L1242">
        <v>688.96106032126499</v>
      </c>
      <c r="M1242">
        <v>35.2246966932573</v>
      </c>
      <c r="N1242">
        <v>0.41804006017713002</v>
      </c>
      <c r="O1242">
        <v>11.9057356098558</v>
      </c>
      <c r="P1242">
        <v>162.225201072386</v>
      </c>
      <c r="Q1242">
        <v>0.18874422182061701</v>
      </c>
    </row>
    <row r="1243" spans="1:17" hidden="1" x14ac:dyDescent="0.3">
      <c r="A1243" t="s">
        <v>2635</v>
      </c>
      <c r="B1243" t="s">
        <v>2636</v>
      </c>
      <c r="C1243" t="str">
        <f>IFERROR(VLOOKUP(Table1[[#This Row],[Ticker]],[1]!Table1[[Symbol]:[Industry]],2,FALSE),"-")</f>
        <v>-</v>
      </c>
      <c r="D1243" t="s">
        <v>484</v>
      </c>
      <c r="E1243">
        <v>1556.5144615080001</v>
      </c>
      <c r="F1243">
        <v>155.18</v>
      </c>
      <c r="G1243">
        <v>-7.70721164881836</v>
      </c>
      <c r="H1243">
        <v>-3.1236458312986501</v>
      </c>
      <c r="I1243">
        <v>-1.2861359704945301</v>
      </c>
      <c r="J1243">
        <v>-3.4393815724588999</v>
      </c>
      <c r="K1243">
        <v>149.329347579602</v>
      </c>
      <c r="L1243">
        <v>138.60228361595199</v>
      </c>
      <c r="M1243">
        <v>54.671923329414597</v>
      </c>
      <c r="N1243">
        <v>0.42450919237976598</v>
      </c>
      <c r="O1243">
        <v>14.963268462430699</v>
      </c>
      <c r="P1243">
        <v>41.587591240875902</v>
      </c>
      <c r="Q1243">
        <v>6.2736350826196996E-2</v>
      </c>
    </row>
    <row r="1244" spans="1:17" hidden="1" x14ac:dyDescent="0.3">
      <c r="A1244" t="s">
        <v>2637</v>
      </c>
      <c r="B1244" t="s">
        <v>2638</v>
      </c>
      <c r="C1244" t="str">
        <f>IFERROR(VLOOKUP(Table1[[#This Row],[Ticker]],[1]!Table1[[Symbol]:[Industry]],2,FALSE),"-")</f>
        <v>-</v>
      </c>
      <c r="D1244" t="s">
        <v>293</v>
      </c>
      <c r="E1244">
        <v>1554.9480000000001</v>
      </c>
      <c r="F1244">
        <v>3308.4</v>
      </c>
      <c r="G1244">
        <v>110.728750372151</v>
      </c>
      <c r="H1244">
        <v>-1.71043113312263E-2</v>
      </c>
      <c r="I1244">
        <v>-9.3173827738199595</v>
      </c>
      <c r="J1244">
        <v>1.3087455721650501</v>
      </c>
      <c r="K1244">
        <v>3215.2859263062201</v>
      </c>
      <c r="L1244">
        <v>2933.1091580191501</v>
      </c>
      <c r="M1244">
        <v>63.724718493079301</v>
      </c>
      <c r="N1244">
        <v>1.20918942369537</v>
      </c>
      <c r="O1244">
        <v>10.627493652520799</v>
      </c>
      <c r="P1244">
        <v>141.48905109488999</v>
      </c>
      <c r="Q1244">
        <v>0.176676680571518</v>
      </c>
    </row>
    <row r="1245" spans="1:17" hidden="1" x14ac:dyDescent="0.3">
      <c r="A1245" t="s">
        <v>2639</v>
      </c>
      <c r="B1245" t="s">
        <v>2640</v>
      </c>
      <c r="C1245" t="str">
        <f>IFERROR(VLOOKUP(Table1[[#This Row],[Ticker]],[1]!Table1[[Symbol]:[Industry]],2,FALSE),"-")</f>
        <v>-</v>
      </c>
      <c r="D1245" t="s">
        <v>253</v>
      </c>
      <c r="E1245">
        <v>1552.9395</v>
      </c>
      <c r="F1245">
        <v>282.25</v>
      </c>
      <c r="G1245">
        <v>195.28750754874099</v>
      </c>
      <c r="H1245">
        <v>2.5032226723823601</v>
      </c>
      <c r="I1245">
        <v>23.718387143482101</v>
      </c>
      <c r="J1245">
        <v>-8.0457889244745893</v>
      </c>
      <c r="K1245">
        <v>246.22638721213801</v>
      </c>
      <c r="L1245">
        <v>191.41778487329299</v>
      </c>
      <c r="M1245">
        <v>48.654583354292299</v>
      </c>
      <c r="N1245">
        <v>1.3347782013602401</v>
      </c>
      <c r="O1245">
        <v>22.586359610274499</v>
      </c>
      <c r="P1245">
        <v>231.94166764671201</v>
      </c>
    </row>
    <row r="1246" spans="1:17" hidden="1" x14ac:dyDescent="0.3">
      <c r="A1246" t="s">
        <v>2641</v>
      </c>
      <c r="B1246" t="s">
        <v>2642</v>
      </c>
      <c r="C1246" t="str">
        <f>IFERROR(VLOOKUP(Table1[[#This Row],[Ticker]],[1]!Table1[[Symbol]:[Industry]],2,FALSE),"-")</f>
        <v>-</v>
      </c>
      <c r="D1246" t="s">
        <v>21</v>
      </c>
      <c r="E1246">
        <v>1549.4028821280001</v>
      </c>
      <c r="F1246">
        <v>139.08000000000001</v>
      </c>
      <c r="G1246">
        <v>-15.7710586521936</v>
      </c>
      <c r="H1246">
        <v>5.17685221592704</v>
      </c>
      <c r="I1246">
        <v>6.4498949071421103</v>
      </c>
      <c r="J1246">
        <v>4.5768153315234796</v>
      </c>
      <c r="K1246">
        <v>121.696826746572</v>
      </c>
      <c r="L1246">
        <v>113.637413803274</v>
      </c>
      <c r="M1246">
        <v>83.699169266619606</v>
      </c>
      <c r="N1246">
        <v>2.4540410308127001</v>
      </c>
      <c r="O1246">
        <v>26.905378199597301</v>
      </c>
      <c r="P1246">
        <v>71.703703703703695</v>
      </c>
      <c r="Q1246">
        <v>-1.5697806209427002E-2</v>
      </c>
    </row>
    <row r="1247" spans="1:17" hidden="1" x14ac:dyDescent="0.3">
      <c r="A1247" t="s">
        <v>2643</v>
      </c>
      <c r="B1247" t="s">
        <v>2644</v>
      </c>
      <c r="C1247" t="str">
        <f>IFERROR(VLOOKUP(Table1[[#This Row],[Ticker]],[1]!Table1[[Symbol]:[Industry]],2,FALSE),"-")</f>
        <v>-</v>
      </c>
      <c r="E1247">
        <v>1540.4300091499999</v>
      </c>
      <c r="F1247">
        <v>748.9</v>
      </c>
      <c r="G1247">
        <v>213.19881482632701</v>
      </c>
      <c r="H1247">
        <v>-19.548332208256699</v>
      </c>
      <c r="I1247">
        <v>80.588590385407102</v>
      </c>
      <c r="J1247">
        <v>-8.4699287337052809</v>
      </c>
      <c r="K1247">
        <v>813.12435426309298</v>
      </c>
      <c r="L1247">
        <v>620.08165018638897</v>
      </c>
      <c r="M1247">
        <v>38.590352554692402</v>
      </c>
      <c r="N1247">
        <v>1.2439706454142201</v>
      </c>
      <c r="O1247">
        <v>30.858592602483601</v>
      </c>
      <c r="P1247">
        <v>309.34681606996401</v>
      </c>
      <c r="Q1247">
        <v>0.272493143409825</v>
      </c>
    </row>
    <row r="1248" spans="1:17" hidden="1" x14ac:dyDescent="0.3">
      <c r="A1248" t="s">
        <v>2645</v>
      </c>
      <c r="B1248" t="s">
        <v>2646</v>
      </c>
      <c r="C1248" t="str">
        <f>IFERROR(VLOOKUP(Table1[[#This Row],[Ticker]],[1]!Table1[[Symbol]:[Industry]],2,FALSE),"-")</f>
        <v>-</v>
      </c>
      <c r="D1248" t="s">
        <v>62</v>
      </c>
      <c r="E1248">
        <v>1536.1685515700001</v>
      </c>
      <c r="F1248">
        <v>579.1</v>
      </c>
      <c r="G1248">
        <v>21.683726113214401</v>
      </c>
      <c r="H1248">
        <v>-15.1035460872589</v>
      </c>
      <c r="I1248">
        <v>5.87884962828835</v>
      </c>
      <c r="J1248">
        <v>-6.8854395737504799</v>
      </c>
      <c r="K1248">
        <v>537.69733282563402</v>
      </c>
      <c r="L1248">
        <v>478.94600193168202</v>
      </c>
      <c r="M1248">
        <v>53.018671757039201</v>
      </c>
      <c r="N1248">
        <v>0.84226173063163701</v>
      </c>
      <c r="O1248">
        <v>11.379727162838799</v>
      </c>
      <c r="P1248">
        <v>55.672043010752702</v>
      </c>
      <c r="Q1248">
        <v>7.1659019571745003E-2</v>
      </c>
    </row>
    <row r="1249" spans="1:17" hidden="1" x14ac:dyDescent="0.3">
      <c r="A1249" t="s">
        <v>2647</v>
      </c>
      <c r="B1249" t="s">
        <v>2648</v>
      </c>
      <c r="C1249" t="str">
        <f>IFERROR(VLOOKUP(Table1[[#This Row],[Ticker]],[1]!Table1[[Symbol]:[Industry]],2,FALSE),"-")</f>
        <v>-</v>
      </c>
      <c r="D1249" t="s">
        <v>369</v>
      </c>
      <c r="E1249">
        <v>1532.5194046500001</v>
      </c>
      <c r="F1249">
        <v>129.31</v>
      </c>
      <c r="G1249">
        <v>-4.2686048472333404E-3</v>
      </c>
      <c r="H1249">
        <v>5.8125731689238496</v>
      </c>
      <c r="I1249">
        <v>-9.8452666107024296</v>
      </c>
      <c r="J1249">
        <v>2.9650329986470698</v>
      </c>
      <c r="K1249">
        <v>121.54502666016</v>
      </c>
      <c r="L1249">
        <v>115.876438412143</v>
      </c>
      <c r="M1249">
        <v>51.054767381001099</v>
      </c>
      <c r="N1249">
        <v>1.16413514692595</v>
      </c>
      <c r="O1249">
        <v>20.7176552470806</v>
      </c>
      <c r="P1249">
        <v>36.980932203389798</v>
      </c>
      <c r="Q1249">
        <v>3.3388767772137999E-2</v>
      </c>
    </row>
    <row r="1250" spans="1:17" hidden="1" x14ac:dyDescent="0.3">
      <c r="A1250" t="s">
        <v>2649</v>
      </c>
      <c r="B1250" t="s">
        <v>2650</v>
      </c>
      <c r="C1250" t="str">
        <f>IFERROR(VLOOKUP(Table1[[#This Row],[Ticker]],[1]!Table1[[Symbol]:[Industry]],2,FALSE),"-")</f>
        <v>-</v>
      </c>
      <c r="D1250" t="s">
        <v>122</v>
      </c>
      <c r="E1250">
        <v>1531.6025712600001</v>
      </c>
      <c r="F1250">
        <v>51.76</v>
      </c>
      <c r="G1250">
        <v>-15.717759524316399</v>
      </c>
      <c r="H1250">
        <v>-14.985244394562701</v>
      </c>
      <c r="I1250">
        <v>-39.525442714407902</v>
      </c>
      <c r="J1250">
        <v>-2.6620894404319202</v>
      </c>
      <c r="K1250">
        <v>54.620937122290002</v>
      </c>
      <c r="L1250">
        <v>57.447316129796597</v>
      </c>
      <c r="M1250">
        <v>32.814333561220003</v>
      </c>
      <c r="N1250">
        <v>0.65907358183179898</v>
      </c>
      <c r="O1250">
        <v>66.7310664605873</v>
      </c>
      <c r="P1250">
        <v>19.814814814814699</v>
      </c>
      <c r="Q1250">
        <v>6.2765780381008995E-2</v>
      </c>
    </row>
    <row r="1251" spans="1:17" hidden="1" x14ac:dyDescent="0.3">
      <c r="A1251" t="s">
        <v>2651</v>
      </c>
      <c r="B1251" t="s">
        <v>2652</v>
      </c>
      <c r="C1251" t="str">
        <f>IFERROR(VLOOKUP(Table1[[#This Row],[Ticker]],[1]!Table1[[Symbol]:[Industry]],2,FALSE),"-")</f>
        <v>-</v>
      </c>
      <c r="D1251" t="s">
        <v>369</v>
      </c>
      <c r="E1251">
        <v>1531.5502598200001</v>
      </c>
      <c r="F1251">
        <v>1218.3499999999999</v>
      </c>
      <c r="G1251">
        <v>2.5031994514706302</v>
      </c>
      <c r="H1251">
        <v>-2.0509703127418302</v>
      </c>
      <c r="I1251">
        <v>18.574737631203099</v>
      </c>
      <c r="J1251">
        <v>0.153755165826513</v>
      </c>
      <c r="K1251">
        <v>1103.0886330429801</v>
      </c>
      <c r="L1251">
        <v>975.306530812039</v>
      </c>
      <c r="M1251">
        <v>65.401918445435598</v>
      </c>
      <c r="N1251">
        <v>0.43511457560341099</v>
      </c>
      <c r="O1251">
        <v>3.7632864119506002</v>
      </c>
      <c r="P1251">
        <v>74.099742783652403</v>
      </c>
      <c r="Q1251">
        <v>-1.6645156707200001E-2</v>
      </c>
    </row>
    <row r="1252" spans="1:17" hidden="1" x14ac:dyDescent="0.3">
      <c r="A1252" t="s">
        <v>2653</v>
      </c>
      <c r="B1252" t="s">
        <v>2654</v>
      </c>
      <c r="C1252" t="str">
        <f>IFERROR(VLOOKUP(Table1[[#This Row],[Ticker]],[1]!Table1[[Symbol]:[Industry]],2,FALSE),"-")</f>
        <v>-</v>
      </c>
      <c r="D1252" t="s">
        <v>140</v>
      </c>
      <c r="E1252">
        <v>1525.1834665049901</v>
      </c>
      <c r="F1252">
        <v>370.55</v>
      </c>
      <c r="G1252">
        <v>76.816375343598594</v>
      </c>
      <c r="H1252">
        <v>2.4302365295950699</v>
      </c>
      <c r="I1252">
        <v>-2.48753701071624</v>
      </c>
      <c r="J1252">
        <v>-1.47340387931748</v>
      </c>
      <c r="K1252">
        <v>345.99851949092903</v>
      </c>
      <c r="L1252">
        <v>309.63898145135499</v>
      </c>
      <c r="M1252">
        <v>68.874384576997997</v>
      </c>
      <c r="N1252">
        <v>1.78031418059979</v>
      </c>
      <c r="O1252">
        <v>12.265551207664201</v>
      </c>
      <c r="P1252">
        <v>133.71176285083499</v>
      </c>
      <c r="Q1252">
        <v>0.13472229289408799</v>
      </c>
    </row>
    <row r="1253" spans="1:17" hidden="1" x14ac:dyDescent="0.3">
      <c r="A1253" t="s">
        <v>2655</v>
      </c>
      <c r="B1253" t="s">
        <v>2656</v>
      </c>
      <c r="C1253" t="str">
        <f>IFERROR(VLOOKUP(Table1[[#This Row],[Ticker]],[1]!Table1[[Symbol]:[Industry]],2,FALSE),"-")</f>
        <v>-</v>
      </c>
      <c r="D1253" t="s">
        <v>332</v>
      </c>
      <c r="E1253">
        <v>1524.7681092799901</v>
      </c>
      <c r="F1253">
        <v>852.8</v>
      </c>
      <c r="G1253">
        <v>-56.232191195126603</v>
      </c>
      <c r="H1253">
        <v>10.635546566100301</v>
      </c>
      <c r="I1253">
        <v>-29.098962516273399</v>
      </c>
      <c r="J1253">
        <v>-2.6735498144568499</v>
      </c>
      <c r="K1253">
        <v>818.10415441313205</v>
      </c>
      <c r="L1253">
        <v>927.75452961127996</v>
      </c>
      <c r="M1253">
        <v>53.812643264166198</v>
      </c>
      <c r="N1253">
        <v>0.624888654178967</v>
      </c>
      <c r="O1253">
        <v>53.424015009380803</v>
      </c>
      <c r="P1253">
        <v>26.3594606608386</v>
      </c>
      <c r="Q1253">
        <v>-8.4501115320880001E-3</v>
      </c>
    </row>
    <row r="1254" spans="1:17" hidden="1" x14ac:dyDescent="0.3">
      <c r="A1254" t="s">
        <v>2657</v>
      </c>
      <c r="B1254" t="s">
        <v>2658</v>
      </c>
      <c r="C1254" t="str">
        <f>IFERROR(VLOOKUP(Table1[[#This Row],[Ticker]],[1]!Table1[[Symbol]:[Industry]],2,FALSE),"-")</f>
        <v>-</v>
      </c>
      <c r="D1254" t="s">
        <v>901</v>
      </c>
      <c r="E1254">
        <v>1520.4507598499999</v>
      </c>
      <c r="F1254">
        <v>360.25</v>
      </c>
      <c r="G1254">
        <v>1371.6284571609101</v>
      </c>
      <c r="H1254">
        <v>14.398895862476399</v>
      </c>
      <c r="I1254">
        <v>703.78037441493802</v>
      </c>
      <c r="J1254">
        <v>-8.8047928245679099</v>
      </c>
      <c r="K1254">
        <v>297.172230902482</v>
      </c>
      <c r="L1254">
        <v>158.21454405175601</v>
      </c>
      <c r="M1254">
        <v>40.358778529689097</v>
      </c>
      <c r="N1254">
        <v>1.41900038051496</v>
      </c>
      <c r="O1254">
        <v>15.1145038167938</v>
      </c>
      <c r="P1254">
        <v>1533.0462375339901</v>
      </c>
      <c r="Q1254">
        <v>0.199177239493977</v>
      </c>
    </row>
    <row r="1255" spans="1:17" hidden="1" x14ac:dyDescent="0.3">
      <c r="A1255" t="s">
        <v>2659</v>
      </c>
      <c r="B1255" t="s">
        <v>2660</v>
      </c>
      <c r="C1255" t="str">
        <f>IFERROR(VLOOKUP(Table1[[#This Row],[Ticker]],[1]!Table1[[Symbol]:[Industry]],2,FALSE),"-")</f>
        <v>-</v>
      </c>
      <c r="D1255" t="s">
        <v>308</v>
      </c>
      <c r="E1255">
        <v>1507.727389013</v>
      </c>
      <c r="F1255">
        <v>22.87</v>
      </c>
      <c r="G1255">
        <v>37.687179402927299</v>
      </c>
      <c r="H1255">
        <v>-21.498705568573399</v>
      </c>
      <c r="I1255">
        <v>-35.661568668715702</v>
      </c>
      <c r="J1255">
        <v>-8.6563488356658809</v>
      </c>
      <c r="K1255">
        <v>25.6788080328561</v>
      </c>
      <c r="L1255">
        <v>25.222677588255799</v>
      </c>
      <c r="M1255">
        <v>18.627466909679001</v>
      </c>
      <c r="N1255">
        <v>1.4005520153158799</v>
      </c>
      <c r="O1255">
        <v>83.646698731963198</v>
      </c>
      <c r="P1255">
        <v>71.954887218045101</v>
      </c>
      <c r="Q1255">
        <v>7.4216301160854994E-2</v>
      </c>
    </row>
    <row r="1256" spans="1:17" hidden="1" x14ac:dyDescent="0.3">
      <c r="A1256" t="s">
        <v>2661</v>
      </c>
      <c r="B1256" t="s">
        <v>2662</v>
      </c>
      <c r="C1256" t="str">
        <f>IFERROR(VLOOKUP(Table1[[#This Row],[Ticker]],[1]!Table1[[Symbol]:[Industry]],2,FALSE),"-")</f>
        <v>-</v>
      </c>
      <c r="D1256" t="s">
        <v>258</v>
      </c>
      <c r="E1256">
        <v>1505.2308614399999</v>
      </c>
      <c r="F1256">
        <v>430.4</v>
      </c>
      <c r="G1256">
        <v>-29.9936268975855</v>
      </c>
      <c r="H1256">
        <v>-2.8252509854344101</v>
      </c>
      <c r="I1256">
        <v>-9.6115915062723793</v>
      </c>
      <c r="J1256">
        <v>4.0419343719859704</v>
      </c>
      <c r="K1256">
        <v>400.64378211559603</v>
      </c>
      <c r="L1256">
        <v>400.69851828231498</v>
      </c>
      <c r="M1256">
        <v>68.139593634649302</v>
      </c>
      <c r="N1256">
        <v>0.84420926955134501</v>
      </c>
      <c r="O1256">
        <v>19.377323420074301</v>
      </c>
      <c r="P1256">
        <v>48.081885429210303</v>
      </c>
      <c r="Q1256">
        <v>5.0780795912687998E-2</v>
      </c>
    </row>
    <row r="1257" spans="1:17" hidden="1" x14ac:dyDescent="0.3">
      <c r="A1257" t="s">
        <v>2663</v>
      </c>
      <c r="B1257" t="s">
        <v>2664</v>
      </c>
      <c r="C1257" t="str">
        <f>IFERROR(VLOOKUP(Table1[[#This Row],[Ticker]],[1]!Table1[[Symbol]:[Industry]],2,FALSE),"-")</f>
        <v>-</v>
      </c>
      <c r="D1257" t="s">
        <v>130</v>
      </c>
      <c r="E1257">
        <v>1503.2771685</v>
      </c>
      <c r="F1257">
        <v>541.95000000000005</v>
      </c>
      <c r="G1257">
        <v>42.977928252646102</v>
      </c>
      <c r="H1257">
        <v>-5.0856029523081201</v>
      </c>
      <c r="I1257">
        <v>3.8843872055675202</v>
      </c>
      <c r="J1257">
        <v>-1.9957244829434799</v>
      </c>
      <c r="K1257">
        <v>536.76258458172504</v>
      </c>
      <c r="L1257">
        <v>474.98874355865598</v>
      </c>
      <c r="M1257">
        <v>49.563120355966298</v>
      </c>
      <c r="N1257">
        <v>1.60910961209902</v>
      </c>
      <c r="O1257">
        <v>23.387766399114302</v>
      </c>
      <c r="P1257">
        <v>108.48240046162699</v>
      </c>
      <c r="Q1257">
        <v>0.15353213808691701</v>
      </c>
    </row>
    <row r="1258" spans="1:17" hidden="1" x14ac:dyDescent="0.3">
      <c r="A1258" t="s">
        <v>2665</v>
      </c>
      <c r="B1258" t="s">
        <v>2666</v>
      </c>
      <c r="C1258" t="str">
        <f>IFERROR(VLOOKUP(Table1[[#This Row],[Ticker]],[1]!Table1[[Symbol]:[Industry]],2,FALSE),"-")</f>
        <v>-</v>
      </c>
      <c r="E1258">
        <v>1502.830098035</v>
      </c>
      <c r="F1258">
        <v>916.55</v>
      </c>
      <c r="G1258">
        <v>47.836898826901297</v>
      </c>
      <c r="H1258">
        <v>10.310590519943799</v>
      </c>
      <c r="I1258">
        <v>41.863519164070198</v>
      </c>
      <c r="J1258">
        <v>2.7681826049463001</v>
      </c>
      <c r="K1258">
        <v>831.42311173035205</v>
      </c>
      <c r="L1258">
        <v>689.94835681674203</v>
      </c>
      <c r="M1258">
        <v>69.533796186352902</v>
      </c>
      <c r="N1258">
        <v>1.0233410899891899</v>
      </c>
      <c r="O1258">
        <v>5.76618842398124</v>
      </c>
      <c r="P1258">
        <v>129.13749999999999</v>
      </c>
      <c r="Q1258">
        <v>0.18480556497954501</v>
      </c>
    </row>
    <row r="1259" spans="1:17" hidden="1" x14ac:dyDescent="0.3">
      <c r="A1259" t="s">
        <v>2667</v>
      </c>
      <c r="B1259" t="s">
        <v>2668</v>
      </c>
      <c r="C1259" t="str">
        <f>IFERROR(VLOOKUP(Table1[[#This Row],[Ticker]],[1]!Table1[[Symbol]:[Industry]],2,FALSE),"-")</f>
        <v>-</v>
      </c>
      <c r="D1259" t="s">
        <v>713</v>
      </c>
      <c r="E1259">
        <v>1502.0466694199999</v>
      </c>
      <c r="F1259">
        <v>266.08999999999997</v>
      </c>
      <c r="G1259">
        <v>0.64257808190900401</v>
      </c>
      <c r="H1259">
        <v>-0.43699205744860498</v>
      </c>
      <c r="I1259">
        <v>0.84382577788559598</v>
      </c>
      <c r="J1259">
        <v>-1.16749785447263</v>
      </c>
      <c r="K1259">
        <v>253.91481126051099</v>
      </c>
      <c r="L1259">
        <v>236.018358018182</v>
      </c>
      <c r="M1259">
        <v>57.335343564974302</v>
      </c>
      <c r="N1259">
        <v>0.17782193493816001</v>
      </c>
      <c r="O1259">
        <v>2.0331466796948501</v>
      </c>
      <c r="P1259">
        <v>31.149884173690101</v>
      </c>
      <c r="Q1259">
        <v>2.5420345253382999E-2</v>
      </c>
    </row>
    <row r="1260" spans="1:17" hidden="1" x14ac:dyDescent="0.3">
      <c r="A1260" t="s">
        <v>2669</v>
      </c>
      <c r="B1260" t="s">
        <v>2670</v>
      </c>
      <c r="C1260" t="str">
        <f>IFERROR(VLOOKUP(Table1[[#This Row],[Ticker]],[1]!Table1[[Symbol]:[Industry]],2,FALSE),"-")</f>
        <v>-</v>
      </c>
      <c r="D1260" t="s">
        <v>258</v>
      </c>
      <c r="E1260">
        <v>1501.124208</v>
      </c>
      <c r="F1260">
        <v>1500.5</v>
      </c>
      <c r="G1260">
        <v>360.55816357105903</v>
      </c>
      <c r="H1260">
        <v>-6.3538682015516299</v>
      </c>
      <c r="I1260">
        <v>87.1745886156571</v>
      </c>
      <c r="J1260">
        <v>2.8838657620451298</v>
      </c>
      <c r="K1260">
        <v>1354.89556732965</v>
      </c>
      <c r="L1260">
        <v>1004.02662740724</v>
      </c>
      <c r="M1260">
        <v>69.6173619381196</v>
      </c>
      <c r="N1260">
        <v>1.07184047527322</v>
      </c>
      <c r="O1260">
        <v>2.09596801066311</v>
      </c>
      <c r="P1260">
        <v>623.48119575699104</v>
      </c>
      <c r="Q1260">
        <v>0.191357180082218</v>
      </c>
    </row>
    <row r="1261" spans="1:17" hidden="1" x14ac:dyDescent="0.3">
      <c r="A1261" t="s">
        <v>2671</v>
      </c>
      <c r="B1261" t="s">
        <v>2672</v>
      </c>
      <c r="C1261" t="str">
        <f>IFERROR(VLOOKUP(Table1[[#This Row],[Ticker]],[1]!Table1[[Symbol]:[Industry]],2,FALSE),"-")</f>
        <v>-</v>
      </c>
      <c r="D1261" t="s">
        <v>2673</v>
      </c>
      <c r="E1261">
        <v>1499.5294719999999</v>
      </c>
      <c r="F1261">
        <v>152.32</v>
      </c>
      <c r="G1261">
        <v>21.428056825842301</v>
      </c>
      <c r="H1261">
        <v>-15.9450264065198</v>
      </c>
      <c r="I1261">
        <v>-40.418362825932697</v>
      </c>
      <c r="J1261">
        <v>-4.3037270810417398</v>
      </c>
      <c r="K1261">
        <v>165.082778743034</v>
      </c>
      <c r="M1261">
        <v>29.8351547153033</v>
      </c>
      <c r="N1261">
        <v>0.70701059862232596</v>
      </c>
      <c r="O1261">
        <v>62.9136029411764</v>
      </c>
      <c r="P1261">
        <v>71.435002813731003</v>
      </c>
    </row>
    <row r="1262" spans="1:17" hidden="1" x14ac:dyDescent="0.3">
      <c r="A1262" t="s">
        <v>2674</v>
      </c>
      <c r="B1262" t="s">
        <v>2675</v>
      </c>
      <c r="C1262" t="str">
        <f>IFERROR(VLOOKUP(Table1[[#This Row],[Ticker]],[1]!Table1[[Symbol]:[Industry]],2,FALSE),"-")</f>
        <v>-</v>
      </c>
      <c r="D1262" t="s">
        <v>871</v>
      </c>
      <c r="E1262">
        <v>1495.33252842</v>
      </c>
      <c r="F1262">
        <v>70.010000000000005</v>
      </c>
      <c r="G1262">
        <v>170.98257891866501</v>
      </c>
      <c r="H1262">
        <v>11.689034728851199</v>
      </c>
      <c r="I1262">
        <v>-1.3590659766026401</v>
      </c>
      <c r="J1262">
        <v>-10.120331168177501</v>
      </c>
      <c r="K1262">
        <v>61.412991763679997</v>
      </c>
      <c r="L1262">
        <v>51.854980482243803</v>
      </c>
      <c r="M1262">
        <v>59.588426817813698</v>
      </c>
      <c r="N1262">
        <v>3.4900331909719702</v>
      </c>
      <c r="O1262">
        <v>10.2699614340808</v>
      </c>
      <c r="P1262">
        <v>207.736263736263</v>
      </c>
      <c r="Q1262">
        <v>0.195553877966787</v>
      </c>
    </row>
    <row r="1263" spans="1:17" hidden="1" x14ac:dyDescent="0.3">
      <c r="A1263" t="s">
        <v>2676</v>
      </c>
      <c r="B1263" t="s">
        <v>2677</v>
      </c>
      <c r="C1263" t="str">
        <f>IFERROR(VLOOKUP(Table1[[#This Row],[Ticker]],[1]!Table1[[Symbol]:[Industry]],2,FALSE),"-")</f>
        <v>-</v>
      </c>
      <c r="D1263" t="s">
        <v>40</v>
      </c>
      <c r="E1263">
        <v>1494.0875000000001</v>
      </c>
      <c r="F1263">
        <v>44.5</v>
      </c>
      <c r="G1263">
        <v>-19.4393594914559</v>
      </c>
      <c r="H1263">
        <v>-6.9539105014715101</v>
      </c>
      <c r="I1263">
        <v>-6.9517005204125804</v>
      </c>
      <c r="J1263">
        <v>3.5328121891147299</v>
      </c>
      <c r="K1263">
        <v>46.385096766645397</v>
      </c>
      <c r="L1263">
        <v>45.753845030849597</v>
      </c>
      <c r="M1263">
        <v>39.0702519102217</v>
      </c>
      <c r="N1263">
        <v>0.47369958586084199</v>
      </c>
      <c r="O1263">
        <v>78.404494382022406</v>
      </c>
      <c r="P1263">
        <v>30.8823529411764</v>
      </c>
      <c r="Q1263">
        <v>0.231437956758241</v>
      </c>
    </row>
    <row r="1264" spans="1:17" hidden="1" x14ac:dyDescent="0.3">
      <c r="A1264" t="s">
        <v>2678</v>
      </c>
      <c r="B1264" t="s">
        <v>2679</v>
      </c>
      <c r="C1264" t="str">
        <f>IFERROR(VLOOKUP(Table1[[#This Row],[Ticker]],[1]!Table1[[Symbol]:[Industry]],2,FALSE),"-")</f>
        <v>-</v>
      </c>
      <c r="D1264" t="s">
        <v>117</v>
      </c>
      <c r="E1264">
        <v>1490.3870262999999</v>
      </c>
      <c r="F1264">
        <v>57.17</v>
      </c>
      <c r="G1264">
        <v>19.431559388423999</v>
      </c>
      <c r="H1264">
        <v>-18.395425855200699</v>
      </c>
      <c r="I1264">
        <v>-42.252320132255903</v>
      </c>
      <c r="J1264">
        <v>-6.3740981174260796</v>
      </c>
      <c r="K1264">
        <v>59.182428135868001</v>
      </c>
      <c r="L1264">
        <v>58.681407548960799</v>
      </c>
      <c r="M1264">
        <v>40.026551194651603</v>
      </c>
      <c r="N1264">
        <v>0.60713522226001004</v>
      </c>
      <c r="O1264">
        <v>51.303131012768901</v>
      </c>
      <c r="P1264">
        <v>60.140056022408899</v>
      </c>
      <c r="Q1264">
        <v>-2.5117346076369999E-2</v>
      </c>
    </row>
    <row r="1265" spans="1:17" hidden="1" x14ac:dyDescent="0.3">
      <c r="A1265" t="s">
        <v>2680</v>
      </c>
      <c r="B1265" t="s">
        <v>2681</v>
      </c>
      <c r="C1265" t="str">
        <f>IFERROR(VLOOKUP(Table1[[#This Row],[Ticker]],[1]!Table1[[Symbol]:[Industry]],2,FALSE),"-")</f>
        <v>-</v>
      </c>
      <c r="D1265" t="s">
        <v>78</v>
      </c>
      <c r="E1265">
        <v>1484.0585649959901</v>
      </c>
      <c r="F1265">
        <v>133.91999999999999</v>
      </c>
      <c r="G1265">
        <v>97.567242746817897</v>
      </c>
      <c r="H1265">
        <v>-10.1584148559648</v>
      </c>
      <c r="I1265">
        <v>21.539568227635801</v>
      </c>
      <c r="J1265">
        <v>-2.86030215154311</v>
      </c>
      <c r="K1265">
        <v>126.712074220527</v>
      </c>
      <c r="L1265">
        <v>107.25244831316201</v>
      </c>
      <c r="M1265">
        <v>51.564453008743001</v>
      </c>
      <c r="N1265">
        <v>0.64149821407215601</v>
      </c>
      <c r="O1265">
        <v>11.155913978494601</v>
      </c>
      <c r="P1265">
        <v>130.896551724137</v>
      </c>
    </row>
    <row r="1266" spans="1:17" hidden="1" x14ac:dyDescent="0.3">
      <c r="A1266" t="s">
        <v>2682</v>
      </c>
      <c r="B1266" t="s">
        <v>2683</v>
      </c>
      <c r="C1266" t="str">
        <f>IFERROR(VLOOKUP(Table1[[#This Row],[Ticker]],[1]!Table1[[Symbol]:[Industry]],2,FALSE),"-")</f>
        <v>-</v>
      </c>
      <c r="D1266" t="s">
        <v>369</v>
      </c>
      <c r="E1266">
        <v>1478.49760565</v>
      </c>
      <c r="F1266">
        <v>369.5</v>
      </c>
      <c r="G1266">
        <v>-26.301938713056401</v>
      </c>
      <c r="H1266">
        <v>2.3331573453128001</v>
      </c>
      <c r="I1266">
        <v>-19.005199048096799</v>
      </c>
      <c r="J1266">
        <v>-3.9903475787807299</v>
      </c>
      <c r="K1266">
        <v>348.58470173595799</v>
      </c>
      <c r="L1266">
        <v>352.13525614422201</v>
      </c>
      <c r="M1266">
        <v>48.665016002866899</v>
      </c>
      <c r="N1266">
        <v>0.87872294466798195</v>
      </c>
      <c r="O1266">
        <v>15.2909336941813</v>
      </c>
      <c r="P1266">
        <v>31.776034236804499</v>
      </c>
      <c r="Q1266">
        <v>-0.12794763977759799</v>
      </c>
    </row>
    <row r="1267" spans="1:17" hidden="1" x14ac:dyDescent="0.3">
      <c r="A1267" t="s">
        <v>2684</v>
      </c>
      <c r="B1267" t="s">
        <v>2685</v>
      </c>
      <c r="C1267" t="str">
        <f>IFERROR(VLOOKUP(Table1[[#This Row],[Ticker]],[1]!Table1[[Symbol]:[Industry]],2,FALSE),"-")</f>
        <v>-</v>
      </c>
      <c r="D1267" t="s">
        <v>1790</v>
      </c>
      <c r="E1267">
        <v>1470.9757999999999</v>
      </c>
      <c r="F1267">
        <v>632.95000000000005</v>
      </c>
      <c r="G1267">
        <v>96.768975220885395</v>
      </c>
      <c r="H1267">
        <v>72.6188177663266</v>
      </c>
      <c r="I1267">
        <v>34.492177935336997</v>
      </c>
      <c r="J1267">
        <v>-2.80395114623582</v>
      </c>
      <c r="K1267">
        <v>440.10149772961501</v>
      </c>
      <c r="L1267">
        <v>374.13911443354698</v>
      </c>
      <c r="M1267">
        <v>76.229306833817702</v>
      </c>
      <c r="N1267">
        <v>1.77900071565975</v>
      </c>
      <c r="O1267">
        <v>1.9037838691839699</v>
      </c>
      <c r="P1267">
        <v>151.07100357001099</v>
      </c>
    </row>
    <row r="1268" spans="1:17" hidden="1" x14ac:dyDescent="0.3">
      <c r="A1268" t="s">
        <v>2686</v>
      </c>
      <c r="B1268" t="s">
        <v>2687</v>
      </c>
      <c r="C1268" t="str">
        <f>IFERROR(VLOOKUP(Table1[[#This Row],[Ticker]],[1]!Table1[[Symbol]:[Industry]],2,FALSE),"-")</f>
        <v>-</v>
      </c>
      <c r="D1268" t="s">
        <v>710</v>
      </c>
      <c r="E1268">
        <v>1467.94878386</v>
      </c>
      <c r="F1268">
        <v>168.22</v>
      </c>
      <c r="G1268">
        <v>-37.619714828201403</v>
      </c>
      <c r="H1268">
        <v>-1.1668608239842699</v>
      </c>
      <c r="I1268">
        <v>-16.090899913528499</v>
      </c>
      <c r="J1268">
        <v>-3.5276735581945902</v>
      </c>
      <c r="K1268">
        <v>162.549694087061</v>
      </c>
      <c r="L1268">
        <v>164.33000622724501</v>
      </c>
      <c r="M1268">
        <v>48.348835235251002</v>
      </c>
      <c r="N1268">
        <v>1.92130647512998</v>
      </c>
      <c r="O1268">
        <v>34.258708833670099</v>
      </c>
      <c r="P1268">
        <v>33.085443037974599</v>
      </c>
      <c r="Q1268">
        <v>6.1173073991355E-2</v>
      </c>
    </row>
    <row r="1269" spans="1:17" hidden="1" x14ac:dyDescent="0.3">
      <c r="A1269" t="s">
        <v>2688</v>
      </c>
      <c r="B1269" t="s">
        <v>2689</v>
      </c>
      <c r="C1269" t="str">
        <f>IFERROR(VLOOKUP(Table1[[#This Row],[Ticker]],[1]!Table1[[Symbol]:[Industry]],2,FALSE),"-")</f>
        <v>-</v>
      </c>
      <c r="D1269" t="s">
        <v>989</v>
      </c>
      <c r="E1269">
        <v>1466.90519406</v>
      </c>
      <c r="F1269">
        <v>224.34</v>
      </c>
      <c r="G1269">
        <v>-42.642576333564101</v>
      </c>
      <c r="H1269">
        <v>-13.6804659459125</v>
      </c>
      <c r="I1269">
        <v>-25.932048284193399</v>
      </c>
      <c r="J1269">
        <v>-0.97510571066431895</v>
      </c>
      <c r="K1269">
        <v>226.80187303733601</v>
      </c>
      <c r="L1269">
        <v>240.125819786557</v>
      </c>
      <c r="M1269">
        <v>45.392220731322297</v>
      </c>
      <c r="N1269">
        <v>1.35784810671347</v>
      </c>
      <c r="O1269">
        <v>45.203708656503501</v>
      </c>
      <c r="P1269">
        <v>17.394034536891599</v>
      </c>
      <c r="Q1269">
        <v>-6.1948488311358997E-2</v>
      </c>
    </row>
    <row r="1270" spans="1:17" hidden="1" x14ac:dyDescent="0.3">
      <c r="A1270" t="s">
        <v>2690</v>
      </c>
      <c r="B1270" t="s">
        <v>2691</v>
      </c>
      <c r="C1270" t="str">
        <f>IFERROR(VLOOKUP(Table1[[#This Row],[Ticker]],[1]!Table1[[Symbol]:[Industry]],2,FALSE),"-")</f>
        <v>-</v>
      </c>
      <c r="D1270" t="s">
        <v>594</v>
      </c>
      <c r="E1270">
        <v>1466.72132425</v>
      </c>
      <c r="F1270">
        <v>226.12</v>
      </c>
      <c r="G1270">
        <v>-26.7115389465569</v>
      </c>
      <c r="H1270">
        <v>-11.2151451990078</v>
      </c>
      <c r="I1270">
        <v>-30.952318957480198</v>
      </c>
      <c r="J1270">
        <v>-2.18075987589831</v>
      </c>
      <c r="K1270">
        <v>226.67243847134799</v>
      </c>
      <c r="L1270">
        <v>233.16627554393301</v>
      </c>
      <c r="M1270">
        <v>61.890258546816703</v>
      </c>
      <c r="N1270">
        <v>0.45232919875039701</v>
      </c>
      <c r="O1270">
        <v>36.144525030956999</v>
      </c>
      <c r="P1270">
        <v>21.5372211771029</v>
      </c>
      <c r="Q1270">
        <v>8.9658321791205003E-2</v>
      </c>
    </row>
    <row r="1271" spans="1:17" hidden="1" x14ac:dyDescent="0.3">
      <c r="A1271" t="s">
        <v>2692</v>
      </c>
      <c r="B1271" t="s">
        <v>2693</v>
      </c>
      <c r="C1271" t="str">
        <f>IFERROR(VLOOKUP(Table1[[#This Row],[Ticker]],[1]!Table1[[Symbol]:[Industry]],2,FALSE),"-")</f>
        <v>-</v>
      </c>
      <c r="D1271" t="s">
        <v>476</v>
      </c>
      <c r="E1271">
        <v>1461.67</v>
      </c>
      <c r="F1271">
        <v>219.8</v>
      </c>
      <c r="G1271">
        <v>-13.4984911398496</v>
      </c>
      <c r="H1271">
        <v>-2.4316603738343199</v>
      </c>
      <c r="I1271">
        <v>-15.3870118584198</v>
      </c>
      <c r="J1271">
        <v>-0.36533644277065003</v>
      </c>
      <c r="K1271">
        <v>210.71804671688099</v>
      </c>
      <c r="L1271">
        <v>209.94217181711201</v>
      </c>
      <c r="M1271">
        <v>63.610192271075597</v>
      </c>
      <c r="N1271">
        <v>1.2999819490832101</v>
      </c>
      <c r="O1271">
        <v>30.8462238398544</v>
      </c>
      <c r="P1271">
        <v>26.612903225806399</v>
      </c>
      <c r="Q1271">
        <v>5.4607218422489997E-3</v>
      </c>
    </row>
    <row r="1272" spans="1:17" hidden="1" x14ac:dyDescent="0.3">
      <c r="A1272" t="s">
        <v>2694</v>
      </c>
      <c r="B1272" t="s">
        <v>2695</v>
      </c>
      <c r="C1272" t="str">
        <f>IFERROR(VLOOKUP(Table1[[#This Row],[Ticker]],[1]!Table1[[Symbol]:[Industry]],2,FALSE),"-")</f>
        <v>-</v>
      </c>
      <c r="D1272" t="s">
        <v>384</v>
      </c>
      <c r="E1272">
        <v>1456.487155348</v>
      </c>
      <c r="F1272">
        <v>99.07</v>
      </c>
      <c r="G1272">
        <v>-48.211011147726097</v>
      </c>
      <c r="H1272">
        <v>-15.643703366386699</v>
      </c>
      <c r="I1272">
        <v>-35.145012755798902</v>
      </c>
      <c r="J1272">
        <v>-3.8641885530982001</v>
      </c>
      <c r="K1272">
        <v>104.072060542267</v>
      </c>
      <c r="L1272">
        <v>116.278473056091</v>
      </c>
      <c r="M1272">
        <v>40.604988596276598</v>
      </c>
      <c r="N1272">
        <v>1.9026926833431601</v>
      </c>
      <c r="O1272">
        <v>79.317654183910307</v>
      </c>
      <c r="P1272">
        <v>10.077777777777699</v>
      </c>
      <c r="Q1272">
        <v>-8.1679297276114005E-2</v>
      </c>
    </row>
    <row r="1273" spans="1:17" hidden="1" x14ac:dyDescent="0.3">
      <c r="A1273" t="s">
        <v>2696</v>
      </c>
      <c r="B1273" t="s">
        <v>2697</v>
      </c>
      <c r="C1273" t="str">
        <f>IFERROR(VLOOKUP(Table1[[#This Row],[Ticker]],[1]!Table1[[Symbol]:[Industry]],2,FALSE),"-")</f>
        <v>-</v>
      </c>
      <c r="D1273" t="s">
        <v>62</v>
      </c>
      <c r="E1273">
        <v>1455.07965182</v>
      </c>
      <c r="F1273">
        <v>696.2</v>
      </c>
      <c r="G1273">
        <v>90.574795048657506</v>
      </c>
      <c r="H1273">
        <v>-8.9089588871997698</v>
      </c>
      <c r="I1273">
        <v>34.261881399003101</v>
      </c>
      <c r="J1273">
        <v>-4.2818666484247903</v>
      </c>
      <c r="K1273">
        <v>656.36323820095697</v>
      </c>
      <c r="L1273">
        <v>524.97662989937703</v>
      </c>
      <c r="M1273">
        <v>40.082179741261101</v>
      </c>
      <c r="N1273">
        <v>0.55392612747984604</v>
      </c>
      <c r="O1273">
        <v>14.1195058891123</v>
      </c>
      <c r="P1273">
        <v>127.36773350751101</v>
      </c>
      <c r="Q1273">
        <v>5.8948685755637997E-2</v>
      </c>
    </row>
    <row r="1274" spans="1:17" hidden="1" x14ac:dyDescent="0.3">
      <c r="A1274" t="s">
        <v>2698</v>
      </c>
      <c r="B1274" t="s">
        <v>2699</v>
      </c>
      <c r="C1274" t="str">
        <f>IFERROR(VLOOKUP(Table1[[#This Row],[Ticker]],[1]!Table1[[Symbol]:[Industry]],2,FALSE),"-")</f>
        <v>-</v>
      </c>
      <c r="D1274" t="s">
        <v>594</v>
      </c>
      <c r="E1274">
        <v>1450.2456875749999</v>
      </c>
      <c r="F1274">
        <v>241.12</v>
      </c>
      <c r="G1274">
        <v>-10.1397143438952</v>
      </c>
      <c r="H1274">
        <v>-0.82408399144016498</v>
      </c>
      <c r="I1274">
        <v>-13.6651982749285</v>
      </c>
      <c r="J1274">
        <v>1.6401327107191299</v>
      </c>
      <c r="K1274">
        <v>230.91837335043101</v>
      </c>
      <c r="L1274">
        <v>227.43957185943401</v>
      </c>
      <c r="M1274">
        <v>62.427667675661297</v>
      </c>
      <c r="N1274">
        <v>1.4474648345046399</v>
      </c>
      <c r="O1274">
        <v>13.5741539482415</v>
      </c>
      <c r="P1274">
        <v>25.5833333333333</v>
      </c>
      <c r="Q1274">
        <v>-3.0019496896642E-2</v>
      </c>
    </row>
    <row r="1275" spans="1:17" hidden="1" x14ac:dyDescent="0.3">
      <c r="A1275" t="s">
        <v>2700</v>
      </c>
      <c r="B1275" t="s">
        <v>2701</v>
      </c>
      <c r="C1275" t="str">
        <f>IFERROR(VLOOKUP(Table1[[#This Row],[Ticker]],[1]!Table1[[Symbol]:[Industry]],2,FALSE),"-")</f>
        <v>-</v>
      </c>
      <c r="D1275" t="s">
        <v>513</v>
      </c>
      <c r="E1275">
        <v>1449.276715985</v>
      </c>
      <c r="F1275">
        <v>598.15</v>
      </c>
      <c r="G1275">
        <v>37.447025910387602</v>
      </c>
      <c r="H1275">
        <v>-11.673905530330201</v>
      </c>
      <c r="I1275">
        <v>20.153339321838601</v>
      </c>
      <c r="J1275">
        <v>-7.6607473953085297</v>
      </c>
      <c r="K1275">
        <v>558.48962439202501</v>
      </c>
      <c r="L1275">
        <v>467.45979587162299</v>
      </c>
      <c r="M1275">
        <v>56.741476143896001</v>
      </c>
      <c r="N1275">
        <v>0.310902207221045</v>
      </c>
      <c r="O1275">
        <v>13.6838585639053</v>
      </c>
      <c r="P1275">
        <v>77.203377277440296</v>
      </c>
    </row>
    <row r="1276" spans="1:17" hidden="1" x14ac:dyDescent="0.3">
      <c r="A1276" t="s">
        <v>2702</v>
      </c>
      <c r="B1276" t="s">
        <v>2703</v>
      </c>
      <c r="C1276" t="str">
        <f>IFERROR(VLOOKUP(Table1[[#This Row],[Ticker]],[1]!Table1[[Symbol]:[Industry]],2,FALSE),"-")</f>
        <v>-</v>
      </c>
      <c r="D1276" t="s">
        <v>78</v>
      </c>
      <c r="E1276">
        <v>1448.7449999999999</v>
      </c>
      <c r="F1276">
        <v>49.11</v>
      </c>
      <c r="G1276">
        <v>-18.382049870939301</v>
      </c>
      <c r="H1276">
        <v>-8.5126427496887604</v>
      </c>
      <c r="I1276">
        <v>-20.378723441162801</v>
      </c>
      <c r="J1276">
        <v>-6.6961870945060102</v>
      </c>
      <c r="K1276">
        <v>48.445423176774597</v>
      </c>
      <c r="L1276">
        <v>47.565899319987601</v>
      </c>
      <c r="M1276">
        <v>38.432227534121601</v>
      </c>
      <c r="N1276">
        <v>0.82723632115623402</v>
      </c>
      <c r="O1276">
        <v>23.161152623722199</v>
      </c>
      <c r="P1276">
        <v>27.0633893919793</v>
      </c>
      <c r="Q1276">
        <v>2.5112691050898001E-2</v>
      </c>
    </row>
    <row r="1277" spans="1:17" hidden="1" x14ac:dyDescent="0.3">
      <c r="A1277" t="s">
        <v>2704</v>
      </c>
      <c r="B1277" t="s">
        <v>2705</v>
      </c>
      <c r="C1277" t="str">
        <f>IFERROR(VLOOKUP(Table1[[#This Row],[Ticker]],[1]!Table1[[Symbol]:[Industry]],2,FALSE),"-")</f>
        <v>-</v>
      </c>
      <c r="D1277" t="s">
        <v>550</v>
      </c>
      <c r="E1277">
        <v>1448.61817892</v>
      </c>
      <c r="F1277">
        <v>430.45</v>
      </c>
      <c r="G1277">
        <v>2.022116047416</v>
      </c>
      <c r="H1277">
        <v>9.5267956230963495</v>
      </c>
      <c r="I1277">
        <v>-7.09014066874773</v>
      </c>
      <c r="J1277">
        <v>-1.26798204256881</v>
      </c>
      <c r="K1277">
        <v>386.17985633871399</v>
      </c>
      <c r="L1277">
        <v>371.00724233960602</v>
      </c>
      <c r="M1277">
        <v>62.532130820980399</v>
      </c>
      <c r="N1277">
        <v>1.78095786108709</v>
      </c>
      <c r="O1277">
        <v>16.900917644325698</v>
      </c>
      <c r="P1277">
        <v>46.911262798634802</v>
      </c>
      <c r="Q1277">
        <v>-0.118279556425313</v>
      </c>
    </row>
    <row r="1278" spans="1:17" hidden="1" x14ac:dyDescent="0.3">
      <c r="A1278" t="s">
        <v>2706</v>
      </c>
      <c r="B1278" t="s">
        <v>2707</v>
      </c>
      <c r="C1278" t="str">
        <f>IFERROR(VLOOKUP(Table1[[#This Row],[Ticker]],[1]!Table1[[Symbol]:[Industry]],2,FALSE),"-")</f>
        <v>-</v>
      </c>
      <c r="D1278" t="s">
        <v>21</v>
      </c>
      <c r="E1278">
        <v>1448.3289600000001</v>
      </c>
      <c r="F1278">
        <v>1221.5999999999999</v>
      </c>
      <c r="G1278">
        <v>-16.710412992635899</v>
      </c>
      <c r="H1278">
        <v>-2.5038361520308499</v>
      </c>
      <c r="I1278">
        <v>-21.9992551626449</v>
      </c>
      <c r="J1278">
        <v>-1.14256923517872</v>
      </c>
      <c r="K1278">
        <v>1139.7046455318</v>
      </c>
      <c r="L1278">
        <v>1104.30275745581</v>
      </c>
      <c r="M1278">
        <v>70.457122484566796</v>
      </c>
      <c r="N1278">
        <v>1.43970439396426</v>
      </c>
      <c r="O1278">
        <v>20.121152586771402</v>
      </c>
      <c r="P1278">
        <v>27.842603736068199</v>
      </c>
      <c r="Q1278">
        <v>0.13676211288768</v>
      </c>
    </row>
    <row r="1279" spans="1:17" hidden="1" x14ac:dyDescent="0.3">
      <c r="A1279" t="s">
        <v>2708</v>
      </c>
      <c r="B1279" t="s">
        <v>2709</v>
      </c>
      <c r="C1279" t="str">
        <f>IFERROR(VLOOKUP(Table1[[#This Row],[Ticker]],[1]!Table1[[Symbol]:[Industry]],2,FALSE),"-")</f>
        <v>-</v>
      </c>
      <c r="D1279" t="s">
        <v>193</v>
      </c>
      <c r="E1279">
        <v>1447.202131325</v>
      </c>
      <c r="F1279">
        <v>889.75</v>
      </c>
      <c r="G1279">
        <v>-2.1621899950261998</v>
      </c>
      <c r="H1279">
        <v>-5.9851625377385202</v>
      </c>
      <c r="I1279">
        <v>-1.696498122333</v>
      </c>
      <c r="J1279">
        <v>-1.32773869066935</v>
      </c>
      <c r="K1279">
        <v>855.95710675040095</v>
      </c>
      <c r="L1279">
        <v>784.21534797376796</v>
      </c>
      <c r="M1279">
        <v>49.618931030947799</v>
      </c>
      <c r="N1279">
        <v>0.65452901210343895</v>
      </c>
      <c r="O1279">
        <v>14.976116886765899</v>
      </c>
      <c r="P1279">
        <v>47.4194350095269</v>
      </c>
      <c r="Q1279">
        <v>7.1291914880806995E-2</v>
      </c>
    </row>
    <row r="1280" spans="1:17" hidden="1" x14ac:dyDescent="0.3">
      <c r="A1280" t="s">
        <v>2710</v>
      </c>
      <c r="B1280" t="s">
        <v>2711</v>
      </c>
      <c r="C1280" t="str">
        <f>IFERROR(VLOOKUP(Table1[[#This Row],[Ticker]],[1]!Table1[[Symbol]:[Industry]],2,FALSE),"-")</f>
        <v>-</v>
      </c>
      <c r="D1280" t="s">
        <v>153</v>
      </c>
      <c r="E1280">
        <v>1443.84190354</v>
      </c>
      <c r="F1280">
        <v>218.72</v>
      </c>
      <c r="G1280">
        <v>50.433096127104903</v>
      </c>
      <c r="H1280">
        <v>-2.4059014352571402</v>
      </c>
      <c r="I1280">
        <v>69.944736150965596</v>
      </c>
      <c r="J1280">
        <v>-0.53897794364709894</v>
      </c>
      <c r="K1280">
        <v>187.58632194938099</v>
      </c>
      <c r="L1280">
        <v>145.830460804898</v>
      </c>
      <c r="M1280">
        <v>60.9542390767459</v>
      </c>
      <c r="N1280">
        <v>1.0670384063416001</v>
      </c>
      <c r="O1280">
        <v>8.4491587417702991</v>
      </c>
      <c r="P1280">
        <v>127.005708354955</v>
      </c>
      <c r="Q1280">
        <v>0.185332246262216</v>
      </c>
    </row>
    <row r="1281" spans="1:17" hidden="1" x14ac:dyDescent="0.3">
      <c r="A1281" t="s">
        <v>2712</v>
      </c>
      <c r="B1281" t="s">
        <v>2713</v>
      </c>
      <c r="C1281" t="str">
        <f>IFERROR(VLOOKUP(Table1[[#This Row],[Ticker]],[1]!Table1[[Symbol]:[Industry]],2,FALSE),"-")</f>
        <v>-</v>
      </c>
      <c r="E1281">
        <v>1440.475365</v>
      </c>
      <c r="F1281">
        <v>1333.65</v>
      </c>
      <c r="G1281">
        <v>2.6026151742349599</v>
      </c>
      <c r="H1281">
        <v>-10.414946249252701</v>
      </c>
      <c r="I1281">
        <v>-23.654429388968602</v>
      </c>
      <c r="J1281">
        <v>-1.87683047065377</v>
      </c>
      <c r="K1281">
        <v>1339.3423992759299</v>
      </c>
      <c r="L1281">
        <v>1362.71556072457</v>
      </c>
      <c r="M1281">
        <v>49.734822214272498</v>
      </c>
      <c r="N1281">
        <v>0.80345383737854503</v>
      </c>
      <c r="O1281">
        <v>36.092677988977599</v>
      </c>
      <c r="P1281">
        <v>32.701492537313399</v>
      </c>
      <c r="Q1281">
        <v>0.22393514022601799</v>
      </c>
    </row>
    <row r="1282" spans="1:17" hidden="1" x14ac:dyDescent="0.3">
      <c r="A1282" t="s">
        <v>2714</v>
      </c>
      <c r="B1282" t="s">
        <v>2715</v>
      </c>
      <c r="C1282" t="str">
        <f>IFERROR(VLOOKUP(Table1[[#This Row],[Ticker]],[1]!Table1[[Symbol]:[Industry]],2,FALSE),"-")</f>
        <v>-</v>
      </c>
      <c r="D1282" t="s">
        <v>258</v>
      </c>
      <c r="E1282">
        <v>1433.94371885499</v>
      </c>
      <c r="F1282">
        <v>398.05</v>
      </c>
      <c r="G1282">
        <v>-15.1619123714837</v>
      </c>
      <c r="H1282">
        <v>0.33427377003790298</v>
      </c>
      <c r="I1282">
        <v>-12.1241521624324</v>
      </c>
      <c r="J1282">
        <v>-3.5445725267064598</v>
      </c>
      <c r="K1282">
        <v>376.10239455044501</v>
      </c>
      <c r="L1282">
        <v>360.43321171456802</v>
      </c>
      <c r="M1282">
        <v>54.359399258599296</v>
      </c>
      <c r="N1282">
        <v>1.6032491378759499</v>
      </c>
      <c r="O1282">
        <v>10.714734329858</v>
      </c>
      <c r="P1282">
        <v>30.786922950550299</v>
      </c>
      <c r="Q1282">
        <v>5.4640033880731E-2</v>
      </c>
    </row>
    <row r="1283" spans="1:17" hidden="1" x14ac:dyDescent="0.3">
      <c r="A1283" t="s">
        <v>2716</v>
      </c>
      <c r="B1283" t="s">
        <v>2717</v>
      </c>
      <c r="C1283" t="str">
        <f>IFERROR(VLOOKUP(Table1[[#This Row],[Ticker]],[1]!Table1[[Symbol]:[Industry]],2,FALSE),"-")</f>
        <v>-</v>
      </c>
      <c r="D1283" t="s">
        <v>800</v>
      </c>
      <c r="E1283">
        <v>1432.46</v>
      </c>
      <c r="F1283">
        <v>270.75</v>
      </c>
      <c r="G1283">
        <v>-42.7576988699252</v>
      </c>
      <c r="H1283">
        <v>-11.0863567700301</v>
      </c>
      <c r="I1283">
        <v>-28.352609869549301</v>
      </c>
      <c r="J1283">
        <v>-1.93818397143612</v>
      </c>
      <c r="K1283">
        <v>290.859103385347</v>
      </c>
      <c r="M1283">
        <v>38.1350017218004</v>
      </c>
      <c r="N1283">
        <v>0.57388005846779799</v>
      </c>
      <c r="O1283">
        <v>72.114496768236293</v>
      </c>
      <c r="P1283">
        <v>18.75</v>
      </c>
    </row>
    <row r="1284" spans="1:17" hidden="1" x14ac:dyDescent="0.3">
      <c r="A1284" t="s">
        <v>2718</v>
      </c>
      <c r="B1284" t="s">
        <v>2719</v>
      </c>
      <c r="C1284" t="str">
        <f>IFERROR(VLOOKUP(Table1[[#This Row],[Ticker]],[1]!Table1[[Symbol]:[Industry]],2,FALSE),"-")</f>
        <v>-</v>
      </c>
      <c r="D1284" t="s">
        <v>647</v>
      </c>
      <c r="E1284">
        <v>1430.2524766500001</v>
      </c>
      <c r="F1284">
        <v>199.05</v>
      </c>
      <c r="G1284">
        <v>152.41050595064601</v>
      </c>
      <c r="H1284">
        <v>20.694066175392098</v>
      </c>
      <c r="I1284">
        <v>30.055679326777899</v>
      </c>
      <c r="J1284">
        <v>-2.0432708641144801</v>
      </c>
      <c r="K1284">
        <v>170.577098748873</v>
      </c>
      <c r="L1284">
        <v>139.68824862196701</v>
      </c>
      <c r="M1284">
        <v>50.300352356654003</v>
      </c>
      <c r="N1284">
        <v>0.78211081164166796</v>
      </c>
      <c r="O1284">
        <v>11.0022607385078</v>
      </c>
      <c r="P1284">
        <v>192.720588235294</v>
      </c>
      <c r="Q1284">
        <v>0.13882836361357501</v>
      </c>
    </row>
    <row r="1285" spans="1:17" hidden="1" x14ac:dyDescent="0.3">
      <c r="A1285" t="s">
        <v>2720</v>
      </c>
      <c r="B1285" t="s">
        <v>2721</v>
      </c>
      <c r="C1285" t="str">
        <f>IFERROR(VLOOKUP(Table1[[#This Row],[Ticker]],[1]!Table1[[Symbol]:[Industry]],2,FALSE),"-")</f>
        <v>-</v>
      </c>
      <c r="D1285" t="s">
        <v>253</v>
      </c>
      <c r="E1285">
        <v>1424.0371822709999</v>
      </c>
      <c r="F1285">
        <v>259.27</v>
      </c>
      <c r="G1285">
        <v>-8.4592943764578603</v>
      </c>
      <c r="H1285">
        <v>6.8031030025119996</v>
      </c>
      <c r="I1285">
        <v>5.9457946239179797</v>
      </c>
      <c r="J1285">
        <v>2.69489900223873</v>
      </c>
      <c r="K1285">
        <v>211.00266470168901</v>
      </c>
      <c r="M1285">
        <v>83.021691736054507</v>
      </c>
      <c r="N1285">
        <v>2.61531038343252</v>
      </c>
      <c r="O1285">
        <v>4.0999730011185198</v>
      </c>
      <c r="P1285">
        <v>55.484257871064401</v>
      </c>
    </row>
    <row r="1286" spans="1:17" hidden="1" x14ac:dyDescent="0.3">
      <c r="A1286" t="s">
        <v>2722</v>
      </c>
      <c r="B1286" t="s">
        <v>2723</v>
      </c>
      <c r="C1286" t="str">
        <f>IFERROR(VLOOKUP(Table1[[#This Row],[Ticker]],[1]!Table1[[Symbol]:[Industry]],2,FALSE),"-")</f>
        <v>-</v>
      </c>
      <c r="D1286" t="s">
        <v>481</v>
      </c>
      <c r="E1286">
        <v>1422.20665306</v>
      </c>
      <c r="F1286">
        <v>264.10000000000002</v>
      </c>
      <c r="G1286">
        <v>11.631830151191201</v>
      </c>
      <c r="H1286">
        <v>6.1748662162579802</v>
      </c>
      <c r="I1286">
        <v>-6.1922665365928102</v>
      </c>
      <c r="J1286">
        <v>0.27922165467209797</v>
      </c>
      <c r="K1286">
        <v>238.96012992147899</v>
      </c>
      <c r="L1286">
        <v>219.744043850899</v>
      </c>
      <c r="M1286">
        <v>60.4136029632812</v>
      </c>
      <c r="N1286">
        <v>1.73002574937057</v>
      </c>
      <c r="O1286">
        <v>10.715638015903</v>
      </c>
      <c r="P1286">
        <v>51.390083118371997</v>
      </c>
      <c r="Q1286">
        <v>3.0563417618457E-2</v>
      </c>
    </row>
    <row r="1287" spans="1:17" hidden="1" x14ac:dyDescent="0.3">
      <c r="A1287" t="s">
        <v>2724</v>
      </c>
      <c r="B1287" t="s">
        <v>2725</v>
      </c>
      <c r="C1287" t="str">
        <f>IFERROR(VLOOKUP(Table1[[#This Row],[Ticker]],[1]!Table1[[Symbol]:[Industry]],2,FALSE),"-")</f>
        <v>-</v>
      </c>
      <c r="D1287" t="s">
        <v>800</v>
      </c>
      <c r="E1287">
        <v>1421.186720355</v>
      </c>
      <c r="F1287">
        <v>281.55</v>
      </c>
      <c r="G1287">
        <v>-18.4536649012833</v>
      </c>
      <c r="H1287">
        <v>0.71506879211164698</v>
      </c>
      <c r="I1287">
        <v>-4.0485759009074798</v>
      </c>
      <c r="J1287">
        <v>7.2077119334431501</v>
      </c>
      <c r="K1287">
        <v>270.11401566975201</v>
      </c>
      <c r="M1287">
        <v>63.856365356469098</v>
      </c>
      <c r="N1287">
        <v>1.3525306143531499</v>
      </c>
      <c r="O1287">
        <v>10.815130527437301</v>
      </c>
      <c r="P1287">
        <v>23.676696683505298</v>
      </c>
    </row>
    <row r="1288" spans="1:17" hidden="1" x14ac:dyDescent="0.3">
      <c r="A1288" t="s">
        <v>2726</v>
      </c>
      <c r="B1288" t="s">
        <v>2727</v>
      </c>
      <c r="C1288" t="str">
        <f>IFERROR(VLOOKUP(Table1[[#This Row],[Ticker]],[1]!Table1[[Symbol]:[Industry]],2,FALSE),"-")</f>
        <v>-</v>
      </c>
      <c r="D1288" t="s">
        <v>623</v>
      </c>
      <c r="E1288">
        <v>1416.5744175</v>
      </c>
      <c r="F1288">
        <v>734.1</v>
      </c>
      <c r="G1288">
        <v>531.81559851824102</v>
      </c>
      <c r="H1288">
        <v>22.446505993219098</v>
      </c>
      <c r="I1288">
        <v>57.882590983948297</v>
      </c>
      <c r="J1288">
        <v>-8.4660224356093305</v>
      </c>
      <c r="K1288">
        <v>614.30236477501501</v>
      </c>
      <c r="L1288">
        <v>468.345412416248</v>
      </c>
      <c r="M1288">
        <v>67.820642065414503</v>
      </c>
      <c r="N1288">
        <v>0.92962359315283805</v>
      </c>
      <c r="O1288">
        <v>8.5683149434681898</v>
      </c>
      <c r="P1288">
        <v>641.51515151515105</v>
      </c>
      <c r="Q1288">
        <v>0.15110558609914601</v>
      </c>
    </row>
    <row r="1289" spans="1:17" hidden="1" x14ac:dyDescent="0.3">
      <c r="A1289" t="s">
        <v>2728</v>
      </c>
      <c r="B1289" t="s">
        <v>2729</v>
      </c>
      <c r="C1289" t="str">
        <f>IFERROR(VLOOKUP(Table1[[#This Row],[Ticker]],[1]!Table1[[Symbol]:[Industry]],2,FALSE),"-")</f>
        <v>-</v>
      </c>
      <c r="D1289" t="s">
        <v>422</v>
      </c>
      <c r="E1289">
        <v>1414.2</v>
      </c>
      <c r="F1289">
        <v>47.14</v>
      </c>
      <c r="G1289">
        <v>-14.0959989571741</v>
      </c>
      <c r="H1289">
        <v>8.7772813569823107</v>
      </c>
      <c r="I1289">
        <v>0.30909004320172601</v>
      </c>
      <c r="J1289">
        <v>9.5941737308795503</v>
      </c>
      <c r="K1289">
        <v>35.713832385230901</v>
      </c>
      <c r="M1289">
        <v>93.153600315026594</v>
      </c>
      <c r="N1289">
        <v>3.0003513306260299</v>
      </c>
      <c r="O1289">
        <v>0</v>
      </c>
      <c r="P1289">
        <v>57.133333333333297</v>
      </c>
    </row>
    <row r="1290" spans="1:17" hidden="1" x14ac:dyDescent="0.3">
      <c r="A1290" t="s">
        <v>2730</v>
      </c>
      <c r="B1290" t="s">
        <v>2731</v>
      </c>
      <c r="C1290" t="str">
        <f>IFERROR(VLOOKUP(Table1[[#This Row],[Ticker]],[1]!Table1[[Symbol]:[Industry]],2,FALSE),"-")</f>
        <v>-</v>
      </c>
      <c r="D1290" t="s">
        <v>989</v>
      </c>
      <c r="E1290">
        <v>1411.9972014</v>
      </c>
      <c r="F1290">
        <v>76.2</v>
      </c>
      <c r="G1290">
        <v>-41.2378304902266</v>
      </c>
      <c r="H1290">
        <v>-8.9656554407532205</v>
      </c>
      <c r="I1290">
        <v>-22.608678991361501</v>
      </c>
      <c r="J1290">
        <v>0.33835759580560099</v>
      </c>
      <c r="K1290">
        <v>74.402294795221806</v>
      </c>
      <c r="L1290">
        <v>80.176994020631994</v>
      </c>
      <c r="M1290">
        <v>53.8347229647704</v>
      </c>
      <c r="N1290">
        <v>1.1103306217398501</v>
      </c>
      <c r="O1290">
        <v>44.0944881889763</v>
      </c>
      <c r="P1290">
        <v>22.903225806451601</v>
      </c>
      <c r="Q1290">
        <v>-2.4860879614852002E-2</v>
      </c>
    </row>
    <row r="1291" spans="1:17" hidden="1" x14ac:dyDescent="0.3">
      <c r="A1291" t="s">
        <v>2732</v>
      </c>
      <c r="B1291" t="s">
        <v>2733</v>
      </c>
      <c r="C1291" t="str">
        <f>IFERROR(VLOOKUP(Table1[[#This Row],[Ticker]],[1]!Table1[[Symbol]:[Industry]],2,FALSE),"-")</f>
        <v>-</v>
      </c>
      <c r="D1291" t="s">
        <v>21</v>
      </c>
      <c r="E1291">
        <v>1411.7765234799999</v>
      </c>
      <c r="F1291">
        <v>816.95</v>
      </c>
      <c r="G1291">
        <v>667.10053630318396</v>
      </c>
      <c r="H1291">
        <v>23.4774016192316</v>
      </c>
      <c r="I1291">
        <v>311.587092419866</v>
      </c>
      <c r="J1291">
        <v>-11.050715032848901</v>
      </c>
      <c r="K1291">
        <v>653.33426516917802</v>
      </c>
      <c r="M1291">
        <v>44.6433347513154</v>
      </c>
      <c r="N1291">
        <v>0.73971782244110196</v>
      </c>
      <c r="O1291">
        <v>22.1616990023869</v>
      </c>
      <c r="P1291">
        <v>776.08579088471799</v>
      </c>
    </row>
    <row r="1292" spans="1:17" hidden="1" x14ac:dyDescent="0.3">
      <c r="A1292" t="s">
        <v>2734</v>
      </c>
      <c r="B1292" t="s">
        <v>2735</v>
      </c>
      <c r="C1292" t="str">
        <f>IFERROR(VLOOKUP(Table1[[#This Row],[Ticker]],[1]!Table1[[Symbol]:[Industry]],2,FALSE),"-")</f>
        <v>-</v>
      </c>
      <c r="D1292" t="s">
        <v>170</v>
      </c>
      <c r="E1292">
        <v>1411.7092017</v>
      </c>
      <c r="F1292">
        <v>597.04999999999995</v>
      </c>
      <c r="G1292">
        <v>-71.908313821150799</v>
      </c>
      <c r="H1292">
        <v>-2.0751553648568599</v>
      </c>
      <c r="I1292">
        <v>-37.473006946733001</v>
      </c>
      <c r="J1292">
        <v>-7.3484249565131003</v>
      </c>
      <c r="K1292">
        <v>620.76196403407903</v>
      </c>
      <c r="L1292">
        <v>734.69916008422103</v>
      </c>
      <c r="M1292">
        <v>26.341832424718099</v>
      </c>
      <c r="N1292">
        <v>0.80858463058253505</v>
      </c>
      <c r="O1292">
        <v>130.13147977556301</v>
      </c>
      <c r="P1292">
        <v>31.581267217630799</v>
      </c>
      <c r="Q1292">
        <v>9.8469848977611005E-2</v>
      </c>
    </row>
    <row r="1293" spans="1:17" hidden="1" x14ac:dyDescent="0.3">
      <c r="A1293" t="s">
        <v>2736</v>
      </c>
      <c r="B1293" t="s">
        <v>2737</v>
      </c>
      <c r="C1293" t="str">
        <f>IFERROR(VLOOKUP(Table1[[#This Row],[Ticker]],[1]!Table1[[Symbol]:[Industry]],2,FALSE),"-")</f>
        <v>-</v>
      </c>
      <c r="D1293" t="s">
        <v>384</v>
      </c>
      <c r="E1293">
        <v>1410.3349546080001</v>
      </c>
      <c r="F1293">
        <v>68.14</v>
      </c>
      <c r="G1293">
        <v>461.743829649232</v>
      </c>
      <c r="H1293">
        <v>30.899109192276601</v>
      </c>
      <c r="I1293">
        <v>100.021947251586</v>
      </c>
      <c r="J1293">
        <v>10.570906588772599</v>
      </c>
      <c r="K1293">
        <v>43.861790086811901</v>
      </c>
      <c r="L1293">
        <v>30.208303730603699</v>
      </c>
      <c r="M1293">
        <v>83.718625013777896</v>
      </c>
      <c r="N1293">
        <v>1.2352570824059299</v>
      </c>
      <c r="O1293">
        <v>0</v>
      </c>
      <c r="P1293">
        <v>564.78048780487802</v>
      </c>
      <c r="Q1293">
        <v>0.12986183367764401</v>
      </c>
    </row>
    <row r="1294" spans="1:17" hidden="1" x14ac:dyDescent="0.3">
      <c r="A1294" t="s">
        <v>2738</v>
      </c>
      <c r="B1294" t="s">
        <v>2739</v>
      </c>
      <c r="C1294" t="str">
        <f>IFERROR(VLOOKUP(Table1[[#This Row],[Ticker]],[1]!Table1[[Symbol]:[Industry]],2,FALSE),"-")</f>
        <v>-</v>
      </c>
      <c r="D1294" t="s">
        <v>125</v>
      </c>
      <c r="E1294">
        <v>1408.41961029</v>
      </c>
      <c r="F1294">
        <v>1119.1500000000001</v>
      </c>
      <c r="G1294">
        <v>198.125130340878</v>
      </c>
      <c r="H1294">
        <v>-14.5887251854037</v>
      </c>
      <c r="I1294">
        <v>47.479806397224102</v>
      </c>
      <c r="J1294">
        <v>-23.029157313794698</v>
      </c>
      <c r="K1294">
        <v>988.75760407883001</v>
      </c>
      <c r="M1294">
        <v>42.265543345455498</v>
      </c>
      <c r="N1294">
        <v>1.4076159828372199</v>
      </c>
      <c r="O1294">
        <v>28.892463029978099</v>
      </c>
      <c r="P1294">
        <v>256.98564593301398</v>
      </c>
    </row>
    <row r="1295" spans="1:17" hidden="1" x14ac:dyDescent="0.3">
      <c r="A1295" t="s">
        <v>2740</v>
      </c>
      <c r="B1295" t="s">
        <v>2741</v>
      </c>
      <c r="C1295" t="str">
        <f>IFERROR(VLOOKUP(Table1[[#This Row],[Ticker]],[1]!Table1[[Symbol]:[Industry]],2,FALSE),"-")</f>
        <v>-</v>
      </c>
      <c r="D1295" t="s">
        <v>193</v>
      </c>
      <c r="E1295">
        <v>1406.3712</v>
      </c>
      <c r="F1295">
        <v>1126.9000000000001</v>
      </c>
      <c r="G1295">
        <v>14.361102094091301</v>
      </c>
      <c r="H1295">
        <v>-2.5096185912557201</v>
      </c>
      <c r="I1295">
        <v>-8.1538853423015798</v>
      </c>
      <c r="J1295">
        <v>-2.45481866699956</v>
      </c>
      <c r="K1295">
        <v>1070.8369412386401</v>
      </c>
      <c r="L1295">
        <v>991.11591317386706</v>
      </c>
      <c r="M1295">
        <v>54.395799976540196</v>
      </c>
      <c r="N1295">
        <v>1.2017442867122099</v>
      </c>
      <c r="O1295">
        <v>5.5106930517348296</v>
      </c>
      <c r="P1295">
        <v>50.463982909406496</v>
      </c>
      <c r="Q1295">
        <v>4.1276741836079999E-3</v>
      </c>
    </row>
    <row r="1296" spans="1:17" hidden="1" x14ac:dyDescent="0.3">
      <c r="A1296" t="s">
        <v>2742</v>
      </c>
      <c r="B1296" t="s">
        <v>2743</v>
      </c>
      <c r="C1296" t="str">
        <f>IFERROR(VLOOKUP(Table1[[#This Row],[Ticker]],[1]!Table1[[Symbol]:[Industry]],2,FALSE),"-")</f>
        <v>-</v>
      </c>
      <c r="D1296" t="s">
        <v>130</v>
      </c>
      <c r="E1296">
        <v>1400.6038785000001</v>
      </c>
      <c r="F1296">
        <v>733.65</v>
      </c>
      <c r="G1296">
        <v>9.2509616760522899</v>
      </c>
      <c r="H1296">
        <v>11.844267256370101</v>
      </c>
      <c r="I1296">
        <v>0.164347903389952</v>
      </c>
      <c r="J1296">
        <v>-7.6203352860135301</v>
      </c>
      <c r="K1296">
        <v>694.04192428514204</v>
      </c>
      <c r="L1296">
        <v>633.92789245568201</v>
      </c>
      <c r="M1296">
        <v>42.3552374764541</v>
      </c>
      <c r="N1296">
        <v>0.85241051521165601</v>
      </c>
      <c r="O1296">
        <v>15.1775369726709</v>
      </c>
      <c r="P1296">
        <v>39.742857142857098</v>
      </c>
      <c r="Q1296">
        <v>5.6133404729049999E-2</v>
      </c>
    </row>
    <row r="1297" spans="1:17" hidden="1" x14ac:dyDescent="0.3">
      <c r="A1297" t="s">
        <v>2744</v>
      </c>
      <c r="B1297" t="s">
        <v>2745</v>
      </c>
      <c r="C1297" t="str">
        <f>IFERROR(VLOOKUP(Table1[[#This Row],[Ticker]],[1]!Table1[[Symbol]:[Industry]],2,FALSE),"-")</f>
        <v>-</v>
      </c>
      <c r="D1297" t="s">
        <v>409</v>
      </c>
      <c r="E1297">
        <v>1400.01513944</v>
      </c>
      <c r="F1297">
        <v>4386.6499999999996</v>
      </c>
      <c r="G1297">
        <v>22.9738135185906</v>
      </c>
      <c r="H1297">
        <v>24.7419463754376</v>
      </c>
      <c r="I1297">
        <v>20.4050689658898</v>
      </c>
      <c r="J1297">
        <v>2.5649476177534298</v>
      </c>
      <c r="K1297">
        <v>3581.6133189285301</v>
      </c>
      <c r="L1297">
        <v>3198.5788145577799</v>
      </c>
      <c r="M1297">
        <v>72.4678666589069</v>
      </c>
      <c r="N1297">
        <v>1.6264565134289399</v>
      </c>
      <c r="O1297">
        <v>3.8081451677247999</v>
      </c>
      <c r="P1297">
        <v>80.892783505154597</v>
      </c>
      <c r="Q1297">
        <v>7.1127047397250001E-3</v>
      </c>
    </row>
    <row r="1298" spans="1:17" hidden="1" x14ac:dyDescent="0.3">
      <c r="A1298" t="s">
        <v>2746</v>
      </c>
      <c r="B1298" t="s">
        <v>2747</v>
      </c>
      <c r="C1298" t="str">
        <f>IFERROR(VLOOKUP(Table1[[#This Row],[Ticker]],[1]!Table1[[Symbol]:[Industry]],2,FALSE),"-")</f>
        <v>-</v>
      </c>
      <c r="D1298" t="s">
        <v>140</v>
      </c>
      <c r="E1298">
        <v>1399.0469774999999</v>
      </c>
      <c r="F1298">
        <v>335.35</v>
      </c>
      <c r="G1298">
        <v>92.941509818274596</v>
      </c>
      <c r="H1298">
        <v>11.091859008546001</v>
      </c>
      <c r="I1298">
        <v>46.807244330039602</v>
      </c>
      <c r="J1298">
        <v>5.4328014506674904</v>
      </c>
      <c r="K1298">
        <v>285.84054289012499</v>
      </c>
      <c r="L1298">
        <v>239.07096719479199</v>
      </c>
      <c r="M1298">
        <v>68.264910965505194</v>
      </c>
      <c r="N1298">
        <v>1.6971506642510401</v>
      </c>
      <c r="O1298">
        <v>12.5540480095422</v>
      </c>
      <c r="P1298">
        <v>121.79232804232799</v>
      </c>
    </row>
    <row r="1299" spans="1:17" hidden="1" x14ac:dyDescent="0.3">
      <c r="A1299" t="s">
        <v>2748</v>
      </c>
      <c r="B1299" t="s">
        <v>2749</v>
      </c>
      <c r="C1299" t="str">
        <f>IFERROR(VLOOKUP(Table1[[#This Row],[Ticker]],[1]!Table1[[Symbol]:[Industry]],2,FALSE),"-")</f>
        <v>-</v>
      </c>
      <c r="D1299" t="s">
        <v>550</v>
      </c>
      <c r="E1299">
        <v>1389.5744972549901</v>
      </c>
      <c r="F1299">
        <v>1290.45</v>
      </c>
      <c r="G1299">
        <v>173.391450219017</v>
      </c>
      <c r="H1299">
        <v>-22.7446819844426</v>
      </c>
      <c r="I1299">
        <v>30.894310343736699</v>
      </c>
      <c r="J1299">
        <v>-5.8830266087595398</v>
      </c>
      <c r="K1299">
        <v>1472.64680087444</v>
      </c>
      <c r="L1299">
        <v>1197.1271432860301</v>
      </c>
      <c r="M1299">
        <v>21.261206429835401</v>
      </c>
      <c r="N1299">
        <v>0.43503017325287102</v>
      </c>
      <c r="O1299">
        <v>71.211592855205495</v>
      </c>
      <c r="P1299">
        <v>301.509023024268</v>
      </c>
      <c r="Q1299">
        <v>0.24443164420680899</v>
      </c>
    </row>
    <row r="1300" spans="1:17" hidden="1" x14ac:dyDescent="0.3">
      <c r="A1300" t="s">
        <v>2750</v>
      </c>
      <c r="B1300" t="s">
        <v>2751</v>
      </c>
      <c r="C1300" t="str">
        <f>IFERROR(VLOOKUP(Table1[[#This Row],[Ticker]],[1]!Table1[[Symbol]:[Industry]],2,FALSE),"-")</f>
        <v>-</v>
      </c>
      <c r="D1300" t="s">
        <v>54</v>
      </c>
      <c r="E1300">
        <v>1387.1455963200001</v>
      </c>
      <c r="F1300">
        <v>340.8</v>
      </c>
      <c r="G1300">
        <v>118.106860580119</v>
      </c>
      <c r="H1300">
        <v>9.3627189393776202</v>
      </c>
      <c r="I1300">
        <v>15.4265753602867</v>
      </c>
      <c r="J1300">
        <v>-0.30745086437575597</v>
      </c>
      <c r="K1300">
        <v>301.41771569315398</v>
      </c>
      <c r="L1300">
        <v>258.32389015525899</v>
      </c>
      <c r="M1300">
        <v>67.509128347667598</v>
      </c>
      <c r="N1300">
        <v>1.39225539242427</v>
      </c>
      <c r="O1300">
        <v>3.22769953051642</v>
      </c>
      <c r="P1300">
        <v>186.26627467450601</v>
      </c>
      <c r="Q1300">
        <v>8.5876457936885003E-2</v>
      </c>
    </row>
    <row r="1301" spans="1:17" hidden="1" x14ac:dyDescent="0.3">
      <c r="A1301" t="s">
        <v>2752</v>
      </c>
      <c r="B1301" t="s">
        <v>2753</v>
      </c>
      <c r="C1301" t="str">
        <f>IFERROR(VLOOKUP(Table1[[#This Row],[Ticker]],[1]!Table1[[Symbol]:[Industry]],2,FALSE),"-")</f>
        <v>-</v>
      </c>
      <c r="D1301" t="s">
        <v>293</v>
      </c>
      <c r="E1301">
        <v>1382.5438452000001</v>
      </c>
      <c r="F1301">
        <v>320.25</v>
      </c>
      <c r="G1301">
        <v>87.474795281225298</v>
      </c>
      <c r="H1301">
        <v>0.98615283646416696</v>
      </c>
      <c r="I1301">
        <v>37.515613351038297</v>
      </c>
      <c r="J1301">
        <v>-2.7993996506143799</v>
      </c>
      <c r="K1301">
        <v>286.87510982229901</v>
      </c>
      <c r="L1301">
        <v>222.380970039598</v>
      </c>
      <c r="M1301">
        <v>58.110427330767699</v>
      </c>
      <c r="N1301">
        <v>1.21184108340135</v>
      </c>
      <c r="O1301">
        <v>5.54254488680718</v>
      </c>
      <c r="P1301">
        <v>147.67981438515</v>
      </c>
      <c r="Q1301">
        <v>0.115892514173303</v>
      </c>
    </row>
    <row r="1302" spans="1:17" hidden="1" x14ac:dyDescent="0.3">
      <c r="A1302" t="s">
        <v>2754</v>
      </c>
      <c r="B1302" t="s">
        <v>2755</v>
      </c>
      <c r="C1302" t="str">
        <f>IFERROR(VLOOKUP(Table1[[#This Row],[Ticker]],[1]!Table1[[Symbol]:[Industry]],2,FALSE),"-")</f>
        <v>-</v>
      </c>
      <c r="D1302" t="s">
        <v>21</v>
      </c>
      <c r="E1302">
        <v>1376.48595525</v>
      </c>
      <c r="F1302">
        <v>1671.25</v>
      </c>
      <c r="G1302">
        <v>1058.77369352664</v>
      </c>
      <c r="H1302">
        <v>-0.81421730366902301</v>
      </c>
      <c r="I1302">
        <v>56.060916495299203</v>
      </c>
      <c r="J1302">
        <v>0.55834337001156897</v>
      </c>
      <c r="K1302">
        <v>1445.6010543679599</v>
      </c>
      <c r="L1302">
        <v>902.12785412954099</v>
      </c>
      <c r="M1302">
        <v>46.321135361261902</v>
      </c>
      <c r="N1302">
        <v>1.0479612832178899</v>
      </c>
      <c r="O1302">
        <v>11.3777112939416</v>
      </c>
      <c r="P1302">
        <v>1128.4086732818801</v>
      </c>
    </row>
    <row r="1303" spans="1:17" hidden="1" x14ac:dyDescent="0.3">
      <c r="A1303" t="s">
        <v>2756</v>
      </c>
      <c r="B1303" t="s">
        <v>2757</v>
      </c>
      <c r="C1303" t="str">
        <f>IFERROR(VLOOKUP(Table1[[#This Row],[Ticker]],[1]!Table1[[Symbol]:[Industry]],2,FALSE),"-")</f>
        <v>-</v>
      </c>
      <c r="D1303" t="s">
        <v>1533</v>
      </c>
      <c r="E1303">
        <v>1369.3050000000001</v>
      </c>
      <c r="F1303">
        <v>85.05</v>
      </c>
      <c r="G1303">
        <v>7.5954705790028703</v>
      </c>
      <c r="H1303">
        <v>-8.3375024879771704</v>
      </c>
      <c r="I1303">
        <v>5.4017922128269502</v>
      </c>
      <c r="J1303">
        <v>6.6601283406449996</v>
      </c>
      <c r="K1303">
        <v>84.316878964433002</v>
      </c>
      <c r="L1303">
        <v>73.758523251595804</v>
      </c>
      <c r="M1303">
        <v>47.691080071656799</v>
      </c>
      <c r="N1303">
        <v>0.124510014460132</v>
      </c>
      <c r="O1303">
        <v>23.398001175778901</v>
      </c>
      <c r="P1303">
        <v>63.526244952893599</v>
      </c>
      <c r="Q1303">
        <v>0.13691871068028499</v>
      </c>
    </row>
    <row r="1304" spans="1:17" hidden="1" x14ac:dyDescent="0.3">
      <c r="A1304" t="s">
        <v>2758</v>
      </c>
      <c r="B1304" t="s">
        <v>2759</v>
      </c>
      <c r="C1304" t="str">
        <f>IFERROR(VLOOKUP(Table1[[#This Row],[Ticker]],[1]!Table1[[Symbol]:[Industry]],2,FALSE),"-")</f>
        <v>-</v>
      </c>
      <c r="D1304" t="s">
        <v>140</v>
      </c>
      <c r="E1304">
        <v>1369.2215343590001</v>
      </c>
      <c r="F1304">
        <v>171.29</v>
      </c>
      <c r="G1304">
        <v>244.28684000150801</v>
      </c>
      <c r="H1304">
        <v>18.039269470635301</v>
      </c>
      <c r="I1304">
        <v>88.257548376678599</v>
      </c>
      <c r="J1304">
        <v>-3.6205474350836102</v>
      </c>
      <c r="K1304">
        <v>152.364059769715</v>
      </c>
      <c r="L1304">
        <v>119.707933668438</v>
      </c>
      <c r="M1304">
        <v>55.324016729876199</v>
      </c>
      <c r="N1304">
        <v>0.947073568154018</v>
      </c>
      <c r="O1304">
        <v>9.3875883005429301</v>
      </c>
      <c r="P1304">
        <v>307.34839476813301</v>
      </c>
      <c r="Q1304">
        <v>0.13426162936142599</v>
      </c>
    </row>
    <row r="1305" spans="1:17" hidden="1" x14ac:dyDescent="0.3">
      <c r="A1305" t="s">
        <v>2760</v>
      </c>
      <c r="B1305" t="s">
        <v>2761</v>
      </c>
      <c r="C1305" t="str">
        <f>IFERROR(VLOOKUP(Table1[[#This Row],[Ticker]],[1]!Table1[[Symbol]:[Industry]],2,FALSE),"-")</f>
        <v>-</v>
      </c>
      <c r="D1305" t="s">
        <v>476</v>
      </c>
      <c r="E1305">
        <v>1369.04184624</v>
      </c>
      <c r="F1305">
        <v>659.45</v>
      </c>
      <c r="G1305">
        <v>-44.581737201525698</v>
      </c>
      <c r="H1305">
        <v>10.060803436334201</v>
      </c>
      <c r="I1305">
        <v>-16.4550117552558</v>
      </c>
      <c r="J1305">
        <v>-3.96926869541816</v>
      </c>
      <c r="K1305">
        <v>643.28267054135199</v>
      </c>
      <c r="L1305">
        <v>671.80219798965004</v>
      </c>
      <c r="M1305">
        <v>50.2754031467502</v>
      </c>
      <c r="N1305">
        <v>2.3573743678190899</v>
      </c>
      <c r="O1305">
        <v>39.206914853286797</v>
      </c>
      <c r="P1305">
        <v>16.716814159291999</v>
      </c>
      <c r="Q1305">
        <v>5.3230465690832E-2</v>
      </c>
    </row>
    <row r="1306" spans="1:17" hidden="1" x14ac:dyDescent="0.3">
      <c r="A1306" t="s">
        <v>2762</v>
      </c>
      <c r="B1306" t="s">
        <v>2763</v>
      </c>
      <c r="C1306" t="str">
        <f>IFERROR(VLOOKUP(Table1[[#This Row],[Ticker]],[1]!Table1[[Symbol]:[Industry]],2,FALSE),"-")</f>
        <v>-</v>
      </c>
      <c r="D1306" t="s">
        <v>901</v>
      </c>
      <c r="E1306">
        <v>1365.073776</v>
      </c>
      <c r="F1306">
        <v>89.64</v>
      </c>
      <c r="G1306">
        <v>-21.618889745567799</v>
      </c>
      <c r="H1306">
        <v>-4.0844501196335399</v>
      </c>
      <c r="I1306">
        <v>-15.290570385317199</v>
      </c>
      <c r="J1306">
        <v>1.2821178577850301</v>
      </c>
      <c r="K1306">
        <v>87.745523889391905</v>
      </c>
      <c r="L1306">
        <v>89.337161280861807</v>
      </c>
      <c r="M1306">
        <v>57.622975182564602</v>
      </c>
      <c r="N1306">
        <v>1.2552969662769</v>
      </c>
      <c r="O1306">
        <v>29.016064257028098</v>
      </c>
      <c r="P1306">
        <v>21.135135135135101</v>
      </c>
      <c r="Q1306">
        <v>-1.5058840693800001E-2</v>
      </c>
    </row>
    <row r="1307" spans="1:17" hidden="1" x14ac:dyDescent="0.3">
      <c r="A1307" t="s">
        <v>2764</v>
      </c>
      <c r="B1307" t="s">
        <v>2765</v>
      </c>
      <c r="C1307" t="str">
        <f>IFERROR(VLOOKUP(Table1[[#This Row],[Ticker]],[1]!Table1[[Symbol]:[Industry]],2,FALSE),"-")</f>
        <v>-</v>
      </c>
      <c r="D1307" t="s">
        <v>130</v>
      </c>
      <c r="E1307">
        <v>1361.54799654</v>
      </c>
      <c r="F1307">
        <v>60.49</v>
      </c>
      <c r="G1307">
        <v>76.299986462312006</v>
      </c>
      <c r="H1307">
        <v>-8.0252203622526608</v>
      </c>
      <c r="I1307">
        <v>-18.189016629558999</v>
      </c>
      <c r="J1307">
        <v>-2.3140456317005</v>
      </c>
      <c r="K1307">
        <v>60.632910112780102</v>
      </c>
      <c r="L1307">
        <v>56.693421226088702</v>
      </c>
      <c r="M1307">
        <v>49.203332140854698</v>
      </c>
      <c r="N1307">
        <v>0.83145690244910397</v>
      </c>
      <c r="O1307">
        <v>42.172259877665702</v>
      </c>
      <c r="P1307">
        <v>111.134380453752</v>
      </c>
      <c r="Q1307">
        <v>3.8157333848006E-2</v>
      </c>
    </row>
    <row r="1308" spans="1:17" hidden="1" x14ac:dyDescent="0.3">
      <c r="A1308" t="s">
        <v>2766</v>
      </c>
      <c r="B1308" t="s">
        <v>2767</v>
      </c>
      <c r="C1308" t="str">
        <f>IFERROR(VLOOKUP(Table1[[#This Row],[Ticker]],[1]!Table1[[Symbol]:[Industry]],2,FALSE),"-")</f>
        <v>-</v>
      </c>
      <c r="D1308" t="s">
        <v>293</v>
      </c>
      <c r="E1308">
        <v>1358.9873050000001</v>
      </c>
      <c r="F1308">
        <v>83.33</v>
      </c>
      <c r="G1308">
        <v>-23.097339131221901</v>
      </c>
      <c r="H1308">
        <v>-6.5497244152240999</v>
      </c>
      <c r="I1308">
        <v>-24.3632163038762</v>
      </c>
      <c r="J1308">
        <v>-2.5221688291997699</v>
      </c>
      <c r="K1308">
        <v>85.621098051916803</v>
      </c>
      <c r="L1308">
        <v>84.979753180948194</v>
      </c>
      <c r="M1308">
        <v>37.801478345576598</v>
      </c>
      <c r="N1308">
        <v>0.93857989472922398</v>
      </c>
      <c r="O1308">
        <v>25.945037801512001</v>
      </c>
      <c r="P1308">
        <v>20.768115942028899</v>
      </c>
      <c r="Q1308">
        <v>6.2964511715781005E-2</v>
      </c>
    </row>
    <row r="1309" spans="1:17" hidden="1" x14ac:dyDescent="0.3">
      <c r="A1309" t="s">
        <v>2768</v>
      </c>
      <c r="B1309" t="s">
        <v>2769</v>
      </c>
      <c r="C1309" t="str">
        <f>IFERROR(VLOOKUP(Table1[[#This Row],[Ticker]],[1]!Table1[[Symbol]:[Industry]],2,FALSE),"-")</f>
        <v>-</v>
      </c>
      <c r="D1309" t="s">
        <v>293</v>
      </c>
      <c r="E1309">
        <v>1356.858553128</v>
      </c>
      <c r="F1309">
        <v>165.36</v>
      </c>
      <c r="G1309">
        <v>-43.2783341567566</v>
      </c>
      <c r="H1309">
        <v>1.55677320687916</v>
      </c>
      <c r="I1309">
        <v>-28.873245156380701</v>
      </c>
      <c r="J1309">
        <v>-5.4726803507680497</v>
      </c>
      <c r="K1309">
        <v>159.75221063503099</v>
      </c>
      <c r="M1309">
        <v>55.611619764483201</v>
      </c>
      <c r="N1309">
        <v>1.3094208720607099</v>
      </c>
      <c r="O1309">
        <v>32.982583454281503</v>
      </c>
      <c r="P1309">
        <v>28.484848484848499</v>
      </c>
    </row>
    <row r="1310" spans="1:17" hidden="1" x14ac:dyDescent="0.3">
      <c r="A1310" t="s">
        <v>2770</v>
      </c>
      <c r="B1310" t="s">
        <v>2771</v>
      </c>
      <c r="C1310" t="str">
        <f>IFERROR(VLOOKUP(Table1[[#This Row],[Ticker]],[1]!Table1[[Symbol]:[Industry]],2,FALSE),"-")</f>
        <v>-</v>
      </c>
      <c r="D1310" t="s">
        <v>196</v>
      </c>
      <c r="E1310">
        <v>1356.5754247100001</v>
      </c>
      <c r="F1310">
        <v>2228.0500000000002</v>
      </c>
      <c r="G1310">
        <v>46.373586987852299</v>
      </c>
      <c r="H1310">
        <v>-10.8617209732646</v>
      </c>
      <c r="I1310">
        <v>45.0620857285844</v>
      </c>
      <c r="J1310">
        <v>-5.3176113962179397</v>
      </c>
      <c r="K1310">
        <v>2210.1693248797401</v>
      </c>
      <c r="L1310">
        <v>1838.28172248899</v>
      </c>
      <c r="M1310">
        <v>32.899884874275301</v>
      </c>
      <c r="N1310">
        <v>0.69587160593519704</v>
      </c>
      <c r="O1310">
        <v>14.001032292812001</v>
      </c>
      <c r="P1310">
        <v>78.244</v>
      </c>
      <c r="Q1310">
        <v>0.146517878039683</v>
      </c>
    </row>
    <row r="1311" spans="1:17" hidden="1" x14ac:dyDescent="0.3">
      <c r="A1311" t="s">
        <v>2772</v>
      </c>
      <c r="B1311" t="s">
        <v>2773</v>
      </c>
      <c r="C1311" t="str">
        <f>IFERROR(VLOOKUP(Table1[[#This Row],[Ticker]],[1]!Table1[[Symbol]:[Industry]],2,FALSE),"-")</f>
        <v>-</v>
      </c>
      <c r="D1311" t="s">
        <v>146</v>
      </c>
      <c r="E1311">
        <v>1339.5232406749999</v>
      </c>
      <c r="F1311">
        <v>601.75</v>
      </c>
      <c r="G1311">
        <v>-29.336016443889701</v>
      </c>
      <c r="H1311">
        <v>-8.7069672780672693</v>
      </c>
      <c r="I1311">
        <v>-5.07057462149168</v>
      </c>
      <c r="J1311">
        <v>-5.2381212112482798</v>
      </c>
      <c r="K1311">
        <v>598.65884583478703</v>
      </c>
      <c r="L1311">
        <v>576.08432070025003</v>
      </c>
      <c r="M1311">
        <v>34.375972342443703</v>
      </c>
      <c r="N1311">
        <v>0.77317932082600505</v>
      </c>
      <c r="O1311">
        <v>20.0830909846281</v>
      </c>
      <c r="P1311">
        <v>20.530796194291401</v>
      </c>
      <c r="Q1311">
        <v>-0.15918526860639901</v>
      </c>
    </row>
    <row r="1312" spans="1:17" hidden="1" x14ac:dyDescent="0.3">
      <c r="A1312" t="s">
        <v>2774</v>
      </c>
      <c r="B1312" t="s">
        <v>2775</v>
      </c>
      <c r="C1312" t="str">
        <f>IFERROR(VLOOKUP(Table1[[#This Row],[Ticker]],[1]!Table1[[Symbol]:[Industry]],2,FALSE),"-")</f>
        <v>-</v>
      </c>
      <c r="D1312" t="s">
        <v>647</v>
      </c>
      <c r="E1312">
        <v>1336.65440416</v>
      </c>
      <c r="F1312">
        <v>135.76</v>
      </c>
      <c r="G1312">
        <v>-22.469659387320799</v>
      </c>
      <c r="H1312">
        <v>-2.1380917774765198</v>
      </c>
      <c r="I1312">
        <v>-29.898377600378499</v>
      </c>
      <c r="J1312">
        <v>-5.4129419532154301</v>
      </c>
      <c r="K1312">
        <v>136.36277997939499</v>
      </c>
      <c r="L1312">
        <v>138.73909847572401</v>
      </c>
      <c r="M1312">
        <v>39.451985187820803</v>
      </c>
      <c r="N1312">
        <v>1.2098224092569201</v>
      </c>
      <c r="O1312">
        <v>38.442840306423101</v>
      </c>
      <c r="P1312">
        <v>18.567685589519598</v>
      </c>
      <c r="Q1312">
        <v>-7.5069632983258999E-2</v>
      </c>
    </row>
    <row r="1313" spans="1:17" hidden="1" x14ac:dyDescent="0.3">
      <c r="A1313" t="s">
        <v>2776</v>
      </c>
      <c r="B1313" t="s">
        <v>2777</v>
      </c>
      <c r="C1313" t="str">
        <f>IFERROR(VLOOKUP(Table1[[#This Row],[Ticker]],[1]!Table1[[Symbol]:[Industry]],2,FALSE),"-")</f>
        <v>-</v>
      </c>
      <c r="D1313" t="s">
        <v>710</v>
      </c>
      <c r="E1313">
        <v>1333.2</v>
      </c>
      <c r="F1313">
        <v>133.08000000000001</v>
      </c>
      <c r="G1313">
        <v>-7.7435124130103903</v>
      </c>
      <c r="H1313">
        <v>4.7067520280834803</v>
      </c>
      <c r="I1313">
        <v>-18.880285769355101</v>
      </c>
      <c r="J1313">
        <v>-4.4361316995156503</v>
      </c>
      <c r="K1313">
        <v>125.053214924127</v>
      </c>
      <c r="L1313">
        <v>123.213900843578</v>
      </c>
      <c r="M1313">
        <v>51.201336022152098</v>
      </c>
      <c r="N1313">
        <v>1.5315732605567001</v>
      </c>
      <c r="O1313">
        <v>16.471295461376599</v>
      </c>
      <c r="P1313">
        <v>32.681954137587198</v>
      </c>
      <c r="Q1313">
        <v>1.3107501142040001E-3</v>
      </c>
    </row>
    <row r="1314" spans="1:17" hidden="1" x14ac:dyDescent="0.3">
      <c r="A1314" t="s">
        <v>2778</v>
      </c>
      <c r="B1314" t="s">
        <v>2779</v>
      </c>
      <c r="C1314" t="str">
        <f>IFERROR(VLOOKUP(Table1[[#This Row],[Ticker]],[1]!Table1[[Symbol]:[Industry]],2,FALSE),"-")</f>
        <v>-</v>
      </c>
      <c r="D1314" t="s">
        <v>550</v>
      </c>
      <c r="E1314">
        <v>1333.0421372399901</v>
      </c>
      <c r="F1314">
        <v>380.6</v>
      </c>
      <c r="G1314">
        <v>7.0126232635812</v>
      </c>
      <c r="H1314">
        <v>4.7936542037598997</v>
      </c>
      <c r="I1314">
        <v>-2.5375497859350999</v>
      </c>
      <c r="J1314">
        <v>4.6659264402855403</v>
      </c>
      <c r="K1314">
        <v>353.29500328478002</v>
      </c>
      <c r="L1314">
        <v>336.50247997866097</v>
      </c>
      <c r="M1314">
        <v>64.481267783776303</v>
      </c>
      <c r="N1314">
        <v>1.24040714160582</v>
      </c>
      <c r="O1314">
        <v>46.794534944823901</v>
      </c>
      <c r="P1314">
        <v>53.871032949262101</v>
      </c>
      <c r="Q1314">
        <v>4.5703459399470004E-3</v>
      </c>
    </row>
    <row r="1315" spans="1:17" hidden="1" x14ac:dyDescent="0.3">
      <c r="A1315" t="s">
        <v>2780</v>
      </c>
      <c r="B1315" t="s">
        <v>2781</v>
      </c>
      <c r="C1315" t="str">
        <f>IFERROR(VLOOKUP(Table1[[#This Row],[Ticker]],[1]!Table1[[Symbol]:[Industry]],2,FALSE),"-")</f>
        <v>-</v>
      </c>
      <c r="D1315" t="s">
        <v>476</v>
      </c>
      <c r="E1315">
        <v>1328.451192365</v>
      </c>
      <c r="F1315">
        <v>7.97</v>
      </c>
      <c r="G1315">
        <v>-60.502342849145997</v>
      </c>
      <c r="H1315">
        <v>-34.1785535968015</v>
      </c>
      <c r="I1315">
        <v>-63.937083479967903</v>
      </c>
      <c r="J1315">
        <v>-3.4710971984540602</v>
      </c>
      <c r="K1315">
        <v>10.006923755138001</v>
      </c>
      <c r="L1315">
        <v>12.7825330571414</v>
      </c>
      <c r="M1315">
        <v>49.700746465955902</v>
      </c>
      <c r="N1315">
        <v>1.8000482401978299</v>
      </c>
      <c r="O1315">
        <v>169.761606022584</v>
      </c>
      <c r="P1315">
        <v>14.6762589928057</v>
      </c>
    </row>
    <row r="1316" spans="1:17" hidden="1" x14ac:dyDescent="0.3">
      <c r="A1316" t="s">
        <v>2782</v>
      </c>
      <c r="B1316" t="s">
        <v>2783</v>
      </c>
      <c r="C1316" t="str">
        <f>IFERROR(VLOOKUP(Table1[[#This Row],[Ticker]],[1]!Table1[[Symbol]:[Industry]],2,FALSE),"-")</f>
        <v>-</v>
      </c>
      <c r="D1316" t="s">
        <v>130</v>
      </c>
      <c r="E1316">
        <v>1327.7439999999999</v>
      </c>
      <c r="F1316">
        <v>656</v>
      </c>
      <c r="G1316">
        <v>5.4906883502431096</v>
      </c>
      <c r="H1316">
        <v>-5.7407621108778102</v>
      </c>
      <c r="I1316">
        <v>-14.602382742353599</v>
      </c>
      <c r="J1316">
        <v>-8.7246768734774705</v>
      </c>
      <c r="K1316">
        <v>655.80038758680996</v>
      </c>
      <c r="L1316">
        <v>633.79179630534304</v>
      </c>
      <c r="M1316">
        <v>42.973454379596902</v>
      </c>
      <c r="N1316">
        <v>2.1438244836018701</v>
      </c>
      <c r="O1316">
        <v>13.8719512195121</v>
      </c>
      <c r="P1316">
        <v>38.469656992084403</v>
      </c>
      <c r="Q1316">
        <v>9.5876831758691994E-2</v>
      </c>
    </row>
    <row r="1317" spans="1:17" hidden="1" x14ac:dyDescent="0.3">
      <c r="A1317" t="s">
        <v>2784</v>
      </c>
      <c r="B1317" t="s">
        <v>2785</v>
      </c>
      <c r="C1317" t="str">
        <f>IFERROR(VLOOKUP(Table1[[#This Row],[Ticker]],[1]!Table1[[Symbol]:[Industry]],2,FALSE),"-")</f>
        <v>-</v>
      </c>
      <c r="D1317" t="s">
        <v>21</v>
      </c>
      <c r="E1317">
        <v>1325.4960337360001</v>
      </c>
      <c r="F1317">
        <v>239.12</v>
      </c>
      <c r="G1317">
        <v>60.054308390444596</v>
      </c>
      <c r="H1317">
        <v>37.960385133753803</v>
      </c>
      <c r="I1317">
        <v>13.374166463543601</v>
      </c>
      <c r="J1317">
        <v>-4.04924254166162</v>
      </c>
      <c r="K1317">
        <v>175.59855711504201</v>
      </c>
      <c r="L1317">
        <v>149.26981872398599</v>
      </c>
      <c r="M1317">
        <v>78.226148285056297</v>
      </c>
      <c r="N1317">
        <v>3.0885042236354501</v>
      </c>
      <c r="O1317">
        <v>0</v>
      </c>
      <c r="P1317">
        <v>116.398190045248</v>
      </c>
      <c r="Q1317">
        <v>0.104344044536853</v>
      </c>
    </row>
    <row r="1318" spans="1:17" hidden="1" x14ac:dyDescent="0.3">
      <c r="A1318" t="s">
        <v>2786</v>
      </c>
      <c r="B1318" t="s">
        <v>2787</v>
      </c>
      <c r="C1318" t="str">
        <f>IFERROR(VLOOKUP(Table1[[#This Row],[Ticker]],[1]!Table1[[Symbol]:[Industry]],2,FALSE),"-")</f>
        <v>-</v>
      </c>
      <c r="D1318" t="s">
        <v>384</v>
      </c>
      <c r="E1318">
        <v>1324.7902654080001</v>
      </c>
      <c r="F1318">
        <v>53.92</v>
      </c>
      <c r="G1318">
        <v>-7.2945518186502198</v>
      </c>
      <c r="H1318">
        <v>-6.6199871135038704</v>
      </c>
      <c r="I1318">
        <v>-36.4279556474552</v>
      </c>
      <c r="J1318">
        <v>-1.16667947042146</v>
      </c>
      <c r="K1318">
        <v>53.265636993421502</v>
      </c>
      <c r="L1318">
        <v>52.3674174817018</v>
      </c>
      <c r="M1318">
        <v>70.653855945671296</v>
      </c>
      <c r="N1318">
        <v>1.43059443538864</v>
      </c>
      <c r="O1318">
        <v>53.004451038575603</v>
      </c>
      <c r="P1318">
        <v>72.2683706070287</v>
      </c>
    </row>
    <row r="1319" spans="1:17" hidden="1" x14ac:dyDescent="0.3">
      <c r="A1319" t="s">
        <v>2788</v>
      </c>
      <c r="B1319" t="s">
        <v>2789</v>
      </c>
      <c r="C1319" t="str">
        <f>IFERROR(VLOOKUP(Table1[[#This Row],[Ticker]],[1]!Table1[[Symbol]:[Industry]],2,FALSE),"-")</f>
        <v>-</v>
      </c>
      <c r="D1319" t="s">
        <v>369</v>
      </c>
      <c r="E1319">
        <v>1323.9109286400001</v>
      </c>
      <c r="F1319">
        <v>66.400000000000006</v>
      </c>
      <c r="G1319">
        <v>-51.230501570807398</v>
      </c>
      <c r="H1319">
        <v>-14.254843734062</v>
      </c>
      <c r="I1319">
        <v>-28.108957108817702</v>
      </c>
      <c r="J1319">
        <v>-6.5238393329609501</v>
      </c>
      <c r="K1319">
        <v>69.635801682837496</v>
      </c>
      <c r="L1319">
        <v>72.026615359124804</v>
      </c>
      <c r="M1319">
        <v>33.981260312338001</v>
      </c>
      <c r="N1319">
        <v>1.3882091212458201</v>
      </c>
      <c r="O1319">
        <v>35.768072289156599</v>
      </c>
      <c r="P1319">
        <v>19.531953195319499</v>
      </c>
      <c r="Q1319">
        <v>-4.1535937944588999E-2</v>
      </c>
    </row>
    <row r="1320" spans="1:17" hidden="1" x14ac:dyDescent="0.3">
      <c r="A1320" t="s">
        <v>2790</v>
      </c>
      <c r="B1320" t="s">
        <v>2791</v>
      </c>
      <c r="C1320" t="str">
        <f>IFERROR(VLOOKUP(Table1[[#This Row],[Ticker]],[1]!Table1[[Symbol]:[Industry]],2,FALSE),"-")</f>
        <v>-</v>
      </c>
      <c r="D1320" t="s">
        <v>62</v>
      </c>
      <c r="E1320">
        <v>1313.9501568000001</v>
      </c>
      <c r="F1320">
        <v>656</v>
      </c>
      <c r="G1320">
        <v>39.694291650397503</v>
      </c>
      <c r="H1320">
        <v>0.55559316162451</v>
      </c>
      <c r="I1320">
        <v>-14.6166239934345</v>
      </c>
      <c r="J1320">
        <v>-2.5237598316340999</v>
      </c>
      <c r="K1320">
        <v>619.76710282804697</v>
      </c>
      <c r="L1320">
        <v>584.91442138486298</v>
      </c>
      <c r="M1320">
        <v>57.146480041987701</v>
      </c>
      <c r="N1320">
        <v>1.6380380125401499</v>
      </c>
      <c r="O1320">
        <v>15.1143292682926</v>
      </c>
      <c r="P1320">
        <v>67.368286771271798</v>
      </c>
      <c r="Q1320">
        <v>3.7727029278044999E-2</v>
      </c>
    </row>
    <row r="1321" spans="1:17" hidden="1" x14ac:dyDescent="0.3">
      <c r="A1321" t="s">
        <v>2792</v>
      </c>
      <c r="B1321" t="s">
        <v>2793</v>
      </c>
      <c r="C1321" t="str">
        <f>IFERROR(VLOOKUP(Table1[[#This Row],[Ticker]],[1]!Table1[[Symbol]:[Industry]],2,FALSE),"-")</f>
        <v>-</v>
      </c>
      <c r="D1321" t="s">
        <v>989</v>
      </c>
      <c r="E1321">
        <v>1312.3327092</v>
      </c>
      <c r="F1321">
        <v>343.1</v>
      </c>
      <c r="G1321">
        <v>-24.3708787184611</v>
      </c>
      <c r="H1321">
        <v>-12.9286458118815</v>
      </c>
      <c r="I1321">
        <v>-19.856855271742901</v>
      </c>
      <c r="J1321">
        <v>-1.71439992680367</v>
      </c>
      <c r="K1321">
        <v>340.68638062990402</v>
      </c>
      <c r="L1321">
        <v>352.16285754955601</v>
      </c>
      <c r="M1321">
        <v>48.581404920644999</v>
      </c>
      <c r="N1321">
        <v>1.1001563030763599</v>
      </c>
      <c r="O1321">
        <v>56.164383561643803</v>
      </c>
      <c r="P1321">
        <v>24.763636363636301</v>
      </c>
      <c r="Q1321">
        <v>3.7813325787669001E-2</v>
      </c>
    </row>
    <row r="1322" spans="1:17" hidden="1" x14ac:dyDescent="0.3">
      <c r="A1322" t="s">
        <v>2794</v>
      </c>
      <c r="B1322" t="s">
        <v>2795</v>
      </c>
      <c r="C1322" t="str">
        <f>IFERROR(VLOOKUP(Table1[[#This Row],[Ticker]],[1]!Table1[[Symbol]:[Industry]],2,FALSE),"-")</f>
        <v>-</v>
      </c>
      <c r="D1322" t="s">
        <v>125</v>
      </c>
      <c r="E1322">
        <v>1309.1090646</v>
      </c>
      <c r="F1322">
        <v>1881.65</v>
      </c>
      <c r="G1322">
        <v>205.55976745997401</v>
      </c>
      <c r="H1322">
        <v>-2.5864897466731702</v>
      </c>
      <c r="I1322">
        <v>105.72757206637</v>
      </c>
      <c r="J1322">
        <v>-5.7463672067620202</v>
      </c>
      <c r="K1322">
        <v>1777.89199810492</v>
      </c>
      <c r="L1322">
        <v>1263.8060752138599</v>
      </c>
      <c r="M1322">
        <v>47.408278349996998</v>
      </c>
      <c r="N1322">
        <v>0.53545611351775602</v>
      </c>
      <c r="O1322">
        <v>22.764594903409201</v>
      </c>
      <c r="P1322">
        <v>250.43300121054099</v>
      </c>
      <c r="Q1322">
        <v>0.213618845824009</v>
      </c>
    </row>
    <row r="1323" spans="1:17" hidden="1" x14ac:dyDescent="0.3">
      <c r="A1323" t="s">
        <v>2796</v>
      </c>
      <c r="B1323" t="s">
        <v>2797</v>
      </c>
      <c r="C1323" t="str">
        <f>IFERROR(VLOOKUP(Table1[[#This Row],[Ticker]],[1]!Table1[[Symbol]:[Industry]],2,FALSE),"-")</f>
        <v>-</v>
      </c>
      <c r="E1323">
        <v>1307.6507797100001</v>
      </c>
      <c r="F1323">
        <v>1287.05</v>
      </c>
      <c r="G1323">
        <v>506.94247203361903</v>
      </c>
      <c r="H1323">
        <v>7.7202440180045002</v>
      </c>
      <c r="I1323">
        <v>64.934728530621896</v>
      </c>
      <c r="J1323">
        <v>-4.0328369554750001</v>
      </c>
      <c r="K1323">
        <v>1072.01909360185</v>
      </c>
      <c r="L1323">
        <v>669.38514937995296</v>
      </c>
      <c r="M1323">
        <v>60.214571367107702</v>
      </c>
      <c r="N1323">
        <v>0.81043905993805698</v>
      </c>
      <c r="O1323">
        <v>8.7758828328347906</v>
      </c>
      <c r="P1323">
        <v>564.11248710010295</v>
      </c>
    </row>
    <row r="1324" spans="1:17" hidden="1" x14ac:dyDescent="0.3">
      <c r="A1324" t="s">
        <v>2798</v>
      </c>
      <c r="B1324" t="s">
        <v>2799</v>
      </c>
      <c r="C1324" t="str">
        <f>IFERROR(VLOOKUP(Table1[[#This Row],[Ticker]],[1]!Table1[[Symbol]:[Industry]],2,FALSE),"-")</f>
        <v>-</v>
      </c>
      <c r="D1324" t="s">
        <v>253</v>
      </c>
      <c r="E1324">
        <v>1306.116</v>
      </c>
      <c r="F1324">
        <v>447.3</v>
      </c>
      <c r="G1324">
        <v>-6.2944630538952797</v>
      </c>
      <c r="H1324">
        <v>-5.1158014589236904</v>
      </c>
      <c r="I1324">
        <v>-2.6309946724189199</v>
      </c>
      <c r="J1324">
        <v>-1.7787385034563801</v>
      </c>
      <c r="K1324">
        <v>437.98165694724298</v>
      </c>
      <c r="L1324">
        <v>402.54927396175799</v>
      </c>
      <c r="M1324">
        <v>30.522121921685699</v>
      </c>
      <c r="N1324">
        <v>0.59363756789973399</v>
      </c>
      <c r="O1324">
        <v>7.9812206572769897</v>
      </c>
      <c r="P1324">
        <v>36.288848263254103</v>
      </c>
      <c r="Q1324">
        <v>-4.4030806365409998E-3</v>
      </c>
    </row>
    <row r="1325" spans="1:17" hidden="1" x14ac:dyDescent="0.3">
      <c r="A1325" t="s">
        <v>2800</v>
      </c>
      <c r="B1325" t="s">
        <v>2801</v>
      </c>
      <c r="C1325" t="str">
        <f>IFERROR(VLOOKUP(Table1[[#This Row],[Ticker]],[1]!Table1[[Symbol]:[Industry]],2,FALSE),"-")</f>
        <v>-</v>
      </c>
      <c r="D1325" t="s">
        <v>75</v>
      </c>
      <c r="E1325">
        <v>1305.7215016959999</v>
      </c>
      <c r="F1325">
        <v>74.38</v>
      </c>
      <c r="G1325">
        <v>159.74830208684301</v>
      </c>
      <c r="H1325">
        <v>1.8994307216685999</v>
      </c>
      <c r="I1325">
        <v>-42.490024708116103</v>
      </c>
      <c r="J1325">
        <v>0.39172228179107599</v>
      </c>
      <c r="K1325">
        <v>73.529477558427899</v>
      </c>
      <c r="L1325">
        <v>71.956207718951902</v>
      </c>
      <c r="M1325">
        <v>66.912164775490098</v>
      </c>
      <c r="N1325">
        <v>1.8488750364247699</v>
      </c>
      <c r="O1325">
        <v>93.331540736757205</v>
      </c>
      <c r="P1325">
        <v>209.272349272349</v>
      </c>
      <c r="Q1325">
        <v>0.35709270766617701</v>
      </c>
    </row>
    <row r="1326" spans="1:17" hidden="1" x14ac:dyDescent="0.3">
      <c r="A1326" t="s">
        <v>2802</v>
      </c>
      <c r="B1326" t="s">
        <v>2803</v>
      </c>
      <c r="C1326" t="str">
        <f>IFERROR(VLOOKUP(Table1[[#This Row],[Ticker]],[1]!Table1[[Symbol]:[Industry]],2,FALSE),"-")</f>
        <v>-</v>
      </c>
      <c r="E1326">
        <v>1297.9931795499999</v>
      </c>
      <c r="F1326">
        <v>1237.55</v>
      </c>
      <c r="G1326">
        <v>366.69128579981202</v>
      </c>
      <c r="H1326">
        <v>-0.13694430609505601</v>
      </c>
      <c r="I1326">
        <v>103.9050812099</v>
      </c>
      <c r="J1326">
        <v>-6.2117637219875599</v>
      </c>
      <c r="K1326">
        <v>1111.4515067396801</v>
      </c>
      <c r="M1326">
        <v>36.332504347001198</v>
      </c>
      <c r="N1326">
        <v>0.45254556882463798</v>
      </c>
      <c r="O1326">
        <v>22.015272110217701</v>
      </c>
      <c r="P1326">
        <v>416.93817878028398</v>
      </c>
    </row>
    <row r="1327" spans="1:17" hidden="1" x14ac:dyDescent="0.3">
      <c r="A1327" t="s">
        <v>2804</v>
      </c>
      <c r="B1327" t="s">
        <v>2805</v>
      </c>
      <c r="C1327" t="str">
        <f>IFERROR(VLOOKUP(Table1[[#This Row],[Ticker]],[1]!Table1[[Symbol]:[Industry]],2,FALSE),"-")</f>
        <v>-</v>
      </c>
      <c r="D1327" t="s">
        <v>125</v>
      </c>
      <c r="E1327">
        <v>1294.2516350399901</v>
      </c>
      <c r="F1327">
        <v>809.2</v>
      </c>
      <c r="G1327">
        <v>-2.0430441967103699</v>
      </c>
      <c r="H1327">
        <v>-6.4445984185972698</v>
      </c>
      <c r="I1327">
        <v>-32.171921663301099</v>
      </c>
      <c r="J1327">
        <v>-4.1184535362181602</v>
      </c>
      <c r="K1327">
        <v>855.36540838963504</v>
      </c>
      <c r="L1327">
        <v>854.85332273754102</v>
      </c>
      <c r="M1327">
        <v>31.5333940210622</v>
      </c>
      <c r="N1327">
        <v>0.69598987172245796</v>
      </c>
      <c r="O1327">
        <v>33.465150766188799</v>
      </c>
      <c r="P1327">
        <v>28.853503184713301</v>
      </c>
      <c r="Q1327">
        <v>7.4775302371253002E-2</v>
      </c>
    </row>
    <row r="1328" spans="1:17" hidden="1" x14ac:dyDescent="0.3">
      <c r="A1328" t="s">
        <v>2806</v>
      </c>
      <c r="B1328" t="s">
        <v>2807</v>
      </c>
      <c r="C1328" t="str">
        <f>IFERROR(VLOOKUP(Table1[[#This Row],[Ticker]],[1]!Table1[[Symbol]:[Industry]],2,FALSE),"-")</f>
        <v>-</v>
      </c>
      <c r="D1328" t="s">
        <v>989</v>
      </c>
      <c r="E1328">
        <v>1293.189932</v>
      </c>
      <c r="F1328">
        <v>646</v>
      </c>
      <c r="G1328">
        <v>-10.178768317002699</v>
      </c>
      <c r="H1328">
        <v>-4.2353988539601701</v>
      </c>
      <c r="I1328">
        <v>-9.43637508435671</v>
      </c>
      <c r="J1328">
        <v>0.62521947441083303</v>
      </c>
      <c r="K1328">
        <v>612.82638337708704</v>
      </c>
      <c r="L1328">
        <v>607.43883141880201</v>
      </c>
      <c r="M1328">
        <v>51.718037851836399</v>
      </c>
      <c r="N1328">
        <v>1.3552425476366301</v>
      </c>
      <c r="O1328">
        <v>32.352941176470502</v>
      </c>
      <c r="P1328">
        <v>34.709623605463399</v>
      </c>
      <c r="Q1328">
        <v>1.6670890419355999E-2</v>
      </c>
    </row>
    <row r="1329" spans="1:17" hidden="1" x14ac:dyDescent="0.3">
      <c r="A1329" t="s">
        <v>2808</v>
      </c>
      <c r="B1329" t="s">
        <v>2809</v>
      </c>
      <c r="C1329" t="str">
        <f>IFERROR(VLOOKUP(Table1[[#This Row],[Ticker]],[1]!Table1[[Symbol]:[Industry]],2,FALSE),"-")</f>
        <v>-</v>
      </c>
      <c r="D1329" t="s">
        <v>21</v>
      </c>
      <c r="E1329">
        <v>1291.7946496</v>
      </c>
      <c r="F1329">
        <v>364.8</v>
      </c>
      <c r="G1329">
        <v>8.3491401460783603</v>
      </c>
      <c r="H1329">
        <v>3.3398379417027</v>
      </c>
      <c r="I1329">
        <v>3.3439851126070499</v>
      </c>
      <c r="J1329">
        <v>0.33327027995993902</v>
      </c>
      <c r="K1329">
        <v>341.87776780211902</v>
      </c>
      <c r="L1329">
        <v>317.48480037501798</v>
      </c>
      <c r="M1329">
        <v>64.610864060672796</v>
      </c>
      <c r="N1329">
        <v>0.26976384021218502</v>
      </c>
      <c r="O1329">
        <v>23.300438596491201</v>
      </c>
      <c r="P1329">
        <v>46.859903381642503</v>
      </c>
      <c r="Q1329">
        <v>-5.9758627631789997E-2</v>
      </c>
    </row>
    <row r="1330" spans="1:17" hidden="1" x14ac:dyDescent="0.3">
      <c r="A1330" t="s">
        <v>2810</v>
      </c>
      <c r="B1330" t="s">
        <v>2811</v>
      </c>
      <c r="C1330" t="str">
        <f>IFERROR(VLOOKUP(Table1[[#This Row],[Ticker]],[1]!Table1[[Symbol]:[Industry]],2,FALSE),"-")</f>
        <v>-</v>
      </c>
      <c r="D1330" t="s">
        <v>130</v>
      </c>
      <c r="E1330">
        <v>1290.0537936000001</v>
      </c>
      <c r="F1330">
        <v>148.28</v>
      </c>
      <c r="G1330">
        <v>18.711730800896401</v>
      </c>
      <c r="H1330">
        <v>-1.0904189143006899</v>
      </c>
      <c r="I1330">
        <v>-21.179819775832399</v>
      </c>
      <c r="J1330">
        <v>-3.02387998943935</v>
      </c>
      <c r="K1330">
        <v>147.33489532975</v>
      </c>
      <c r="L1330">
        <v>145.01120471144799</v>
      </c>
      <c r="M1330">
        <v>44.310617768924402</v>
      </c>
      <c r="N1330">
        <v>0.75865999837430997</v>
      </c>
      <c r="O1330">
        <v>31.035878068519001</v>
      </c>
      <c r="P1330">
        <v>58.334223171382703</v>
      </c>
      <c r="Q1330">
        <v>3.8101225980781001E-2</v>
      </c>
    </row>
    <row r="1331" spans="1:17" hidden="1" x14ac:dyDescent="0.3">
      <c r="A1331" t="s">
        <v>2812</v>
      </c>
      <c r="B1331" t="s">
        <v>2813</v>
      </c>
      <c r="C1331" t="str">
        <f>IFERROR(VLOOKUP(Table1[[#This Row],[Ticker]],[1]!Table1[[Symbol]:[Industry]],2,FALSE),"-")</f>
        <v>-</v>
      </c>
      <c r="D1331" t="s">
        <v>97</v>
      </c>
      <c r="E1331">
        <v>1288.5473999999999</v>
      </c>
      <c r="F1331">
        <v>805</v>
      </c>
      <c r="G1331">
        <v>-11.969398482464101</v>
      </c>
      <c r="H1331">
        <v>-3.2331096766847902</v>
      </c>
      <c r="I1331">
        <v>-19.207009510160798</v>
      </c>
      <c r="J1331">
        <v>1.72776597980925</v>
      </c>
      <c r="K1331">
        <v>798.45156827077403</v>
      </c>
      <c r="L1331">
        <v>803.03699286588198</v>
      </c>
      <c r="M1331">
        <v>54.327338734543602</v>
      </c>
      <c r="N1331">
        <v>0.63137310818242898</v>
      </c>
      <c r="O1331">
        <v>29.9875776397515</v>
      </c>
      <c r="P1331">
        <v>17.509670826946898</v>
      </c>
      <c r="Q1331">
        <v>-9.5007467136650994E-2</v>
      </c>
    </row>
    <row r="1332" spans="1:17" hidden="1" x14ac:dyDescent="0.3">
      <c r="A1332" t="s">
        <v>2814</v>
      </c>
      <c r="B1332" t="s">
        <v>2815</v>
      </c>
      <c r="C1332" t="str">
        <f>IFERROR(VLOOKUP(Table1[[#This Row],[Ticker]],[1]!Table1[[Symbol]:[Industry]],2,FALSE),"-")</f>
        <v>-</v>
      </c>
      <c r="D1332" t="s">
        <v>46</v>
      </c>
      <c r="E1332">
        <v>1285.851672</v>
      </c>
      <c r="F1332">
        <v>1206</v>
      </c>
      <c r="G1332">
        <v>146.87240942714001</v>
      </c>
      <c r="H1332">
        <v>0.69054988036646203</v>
      </c>
      <c r="I1332">
        <v>-0.25603792953926202</v>
      </c>
      <c r="J1332">
        <v>-3.9670330244807701</v>
      </c>
      <c r="K1332">
        <v>1125.39237025486</v>
      </c>
      <c r="L1332">
        <v>1012.77633685121</v>
      </c>
      <c r="M1332">
        <v>65.354125353609405</v>
      </c>
      <c r="N1332">
        <v>1.6080585539910399</v>
      </c>
      <c r="O1332">
        <v>13.18407960199</v>
      </c>
      <c r="P1332">
        <v>179.13435944913701</v>
      </c>
      <c r="Q1332">
        <v>0.102678547210992</v>
      </c>
    </row>
    <row r="1333" spans="1:17" hidden="1" x14ac:dyDescent="0.3">
      <c r="A1333" t="s">
        <v>2816</v>
      </c>
      <c r="B1333" t="s">
        <v>2817</v>
      </c>
      <c r="C1333" t="str">
        <f>IFERROR(VLOOKUP(Table1[[#This Row],[Ticker]],[1]!Table1[[Symbol]:[Industry]],2,FALSE),"-")</f>
        <v>-</v>
      </c>
      <c r="D1333" t="s">
        <v>220</v>
      </c>
      <c r="E1333">
        <v>1265.8023396000001</v>
      </c>
      <c r="F1333">
        <v>738.6</v>
      </c>
      <c r="G1333">
        <v>127.18864661083001</v>
      </c>
      <c r="H1333">
        <v>-2.1070928714414801</v>
      </c>
      <c r="I1333">
        <v>17.031113039646399</v>
      </c>
      <c r="J1333">
        <v>-0.11756740053699399</v>
      </c>
      <c r="K1333">
        <v>692.93057464733795</v>
      </c>
      <c r="L1333">
        <v>595.60925955213997</v>
      </c>
      <c r="M1333">
        <v>65.475730334540899</v>
      </c>
      <c r="N1333">
        <v>0.68423714870877606</v>
      </c>
      <c r="O1333">
        <v>11.5624153804494</v>
      </c>
      <c r="P1333">
        <v>167.608695652173</v>
      </c>
      <c r="Q1333">
        <v>0.12362006787641699</v>
      </c>
    </row>
    <row r="1334" spans="1:17" hidden="1" x14ac:dyDescent="0.3">
      <c r="A1334" t="s">
        <v>2818</v>
      </c>
      <c r="B1334" t="s">
        <v>2819</v>
      </c>
      <c r="C1334" t="str">
        <f>IFERROR(VLOOKUP(Table1[[#This Row],[Ticker]],[1]!Table1[[Symbol]:[Industry]],2,FALSE),"-")</f>
        <v>-</v>
      </c>
      <c r="D1334" t="s">
        <v>193</v>
      </c>
      <c r="E1334">
        <v>1264.5199560000001</v>
      </c>
      <c r="F1334">
        <v>1172.8499999999999</v>
      </c>
      <c r="G1334">
        <v>-37.119567078224598</v>
      </c>
      <c r="H1334">
        <v>7.8203470970320996</v>
      </c>
      <c r="I1334">
        <v>-12.4319765015349</v>
      </c>
      <c r="J1334">
        <v>2.3981592025421099</v>
      </c>
      <c r="K1334">
        <v>1160.1864229960599</v>
      </c>
      <c r="L1334">
        <v>1165.03470091545</v>
      </c>
      <c r="M1334">
        <v>55.825041050071398</v>
      </c>
      <c r="N1334">
        <v>1.12967713917174</v>
      </c>
      <c r="O1334">
        <v>30.025152406531099</v>
      </c>
      <c r="P1334">
        <v>16.008902077151301</v>
      </c>
      <c r="Q1334">
        <v>6.3456431931693993E-2</v>
      </c>
    </row>
    <row r="1335" spans="1:17" hidden="1" x14ac:dyDescent="0.3">
      <c r="A1335" t="s">
        <v>2820</v>
      </c>
      <c r="B1335" t="s">
        <v>2821</v>
      </c>
      <c r="C1335" t="str">
        <f>IFERROR(VLOOKUP(Table1[[#This Row],[Ticker]],[1]!Table1[[Symbol]:[Industry]],2,FALSE),"-")</f>
        <v>-</v>
      </c>
      <c r="D1335" t="s">
        <v>62</v>
      </c>
      <c r="E1335">
        <v>1257.72</v>
      </c>
      <c r="F1335">
        <v>16.010000000000002</v>
      </c>
      <c r="G1335">
        <v>86.383016678234796</v>
      </c>
      <c r="H1335">
        <v>10.321182291433599</v>
      </c>
      <c r="I1335">
        <v>-10.573050554468599</v>
      </c>
      <c r="J1335">
        <v>9.7559820752179895</v>
      </c>
      <c r="K1335">
        <v>13.051201323948399</v>
      </c>
      <c r="L1335">
        <v>12.2984640280965</v>
      </c>
      <c r="M1335">
        <v>62.945329144516798</v>
      </c>
      <c r="N1335">
        <v>2.28198792649557</v>
      </c>
      <c r="O1335">
        <v>16.4896939412866</v>
      </c>
      <c r="P1335">
        <v>123.916083916083</v>
      </c>
    </row>
    <row r="1336" spans="1:17" hidden="1" x14ac:dyDescent="0.3">
      <c r="A1336" t="s">
        <v>2822</v>
      </c>
      <c r="B1336" t="s">
        <v>2823</v>
      </c>
      <c r="C1336" t="str">
        <f>IFERROR(VLOOKUP(Table1[[#This Row],[Ticker]],[1]!Table1[[Symbol]:[Industry]],2,FALSE),"-")</f>
        <v>-</v>
      </c>
      <c r="D1336" t="s">
        <v>253</v>
      </c>
      <c r="E1336">
        <v>1257.1056450000001</v>
      </c>
      <c r="F1336">
        <v>39.99</v>
      </c>
      <c r="G1336">
        <v>6.9228747420709098</v>
      </c>
      <c r="H1336">
        <v>-9.7446752523163003</v>
      </c>
      <c r="I1336">
        <v>-12.6458855512503</v>
      </c>
      <c r="J1336">
        <v>-1.1249724585915499</v>
      </c>
      <c r="K1336">
        <v>38.0602289189315</v>
      </c>
      <c r="L1336">
        <v>35.165492009207703</v>
      </c>
      <c r="M1336">
        <v>53.424972725114799</v>
      </c>
      <c r="N1336">
        <v>1.7618161483911501</v>
      </c>
      <c r="O1336">
        <v>22.5306326581645</v>
      </c>
      <c r="P1336">
        <v>48.1111111111111</v>
      </c>
    </row>
    <row r="1337" spans="1:17" hidden="1" x14ac:dyDescent="0.3">
      <c r="A1337" t="s">
        <v>2824</v>
      </c>
      <c r="B1337" t="s">
        <v>2825</v>
      </c>
      <c r="C1337" t="str">
        <f>IFERROR(VLOOKUP(Table1[[#This Row],[Ticker]],[1]!Table1[[Symbol]:[Industry]],2,FALSE),"-")</f>
        <v>-</v>
      </c>
      <c r="D1337" t="s">
        <v>384</v>
      </c>
      <c r="E1337">
        <v>1253.1599624999999</v>
      </c>
      <c r="F1337">
        <v>74.95</v>
      </c>
      <c r="G1337">
        <v>21.2908208595099</v>
      </c>
      <c r="H1337">
        <v>-4.1242986044820302</v>
      </c>
      <c r="I1337">
        <v>-8.02795985328871</v>
      </c>
      <c r="J1337">
        <v>-4.9952372366917102</v>
      </c>
      <c r="K1337">
        <v>72.369791260050604</v>
      </c>
      <c r="L1337">
        <v>65.172067549597998</v>
      </c>
      <c r="M1337">
        <v>46.019446385592502</v>
      </c>
      <c r="N1337">
        <v>1.5147609506775701</v>
      </c>
      <c r="O1337">
        <v>13.275517011340799</v>
      </c>
      <c r="P1337">
        <v>62.5813449023861</v>
      </c>
      <c r="Q1337">
        <v>1.3786615915424001E-2</v>
      </c>
    </row>
    <row r="1338" spans="1:17" hidden="1" x14ac:dyDescent="0.3">
      <c r="A1338" t="s">
        <v>2826</v>
      </c>
      <c r="B1338" t="s">
        <v>2827</v>
      </c>
      <c r="C1338" t="str">
        <f>IFERROR(VLOOKUP(Table1[[#This Row],[Ticker]],[1]!Table1[[Symbol]:[Industry]],2,FALSE),"-")</f>
        <v>-</v>
      </c>
      <c r="D1338" t="s">
        <v>220</v>
      </c>
      <c r="E1338">
        <v>1253.1476550249999</v>
      </c>
      <c r="F1338">
        <v>794.15</v>
      </c>
      <c r="G1338">
        <v>62.4280943382998</v>
      </c>
      <c r="H1338">
        <v>-7.2716795568629804</v>
      </c>
      <c r="I1338">
        <v>17.144859558610701</v>
      </c>
      <c r="J1338">
        <v>-6.3628537611726799</v>
      </c>
      <c r="K1338">
        <v>741.39896212766303</v>
      </c>
      <c r="L1338">
        <v>596.83499506523503</v>
      </c>
      <c r="M1338">
        <v>30.8378406120245</v>
      </c>
      <c r="N1338">
        <v>0.31987185531782603</v>
      </c>
      <c r="O1338">
        <v>19.108480765598401</v>
      </c>
      <c r="P1338">
        <v>96.086419753086403</v>
      </c>
      <c r="Q1338">
        <v>0.17941781928764999</v>
      </c>
    </row>
    <row r="1339" spans="1:17" hidden="1" x14ac:dyDescent="0.3">
      <c r="A1339" t="s">
        <v>2828</v>
      </c>
      <c r="B1339" t="s">
        <v>2829</v>
      </c>
      <c r="C1339" t="str">
        <f>IFERROR(VLOOKUP(Table1[[#This Row],[Ticker]],[1]!Table1[[Symbol]:[Industry]],2,FALSE),"-")</f>
        <v>-</v>
      </c>
      <c r="D1339" t="s">
        <v>153</v>
      </c>
      <c r="E1339">
        <v>1252.0296000000001</v>
      </c>
      <c r="F1339">
        <v>511.45</v>
      </c>
      <c r="G1339">
        <v>100.885961241244</v>
      </c>
      <c r="H1339">
        <v>51.688417444900601</v>
      </c>
      <c r="I1339">
        <v>115.291050241619</v>
      </c>
      <c r="J1339">
        <v>0.33928496715101802</v>
      </c>
      <c r="M1339">
        <v>63.116195754200497</v>
      </c>
      <c r="O1339">
        <v>8.51500635448234</v>
      </c>
      <c r="P1339">
        <v>150.95682041216801</v>
      </c>
    </row>
    <row r="1340" spans="1:17" hidden="1" x14ac:dyDescent="0.3">
      <c r="A1340" t="s">
        <v>2830</v>
      </c>
      <c r="B1340" t="s">
        <v>2831</v>
      </c>
      <c r="C1340" t="str">
        <f>IFERROR(VLOOKUP(Table1[[#This Row],[Ticker]],[1]!Table1[[Symbol]:[Industry]],2,FALSE),"-")</f>
        <v>-</v>
      </c>
      <c r="D1340" t="s">
        <v>550</v>
      </c>
      <c r="E1340">
        <v>1251.7200814350001</v>
      </c>
      <c r="F1340">
        <v>201.6</v>
      </c>
      <c r="G1340">
        <v>-39.809656810263199</v>
      </c>
      <c r="H1340">
        <v>-6.4723844463371298</v>
      </c>
      <c r="I1340">
        <v>-16.528032348576499</v>
      </c>
      <c r="J1340">
        <v>-3.0887975129944198</v>
      </c>
      <c r="K1340">
        <v>199.47163719478101</v>
      </c>
      <c r="L1340">
        <v>202.20754130939901</v>
      </c>
      <c r="M1340">
        <v>42.5397295769789</v>
      </c>
      <c r="N1340">
        <v>1.0851496378483501</v>
      </c>
      <c r="O1340">
        <v>20.188492063491999</v>
      </c>
      <c r="P1340">
        <v>26.078799249530899</v>
      </c>
      <c r="Q1340">
        <v>-1.7124748384860999E-2</v>
      </c>
    </row>
    <row r="1341" spans="1:17" hidden="1" x14ac:dyDescent="0.3">
      <c r="A1341" t="s">
        <v>2832</v>
      </c>
      <c r="B1341" t="s">
        <v>2833</v>
      </c>
      <c r="C1341" t="str">
        <f>IFERROR(VLOOKUP(Table1[[#This Row],[Ticker]],[1]!Table1[[Symbol]:[Industry]],2,FALSE),"-")</f>
        <v>-</v>
      </c>
      <c r="D1341" t="s">
        <v>253</v>
      </c>
      <c r="E1341">
        <v>1246.093353145</v>
      </c>
      <c r="F1341">
        <v>989.65</v>
      </c>
      <c r="G1341">
        <v>124.874340343252</v>
      </c>
      <c r="H1341">
        <v>40.461152432662203</v>
      </c>
      <c r="I1341">
        <v>13.619976325389199</v>
      </c>
      <c r="J1341">
        <v>4.4914029606308796</v>
      </c>
      <c r="K1341">
        <v>796.31074459270997</v>
      </c>
      <c r="L1341">
        <v>656.28163739922798</v>
      </c>
      <c r="M1341">
        <v>72.603177953391693</v>
      </c>
      <c r="N1341">
        <v>2.70015777712866</v>
      </c>
      <c r="O1341">
        <v>5.9869650886677102</v>
      </c>
      <c r="P1341">
        <v>162.15894039735099</v>
      </c>
    </row>
    <row r="1342" spans="1:17" hidden="1" x14ac:dyDescent="0.3">
      <c r="A1342" t="s">
        <v>2834</v>
      </c>
      <c r="B1342" t="s">
        <v>2835</v>
      </c>
      <c r="C1342" t="str">
        <f>IFERROR(VLOOKUP(Table1[[#This Row],[Ticker]],[1]!Table1[[Symbol]:[Industry]],2,FALSE),"-")</f>
        <v>-</v>
      </c>
      <c r="D1342" t="s">
        <v>647</v>
      </c>
      <c r="E1342">
        <v>1245.4975850000001</v>
      </c>
      <c r="F1342">
        <v>512.15</v>
      </c>
      <c r="G1342">
        <v>6.0219882043084896</v>
      </c>
      <c r="H1342">
        <v>16.931986101761201</v>
      </c>
      <c r="I1342">
        <v>3.6184813110773</v>
      </c>
      <c r="J1342">
        <v>14.7566193951751</v>
      </c>
      <c r="K1342">
        <v>438.56710671655298</v>
      </c>
      <c r="L1342">
        <v>414.48306628693302</v>
      </c>
      <c r="M1342">
        <v>71.482742651695304</v>
      </c>
      <c r="N1342">
        <v>2.51433081374056</v>
      </c>
      <c r="O1342">
        <v>6.4141364834521202</v>
      </c>
      <c r="P1342">
        <v>50.168596979914902</v>
      </c>
    </row>
    <row r="1343" spans="1:17" hidden="1" x14ac:dyDescent="0.3">
      <c r="A1343" t="s">
        <v>2836</v>
      </c>
      <c r="B1343" t="s">
        <v>2837</v>
      </c>
      <c r="C1343" t="str">
        <f>IFERROR(VLOOKUP(Table1[[#This Row],[Ticker]],[1]!Table1[[Symbol]:[Industry]],2,FALSE),"-")</f>
        <v>-</v>
      </c>
      <c r="D1343" t="s">
        <v>647</v>
      </c>
      <c r="E1343">
        <v>1243.4077670449999</v>
      </c>
      <c r="F1343">
        <v>569.04999999999995</v>
      </c>
      <c r="G1343">
        <v>8.6983954595979007</v>
      </c>
      <c r="H1343">
        <v>-16.9809957347587</v>
      </c>
      <c r="I1343">
        <v>7.5843318953666401</v>
      </c>
      <c r="J1343">
        <v>-8.1453919934340995</v>
      </c>
      <c r="K1343">
        <v>574.97205879351895</v>
      </c>
      <c r="L1343">
        <v>497.26645410729401</v>
      </c>
      <c r="M1343">
        <v>36.569474772456402</v>
      </c>
      <c r="N1343">
        <v>0.38068904278617099</v>
      </c>
      <c r="O1343">
        <v>17.037167208505402</v>
      </c>
      <c r="P1343">
        <v>50.641958967571099</v>
      </c>
      <c r="Q1343">
        <v>1.3677857829519999E-3</v>
      </c>
    </row>
    <row r="1344" spans="1:17" hidden="1" x14ac:dyDescent="0.3">
      <c r="A1344" t="s">
        <v>2838</v>
      </c>
      <c r="B1344" t="s">
        <v>2839</v>
      </c>
      <c r="C1344" t="str">
        <f>IFERROR(VLOOKUP(Table1[[#This Row],[Ticker]],[1]!Table1[[Symbol]:[Industry]],2,FALSE),"-")</f>
        <v>-</v>
      </c>
      <c r="D1344" t="s">
        <v>193</v>
      </c>
      <c r="E1344">
        <v>1243.1372765000001</v>
      </c>
      <c r="F1344">
        <v>136.44999999999999</v>
      </c>
      <c r="G1344">
        <v>4.22056486563213</v>
      </c>
      <c r="H1344">
        <v>-0.99262058278129905</v>
      </c>
      <c r="I1344">
        <v>-17.8059703442506</v>
      </c>
      <c r="J1344">
        <v>-6.4989908949179398</v>
      </c>
      <c r="K1344">
        <v>133.28975001574</v>
      </c>
      <c r="L1344">
        <v>126.40899885786401</v>
      </c>
      <c r="M1344">
        <v>47.587782229055101</v>
      </c>
      <c r="N1344">
        <v>1.17602783616755</v>
      </c>
      <c r="O1344">
        <v>14.3275925247343</v>
      </c>
      <c r="P1344">
        <v>35.771144278606897</v>
      </c>
      <c r="Q1344">
        <v>5.7626279773586003E-2</v>
      </c>
    </row>
    <row r="1345" spans="1:17" hidden="1" x14ac:dyDescent="0.3">
      <c r="A1345" t="s">
        <v>2840</v>
      </c>
      <c r="B1345" t="s">
        <v>2841</v>
      </c>
      <c r="C1345" t="str">
        <f>IFERROR(VLOOKUP(Table1[[#This Row],[Ticker]],[1]!Table1[[Symbol]:[Industry]],2,FALSE),"-")</f>
        <v>-</v>
      </c>
      <c r="D1345" t="s">
        <v>1533</v>
      </c>
      <c r="E1345">
        <v>1238.16910315</v>
      </c>
      <c r="F1345">
        <v>212.33</v>
      </c>
      <c r="G1345">
        <v>-66.459143599223907</v>
      </c>
      <c r="H1345">
        <v>-13.191484011350999</v>
      </c>
      <c r="I1345">
        <v>-38.286699509691204</v>
      </c>
      <c r="J1345">
        <v>-3.8105879334390802</v>
      </c>
      <c r="K1345">
        <v>224.755642632963</v>
      </c>
      <c r="L1345">
        <v>246.80353675855301</v>
      </c>
      <c r="M1345">
        <v>32.827930259857403</v>
      </c>
      <c r="N1345">
        <v>1.0627979745592799</v>
      </c>
      <c r="O1345">
        <v>73.974473696604306</v>
      </c>
      <c r="P1345">
        <v>5.84745762711864</v>
      </c>
      <c r="Q1345">
        <v>-3.1594075261E-4</v>
      </c>
    </row>
    <row r="1346" spans="1:17" hidden="1" x14ac:dyDescent="0.3">
      <c r="A1346" t="s">
        <v>2842</v>
      </c>
      <c r="B1346" t="s">
        <v>2843</v>
      </c>
      <c r="C1346" t="str">
        <f>IFERROR(VLOOKUP(Table1[[#This Row],[Ticker]],[1]!Table1[[Symbol]:[Industry]],2,FALSE),"-")</f>
        <v>-</v>
      </c>
      <c r="D1346" t="s">
        <v>1161</v>
      </c>
      <c r="E1346">
        <v>1234.9747775000001</v>
      </c>
      <c r="F1346">
        <v>925.3</v>
      </c>
      <c r="G1346">
        <v>252.080597884833</v>
      </c>
      <c r="H1346">
        <v>-4.8428457848888797</v>
      </c>
      <c r="I1346">
        <v>85.419151478778005</v>
      </c>
      <c r="J1346">
        <v>-1.9720512397455201</v>
      </c>
      <c r="K1346">
        <v>917.31026879129195</v>
      </c>
      <c r="L1346">
        <v>703.39646978029896</v>
      </c>
      <c r="M1346">
        <v>51.610012532400397</v>
      </c>
      <c r="N1346">
        <v>0.41948163503295099</v>
      </c>
      <c r="O1346">
        <v>18.231924781151999</v>
      </c>
      <c r="P1346">
        <v>372.091836734693</v>
      </c>
      <c r="Q1346">
        <v>0.17703953559149699</v>
      </c>
    </row>
    <row r="1347" spans="1:17" hidden="1" x14ac:dyDescent="0.3">
      <c r="A1347" t="s">
        <v>2844</v>
      </c>
      <c r="B1347" t="s">
        <v>2845</v>
      </c>
      <c r="C1347" t="str">
        <f>IFERROR(VLOOKUP(Table1[[#This Row],[Ticker]],[1]!Table1[[Symbol]:[Industry]],2,FALSE),"-")</f>
        <v>-</v>
      </c>
      <c r="D1347" t="s">
        <v>550</v>
      </c>
      <c r="E1347">
        <v>1233.6516301859999</v>
      </c>
      <c r="F1347">
        <v>147.37</v>
      </c>
      <c r="G1347">
        <v>-30.377367269281802</v>
      </c>
      <c r="H1347">
        <v>-6.57763193781535</v>
      </c>
      <c r="I1347">
        <v>-40.549903244626599</v>
      </c>
      <c r="J1347">
        <v>-5.93254378139605</v>
      </c>
      <c r="K1347">
        <v>151.64197859904499</v>
      </c>
      <c r="L1347">
        <v>164.244212672256</v>
      </c>
      <c r="M1347">
        <v>51.030430240137697</v>
      </c>
      <c r="N1347">
        <v>1.71970408663411</v>
      </c>
      <c r="O1347">
        <v>52.100156069756302</v>
      </c>
      <c r="P1347">
        <v>9.8137108792846597</v>
      </c>
      <c r="Q1347">
        <v>5.6280657649989997E-3</v>
      </c>
    </row>
    <row r="1348" spans="1:17" hidden="1" x14ac:dyDescent="0.3">
      <c r="A1348" t="s">
        <v>2846</v>
      </c>
      <c r="B1348" t="s">
        <v>2847</v>
      </c>
      <c r="C1348" t="str">
        <f>IFERROR(VLOOKUP(Table1[[#This Row],[Ticker]],[1]!Table1[[Symbol]:[Industry]],2,FALSE),"-")</f>
        <v>-</v>
      </c>
      <c r="D1348" t="s">
        <v>193</v>
      </c>
      <c r="E1348">
        <v>1229.7596800599999</v>
      </c>
      <c r="F1348">
        <v>1034.05</v>
      </c>
      <c r="G1348">
        <v>90.387286859198497</v>
      </c>
      <c r="H1348">
        <v>22.867122089176299</v>
      </c>
      <c r="I1348">
        <v>8.29921180389284</v>
      </c>
      <c r="J1348">
        <v>11.224996126888399</v>
      </c>
      <c r="K1348">
        <v>874.034081082135</v>
      </c>
      <c r="L1348">
        <v>761.34651000165798</v>
      </c>
      <c r="M1348">
        <v>67.472647852119394</v>
      </c>
      <c r="N1348">
        <v>3.7259842652890001</v>
      </c>
      <c r="O1348">
        <v>8.1137275760359895</v>
      </c>
      <c r="P1348">
        <v>154.066339066339</v>
      </c>
      <c r="Q1348">
        <v>0.16802732311434401</v>
      </c>
    </row>
    <row r="1349" spans="1:17" hidden="1" x14ac:dyDescent="0.3">
      <c r="A1349" t="s">
        <v>2848</v>
      </c>
      <c r="B1349" t="s">
        <v>2849</v>
      </c>
      <c r="C1349" t="str">
        <f>IFERROR(VLOOKUP(Table1[[#This Row],[Ticker]],[1]!Table1[[Symbol]:[Industry]],2,FALSE),"-")</f>
        <v>-</v>
      </c>
      <c r="D1349" t="s">
        <v>62</v>
      </c>
      <c r="E1349">
        <v>1224.06726095</v>
      </c>
      <c r="F1349">
        <v>253.9</v>
      </c>
      <c r="G1349">
        <v>16.371994587742499</v>
      </c>
      <c r="H1349">
        <v>-6.6785535968015299</v>
      </c>
      <c r="I1349">
        <v>-16.4376102148107</v>
      </c>
      <c r="J1349">
        <v>-0.32121976471017899</v>
      </c>
      <c r="K1349">
        <v>251.685648349768</v>
      </c>
      <c r="L1349">
        <v>241.66880124498999</v>
      </c>
      <c r="M1349">
        <v>44.3699680409755</v>
      </c>
      <c r="N1349">
        <v>1.5248353780549799</v>
      </c>
      <c r="O1349">
        <v>15.124064592359099</v>
      </c>
      <c r="P1349">
        <v>58.985597996242902</v>
      </c>
      <c r="Q1349">
        <v>-2.4956860753000002E-3</v>
      </c>
    </row>
    <row r="1350" spans="1:17" hidden="1" x14ac:dyDescent="0.3">
      <c r="A1350" t="s">
        <v>2850</v>
      </c>
      <c r="B1350" t="s">
        <v>2851</v>
      </c>
      <c r="C1350" t="str">
        <f>IFERROR(VLOOKUP(Table1[[#This Row],[Ticker]],[1]!Table1[[Symbol]:[Industry]],2,FALSE),"-")</f>
        <v>-</v>
      </c>
      <c r="D1350" t="s">
        <v>193</v>
      </c>
      <c r="E1350">
        <v>1222.47260895</v>
      </c>
      <c r="F1350">
        <v>680.1</v>
      </c>
      <c r="G1350">
        <v>5.0430867091517504</v>
      </c>
      <c r="H1350">
        <v>-3.14046379622244</v>
      </c>
      <c r="I1350">
        <v>6.8080422128269698</v>
      </c>
      <c r="J1350">
        <v>-1.74245735883254</v>
      </c>
      <c r="K1350">
        <v>657.64058089806997</v>
      </c>
      <c r="L1350">
        <v>602.68834942882995</v>
      </c>
      <c r="M1350">
        <v>53.114500268584202</v>
      </c>
      <c r="N1350">
        <v>0.50414418956563301</v>
      </c>
      <c r="O1350">
        <v>11.7482723128951</v>
      </c>
      <c r="P1350">
        <v>38.767598449296003</v>
      </c>
      <c r="Q1350">
        <v>4.1310609793480002E-2</v>
      </c>
    </row>
    <row r="1351" spans="1:17" hidden="1" x14ac:dyDescent="0.3">
      <c r="A1351" t="s">
        <v>2852</v>
      </c>
      <c r="B1351" t="s">
        <v>2853</v>
      </c>
      <c r="C1351" t="str">
        <f>IFERROR(VLOOKUP(Table1[[#This Row],[Ticker]],[1]!Table1[[Symbol]:[Industry]],2,FALSE),"-")</f>
        <v>-</v>
      </c>
      <c r="D1351" t="s">
        <v>62</v>
      </c>
      <c r="E1351">
        <v>1217.4956696280001</v>
      </c>
      <c r="F1351">
        <v>115.99</v>
      </c>
      <c r="G1351">
        <v>-10.1995801789542</v>
      </c>
      <c r="H1351">
        <v>3.6904131749665798</v>
      </c>
      <c r="I1351">
        <v>-23.36036517002</v>
      </c>
      <c r="J1351">
        <v>-0.16784789998185401</v>
      </c>
      <c r="K1351">
        <v>108.74191068197101</v>
      </c>
      <c r="L1351">
        <v>109.24020120649701</v>
      </c>
      <c r="M1351">
        <v>72.150099441406297</v>
      </c>
      <c r="N1351">
        <v>2.0086062262376601</v>
      </c>
      <c r="O1351">
        <v>28.9766359168893</v>
      </c>
      <c r="P1351">
        <v>49.954751131221698</v>
      </c>
      <c r="Q1351">
        <v>-2.1299251880760001E-2</v>
      </c>
    </row>
    <row r="1352" spans="1:17" hidden="1" x14ac:dyDescent="0.3">
      <c r="A1352" t="s">
        <v>2854</v>
      </c>
      <c r="B1352" t="s">
        <v>2855</v>
      </c>
      <c r="C1352" t="str">
        <f>IFERROR(VLOOKUP(Table1[[#This Row],[Ticker]],[1]!Table1[[Symbol]:[Industry]],2,FALSE),"-")</f>
        <v>-</v>
      </c>
      <c r="D1352" t="s">
        <v>2856</v>
      </c>
      <c r="E1352">
        <v>1214.4514925399999</v>
      </c>
      <c r="F1352">
        <v>254.76</v>
      </c>
      <c r="G1352">
        <v>62.344796693385902</v>
      </c>
      <c r="H1352">
        <v>3.2821989748228302</v>
      </c>
      <c r="I1352">
        <v>-8.1231740489813902</v>
      </c>
      <c r="J1352">
        <v>-3.6913400328489701</v>
      </c>
      <c r="K1352">
        <v>245.12897087514801</v>
      </c>
      <c r="L1352">
        <v>231.13031805641899</v>
      </c>
      <c r="M1352">
        <v>57.445480748261502</v>
      </c>
      <c r="N1352">
        <v>0.89728334512656505</v>
      </c>
      <c r="O1352">
        <v>40.838436175223698</v>
      </c>
      <c r="P1352">
        <v>92.271698113207506</v>
      </c>
      <c r="Q1352">
        <v>9.8955835239999997E-6</v>
      </c>
    </row>
    <row r="1353" spans="1:17" hidden="1" x14ac:dyDescent="0.3">
      <c r="A1353" t="s">
        <v>2857</v>
      </c>
      <c r="B1353" t="s">
        <v>2858</v>
      </c>
      <c r="C1353" t="str">
        <f>IFERROR(VLOOKUP(Table1[[#This Row],[Ticker]],[1]!Table1[[Symbol]:[Industry]],2,FALSE),"-")</f>
        <v>-</v>
      </c>
      <c r="D1353" t="s">
        <v>193</v>
      </c>
      <c r="E1353">
        <v>1211.3175000000001</v>
      </c>
      <c r="F1353">
        <v>111.45</v>
      </c>
      <c r="G1353">
        <v>-33.226366904779503</v>
      </c>
      <c r="H1353">
        <v>-4.3739622130447202</v>
      </c>
      <c r="I1353">
        <v>-23.439815352184802</v>
      </c>
      <c r="J1353">
        <v>-1.69529061160522</v>
      </c>
      <c r="K1353">
        <v>110.34595791122101</v>
      </c>
      <c r="L1353">
        <v>111.002088537641</v>
      </c>
      <c r="M1353">
        <v>58.329987146938102</v>
      </c>
      <c r="N1353">
        <v>1.22947336799175</v>
      </c>
      <c r="O1353">
        <v>29.2059219380888</v>
      </c>
      <c r="P1353">
        <v>23.490304709141199</v>
      </c>
      <c r="Q1353">
        <v>8.6842277519829994E-3</v>
      </c>
    </row>
    <row r="1354" spans="1:17" hidden="1" x14ac:dyDescent="0.3">
      <c r="A1354" t="s">
        <v>2859</v>
      </c>
      <c r="B1354" t="s">
        <v>2860</v>
      </c>
      <c r="C1354" t="str">
        <f>IFERROR(VLOOKUP(Table1[[#This Row],[Ticker]],[1]!Table1[[Symbol]:[Industry]],2,FALSE),"-")</f>
        <v>-</v>
      </c>
      <c r="E1354">
        <v>1209.7015684</v>
      </c>
      <c r="F1354">
        <v>799.9</v>
      </c>
      <c r="G1354">
        <v>6178.5065534882497</v>
      </c>
      <c r="H1354">
        <v>0.81202027626765805</v>
      </c>
      <c r="I1354">
        <v>454.03547890304998</v>
      </c>
      <c r="J1354">
        <v>-3.48973942309288</v>
      </c>
      <c r="K1354">
        <v>713.82110766014796</v>
      </c>
      <c r="L1354">
        <v>415.18584060392499</v>
      </c>
      <c r="M1354">
        <v>65.126824527638902</v>
      </c>
      <c r="N1354">
        <v>2.8216888231693802</v>
      </c>
      <c r="O1354">
        <v>5.0131266408301096</v>
      </c>
      <c r="P1354">
        <v>6203.3884948778496</v>
      </c>
    </row>
    <row r="1355" spans="1:17" hidden="1" x14ac:dyDescent="0.3">
      <c r="A1355" t="s">
        <v>2861</v>
      </c>
      <c r="B1355" t="s">
        <v>2862</v>
      </c>
      <c r="C1355" t="str">
        <f>IFERROR(VLOOKUP(Table1[[#This Row],[Ticker]],[1]!Table1[[Symbol]:[Industry]],2,FALSE),"-")</f>
        <v>-</v>
      </c>
      <c r="D1355" t="s">
        <v>396</v>
      </c>
      <c r="E1355">
        <v>1209.4315700100001</v>
      </c>
      <c r="F1355">
        <v>505.65</v>
      </c>
      <c r="G1355">
        <v>141.30469335676599</v>
      </c>
      <c r="H1355">
        <v>5.7074838284470397</v>
      </c>
      <c r="I1355">
        <v>-6.7161305274466399</v>
      </c>
      <c r="J1355">
        <v>-2.6319367967460501</v>
      </c>
      <c r="K1355">
        <v>444.18283338879201</v>
      </c>
      <c r="L1355">
        <v>384.72304591871</v>
      </c>
      <c r="M1355">
        <v>62.660992967040102</v>
      </c>
      <c r="N1355">
        <v>1.7899394256576</v>
      </c>
      <c r="O1355">
        <v>6.7339068525660002</v>
      </c>
      <c r="P1355">
        <v>180.916666666666</v>
      </c>
      <c r="Q1355">
        <v>9.8405658164239004E-2</v>
      </c>
    </row>
    <row r="1356" spans="1:17" hidden="1" x14ac:dyDescent="0.3">
      <c r="A1356" t="s">
        <v>2863</v>
      </c>
      <c r="B1356" t="s">
        <v>2864</v>
      </c>
      <c r="C1356" t="str">
        <f>IFERROR(VLOOKUP(Table1[[#This Row],[Ticker]],[1]!Table1[[Symbol]:[Industry]],2,FALSE),"-")</f>
        <v>-</v>
      </c>
      <c r="D1356" t="s">
        <v>647</v>
      </c>
      <c r="E1356">
        <v>1207.565216</v>
      </c>
      <c r="F1356">
        <v>950.3</v>
      </c>
      <c r="G1356">
        <v>-17.0083660612706</v>
      </c>
      <c r="H1356">
        <v>9.1004168426724306</v>
      </c>
      <c r="I1356">
        <v>4.2029262752003902</v>
      </c>
      <c r="J1356">
        <v>5.6875829610928301</v>
      </c>
      <c r="K1356">
        <v>841.39487580736102</v>
      </c>
      <c r="L1356">
        <v>814.11728203533096</v>
      </c>
      <c r="M1356">
        <v>90.497513900282101</v>
      </c>
      <c r="N1356">
        <v>2.4783100612230502</v>
      </c>
      <c r="O1356">
        <v>1.7626012838051199</v>
      </c>
      <c r="P1356">
        <v>34.880420126321702</v>
      </c>
    </row>
    <row r="1357" spans="1:17" hidden="1" x14ac:dyDescent="0.3">
      <c r="A1357" t="s">
        <v>2865</v>
      </c>
      <c r="B1357" t="s">
        <v>2866</v>
      </c>
      <c r="C1357" t="str">
        <f>IFERROR(VLOOKUP(Table1[[#This Row],[Ticker]],[1]!Table1[[Symbol]:[Industry]],2,FALSE),"-")</f>
        <v>-</v>
      </c>
      <c r="D1357" t="s">
        <v>647</v>
      </c>
      <c r="E1357">
        <v>1207.387210224</v>
      </c>
      <c r="F1357">
        <v>46.24</v>
      </c>
      <c r="G1357">
        <v>-23.707449672517601</v>
      </c>
      <c r="H1357">
        <v>-1.1867228469062701</v>
      </c>
      <c r="I1357">
        <v>-28.024550421436398</v>
      </c>
      <c r="J1357">
        <v>-4.56468624368725</v>
      </c>
      <c r="K1357">
        <v>44.8572181454239</v>
      </c>
      <c r="L1357">
        <v>47.3748894482559</v>
      </c>
      <c r="M1357">
        <v>51.266081902026897</v>
      </c>
      <c r="N1357">
        <v>1.5856871591970001</v>
      </c>
      <c r="O1357">
        <v>45.112456747404799</v>
      </c>
      <c r="P1357">
        <v>27.032967032967001</v>
      </c>
      <c r="Q1357">
        <v>-3.8853490434529001E-2</v>
      </c>
    </row>
    <row r="1358" spans="1:17" hidden="1" x14ac:dyDescent="0.3">
      <c r="A1358" t="s">
        <v>2867</v>
      </c>
      <c r="B1358" t="s">
        <v>2868</v>
      </c>
      <c r="C1358" t="str">
        <f>IFERROR(VLOOKUP(Table1[[#This Row],[Ticker]],[1]!Table1[[Symbol]:[Industry]],2,FALSE),"-")</f>
        <v>-</v>
      </c>
      <c r="D1358" t="s">
        <v>70</v>
      </c>
      <c r="E1358">
        <v>1206.2449839999999</v>
      </c>
      <c r="F1358">
        <v>2844.8</v>
      </c>
      <c r="G1358">
        <v>238.814341478519</v>
      </c>
      <c r="H1358">
        <v>-9.8382848727661099</v>
      </c>
      <c r="I1358">
        <v>61.168147730667499</v>
      </c>
      <c r="J1358">
        <v>-11.069388160520701</v>
      </c>
      <c r="K1358">
        <v>2769.9181090050502</v>
      </c>
      <c r="L1358">
        <v>1932.0317307299599</v>
      </c>
      <c r="M1358">
        <v>23.982674922227002</v>
      </c>
      <c r="N1358">
        <v>0.87160080293879705</v>
      </c>
      <c r="O1358">
        <v>24.718785151856</v>
      </c>
      <c r="P1358">
        <v>311.78258666859602</v>
      </c>
      <c r="Q1358">
        <v>0.141713991345983</v>
      </c>
    </row>
    <row r="1359" spans="1:17" hidden="1" x14ac:dyDescent="0.3">
      <c r="A1359" t="s">
        <v>2869</v>
      </c>
      <c r="B1359" t="s">
        <v>2870</v>
      </c>
      <c r="C1359" t="str">
        <f>IFERROR(VLOOKUP(Table1[[#This Row],[Ticker]],[1]!Table1[[Symbol]:[Industry]],2,FALSE),"-")</f>
        <v>-</v>
      </c>
      <c r="D1359" t="s">
        <v>369</v>
      </c>
      <c r="E1359">
        <v>1204.6731963780001</v>
      </c>
      <c r="F1359">
        <v>173.22</v>
      </c>
      <c r="G1359">
        <v>-17.9125762069371</v>
      </c>
      <c r="H1359">
        <v>1.04510622323124</v>
      </c>
      <c r="I1359">
        <v>-6.0598941926796597</v>
      </c>
      <c r="J1359">
        <v>-0.43754054090785299</v>
      </c>
      <c r="K1359">
        <v>161.69757415741401</v>
      </c>
      <c r="L1359">
        <v>154.634066663829</v>
      </c>
      <c r="M1359">
        <v>59.828920581917401</v>
      </c>
      <c r="N1359">
        <v>3.0128506027551798</v>
      </c>
      <c r="O1359">
        <v>5.06869876457682</v>
      </c>
      <c r="P1359">
        <v>31.676168757126501</v>
      </c>
      <c r="Q1359">
        <v>-9.3079915974669993E-3</v>
      </c>
    </row>
    <row r="1360" spans="1:17" hidden="1" x14ac:dyDescent="0.3">
      <c r="A1360" t="s">
        <v>2871</v>
      </c>
      <c r="B1360" t="s">
        <v>2872</v>
      </c>
      <c r="C1360" t="str">
        <f>IFERROR(VLOOKUP(Table1[[#This Row],[Ticker]],[1]!Table1[[Symbol]:[Industry]],2,FALSE),"-")</f>
        <v>-</v>
      </c>
      <c r="D1360" t="s">
        <v>285</v>
      </c>
      <c r="E1360">
        <v>1201.5436319999999</v>
      </c>
      <c r="F1360">
        <v>664.6</v>
      </c>
      <c r="G1360">
        <v>20.621033684239201</v>
      </c>
      <c r="H1360">
        <v>-8.5023973628935394</v>
      </c>
      <c r="I1360">
        <v>17.821267140799499</v>
      </c>
      <c r="J1360">
        <v>-3.2530401104719102</v>
      </c>
      <c r="K1360">
        <v>633.40794302108498</v>
      </c>
      <c r="L1360">
        <v>539.96782850978695</v>
      </c>
      <c r="M1360">
        <v>41.128344603397402</v>
      </c>
      <c r="N1360">
        <v>0.71327503120061098</v>
      </c>
      <c r="O1360">
        <v>11.9018958772193</v>
      </c>
      <c r="P1360">
        <v>66.984924623115504</v>
      </c>
      <c r="Q1360">
        <v>1.6687362936355001E-2</v>
      </c>
    </row>
    <row r="1361" spans="1:17" hidden="1" x14ac:dyDescent="0.3">
      <c r="A1361" t="s">
        <v>2873</v>
      </c>
      <c r="B1361" t="s">
        <v>2874</v>
      </c>
      <c r="C1361" t="str">
        <f>IFERROR(VLOOKUP(Table1[[#This Row],[Ticker]],[1]!Table1[[Symbol]:[Industry]],2,FALSE),"-")</f>
        <v>-</v>
      </c>
      <c r="D1361" t="s">
        <v>710</v>
      </c>
      <c r="E1361">
        <v>1194.60437626</v>
      </c>
      <c r="F1361">
        <v>56.44</v>
      </c>
      <c r="G1361">
        <v>9.3539599907605293</v>
      </c>
      <c r="H1361">
        <v>6.0503935398916404</v>
      </c>
      <c r="I1361">
        <v>7.6813847663921102</v>
      </c>
      <c r="J1361">
        <v>-3.4971982132771098</v>
      </c>
      <c r="K1361">
        <v>53.166892682193499</v>
      </c>
      <c r="L1361">
        <v>48.968226858484798</v>
      </c>
      <c r="M1361">
        <v>50.264349461011598</v>
      </c>
      <c r="N1361">
        <v>1.7847200448945799</v>
      </c>
      <c r="O1361">
        <v>10.2055279943302</v>
      </c>
      <c r="P1361">
        <v>40.398009950248699</v>
      </c>
      <c r="Q1361">
        <v>6.0537172990534002E-2</v>
      </c>
    </row>
    <row r="1362" spans="1:17" hidden="1" x14ac:dyDescent="0.3">
      <c r="A1362" t="s">
        <v>2875</v>
      </c>
      <c r="B1362" t="s">
        <v>2876</v>
      </c>
      <c r="C1362" t="str">
        <f>IFERROR(VLOOKUP(Table1[[#This Row],[Ticker]],[1]!Table1[[Symbol]:[Industry]],2,FALSE),"-")</f>
        <v>-</v>
      </c>
      <c r="D1362" t="s">
        <v>1465</v>
      </c>
      <c r="E1362">
        <v>1185.06855176</v>
      </c>
      <c r="F1362">
        <v>1565.6</v>
      </c>
      <c r="G1362">
        <v>37.924602898971401</v>
      </c>
      <c r="H1362">
        <v>12.9895286758235</v>
      </c>
      <c r="I1362">
        <v>8.1144385203491591</v>
      </c>
      <c r="J1362">
        <v>-7.1489293185632601</v>
      </c>
      <c r="K1362">
        <v>1420.3941021017699</v>
      </c>
      <c r="L1362">
        <v>1236.2050670122101</v>
      </c>
      <c r="M1362">
        <v>50.361877457370703</v>
      </c>
      <c r="N1362">
        <v>1.09641152009856</v>
      </c>
      <c r="O1362">
        <v>13.477261113949901</v>
      </c>
      <c r="P1362">
        <v>66.988427283878195</v>
      </c>
      <c r="Q1362">
        <v>3.6549069171694003E-2</v>
      </c>
    </row>
    <row r="1363" spans="1:17" hidden="1" x14ac:dyDescent="0.3">
      <c r="A1363" t="s">
        <v>2877</v>
      </c>
      <c r="B1363" t="s">
        <v>2878</v>
      </c>
      <c r="C1363" t="str">
        <f>IFERROR(VLOOKUP(Table1[[#This Row],[Ticker]],[1]!Table1[[Symbol]:[Industry]],2,FALSE),"-")</f>
        <v>-</v>
      </c>
      <c r="D1363" t="s">
        <v>54</v>
      </c>
      <c r="E1363">
        <v>1179.52</v>
      </c>
      <c r="F1363">
        <v>771.75</v>
      </c>
      <c r="G1363">
        <v>103.403945717645</v>
      </c>
      <c r="H1363">
        <v>-8.2054971648220008</v>
      </c>
      <c r="I1363">
        <v>35.609233453668097</v>
      </c>
      <c r="J1363">
        <v>-2.7196997338225501</v>
      </c>
      <c r="K1363">
        <v>675.62140006179698</v>
      </c>
      <c r="L1363">
        <v>546.32501213632997</v>
      </c>
      <c r="M1363">
        <v>63.446536429550399</v>
      </c>
      <c r="N1363">
        <v>0.86746479156684098</v>
      </c>
      <c r="O1363">
        <v>5.4356980887593203</v>
      </c>
      <c r="P1363">
        <v>130.27002834551601</v>
      </c>
      <c r="Q1363">
        <v>0.14585498394136201</v>
      </c>
    </row>
    <row r="1364" spans="1:17" hidden="1" x14ac:dyDescent="0.3">
      <c r="A1364" t="s">
        <v>2879</v>
      </c>
      <c r="B1364" t="s">
        <v>2880</v>
      </c>
      <c r="C1364" t="str">
        <f>IFERROR(VLOOKUP(Table1[[#This Row],[Ticker]],[1]!Table1[[Symbol]:[Industry]],2,FALSE),"-")</f>
        <v>-</v>
      </c>
      <c r="D1364" t="s">
        <v>710</v>
      </c>
      <c r="E1364">
        <v>1177.3800000000001</v>
      </c>
      <c r="F1364">
        <v>124.43</v>
      </c>
      <c r="G1364">
        <v>171.653811934076</v>
      </c>
      <c r="H1364">
        <v>13.8961337930655</v>
      </c>
      <c r="I1364">
        <v>109.7475589387</v>
      </c>
      <c r="J1364">
        <v>-6.3793118356909</v>
      </c>
      <c r="K1364">
        <v>104.19108161670199</v>
      </c>
      <c r="L1364">
        <v>76.485214514944303</v>
      </c>
      <c r="M1364">
        <v>62.135292849291702</v>
      </c>
      <c r="N1364">
        <v>0.89547334166027703</v>
      </c>
      <c r="O1364">
        <v>9.7002330627662108</v>
      </c>
      <c r="P1364">
        <v>206.10086100861</v>
      </c>
      <c r="Q1364">
        <v>0.10243492491021799</v>
      </c>
    </row>
    <row r="1365" spans="1:17" hidden="1" x14ac:dyDescent="0.3">
      <c r="A1365" t="s">
        <v>2881</v>
      </c>
      <c r="B1365" t="s">
        <v>2882</v>
      </c>
      <c r="C1365" t="str">
        <f>IFERROR(VLOOKUP(Table1[[#This Row],[Ticker]],[1]!Table1[[Symbol]:[Industry]],2,FALSE),"-")</f>
        <v>-</v>
      </c>
      <c r="D1365" t="s">
        <v>550</v>
      </c>
      <c r="E1365">
        <v>1174.8673507200001</v>
      </c>
      <c r="F1365">
        <v>163.56</v>
      </c>
      <c r="G1365">
        <v>-22.118206569125299</v>
      </c>
      <c r="H1365">
        <v>-3.07671508672462</v>
      </c>
      <c r="I1365">
        <v>-8.3645913459441203</v>
      </c>
      <c r="J1365">
        <v>4.9324162270350502</v>
      </c>
      <c r="K1365">
        <v>156.25940576384599</v>
      </c>
      <c r="L1365">
        <v>162.09877656852399</v>
      </c>
      <c r="M1365">
        <v>73.406586424091103</v>
      </c>
      <c r="N1365">
        <v>0.99921488438265404</v>
      </c>
      <c r="O1365">
        <v>32.703595011005099</v>
      </c>
      <c r="P1365">
        <v>28.838125246159802</v>
      </c>
      <c r="Q1365">
        <v>6.4967094200627004E-2</v>
      </c>
    </row>
    <row r="1366" spans="1:17" hidden="1" x14ac:dyDescent="0.3">
      <c r="A1366" t="s">
        <v>2883</v>
      </c>
      <c r="B1366" t="s">
        <v>2884</v>
      </c>
      <c r="C1366" t="str">
        <f>IFERROR(VLOOKUP(Table1[[#This Row],[Ticker]],[1]!Table1[[Symbol]:[Industry]],2,FALSE),"-")</f>
        <v>-</v>
      </c>
      <c r="D1366" t="s">
        <v>244</v>
      </c>
      <c r="E1366">
        <v>1173.9727271249999</v>
      </c>
      <c r="F1366">
        <v>416.35</v>
      </c>
      <c r="G1366">
        <v>63.408147354140503</v>
      </c>
      <c r="H1366">
        <v>-9.2344882013511995</v>
      </c>
      <c r="I1366">
        <v>24.774988313681899</v>
      </c>
      <c r="J1366">
        <v>-3.6874905003829399</v>
      </c>
      <c r="K1366">
        <v>399.39580334193698</v>
      </c>
      <c r="L1366">
        <v>356.454097300596</v>
      </c>
      <c r="M1366">
        <v>55.8582121430806</v>
      </c>
      <c r="N1366">
        <v>1.1307550683647001</v>
      </c>
      <c r="O1366">
        <v>26.095832832953</v>
      </c>
      <c r="P1366">
        <v>96.995505086349596</v>
      </c>
      <c r="Q1366">
        <v>0.105522480166649</v>
      </c>
    </row>
    <row r="1367" spans="1:17" hidden="1" x14ac:dyDescent="0.3">
      <c r="A1367" t="s">
        <v>2885</v>
      </c>
      <c r="B1367" t="s">
        <v>2886</v>
      </c>
      <c r="C1367" t="str">
        <f>IFERROR(VLOOKUP(Table1[[#This Row],[Ticker]],[1]!Table1[[Symbol]:[Industry]],2,FALSE),"-")</f>
        <v>-</v>
      </c>
      <c r="D1367" t="s">
        <v>62</v>
      </c>
      <c r="E1367">
        <v>1171.2706800000001</v>
      </c>
      <c r="F1367">
        <v>1987.9</v>
      </c>
      <c r="G1367">
        <v>95.210882113083997</v>
      </c>
      <c r="H1367">
        <v>-8.27038556100376</v>
      </c>
      <c r="I1367">
        <v>8.5296326796553501</v>
      </c>
      <c r="J1367">
        <v>-11.9074754076816</v>
      </c>
      <c r="K1367">
        <v>1940.4854327432299</v>
      </c>
      <c r="L1367">
        <v>1599.1675048730699</v>
      </c>
      <c r="M1367">
        <v>42.963184414770403</v>
      </c>
      <c r="N1367">
        <v>0.87304115026887297</v>
      </c>
      <c r="O1367">
        <v>18.114593289400801</v>
      </c>
      <c r="P1367">
        <v>162.42904290428999</v>
      </c>
    </row>
    <row r="1368" spans="1:17" hidden="1" x14ac:dyDescent="0.3">
      <c r="A1368" t="s">
        <v>2887</v>
      </c>
      <c r="B1368" t="s">
        <v>2888</v>
      </c>
      <c r="C1368" t="str">
        <f>IFERROR(VLOOKUP(Table1[[#This Row],[Ticker]],[1]!Table1[[Symbol]:[Industry]],2,FALSE),"-")</f>
        <v>-</v>
      </c>
      <c r="D1368" t="s">
        <v>114</v>
      </c>
      <c r="E1368">
        <v>1170.6983430400001</v>
      </c>
      <c r="F1368">
        <v>393.1</v>
      </c>
      <c r="G1368">
        <v>133.033557440815</v>
      </c>
      <c r="H1368">
        <v>17.296305782693899</v>
      </c>
      <c r="I1368">
        <v>55.444201033861702</v>
      </c>
      <c r="J1368">
        <v>1.06656970986884</v>
      </c>
      <c r="K1368">
        <v>353.05935842218099</v>
      </c>
      <c r="L1368">
        <v>278.31362897711699</v>
      </c>
      <c r="M1368">
        <v>52.932906598463397</v>
      </c>
      <c r="N1368">
        <v>1.41097482686475</v>
      </c>
      <c r="O1368">
        <v>7.7079623505469099</v>
      </c>
      <c r="P1368">
        <v>188.83174136664201</v>
      </c>
      <c r="Q1368">
        <v>8.7033694966415998E-2</v>
      </c>
    </row>
    <row r="1369" spans="1:17" hidden="1" x14ac:dyDescent="0.3">
      <c r="A1369" t="s">
        <v>2889</v>
      </c>
      <c r="B1369" t="s">
        <v>2890</v>
      </c>
      <c r="C1369" t="str">
        <f>IFERROR(VLOOKUP(Table1[[#This Row],[Ticker]],[1]!Table1[[Symbol]:[Industry]],2,FALSE),"-")</f>
        <v>-</v>
      </c>
      <c r="D1369" t="s">
        <v>62</v>
      </c>
      <c r="E1369">
        <v>1166.5853475500001</v>
      </c>
      <c r="F1369">
        <v>1213.45</v>
      </c>
      <c r="G1369">
        <v>35.757467701830699</v>
      </c>
      <c r="H1369">
        <v>-8.9382976443284008</v>
      </c>
      <c r="I1369">
        <v>-27.172705361670602</v>
      </c>
      <c r="J1369">
        <v>-2.8703871639965199</v>
      </c>
      <c r="K1369">
        <v>1230.4834210773299</v>
      </c>
      <c r="L1369">
        <v>1195.87246674265</v>
      </c>
      <c r="M1369">
        <v>55.010775547037802</v>
      </c>
      <c r="N1369">
        <v>0.81112852664576796</v>
      </c>
      <c r="O1369">
        <v>31.443405167085501</v>
      </c>
      <c r="P1369">
        <v>66.682692307692307</v>
      </c>
      <c r="Q1369">
        <v>9.5190993500277002E-2</v>
      </c>
    </row>
    <row r="1370" spans="1:17" hidden="1" x14ac:dyDescent="0.3">
      <c r="A1370" t="s">
        <v>2891</v>
      </c>
      <c r="B1370" t="s">
        <v>2892</v>
      </c>
      <c r="C1370" t="str">
        <f>IFERROR(VLOOKUP(Table1[[#This Row],[Ticker]],[1]!Table1[[Symbol]:[Industry]],2,FALSE),"-")</f>
        <v>-</v>
      </c>
      <c r="D1370" t="s">
        <v>125</v>
      </c>
      <c r="E1370">
        <v>1166.3438913750001</v>
      </c>
      <c r="F1370">
        <v>571.35</v>
      </c>
      <c r="G1370">
        <v>100.115454447384</v>
      </c>
      <c r="H1370">
        <v>63.856432143128899</v>
      </c>
      <c r="I1370">
        <v>114.52054344776001</v>
      </c>
      <c r="J1370">
        <v>-18.633132615266501</v>
      </c>
      <c r="M1370">
        <v>47.212565847027001</v>
      </c>
      <c r="O1370">
        <v>27.758816837315099</v>
      </c>
      <c r="P1370">
        <v>137.96334860474801</v>
      </c>
    </row>
    <row r="1371" spans="1:17" hidden="1" x14ac:dyDescent="0.3">
      <c r="A1371" t="s">
        <v>2893</v>
      </c>
      <c r="B1371" t="s">
        <v>2894</v>
      </c>
      <c r="C1371" t="str">
        <f>IFERROR(VLOOKUP(Table1[[#This Row],[Ticker]],[1]!Table1[[Symbol]:[Industry]],2,FALSE),"-")</f>
        <v>-</v>
      </c>
      <c r="D1371" t="s">
        <v>384</v>
      </c>
      <c r="E1371">
        <v>1165.579565856</v>
      </c>
      <c r="F1371">
        <v>47.44</v>
      </c>
      <c r="G1371">
        <v>6.6121942221329997</v>
      </c>
      <c r="H1371">
        <v>4.4004502539654604</v>
      </c>
      <c r="I1371">
        <v>-21.245899121771298</v>
      </c>
      <c r="J1371">
        <v>-5.7727712193403002</v>
      </c>
      <c r="K1371">
        <v>45.672970992931099</v>
      </c>
      <c r="L1371">
        <v>45.656152982646901</v>
      </c>
      <c r="M1371">
        <v>54.747583323350099</v>
      </c>
      <c r="N1371">
        <v>1.8054778520755701</v>
      </c>
      <c r="O1371">
        <v>27.5295109612141</v>
      </c>
      <c r="P1371">
        <v>73.138686131386805</v>
      </c>
    </row>
    <row r="1372" spans="1:17" hidden="1" x14ac:dyDescent="0.3">
      <c r="A1372" t="s">
        <v>2895</v>
      </c>
      <c r="B1372" t="s">
        <v>2896</v>
      </c>
      <c r="C1372" t="str">
        <f>IFERROR(VLOOKUP(Table1[[#This Row],[Ticker]],[1]!Table1[[Symbol]:[Industry]],2,FALSE),"-")</f>
        <v>-</v>
      </c>
      <c r="D1372" t="s">
        <v>647</v>
      </c>
      <c r="E1372">
        <v>1161.6563320549999</v>
      </c>
      <c r="F1372">
        <v>20.89</v>
      </c>
      <c r="G1372">
        <v>-88.399669074197703</v>
      </c>
      <c r="H1372">
        <v>-8.2660040308386193</v>
      </c>
      <c r="I1372">
        <v>22.645381956416699</v>
      </c>
      <c r="J1372">
        <v>-3.63287465726212</v>
      </c>
      <c r="K1372">
        <v>21.391497753032102</v>
      </c>
      <c r="L1372">
        <v>25.6720308754802</v>
      </c>
      <c r="M1372">
        <v>49.341921256200301</v>
      </c>
      <c r="N1372">
        <v>1.00069496778352</v>
      </c>
      <c r="O1372">
        <v>168.310196266156</v>
      </c>
      <c r="P1372">
        <v>39.266666666666602</v>
      </c>
      <c r="Q1372">
        <v>0.22377856084391601</v>
      </c>
    </row>
    <row r="1373" spans="1:17" hidden="1" x14ac:dyDescent="0.3">
      <c r="A1373" t="s">
        <v>2897</v>
      </c>
      <c r="B1373" t="s">
        <v>2898</v>
      </c>
      <c r="C1373" t="str">
        <f>IFERROR(VLOOKUP(Table1[[#This Row],[Ticker]],[1]!Table1[[Symbol]:[Industry]],2,FALSE),"-")</f>
        <v>-</v>
      </c>
      <c r="D1373" t="s">
        <v>2457</v>
      </c>
      <c r="E1373">
        <v>1146.9348</v>
      </c>
      <c r="F1373">
        <v>29.04</v>
      </c>
      <c r="G1373">
        <v>208.55668279387001</v>
      </c>
      <c r="H1373">
        <v>-1.46495319615664</v>
      </c>
      <c r="I1373">
        <v>94.643894158781407</v>
      </c>
      <c r="J1373">
        <v>-9.7875571381121294</v>
      </c>
      <c r="K1373">
        <v>26.129277493350902</v>
      </c>
      <c r="L1373">
        <v>18.777098202645401</v>
      </c>
      <c r="M1373">
        <v>48.069227560316598</v>
      </c>
      <c r="N1373">
        <v>1.1995123192066599</v>
      </c>
      <c r="O1373">
        <v>18.2277318640954</v>
      </c>
      <c r="P1373">
        <v>351.39896373056899</v>
      </c>
      <c r="Q1373">
        <v>0.27215727936268602</v>
      </c>
    </row>
    <row r="1374" spans="1:17" hidden="1" x14ac:dyDescent="0.3">
      <c r="A1374" t="s">
        <v>2899</v>
      </c>
      <c r="B1374" t="s">
        <v>2900</v>
      </c>
      <c r="C1374" t="str">
        <f>IFERROR(VLOOKUP(Table1[[#This Row],[Ticker]],[1]!Table1[[Symbol]:[Industry]],2,FALSE),"-")</f>
        <v>-</v>
      </c>
      <c r="D1374" t="s">
        <v>258</v>
      </c>
      <c r="E1374">
        <v>1146.48</v>
      </c>
      <c r="F1374">
        <v>1433.1</v>
      </c>
      <c r="G1374">
        <v>112.3865149511</v>
      </c>
      <c r="H1374">
        <v>-11.924133519501799</v>
      </c>
      <c r="I1374">
        <v>129.936842284357</v>
      </c>
      <c r="J1374">
        <v>-5.6698624821851</v>
      </c>
      <c r="K1374">
        <v>1351.0655100982999</v>
      </c>
      <c r="L1374">
        <v>958.57660127321697</v>
      </c>
      <c r="M1374">
        <v>53.709159635794101</v>
      </c>
      <c r="N1374">
        <v>0.86790970996682903</v>
      </c>
      <c r="O1374">
        <v>14.437233968320401</v>
      </c>
      <c r="P1374">
        <v>245.325301204819</v>
      </c>
      <c r="Q1374">
        <v>0.243265593794429</v>
      </c>
    </row>
    <row r="1375" spans="1:17" hidden="1" x14ac:dyDescent="0.3">
      <c r="A1375" t="s">
        <v>2901</v>
      </c>
      <c r="B1375" t="s">
        <v>2902</v>
      </c>
      <c r="C1375" t="str">
        <f>IFERROR(VLOOKUP(Table1[[#This Row],[Ticker]],[1]!Table1[[Symbol]:[Industry]],2,FALSE),"-")</f>
        <v>-</v>
      </c>
      <c r="D1375" t="s">
        <v>647</v>
      </c>
      <c r="E1375">
        <v>1144.063954345</v>
      </c>
      <c r="F1375">
        <v>2604.5500000000002</v>
      </c>
      <c r="G1375">
        <v>39.128037115242499</v>
      </c>
      <c r="H1375">
        <v>28.676310471350899</v>
      </c>
      <c r="I1375">
        <v>12.974297459917199</v>
      </c>
      <c r="J1375">
        <v>5.59988737678957</v>
      </c>
      <c r="K1375">
        <v>2154.6175214261498</v>
      </c>
      <c r="L1375">
        <v>1933.8701854457099</v>
      </c>
      <c r="M1375">
        <v>72.594406249883207</v>
      </c>
      <c r="N1375">
        <v>3.1882171677568198</v>
      </c>
      <c r="O1375">
        <v>11.700677660248401</v>
      </c>
      <c r="P1375">
        <v>71.9174917491749</v>
      </c>
      <c r="Q1375">
        <v>7.1228105860224003E-2</v>
      </c>
    </row>
    <row r="1376" spans="1:17" hidden="1" x14ac:dyDescent="0.3">
      <c r="A1376" t="s">
        <v>2903</v>
      </c>
      <c r="B1376" t="s">
        <v>2904</v>
      </c>
      <c r="C1376" t="str">
        <f>IFERROR(VLOOKUP(Table1[[#This Row],[Ticker]],[1]!Table1[[Symbol]:[Industry]],2,FALSE),"-")</f>
        <v>-</v>
      </c>
      <c r="D1376" t="s">
        <v>213</v>
      </c>
      <c r="E1376">
        <v>1143.3369653100001</v>
      </c>
      <c r="F1376">
        <v>512.54999999999995</v>
      </c>
      <c r="G1376">
        <v>-13.7553927690464</v>
      </c>
      <c r="H1376">
        <v>-2.0612140273675998</v>
      </c>
      <c r="I1376">
        <v>6.2250968928651602</v>
      </c>
      <c r="J1376">
        <v>-2.4923801082738501</v>
      </c>
      <c r="K1376">
        <v>494.23600135888398</v>
      </c>
      <c r="L1376">
        <v>474.76748526658798</v>
      </c>
      <c r="M1376">
        <v>62.7835538066279</v>
      </c>
      <c r="N1376">
        <v>1.0766772342131099</v>
      </c>
      <c r="O1376">
        <v>21.5783825968198</v>
      </c>
      <c r="P1376">
        <v>31.322059953881599</v>
      </c>
      <c r="Q1376">
        <v>3.3064774277715002E-2</v>
      </c>
    </row>
    <row r="1377" spans="1:17" hidden="1" x14ac:dyDescent="0.3">
      <c r="A1377" t="s">
        <v>2905</v>
      </c>
      <c r="B1377" t="s">
        <v>2906</v>
      </c>
      <c r="C1377" t="str">
        <f>IFERROR(VLOOKUP(Table1[[#This Row],[Ticker]],[1]!Table1[[Symbol]:[Industry]],2,FALSE),"-")</f>
        <v>-</v>
      </c>
      <c r="D1377" t="s">
        <v>258</v>
      </c>
      <c r="E1377">
        <v>1140.9834358399901</v>
      </c>
      <c r="F1377">
        <v>978.2</v>
      </c>
      <c r="G1377">
        <v>16.057072187627298</v>
      </c>
      <c r="H1377">
        <v>-2.0498832467158898</v>
      </c>
      <c r="I1377">
        <v>-4.1177141493323299</v>
      </c>
      <c r="J1377">
        <v>-1.8746131323233099</v>
      </c>
      <c r="K1377">
        <v>965.45313118241097</v>
      </c>
      <c r="L1377">
        <v>879.66070312306204</v>
      </c>
      <c r="M1377">
        <v>55.002823421612703</v>
      </c>
      <c r="N1377">
        <v>1.11191795474272</v>
      </c>
      <c r="O1377">
        <v>12.9676957677366</v>
      </c>
      <c r="P1377">
        <v>51.658914728682099</v>
      </c>
      <c r="Q1377">
        <v>4.1438660679692998E-2</v>
      </c>
    </row>
    <row r="1378" spans="1:17" hidden="1" x14ac:dyDescent="0.3">
      <c r="A1378" t="s">
        <v>2907</v>
      </c>
      <c r="B1378" t="s">
        <v>2908</v>
      </c>
      <c r="C1378" t="str">
        <f>IFERROR(VLOOKUP(Table1[[#This Row],[Ticker]],[1]!Table1[[Symbol]:[Industry]],2,FALSE),"-")</f>
        <v>-</v>
      </c>
      <c r="D1378" t="s">
        <v>125</v>
      </c>
      <c r="E1378">
        <v>1134.9502722299901</v>
      </c>
      <c r="F1378">
        <v>246.1</v>
      </c>
      <c r="G1378">
        <v>319.51816968615998</v>
      </c>
      <c r="H1378">
        <v>60.6422692619023</v>
      </c>
      <c r="I1378">
        <v>200.53038717038399</v>
      </c>
      <c r="J1378">
        <v>-1.5389340946193</v>
      </c>
      <c r="K1378">
        <v>178.048605439064</v>
      </c>
      <c r="L1378">
        <v>120.88141527713</v>
      </c>
      <c r="M1378">
        <v>67.588246643976206</v>
      </c>
      <c r="N1378">
        <v>2.4167072491832702</v>
      </c>
      <c r="O1378">
        <v>9.0613571718813404</v>
      </c>
      <c r="P1378">
        <v>401.22199592667999</v>
      </c>
      <c r="Q1378">
        <v>0.172073853092964</v>
      </c>
    </row>
    <row r="1379" spans="1:17" hidden="1" x14ac:dyDescent="0.3">
      <c r="A1379" t="s">
        <v>2909</v>
      </c>
      <c r="B1379" t="s">
        <v>2910</v>
      </c>
      <c r="C1379" t="str">
        <f>IFERROR(VLOOKUP(Table1[[#This Row],[Ticker]],[1]!Table1[[Symbol]:[Industry]],2,FALSE),"-")</f>
        <v>-</v>
      </c>
      <c r="D1379" t="s">
        <v>62</v>
      </c>
      <c r="E1379">
        <v>1134.7862399999999</v>
      </c>
      <c r="F1379">
        <v>226.45</v>
      </c>
      <c r="G1379">
        <v>97.278439494187396</v>
      </c>
      <c r="H1379">
        <v>-6.9945927643327996</v>
      </c>
      <c r="I1379">
        <v>23.246560057594799</v>
      </c>
      <c r="J1379">
        <v>-4.5963625912353798</v>
      </c>
      <c r="K1379">
        <v>229.50416742759799</v>
      </c>
      <c r="L1379">
        <v>197.69031259367401</v>
      </c>
      <c r="M1379">
        <v>41.066238081817602</v>
      </c>
      <c r="N1379">
        <v>0.70480224328116903</v>
      </c>
      <c r="O1379">
        <v>17.023625524398302</v>
      </c>
      <c r="P1379">
        <v>126.110833749375</v>
      </c>
      <c r="Q1379">
        <v>3.2259853756821999E-2</v>
      </c>
    </row>
    <row r="1380" spans="1:17" hidden="1" x14ac:dyDescent="0.3">
      <c r="A1380" t="s">
        <v>2911</v>
      </c>
      <c r="B1380" t="s">
        <v>2912</v>
      </c>
      <c r="C1380" t="str">
        <f>IFERROR(VLOOKUP(Table1[[#This Row],[Ticker]],[1]!Table1[[Symbol]:[Industry]],2,FALSE),"-")</f>
        <v>-</v>
      </c>
      <c r="D1380" t="s">
        <v>532</v>
      </c>
      <c r="E1380">
        <v>1132.0979621209999</v>
      </c>
      <c r="F1380">
        <v>53.36</v>
      </c>
      <c r="G1380">
        <v>-1.43247800601998</v>
      </c>
      <c r="H1380">
        <v>-11.395407387439899</v>
      </c>
      <c r="I1380">
        <v>-30.232224491804701</v>
      </c>
      <c r="J1380">
        <v>-3.2989329089228301</v>
      </c>
      <c r="K1380">
        <v>56.140920788170597</v>
      </c>
      <c r="L1380">
        <v>54.7410193932241</v>
      </c>
      <c r="M1380">
        <v>40.059651132419198</v>
      </c>
      <c r="N1380">
        <v>0.57783186416814303</v>
      </c>
      <c r="O1380">
        <v>39.898800599700103</v>
      </c>
      <c r="P1380">
        <v>84</v>
      </c>
      <c r="Q1380">
        <v>2.6185114012121001E-2</v>
      </c>
    </row>
    <row r="1381" spans="1:17" hidden="1" x14ac:dyDescent="0.3">
      <c r="A1381" t="s">
        <v>2913</v>
      </c>
      <c r="B1381" t="s">
        <v>2914</v>
      </c>
      <c r="C1381" t="str">
        <f>IFERROR(VLOOKUP(Table1[[#This Row],[Ticker]],[1]!Table1[[Symbol]:[Industry]],2,FALSE),"-")</f>
        <v>-</v>
      </c>
      <c r="D1381" t="s">
        <v>75</v>
      </c>
      <c r="E1381">
        <v>1128</v>
      </c>
      <c r="F1381">
        <v>187.38</v>
      </c>
      <c r="G1381">
        <v>104.526596742344</v>
      </c>
      <c r="H1381">
        <v>25.095607498804299</v>
      </c>
      <c r="I1381">
        <v>4.2947925211834201</v>
      </c>
      <c r="J1381">
        <v>-0.63143923649723199</v>
      </c>
      <c r="K1381">
        <v>156.194338781819</v>
      </c>
      <c r="L1381">
        <v>139.509345097314</v>
      </c>
      <c r="M1381">
        <v>74.589654576053405</v>
      </c>
      <c r="N1381">
        <v>3.27656818938362</v>
      </c>
      <c r="O1381">
        <v>8.1705624933290508</v>
      </c>
      <c r="P1381">
        <v>134.22499999999999</v>
      </c>
      <c r="Q1381">
        <v>3.9170109783844997E-2</v>
      </c>
    </row>
    <row r="1382" spans="1:17" hidden="1" x14ac:dyDescent="0.3">
      <c r="A1382" t="s">
        <v>2915</v>
      </c>
      <c r="B1382" t="s">
        <v>2916</v>
      </c>
      <c r="C1382" t="str">
        <f>IFERROR(VLOOKUP(Table1[[#This Row],[Ticker]],[1]!Table1[[Symbol]:[Industry]],2,FALSE),"-")</f>
        <v>-</v>
      </c>
      <c r="D1382" t="s">
        <v>989</v>
      </c>
      <c r="E1382">
        <v>1127.82360705</v>
      </c>
      <c r="F1382">
        <v>797.95</v>
      </c>
      <c r="G1382">
        <v>67.913248578778095</v>
      </c>
      <c r="H1382">
        <v>1.3297506125202001</v>
      </c>
      <c r="I1382">
        <v>13.366129060412501</v>
      </c>
      <c r="J1382">
        <v>3.1132064324297102</v>
      </c>
      <c r="K1382">
        <v>718.93013811870799</v>
      </c>
      <c r="L1382">
        <v>639.96330228291504</v>
      </c>
      <c r="M1382">
        <v>67.315000941786906</v>
      </c>
      <c r="N1382">
        <v>0.96760672360622102</v>
      </c>
      <c r="O1382">
        <v>8.4842408672222298</v>
      </c>
      <c r="P1382">
        <v>97.512376237623698</v>
      </c>
      <c r="Q1382">
        <v>7.4305314562564007E-2</v>
      </c>
    </row>
    <row r="1383" spans="1:17" hidden="1" x14ac:dyDescent="0.3">
      <c r="A1383" t="s">
        <v>2917</v>
      </c>
      <c r="B1383" t="s">
        <v>2918</v>
      </c>
      <c r="C1383" t="str">
        <f>IFERROR(VLOOKUP(Table1[[#This Row],[Ticker]],[1]!Table1[[Symbol]:[Industry]],2,FALSE),"-")</f>
        <v>-</v>
      </c>
      <c r="D1383" t="s">
        <v>258</v>
      </c>
      <c r="E1383">
        <v>1125.7062118199999</v>
      </c>
      <c r="F1383">
        <v>800.7</v>
      </c>
      <c r="G1383">
        <v>285.36699753140999</v>
      </c>
      <c r="H1383">
        <v>-4.4884753113093403</v>
      </c>
      <c r="I1383">
        <v>104.761025991324</v>
      </c>
      <c r="J1383">
        <v>-12.488101988908101</v>
      </c>
      <c r="K1383">
        <v>746.49190001577597</v>
      </c>
      <c r="L1383">
        <v>486.672714571168</v>
      </c>
      <c r="M1383">
        <v>32.6887534289691</v>
      </c>
      <c r="N1383">
        <v>1.8941201996094501</v>
      </c>
      <c r="O1383">
        <v>41.126514299987498</v>
      </c>
      <c r="P1383">
        <v>335.04482477587601</v>
      </c>
      <c r="Q1383">
        <v>0.21684347324105599</v>
      </c>
    </row>
    <row r="1384" spans="1:17" hidden="1" x14ac:dyDescent="0.3">
      <c r="A1384" t="s">
        <v>2919</v>
      </c>
      <c r="B1384" t="s">
        <v>2920</v>
      </c>
      <c r="C1384" t="str">
        <f>IFERROR(VLOOKUP(Table1[[#This Row],[Ticker]],[1]!Table1[[Symbol]:[Industry]],2,FALSE),"-")</f>
        <v>-</v>
      </c>
      <c r="E1384">
        <v>1123.50926</v>
      </c>
      <c r="F1384">
        <v>454</v>
      </c>
      <c r="G1384">
        <v>178.21223199424401</v>
      </c>
      <c r="H1384">
        <v>1.77658492965451</v>
      </c>
      <c r="I1384">
        <v>28.988446522372801</v>
      </c>
      <c r="J1384">
        <v>4.9924504347769103</v>
      </c>
      <c r="K1384">
        <v>402.89275793163199</v>
      </c>
      <c r="L1384">
        <v>321.09663452901998</v>
      </c>
      <c r="M1384">
        <v>83.929598820208895</v>
      </c>
      <c r="N1384">
        <v>1.23880347593582</v>
      </c>
      <c r="O1384">
        <v>0.66079295154184403</v>
      </c>
      <c r="P1384">
        <v>219.04427266338701</v>
      </c>
    </row>
    <row r="1385" spans="1:17" hidden="1" x14ac:dyDescent="0.3">
      <c r="A1385" t="s">
        <v>2921</v>
      </c>
      <c r="B1385" t="s">
        <v>2922</v>
      </c>
      <c r="C1385" t="str">
        <f>IFERROR(VLOOKUP(Table1[[#This Row],[Ticker]],[1]!Table1[[Symbol]:[Industry]],2,FALSE),"-")</f>
        <v>-</v>
      </c>
      <c r="E1385">
        <v>1121.55146496</v>
      </c>
      <c r="F1385">
        <v>47.68</v>
      </c>
      <c r="G1385">
        <v>-71.066207155543907</v>
      </c>
      <c r="H1385">
        <v>-21.8590607510877</v>
      </c>
      <c r="I1385">
        <v>-64.238540495855602</v>
      </c>
      <c r="J1385">
        <v>-5.7032359594598399</v>
      </c>
      <c r="K1385">
        <v>56.9820918000581</v>
      </c>
      <c r="L1385">
        <v>65.515430368146596</v>
      </c>
      <c r="M1385">
        <v>24.969319547342799</v>
      </c>
      <c r="N1385">
        <v>0.95045160736495904</v>
      </c>
      <c r="O1385">
        <v>130.704697986577</v>
      </c>
      <c r="P1385">
        <v>4.4240035041611803</v>
      </c>
      <c r="Q1385">
        <v>0.140985646942339</v>
      </c>
    </row>
    <row r="1386" spans="1:17" hidden="1" x14ac:dyDescent="0.3">
      <c r="A1386" t="s">
        <v>2923</v>
      </c>
      <c r="B1386" t="s">
        <v>2924</v>
      </c>
      <c r="C1386" t="str">
        <f>IFERROR(VLOOKUP(Table1[[#This Row],[Ticker]],[1]!Table1[[Symbol]:[Industry]],2,FALSE),"-")</f>
        <v>-</v>
      </c>
      <c r="D1386" t="s">
        <v>220</v>
      </c>
      <c r="E1386">
        <v>1121.4074206499999</v>
      </c>
      <c r="F1386">
        <v>72.709999999999994</v>
      </c>
      <c r="G1386">
        <v>35.621074700176599</v>
      </c>
      <c r="H1386">
        <v>-5.4813617055845398</v>
      </c>
      <c r="I1386">
        <v>-14.6916243542248</v>
      </c>
      <c r="J1386">
        <v>1.3440600034354699</v>
      </c>
      <c r="K1386">
        <v>68.201131101640698</v>
      </c>
      <c r="L1386">
        <v>68.196093006959401</v>
      </c>
      <c r="M1386">
        <v>73.434997892754495</v>
      </c>
      <c r="N1386">
        <v>1.13578441565313</v>
      </c>
      <c r="O1386">
        <v>78.379865217989206</v>
      </c>
      <c r="P1386">
        <v>68.505214368482001</v>
      </c>
      <c r="Q1386">
        <v>2.5214975845917E-2</v>
      </c>
    </row>
    <row r="1387" spans="1:17" hidden="1" x14ac:dyDescent="0.3">
      <c r="A1387" t="s">
        <v>2925</v>
      </c>
      <c r="B1387" t="s">
        <v>2926</v>
      </c>
      <c r="C1387" t="str">
        <f>IFERROR(VLOOKUP(Table1[[#This Row],[Ticker]],[1]!Table1[[Symbol]:[Industry]],2,FALSE),"-")</f>
        <v>-</v>
      </c>
      <c r="D1387" t="s">
        <v>308</v>
      </c>
      <c r="E1387">
        <v>1117.5060000000001</v>
      </c>
      <c r="F1387">
        <v>8596.2000000000007</v>
      </c>
      <c r="G1387">
        <v>39.789533980990903</v>
      </c>
      <c r="H1387">
        <v>-8.5893311021607701</v>
      </c>
      <c r="I1387">
        <v>-20.870380439864402</v>
      </c>
      <c r="J1387">
        <v>-2.56290208542472</v>
      </c>
      <c r="K1387">
        <v>8808.8653890277092</v>
      </c>
      <c r="L1387">
        <v>8079.9484952216799</v>
      </c>
      <c r="M1387">
        <v>35.577121591993603</v>
      </c>
      <c r="N1387">
        <v>0.68202918937928603</v>
      </c>
      <c r="O1387">
        <v>16.923757008910901</v>
      </c>
      <c r="P1387">
        <v>93.651723361117305</v>
      </c>
      <c r="Q1387">
        <v>0.18657000978348201</v>
      </c>
    </row>
    <row r="1388" spans="1:17" hidden="1" x14ac:dyDescent="0.3">
      <c r="A1388" t="s">
        <v>2927</v>
      </c>
      <c r="B1388" t="s">
        <v>2928</v>
      </c>
      <c r="C1388" t="str">
        <f>IFERROR(VLOOKUP(Table1[[#This Row],[Ticker]],[1]!Table1[[Symbol]:[Industry]],2,FALSE),"-")</f>
        <v>-</v>
      </c>
      <c r="D1388" t="s">
        <v>422</v>
      </c>
      <c r="E1388">
        <v>1114.0819992500001</v>
      </c>
      <c r="F1388">
        <v>215.74</v>
      </c>
      <c r="G1388">
        <v>-1.7170763528079001</v>
      </c>
      <c r="H1388">
        <v>-6.5842592641884998</v>
      </c>
      <c r="I1388">
        <v>-23.5121797212791</v>
      </c>
      <c r="J1388">
        <v>2.94928496715101</v>
      </c>
      <c r="K1388">
        <v>214.43348766914301</v>
      </c>
      <c r="L1388">
        <v>215.30965656607799</v>
      </c>
      <c r="M1388">
        <v>55.154808454102401</v>
      </c>
      <c r="N1388">
        <v>2.3975082174006102</v>
      </c>
      <c r="O1388">
        <v>25.127468248818001</v>
      </c>
      <c r="P1388">
        <v>29.768421052631499</v>
      </c>
      <c r="Q1388">
        <v>2.1697337620747999E-2</v>
      </c>
    </row>
    <row r="1389" spans="1:17" hidden="1" x14ac:dyDescent="0.3">
      <c r="A1389" t="s">
        <v>2929</v>
      </c>
      <c r="B1389" t="s">
        <v>2930</v>
      </c>
      <c r="C1389" t="str">
        <f>IFERROR(VLOOKUP(Table1[[#This Row],[Ticker]],[1]!Table1[[Symbol]:[Industry]],2,FALSE),"-")</f>
        <v>-</v>
      </c>
      <c r="D1389" t="s">
        <v>2931</v>
      </c>
      <c r="E1389">
        <v>1112.8877050599999</v>
      </c>
      <c r="F1389">
        <v>172.43</v>
      </c>
      <c r="G1389">
        <v>-70.439342057674807</v>
      </c>
      <c r="H1389">
        <v>-6.89246991393816</v>
      </c>
      <c r="I1389">
        <v>-48.045809375929501</v>
      </c>
      <c r="J1389">
        <v>1.4434810502512001</v>
      </c>
      <c r="K1389">
        <v>173.30084767017499</v>
      </c>
      <c r="M1389">
        <v>57.181409562699599</v>
      </c>
      <c r="N1389">
        <v>1.0729835499779401</v>
      </c>
      <c r="O1389">
        <v>88.366293568404501</v>
      </c>
      <c r="P1389">
        <v>18.753443526170798</v>
      </c>
    </row>
    <row r="1390" spans="1:17" hidden="1" x14ac:dyDescent="0.3">
      <c r="A1390" t="s">
        <v>2932</v>
      </c>
      <c r="B1390" t="s">
        <v>2933</v>
      </c>
      <c r="C1390" t="str">
        <f>IFERROR(VLOOKUP(Table1[[#This Row],[Ticker]],[1]!Table1[[Symbol]:[Industry]],2,FALSE),"-")</f>
        <v>-</v>
      </c>
      <c r="D1390" t="s">
        <v>97</v>
      </c>
      <c r="E1390">
        <v>1108.788063259</v>
      </c>
      <c r="F1390">
        <v>226.99</v>
      </c>
      <c r="G1390">
        <v>-20.338176911292098</v>
      </c>
      <c r="H1390">
        <v>-12.564051950428301</v>
      </c>
      <c r="I1390">
        <v>-42.469602442928903</v>
      </c>
      <c r="J1390">
        <v>-3.2708568009377799</v>
      </c>
      <c r="K1390">
        <v>233.56016845587899</v>
      </c>
      <c r="M1390">
        <v>52.998399935316598</v>
      </c>
      <c r="N1390">
        <v>1.0759746053380299</v>
      </c>
      <c r="O1390">
        <v>68.289351953830504</v>
      </c>
      <c r="P1390">
        <v>37.569696969696899</v>
      </c>
    </row>
    <row r="1391" spans="1:17" hidden="1" x14ac:dyDescent="0.3">
      <c r="A1391" t="s">
        <v>2934</v>
      </c>
      <c r="B1391" t="s">
        <v>2935</v>
      </c>
      <c r="C1391" t="str">
        <f>IFERROR(VLOOKUP(Table1[[#This Row],[Ticker]],[1]!Table1[[Symbol]:[Industry]],2,FALSE),"-")</f>
        <v>-</v>
      </c>
      <c r="D1391" t="s">
        <v>288</v>
      </c>
      <c r="E1391">
        <v>1106.1011937000001</v>
      </c>
      <c r="F1391">
        <v>453.9</v>
      </c>
      <c r="G1391">
        <v>-35.619373234991201</v>
      </c>
      <c r="H1391">
        <v>-14.533490355307199</v>
      </c>
      <c r="I1391">
        <v>-12.9862125506243</v>
      </c>
      <c r="J1391">
        <v>-3.1358214158276998</v>
      </c>
      <c r="K1391">
        <v>440.27160514443</v>
      </c>
      <c r="L1391">
        <v>434.22633246322499</v>
      </c>
      <c r="M1391">
        <v>48.053047042225401</v>
      </c>
      <c r="N1391">
        <v>0.50588975235659395</v>
      </c>
      <c r="O1391">
        <v>14.342366159947099</v>
      </c>
      <c r="P1391">
        <v>25.508087930319299</v>
      </c>
      <c r="Q1391">
        <v>-2.8362913595131999E-2</v>
      </c>
    </row>
    <row r="1392" spans="1:17" hidden="1" x14ac:dyDescent="0.3">
      <c r="A1392" t="s">
        <v>2936</v>
      </c>
      <c r="B1392" t="s">
        <v>2937</v>
      </c>
      <c r="C1392" t="str">
        <f>IFERROR(VLOOKUP(Table1[[#This Row],[Ticker]],[1]!Table1[[Symbol]:[Industry]],2,FALSE),"-")</f>
        <v>-</v>
      </c>
      <c r="D1392" t="s">
        <v>258</v>
      </c>
      <c r="E1392">
        <v>1104.6678319739999</v>
      </c>
      <c r="F1392">
        <v>181.54</v>
      </c>
      <c r="G1392">
        <v>48.205684214178198</v>
      </c>
      <c r="H1392">
        <v>6.1945902844068597</v>
      </c>
      <c r="I1392">
        <v>33.677241314623302</v>
      </c>
      <c r="J1392">
        <v>-2.2926220369690502</v>
      </c>
      <c r="K1392">
        <v>153.218990778592</v>
      </c>
      <c r="L1392">
        <v>132.04384426713801</v>
      </c>
      <c r="M1392">
        <v>80.195609187263003</v>
      </c>
      <c r="N1392">
        <v>2.5518010363147301</v>
      </c>
      <c r="O1392">
        <v>6.8635011567698498</v>
      </c>
      <c r="P1392">
        <v>94.368308351177703</v>
      </c>
      <c r="Q1392">
        <v>0.26241313025031299</v>
      </c>
    </row>
    <row r="1393" spans="1:17" hidden="1" x14ac:dyDescent="0.3">
      <c r="A1393" t="s">
        <v>2938</v>
      </c>
      <c r="B1393" t="s">
        <v>2939</v>
      </c>
      <c r="C1393" t="str">
        <f>IFERROR(VLOOKUP(Table1[[#This Row],[Ticker]],[1]!Table1[[Symbol]:[Industry]],2,FALSE),"-")</f>
        <v>-</v>
      </c>
      <c r="D1393" t="s">
        <v>916</v>
      </c>
      <c r="E1393">
        <v>1103.6893849999999</v>
      </c>
      <c r="F1393">
        <v>782</v>
      </c>
      <c r="G1393">
        <v>26.071571424992701</v>
      </c>
      <c r="H1393">
        <v>-6.8563350362596003</v>
      </c>
      <c r="I1393">
        <v>-14.614275022372601</v>
      </c>
      <c r="J1393">
        <v>-8.57016187813851</v>
      </c>
      <c r="K1393">
        <v>760.16199643416303</v>
      </c>
      <c r="L1393">
        <v>718.38590038353902</v>
      </c>
      <c r="M1393">
        <v>53.359821891485602</v>
      </c>
      <c r="N1393">
        <v>3.7324562738857101</v>
      </c>
      <c r="O1393">
        <v>17.007672634271099</v>
      </c>
      <c r="P1393">
        <v>58.492095662748198</v>
      </c>
      <c r="Q1393">
        <v>0.107755647606036</v>
      </c>
    </row>
    <row r="1394" spans="1:17" hidden="1" x14ac:dyDescent="0.3">
      <c r="A1394" t="s">
        <v>2940</v>
      </c>
      <c r="B1394" t="s">
        <v>2941</v>
      </c>
      <c r="C1394" t="str">
        <f>IFERROR(VLOOKUP(Table1[[#This Row],[Ticker]],[1]!Table1[[Symbol]:[Industry]],2,FALSE),"-")</f>
        <v>-</v>
      </c>
      <c r="D1394" t="s">
        <v>647</v>
      </c>
      <c r="E1394">
        <v>1102.335986195</v>
      </c>
      <c r="F1394">
        <v>305.64999999999998</v>
      </c>
      <c r="G1394">
        <v>-10.046736671541</v>
      </c>
      <c r="H1394">
        <v>4.1566487016162403</v>
      </c>
      <c r="I1394">
        <v>-7.6019950236209501</v>
      </c>
      <c r="J1394">
        <v>-1.9715550974693401</v>
      </c>
      <c r="K1394">
        <v>287.91351710476602</v>
      </c>
      <c r="L1394">
        <v>285.39665866060301</v>
      </c>
      <c r="M1394">
        <v>51.6927560104278</v>
      </c>
      <c r="N1394">
        <v>2.53262946806014</v>
      </c>
      <c r="O1394">
        <v>17.650907901194099</v>
      </c>
      <c r="P1394">
        <v>35.844444444444399</v>
      </c>
      <c r="Q1394">
        <v>-1.3776274197311001E-2</v>
      </c>
    </row>
    <row r="1395" spans="1:17" hidden="1" x14ac:dyDescent="0.3">
      <c r="A1395" t="s">
        <v>2942</v>
      </c>
      <c r="B1395" t="s">
        <v>2943</v>
      </c>
      <c r="C1395" t="str">
        <f>IFERROR(VLOOKUP(Table1[[#This Row],[Ticker]],[1]!Table1[[Symbol]:[Industry]],2,FALSE),"-")</f>
        <v>-</v>
      </c>
      <c r="E1395">
        <v>1098.5179648999999</v>
      </c>
      <c r="F1395">
        <v>486.65</v>
      </c>
      <c r="G1395">
        <v>368.240520662297</v>
      </c>
      <c r="H1395">
        <v>55.695554182058402</v>
      </c>
      <c r="I1395">
        <v>70.320946441682594</v>
      </c>
      <c r="J1395">
        <v>4.0525907522749796</v>
      </c>
      <c r="K1395">
        <v>364.51510743478201</v>
      </c>
      <c r="L1395">
        <v>286.77878941337002</v>
      </c>
      <c r="M1395">
        <v>64.677302932547704</v>
      </c>
      <c r="N1395">
        <v>3.1710584101888402</v>
      </c>
      <c r="O1395">
        <v>12.8120826055686</v>
      </c>
      <c r="P1395">
        <v>416.06574761399702</v>
      </c>
    </row>
    <row r="1396" spans="1:17" hidden="1" x14ac:dyDescent="0.3">
      <c r="A1396" t="s">
        <v>2944</v>
      </c>
      <c r="B1396" t="s">
        <v>2945</v>
      </c>
      <c r="C1396" t="str">
        <f>IFERROR(VLOOKUP(Table1[[#This Row],[Ticker]],[1]!Table1[[Symbol]:[Industry]],2,FALSE),"-")</f>
        <v>-</v>
      </c>
      <c r="D1396" t="s">
        <v>2946</v>
      </c>
      <c r="E1396">
        <v>1096.883332248</v>
      </c>
      <c r="F1396">
        <v>31.44</v>
      </c>
      <c r="G1396">
        <v>-53.060263685162397</v>
      </c>
      <c r="H1396">
        <v>-13.6665208267042</v>
      </c>
      <c r="I1396">
        <v>-45.696574141013798</v>
      </c>
      <c r="J1396">
        <v>-2.7541850643947101</v>
      </c>
      <c r="K1396">
        <v>31.274757437004201</v>
      </c>
      <c r="L1396">
        <v>34.289348734613</v>
      </c>
      <c r="M1396">
        <v>53.820644532163101</v>
      </c>
      <c r="N1396">
        <v>0.93612599369757998</v>
      </c>
      <c r="O1396">
        <v>65.394402035623401</v>
      </c>
      <c r="P1396">
        <v>20.923076923076898</v>
      </c>
      <c r="Q1396">
        <v>0.15273832026540199</v>
      </c>
    </row>
    <row r="1397" spans="1:17" hidden="1" x14ac:dyDescent="0.3">
      <c r="A1397" t="s">
        <v>2947</v>
      </c>
      <c r="B1397" t="s">
        <v>2948</v>
      </c>
      <c r="C1397" t="str">
        <f>IFERROR(VLOOKUP(Table1[[#This Row],[Ticker]],[1]!Table1[[Symbol]:[Industry]],2,FALSE),"-")</f>
        <v>-</v>
      </c>
      <c r="D1397" t="s">
        <v>335</v>
      </c>
      <c r="E1397">
        <v>1095.570291045</v>
      </c>
      <c r="F1397">
        <v>20.85</v>
      </c>
      <c r="G1397">
        <v>85.044322260070103</v>
      </c>
      <c r="H1397">
        <v>-11.5496409671607</v>
      </c>
      <c r="I1397">
        <v>5.5418482352359302</v>
      </c>
      <c r="J1397">
        <v>-3.5070211263775701</v>
      </c>
      <c r="K1397">
        <v>21.3555072189037</v>
      </c>
      <c r="L1397">
        <v>19.002390382025599</v>
      </c>
      <c r="M1397">
        <v>41.930737181307897</v>
      </c>
      <c r="N1397">
        <v>0.95190263065834702</v>
      </c>
      <c r="O1397">
        <v>99.760191846522702</v>
      </c>
      <c r="P1397">
        <v>136.93181818181799</v>
      </c>
      <c r="Q1397">
        <v>8.6016707917946994E-2</v>
      </c>
    </row>
    <row r="1398" spans="1:17" hidden="1" x14ac:dyDescent="0.3">
      <c r="A1398" t="s">
        <v>2949</v>
      </c>
      <c r="B1398" t="s">
        <v>2950</v>
      </c>
      <c r="C1398" t="str">
        <f>IFERROR(VLOOKUP(Table1[[#This Row],[Ticker]],[1]!Table1[[Symbol]:[Industry]],2,FALSE),"-")</f>
        <v>-</v>
      </c>
      <c r="D1398" t="s">
        <v>557</v>
      </c>
      <c r="E1398">
        <v>1088.4186297599999</v>
      </c>
      <c r="F1398">
        <v>312.8</v>
      </c>
      <c r="G1398">
        <v>59.638093417822297</v>
      </c>
      <c r="H1398">
        <v>13.910580989941201</v>
      </c>
      <c r="I1398">
        <v>30.273587084621798</v>
      </c>
      <c r="J1398">
        <v>2.8607363652868401</v>
      </c>
      <c r="K1398">
        <v>279.853516841952</v>
      </c>
      <c r="L1398">
        <v>244.45038173792599</v>
      </c>
      <c r="M1398">
        <v>62.709975485742198</v>
      </c>
      <c r="N1398">
        <v>1.74407723319645</v>
      </c>
      <c r="O1398">
        <v>7.78452685421993</v>
      </c>
      <c r="P1398">
        <v>89.575757575757507</v>
      </c>
      <c r="Q1398">
        <v>5.2194112159039997E-3</v>
      </c>
    </row>
    <row r="1399" spans="1:17" hidden="1" x14ac:dyDescent="0.3">
      <c r="A1399" t="s">
        <v>2951</v>
      </c>
      <c r="B1399" t="s">
        <v>2952</v>
      </c>
      <c r="C1399" t="str">
        <f>IFERROR(VLOOKUP(Table1[[#This Row],[Ticker]],[1]!Table1[[Symbol]:[Industry]],2,FALSE),"-")</f>
        <v>-</v>
      </c>
      <c r="D1399" t="s">
        <v>78</v>
      </c>
      <c r="E1399">
        <v>1088.3009274000001</v>
      </c>
      <c r="F1399">
        <v>240.6</v>
      </c>
      <c r="G1399">
        <v>-6.5315628600090498</v>
      </c>
      <c r="H1399">
        <v>-7.4686183601938998</v>
      </c>
      <c r="I1399">
        <v>-4.0933822489399203</v>
      </c>
      <c r="J1399">
        <v>-7.7774888470394901</v>
      </c>
      <c r="K1399">
        <v>229.92893879402001</v>
      </c>
      <c r="L1399">
        <v>218.22722987081301</v>
      </c>
      <c r="M1399">
        <v>45.575135940475903</v>
      </c>
      <c r="N1399">
        <v>1.2999515900540399</v>
      </c>
      <c r="O1399">
        <v>8.0631753948462208</v>
      </c>
      <c r="P1399">
        <v>33.6666666666666</v>
      </c>
      <c r="Q1399">
        <v>-5.6590567209440001E-2</v>
      </c>
    </row>
    <row r="1400" spans="1:17" hidden="1" x14ac:dyDescent="0.3">
      <c r="A1400" t="s">
        <v>2953</v>
      </c>
      <c r="B1400" t="s">
        <v>2954</v>
      </c>
      <c r="C1400" t="str">
        <f>IFERROR(VLOOKUP(Table1[[#This Row],[Ticker]],[1]!Table1[[Symbol]:[Industry]],2,FALSE),"-")</f>
        <v>-</v>
      </c>
      <c r="D1400" t="s">
        <v>871</v>
      </c>
      <c r="E1400">
        <v>1088.1166037999999</v>
      </c>
      <c r="F1400">
        <v>480.1</v>
      </c>
      <c r="G1400">
        <v>-43.538409267234101</v>
      </c>
      <c r="H1400">
        <v>6.3321241597456099</v>
      </c>
      <c r="I1400">
        <v>-34.307272466182397</v>
      </c>
      <c r="J1400">
        <v>7.94557638956997</v>
      </c>
      <c r="K1400">
        <v>424.818431464198</v>
      </c>
      <c r="L1400">
        <v>474.34081801634198</v>
      </c>
      <c r="M1400">
        <v>85.872774651875901</v>
      </c>
      <c r="N1400">
        <v>2.1033463892047899</v>
      </c>
      <c r="O1400">
        <v>54.134555300978903</v>
      </c>
      <c r="P1400">
        <v>43.613520789709803</v>
      </c>
      <c r="Q1400">
        <v>4.7072046055147997E-2</v>
      </c>
    </row>
    <row r="1401" spans="1:17" hidden="1" x14ac:dyDescent="0.3">
      <c r="A1401" t="s">
        <v>2955</v>
      </c>
      <c r="B1401" t="s">
        <v>2956</v>
      </c>
      <c r="C1401" t="str">
        <f>IFERROR(VLOOKUP(Table1[[#This Row],[Ticker]],[1]!Table1[[Symbol]:[Industry]],2,FALSE),"-")</f>
        <v>-</v>
      </c>
      <c r="D1401" t="s">
        <v>557</v>
      </c>
      <c r="E1401">
        <v>1087.536368</v>
      </c>
      <c r="F1401">
        <v>6489.5</v>
      </c>
      <c r="G1401">
        <v>147.60938877250501</v>
      </c>
      <c r="H1401">
        <v>13.7016133452034</v>
      </c>
      <c r="I1401">
        <v>37.168336891082497</v>
      </c>
      <c r="J1401">
        <v>-5.4738504970803303</v>
      </c>
      <c r="K1401">
        <v>5741.2657918055302</v>
      </c>
      <c r="L1401">
        <v>4791.47482079981</v>
      </c>
      <c r="M1401">
        <v>63.0286905419402</v>
      </c>
      <c r="N1401">
        <v>0.93112552560383299</v>
      </c>
      <c r="O1401">
        <v>7.4766931196548203</v>
      </c>
      <c r="P1401">
        <v>180.80917351795699</v>
      </c>
      <c r="Q1401">
        <v>0.171096378322945</v>
      </c>
    </row>
    <row r="1402" spans="1:17" hidden="1" x14ac:dyDescent="0.3">
      <c r="A1402" t="s">
        <v>2957</v>
      </c>
      <c r="B1402" t="s">
        <v>2958</v>
      </c>
      <c r="C1402" t="str">
        <f>IFERROR(VLOOKUP(Table1[[#This Row],[Ticker]],[1]!Table1[[Symbol]:[Industry]],2,FALSE),"-")</f>
        <v>-</v>
      </c>
      <c r="D1402" t="s">
        <v>288</v>
      </c>
      <c r="E1402">
        <v>1086.2950000000001</v>
      </c>
      <c r="F1402">
        <v>529.75</v>
      </c>
      <c r="G1402">
        <v>27.880761183465602</v>
      </c>
      <c r="H1402">
        <v>-11.824374147446999</v>
      </c>
      <c r="I1402">
        <v>-27.865944982806901</v>
      </c>
      <c r="J1402">
        <v>1.8904614377392499</v>
      </c>
      <c r="K1402">
        <v>529.15242673882801</v>
      </c>
      <c r="L1402">
        <v>523.86728072276503</v>
      </c>
      <c r="M1402">
        <v>63.190503618575498</v>
      </c>
      <c r="N1402">
        <v>0.572514937533948</v>
      </c>
      <c r="O1402">
        <v>51.005191127890498</v>
      </c>
      <c r="P1402">
        <v>60.652009097801297</v>
      </c>
      <c r="Q1402">
        <v>0.112850180529616</v>
      </c>
    </row>
    <row r="1403" spans="1:17" hidden="1" x14ac:dyDescent="0.3">
      <c r="A1403" t="s">
        <v>2959</v>
      </c>
      <c r="B1403" t="s">
        <v>2960</v>
      </c>
      <c r="C1403" t="str">
        <f>IFERROR(VLOOKUP(Table1[[#This Row],[Ticker]],[1]!Table1[[Symbol]:[Industry]],2,FALSE),"-")</f>
        <v>-</v>
      </c>
      <c r="D1403" t="s">
        <v>122</v>
      </c>
      <c r="E1403">
        <v>1082.572857182</v>
      </c>
      <c r="F1403">
        <v>148.31</v>
      </c>
      <c r="G1403">
        <v>-51.142325263260702</v>
      </c>
      <c r="H1403">
        <v>-4.9506768629401501</v>
      </c>
      <c r="I1403">
        <v>-23.920940413792501</v>
      </c>
      <c r="J1403">
        <v>-5.9698909441009498</v>
      </c>
      <c r="K1403">
        <v>149.778808872822</v>
      </c>
      <c r="L1403">
        <v>154.088749811974</v>
      </c>
      <c r="M1403">
        <v>43.0550526062542</v>
      </c>
      <c r="N1403">
        <v>0.75957686639369204</v>
      </c>
      <c r="O1403">
        <v>49.821320207673097</v>
      </c>
      <c r="P1403">
        <v>17.426761678543102</v>
      </c>
      <c r="Q1403">
        <v>5.2890020414765003E-2</v>
      </c>
    </row>
    <row r="1404" spans="1:17" hidden="1" x14ac:dyDescent="0.3">
      <c r="A1404" t="s">
        <v>2961</v>
      </c>
      <c r="B1404" t="s">
        <v>2962</v>
      </c>
      <c r="C1404" t="str">
        <f>IFERROR(VLOOKUP(Table1[[#This Row],[Ticker]],[1]!Table1[[Symbol]:[Industry]],2,FALSE),"-")</f>
        <v>-</v>
      </c>
      <c r="D1404" t="s">
        <v>253</v>
      </c>
      <c r="E1404">
        <v>1081.9070475149999</v>
      </c>
      <c r="F1404">
        <v>395.7</v>
      </c>
      <c r="G1404">
        <v>-46.5853227027415</v>
      </c>
      <c r="H1404">
        <v>-7.6045295680330902</v>
      </c>
      <c r="I1404">
        <v>-33.896607761103297</v>
      </c>
      <c r="J1404">
        <v>-6.3496599332006802</v>
      </c>
      <c r="K1404">
        <v>413.12769370344603</v>
      </c>
      <c r="L1404">
        <v>445.46397385119297</v>
      </c>
      <c r="M1404">
        <v>25.540831695633301</v>
      </c>
      <c r="N1404">
        <v>1.3927873955221599</v>
      </c>
      <c r="O1404">
        <v>40.965377811473303</v>
      </c>
      <c r="P1404">
        <v>7.4979625101874303</v>
      </c>
      <c r="Q1404">
        <v>-0.14577509332508801</v>
      </c>
    </row>
    <row r="1405" spans="1:17" hidden="1" x14ac:dyDescent="0.3">
      <c r="A1405" t="s">
        <v>2963</v>
      </c>
      <c r="B1405" t="s">
        <v>2964</v>
      </c>
      <c r="C1405" t="str">
        <f>IFERROR(VLOOKUP(Table1[[#This Row],[Ticker]],[1]!Table1[[Symbol]:[Industry]],2,FALSE),"-")</f>
        <v>-</v>
      </c>
      <c r="D1405" t="s">
        <v>409</v>
      </c>
      <c r="E1405">
        <v>1081.7160524999999</v>
      </c>
      <c r="F1405">
        <v>340.05</v>
      </c>
      <c r="G1405">
        <v>-3.2837838609098098</v>
      </c>
      <c r="H1405">
        <v>-9.6659000942399391</v>
      </c>
      <c r="I1405">
        <v>-29.883996148227599</v>
      </c>
      <c r="J1405">
        <v>-9.9226540131781498</v>
      </c>
      <c r="K1405">
        <v>332.49250088211897</v>
      </c>
      <c r="L1405">
        <v>336.125659273005</v>
      </c>
      <c r="M1405">
        <v>46.356128779615801</v>
      </c>
      <c r="N1405">
        <v>1.5703442449562599</v>
      </c>
      <c r="O1405">
        <v>49.022202617262103</v>
      </c>
      <c r="P1405">
        <v>36.538847620959601</v>
      </c>
      <c r="Q1405">
        <v>-9.5618415410380006E-3</v>
      </c>
    </row>
    <row r="1406" spans="1:17" hidden="1" x14ac:dyDescent="0.3">
      <c r="A1406" t="s">
        <v>2965</v>
      </c>
      <c r="B1406" t="s">
        <v>2966</v>
      </c>
      <c r="C1406" t="str">
        <f>IFERROR(VLOOKUP(Table1[[#This Row],[Ticker]],[1]!Table1[[Symbol]:[Industry]],2,FALSE),"-")</f>
        <v>-</v>
      </c>
      <c r="D1406" t="s">
        <v>140</v>
      </c>
      <c r="E1406">
        <v>1081.6073051999999</v>
      </c>
      <c r="F1406">
        <v>885.35</v>
      </c>
      <c r="G1406">
        <v>34.690478494706703</v>
      </c>
      <c r="H1406">
        <v>-2.4186696459158399</v>
      </c>
      <c r="I1406">
        <v>-22.592432168297101</v>
      </c>
      <c r="J1406">
        <v>-2.1870786692126098</v>
      </c>
      <c r="K1406">
        <v>874.76073844117502</v>
      </c>
      <c r="L1406">
        <v>825.644548811199</v>
      </c>
      <c r="N1406">
        <v>2.06650393501956</v>
      </c>
      <c r="O1406">
        <v>27.068391031795301</v>
      </c>
      <c r="P1406">
        <v>68.638095238095204</v>
      </c>
    </row>
    <row r="1407" spans="1:17" hidden="1" x14ac:dyDescent="0.3">
      <c r="A1407" t="s">
        <v>2967</v>
      </c>
      <c r="B1407" t="s">
        <v>2968</v>
      </c>
      <c r="C1407" t="str">
        <f>IFERROR(VLOOKUP(Table1[[#This Row],[Ticker]],[1]!Table1[[Symbol]:[Industry]],2,FALSE),"-")</f>
        <v>-</v>
      </c>
      <c r="D1407" t="s">
        <v>253</v>
      </c>
      <c r="E1407">
        <v>1067.31754224</v>
      </c>
      <c r="F1407">
        <v>113.6</v>
      </c>
      <c r="G1407">
        <v>-19.501739155150101</v>
      </c>
      <c r="H1407">
        <v>-10.361217541582601</v>
      </c>
      <c r="I1407">
        <v>1.8825359047260299</v>
      </c>
      <c r="J1407">
        <v>-9.5802466010770804</v>
      </c>
      <c r="K1407">
        <v>114.642220193828</v>
      </c>
      <c r="L1407">
        <v>106.666165953296</v>
      </c>
      <c r="M1407">
        <v>39.591449046704703</v>
      </c>
      <c r="N1407">
        <v>0.82494204387150905</v>
      </c>
      <c r="O1407">
        <v>16.5933098591549</v>
      </c>
      <c r="P1407">
        <v>38.705738705738597</v>
      </c>
      <c r="Q1407">
        <v>-4.3605359341657997E-2</v>
      </c>
    </row>
    <row r="1408" spans="1:17" hidden="1" x14ac:dyDescent="0.3">
      <c r="A1408" t="s">
        <v>2969</v>
      </c>
      <c r="B1408" t="s">
        <v>2970</v>
      </c>
      <c r="C1408" t="str">
        <f>IFERROR(VLOOKUP(Table1[[#This Row],[Ticker]],[1]!Table1[[Symbol]:[Industry]],2,FALSE),"-")</f>
        <v>-</v>
      </c>
      <c r="D1408" t="s">
        <v>62</v>
      </c>
      <c r="E1408">
        <v>1065.2982400000001</v>
      </c>
      <c r="F1408">
        <v>381.95</v>
      </c>
      <c r="G1408">
        <v>-1.8411419272257501</v>
      </c>
      <c r="H1408">
        <v>16.0661180621846</v>
      </c>
      <c r="I1408">
        <v>-6.7784840831653703</v>
      </c>
      <c r="J1408">
        <v>4.0308067062814503</v>
      </c>
      <c r="K1408">
        <v>334.05512774819101</v>
      </c>
      <c r="L1408">
        <v>338.93612687581202</v>
      </c>
      <c r="M1408">
        <v>69.9168796381595</v>
      </c>
      <c r="N1408">
        <v>3.98893745437279</v>
      </c>
      <c r="O1408">
        <v>34.415499410917597</v>
      </c>
      <c r="P1408">
        <v>45.062666160273402</v>
      </c>
      <c r="Q1408">
        <v>-1.2698113135614E-2</v>
      </c>
    </row>
    <row r="1409" spans="1:17" hidden="1" x14ac:dyDescent="0.3">
      <c r="A1409" t="s">
        <v>2971</v>
      </c>
      <c r="B1409" t="s">
        <v>2972</v>
      </c>
      <c r="C1409" t="str">
        <f>IFERROR(VLOOKUP(Table1[[#This Row],[Ticker]],[1]!Table1[[Symbol]:[Industry]],2,FALSE),"-")</f>
        <v>-</v>
      </c>
      <c r="D1409" t="s">
        <v>550</v>
      </c>
      <c r="E1409">
        <v>1064.0708878</v>
      </c>
      <c r="F1409">
        <v>460.1</v>
      </c>
      <c r="G1409">
        <v>20.162049224072799</v>
      </c>
      <c r="H1409">
        <v>6.4212815082890904</v>
      </c>
      <c r="I1409">
        <v>-35.246700145702498</v>
      </c>
      <c r="J1409">
        <v>-8.2053542081066997</v>
      </c>
      <c r="K1409">
        <v>442.02715361646602</v>
      </c>
      <c r="L1409">
        <v>457.27767692021399</v>
      </c>
      <c r="M1409">
        <v>49.639067152824701</v>
      </c>
      <c r="N1409">
        <v>0.34197233257309201</v>
      </c>
      <c r="O1409">
        <v>42.338622038687198</v>
      </c>
      <c r="P1409">
        <v>53.366666666666603</v>
      </c>
      <c r="Q1409">
        <v>-5.6791619729901002E-2</v>
      </c>
    </row>
    <row r="1410" spans="1:17" hidden="1" x14ac:dyDescent="0.3">
      <c r="A1410" t="s">
        <v>2973</v>
      </c>
      <c r="B1410" t="s">
        <v>2974</v>
      </c>
      <c r="C1410" t="str">
        <f>IFERROR(VLOOKUP(Table1[[#This Row],[Ticker]],[1]!Table1[[Symbol]:[Industry]],2,FALSE),"-")</f>
        <v>-</v>
      </c>
      <c r="D1410" t="s">
        <v>130</v>
      </c>
      <c r="E1410">
        <v>1061.818325</v>
      </c>
      <c r="F1410">
        <v>27.5</v>
      </c>
      <c r="G1410">
        <v>192.24911169029301</v>
      </c>
      <c r="H1410">
        <v>-3.9020390884902998</v>
      </c>
      <c r="I1410">
        <v>-1.9209380721299401</v>
      </c>
      <c r="J1410">
        <v>-7.1308780763272397</v>
      </c>
      <c r="K1410">
        <v>26.779838960731301</v>
      </c>
      <c r="L1410">
        <v>24.1513199823187</v>
      </c>
      <c r="M1410">
        <v>52.046051265280198</v>
      </c>
      <c r="N1410">
        <v>1.48458779185743</v>
      </c>
      <c r="O1410">
        <v>21.4545454545454</v>
      </c>
      <c r="P1410">
        <v>223.529411764705</v>
      </c>
      <c r="Q1410">
        <v>7.6380228533832001E-2</v>
      </c>
    </row>
    <row r="1411" spans="1:17" hidden="1" x14ac:dyDescent="0.3">
      <c r="A1411" t="s">
        <v>2975</v>
      </c>
      <c r="B1411" t="s">
        <v>2976</v>
      </c>
      <c r="C1411" t="str">
        <f>IFERROR(VLOOKUP(Table1[[#This Row],[Ticker]],[1]!Table1[[Symbol]:[Industry]],2,FALSE),"-")</f>
        <v>-</v>
      </c>
      <c r="D1411" t="s">
        <v>258</v>
      </c>
      <c r="E1411">
        <v>1060.5310893999999</v>
      </c>
      <c r="F1411">
        <v>163.33000000000001</v>
      </c>
      <c r="G1411">
        <v>164.95281234649599</v>
      </c>
      <c r="H1411">
        <v>73.767203717965899</v>
      </c>
      <c r="I1411">
        <v>81.568655652417604</v>
      </c>
      <c r="J1411">
        <v>-3.4635057305234001</v>
      </c>
      <c r="K1411">
        <v>124.38460211453101</v>
      </c>
      <c r="L1411">
        <v>91.045065922205893</v>
      </c>
      <c r="M1411">
        <v>52.400499100700301</v>
      </c>
      <c r="N1411">
        <v>0.47400809444442099</v>
      </c>
      <c r="O1411">
        <v>13.053327618930901</v>
      </c>
      <c r="P1411">
        <v>206.723004694835</v>
      </c>
      <c r="Q1411">
        <v>0.111064433773517</v>
      </c>
    </row>
    <row r="1412" spans="1:17" hidden="1" x14ac:dyDescent="0.3">
      <c r="A1412" t="s">
        <v>2977</v>
      </c>
      <c r="B1412" t="s">
        <v>2978</v>
      </c>
      <c r="C1412" t="str">
        <f>IFERROR(VLOOKUP(Table1[[#This Row],[Ticker]],[1]!Table1[[Symbol]:[Industry]],2,FALSE),"-")</f>
        <v>-</v>
      </c>
      <c r="D1412" t="s">
        <v>335</v>
      </c>
      <c r="E1412">
        <v>1060.0964164</v>
      </c>
      <c r="F1412">
        <v>708.65</v>
      </c>
      <c r="G1412">
        <v>443.07000444305498</v>
      </c>
      <c r="H1412">
        <v>11.5948124336436</v>
      </c>
      <c r="I1412">
        <v>97.683968241133002</v>
      </c>
      <c r="J1412">
        <v>-6.9654787078357101</v>
      </c>
      <c r="K1412">
        <v>649.26083777473298</v>
      </c>
      <c r="L1412">
        <v>424.506079159264</v>
      </c>
      <c r="M1412">
        <v>48.2461303935575</v>
      </c>
      <c r="N1412">
        <v>1.11303434201577</v>
      </c>
      <c r="O1412">
        <v>15.2190785295985</v>
      </c>
      <c r="P1412">
        <v>505.166524338172</v>
      </c>
      <c r="Q1412">
        <v>0.24841684000831399</v>
      </c>
    </row>
    <row r="1413" spans="1:17" hidden="1" x14ac:dyDescent="0.3">
      <c r="A1413" t="s">
        <v>2979</v>
      </c>
      <c r="B1413" t="s">
        <v>2980</v>
      </c>
      <c r="C1413" t="str">
        <f>IFERROR(VLOOKUP(Table1[[#This Row],[Ticker]],[1]!Table1[[Symbol]:[Industry]],2,FALSE),"-")</f>
        <v>-</v>
      </c>
      <c r="D1413" t="s">
        <v>24</v>
      </c>
      <c r="E1413">
        <v>1058.85557154</v>
      </c>
      <c r="F1413">
        <v>41.85</v>
      </c>
      <c r="G1413">
        <v>72.671268773272601</v>
      </c>
      <c r="H1413">
        <v>-6.0515172881338302</v>
      </c>
      <c r="I1413">
        <v>-15.1684335812794</v>
      </c>
      <c r="J1413">
        <v>-2.9954198126053</v>
      </c>
      <c r="K1413">
        <v>42.556854036101299</v>
      </c>
      <c r="L1413">
        <v>38.331245620869701</v>
      </c>
      <c r="M1413">
        <v>40.871313922725498</v>
      </c>
      <c r="N1413">
        <v>1.2916863004657899</v>
      </c>
      <c r="O1413">
        <v>40.979689366786097</v>
      </c>
      <c r="P1413">
        <v>105.651105651105</v>
      </c>
      <c r="Q1413">
        <v>7.6487112931307999E-2</v>
      </c>
    </row>
    <row r="1414" spans="1:17" hidden="1" x14ac:dyDescent="0.3">
      <c r="A1414" t="s">
        <v>2981</v>
      </c>
      <c r="B1414" t="s">
        <v>2982</v>
      </c>
      <c r="C1414" t="str">
        <f>IFERROR(VLOOKUP(Table1[[#This Row],[Ticker]],[1]!Table1[[Symbol]:[Industry]],2,FALSE),"-")</f>
        <v>-</v>
      </c>
      <c r="D1414" t="s">
        <v>2983</v>
      </c>
      <c r="E1414">
        <v>1058.2614000000001</v>
      </c>
      <c r="F1414">
        <v>536.1</v>
      </c>
      <c r="G1414">
        <v>239.02391409680399</v>
      </c>
      <c r="H1414">
        <v>15.1786999399138</v>
      </c>
      <c r="I1414">
        <v>253.42900309717999</v>
      </c>
      <c r="J1414">
        <v>-14.531029993478899</v>
      </c>
      <c r="K1414">
        <v>451.51406294649303</v>
      </c>
      <c r="M1414">
        <v>44.669438668773303</v>
      </c>
      <c r="N1414">
        <v>0.83343646587209697</v>
      </c>
      <c r="O1414">
        <v>24.958030218242801</v>
      </c>
      <c r="P1414">
        <v>282.92857142857099</v>
      </c>
    </row>
    <row r="1415" spans="1:17" hidden="1" x14ac:dyDescent="0.3">
      <c r="A1415" t="s">
        <v>2984</v>
      </c>
      <c r="B1415" t="s">
        <v>2985</v>
      </c>
      <c r="C1415" t="str">
        <f>IFERROR(VLOOKUP(Table1[[#This Row],[Ticker]],[1]!Table1[[Symbol]:[Industry]],2,FALSE),"-")</f>
        <v>-</v>
      </c>
      <c r="D1415" t="s">
        <v>100</v>
      </c>
      <c r="E1415">
        <v>1057.31938341</v>
      </c>
      <c r="F1415">
        <v>470.85</v>
      </c>
      <c r="G1415">
        <v>11.444189137514201</v>
      </c>
      <c r="H1415">
        <v>-4.0850661981767997</v>
      </c>
      <c r="I1415">
        <v>-2.8365497560849402</v>
      </c>
      <c r="J1415">
        <v>-1.41477970786771</v>
      </c>
      <c r="K1415">
        <v>450.07975020098002</v>
      </c>
      <c r="L1415">
        <v>417.21276752221797</v>
      </c>
      <c r="M1415">
        <v>55.9230921575652</v>
      </c>
      <c r="N1415">
        <v>0.52390902699869701</v>
      </c>
      <c r="O1415">
        <v>9.9500902622916101</v>
      </c>
      <c r="P1415">
        <v>63.319458896982297</v>
      </c>
    </row>
    <row r="1416" spans="1:17" hidden="1" x14ac:dyDescent="0.3">
      <c r="A1416" t="s">
        <v>2986</v>
      </c>
      <c r="B1416" t="s">
        <v>2987</v>
      </c>
      <c r="C1416" t="str">
        <f>IFERROR(VLOOKUP(Table1[[#This Row],[Ticker]],[1]!Table1[[Symbol]:[Industry]],2,FALSE),"-")</f>
        <v>-</v>
      </c>
      <c r="D1416" t="s">
        <v>369</v>
      </c>
      <c r="E1416">
        <v>1056.8599908000001</v>
      </c>
      <c r="F1416">
        <v>679.2</v>
      </c>
      <c r="G1416">
        <v>-33.730877159799299</v>
      </c>
      <c r="H1416">
        <v>12.2221129384496</v>
      </c>
      <c r="I1416">
        <v>-18.236522173330101</v>
      </c>
      <c r="J1416">
        <v>-7.4461429822298397</v>
      </c>
      <c r="K1416">
        <v>635.48061455019501</v>
      </c>
      <c r="L1416">
        <v>647.53884170163599</v>
      </c>
      <c r="M1416">
        <v>50.798440725782598</v>
      </c>
      <c r="N1416">
        <v>1.8990172730082899</v>
      </c>
      <c r="O1416">
        <v>31.478209658421601</v>
      </c>
      <c r="P1416">
        <v>37.796713329275697</v>
      </c>
      <c r="Q1416">
        <v>-5.3275350733449002E-2</v>
      </c>
    </row>
    <row r="1417" spans="1:17" hidden="1" x14ac:dyDescent="0.3">
      <c r="A1417" t="s">
        <v>2988</v>
      </c>
      <c r="B1417" t="s">
        <v>2989</v>
      </c>
      <c r="C1417" t="str">
        <f>IFERROR(VLOOKUP(Table1[[#This Row],[Ticker]],[1]!Table1[[Symbol]:[Industry]],2,FALSE),"-")</f>
        <v>-</v>
      </c>
      <c r="D1417" t="s">
        <v>46</v>
      </c>
      <c r="E1417">
        <v>1050.2037750449999</v>
      </c>
      <c r="F1417">
        <v>496.05</v>
      </c>
      <c r="G1417">
        <v>-21.1503680054165</v>
      </c>
      <c r="H1417">
        <v>-4.2459345963020603</v>
      </c>
      <c r="I1417">
        <v>-41.935733992623703</v>
      </c>
      <c r="J1417">
        <v>-2.8877757357243699</v>
      </c>
      <c r="K1417">
        <v>497.31039694342599</v>
      </c>
      <c r="L1417">
        <v>559.26281379196303</v>
      </c>
      <c r="M1417">
        <v>62.274966488732503</v>
      </c>
      <c r="N1417">
        <v>2.4956600083503599</v>
      </c>
      <c r="O1417">
        <v>74.044955145650604</v>
      </c>
      <c r="P1417">
        <v>19.818840579710098</v>
      </c>
      <c r="Q1417">
        <v>0.17310302131809599</v>
      </c>
    </row>
    <row r="1418" spans="1:17" hidden="1" x14ac:dyDescent="0.3">
      <c r="A1418" t="s">
        <v>2990</v>
      </c>
      <c r="B1418" t="s">
        <v>2991</v>
      </c>
      <c r="C1418" t="str">
        <f>IFERROR(VLOOKUP(Table1[[#This Row],[Ticker]],[1]!Table1[[Symbol]:[Industry]],2,FALSE),"-")</f>
        <v>-</v>
      </c>
      <c r="D1418" t="s">
        <v>62</v>
      </c>
      <c r="E1418">
        <v>1048.13864883</v>
      </c>
      <c r="F1418">
        <v>815.85</v>
      </c>
      <c r="G1418">
        <v>84.871972029655396</v>
      </c>
      <c r="H1418">
        <v>-8.2395566734448398</v>
      </c>
      <c r="I1418">
        <v>9.4051447740851604</v>
      </c>
      <c r="J1418">
        <v>-4.9045629970758498</v>
      </c>
      <c r="K1418">
        <v>766.91833837496802</v>
      </c>
      <c r="L1418">
        <v>647.61326810702303</v>
      </c>
      <c r="M1418">
        <v>44.548574179139301</v>
      </c>
      <c r="N1418">
        <v>0.70812519926560302</v>
      </c>
      <c r="O1418">
        <v>14.5982717411288</v>
      </c>
      <c r="P1418">
        <v>114.697368421052</v>
      </c>
      <c r="Q1418">
        <v>8.1373332826740002E-2</v>
      </c>
    </row>
    <row r="1419" spans="1:17" hidden="1" x14ac:dyDescent="0.3">
      <c r="A1419" t="s">
        <v>2992</v>
      </c>
      <c r="B1419" t="s">
        <v>2993</v>
      </c>
      <c r="C1419" t="str">
        <f>IFERROR(VLOOKUP(Table1[[#This Row],[Ticker]],[1]!Table1[[Symbol]:[Industry]],2,FALSE),"-")</f>
        <v>-</v>
      </c>
      <c r="D1419" t="s">
        <v>193</v>
      </c>
      <c r="E1419">
        <v>1046.6227884</v>
      </c>
      <c r="F1419">
        <v>2196.6</v>
      </c>
      <c r="G1419">
        <v>77.718925434673295</v>
      </c>
      <c r="H1419">
        <v>-4.8821773923608198</v>
      </c>
      <c r="I1419">
        <v>14.0939499148291</v>
      </c>
      <c r="J1419">
        <v>-2.7196188359809699</v>
      </c>
      <c r="K1419">
        <v>2185.4356118328501</v>
      </c>
      <c r="L1419">
        <v>1886.2629865436099</v>
      </c>
      <c r="M1419">
        <v>50.462914328527702</v>
      </c>
      <c r="N1419">
        <v>0.656698564593301</v>
      </c>
      <c r="O1419">
        <v>14.240189383592799</v>
      </c>
      <c r="P1419">
        <v>105.28971962616799</v>
      </c>
      <c r="Q1419">
        <v>0.24604772737321701</v>
      </c>
    </row>
    <row r="1420" spans="1:17" hidden="1" x14ac:dyDescent="0.3">
      <c r="A1420" t="s">
        <v>2994</v>
      </c>
      <c r="B1420" t="s">
        <v>2995</v>
      </c>
      <c r="C1420" t="str">
        <f>IFERROR(VLOOKUP(Table1[[#This Row],[Ticker]],[1]!Table1[[Symbol]:[Industry]],2,FALSE),"-")</f>
        <v>-</v>
      </c>
      <c r="D1420" t="s">
        <v>623</v>
      </c>
      <c r="E1420">
        <v>1046.4992047999999</v>
      </c>
      <c r="F1420">
        <v>753.6</v>
      </c>
      <c r="G1420">
        <v>-19.9534733090237</v>
      </c>
      <c r="H1420">
        <v>-0.434616723430858</v>
      </c>
      <c r="I1420">
        <v>-5.5483843086478597</v>
      </c>
      <c r="J1420">
        <v>-9.9781007997349604</v>
      </c>
      <c r="K1420">
        <v>778.97964591374205</v>
      </c>
      <c r="M1420">
        <v>29.6888765662483</v>
      </c>
      <c r="N1420">
        <v>0.42993827164023202</v>
      </c>
      <c r="O1420">
        <v>35.609076433120997</v>
      </c>
      <c r="P1420">
        <v>20.009554900867801</v>
      </c>
    </row>
    <row r="1421" spans="1:17" hidden="1" x14ac:dyDescent="0.3">
      <c r="A1421" t="s">
        <v>2996</v>
      </c>
      <c r="B1421" t="s">
        <v>2997</v>
      </c>
      <c r="C1421" t="str">
        <f>IFERROR(VLOOKUP(Table1[[#This Row],[Ticker]],[1]!Table1[[Symbol]:[Industry]],2,FALSE),"-")</f>
        <v>-</v>
      </c>
      <c r="D1421" t="s">
        <v>623</v>
      </c>
      <c r="E1421">
        <v>1045.244655</v>
      </c>
      <c r="F1421">
        <v>91.53</v>
      </c>
      <c r="G1421">
        <v>-36.719526136431298</v>
      </c>
      <c r="H1421">
        <v>-10.2776319378153</v>
      </c>
      <c r="I1421">
        <v>-40.366346181182799</v>
      </c>
      <c r="J1421">
        <v>-3.7773904599186099</v>
      </c>
      <c r="K1421">
        <v>92.724978488406805</v>
      </c>
      <c r="L1421">
        <v>97.083364569327003</v>
      </c>
      <c r="M1421">
        <v>62.273811305773499</v>
      </c>
      <c r="N1421">
        <v>0.69749896649865994</v>
      </c>
      <c r="O1421">
        <v>59.073527805091203</v>
      </c>
      <c r="P1421">
        <v>9.7482014388489109</v>
      </c>
    </row>
    <row r="1422" spans="1:17" hidden="1" x14ac:dyDescent="0.3">
      <c r="A1422" t="s">
        <v>2998</v>
      </c>
      <c r="B1422" t="s">
        <v>2999</v>
      </c>
      <c r="C1422" t="str">
        <f>IFERROR(VLOOKUP(Table1[[#This Row],[Ticker]],[1]!Table1[[Symbol]:[Industry]],2,FALSE),"-")</f>
        <v>-</v>
      </c>
      <c r="E1422">
        <v>1043.90625</v>
      </c>
      <c r="F1422">
        <v>13.1</v>
      </c>
      <c r="G1422">
        <v>7.7312585417111199</v>
      </c>
      <c r="H1422">
        <v>-16.7348797668066</v>
      </c>
      <c r="I1422">
        <v>18.695443006477699</v>
      </c>
      <c r="J1422">
        <v>-11.9966609787949</v>
      </c>
      <c r="K1422">
        <v>13.437648321855001</v>
      </c>
      <c r="L1422">
        <v>14.3355640865919</v>
      </c>
      <c r="M1422">
        <v>17.801797265262501</v>
      </c>
      <c r="N1422">
        <v>0.57436156341408795</v>
      </c>
      <c r="O1422">
        <v>21.832061068702298</v>
      </c>
      <c r="P1422">
        <v>79.452054794520507</v>
      </c>
    </row>
    <row r="1423" spans="1:17" hidden="1" x14ac:dyDescent="0.3">
      <c r="A1423" t="s">
        <v>3000</v>
      </c>
      <c r="B1423" t="s">
        <v>3001</v>
      </c>
      <c r="C1423" t="str">
        <f>IFERROR(VLOOKUP(Table1[[#This Row],[Ticker]],[1]!Table1[[Symbol]:[Industry]],2,FALSE),"-")</f>
        <v>-</v>
      </c>
      <c r="D1423" t="s">
        <v>253</v>
      </c>
      <c r="E1423">
        <v>1036.94474913</v>
      </c>
      <c r="F1423">
        <v>85.11</v>
      </c>
      <c r="G1423">
        <v>16.1445994915466</v>
      </c>
      <c r="H1423">
        <v>-6.27306572776968</v>
      </c>
      <c r="I1423">
        <v>-33.786494845282498</v>
      </c>
      <c r="J1423">
        <v>-6.2265392086731399</v>
      </c>
      <c r="K1423">
        <v>87.419247281402704</v>
      </c>
      <c r="L1423">
        <v>86.477998343385707</v>
      </c>
      <c r="M1423">
        <v>29.9992794733698</v>
      </c>
      <c r="N1423">
        <v>1.0117190174807</v>
      </c>
      <c r="O1423">
        <v>37.469157560803602</v>
      </c>
      <c r="P1423">
        <v>54.7454545454545</v>
      </c>
      <c r="Q1423">
        <v>0.14259824878256</v>
      </c>
    </row>
    <row r="1424" spans="1:17" hidden="1" x14ac:dyDescent="0.3">
      <c r="A1424" t="s">
        <v>3002</v>
      </c>
      <c r="B1424" t="s">
        <v>3003</v>
      </c>
      <c r="C1424" t="str">
        <f>IFERROR(VLOOKUP(Table1[[#This Row],[Ticker]],[1]!Table1[[Symbol]:[Industry]],2,FALSE),"-")</f>
        <v>-</v>
      </c>
      <c r="D1424" t="s">
        <v>409</v>
      </c>
      <c r="E1424">
        <v>1035.7671723450001</v>
      </c>
      <c r="F1424">
        <v>338.95</v>
      </c>
      <c r="G1424">
        <v>84.206197536496504</v>
      </c>
      <c r="H1424">
        <v>-4.5692986044820296</v>
      </c>
      <c r="I1424">
        <v>22.337805877259999</v>
      </c>
      <c r="J1424">
        <v>0.87267535019909803</v>
      </c>
      <c r="K1424">
        <v>300.50782838334197</v>
      </c>
      <c r="L1424">
        <v>261.29472244634297</v>
      </c>
      <c r="M1424">
        <v>81.186738979442197</v>
      </c>
      <c r="N1424">
        <v>1.79037571964205</v>
      </c>
      <c r="O1424">
        <v>4.7352116831390996</v>
      </c>
      <c r="P1424">
        <v>139.456022606852</v>
      </c>
      <c r="Q1424">
        <v>0.1279681125231</v>
      </c>
    </row>
    <row r="1425" spans="1:17" hidden="1" x14ac:dyDescent="0.3">
      <c r="A1425" t="s">
        <v>3004</v>
      </c>
      <c r="B1425" t="s">
        <v>3005</v>
      </c>
      <c r="C1425" t="str">
        <f>IFERROR(VLOOKUP(Table1[[#This Row],[Ticker]],[1]!Table1[[Symbol]:[Industry]],2,FALSE),"-")</f>
        <v>-</v>
      </c>
      <c r="D1425" t="s">
        <v>647</v>
      </c>
      <c r="E1425">
        <v>1031.3011629</v>
      </c>
      <c r="F1425">
        <v>62.95</v>
      </c>
      <c r="G1425">
        <v>3.59081683325878</v>
      </c>
      <c r="H1425">
        <v>2.9715089556554202</v>
      </c>
      <c r="I1425">
        <v>-11.896287239948601</v>
      </c>
      <c r="J1425">
        <v>-3.3259215156290902</v>
      </c>
      <c r="K1425">
        <v>59.502825638207703</v>
      </c>
      <c r="L1425">
        <v>58.176641686261902</v>
      </c>
      <c r="M1425">
        <v>55.719133999900002</v>
      </c>
      <c r="N1425">
        <v>0.99181058805729105</v>
      </c>
      <c r="O1425">
        <v>16.679904686258901</v>
      </c>
      <c r="P1425">
        <v>41.460674157303302</v>
      </c>
      <c r="Q1425">
        <v>-3.6260182692305999E-2</v>
      </c>
    </row>
    <row r="1426" spans="1:17" hidden="1" x14ac:dyDescent="0.3">
      <c r="A1426" t="s">
        <v>3006</v>
      </c>
      <c r="B1426" t="s">
        <v>3007</v>
      </c>
      <c r="C1426" t="str">
        <f>IFERROR(VLOOKUP(Table1[[#This Row],[Ticker]],[1]!Table1[[Symbol]:[Industry]],2,FALSE),"-")</f>
        <v>-</v>
      </c>
      <c r="D1426" t="s">
        <v>253</v>
      </c>
      <c r="E1426">
        <v>1024.7398137</v>
      </c>
      <c r="F1426">
        <v>597</v>
      </c>
      <c r="G1426">
        <v>-49.361405903247302</v>
      </c>
      <c r="H1426">
        <v>7.19896341782552</v>
      </c>
      <c r="I1426">
        <v>-12.4156319668788</v>
      </c>
      <c r="J1426">
        <v>4.7097596123365698E-2</v>
      </c>
      <c r="K1426">
        <v>556.64741325273997</v>
      </c>
      <c r="L1426">
        <v>556.92834118969097</v>
      </c>
      <c r="M1426">
        <v>55.826009529996398</v>
      </c>
      <c r="N1426">
        <v>2.6392684661235801</v>
      </c>
      <c r="O1426">
        <v>36.348408710217697</v>
      </c>
      <c r="P1426">
        <v>35.374149659863903</v>
      </c>
      <c r="Q1426">
        <v>5.1285017004672001E-2</v>
      </c>
    </row>
    <row r="1427" spans="1:17" hidden="1" x14ac:dyDescent="0.3">
      <c r="A1427" t="s">
        <v>3008</v>
      </c>
      <c r="B1427" t="s">
        <v>3009</v>
      </c>
      <c r="C1427" t="str">
        <f>IFERROR(VLOOKUP(Table1[[#This Row],[Ticker]],[1]!Table1[[Symbol]:[Industry]],2,FALSE),"-")</f>
        <v>-</v>
      </c>
      <c r="D1427" t="s">
        <v>647</v>
      </c>
      <c r="E1427">
        <v>1023.7080000559999</v>
      </c>
      <c r="F1427">
        <v>217.34</v>
      </c>
      <c r="G1427">
        <v>-13.0293829929561</v>
      </c>
      <c r="H1427">
        <v>12.0210496846395</v>
      </c>
      <c r="I1427">
        <v>-12.1812181967163</v>
      </c>
      <c r="J1427">
        <v>-3.6183425273057299</v>
      </c>
      <c r="K1427">
        <v>200.93040521702301</v>
      </c>
      <c r="L1427">
        <v>197.01077495870999</v>
      </c>
      <c r="M1427">
        <v>54.332474569453701</v>
      </c>
      <c r="N1427">
        <v>1.61480388600141</v>
      </c>
      <c r="O1427">
        <v>11.6683537314806</v>
      </c>
      <c r="P1427">
        <v>36.648852562087299</v>
      </c>
      <c r="Q1427">
        <v>-2.0803277995231999E-2</v>
      </c>
    </row>
    <row r="1428" spans="1:17" hidden="1" x14ac:dyDescent="0.3">
      <c r="A1428" t="s">
        <v>3010</v>
      </c>
      <c r="B1428" t="s">
        <v>3011</v>
      </c>
      <c r="C1428" t="str">
        <f>IFERROR(VLOOKUP(Table1[[#This Row],[Ticker]],[1]!Table1[[Symbol]:[Industry]],2,FALSE),"-")</f>
        <v>-</v>
      </c>
      <c r="D1428" t="s">
        <v>369</v>
      </c>
      <c r="E1428">
        <v>1021.421879712</v>
      </c>
      <c r="F1428">
        <v>302.22000000000003</v>
      </c>
      <c r="G1428">
        <v>49.175278084691001</v>
      </c>
      <c r="H1428">
        <v>11.970136175905401</v>
      </c>
      <c r="I1428">
        <v>3.34263407858352</v>
      </c>
      <c r="J1428">
        <v>-2.5411291804678702</v>
      </c>
      <c r="K1428">
        <v>262.978464158343</v>
      </c>
      <c r="L1428">
        <v>239.829432213389</v>
      </c>
      <c r="M1428">
        <v>67.734886122646898</v>
      </c>
      <c r="N1428">
        <v>3.45419359683354</v>
      </c>
      <c r="O1428">
        <v>8.6824167824763201</v>
      </c>
      <c r="P1428">
        <v>82.444913975248994</v>
      </c>
    </row>
    <row r="1429" spans="1:17" hidden="1" x14ac:dyDescent="0.3">
      <c r="A1429" t="s">
        <v>3012</v>
      </c>
      <c r="B1429" t="s">
        <v>3013</v>
      </c>
      <c r="C1429" t="str">
        <f>IFERROR(VLOOKUP(Table1[[#This Row],[Ticker]],[1]!Table1[[Symbol]:[Industry]],2,FALSE),"-")</f>
        <v>-</v>
      </c>
      <c r="D1429" t="s">
        <v>75</v>
      </c>
      <c r="E1429">
        <v>1021.3761047519999</v>
      </c>
      <c r="F1429">
        <v>184.88</v>
      </c>
      <c r="G1429">
        <v>-6.1998503685935802</v>
      </c>
      <c r="H1429">
        <v>12.1413587660359</v>
      </c>
      <c r="I1429">
        <v>7.6672580646549999</v>
      </c>
      <c r="J1429">
        <v>-2.06819774688572</v>
      </c>
      <c r="K1429">
        <v>166.24941331277199</v>
      </c>
      <c r="L1429">
        <v>156.084778449417</v>
      </c>
      <c r="M1429">
        <v>56.395687371055701</v>
      </c>
      <c r="N1429">
        <v>2.1280232412328202</v>
      </c>
      <c r="O1429">
        <v>18.893336218087398</v>
      </c>
      <c r="P1429">
        <v>31.868758915834501</v>
      </c>
      <c r="Q1429">
        <v>9.776467943488E-3</v>
      </c>
    </row>
    <row r="1430" spans="1:17" hidden="1" x14ac:dyDescent="0.3">
      <c r="A1430" t="s">
        <v>3014</v>
      </c>
      <c r="B1430" t="s">
        <v>3015</v>
      </c>
      <c r="C1430" t="str">
        <f>IFERROR(VLOOKUP(Table1[[#This Row],[Ticker]],[1]!Table1[[Symbol]:[Industry]],2,FALSE),"-")</f>
        <v>-</v>
      </c>
      <c r="D1430" t="s">
        <v>46</v>
      </c>
      <c r="E1430">
        <v>1018.3370090129901</v>
      </c>
      <c r="F1430">
        <v>171.59</v>
      </c>
      <c r="G1430">
        <v>283.36460150406799</v>
      </c>
      <c r="H1430">
        <v>-2.61692182335613</v>
      </c>
      <c r="I1430">
        <v>47.541233829362497</v>
      </c>
      <c r="J1430">
        <v>-15.2958130720646</v>
      </c>
      <c r="K1430">
        <v>157.75918917769101</v>
      </c>
      <c r="L1430">
        <v>114.81648805518201</v>
      </c>
      <c r="M1430">
        <v>42.529924299036502</v>
      </c>
      <c r="N1430">
        <v>1.3723332890161299</v>
      </c>
      <c r="O1430">
        <v>22.845154146512002</v>
      </c>
      <c r="P1430">
        <v>410.684523809523</v>
      </c>
      <c r="Q1430">
        <v>0.18739159483850401</v>
      </c>
    </row>
    <row r="1431" spans="1:17" hidden="1" x14ac:dyDescent="0.3">
      <c r="A1431" t="s">
        <v>3016</v>
      </c>
      <c r="B1431" t="s">
        <v>3017</v>
      </c>
      <c r="C1431" t="str">
        <f>IFERROR(VLOOKUP(Table1[[#This Row],[Ticker]],[1]!Table1[[Symbol]:[Industry]],2,FALSE),"-")</f>
        <v>-</v>
      </c>
      <c r="D1431" t="s">
        <v>557</v>
      </c>
      <c r="E1431">
        <v>1011.02571396</v>
      </c>
      <c r="F1431">
        <v>172.95</v>
      </c>
      <c r="G1431">
        <v>100.201787884428</v>
      </c>
      <c r="H1431">
        <v>21.467578790153901</v>
      </c>
      <c r="I1431">
        <v>3.6902601423716699</v>
      </c>
      <c r="J1431">
        <v>8.1637364089806503</v>
      </c>
      <c r="K1431">
        <v>144.315695263636</v>
      </c>
      <c r="L1431">
        <v>121.685613297469</v>
      </c>
      <c r="M1431">
        <v>82.864792886349093</v>
      </c>
      <c r="N1431">
        <v>1.41929132839738</v>
      </c>
      <c r="O1431">
        <v>0</v>
      </c>
      <c r="P1431">
        <v>167.310664605873</v>
      </c>
      <c r="Q1431">
        <v>0.116930283196631</v>
      </c>
    </row>
    <row r="1432" spans="1:17" hidden="1" x14ac:dyDescent="0.3">
      <c r="A1432" t="s">
        <v>3018</v>
      </c>
      <c r="B1432" t="s">
        <v>3019</v>
      </c>
      <c r="C1432" t="str">
        <f>IFERROR(VLOOKUP(Table1[[#This Row],[Ticker]],[1]!Table1[[Symbol]:[Industry]],2,FALSE),"-")</f>
        <v>-</v>
      </c>
      <c r="D1432" t="s">
        <v>125</v>
      </c>
      <c r="E1432">
        <v>1010.71410466</v>
      </c>
      <c r="F1432">
        <v>203.53</v>
      </c>
      <c r="G1432">
        <v>3.76087915309764</v>
      </c>
      <c r="H1432">
        <v>6.0583809239209696</v>
      </c>
      <c r="I1432">
        <v>12.3864013663304</v>
      </c>
      <c r="J1432">
        <v>-0.408379266425624</v>
      </c>
      <c r="K1432">
        <v>183.86006648717699</v>
      </c>
      <c r="L1432">
        <v>165.818036985807</v>
      </c>
      <c r="M1432">
        <v>51.431880603624002</v>
      </c>
      <c r="N1432">
        <v>0.76084676516775995</v>
      </c>
      <c r="O1432">
        <v>8.9765636515501495</v>
      </c>
      <c r="P1432">
        <v>57.409126063418299</v>
      </c>
    </row>
    <row r="1433" spans="1:17" hidden="1" x14ac:dyDescent="0.3">
      <c r="A1433" t="s">
        <v>3020</v>
      </c>
      <c r="B1433" t="s">
        <v>3021</v>
      </c>
      <c r="C1433" t="str">
        <f>IFERROR(VLOOKUP(Table1[[#This Row],[Ticker]],[1]!Table1[[Symbol]:[Industry]],2,FALSE),"-")</f>
        <v>-</v>
      </c>
      <c r="D1433" t="s">
        <v>220</v>
      </c>
      <c r="E1433">
        <v>1009.14478022999</v>
      </c>
      <c r="F1433">
        <v>1900.95</v>
      </c>
      <c r="G1433">
        <v>-40.297318449387603</v>
      </c>
      <c r="H1433">
        <v>10.504186244002801</v>
      </c>
      <c r="I1433">
        <v>8.9191048089787905</v>
      </c>
      <c r="J1433">
        <v>-0.40785788999183098</v>
      </c>
      <c r="K1433">
        <v>1700.8047230268801</v>
      </c>
      <c r="L1433">
        <v>1596.0548539814399</v>
      </c>
      <c r="M1433">
        <v>66.410421165238304</v>
      </c>
      <c r="N1433">
        <v>2.41961629540311</v>
      </c>
      <c r="O1433">
        <v>22.935900470817199</v>
      </c>
      <c r="P1433">
        <v>46.995824311784702</v>
      </c>
      <c r="Q1433">
        <v>0.13686349426830299</v>
      </c>
    </row>
    <row r="1434" spans="1:17" hidden="1" x14ac:dyDescent="0.3">
      <c r="A1434" t="s">
        <v>3022</v>
      </c>
      <c r="B1434" t="s">
        <v>3023</v>
      </c>
      <c r="C1434" t="str">
        <f>IFERROR(VLOOKUP(Table1[[#This Row],[Ticker]],[1]!Table1[[Symbol]:[Industry]],2,FALSE),"-")</f>
        <v>-</v>
      </c>
      <c r="D1434" t="s">
        <v>21</v>
      </c>
      <c r="E1434">
        <v>1006.263262426</v>
      </c>
      <c r="F1434">
        <v>161.01</v>
      </c>
      <c r="G1434">
        <v>-2.66767162839432</v>
      </c>
      <c r="H1434">
        <v>3.1390347288512999</v>
      </c>
      <c r="I1434">
        <v>-7.7214660937110802</v>
      </c>
      <c r="J1434">
        <v>-8.9290717819152992</v>
      </c>
      <c r="K1434">
        <v>150.750622274432</v>
      </c>
      <c r="L1434">
        <v>142.73046898991899</v>
      </c>
      <c r="M1434">
        <v>62.7995468613247</v>
      </c>
      <c r="N1434">
        <v>1.5864605233229201</v>
      </c>
      <c r="O1434">
        <v>15.7692068815601</v>
      </c>
      <c r="P1434">
        <v>36.855078623034402</v>
      </c>
      <c r="Q1434">
        <v>6.9004277697981994E-2</v>
      </c>
    </row>
    <row r="1435" spans="1:17" hidden="1" x14ac:dyDescent="0.3">
      <c r="A1435" t="s">
        <v>3024</v>
      </c>
      <c r="B1435" t="s">
        <v>3025</v>
      </c>
      <c r="C1435" t="str">
        <f>IFERROR(VLOOKUP(Table1[[#This Row],[Ticker]],[1]!Table1[[Symbol]:[Industry]],2,FALSE),"-")</f>
        <v>-</v>
      </c>
      <c r="D1435" t="s">
        <v>1394</v>
      </c>
      <c r="E1435">
        <v>1004.710119932</v>
      </c>
      <c r="F1435">
        <v>79.27</v>
      </c>
      <c r="G1435">
        <v>41.390099770231203</v>
      </c>
      <c r="H1435">
        <v>2.9383348982370401</v>
      </c>
      <c r="I1435">
        <v>-2.8243819777794998</v>
      </c>
      <c r="J1435">
        <v>-3.8971750497347499</v>
      </c>
      <c r="K1435">
        <v>71.306020675414203</v>
      </c>
      <c r="L1435">
        <v>66.067583769585099</v>
      </c>
      <c r="M1435">
        <v>51.830331532320997</v>
      </c>
      <c r="N1435">
        <v>1.6724393939969899</v>
      </c>
      <c r="O1435">
        <v>8.6161221142929207</v>
      </c>
      <c r="P1435">
        <v>79.343891402714902</v>
      </c>
      <c r="Q1435">
        <v>-3.9104147511599997E-2</v>
      </c>
    </row>
    <row r="1436" spans="1:17" hidden="1" x14ac:dyDescent="0.3">
      <c r="A1436" t="s">
        <v>3026</v>
      </c>
      <c r="B1436" t="s">
        <v>3027</v>
      </c>
      <c r="C1436" t="str">
        <f>IFERROR(VLOOKUP(Table1[[#This Row],[Ticker]],[1]!Table1[[Symbol]:[Industry]],2,FALSE),"-")</f>
        <v>-</v>
      </c>
      <c r="D1436" t="s">
        <v>623</v>
      </c>
      <c r="E1436">
        <v>1004.0129018919999</v>
      </c>
      <c r="F1436">
        <v>82.76</v>
      </c>
      <c r="G1436">
        <v>18.888988510849899</v>
      </c>
      <c r="H1436">
        <v>-4.3821307636712401</v>
      </c>
      <c r="I1436">
        <v>-40.3479935626657</v>
      </c>
      <c r="J1436">
        <v>-0.76676441556502295</v>
      </c>
      <c r="K1436">
        <v>78.9690150112651</v>
      </c>
      <c r="L1436">
        <v>78.842626780576495</v>
      </c>
      <c r="M1436">
        <v>62.053617289019101</v>
      </c>
      <c r="N1436">
        <v>1.2211672124835999</v>
      </c>
      <c r="O1436">
        <v>53.153697438376</v>
      </c>
      <c r="P1436">
        <v>52.834718374884602</v>
      </c>
      <c r="Q1436">
        <v>-7.9418706384559001E-2</v>
      </c>
    </row>
    <row r="1437" spans="1:17" hidden="1" x14ac:dyDescent="0.3">
      <c r="A1437" t="s">
        <v>3028</v>
      </c>
      <c r="B1437" t="s">
        <v>3029</v>
      </c>
      <c r="C1437" t="str">
        <f>IFERROR(VLOOKUP(Table1[[#This Row],[Ticker]],[1]!Table1[[Symbol]:[Industry]],2,FALSE),"-")</f>
        <v>-</v>
      </c>
      <c r="D1437" t="s">
        <v>384</v>
      </c>
      <c r="E1437">
        <v>1002.2258687999999</v>
      </c>
      <c r="F1437">
        <v>153.6</v>
      </c>
      <c r="G1437">
        <v>25.1400512733249</v>
      </c>
      <c r="H1437">
        <v>-3.9174310053838099</v>
      </c>
      <c r="I1437">
        <v>-59.764455342356001</v>
      </c>
      <c r="J1437">
        <v>-6.2359002180341596</v>
      </c>
      <c r="K1437">
        <v>171.21466367794599</v>
      </c>
      <c r="L1437">
        <v>171.707688448114</v>
      </c>
      <c r="M1437">
        <v>26.204397024644699</v>
      </c>
      <c r="N1437">
        <v>0.79005060854752795</v>
      </c>
      <c r="O1437">
        <v>94.1731770833333</v>
      </c>
      <c r="P1437">
        <v>58.350515463917503</v>
      </c>
      <c r="Q1437">
        <v>5.8977452912630001E-3</v>
      </c>
    </row>
    <row r="1438" spans="1:17" hidden="1" x14ac:dyDescent="0.3">
      <c r="A1438" t="s">
        <v>3030</v>
      </c>
      <c r="B1438" t="s">
        <v>3031</v>
      </c>
      <c r="C1438" t="str">
        <f>IFERROR(VLOOKUP(Table1[[#This Row],[Ticker]],[1]!Table1[[Symbol]:[Industry]],2,FALSE),"-")</f>
        <v>-</v>
      </c>
      <c r="E1438">
        <v>999.875</v>
      </c>
      <c r="F1438">
        <v>399.95</v>
      </c>
      <c r="G1438">
        <v>150.15762275268099</v>
      </c>
      <c r="H1438">
        <v>-9.08211235067016</v>
      </c>
      <c r="I1438">
        <v>1.0333145114839</v>
      </c>
      <c r="J1438">
        <v>-2.98581118669513</v>
      </c>
      <c r="K1438">
        <v>428.60363748464403</v>
      </c>
      <c r="L1438">
        <v>371.36327855038502</v>
      </c>
      <c r="M1438">
        <v>35.584229686118</v>
      </c>
      <c r="N1438">
        <v>0.26265487533370901</v>
      </c>
      <c r="O1438">
        <v>136.054506813351</v>
      </c>
      <c r="P1438">
        <v>206.82777138473301</v>
      </c>
    </row>
    <row r="1439" spans="1:17" hidden="1" x14ac:dyDescent="0.3">
      <c r="A1439" t="s">
        <v>3032</v>
      </c>
      <c r="B1439" t="s">
        <v>3033</v>
      </c>
      <c r="C1439" t="str">
        <f>IFERROR(VLOOKUP(Table1[[#This Row],[Ticker]],[1]!Table1[[Symbol]:[Industry]],2,FALSE),"-")</f>
        <v>-</v>
      </c>
      <c r="D1439" t="s">
        <v>710</v>
      </c>
      <c r="E1439">
        <v>995.34995000000004</v>
      </c>
      <c r="F1439">
        <v>252.8</v>
      </c>
      <c r="G1439">
        <v>71.984454059466998</v>
      </c>
      <c r="H1439">
        <v>-8.5664541575217701</v>
      </c>
      <c r="I1439">
        <v>-12.668930616086101</v>
      </c>
      <c r="J1439">
        <v>-1.4414163416983601</v>
      </c>
      <c r="K1439">
        <v>260.43226035225899</v>
      </c>
      <c r="L1439">
        <v>253.67464096377699</v>
      </c>
      <c r="M1439">
        <v>49.003368332923003</v>
      </c>
      <c r="N1439">
        <v>1.02132426421022</v>
      </c>
      <c r="O1439">
        <v>57.832278481012601</v>
      </c>
      <c r="P1439">
        <v>108.065843621399</v>
      </c>
    </row>
    <row r="1440" spans="1:17" hidden="1" x14ac:dyDescent="0.3">
      <c r="A1440" t="s">
        <v>3034</v>
      </c>
      <c r="B1440" t="s">
        <v>3035</v>
      </c>
      <c r="C1440" t="str">
        <f>IFERROR(VLOOKUP(Table1[[#This Row],[Ticker]],[1]!Table1[[Symbol]:[Industry]],2,FALSE),"-")</f>
        <v>-</v>
      </c>
      <c r="D1440" t="s">
        <v>193</v>
      </c>
      <c r="E1440">
        <v>993.34488399999998</v>
      </c>
      <c r="F1440">
        <v>1094.8</v>
      </c>
      <c r="G1440">
        <v>12.8288877073877</v>
      </c>
      <c r="H1440">
        <v>-7.4418145181600197</v>
      </c>
      <c r="I1440">
        <v>4.1169034878792097</v>
      </c>
      <c r="J1440">
        <v>-6.1460828802604102</v>
      </c>
      <c r="K1440">
        <v>1049.7859274739701</v>
      </c>
      <c r="L1440">
        <v>923.03153747408203</v>
      </c>
      <c r="M1440">
        <v>54.936046463476103</v>
      </c>
      <c r="N1440">
        <v>0.826454562610897</v>
      </c>
      <c r="O1440">
        <v>8.6682499086591296</v>
      </c>
      <c r="P1440">
        <v>53.947830977993299</v>
      </c>
      <c r="Q1440">
        <v>5.6321804668607998E-2</v>
      </c>
    </row>
    <row r="1441" spans="1:17" hidden="1" x14ac:dyDescent="0.3">
      <c r="A1441" t="s">
        <v>3036</v>
      </c>
      <c r="B1441" t="s">
        <v>3037</v>
      </c>
      <c r="C1441" t="str">
        <f>IFERROR(VLOOKUP(Table1[[#This Row],[Ticker]],[1]!Table1[[Symbol]:[Industry]],2,FALSE),"-")</f>
        <v>-</v>
      </c>
      <c r="D1441" t="s">
        <v>396</v>
      </c>
      <c r="E1441">
        <v>990.73110496000004</v>
      </c>
      <c r="F1441">
        <v>199.73</v>
      </c>
      <c r="G1441">
        <v>34.050148501002298</v>
      </c>
      <c r="H1441">
        <v>11.135662859872401</v>
      </c>
      <c r="I1441">
        <v>62.943586078214302</v>
      </c>
      <c r="J1441">
        <v>1.67981775403627</v>
      </c>
      <c r="K1441">
        <v>165.51497253495199</v>
      </c>
      <c r="L1441">
        <v>135.93687046356101</v>
      </c>
      <c r="M1441">
        <v>64.968903206890303</v>
      </c>
      <c r="N1441">
        <v>0.44727221963675001</v>
      </c>
      <c r="O1441">
        <v>7.6453211835978596</v>
      </c>
      <c r="P1441">
        <v>125.938914027149</v>
      </c>
      <c r="Q1441">
        <v>5.5964069637237997E-2</v>
      </c>
    </row>
    <row r="1442" spans="1:17" hidden="1" x14ac:dyDescent="0.3">
      <c r="A1442" t="s">
        <v>3038</v>
      </c>
      <c r="B1442" t="s">
        <v>3039</v>
      </c>
      <c r="C1442" t="str">
        <f>IFERROR(VLOOKUP(Table1[[#This Row],[Ticker]],[1]!Table1[[Symbol]:[Industry]],2,FALSE),"-")</f>
        <v>-</v>
      </c>
      <c r="D1442" t="s">
        <v>62</v>
      </c>
      <c r="E1442">
        <v>990.541543539999</v>
      </c>
      <c r="F1442">
        <v>1518.2</v>
      </c>
      <c r="G1442">
        <v>240.248902057815</v>
      </c>
      <c r="H1442">
        <v>4.69441775162562</v>
      </c>
      <c r="I1442">
        <v>85.955182703863599</v>
      </c>
      <c r="J1442">
        <v>9.7905958468938792</v>
      </c>
      <c r="K1442">
        <v>1462.50857860377</v>
      </c>
      <c r="L1442">
        <v>1119.3963544820499</v>
      </c>
      <c r="M1442">
        <v>46.642304191983399</v>
      </c>
      <c r="N1442">
        <v>0.34542184734028197</v>
      </c>
      <c r="O1442">
        <v>20.188380977473301</v>
      </c>
      <c r="P1442">
        <v>264.03308955760599</v>
      </c>
      <c r="Q1442">
        <v>0.12479200814590601</v>
      </c>
    </row>
    <row r="1443" spans="1:17" hidden="1" x14ac:dyDescent="0.3">
      <c r="A1443" t="s">
        <v>3040</v>
      </c>
      <c r="B1443" t="s">
        <v>3041</v>
      </c>
      <c r="C1443" t="str">
        <f>IFERROR(VLOOKUP(Table1[[#This Row],[Ticker]],[1]!Table1[[Symbol]:[Industry]],2,FALSE),"-")</f>
        <v>-</v>
      </c>
      <c r="D1443" t="s">
        <v>109</v>
      </c>
      <c r="E1443">
        <v>987.07979999999998</v>
      </c>
      <c r="F1443">
        <v>398</v>
      </c>
      <c r="G1443">
        <v>-20.6706229978113</v>
      </c>
      <c r="H1443">
        <v>0.222368062184639</v>
      </c>
      <c r="I1443">
        <v>-6.2655339974355302</v>
      </c>
      <c r="J1443">
        <v>3.9492849671510202</v>
      </c>
      <c r="O1443">
        <v>0</v>
      </c>
      <c r="P1443">
        <v>10.249307479224299</v>
      </c>
    </row>
    <row r="1444" spans="1:17" hidden="1" x14ac:dyDescent="0.3">
      <c r="A1444" t="s">
        <v>3042</v>
      </c>
      <c r="B1444" t="s">
        <v>3043</v>
      </c>
      <c r="C1444" t="str">
        <f>IFERROR(VLOOKUP(Table1[[#This Row],[Ticker]],[1]!Table1[[Symbol]:[Industry]],2,FALSE),"-")</f>
        <v>-</v>
      </c>
      <c r="D1444" t="s">
        <v>21</v>
      </c>
      <c r="E1444">
        <v>983.90296581500002</v>
      </c>
      <c r="F1444">
        <v>390.95</v>
      </c>
      <c r="G1444">
        <v>151.50125242667701</v>
      </c>
      <c r="H1444">
        <v>14.062220954193901</v>
      </c>
      <c r="I1444">
        <v>42.986457169754701</v>
      </c>
      <c r="J1444">
        <v>4.48669589351681</v>
      </c>
      <c r="K1444">
        <v>303.97933528641403</v>
      </c>
      <c r="L1444">
        <v>247.79950169975999</v>
      </c>
      <c r="M1444">
        <v>81.066907405452497</v>
      </c>
      <c r="N1444">
        <v>1.4125296158054499</v>
      </c>
      <c r="O1444">
        <v>0</v>
      </c>
      <c r="P1444">
        <v>228.529411764705</v>
      </c>
      <c r="Q1444">
        <v>0.100593185615157</v>
      </c>
    </row>
    <row r="1445" spans="1:17" hidden="1" x14ac:dyDescent="0.3">
      <c r="A1445" t="s">
        <v>3044</v>
      </c>
      <c r="B1445" t="s">
        <v>3045</v>
      </c>
      <c r="C1445" t="str">
        <f>IFERROR(VLOOKUP(Table1[[#This Row],[Ticker]],[1]!Table1[[Symbol]:[Industry]],2,FALSE),"-")</f>
        <v>-</v>
      </c>
      <c r="D1445" t="s">
        <v>193</v>
      </c>
      <c r="E1445">
        <v>977.62840000000006</v>
      </c>
      <c r="F1445">
        <v>804.5</v>
      </c>
      <c r="G1445">
        <v>7.0201239612553499</v>
      </c>
      <c r="H1445">
        <v>-4.5183726785560996</v>
      </c>
      <c r="I1445">
        <v>-6.4508558231315902</v>
      </c>
      <c r="J1445">
        <v>-2.2069954612812999</v>
      </c>
      <c r="K1445">
        <v>800.23488882694005</v>
      </c>
      <c r="L1445">
        <v>750.48481460231301</v>
      </c>
      <c r="M1445">
        <v>45.362303938277201</v>
      </c>
      <c r="N1445">
        <v>0.76108759661391201</v>
      </c>
      <c r="O1445">
        <v>16.221255438160298</v>
      </c>
      <c r="P1445">
        <v>33.782323106344002</v>
      </c>
      <c r="Q1445">
        <v>3.8431418001342997E-2</v>
      </c>
    </row>
    <row r="1446" spans="1:17" hidden="1" x14ac:dyDescent="0.3">
      <c r="A1446" t="s">
        <v>3046</v>
      </c>
      <c r="B1446" t="s">
        <v>3047</v>
      </c>
      <c r="C1446" t="str">
        <f>IFERROR(VLOOKUP(Table1[[#This Row],[Ticker]],[1]!Table1[[Symbol]:[Industry]],2,FALSE),"-")</f>
        <v>-</v>
      </c>
      <c r="D1446" t="s">
        <v>253</v>
      </c>
      <c r="E1446">
        <v>977.510709615</v>
      </c>
      <c r="F1446">
        <v>77.709999999999994</v>
      </c>
      <c r="G1446">
        <v>-22.8789581632102</v>
      </c>
      <c r="H1446">
        <v>-4.9689828754349596</v>
      </c>
      <c r="I1446">
        <v>-21.166323729201999</v>
      </c>
      <c r="J1446">
        <v>-1.44536812005458</v>
      </c>
      <c r="K1446">
        <v>77.369589724110497</v>
      </c>
      <c r="L1446">
        <v>78.124331498194195</v>
      </c>
      <c r="M1446">
        <v>42.973433018682897</v>
      </c>
      <c r="N1446">
        <v>1.0801563474929301</v>
      </c>
      <c r="O1446">
        <v>29.906060996010801</v>
      </c>
      <c r="P1446">
        <v>18.1003039513677</v>
      </c>
      <c r="Q1446">
        <v>-8.9535970129222001E-2</v>
      </c>
    </row>
    <row r="1447" spans="1:17" hidden="1" x14ac:dyDescent="0.3">
      <c r="A1447" t="s">
        <v>3048</v>
      </c>
      <c r="B1447" t="s">
        <v>3049</v>
      </c>
      <c r="C1447" t="str">
        <f>IFERROR(VLOOKUP(Table1[[#This Row],[Ticker]],[1]!Table1[[Symbol]:[Industry]],2,FALSE),"-")</f>
        <v>-</v>
      </c>
      <c r="D1447" t="s">
        <v>285</v>
      </c>
      <c r="E1447">
        <v>976.35135935999995</v>
      </c>
      <c r="F1447">
        <v>208.7</v>
      </c>
      <c r="G1447">
        <v>11.0480188582639</v>
      </c>
      <c r="H1447">
        <v>-17.1104699764483</v>
      </c>
      <c r="I1447">
        <v>-25.6267948477666</v>
      </c>
      <c r="J1447">
        <v>-7.7806156651886296</v>
      </c>
      <c r="K1447">
        <v>204.505326167481</v>
      </c>
      <c r="L1447">
        <v>185.32461221423901</v>
      </c>
      <c r="M1447">
        <v>43.0787186504432</v>
      </c>
      <c r="N1447">
        <v>0.70729406277835305</v>
      </c>
      <c r="O1447">
        <v>22.640153330138901</v>
      </c>
      <c r="P1447">
        <v>77.617021276595693</v>
      </c>
      <c r="Q1447">
        <v>8.2302538795781005E-2</v>
      </c>
    </row>
    <row r="1448" spans="1:17" hidden="1" x14ac:dyDescent="0.3">
      <c r="A1448" t="s">
        <v>3050</v>
      </c>
      <c r="B1448" t="s">
        <v>3051</v>
      </c>
      <c r="C1448" t="str">
        <f>IFERROR(VLOOKUP(Table1[[#This Row],[Ticker]],[1]!Table1[[Symbol]:[Industry]],2,FALSE),"-")</f>
        <v>-</v>
      </c>
      <c r="D1448" t="s">
        <v>557</v>
      </c>
      <c r="E1448">
        <v>975.68786446599995</v>
      </c>
      <c r="F1448">
        <v>172.66</v>
      </c>
      <c r="G1448">
        <v>150.586036545784</v>
      </c>
      <c r="H1448">
        <v>-3.0606508057398898</v>
      </c>
      <c r="I1448">
        <v>14.214776708951</v>
      </c>
      <c r="J1448">
        <v>-4.2064036556034701</v>
      </c>
      <c r="K1448">
        <v>150.22755731479401</v>
      </c>
      <c r="L1448">
        <v>119.539480425116</v>
      </c>
      <c r="M1448">
        <v>62.858295117037898</v>
      </c>
      <c r="N1448">
        <v>1.0266315012309499</v>
      </c>
      <c r="O1448">
        <v>6.2203173867716899</v>
      </c>
      <c r="P1448">
        <v>191.16357504215799</v>
      </c>
      <c r="Q1448">
        <v>6.6193156273297998E-2</v>
      </c>
    </row>
    <row r="1449" spans="1:17" hidden="1" x14ac:dyDescent="0.3">
      <c r="A1449" t="s">
        <v>3052</v>
      </c>
      <c r="B1449" t="s">
        <v>3053</v>
      </c>
      <c r="C1449" t="str">
        <f>IFERROR(VLOOKUP(Table1[[#This Row],[Ticker]],[1]!Table1[[Symbol]:[Industry]],2,FALSE),"-")</f>
        <v>-</v>
      </c>
      <c r="D1449" t="s">
        <v>75</v>
      </c>
      <c r="E1449">
        <v>974.180362895999</v>
      </c>
      <c r="F1449">
        <v>31.07</v>
      </c>
      <c r="G1449">
        <v>92.116656800294393</v>
      </c>
      <c r="H1449">
        <v>-17.353171506160599</v>
      </c>
      <c r="I1449">
        <v>33.0879200335607</v>
      </c>
      <c r="J1449">
        <v>-6.7907088274502696</v>
      </c>
      <c r="K1449">
        <v>31.017953535075801</v>
      </c>
      <c r="L1449">
        <v>25.168723606453799</v>
      </c>
      <c r="M1449">
        <v>42.246145163265702</v>
      </c>
      <c r="N1449">
        <v>2.2201390424105698</v>
      </c>
      <c r="O1449">
        <v>26.456388799485001</v>
      </c>
      <c r="P1449">
        <v>123.231285760872</v>
      </c>
      <c r="Q1449">
        <v>7.1712799549151995E-2</v>
      </c>
    </row>
    <row r="1450" spans="1:17" hidden="1" x14ac:dyDescent="0.3">
      <c r="A1450" t="s">
        <v>3054</v>
      </c>
      <c r="B1450" t="s">
        <v>3055</v>
      </c>
      <c r="C1450" t="str">
        <f>IFERROR(VLOOKUP(Table1[[#This Row],[Ticker]],[1]!Table1[[Symbol]:[Industry]],2,FALSE),"-")</f>
        <v>-</v>
      </c>
      <c r="D1450" t="s">
        <v>97</v>
      </c>
      <c r="E1450">
        <v>972.73224773999902</v>
      </c>
      <c r="F1450">
        <v>145.77000000000001</v>
      </c>
      <c r="G1450">
        <v>45.020903056323</v>
      </c>
      <c r="H1450">
        <v>28.197567274289501</v>
      </c>
      <c r="I1450">
        <v>-1.8279375169027401</v>
      </c>
      <c r="J1450">
        <v>12.600953164273699</v>
      </c>
      <c r="K1450">
        <v>122.53913007957701</v>
      </c>
      <c r="L1450">
        <v>115.63944743393699</v>
      </c>
      <c r="M1450">
        <v>71.544689272614093</v>
      </c>
      <c r="N1450">
        <v>3.3151000841912999</v>
      </c>
      <c r="O1450">
        <v>5.5772792755711</v>
      </c>
      <c r="P1450">
        <v>74.366028708133996</v>
      </c>
      <c r="Q1450">
        <v>4.3241679205625001E-2</v>
      </c>
    </row>
    <row r="1451" spans="1:17" hidden="1" x14ac:dyDescent="0.3">
      <c r="A1451" t="s">
        <v>3056</v>
      </c>
      <c r="B1451" t="s">
        <v>3057</v>
      </c>
      <c r="C1451" t="str">
        <f>IFERROR(VLOOKUP(Table1[[#This Row],[Ticker]],[1]!Table1[[Symbol]:[Industry]],2,FALSE),"-")</f>
        <v>-</v>
      </c>
      <c r="E1451">
        <v>970.78898000000004</v>
      </c>
      <c r="F1451">
        <v>1208.05</v>
      </c>
      <c r="G1451">
        <v>62.236398343886798</v>
      </c>
      <c r="H1451">
        <v>-5.7490274404608597</v>
      </c>
      <c r="I1451">
        <v>-13.3757244659942</v>
      </c>
      <c r="J1451">
        <v>-2.8662888033407801</v>
      </c>
      <c r="K1451">
        <v>1219.2694034440999</v>
      </c>
      <c r="L1451">
        <v>1123.61004901313</v>
      </c>
      <c r="M1451">
        <v>52.772373062497401</v>
      </c>
      <c r="N1451">
        <v>0.90963336708062204</v>
      </c>
      <c r="O1451">
        <v>34.083854145109797</v>
      </c>
      <c r="P1451">
        <v>110.828970331588</v>
      </c>
      <c r="Q1451">
        <v>0.223221376938781</v>
      </c>
    </row>
    <row r="1452" spans="1:17" hidden="1" x14ac:dyDescent="0.3">
      <c r="A1452" t="s">
        <v>3058</v>
      </c>
      <c r="B1452" t="s">
        <v>3059</v>
      </c>
      <c r="C1452" t="str">
        <f>IFERROR(VLOOKUP(Table1[[#This Row],[Ticker]],[1]!Table1[[Symbol]:[Industry]],2,FALSE),"-")</f>
        <v>-</v>
      </c>
      <c r="D1452" t="s">
        <v>609</v>
      </c>
      <c r="E1452">
        <v>969.83607823199998</v>
      </c>
      <c r="F1452">
        <v>41.72</v>
      </c>
      <c r="G1452">
        <v>78.339816496884694</v>
      </c>
      <c r="H1452">
        <v>17.040549880366399</v>
      </c>
      <c r="I1452">
        <v>21.179569990604701</v>
      </c>
      <c r="J1452">
        <v>-8.3171510190081399</v>
      </c>
      <c r="K1452">
        <v>36.181957965253197</v>
      </c>
      <c r="L1452">
        <v>31.4150733398052</v>
      </c>
      <c r="M1452">
        <v>47.7753758984854</v>
      </c>
      <c r="N1452">
        <v>2.3594338041749201</v>
      </c>
      <c r="O1452">
        <v>26.318312559923299</v>
      </c>
      <c r="P1452">
        <v>110.176322418136</v>
      </c>
      <c r="Q1452">
        <v>-2.9653499415511E-2</v>
      </c>
    </row>
    <row r="1453" spans="1:17" hidden="1" x14ac:dyDescent="0.3">
      <c r="A1453" t="s">
        <v>3060</v>
      </c>
      <c r="B1453" t="s">
        <v>3061</v>
      </c>
      <c r="C1453" t="str">
        <f>IFERROR(VLOOKUP(Table1[[#This Row],[Ticker]],[1]!Table1[[Symbol]:[Industry]],2,FALSE),"-")</f>
        <v>-</v>
      </c>
      <c r="D1453" t="s">
        <v>21</v>
      </c>
      <c r="E1453">
        <v>969.78879967299997</v>
      </c>
      <c r="F1453">
        <v>92.83</v>
      </c>
      <c r="G1453">
        <v>-22.672175843596001</v>
      </c>
      <c r="H1453">
        <v>3.4898099226497501</v>
      </c>
      <c r="I1453">
        <v>-34.3870276629494</v>
      </c>
      <c r="J1453">
        <v>-5.0115195712708402</v>
      </c>
      <c r="K1453">
        <v>91.081118081024897</v>
      </c>
      <c r="L1453">
        <v>91.077657278033399</v>
      </c>
      <c r="M1453">
        <v>50.811013242177303</v>
      </c>
      <c r="N1453">
        <v>1.40999263210508</v>
      </c>
      <c r="O1453">
        <v>33.792954863729399</v>
      </c>
      <c r="P1453">
        <v>40.015082956259398</v>
      </c>
    </row>
    <row r="1454" spans="1:17" hidden="1" x14ac:dyDescent="0.3">
      <c r="A1454" t="s">
        <v>3062</v>
      </c>
      <c r="B1454" t="s">
        <v>3063</v>
      </c>
      <c r="C1454" t="str">
        <f>IFERROR(VLOOKUP(Table1[[#This Row],[Ticker]],[1]!Table1[[Symbol]:[Industry]],2,FALSE),"-")</f>
        <v>-</v>
      </c>
      <c r="D1454" t="s">
        <v>308</v>
      </c>
      <c r="E1454">
        <v>969.75560240000004</v>
      </c>
      <c r="F1454">
        <v>353.6</v>
      </c>
      <c r="G1454">
        <v>-14.7192260836476</v>
      </c>
      <c r="H1454">
        <v>-9.9335072375755598</v>
      </c>
      <c r="I1454">
        <v>-12.3419481704434</v>
      </c>
      <c r="J1454">
        <v>-2.3265436280507599</v>
      </c>
      <c r="K1454">
        <v>363.614396864649</v>
      </c>
      <c r="L1454">
        <v>352.385129329687</v>
      </c>
      <c r="M1454">
        <v>40.723360514382101</v>
      </c>
      <c r="N1454">
        <v>1.25526877377288</v>
      </c>
      <c r="O1454">
        <v>26.979638009049701</v>
      </c>
      <c r="P1454">
        <v>26.150552978951101</v>
      </c>
      <c r="Q1454">
        <v>0.134487647611226</v>
      </c>
    </row>
    <row r="1455" spans="1:17" hidden="1" x14ac:dyDescent="0.3">
      <c r="A1455" t="s">
        <v>3064</v>
      </c>
      <c r="B1455" t="s">
        <v>3065</v>
      </c>
      <c r="C1455" t="str">
        <f>IFERROR(VLOOKUP(Table1[[#This Row],[Ticker]],[1]!Table1[[Symbol]:[Industry]],2,FALSE),"-")</f>
        <v>-</v>
      </c>
      <c r="D1455" t="s">
        <v>550</v>
      </c>
      <c r="E1455">
        <v>969.43150196499903</v>
      </c>
      <c r="F1455">
        <v>264.64999999999998</v>
      </c>
      <c r="G1455">
        <v>-26.1961803307425</v>
      </c>
      <c r="H1455">
        <v>-0.56603239269948202</v>
      </c>
      <c r="I1455">
        <v>-18.3563260950543</v>
      </c>
      <c r="J1455">
        <v>-0.824428025494642</v>
      </c>
      <c r="K1455">
        <v>257.45664225303102</v>
      </c>
      <c r="L1455">
        <v>264.34147348127402</v>
      </c>
      <c r="M1455">
        <v>52.945390424515899</v>
      </c>
      <c r="N1455">
        <v>1.3362905358936299</v>
      </c>
      <c r="O1455">
        <v>20.706593614207399</v>
      </c>
      <c r="P1455">
        <v>17.361419068736101</v>
      </c>
      <c r="Q1455">
        <v>-0.11421050945538699</v>
      </c>
    </row>
    <row r="1456" spans="1:17" hidden="1" x14ac:dyDescent="0.3">
      <c r="A1456" t="s">
        <v>3066</v>
      </c>
      <c r="B1456" t="s">
        <v>3067</v>
      </c>
      <c r="C1456" t="str">
        <f>IFERROR(VLOOKUP(Table1[[#This Row],[Ticker]],[1]!Table1[[Symbol]:[Industry]],2,FALSE),"-")</f>
        <v>-</v>
      </c>
      <c r="D1456" t="s">
        <v>253</v>
      </c>
      <c r="E1456">
        <v>968.64029129699998</v>
      </c>
      <c r="F1456">
        <v>247.19</v>
      </c>
      <c r="G1456">
        <v>8.0908590566069503</v>
      </c>
      <c r="H1456">
        <v>-1.3156208356500201</v>
      </c>
      <c r="I1456">
        <v>22.495948056982801</v>
      </c>
      <c r="J1456">
        <v>-7.5744516331552498</v>
      </c>
      <c r="K1456">
        <v>237.654471494934</v>
      </c>
      <c r="M1456">
        <v>49.870554306937997</v>
      </c>
      <c r="N1456">
        <v>0.93024320696006901</v>
      </c>
      <c r="O1456">
        <v>11.0481815607427</v>
      </c>
      <c r="P1456">
        <v>44.260285964400303</v>
      </c>
    </row>
    <row r="1457" spans="1:17" hidden="1" x14ac:dyDescent="0.3">
      <c r="A1457" t="s">
        <v>3068</v>
      </c>
      <c r="B1457" t="s">
        <v>3069</v>
      </c>
      <c r="C1457" t="str">
        <f>IFERROR(VLOOKUP(Table1[[#This Row],[Ticker]],[1]!Table1[[Symbol]:[Industry]],2,FALSE),"-")</f>
        <v>-</v>
      </c>
      <c r="D1457" t="s">
        <v>100</v>
      </c>
      <c r="E1457">
        <v>965.10948131999999</v>
      </c>
      <c r="F1457">
        <v>9370.65</v>
      </c>
      <c r="G1457">
        <v>255.63051873332799</v>
      </c>
      <c r="H1457">
        <v>36.875118985018098</v>
      </c>
      <c r="I1457">
        <v>175.663490290407</v>
      </c>
      <c r="J1457">
        <v>-4.34721503284897</v>
      </c>
      <c r="K1457">
        <v>7349.3456626654097</v>
      </c>
      <c r="L1457">
        <v>5219.7679283437501</v>
      </c>
      <c r="M1457">
        <v>62.629779079718404</v>
      </c>
      <c r="N1457">
        <v>1.5779813261681701</v>
      </c>
      <c r="O1457">
        <v>12.138965813470699</v>
      </c>
      <c r="P1457">
        <v>316.214355512125</v>
      </c>
      <c r="Q1457">
        <v>0.104747692484152</v>
      </c>
    </row>
    <row r="1458" spans="1:17" hidden="1" x14ac:dyDescent="0.3">
      <c r="A1458" t="s">
        <v>3070</v>
      </c>
      <c r="B1458" t="s">
        <v>3071</v>
      </c>
      <c r="C1458" t="str">
        <f>IFERROR(VLOOKUP(Table1[[#This Row],[Ticker]],[1]!Table1[[Symbol]:[Industry]],2,FALSE),"-")</f>
        <v>-</v>
      </c>
      <c r="D1458" t="s">
        <v>114</v>
      </c>
      <c r="E1458">
        <v>963.35480245999997</v>
      </c>
      <c r="F1458">
        <v>3091.3</v>
      </c>
      <c r="G1458">
        <v>35.789349195946301</v>
      </c>
      <c r="H1458">
        <v>-1.96691608362124</v>
      </c>
      <c r="I1458">
        <v>-13.0192046620074</v>
      </c>
      <c r="J1458">
        <v>-10.151670827353099</v>
      </c>
      <c r="K1458">
        <v>2867.9901301131199</v>
      </c>
      <c r="L1458">
        <v>2672.7292973359799</v>
      </c>
      <c r="M1458">
        <v>57.580961103072198</v>
      </c>
      <c r="N1458">
        <v>1.05977225405507</v>
      </c>
      <c r="O1458">
        <v>15.517743344224099</v>
      </c>
      <c r="P1458">
        <v>62.708563608610902</v>
      </c>
      <c r="Q1458">
        <v>0.13369434784987</v>
      </c>
    </row>
    <row r="1459" spans="1:17" hidden="1" x14ac:dyDescent="0.3">
      <c r="A1459" t="s">
        <v>3072</v>
      </c>
      <c r="B1459" t="s">
        <v>3073</v>
      </c>
      <c r="C1459" t="str">
        <f>IFERROR(VLOOKUP(Table1[[#This Row],[Ticker]],[1]!Table1[[Symbol]:[Industry]],2,FALSE),"-")</f>
        <v>-</v>
      </c>
      <c r="D1459" t="s">
        <v>253</v>
      </c>
      <c r="E1459">
        <v>960.07552756500002</v>
      </c>
      <c r="F1459">
        <v>1718.85</v>
      </c>
      <c r="G1459">
        <v>-36.886217998732398</v>
      </c>
      <c r="H1459">
        <v>-9.8861710894379105</v>
      </c>
      <c r="I1459">
        <v>-15.984940972686699</v>
      </c>
      <c r="J1459">
        <v>-2.7910671172574899</v>
      </c>
      <c r="K1459">
        <v>1752.6672827483801</v>
      </c>
      <c r="L1459">
        <v>1802.94035750645</v>
      </c>
      <c r="M1459">
        <v>39.695331425773603</v>
      </c>
      <c r="N1459">
        <v>0.81915400639745595</v>
      </c>
      <c r="O1459">
        <v>27.119876661721499</v>
      </c>
      <c r="P1459">
        <v>13.8311258278145</v>
      </c>
      <c r="Q1459">
        <v>-5.2822253079898997E-2</v>
      </c>
    </row>
    <row r="1460" spans="1:17" hidden="1" x14ac:dyDescent="0.3">
      <c r="A1460" t="s">
        <v>3074</v>
      </c>
      <c r="B1460" t="s">
        <v>3075</v>
      </c>
      <c r="C1460" t="str">
        <f>IFERROR(VLOOKUP(Table1[[#This Row],[Ticker]],[1]!Table1[[Symbol]:[Industry]],2,FALSE),"-")</f>
        <v>-</v>
      </c>
      <c r="D1460" t="s">
        <v>647</v>
      </c>
      <c r="E1460">
        <v>959.96112300000004</v>
      </c>
      <c r="F1460">
        <v>1041.1500000000001</v>
      </c>
      <c r="G1460">
        <v>17.1587627958701</v>
      </c>
      <c r="H1460">
        <v>7.7790094335882296</v>
      </c>
      <c r="I1460">
        <v>5.4036598357165699</v>
      </c>
      <c r="J1460">
        <v>-6.4773205374361398</v>
      </c>
      <c r="K1460">
        <v>989.20011925665699</v>
      </c>
      <c r="L1460">
        <v>912.91198716864403</v>
      </c>
      <c r="M1460">
        <v>51.9353514597586</v>
      </c>
      <c r="N1460">
        <v>1.04581604194775</v>
      </c>
      <c r="O1460">
        <v>14.1045958795562</v>
      </c>
      <c r="P1460">
        <v>51.000725163161697</v>
      </c>
      <c r="Q1460">
        <v>-4.0792812952428002E-2</v>
      </c>
    </row>
    <row r="1461" spans="1:17" hidden="1" x14ac:dyDescent="0.3">
      <c r="A1461" t="s">
        <v>3076</v>
      </c>
      <c r="B1461" t="s">
        <v>3077</v>
      </c>
      <c r="C1461" t="str">
        <f>IFERROR(VLOOKUP(Table1[[#This Row],[Ticker]],[1]!Table1[[Symbol]:[Industry]],2,FALSE),"-")</f>
        <v>-</v>
      </c>
      <c r="D1461" t="s">
        <v>253</v>
      </c>
      <c r="E1461">
        <v>959.244888379999</v>
      </c>
      <c r="F1461">
        <v>669.1</v>
      </c>
      <c r="G1461">
        <v>55.045769158883701</v>
      </c>
      <c r="H1461">
        <v>-6.3640981032288897</v>
      </c>
      <c r="I1461">
        <v>53.578683072644601</v>
      </c>
      <c r="J1461">
        <v>5.0189770254978603</v>
      </c>
      <c r="K1461">
        <v>611.71470010426901</v>
      </c>
      <c r="L1461">
        <v>516.91955270091205</v>
      </c>
      <c r="M1461">
        <v>67.933221126168405</v>
      </c>
      <c r="N1461">
        <v>1.11354322299861</v>
      </c>
      <c r="O1461">
        <v>11.1941413839485</v>
      </c>
      <c r="P1461">
        <v>115.838709677419</v>
      </c>
      <c r="Q1461">
        <v>0.11370715623517</v>
      </c>
    </row>
    <row r="1462" spans="1:17" hidden="1" x14ac:dyDescent="0.3">
      <c r="A1462" t="s">
        <v>3078</v>
      </c>
      <c r="B1462" t="s">
        <v>3079</v>
      </c>
      <c r="C1462" t="str">
        <f>IFERROR(VLOOKUP(Table1[[#This Row],[Ticker]],[1]!Table1[[Symbol]:[Industry]],2,FALSE),"-")</f>
        <v>-</v>
      </c>
      <c r="D1462" t="s">
        <v>62</v>
      </c>
      <c r="E1462">
        <v>959.07027374999996</v>
      </c>
      <c r="F1462">
        <v>362.5</v>
      </c>
      <c r="G1462">
        <v>-25.226627350031499</v>
      </c>
      <c r="H1462">
        <v>-0.18727749272529601</v>
      </c>
      <c r="I1462">
        <v>-18.0292777460207</v>
      </c>
      <c r="J1462">
        <v>7.3830199069100502</v>
      </c>
      <c r="K1462">
        <v>336.10610599269</v>
      </c>
      <c r="L1462">
        <v>346.42284359571403</v>
      </c>
      <c r="M1462">
        <v>76.304677903451903</v>
      </c>
      <c r="N1462">
        <v>1.04081537953956</v>
      </c>
      <c r="O1462">
        <v>42.027586206896501</v>
      </c>
      <c r="P1462">
        <v>32.492690058479504</v>
      </c>
      <c r="Q1462">
        <v>6.4520374536347E-2</v>
      </c>
    </row>
    <row r="1463" spans="1:17" hidden="1" x14ac:dyDescent="0.3">
      <c r="A1463" t="s">
        <v>3080</v>
      </c>
      <c r="B1463" t="s">
        <v>3081</v>
      </c>
      <c r="C1463" t="str">
        <f>IFERROR(VLOOKUP(Table1[[#This Row],[Ticker]],[1]!Table1[[Symbol]:[Industry]],2,FALSE),"-")</f>
        <v>-</v>
      </c>
      <c r="D1463" t="s">
        <v>338</v>
      </c>
      <c r="E1463">
        <v>958.55697696000004</v>
      </c>
      <c r="F1463">
        <v>5.16</v>
      </c>
      <c r="G1463">
        <v>37.767536545784402</v>
      </c>
      <c r="H1463">
        <v>-0.59436500554442995</v>
      </c>
      <c r="I1463">
        <v>-35.382521512663203</v>
      </c>
      <c r="J1463">
        <v>-5.7865984572569804</v>
      </c>
      <c r="K1463">
        <v>5.2699609736561204</v>
      </c>
      <c r="L1463">
        <v>5.2253971447741296</v>
      </c>
      <c r="M1463">
        <v>33.736220549673298</v>
      </c>
      <c r="N1463">
        <v>0.77455632162915999</v>
      </c>
      <c r="O1463">
        <v>55.038759689922401</v>
      </c>
      <c r="P1463">
        <v>72</v>
      </c>
      <c r="Q1463">
        <v>1.8844303849724998E-2</v>
      </c>
    </row>
    <row r="1464" spans="1:17" hidden="1" x14ac:dyDescent="0.3">
      <c r="A1464" t="s">
        <v>3082</v>
      </c>
      <c r="B1464" t="s">
        <v>3083</v>
      </c>
      <c r="C1464" t="str">
        <f>IFERROR(VLOOKUP(Table1[[#This Row],[Ticker]],[1]!Table1[[Symbol]:[Industry]],2,FALSE),"-")</f>
        <v>-</v>
      </c>
      <c r="D1464" t="s">
        <v>258</v>
      </c>
      <c r="E1464">
        <v>956.84880399999997</v>
      </c>
      <c r="F1464">
        <v>592.29999999999995</v>
      </c>
      <c r="G1464">
        <v>78.290091642203095</v>
      </c>
      <c r="H1464">
        <v>-10.821245644980401</v>
      </c>
      <c r="I1464">
        <v>-10.1121120936655</v>
      </c>
      <c r="J1464">
        <v>2.2104336447167201</v>
      </c>
      <c r="K1464">
        <v>597.02548131390495</v>
      </c>
      <c r="L1464">
        <v>570.57394864789205</v>
      </c>
      <c r="M1464">
        <v>46.751838276436999</v>
      </c>
      <c r="N1464">
        <v>0.78860431704190503</v>
      </c>
      <c r="O1464">
        <v>43.559007259834502</v>
      </c>
      <c r="P1464">
        <v>109.219357117626</v>
      </c>
      <c r="Q1464">
        <v>4.5417363248490002E-2</v>
      </c>
    </row>
    <row r="1465" spans="1:17" hidden="1" x14ac:dyDescent="0.3">
      <c r="A1465" t="s">
        <v>3084</v>
      </c>
      <c r="B1465" t="s">
        <v>3085</v>
      </c>
      <c r="C1465" t="str">
        <f>IFERROR(VLOOKUP(Table1[[#This Row],[Ticker]],[1]!Table1[[Symbol]:[Industry]],2,FALSE),"-")</f>
        <v>-</v>
      </c>
      <c r="D1465" t="s">
        <v>46</v>
      </c>
      <c r="E1465">
        <v>954.66715499999998</v>
      </c>
      <c r="F1465">
        <v>399.1</v>
      </c>
      <c r="G1465">
        <v>640.06296056727297</v>
      </c>
      <c r="H1465">
        <v>-2.4442986044820199</v>
      </c>
      <c r="I1465">
        <v>-57.880711800014097</v>
      </c>
      <c r="J1465">
        <v>-6.54443987301</v>
      </c>
      <c r="K1465">
        <v>442.20131517402501</v>
      </c>
      <c r="L1465">
        <v>392.56680581963798</v>
      </c>
      <c r="M1465">
        <v>41.222915068791202</v>
      </c>
      <c r="N1465">
        <v>2.3307174887892299</v>
      </c>
      <c r="O1465">
        <v>150.98972688549199</v>
      </c>
      <c r="P1465">
        <v>665.73292402148797</v>
      </c>
    </row>
    <row r="1466" spans="1:17" hidden="1" x14ac:dyDescent="0.3">
      <c r="A1466" t="s">
        <v>3086</v>
      </c>
      <c r="B1466" t="s">
        <v>3087</v>
      </c>
      <c r="C1466" t="str">
        <f>IFERROR(VLOOKUP(Table1[[#This Row],[Ticker]],[1]!Table1[[Symbol]:[Industry]],2,FALSE),"-")</f>
        <v>-</v>
      </c>
      <c r="D1466" t="s">
        <v>734</v>
      </c>
      <c r="E1466">
        <v>951.89563227999997</v>
      </c>
      <c r="F1466">
        <v>225.15</v>
      </c>
      <c r="G1466">
        <v>-10.444784334461101</v>
      </c>
      <c r="H1466">
        <v>-4.5917912298507604</v>
      </c>
      <c r="I1466">
        <v>-18.572408418434101</v>
      </c>
      <c r="J1466">
        <v>3.33840437701731</v>
      </c>
      <c r="K1466">
        <v>219.484388868802</v>
      </c>
      <c r="L1466">
        <v>222.33609028233499</v>
      </c>
      <c r="M1466">
        <v>63.671302189222402</v>
      </c>
      <c r="N1466">
        <v>1.81150233539353</v>
      </c>
      <c r="O1466">
        <v>47.901399067288402</v>
      </c>
      <c r="P1466">
        <v>34.417910447761102</v>
      </c>
    </row>
    <row r="1467" spans="1:17" hidden="1" x14ac:dyDescent="0.3">
      <c r="A1467" t="s">
        <v>3088</v>
      </c>
      <c r="B1467" t="s">
        <v>3089</v>
      </c>
      <c r="C1467" t="str">
        <f>IFERROR(VLOOKUP(Table1[[#This Row],[Ticker]],[1]!Table1[[Symbol]:[Industry]],2,FALSE),"-")</f>
        <v>-</v>
      </c>
      <c r="D1467" t="s">
        <v>78</v>
      </c>
      <c r="E1467">
        <v>948.63786003999996</v>
      </c>
      <c r="F1467">
        <v>109.79</v>
      </c>
      <c r="G1467">
        <v>5.2348818464265996</v>
      </c>
      <c r="H1467">
        <v>-9.0304073434515608</v>
      </c>
      <c r="I1467">
        <v>-7.4936079131969597</v>
      </c>
      <c r="J1467">
        <v>-5.1396799601372596</v>
      </c>
      <c r="K1467">
        <v>111.616936155601</v>
      </c>
      <c r="L1467">
        <v>106.398460948365</v>
      </c>
      <c r="M1467">
        <v>31.862470470718002</v>
      </c>
      <c r="N1467">
        <v>1.06158584062143</v>
      </c>
      <c r="O1467">
        <v>62.082156844885603</v>
      </c>
      <c r="P1467">
        <v>37.237499999999997</v>
      </c>
      <c r="Q1467">
        <v>-5.7471478852441998E-2</v>
      </c>
    </row>
    <row r="1468" spans="1:17" hidden="1" x14ac:dyDescent="0.3">
      <c r="A1468" t="s">
        <v>3090</v>
      </c>
      <c r="B1468" t="s">
        <v>3091</v>
      </c>
      <c r="C1468" t="str">
        <f>IFERROR(VLOOKUP(Table1[[#This Row],[Ticker]],[1]!Table1[[Symbol]:[Industry]],2,FALSE),"-")</f>
        <v>-</v>
      </c>
      <c r="D1468" t="s">
        <v>647</v>
      </c>
      <c r="E1468">
        <v>948.06</v>
      </c>
      <c r="F1468">
        <v>1663.65</v>
      </c>
      <c r="G1468">
        <v>-21.9220291833789</v>
      </c>
      <c r="H1468">
        <v>-3.0210561949999701</v>
      </c>
      <c r="I1468">
        <v>-19.988436300601201</v>
      </c>
      <c r="J1468">
        <v>-1.2716171493300701</v>
      </c>
      <c r="K1468">
        <v>1605.54281798633</v>
      </c>
      <c r="L1468">
        <v>1601.91001093503</v>
      </c>
      <c r="M1468">
        <v>52.138566909362197</v>
      </c>
      <c r="N1468">
        <v>1.7500365532347499</v>
      </c>
      <c r="O1468">
        <v>13.305082198779701</v>
      </c>
      <c r="P1468">
        <v>20.062786417926599</v>
      </c>
      <c r="Q1468">
        <v>-5.7183574479490002E-3</v>
      </c>
    </row>
    <row r="1469" spans="1:17" hidden="1" x14ac:dyDescent="0.3">
      <c r="A1469" t="s">
        <v>3092</v>
      </c>
      <c r="B1469" t="s">
        <v>3093</v>
      </c>
      <c r="C1469" t="str">
        <f>IFERROR(VLOOKUP(Table1[[#This Row],[Ticker]],[1]!Table1[[Symbol]:[Industry]],2,FALSE),"-")</f>
        <v>-</v>
      </c>
      <c r="D1469" t="s">
        <v>253</v>
      </c>
      <c r="E1469">
        <v>947.42704000000003</v>
      </c>
      <c r="F1469">
        <v>161</v>
      </c>
      <c r="G1469">
        <v>39.627777818885001</v>
      </c>
      <c r="H1469">
        <v>13.4753492605166</v>
      </c>
      <c r="I1469">
        <v>-12.974276163241401</v>
      </c>
      <c r="J1469">
        <v>-0.62201046621337897</v>
      </c>
      <c r="K1469">
        <v>141.295894143813</v>
      </c>
      <c r="L1469">
        <v>131.46656595223399</v>
      </c>
      <c r="M1469">
        <v>73.856040855078305</v>
      </c>
      <c r="N1469">
        <v>2.4797313490174302</v>
      </c>
      <c r="O1469">
        <v>5.5900621118012399</v>
      </c>
      <c r="P1469">
        <v>77.312775330396406</v>
      </c>
      <c r="Q1469">
        <v>0.118048884151807</v>
      </c>
    </row>
    <row r="1470" spans="1:17" hidden="1" x14ac:dyDescent="0.3">
      <c r="A1470" t="s">
        <v>3094</v>
      </c>
      <c r="B1470" t="s">
        <v>3095</v>
      </c>
      <c r="C1470" t="str">
        <f>IFERROR(VLOOKUP(Table1[[#This Row],[Ticker]],[1]!Table1[[Symbol]:[Industry]],2,FALSE),"-")</f>
        <v>-</v>
      </c>
      <c r="D1470" t="s">
        <v>293</v>
      </c>
      <c r="E1470">
        <v>946.55789279999999</v>
      </c>
      <c r="F1470">
        <v>591</v>
      </c>
      <c r="G1470">
        <v>25.926804533472001</v>
      </c>
      <c r="H1470">
        <v>-10.824367664146299</v>
      </c>
      <c r="I1470">
        <v>-18.0177933557014</v>
      </c>
      <c r="J1470">
        <v>-4.3565001568159198</v>
      </c>
      <c r="K1470">
        <v>578.20542693121195</v>
      </c>
      <c r="L1470">
        <v>530.66502694769804</v>
      </c>
      <c r="M1470">
        <v>46.4915394200954</v>
      </c>
      <c r="N1470">
        <v>0.87577529682792798</v>
      </c>
      <c r="O1470">
        <v>23.5194585448392</v>
      </c>
      <c r="P1470">
        <v>65.523035989357197</v>
      </c>
    </row>
    <row r="1471" spans="1:17" hidden="1" x14ac:dyDescent="0.3">
      <c r="A1471" t="s">
        <v>3096</v>
      </c>
      <c r="B1471" t="s">
        <v>3097</v>
      </c>
      <c r="C1471" t="str">
        <f>IFERROR(VLOOKUP(Table1[[#This Row],[Ticker]],[1]!Table1[[Symbol]:[Industry]],2,FALSE),"-")</f>
        <v>-</v>
      </c>
      <c r="D1471" t="s">
        <v>253</v>
      </c>
      <c r="E1471">
        <v>946.15876600000001</v>
      </c>
      <c r="F1471">
        <v>111.35</v>
      </c>
      <c r="G1471">
        <v>45.769605444937604</v>
      </c>
      <c r="H1471">
        <v>-8.3900416275731207</v>
      </c>
      <c r="I1471">
        <v>-0.42473907657511101</v>
      </c>
      <c r="J1471">
        <v>-4.0862002829558497</v>
      </c>
      <c r="K1471">
        <v>107.858147955973</v>
      </c>
      <c r="L1471">
        <v>93.289421223673102</v>
      </c>
      <c r="M1471">
        <v>36.836364829240402</v>
      </c>
      <c r="N1471">
        <v>0.58174068129685297</v>
      </c>
      <c r="O1471">
        <v>13.964975303098299</v>
      </c>
      <c r="P1471">
        <v>91.982758620689594</v>
      </c>
      <c r="Q1471">
        <v>-4.5529276650233E-2</v>
      </c>
    </row>
    <row r="1472" spans="1:17" hidden="1" x14ac:dyDescent="0.3">
      <c r="A1472" t="s">
        <v>3098</v>
      </c>
      <c r="B1472" t="s">
        <v>3099</v>
      </c>
      <c r="C1472" t="str">
        <f>IFERROR(VLOOKUP(Table1[[#This Row],[Ticker]],[1]!Table1[[Symbol]:[Industry]],2,FALSE),"-")</f>
        <v>-</v>
      </c>
      <c r="D1472" t="s">
        <v>1533</v>
      </c>
      <c r="E1472">
        <v>944.90542222999898</v>
      </c>
      <c r="F1472">
        <v>388.85</v>
      </c>
      <c r="G1472">
        <v>255.18214232443199</v>
      </c>
      <c r="H1472">
        <v>-6.2802915122834397</v>
      </c>
      <c r="I1472">
        <v>126.418499629289</v>
      </c>
      <c r="J1472">
        <v>-20.504825515667498</v>
      </c>
      <c r="K1472">
        <v>331.98942783673101</v>
      </c>
      <c r="L1472">
        <v>222.30730822955701</v>
      </c>
      <c r="M1472">
        <v>50.652624481765798</v>
      </c>
      <c r="N1472">
        <v>0.80407639873118697</v>
      </c>
      <c r="O1472">
        <v>18.8118811881188</v>
      </c>
      <c r="P1472">
        <v>309.31578947368399</v>
      </c>
    </row>
    <row r="1473" spans="1:17" hidden="1" x14ac:dyDescent="0.3">
      <c r="A1473" t="s">
        <v>3100</v>
      </c>
      <c r="B1473" t="s">
        <v>3101</v>
      </c>
      <c r="C1473" t="str">
        <f>IFERROR(VLOOKUP(Table1[[#This Row],[Ticker]],[1]!Table1[[Symbol]:[Industry]],2,FALSE),"-")</f>
        <v>-</v>
      </c>
      <c r="D1473" t="s">
        <v>21</v>
      </c>
      <c r="E1473">
        <v>944.79790500000001</v>
      </c>
      <c r="F1473">
        <v>745.05</v>
      </c>
      <c r="G1473">
        <v>70.318462167249606</v>
      </c>
      <c r="H1473">
        <v>-9.2364758462005501</v>
      </c>
      <c r="I1473">
        <v>-3.9244335951738001</v>
      </c>
      <c r="J1473">
        <v>2.9364367023650502</v>
      </c>
      <c r="K1473">
        <v>743.70289384144201</v>
      </c>
      <c r="L1473">
        <v>670.49148661956201</v>
      </c>
      <c r="M1473">
        <v>60.420522531407599</v>
      </c>
      <c r="N1473">
        <v>1.0358607980050401</v>
      </c>
      <c r="O1473">
        <v>10.9925508355144</v>
      </c>
      <c r="P1473">
        <v>98.098909864397697</v>
      </c>
      <c r="Q1473">
        <v>0.17742254455568501</v>
      </c>
    </row>
    <row r="1474" spans="1:17" hidden="1" x14ac:dyDescent="0.3">
      <c r="A1474" t="s">
        <v>3102</v>
      </c>
      <c r="B1474" t="s">
        <v>3103</v>
      </c>
      <c r="C1474" t="str">
        <f>IFERROR(VLOOKUP(Table1[[#This Row],[Ticker]],[1]!Table1[[Symbol]:[Industry]],2,FALSE),"-")</f>
        <v>-</v>
      </c>
      <c r="D1474" t="s">
        <v>332</v>
      </c>
      <c r="E1474">
        <v>944.22664035000003</v>
      </c>
      <c r="F1474">
        <v>143.18</v>
      </c>
      <c r="G1474">
        <v>-21.9764524461043</v>
      </c>
      <c r="H1474">
        <v>-13.825434065202201</v>
      </c>
      <c r="I1474">
        <v>-41.894719415079997</v>
      </c>
      <c r="J1474">
        <v>-3.8980798514663602</v>
      </c>
      <c r="K1474">
        <v>153.14054074651301</v>
      </c>
      <c r="L1474">
        <v>158.73867422635101</v>
      </c>
      <c r="M1474">
        <v>41.778916496738297</v>
      </c>
      <c r="N1474">
        <v>1.72142857519642</v>
      </c>
      <c r="O1474">
        <v>52.1162173487917</v>
      </c>
      <c r="P1474">
        <v>7.2429031533218504</v>
      </c>
      <c r="Q1474">
        <v>0.20787918362503999</v>
      </c>
    </row>
    <row r="1475" spans="1:17" hidden="1" x14ac:dyDescent="0.3">
      <c r="A1475" t="s">
        <v>3104</v>
      </c>
      <c r="B1475" t="s">
        <v>3105</v>
      </c>
      <c r="C1475" t="str">
        <f>IFERROR(VLOOKUP(Table1[[#This Row],[Ticker]],[1]!Table1[[Symbol]:[Industry]],2,FALSE),"-")</f>
        <v>-</v>
      </c>
      <c r="D1475" t="s">
        <v>1405</v>
      </c>
      <c r="E1475">
        <v>942.17116747</v>
      </c>
      <c r="F1475">
        <v>348.35</v>
      </c>
      <c r="G1475">
        <v>-5.9620596741468104</v>
      </c>
      <c r="H1475">
        <v>2.9170528582291202</v>
      </c>
      <c r="I1475">
        <v>-18.5939513359891</v>
      </c>
      <c r="J1475">
        <v>-2.8678723789540599</v>
      </c>
      <c r="K1475">
        <v>334.42769296921</v>
      </c>
      <c r="L1475">
        <v>330.46352781978999</v>
      </c>
      <c r="M1475">
        <v>51.0756483195592</v>
      </c>
      <c r="N1475">
        <v>1.40455058854424</v>
      </c>
      <c r="O1475">
        <v>16.807808238840199</v>
      </c>
      <c r="P1475">
        <v>33.467432950191501</v>
      </c>
      <c r="Q1475">
        <v>2.4821089639116001E-2</v>
      </c>
    </row>
    <row r="1476" spans="1:17" hidden="1" x14ac:dyDescent="0.3">
      <c r="A1476" t="s">
        <v>3106</v>
      </c>
      <c r="B1476" t="s">
        <v>3107</v>
      </c>
      <c r="C1476" t="str">
        <f>IFERROR(VLOOKUP(Table1[[#This Row],[Ticker]],[1]!Table1[[Symbol]:[Industry]],2,FALSE),"-")</f>
        <v>-</v>
      </c>
      <c r="D1476" t="s">
        <v>422</v>
      </c>
      <c r="E1476">
        <v>941.620992</v>
      </c>
      <c r="F1476">
        <v>9.6199999999999992</v>
      </c>
      <c r="G1476">
        <v>266.98309777027401</v>
      </c>
      <c r="H1476">
        <v>-0.70274206997396305</v>
      </c>
      <c r="I1476">
        <v>21.424780718573999</v>
      </c>
      <c r="J1476">
        <v>-8.7655587828489807</v>
      </c>
      <c r="K1476">
        <v>9.2632564667280093</v>
      </c>
      <c r="L1476">
        <v>7.9727772685240099</v>
      </c>
      <c r="M1476">
        <v>53.827842558745402</v>
      </c>
      <c r="N1476">
        <v>2.17044168037462</v>
      </c>
      <c r="O1476">
        <v>61.642411642411602</v>
      </c>
      <c r="P1476">
        <v>320.08733624454101</v>
      </c>
      <c r="Q1476">
        <v>0.17084831530011199</v>
      </c>
    </row>
    <row r="1477" spans="1:17" hidden="1" x14ac:dyDescent="0.3">
      <c r="A1477" t="s">
        <v>3108</v>
      </c>
      <c r="B1477" t="s">
        <v>3109</v>
      </c>
      <c r="C1477" t="str">
        <f>IFERROR(VLOOKUP(Table1[[#This Row],[Ticker]],[1]!Table1[[Symbol]:[Industry]],2,FALSE),"-")</f>
        <v>-</v>
      </c>
      <c r="D1477" t="s">
        <v>369</v>
      </c>
      <c r="E1477">
        <v>940.16466612399995</v>
      </c>
      <c r="F1477">
        <v>223.54</v>
      </c>
      <c r="G1477">
        <v>10.7596978213413</v>
      </c>
      <c r="H1477">
        <v>11.1842254419524</v>
      </c>
      <c r="I1477">
        <v>-14.745012623097001</v>
      </c>
      <c r="J1477">
        <v>-0.348644825828275</v>
      </c>
      <c r="K1477">
        <v>203.690874775319</v>
      </c>
      <c r="L1477">
        <v>188.59345155494199</v>
      </c>
      <c r="M1477">
        <v>52.983773672091203</v>
      </c>
      <c r="N1477">
        <v>1.3734562672063699</v>
      </c>
      <c r="O1477">
        <v>15.415585577525199</v>
      </c>
      <c r="P1477">
        <v>65.218033998521705</v>
      </c>
      <c r="Q1477">
        <v>3.9447734593086002E-2</v>
      </c>
    </row>
    <row r="1478" spans="1:17" hidden="1" x14ac:dyDescent="0.3">
      <c r="A1478" t="s">
        <v>3110</v>
      </c>
      <c r="B1478" t="s">
        <v>3111</v>
      </c>
      <c r="C1478" t="str">
        <f>IFERROR(VLOOKUP(Table1[[#This Row],[Ticker]],[1]!Table1[[Symbol]:[Industry]],2,FALSE),"-")</f>
        <v>-</v>
      </c>
      <c r="D1478" t="s">
        <v>140</v>
      </c>
      <c r="E1478">
        <v>939.05150000000003</v>
      </c>
      <c r="F1478">
        <v>973.35</v>
      </c>
      <c r="G1478">
        <v>6.1483939700366301E-2</v>
      </c>
      <c r="H1478">
        <v>-15.375805453797</v>
      </c>
      <c r="I1478">
        <v>11.733798699632199</v>
      </c>
      <c r="J1478">
        <v>-4.1873102933248996</v>
      </c>
      <c r="K1478">
        <v>1003.6046814387699</v>
      </c>
      <c r="L1478">
        <v>879.19945797304501</v>
      </c>
      <c r="M1478">
        <v>25.315127185943499</v>
      </c>
      <c r="N1478">
        <v>0.34876762862632199</v>
      </c>
      <c r="O1478">
        <v>20.717111008373099</v>
      </c>
      <c r="P1478">
        <v>45.5803170804666</v>
      </c>
      <c r="Q1478">
        <v>1.2155728940717E-2</v>
      </c>
    </row>
    <row r="1479" spans="1:17" hidden="1" x14ac:dyDescent="0.3">
      <c r="A1479" t="s">
        <v>3112</v>
      </c>
      <c r="B1479" t="s">
        <v>3113</v>
      </c>
      <c r="C1479" t="str">
        <f>IFERROR(VLOOKUP(Table1[[#This Row],[Ticker]],[1]!Table1[[Symbol]:[Industry]],2,FALSE),"-")</f>
        <v>-</v>
      </c>
      <c r="D1479" t="s">
        <v>557</v>
      </c>
      <c r="E1479">
        <v>937.90452180099999</v>
      </c>
      <c r="F1479">
        <v>179.53</v>
      </c>
      <c r="G1479">
        <v>101.583201102746</v>
      </c>
      <c r="H1479">
        <v>20.4367174688654</v>
      </c>
      <c r="I1479">
        <v>16.287523414721498</v>
      </c>
      <c r="J1479">
        <v>-4.9768241849988497</v>
      </c>
      <c r="K1479">
        <v>155.732473376413</v>
      </c>
      <c r="L1479">
        <v>132.850660566318</v>
      </c>
      <c r="M1479">
        <v>59.839469587159797</v>
      </c>
      <c r="N1479">
        <v>3.5875454469798602</v>
      </c>
      <c r="O1479">
        <v>10.7335821311201</v>
      </c>
      <c r="P1479">
        <v>142.28070175438501</v>
      </c>
      <c r="Q1479">
        <v>4.2734808332134E-2</v>
      </c>
    </row>
    <row r="1480" spans="1:17" hidden="1" x14ac:dyDescent="0.3">
      <c r="A1480" t="s">
        <v>3114</v>
      </c>
      <c r="B1480" t="s">
        <v>3115</v>
      </c>
      <c r="C1480" t="str">
        <f>IFERROR(VLOOKUP(Table1[[#This Row],[Ticker]],[1]!Table1[[Symbol]:[Industry]],2,FALSE),"-")</f>
        <v>-</v>
      </c>
      <c r="D1480" t="s">
        <v>18</v>
      </c>
      <c r="E1480">
        <v>937.1984013</v>
      </c>
      <c r="F1480">
        <v>911.75</v>
      </c>
      <c r="G1480">
        <v>21.683571899319801</v>
      </c>
      <c r="H1480">
        <v>-11.3766167093889</v>
      </c>
      <c r="I1480">
        <v>-40.935500803731699</v>
      </c>
      <c r="J1480">
        <v>-4.8164054094180102</v>
      </c>
      <c r="K1480">
        <v>1008.61486315143</v>
      </c>
      <c r="L1480">
        <v>984.52836671330897</v>
      </c>
      <c r="M1480">
        <v>35.076799057121498</v>
      </c>
      <c r="N1480">
        <v>0.48456075368387103</v>
      </c>
      <c r="O1480">
        <v>73.512476007677506</v>
      </c>
      <c r="P1480">
        <v>70.404635080833501</v>
      </c>
      <c r="Q1480">
        <v>0.21155212970558801</v>
      </c>
    </row>
    <row r="1481" spans="1:17" hidden="1" x14ac:dyDescent="0.3">
      <c r="A1481" t="s">
        <v>3116</v>
      </c>
      <c r="B1481" t="s">
        <v>3117</v>
      </c>
      <c r="C1481" t="str">
        <f>IFERROR(VLOOKUP(Table1[[#This Row],[Ticker]],[1]!Table1[[Symbol]:[Industry]],2,FALSE),"-")</f>
        <v>-</v>
      </c>
      <c r="D1481" t="s">
        <v>253</v>
      </c>
      <c r="E1481">
        <v>937.03575000000001</v>
      </c>
      <c r="F1481">
        <v>87.5</v>
      </c>
      <c r="G1481">
        <v>-37.853825357065801</v>
      </c>
      <c r="H1481">
        <v>-7.6781227901134397</v>
      </c>
      <c r="I1481">
        <v>-30.582532360709202</v>
      </c>
      <c r="J1481">
        <v>-4.5540409751992996</v>
      </c>
      <c r="K1481">
        <v>89.634563341635996</v>
      </c>
      <c r="L1481">
        <v>96.574951094449304</v>
      </c>
      <c r="M1481">
        <v>41.5855050759953</v>
      </c>
      <c r="N1481">
        <v>0.87228975275954801</v>
      </c>
      <c r="O1481">
        <v>51.714285714285701</v>
      </c>
      <c r="P1481">
        <v>17.940423237633102</v>
      </c>
      <c r="Q1481">
        <v>6.4098462987634997E-2</v>
      </c>
    </row>
    <row r="1482" spans="1:17" hidden="1" x14ac:dyDescent="0.3">
      <c r="A1482" t="s">
        <v>3118</v>
      </c>
      <c r="B1482" t="s">
        <v>3119</v>
      </c>
      <c r="C1482" t="str">
        <f>IFERROR(VLOOKUP(Table1[[#This Row],[Ticker]],[1]!Table1[[Symbol]:[Industry]],2,FALSE),"-")</f>
        <v>-</v>
      </c>
      <c r="D1482" t="s">
        <v>550</v>
      </c>
      <c r="E1482">
        <v>936.10639196</v>
      </c>
      <c r="F1482">
        <v>132.41</v>
      </c>
      <c r="G1482">
        <v>-7.9721856764377703</v>
      </c>
      <c r="H1482">
        <v>-2.0122229853897502</v>
      </c>
      <c r="I1482">
        <v>-28.0404872759641</v>
      </c>
      <c r="J1482">
        <v>-3.8941419161576798</v>
      </c>
      <c r="K1482">
        <v>130.24364010897</v>
      </c>
      <c r="L1482">
        <v>128.53889507474099</v>
      </c>
      <c r="M1482">
        <v>48.841566093908398</v>
      </c>
      <c r="N1482">
        <v>0.98529943665785202</v>
      </c>
      <c r="O1482">
        <v>39.415452005135499</v>
      </c>
      <c r="P1482">
        <v>30.839920948616498</v>
      </c>
      <c r="Q1482">
        <v>1.3930967075727E-2</v>
      </c>
    </row>
    <row r="1483" spans="1:17" hidden="1" x14ac:dyDescent="0.3">
      <c r="A1483" t="s">
        <v>3120</v>
      </c>
      <c r="B1483" t="s">
        <v>3121</v>
      </c>
      <c r="C1483" t="str">
        <f>IFERROR(VLOOKUP(Table1[[#This Row],[Ticker]],[1]!Table1[[Symbol]:[Industry]],2,FALSE),"-")</f>
        <v>-</v>
      </c>
      <c r="D1483" t="s">
        <v>78</v>
      </c>
      <c r="E1483">
        <v>932.61935000000005</v>
      </c>
      <c r="F1483">
        <v>665.8</v>
      </c>
      <c r="G1483">
        <v>8.3747315326980694</v>
      </c>
      <c r="H1483">
        <v>-12.1732890162135</v>
      </c>
      <c r="I1483">
        <v>-3.10144337594188</v>
      </c>
      <c r="J1483">
        <v>-4.1277516326128501</v>
      </c>
      <c r="K1483">
        <v>649.24828900654097</v>
      </c>
      <c r="L1483">
        <v>599.37117718811601</v>
      </c>
      <c r="M1483">
        <v>47.785125313034101</v>
      </c>
      <c r="N1483">
        <v>0.799319090270877</v>
      </c>
      <c r="O1483">
        <v>10.393511565034499</v>
      </c>
      <c r="P1483">
        <v>41.780238500851702</v>
      </c>
      <c r="Q1483">
        <v>-7.6119476735827002E-2</v>
      </c>
    </row>
    <row r="1484" spans="1:17" hidden="1" x14ac:dyDescent="0.3">
      <c r="A1484" t="s">
        <v>3122</v>
      </c>
      <c r="B1484" t="s">
        <v>3123</v>
      </c>
      <c r="C1484" t="str">
        <f>IFERROR(VLOOKUP(Table1[[#This Row],[Ticker]],[1]!Table1[[Symbol]:[Industry]],2,FALSE),"-")</f>
        <v>-</v>
      </c>
      <c r="E1484">
        <v>932.37701842000001</v>
      </c>
      <c r="F1484">
        <v>8.93</v>
      </c>
      <c r="G1484">
        <v>-1.7454560992335999</v>
      </c>
      <c r="H1484">
        <v>-14.577631937815299</v>
      </c>
      <c r="I1484">
        <v>-6.5878143202094099</v>
      </c>
      <c r="J1484">
        <v>-9.3840483661823093</v>
      </c>
      <c r="K1484">
        <v>9.2863782152418501</v>
      </c>
      <c r="L1484">
        <v>9.0287641033331507</v>
      </c>
      <c r="M1484">
        <v>45.092784332523699</v>
      </c>
      <c r="N1484">
        <v>2.4093809313781298</v>
      </c>
      <c r="O1484">
        <v>34.378499440089499</v>
      </c>
      <c r="P1484">
        <v>32.886904761904702</v>
      </c>
    </row>
    <row r="1485" spans="1:17" hidden="1" x14ac:dyDescent="0.3">
      <c r="A1485" t="s">
        <v>3124</v>
      </c>
      <c r="B1485" t="s">
        <v>3125</v>
      </c>
      <c r="C1485" t="str">
        <f>IFERROR(VLOOKUP(Table1[[#This Row],[Ticker]],[1]!Table1[[Symbol]:[Industry]],2,FALSE),"-")</f>
        <v>-</v>
      </c>
      <c r="E1485">
        <v>930.58806279500004</v>
      </c>
      <c r="F1485">
        <v>338.05</v>
      </c>
      <c r="G1485">
        <v>-50.6894316931742</v>
      </c>
      <c r="H1485">
        <v>-1.10321333316419</v>
      </c>
      <c r="I1485">
        <v>-30.488291419192102</v>
      </c>
      <c r="J1485">
        <v>-8.0724058003684398</v>
      </c>
      <c r="K1485">
        <v>335.36585474891803</v>
      </c>
      <c r="L1485">
        <v>407.78960038803598</v>
      </c>
      <c r="M1485">
        <v>51.530756982003503</v>
      </c>
      <c r="N1485">
        <v>1.04834418387646</v>
      </c>
      <c r="O1485">
        <v>112.350244046738</v>
      </c>
      <c r="P1485">
        <v>26.091010816859299</v>
      </c>
      <c r="Q1485">
        <v>3.5855785084314001E-2</v>
      </c>
    </row>
    <row r="1486" spans="1:17" hidden="1" x14ac:dyDescent="0.3">
      <c r="A1486" t="s">
        <v>3126</v>
      </c>
      <c r="B1486" t="s">
        <v>3127</v>
      </c>
      <c r="C1486" t="str">
        <f>IFERROR(VLOOKUP(Table1[[#This Row],[Ticker]],[1]!Table1[[Symbol]:[Industry]],2,FALSE),"-")</f>
        <v>-</v>
      </c>
      <c r="D1486" t="s">
        <v>594</v>
      </c>
      <c r="E1486">
        <v>930.01244715999997</v>
      </c>
      <c r="F1486">
        <v>14.89</v>
      </c>
      <c r="G1486">
        <v>10.935541132940401</v>
      </c>
      <c r="H1486">
        <v>-1.46500253822944</v>
      </c>
      <c r="I1486">
        <v>-21.295085934202199</v>
      </c>
      <c r="J1486">
        <v>-6.8997716366225603</v>
      </c>
      <c r="K1486">
        <v>14.024990829517</v>
      </c>
      <c r="L1486">
        <v>13.3972814196295</v>
      </c>
      <c r="M1486">
        <v>49.649174947978203</v>
      </c>
      <c r="N1486">
        <v>1.1089831999778601</v>
      </c>
      <c r="O1486">
        <v>22.901276024177299</v>
      </c>
      <c r="P1486">
        <v>55.1041666666666</v>
      </c>
      <c r="Q1486">
        <v>1.7705286603483E-2</v>
      </c>
    </row>
    <row r="1487" spans="1:17" hidden="1" x14ac:dyDescent="0.3">
      <c r="A1487" t="s">
        <v>3128</v>
      </c>
      <c r="B1487" t="s">
        <v>3129</v>
      </c>
      <c r="C1487" t="str">
        <f>IFERROR(VLOOKUP(Table1[[#This Row],[Ticker]],[1]!Table1[[Symbol]:[Industry]],2,FALSE),"-")</f>
        <v>-</v>
      </c>
      <c r="D1487" t="s">
        <v>220</v>
      </c>
      <c r="E1487">
        <v>929.21875</v>
      </c>
      <c r="F1487">
        <v>782.5</v>
      </c>
      <c r="G1487">
        <v>286.172141808942</v>
      </c>
      <c r="H1487">
        <v>29.102149482949599</v>
      </c>
      <c r="I1487">
        <v>62.0655054331909</v>
      </c>
      <c r="J1487">
        <v>-16.567956412159301</v>
      </c>
      <c r="K1487">
        <v>582.145229804672</v>
      </c>
      <c r="L1487">
        <v>432.011112669444</v>
      </c>
      <c r="M1487">
        <v>68.8803833696102</v>
      </c>
      <c r="N1487">
        <v>2.1249520889229498</v>
      </c>
      <c r="O1487">
        <v>11.5654952076677</v>
      </c>
      <c r="P1487">
        <v>344.60227272727201</v>
      </c>
    </row>
    <row r="1488" spans="1:17" hidden="1" x14ac:dyDescent="0.3">
      <c r="A1488" t="s">
        <v>3130</v>
      </c>
      <c r="B1488" t="s">
        <v>3131</v>
      </c>
      <c r="C1488" t="str">
        <f>IFERROR(VLOOKUP(Table1[[#This Row],[Ticker]],[1]!Table1[[Symbol]:[Industry]],2,FALSE),"-")</f>
        <v>-</v>
      </c>
      <c r="D1488" t="s">
        <v>550</v>
      </c>
      <c r="E1488">
        <v>927.45</v>
      </c>
      <c r="F1488">
        <v>309.14999999999998</v>
      </c>
      <c r="G1488">
        <v>15.140785805634099</v>
      </c>
      <c r="H1488">
        <v>-6.2398960887587496</v>
      </c>
      <c r="I1488">
        <v>0.32148179954415701</v>
      </c>
      <c r="J1488">
        <v>-5.6625871789676898</v>
      </c>
      <c r="K1488">
        <v>287.84815710542603</v>
      </c>
      <c r="L1488">
        <v>249.668344427932</v>
      </c>
      <c r="M1488">
        <v>41.097519274860304</v>
      </c>
      <c r="N1488">
        <v>0.804953666455687</v>
      </c>
      <c r="O1488">
        <v>13.0519165453663</v>
      </c>
      <c r="P1488">
        <v>67.198485667928594</v>
      </c>
      <c r="Q1488">
        <v>5.2153296205170001E-3</v>
      </c>
    </row>
    <row r="1489" spans="1:17" hidden="1" x14ac:dyDescent="0.3">
      <c r="A1489" t="s">
        <v>3132</v>
      </c>
      <c r="B1489" t="s">
        <v>3133</v>
      </c>
      <c r="C1489" t="str">
        <f>IFERROR(VLOOKUP(Table1[[#This Row],[Ticker]],[1]!Table1[[Symbol]:[Industry]],2,FALSE),"-")</f>
        <v>-</v>
      </c>
      <c r="D1489" t="s">
        <v>97</v>
      </c>
      <c r="E1489">
        <v>924.05419080000001</v>
      </c>
      <c r="F1489">
        <v>97.89</v>
      </c>
      <c r="G1489">
        <v>-28.2669783795886</v>
      </c>
      <c r="H1489">
        <v>-12.812768322466299</v>
      </c>
      <c r="I1489">
        <v>-24.328817615473699</v>
      </c>
      <c r="J1489">
        <v>-6.0554905820371401</v>
      </c>
      <c r="K1489">
        <v>104.87740603124099</v>
      </c>
      <c r="L1489">
        <v>107.411079610991</v>
      </c>
      <c r="M1489">
        <v>20.138998005883899</v>
      </c>
      <c r="N1489">
        <v>1.3908699789071499</v>
      </c>
      <c r="O1489">
        <v>49.504545918888503</v>
      </c>
      <c r="P1489">
        <v>5.2580645161290196</v>
      </c>
      <c r="Q1489">
        <v>-3.5558734516783E-2</v>
      </c>
    </row>
    <row r="1490" spans="1:17" hidden="1" x14ac:dyDescent="0.3">
      <c r="A1490" t="s">
        <v>3134</v>
      </c>
      <c r="B1490" t="s">
        <v>3135</v>
      </c>
      <c r="C1490" t="str">
        <f>IFERROR(VLOOKUP(Table1[[#This Row],[Ticker]],[1]!Table1[[Symbol]:[Industry]],2,FALSE),"-")</f>
        <v>-</v>
      </c>
      <c r="E1490">
        <v>921.30671114999996</v>
      </c>
      <c r="F1490">
        <v>1073.45</v>
      </c>
      <c r="G1490">
        <v>129.54877168606001</v>
      </c>
      <c r="H1490">
        <v>-5.4142582697640798</v>
      </c>
      <c r="I1490">
        <v>26.207111202816499</v>
      </c>
      <c r="J1490">
        <v>-10.931959914093801</v>
      </c>
      <c r="K1490">
        <v>1018.34792974995</v>
      </c>
      <c r="L1490">
        <v>825.92736071647903</v>
      </c>
      <c r="M1490">
        <v>35.157666507238297</v>
      </c>
      <c r="N1490">
        <v>0.84651278058632096</v>
      </c>
      <c r="O1490">
        <v>18.6687782383902</v>
      </c>
      <c r="P1490">
        <v>157.82394619911099</v>
      </c>
      <c r="Q1490">
        <v>3.1172464609365999E-2</v>
      </c>
    </row>
    <row r="1491" spans="1:17" hidden="1" x14ac:dyDescent="0.3">
      <c r="A1491" t="s">
        <v>3136</v>
      </c>
      <c r="B1491" t="s">
        <v>3137</v>
      </c>
      <c r="C1491" t="str">
        <f>IFERROR(VLOOKUP(Table1[[#This Row],[Ticker]],[1]!Table1[[Symbol]:[Industry]],2,FALSE),"-")</f>
        <v>-</v>
      </c>
      <c r="D1491" t="s">
        <v>989</v>
      </c>
      <c r="E1491">
        <v>921.19419884000001</v>
      </c>
      <c r="F1491">
        <v>138.76</v>
      </c>
      <c r="G1491">
        <v>-44.094419656449503</v>
      </c>
      <c r="H1491">
        <v>-11.231154732368299</v>
      </c>
      <c r="I1491">
        <v>-18.758207787172999</v>
      </c>
      <c r="J1491">
        <v>-0.74033128567065098</v>
      </c>
      <c r="K1491">
        <v>138.036541252169</v>
      </c>
      <c r="L1491">
        <v>142.694802008533</v>
      </c>
      <c r="M1491">
        <v>41.468975752415801</v>
      </c>
      <c r="N1491">
        <v>0.831879514252435</v>
      </c>
      <c r="O1491">
        <v>35.846065148457697</v>
      </c>
      <c r="P1491">
        <v>23.4519572953736</v>
      </c>
    </row>
    <row r="1492" spans="1:17" hidden="1" x14ac:dyDescent="0.3">
      <c r="A1492" t="s">
        <v>3138</v>
      </c>
      <c r="B1492" t="s">
        <v>3139</v>
      </c>
      <c r="C1492" t="str">
        <f>IFERROR(VLOOKUP(Table1[[#This Row],[Ticker]],[1]!Table1[[Symbol]:[Industry]],2,FALSE),"-")</f>
        <v>-</v>
      </c>
      <c r="D1492" t="s">
        <v>156</v>
      </c>
      <c r="E1492">
        <v>917.92785001499999</v>
      </c>
      <c r="F1492">
        <v>1067.55</v>
      </c>
      <c r="G1492">
        <v>-58.013688727201703</v>
      </c>
      <c r="H1492">
        <v>-12.445335948880301</v>
      </c>
      <c r="I1492">
        <v>-36.008450640791096</v>
      </c>
      <c r="J1492">
        <v>-5.8546366014764297</v>
      </c>
      <c r="K1492">
        <v>1099.81770952835</v>
      </c>
      <c r="L1492">
        <v>1171.9189215112699</v>
      </c>
      <c r="M1492">
        <v>42.973523870781897</v>
      </c>
      <c r="N1492">
        <v>0.78171998516571095</v>
      </c>
      <c r="O1492">
        <v>61.210247763570798</v>
      </c>
      <c r="P1492">
        <v>18.393035377619999</v>
      </c>
      <c r="Q1492">
        <v>9.7444980702301995E-2</v>
      </c>
    </row>
    <row r="1493" spans="1:17" hidden="1" x14ac:dyDescent="0.3">
      <c r="A1493" t="s">
        <v>3140</v>
      </c>
      <c r="B1493" t="s">
        <v>3141</v>
      </c>
      <c r="C1493" t="str">
        <f>IFERROR(VLOOKUP(Table1[[#This Row],[Ticker]],[1]!Table1[[Symbol]:[Industry]],2,FALSE),"-")</f>
        <v>-</v>
      </c>
      <c r="D1493" t="s">
        <v>989</v>
      </c>
      <c r="E1493">
        <v>915.97500000000002</v>
      </c>
      <c r="F1493">
        <v>81.52</v>
      </c>
      <c r="G1493">
        <v>-60.1434393053636</v>
      </c>
      <c r="H1493">
        <v>-9.9780901279642595</v>
      </c>
      <c r="I1493">
        <v>-10.684985496406</v>
      </c>
      <c r="J1493">
        <v>-1.61541526113204</v>
      </c>
      <c r="K1493">
        <v>79.695184147172398</v>
      </c>
      <c r="L1493">
        <v>83.985705563198707</v>
      </c>
      <c r="M1493">
        <v>44.954148083881499</v>
      </c>
      <c r="N1493">
        <v>0.948647240231974</v>
      </c>
      <c r="O1493">
        <v>66.707556427870401</v>
      </c>
      <c r="P1493">
        <v>27.2755659640905</v>
      </c>
      <c r="Q1493">
        <v>7.4536602552933998E-2</v>
      </c>
    </row>
    <row r="1494" spans="1:17" hidden="1" x14ac:dyDescent="0.3">
      <c r="A1494" t="s">
        <v>3142</v>
      </c>
      <c r="B1494" t="s">
        <v>3143</v>
      </c>
      <c r="C1494" t="str">
        <f>IFERROR(VLOOKUP(Table1[[#This Row],[Ticker]],[1]!Table1[[Symbol]:[Industry]],2,FALSE),"-")</f>
        <v>-</v>
      </c>
      <c r="D1494" t="s">
        <v>844</v>
      </c>
      <c r="E1494">
        <v>915.56100000000004</v>
      </c>
      <c r="F1494">
        <v>1990.35</v>
      </c>
      <c r="G1494">
        <v>92.390841804617594</v>
      </c>
      <c r="H1494">
        <v>29.906207982923402</v>
      </c>
      <c r="I1494">
        <v>92.821257307247194</v>
      </c>
      <c r="J1494">
        <v>-18.652568087358201</v>
      </c>
      <c r="K1494">
        <v>1637.41251550376</v>
      </c>
      <c r="L1494">
        <v>1173.2481718900201</v>
      </c>
      <c r="M1494">
        <v>50.999474076161398</v>
      </c>
      <c r="N1494">
        <v>1.20501918712858</v>
      </c>
      <c r="O1494">
        <v>16.044916723189299</v>
      </c>
      <c r="P1494">
        <v>193.90874187832199</v>
      </c>
      <c r="Q1494">
        <v>0.16372777984645601</v>
      </c>
    </row>
    <row r="1495" spans="1:17" hidden="1" x14ac:dyDescent="0.3">
      <c r="A1495" t="s">
        <v>3144</v>
      </c>
      <c r="B1495" t="s">
        <v>3145</v>
      </c>
      <c r="C1495" t="str">
        <f>IFERROR(VLOOKUP(Table1[[#This Row],[Ticker]],[1]!Table1[[Symbol]:[Industry]],2,FALSE),"-")</f>
        <v>-</v>
      </c>
      <c r="D1495" t="s">
        <v>258</v>
      </c>
      <c r="E1495">
        <v>914.45786555999996</v>
      </c>
      <c r="F1495">
        <v>266.10000000000002</v>
      </c>
      <c r="G1495">
        <v>-13.793528471957099</v>
      </c>
      <c r="H1495">
        <v>4.1241484182558397</v>
      </c>
      <c r="I1495">
        <v>-20.816200082663599</v>
      </c>
      <c r="J1495">
        <v>-5.2056446103137697</v>
      </c>
      <c r="K1495">
        <v>262.498463352464</v>
      </c>
      <c r="L1495">
        <v>251.79427781715</v>
      </c>
      <c r="M1495">
        <v>44.818327625495897</v>
      </c>
      <c r="N1495">
        <v>1.4008925387925</v>
      </c>
      <c r="O1495">
        <v>23.468620819240801</v>
      </c>
      <c r="P1495">
        <v>37.164948453608197</v>
      </c>
      <c r="Q1495">
        <v>0.132073807486146</v>
      </c>
    </row>
    <row r="1496" spans="1:17" hidden="1" x14ac:dyDescent="0.3">
      <c r="A1496" t="s">
        <v>3146</v>
      </c>
      <c r="B1496" t="s">
        <v>3147</v>
      </c>
      <c r="C1496" t="str">
        <f>IFERROR(VLOOKUP(Table1[[#This Row],[Ticker]],[1]!Table1[[Symbol]:[Industry]],2,FALSE),"-")</f>
        <v>-</v>
      </c>
      <c r="D1496" t="s">
        <v>193</v>
      </c>
      <c r="E1496">
        <v>913.83187499999997</v>
      </c>
      <c r="F1496">
        <v>617.9</v>
      </c>
      <c r="G1496">
        <v>49.869809273057101</v>
      </c>
      <c r="H1496">
        <v>26.665335472133101</v>
      </c>
      <c r="I1496">
        <v>22.335125546160299</v>
      </c>
      <c r="J1496">
        <v>11.2706481038311</v>
      </c>
      <c r="K1496">
        <v>490.76979792381002</v>
      </c>
      <c r="L1496">
        <v>435.30092139466598</v>
      </c>
      <c r="M1496">
        <v>77.338131284971396</v>
      </c>
      <c r="N1496">
        <v>2.5231431953265302</v>
      </c>
      <c r="O1496">
        <v>5.1950153746560899</v>
      </c>
      <c r="P1496">
        <v>77.659574468085097</v>
      </c>
      <c r="Q1496">
        <v>5.1310365910635002E-2</v>
      </c>
    </row>
    <row r="1497" spans="1:17" hidden="1" x14ac:dyDescent="0.3">
      <c r="A1497" t="s">
        <v>3148</v>
      </c>
      <c r="B1497" t="s">
        <v>3149</v>
      </c>
      <c r="C1497" t="str">
        <f>IFERROR(VLOOKUP(Table1[[#This Row],[Ticker]],[1]!Table1[[Symbol]:[Industry]],2,FALSE),"-")</f>
        <v>-</v>
      </c>
      <c r="E1497">
        <v>907.09067245999995</v>
      </c>
      <c r="F1497">
        <v>37.43</v>
      </c>
      <c r="G1497">
        <v>-70.690527496518698</v>
      </c>
      <c r="H1497">
        <v>-10.516762372597899</v>
      </c>
      <c r="I1497">
        <v>-36.925251812330202</v>
      </c>
      <c r="J1497">
        <v>-4.3882946506833704</v>
      </c>
      <c r="K1497">
        <v>39.555449840397998</v>
      </c>
      <c r="L1497">
        <v>46.2237893380616</v>
      </c>
      <c r="M1497">
        <v>32.822546342046401</v>
      </c>
      <c r="N1497">
        <v>0.72905963873513402</v>
      </c>
      <c r="O1497">
        <v>85.4127705049425</v>
      </c>
      <c r="P1497">
        <v>13.424242424242401</v>
      </c>
      <c r="Q1497">
        <v>5.2155051715415998E-2</v>
      </c>
    </row>
    <row r="1498" spans="1:17" hidden="1" x14ac:dyDescent="0.3">
      <c r="A1498" t="s">
        <v>3150</v>
      </c>
      <c r="B1498" t="s">
        <v>3151</v>
      </c>
      <c r="C1498" t="str">
        <f>IFERROR(VLOOKUP(Table1[[#This Row],[Ticker]],[1]!Table1[[Symbol]:[Industry]],2,FALSE),"-")</f>
        <v>-</v>
      </c>
      <c r="D1498" t="s">
        <v>258</v>
      </c>
      <c r="E1498">
        <v>907.06050000000005</v>
      </c>
      <c r="F1498">
        <v>850</v>
      </c>
      <c r="G1498">
        <v>57.915349720730397</v>
      </c>
      <c r="H1498">
        <v>-13.3337816704356</v>
      </c>
      <c r="I1498">
        <v>10.1636969747317</v>
      </c>
      <c r="J1498">
        <v>-6.1561534346247804</v>
      </c>
      <c r="K1498">
        <v>873.60160184573999</v>
      </c>
      <c r="L1498">
        <v>686.29894932196805</v>
      </c>
      <c r="M1498">
        <v>33.004609646497599</v>
      </c>
      <c r="N1498">
        <v>0.77509549274255096</v>
      </c>
      <c r="O1498">
        <v>30.705882352941099</v>
      </c>
      <c r="P1498">
        <v>136.111111111111</v>
      </c>
      <c r="Q1498">
        <v>0.14018106275255399</v>
      </c>
    </row>
    <row r="1499" spans="1:17" hidden="1" x14ac:dyDescent="0.3">
      <c r="A1499" t="s">
        <v>3152</v>
      </c>
      <c r="B1499" t="s">
        <v>3153</v>
      </c>
      <c r="C1499" t="str">
        <f>IFERROR(VLOOKUP(Table1[[#This Row],[Ticker]],[1]!Table1[[Symbol]:[Industry]],2,FALSE),"-")</f>
        <v>-</v>
      </c>
      <c r="D1499" t="s">
        <v>170</v>
      </c>
      <c r="E1499">
        <v>906.71175971499997</v>
      </c>
      <c r="F1499">
        <v>98.56</v>
      </c>
      <c r="G1499">
        <v>-12.952671596941901</v>
      </c>
      <c r="H1499">
        <v>-6.4807708624613598</v>
      </c>
      <c r="I1499">
        <v>-12.45785690998</v>
      </c>
      <c r="J1499">
        <v>-2.5196976631219301</v>
      </c>
      <c r="K1499">
        <v>99.469896904076293</v>
      </c>
      <c r="L1499">
        <v>99.409127128607494</v>
      </c>
      <c r="M1499">
        <v>47.018552069583301</v>
      </c>
      <c r="N1499">
        <v>1.3525528176344901</v>
      </c>
      <c r="O1499">
        <v>32.913961038960998</v>
      </c>
      <c r="P1499">
        <v>15.6671752141767</v>
      </c>
      <c r="Q1499">
        <v>2.1240143912999998E-3</v>
      </c>
    </row>
    <row r="1500" spans="1:17" hidden="1" x14ac:dyDescent="0.3">
      <c r="A1500" t="s">
        <v>3154</v>
      </c>
      <c r="B1500" t="s">
        <v>3155</v>
      </c>
      <c r="C1500" t="str">
        <f>IFERROR(VLOOKUP(Table1[[#This Row],[Ticker]],[1]!Table1[[Symbol]:[Industry]],2,FALSE),"-")</f>
        <v>-</v>
      </c>
      <c r="D1500" t="s">
        <v>78</v>
      </c>
      <c r="E1500">
        <v>904.393037679999</v>
      </c>
      <c r="F1500">
        <v>98.12</v>
      </c>
      <c r="G1500">
        <v>-8.9993332520752194</v>
      </c>
      <c r="H1500">
        <v>-11.3193267875592</v>
      </c>
      <c r="I1500">
        <v>-35.143850404188797</v>
      </c>
      <c r="J1500">
        <v>-2.35683748182857</v>
      </c>
      <c r="K1500">
        <v>95.175947979105501</v>
      </c>
      <c r="L1500">
        <v>93.607804340353596</v>
      </c>
      <c r="M1500">
        <v>59.043678011077603</v>
      </c>
      <c r="N1500">
        <v>0.63270021795177001</v>
      </c>
      <c r="O1500">
        <v>41.867101508357003</v>
      </c>
      <c r="P1500">
        <v>29.105263157894701</v>
      </c>
      <c r="Q1500">
        <v>-5.5315415960968999E-2</v>
      </c>
    </row>
    <row r="1501" spans="1:17" hidden="1" x14ac:dyDescent="0.3">
      <c r="A1501" t="s">
        <v>3156</v>
      </c>
      <c r="B1501" t="s">
        <v>3157</v>
      </c>
      <c r="C1501" t="str">
        <f>IFERROR(VLOOKUP(Table1[[#This Row],[Ticker]],[1]!Table1[[Symbol]:[Industry]],2,FALSE),"-")</f>
        <v>-</v>
      </c>
      <c r="D1501" t="s">
        <v>21</v>
      </c>
      <c r="E1501">
        <v>900.95435057999896</v>
      </c>
      <c r="F1501">
        <v>551.4</v>
      </c>
      <c r="G1501">
        <v>135.22428778779999</v>
      </c>
      <c r="H1501">
        <v>-0.72253658046611502</v>
      </c>
      <c r="I1501">
        <v>8.3576442575172791</v>
      </c>
      <c r="J1501">
        <v>1.2698002162512201</v>
      </c>
      <c r="K1501">
        <v>526.919679646384</v>
      </c>
      <c r="L1501">
        <v>457.26271703370998</v>
      </c>
      <c r="M1501">
        <v>58.949683631683897</v>
      </c>
      <c r="N1501">
        <v>0.89192526859288002</v>
      </c>
      <c r="O1501">
        <v>26.768226332970599</v>
      </c>
      <c r="P1501">
        <v>202.551440329218</v>
      </c>
      <c r="Q1501">
        <v>9.9842436427942993E-2</v>
      </c>
    </row>
    <row r="1502" spans="1:17" hidden="1" x14ac:dyDescent="0.3">
      <c r="A1502" t="s">
        <v>3158</v>
      </c>
      <c r="B1502" t="s">
        <v>3159</v>
      </c>
      <c r="C1502" t="str">
        <f>IFERROR(VLOOKUP(Table1[[#This Row],[Ticker]],[1]!Table1[[Symbol]:[Industry]],2,FALSE),"-")</f>
        <v>-</v>
      </c>
      <c r="D1502" t="s">
        <v>21</v>
      </c>
      <c r="E1502">
        <v>899.420831880999</v>
      </c>
      <c r="F1502">
        <v>84.89</v>
      </c>
      <c r="G1502">
        <v>162.09274841019101</v>
      </c>
      <c r="H1502">
        <v>26.3370432827139</v>
      </c>
      <c r="I1502">
        <v>14.591315316360401</v>
      </c>
      <c r="J1502">
        <v>11.058445691232199</v>
      </c>
      <c r="K1502">
        <v>66.661226650416793</v>
      </c>
      <c r="L1502">
        <v>54.8123457131598</v>
      </c>
      <c r="M1502">
        <v>87.116724462933306</v>
      </c>
      <c r="N1502">
        <v>2.1107389235512999</v>
      </c>
      <c r="O1502">
        <v>1.0955353987513099</v>
      </c>
      <c r="P1502">
        <v>195.269565217391</v>
      </c>
    </row>
    <row r="1503" spans="1:17" hidden="1" x14ac:dyDescent="0.3">
      <c r="A1503" t="s">
        <v>3160</v>
      </c>
      <c r="B1503" t="s">
        <v>3161</v>
      </c>
      <c r="C1503" t="str">
        <f>IFERROR(VLOOKUP(Table1[[#This Row],[Ticker]],[1]!Table1[[Symbol]:[Industry]],2,FALSE),"-")</f>
        <v>-</v>
      </c>
      <c r="D1503" t="s">
        <v>647</v>
      </c>
      <c r="E1503">
        <v>898.66051119999997</v>
      </c>
      <c r="F1503">
        <v>824.9</v>
      </c>
      <c r="G1503">
        <v>-14.900526096890401</v>
      </c>
      <c r="H1503">
        <v>-7.6513998988651197</v>
      </c>
      <c r="I1503">
        <v>-21.6797311002341</v>
      </c>
      <c r="J1503">
        <v>-4.2578156245649499</v>
      </c>
      <c r="K1503">
        <v>838.40551856831701</v>
      </c>
      <c r="L1503">
        <v>828.61571553783403</v>
      </c>
      <c r="M1503">
        <v>39.7095145956159</v>
      </c>
      <c r="N1503">
        <v>1.0126922914245999</v>
      </c>
      <c r="O1503">
        <v>21.0692205115771</v>
      </c>
      <c r="P1503">
        <v>23.738093452336301</v>
      </c>
    </row>
    <row r="1504" spans="1:17" hidden="1" x14ac:dyDescent="0.3">
      <c r="A1504" t="s">
        <v>3162</v>
      </c>
      <c r="B1504" t="s">
        <v>3163</v>
      </c>
      <c r="C1504" t="str">
        <f>IFERROR(VLOOKUP(Table1[[#This Row],[Ticker]],[1]!Table1[[Symbol]:[Industry]],2,FALSE),"-")</f>
        <v>-</v>
      </c>
      <c r="D1504" t="s">
        <v>122</v>
      </c>
      <c r="E1504">
        <v>897.65353034500004</v>
      </c>
      <c r="F1504">
        <v>699.05</v>
      </c>
      <c r="G1504">
        <v>173.38886007519599</v>
      </c>
      <c r="H1504">
        <v>26.859843736357501</v>
      </c>
      <c r="I1504">
        <v>106.88148223207</v>
      </c>
      <c r="J1504">
        <v>-0.87441037840610103</v>
      </c>
      <c r="K1504">
        <v>522.96399576445106</v>
      </c>
      <c r="L1504">
        <v>383.17967245703301</v>
      </c>
      <c r="M1504">
        <v>68.143392805069496</v>
      </c>
      <c r="N1504">
        <v>0.95093936425963799</v>
      </c>
      <c r="O1504">
        <v>6.8593090622988298</v>
      </c>
      <c r="P1504">
        <v>228.19248826290999</v>
      </c>
      <c r="Q1504">
        <v>0.208814641660305</v>
      </c>
    </row>
    <row r="1505" spans="1:17" hidden="1" x14ac:dyDescent="0.3">
      <c r="A1505" t="s">
        <v>3164</v>
      </c>
      <c r="B1505" t="s">
        <v>3165</v>
      </c>
      <c r="C1505" t="str">
        <f>IFERROR(VLOOKUP(Table1[[#This Row],[Ticker]],[1]!Table1[[Symbol]:[Industry]],2,FALSE),"-")</f>
        <v>-</v>
      </c>
      <c r="D1505" t="s">
        <v>140</v>
      </c>
      <c r="E1505">
        <v>896.26396491000003</v>
      </c>
      <c r="F1505">
        <v>34.9</v>
      </c>
      <c r="G1505">
        <v>24.115444271106298</v>
      </c>
      <c r="H1505">
        <v>-0.95410252605066603</v>
      </c>
      <c r="I1505">
        <v>1.13448142377704</v>
      </c>
      <c r="J1505">
        <v>-5.6195174118703397</v>
      </c>
      <c r="K1505">
        <v>35.160008627003101</v>
      </c>
      <c r="L1505">
        <v>32.021592607772298</v>
      </c>
      <c r="M1505">
        <v>38.133151343906299</v>
      </c>
      <c r="N1505">
        <v>0.80389561091031103</v>
      </c>
      <c r="O1505">
        <v>41.547277936962701</v>
      </c>
      <c r="P1505">
        <v>54.424778761061901</v>
      </c>
      <c r="Q1505">
        <v>1.2330440365517E-2</v>
      </c>
    </row>
    <row r="1506" spans="1:17" hidden="1" x14ac:dyDescent="0.3">
      <c r="A1506" t="s">
        <v>3166</v>
      </c>
      <c r="B1506" t="s">
        <v>3167</v>
      </c>
      <c r="C1506" t="str">
        <f>IFERROR(VLOOKUP(Table1[[#This Row],[Ticker]],[1]!Table1[[Symbol]:[Industry]],2,FALSE),"-")</f>
        <v>-</v>
      </c>
      <c r="D1506" t="s">
        <v>484</v>
      </c>
      <c r="E1506">
        <v>895.51063387999898</v>
      </c>
      <c r="F1506">
        <v>626.35</v>
      </c>
      <c r="G1506">
        <v>-43.374601478128298</v>
      </c>
      <c r="H1506">
        <v>-13.8151736105215</v>
      </c>
      <c r="I1506">
        <v>-40.173562950519702</v>
      </c>
      <c r="J1506">
        <v>-2.0290187803834998</v>
      </c>
      <c r="K1506">
        <v>693.41126732774796</v>
      </c>
      <c r="L1506">
        <v>739.51583558480502</v>
      </c>
      <c r="M1506">
        <v>36.791213072552203</v>
      </c>
      <c r="N1506">
        <v>1.5150787681164899</v>
      </c>
      <c r="O1506">
        <v>56.462041989303003</v>
      </c>
      <c r="P1506">
        <v>2.1611482629260999</v>
      </c>
      <c r="Q1506">
        <v>4.4744782171835001E-2</v>
      </c>
    </row>
    <row r="1507" spans="1:17" hidden="1" x14ac:dyDescent="0.3">
      <c r="A1507" t="s">
        <v>3168</v>
      </c>
      <c r="B1507" t="s">
        <v>3169</v>
      </c>
      <c r="C1507" t="str">
        <f>IFERROR(VLOOKUP(Table1[[#This Row],[Ticker]],[1]!Table1[[Symbol]:[Industry]],2,FALSE),"-")</f>
        <v>-</v>
      </c>
      <c r="D1507" t="s">
        <v>308</v>
      </c>
      <c r="E1507">
        <v>894.99599999999998</v>
      </c>
      <c r="F1507">
        <v>1657.4</v>
      </c>
      <c r="G1507">
        <v>150.10374702831299</v>
      </c>
      <c r="H1507">
        <v>-4.2321773923608097</v>
      </c>
      <c r="I1507">
        <v>32.575437978358103</v>
      </c>
      <c r="J1507">
        <v>-5.9245682438581504</v>
      </c>
      <c r="K1507">
        <v>1665.6371780058</v>
      </c>
      <c r="L1507">
        <v>1370.8634640344101</v>
      </c>
      <c r="M1507">
        <v>46.840428831478697</v>
      </c>
      <c r="N1507">
        <v>0.38490902827795698</v>
      </c>
      <c r="O1507">
        <v>20.6105949076867</v>
      </c>
      <c r="P1507">
        <v>180.89144987712899</v>
      </c>
      <c r="Q1507">
        <v>0.15462649150254701</v>
      </c>
    </row>
    <row r="1508" spans="1:17" hidden="1" x14ac:dyDescent="0.3">
      <c r="A1508" t="s">
        <v>3170</v>
      </c>
      <c r="B1508" t="s">
        <v>3171</v>
      </c>
      <c r="C1508" t="str">
        <f>IFERROR(VLOOKUP(Table1[[#This Row],[Ticker]],[1]!Table1[[Symbol]:[Industry]],2,FALSE),"-")</f>
        <v>-</v>
      </c>
      <c r="D1508" t="s">
        <v>21</v>
      </c>
      <c r="E1508">
        <v>890.06903999999997</v>
      </c>
      <c r="F1508">
        <v>479.15</v>
      </c>
      <c r="G1508">
        <v>18.894233662780699</v>
      </c>
      <c r="H1508">
        <v>-12.004406545377799</v>
      </c>
      <c r="I1508">
        <v>-26.6093974220375</v>
      </c>
      <c r="J1508">
        <v>-5.4750437553876203</v>
      </c>
      <c r="K1508">
        <v>482.21729479699297</v>
      </c>
      <c r="L1508">
        <v>447.20177312741902</v>
      </c>
      <c r="M1508">
        <v>50.603080217790797</v>
      </c>
      <c r="N1508">
        <v>0.62223891777877005</v>
      </c>
      <c r="O1508">
        <v>35.479494938954304</v>
      </c>
      <c r="P1508">
        <v>59.421441774491598</v>
      </c>
    </row>
    <row r="1509" spans="1:17" hidden="1" x14ac:dyDescent="0.3">
      <c r="A1509" t="s">
        <v>3172</v>
      </c>
      <c r="B1509" t="s">
        <v>3173</v>
      </c>
      <c r="C1509" t="str">
        <f>IFERROR(VLOOKUP(Table1[[#This Row],[Ticker]],[1]!Table1[[Symbol]:[Industry]],2,FALSE),"-")</f>
        <v>-</v>
      </c>
      <c r="D1509" t="s">
        <v>21</v>
      </c>
      <c r="E1509">
        <v>887.31376072499995</v>
      </c>
      <c r="F1509">
        <v>1821.75</v>
      </c>
      <c r="G1509">
        <v>111.943457787379</v>
      </c>
      <c r="H1509">
        <v>-10.8246729089838</v>
      </c>
      <c r="I1509">
        <v>1.4357967701387699</v>
      </c>
      <c r="J1509">
        <v>-5.4044740441775003</v>
      </c>
      <c r="K1509">
        <v>1840.88808038875</v>
      </c>
      <c r="L1509">
        <v>1565.9660217471101</v>
      </c>
      <c r="M1509">
        <v>28.943871818693001</v>
      </c>
      <c r="N1509">
        <v>1.1652629531896901</v>
      </c>
      <c r="O1509">
        <v>26.801152737752101</v>
      </c>
      <c r="P1509">
        <v>192.932947419199</v>
      </c>
      <c r="Q1509">
        <v>0.153695745871511</v>
      </c>
    </row>
    <row r="1510" spans="1:17" hidden="1" x14ac:dyDescent="0.3">
      <c r="A1510" t="s">
        <v>3174</v>
      </c>
      <c r="B1510" t="s">
        <v>3175</v>
      </c>
      <c r="C1510" t="str">
        <f>IFERROR(VLOOKUP(Table1[[#This Row],[Ticker]],[1]!Table1[[Symbol]:[Industry]],2,FALSE),"-")</f>
        <v>-</v>
      </c>
      <c r="D1510" t="s">
        <v>193</v>
      </c>
      <c r="E1510">
        <v>884.9</v>
      </c>
      <c r="F1510">
        <v>88.28</v>
      </c>
      <c r="G1510">
        <v>32.964358198973997</v>
      </c>
      <c r="H1510">
        <v>-3.39657542958656</v>
      </c>
      <c r="I1510">
        <v>-33.7242508262595</v>
      </c>
      <c r="J1510">
        <v>-5.4980520542178803</v>
      </c>
      <c r="K1510">
        <v>86.7035259549492</v>
      </c>
      <c r="L1510">
        <v>80.037762069660104</v>
      </c>
      <c r="M1510">
        <v>46.995670457644202</v>
      </c>
      <c r="N1510">
        <v>1.01905963826407</v>
      </c>
      <c r="O1510">
        <v>30.267331218849101</v>
      </c>
      <c r="P1510">
        <v>74.811881188118804</v>
      </c>
      <c r="Q1510">
        <v>1.0667280715651E-2</v>
      </c>
    </row>
    <row r="1511" spans="1:17" hidden="1" x14ac:dyDescent="0.3">
      <c r="A1511" t="s">
        <v>3176</v>
      </c>
      <c r="B1511" t="s">
        <v>3177</v>
      </c>
      <c r="C1511" t="str">
        <f>IFERROR(VLOOKUP(Table1[[#This Row],[Ticker]],[1]!Table1[[Symbol]:[Industry]],2,FALSE),"-")</f>
        <v>-</v>
      </c>
      <c r="D1511" t="s">
        <v>258</v>
      </c>
      <c r="E1511">
        <v>884.88400000000001</v>
      </c>
      <c r="F1511">
        <v>1701.7</v>
      </c>
      <c r="G1511">
        <v>13.8894507208016</v>
      </c>
      <c r="H1511">
        <v>8.5160458324089703</v>
      </c>
      <c r="I1511">
        <v>24.436879932125201</v>
      </c>
      <c r="J1511">
        <v>-0.71657897023609696</v>
      </c>
      <c r="K1511">
        <v>1497.89456810714</v>
      </c>
      <c r="L1511">
        <v>1293.9527404647599</v>
      </c>
      <c r="M1511">
        <v>64.948794873859796</v>
      </c>
      <c r="N1511">
        <v>1.2939830723769501</v>
      </c>
      <c r="O1511">
        <v>9.5551507316213193</v>
      </c>
      <c r="P1511">
        <v>81.795844239089803</v>
      </c>
      <c r="Q1511">
        <v>1.6808359075248001E-2</v>
      </c>
    </row>
    <row r="1512" spans="1:17" hidden="1" x14ac:dyDescent="0.3">
      <c r="A1512" t="s">
        <v>3178</v>
      </c>
      <c r="B1512" t="s">
        <v>3179</v>
      </c>
      <c r="C1512" t="str">
        <f>IFERROR(VLOOKUP(Table1[[#This Row],[Ticker]],[1]!Table1[[Symbol]:[Industry]],2,FALSE),"-")</f>
        <v>-</v>
      </c>
      <c r="D1512" t="s">
        <v>244</v>
      </c>
      <c r="E1512">
        <v>884.47370606000004</v>
      </c>
      <c r="F1512">
        <v>841.4</v>
      </c>
      <c r="G1512">
        <v>30.8550109667685</v>
      </c>
      <c r="H1512">
        <v>5.62657913574846</v>
      </c>
      <c r="I1512">
        <v>22.3967617653819</v>
      </c>
      <c r="J1512">
        <v>-5.0785085025134196</v>
      </c>
      <c r="K1512">
        <v>795.03831480167298</v>
      </c>
      <c r="L1512">
        <v>694.04977184634902</v>
      </c>
      <c r="M1512">
        <v>40.157480542260998</v>
      </c>
      <c r="N1512">
        <v>0.94009426805794405</v>
      </c>
      <c r="O1512">
        <v>15.242453054433</v>
      </c>
      <c r="P1512">
        <v>86.977777777777703</v>
      </c>
      <c r="Q1512">
        <v>0.211504565987535</v>
      </c>
    </row>
    <row r="1513" spans="1:17" hidden="1" x14ac:dyDescent="0.3">
      <c r="A1513" t="s">
        <v>3180</v>
      </c>
      <c r="B1513" t="s">
        <v>3181</v>
      </c>
      <c r="C1513" t="str">
        <f>IFERROR(VLOOKUP(Table1[[#This Row],[Ticker]],[1]!Table1[[Symbol]:[Industry]],2,FALSE),"-")</f>
        <v>-</v>
      </c>
      <c r="D1513" t="s">
        <v>250</v>
      </c>
      <c r="E1513">
        <v>883.8</v>
      </c>
      <c r="F1513">
        <v>361.15</v>
      </c>
      <c r="G1513">
        <v>3.6354429188599799</v>
      </c>
      <c r="H1513">
        <v>43.596351802021999</v>
      </c>
      <c r="I1513">
        <v>18.0405319192358</v>
      </c>
      <c r="J1513">
        <v>-9.0995876868356191</v>
      </c>
      <c r="M1513">
        <v>51.166852755624397</v>
      </c>
      <c r="O1513">
        <v>17.679634500899901</v>
      </c>
      <c r="P1513">
        <v>90.078947368420998</v>
      </c>
    </row>
    <row r="1514" spans="1:17" hidden="1" x14ac:dyDescent="0.3">
      <c r="A1514" t="s">
        <v>3182</v>
      </c>
      <c r="B1514" t="s">
        <v>3183</v>
      </c>
      <c r="C1514" t="str">
        <f>IFERROR(VLOOKUP(Table1[[#This Row],[Ticker]],[1]!Table1[[Symbol]:[Industry]],2,FALSE),"-")</f>
        <v>-</v>
      </c>
      <c r="D1514" t="s">
        <v>3184</v>
      </c>
      <c r="E1514">
        <v>883.06175522499996</v>
      </c>
      <c r="F1514">
        <v>353.35</v>
      </c>
      <c r="G1514">
        <v>217.72167891701801</v>
      </c>
      <c r="H1514">
        <v>14.2957271355437</v>
      </c>
      <c r="I1514">
        <v>92.219145125774403</v>
      </c>
      <c r="J1514">
        <v>-19.247001504997499</v>
      </c>
      <c r="K1514">
        <v>265.04192895294199</v>
      </c>
      <c r="M1514">
        <v>59.885079061736803</v>
      </c>
      <c r="N1514">
        <v>0.98038285236261802</v>
      </c>
      <c r="O1514">
        <v>18.862317815197301</v>
      </c>
      <c r="P1514">
        <v>271.94736842105198</v>
      </c>
    </row>
    <row r="1515" spans="1:17" hidden="1" x14ac:dyDescent="0.3">
      <c r="A1515" t="s">
        <v>3185</v>
      </c>
      <c r="B1515" t="s">
        <v>3186</v>
      </c>
      <c r="C1515" t="str">
        <f>IFERROR(VLOOKUP(Table1[[#This Row],[Ticker]],[1]!Table1[[Symbol]:[Industry]],2,FALSE),"-")</f>
        <v>-</v>
      </c>
      <c r="D1515" t="s">
        <v>484</v>
      </c>
      <c r="E1515">
        <v>877.68825336499901</v>
      </c>
      <c r="F1515">
        <v>591.29999999999995</v>
      </c>
      <c r="G1515">
        <v>-37.224820981700397</v>
      </c>
      <c r="H1515">
        <v>-1.51055013281664</v>
      </c>
      <c r="I1515">
        <v>-24.0782038551962</v>
      </c>
      <c r="J1515">
        <v>-5.5775289129751604</v>
      </c>
      <c r="K1515">
        <v>589.59516596491699</v>
      </c>
      <c r="L1515">
        <v>603.53877456521695</v>
      </c>
      <c r="M1515">
        <v>41.6093709373338</v>
      </c>
      <c r="N1515">
        <v>1.7890513749643899</v>
      </c>
      <c r="O1515">
        <v>52.207001522070001</v>
      </c>
      <c r="P1515">
        <v>27.655440414507702</v>
      </c>
      <c r="Q1515">
        <v>0.102669646152837</v>
      </c>
    </row>
    <row r="1516" spans="1:17" hidden="1" x14ac:dyDescent="0.3">
      <c r="A1516" t="s">
        <v>3187</v>
      </c>
      <c r="B1516" t="s">
        <v>3188</v>
      </c>
      <c r="C1516" t="str">
        <f>IFERROR(VLOOKUP(Table1[[#This Row],[Ticker]],[1]!Table1[[Symbol]:[Industry]],2,FALSE),"-")</f>
        <v>-</v>
      </c>
      <c r="D1516" t="s">
        <v>713</v>
      </c>
      <c r="E1516">
        <v>875.43042120999996</v>
      </c>
      <c r="F1516">
        <v>271.06</v>
      </c>
      <c r="G1516">
        <v>0.92851396393399399</v>
      </c>
      <c r="H1516">
        <v>-4.31494457383765E-2</v>
      </c>
      <c r="I1516">
        <v>1.07297626521207</v>
      </c>
      <c r="J1516">
        <v>6.1183776896932898E-2</v>
      </c>
      <c r="K1516">
        <v>258.10697083314</v>
      </c>
      <c r="L1516">
        <v>239.98904863061699</v>
      </c>
      <c r="M1516">
        <v>62.3816521735951</v>
      </c>
      <c r="N1516">
        <v>0.35788151205315999</v>
      </c>
      <c r="O1516">
        <v>0.64192429720357702</v>
      </c>
      <c r="P1516">
        <v>31.3911778962675</v>
      </c>
      <c r="Q1516">
        <v>1.7242551089885001E-2</v>
      </c>
    </row>
    <row r="1517" spans="1:17" hidden="1" x14ac:dyDescent="0.3">
      <c r="A1517" t="s">
        <v>3189</v>
      </c>
      <c r="B1517" t="s">
        <v>3190</v>
      </c>
      <c r="C1517" t="str">
        <f>IFERROR(VLOOKUP(Table1[[#This Row],[Ticker]],[1]!Table1[[Symbol]:[Industry]],2,FALSE),"-")</f>
        <v>-</v>
      </c>
      <c r="D1517" t="s">
        <v>258</v>
      </c>
      <c r="E1517">
        <v>874.74800000000005</v>
      </c>
      <c r="F1517">
        <v>1562.05</v>
      </c>
      <c r="G1517">
        <v>28.0372936183551</v>
      </c>
      <c r="H1517">
        <v>-1.07551833147454</v>
      </c>
      <c r="I1517">
        <v>-14.068060316573799</v>
      </c>
      <c r="J1517">
        <v>-4.1340483661823102</v>
      </c>
      <c r="K1517">
        <v>1533.04141568962</v>
      </c>
      <c r="L1517">
        <v>1461.88408734529</v>
      </c>
      <c r="M1517">
        <v>50.554723298102097</v>
      </c>
      <c r="N1517">
        <v>0.90041658798896396</v>
      </c>
      <c r="O1517">
        <v>14.244102301462799</v>
      </c>
      <c r="P1517">
        <v>59.392857142857103</v>
      </c>
      <c r="Q1517">
        <v>4.9348675579284997E-2</v>
      </c>
    </row>
    <row r="1518" spans="1:17" hidden="1" x14ac:dyDescent="0.3">
      <c r="A1518" t="s">
        <v>3191</v>
      </c>
      <c r="B1518" t="s">
        <v>3192</v>
      </c>
      <c r="C1518" t="str">
        <f>IFERROR(VLOOKUP(Table1[[#This Row],[Ticker]],[1]!Table1[[Symbol]:[Industry]],2,FALSE),"-")</f>
        <v>-</v>
      </c>
      <c r="D1518" t="s">
        <v>623</v>
      </c>
      <c r="E1518">
        <v>874.36458176399901</v>
      </c>
      <c r="F1518">
        <v>81.94</v>
      </c>
      <c r="G1518">
        <v>-37.892780808259403</v>
      </c>
      <c r="H1518">
        <v>-3.47233824673487</v>
      </c>
      <c r="I1518">
        <v>-21.1218601524095</v>
      </c>
      <c r="J1518">
        <v>3.67192364781067</v>
      </c>
      <c r="K1518">
        <v>81.780136176117097</v>
      </c>
      <c r="L1518">
        <v>86.330230020386196</v>
      </c>
      <c r="M1518">
        <v>52.167108087674798</v>
      </c>
      <c r="N1518">
        <v>1.58542208866734</v>
      </c>
      <c r="O1518">
        <v>39.492311447400503</v>
      </c>
      <c r="P1518">
        <v>15.246132208157499</v>
      </c>
    </row>
    <row r="1519" spans="1:17" hidden="1" x14ac:dyDescent="0.3">
      <c r="A1519" t="s">
        <v>3193</v>
      </c>
      <c r="B1519" t="s">
        <v>3194</v>
      </c>
      <c r="C1519" t="str">
        <f>IFERROR(VLOOKUP(Table1[[#This Row],[Ticker]],[1]!Table1[[Symbol]:[Industry]],2,FALSE),"-")</f>
        <v>-</v>
      </c>
      <c r="D1519" t="s">
        <v>623</v>
      </c>
      <c r="E1519">
        <v>873.6</v>
      </c>
      <c r="F1519">
        <v>1397.65</v>
      </c>
      <c r="G1519">
        <v>6.7647738367305896</v>
      </c>
      <c r="H1519">
        <v>28.0124684591026</v>
      </c>
      <c r="I1519">
        <v>15.5233507015102</v>
      </c>
      <c r="J1519">
        <v>1.85512559825761</v>
      </c>
      <c r="K1519">
        <v>1140.5695787980401</v>
      </c>
      <c r="L1519">
        <v>1041.7964816951301</v>
      </c>
      <c r="M1519">
        <v>62.129938642745799</v>
      </c>
      <c r="N1519">
        <v>3.489573365194</v>
      </c>
      <c r="O1519">
        <v>12.259864773011801</v>
      </c>
      <c r="P1519">
        <v>74.706249999999997</v>
      </c>
      <c r="Q1519">
        <v>3.9252371403763003E-2</v>
      </c>
    </row>
    <row r="1520" spans="1:17" hidden="1" x14ac:dyDescent="0.3">
      <c r="A1520" t="s">
        <v>3195</v>
      </c>
      <c r="B1520" t="s">
        <v>3196</v>
      </c>
      <c r="C1520" t="str">
        <f>IFERROR(VLOOKUP(Table1[[#This Row],[Ticker]],[1]!Table1[[Symbol]:[Industry]],2,FALSE),"-")</f>
        <v>-</v>
      </c>
      <c r="E1520">
        <v>873.57815458099901</v>
      </c>
      <c r="F1520">
        <v>71.09</v>
      </c>
      <c r="G1520">
        <v>180.78854809411601</v>
      </c>
      <c r="H1520">
        <v>15.616569072121001</v>
      </c>
      <c r="I1520">
        <v>15.6135835151055</v>
      </c>
      <c r="J1520">
        <v>-3.8007150328489798</v>
      </c>
      <c r="K1520">
        <v>65.637525262923305</v>
      </c>
      <c r="L1520">
        <v>54.0384264036663</v>
      </c>
      <c r="M1520">
        <v>50.662714540325901</v>
      </c>
      <c r="N1520">
        <v>1.7121054950051799</v>
      </c>
      <c r="O1520">
        <v>10.7047404698269</v>
      </c>
      <c r="P1520">
        <v>256.340852130325</v>
      </c>
      <c r="Q1520">
        <v>2.5771081521935E-2</v>
      </c>
    </row>
    <row r="1521" spans="1:17" hidden="1" x14ac:dyDescent="0.3">
      <c r="A1521" t="s">
        <v>3197</v>
      </c>
      <c r="B1521" t="s">
        <v>3198</v>
      </c>
      <c r="C1521" t="str">
        <f>IFERROR(VLOOKUP(Table1[[#This Row],[Ticker]],[1]!Table1[[Symbol]:[Industry]],2,FALSE),"-")</f>
        <v>-</v>
      </c>
      <c r="D1521" t="s">
        <v>253</v>
      </c>
      <c r="E1521">
        <v>872.72329779999995</v>
      </c>
      <c r="F1521">
        <v>97.17</v>
      </c>
      <c r="G1521">
        <v>-5.7191035033556004</v>
      </c>
      <c r="H1521">
        <v>2.46014950095454</v>
      </c>
      <c r="I1521">
        <v>-18.7660643634065</v>
      </c>
      <c r="J1521">
        <v>-0.34939490083577002</v>
      </c>
      <c r="K1521">
        <v>91.786304708074098</v>
      </c>
      <c r="L1521">
        <v>90.297900734637693</v>
      </c>
      <c r="M1521">
        <v>51.388846723599997</v>
      </c>
      <c r="N1521">
        <v>1.7492356643145901</v>
      </c>
      <c r="O1521">
        <v>17.320160543377501</v>
      </c>
      <c r="P1521">
        <v>28.531746031746</v>
      </c>
      <c r="Q1521">
        <v>-7.4834464343797993E-2</v>
      </c>
    </row>
    <row r="1522" spans="1:17" hidden="1" x14ac:dyDescent="0.3">
      <c r="A1522" t="s">
        <v>3199</v>
      </c>
      <c r="B1522" t="s">
        <v>3200</v>
      </c>
      <c r="C1522" t="str">
        <f>IFERROR(VLOOKUP(Table1[[#This Row],[Ticker]],[1]!Table1[[Symbol]:[Industry]],2,FALSE),"-")</f>
        <v>-</v>
      </c>
      <c r="D1522" t="s">
        <v>409</v>
      </c>
      <c r="E1522">
        <v>869.98074999999994</v>
      </c>
      <c r="F1522">
        <v>816.5</v>
      </c>
      <c r="G1522">
        <v>113.63249844496301</v>
      </c>
      <c r="H1522">
        <v>1.8507011848941</v>
      </c>
      <c r="I1522">
        <v>74.303307364342103</v>
      </c>
      <c r="J1522">
        <v>3.8933148178972798</v>
      </c>
      <c r="K1522">
        <v>788.41566403787999</v>
      </c>
      <c r="L1522">
        <v>607.54421543385297</v>
      </c>
      <c r="M1522">
        <v>50.497542299082603</v>
      </c>
      <c r="N1522">
        <v>1.70375674013083</v>
      </c>
      <c r="O1522">
        <v>20.1898346601347</v>
      </c>
      <c r="P1522">
        <v>176.73275715980299</v>
      </c>
      <c r="Q1522">
        <v>0.13577435144938599</v>
      </c>
    </row>
    <row r="1523" spans="1:17" hidden="1" x14ac:dyDescent="0.3">
      <c r="A1523" t="s">
        <v>3201</v>
      </c>
      <c r="B1523" t="s">
        <v>3202</v>
      </c>
      <c r="C1523" t="str">
        <f>IFERROR(VLOOKUP(Table1[[#This Row],[Ticker]],[1]!Table1[[Symbol]:[Industry]],2,FALSE),"-")</f>
        <v>-</v>
      </c>
      <c r="D1523" t="s">
        <v>557</v>
      </c>
      <c r="E1523">
        <v>865.03066762499998</v>
      </c>
      <c r="F1523">
        <v>257.85000000000002</v>
      </c>
      <c r="G1523">
        <v>68.421116711384698</v>
      </c>
      <c r="H1523">
        <v>21.072674810650899</v>
      </c>
      <c r="I1523">
        <v>30.3720384821669</v>
      </c>
      <c r="J1523">
        <v>4.8904517164486601</v>
      </c>
      <c r="K1523">
        <v>211.62573990520801</v>
      </c>
      <c r="L1523">
        <v>181.35201510261999</v>
      </c>
      <c r="M1523">
        <v>92.673404662064598</v>
      </c>
      <c r="N1523">
        <v>0.66964472663439101</v>
      </c>
      <c r="O1523">
        <v>1.22164048865618</v>
      </c>
      <c r="P1523">
        <v>102.076802507837</v>
      </c>
      <c r="Q1523">
        <v>7.9639363408655003E-2</v>
      </c>
    </row>
    <row r="1524" spans="1:17" hidden="1" x14ac:dyDescent="0.3">
      <c r="A1524" t="s">
        <v>3203</v>
      </c>
      <c r="B1524" t="s">
        <v>3204</v>
      </c>
      <c r="C1524" t="str">
        <f>IFERROR(VLOOKUP(Table1[[#This Row],[Ticker]],[1]!Table1[[Symbol]:[Industry]],2,FALSE),"-")</f>
        <v>-</v>
      </c>
      <c r="D1524" t="s">
        <v>125</v>
      </c>
      <c r="E1524">
        <v>864.36654876</v>
      </c>
      <c r="F1524">
        <v>842.6</v>
      </c>
      <c r="G1524">
        <v>117.399414881281</v>
      </c>
      <c r="H1524">
        <v>18.004229915303402</v>
      </c>
      <c r="I1524">
        <v>24.016493451755501</v>
      </c>
      <c r="J1524">
        <v>-6.2597507712171403</v>
      </c>
      <c r="K1524">
        <v>756.76561473889899</v>
      </c>
      <c r="L1524">
        <v>632.25947448003399</v>
      </c>
      <c r="M1524">
        <v>46.382664390574803</v>
      </c>
      <c r="N1524">
        <v>0.73677067573764299</v>
      </c>
      <c r="O1524">
        <v>15.713268454782799</v>
      </c>
      <c r="P1524">
        <v>164.46955430006199</v>
      </c>
      <c r="Q1524">
        <v>0.169320458751828</v>
      </c>
    </row>
    <row r="1525" spans="1:17" hidden="1" x14ac:dyDescent="0.3">
      <c r="A1525" t="s">
        <v>3205</v>
      </c>
      <c r="B1525" t="s">
        <v>3206</v>
      </c>
      <c r="C1525" t="str">
        <f>IFERROR(VLOOKUP(Table1[[#This Row],[Ticker]],[1]!Table1[[Symbol]:[Industry]],2,FALSE),"-")</f>
        <v>-</v>
      </c>
      <c r="D1525" t="s">
        <v>647</v>
      </c>
      <c r="E1525">
        <v>864.00554099999999</v>
      </c>
      <c r="F1525">
        <v>103.24</v>
      </c>
      <c r="G1525">
        <v>72.4874261811011</v>
      </c>
      <c r="H1525">
        <v>-0.35495152544422298</v>
      </c>
      <c r="I1525">
        <v>55.790141727390001</v>
      </c>
      <c r="J1525">
        <v>-4.5472851548001803</v>
      </c>
      <c r="K1525">
        <v>91.486882143288298</v>
      </c>
      <c r="L1525">
        <v>69.998079638255007</v>
      </c>
      <c r="M1525">
        <v>53.091599379261197</v>
      </c>
      <c r="N1525">
        <v>0.73785380668869605</v>
      </c>
      <c r="O1525">
        <v>9.4537001162340299</v>
      </c>
      <c r="P1525">
        <v>133.31073446327599</v>
      </c>
      <c r="Q1525">
        <v>8.2862525320598998E-2</v>
      </c>
    </row>
    <row r="1526" spans="1:17" hidden="1" x14ac:dyDescent="0.3">
      <c r="A1526" t="s">
        <v>3207</v>
      </c>
      <c r="B1526" t="s">
        <v>3208</v>
      </c>
      <c r="C1526" t="str">
        <f>IFERROR(VLOOKUP(Table1[[#This Row],[Ticker]],[1]!Table1[[Symbol]:[Industry]],2,FALSE),"-")</f>
        <v>-</v>
      </c>
      <c r="D1526" t="s">
        <v>901</v>
      </c>
      <c r="E1526">
        <v>860.7</v>
      </c>
      <c r="F1526">
        <v>211.44</v>
      </c>
      <c r="G1526">
        <v>-13.974242376561</v>
      </c>
      <c r="H1526">
        <v>10.5279236177401</v>
      </c>
      <c r="I1526">
        <v>-1.3402578694882401</v>
      </c>
      <c r="J1526">
        <v>0.69446855458177803</v>
      </c>
      <c r="K1526">
        <v>173.40879500611601</v>
      </c>
      <c r="L1526">
        <v>178.25700154518299</v>
      </c>
      <c r="M1526">
        <v>52.946503234223698</v>
      </c>
      <c r="N1526">
        <v>1.9511912288625</v>
      </c>
      <c r="O1526">
        <v>8.9670828603859203</v>
      </c>
      <c r="P1526">
        <v>87.115044247787594</v>
      </c>
    </row>
    <row r="1527" spans="1:17" hidden="1" x14ac:dyDescent="0.3">
      <c r="A1527" t="s">
        <v>3209</v>
      </c>
      <c r="B1527" t="s">
        <v>3210</v>
      </c>
      <c r="C1527" t="str">
        <f>IFERROR(VLOOKUP(Table1[[#This Row],[Ticker]],[1]!Table1[[Symbol]:[Industry]],2,FALSE),"-")</f>
        <v>-</v>
      </c>
      <c r="D1527" t="s">
        <v>550</v>
      </c>
      <c r="E1527">
        <v>857.51365399999997</v>
      </c>
      <c r="F1527">
        <v>329.95</v>
      </c>
      <c r="G1527">
        <v>44.802782606233897</v>
      </c>
      <c r="H1527">
        <v>12.222738844535399</v>
      </c>
      <c r="I1527">
        <v>-2.4961254840028801</v>
      </c>
      <c r="J1527">
        <v>2.7827828282895601</v>
      </c>
      <c r="K1527">
        <v>275.74424549704702</v>
      </c>
      <c r="L1527">
        <v>264.05866409380201</v>
      </c>
      <c r="M1527">
        <v>85.194222970379101</v>
      </c>
      <c r="N1527">
        <v>3.2212818259726199</v>
      </c>
      <c r="O1527">
        <v>8.5012880739505992</v>
      </c>
      <c r="P1527">
        <v>75.179187682505898</v>
      </c>
      <c r="Q1527">
        <v>-8.5481134437479997E-3</v>
      </c>
    </row>
    <row r="1528" spans="1:17" hidden="1" x14ac:dyDescent="0.3">
      <c r="A1528" t="s">
        <v>3211</v>
      </c>
      <c r="B1528" t="s">
        <v>3212</v>
      </c>
      <c r="C1528" t="str">
        <f>IFERROR(VLOOKUP(Table1[[#This Row],[Ticker]],[1]!Table1[[Symbol]:[Industry]],2,FALSE),"-")</f>
        <v>-</v>
      </c>
      <c r="D1528" t="s">
        <v>647</v>
      </c>
      <c r="E1528">
        <v>856.44864256000005</v>
      </c>
      <c r="F1528">
        <v>89.67</v>
      </c>
      <c r="G1528">
        <v>-9.5922935513029195</v>
      </c>
      <c r="H1528">
        <v>-2.5466460223223999</v>
      </c>
      <c r="I1528">
        <v>1.10354659879189</v>
      </c>
      <c r="J1528">
        <v>-6.0355301967404698</v>
      </c>
      <c r="K1528">
        <v>86.657537402899493</v>
      </c>
      <c r="L1528">
        <v>80.938682251145494</v>
      </c>
      <c r="M1528">
        <v>44.854994889865502</v>
      </c>
      <c r="N1528">
        <v>1.00080936331623</v>
      </c>
      <c r="O1528">
        <v>9.5684175309467907</v>
      </c>
      <c r="P1528">
        <v>31.867647058823501</v>
      </c>
    </row>
    <row r="1529" spans="1:17" hidden="1" x14ac:dyDescent="0.3">
      <c r="A1529" t="s">
        <v>3213</v>
      </c>
      <c r="B1529" t="s">
        <v>3214</v>
      </c>
      <c r="C1529" t="str">
        <f>IFERROR(VLOOKUP(Table1[[#This Row],[Ticker]],[1]!Table1[[Symbol]:[Industry]],2,FALSE),"-")</f>
        <v>-</v>
      </c>
      <c r="D1529" t="s">
        <v>1533</v>
      </c>
      <c r="E1529">
        <v>855.97777995000001</v>
      </c>
      <c r="F1529">
        <v>467.9</v>
      </c>
      <c r="G1529">
        <v>93.949844102695906</v>
      </c>
      <c r="H1529">
        <v>10.897598176211201</v>
      </c>
      <c r="I1529">
        <v>87.9686788780743</v>
      </c>
      <c r="J1529">
        <v>5.2892698118087598</v>
      </c>
      <c r="K1529">
        <v>384.12762250501902</v>
      </c>
      <c r="L1529">
        <v>303.80785265280099</v>
      </c>
      <c r="M1529">
        <v>85.385823243192107</v>
      </c>
      <c r="N1529">
        <v>2.2999695514315799</v>
      </c>
      <c r="O1529">
        <v>1.4960461637101901</v>
      </c>
      <c r="P1529">
        <v>167.67734553775699</v>
      </c>
      <c r="Q1529">
        <v>8.8608116546609994E-2</v>
      </c>
    </row>
    <row r="1530" spans="1:17" hidden="1" x14ac:dyDescent="0.3">
      <c r="A1530" t="s">
        <v>3215</v>
      </c>
      <c r="B1530" t="s">
        <v>3216</v>
      </c>
      <c r="C1530" t="str">
        <f>IFERROR(VLOOKUP(Table1[[#This Row],[Ticker]],[1]!Table1[[Symbol]:[Industry]],2,FALSE),"-")</f>
        <v>-</v>
      </c>
      <c r="D1530" t="s">
        <v>550</v>
      </c>
      <c r="E1530">
        <v>855.84135000000003</v>
      </c>
      <c r="F1530">
        <v>78.3</v>
      </c>
      <c r="G1530">
        <v>17.6054253838448</v>
      </c>
      <c r="H1530">
        <v>-1.5777372841413999</v>
      </c>
      <c r="I1530">
        <v>-31.732116708791398</v>
      </c>
      <c r="J1530">
        <v>-3.2105152825368499</v>
      </c>
      <c r="K1530">
        <v>77.622605398909599</v>
      </c>
      <c r="L1530">
        <v>80.1417250326936</v>
      </c>
      <c r="M1530">
        <v>45.540345454884303</v>
      </c>
      <c r="N1530">
        <v>0.696685272962833</v>
      </c>
      <c r="O1530">
        <v>51.277139208173601</v>
      </c>
      <c r="P1530">
        <v>45.810055865921697</v>
      </c>
      <c r="Q1530">
        <v>-1.0825123326435E-2</v>
      </c>
    </row>
    <row r="1531" spans="1:17" hidden="1" x14ac:dyDescent="0.3">
      <c r="A1531" t="s">
        <v>3217</v>
      </c>
      <c r="B1531" t="s">
        <v>3218</v>
      </c>
      <c r="C1531" t="str">
        <f>IFERROR(VLOOKUP(Table1[[#This Row],[Ticker]],[1]!Table1[[Symbol]:[Industry]],2,FALSE),"-")</f>
        <v>-</v>
      </c>
      <c r="D1531" t="s">
        <v>130</v>
      </c>
      <c r="E1531">
        <v>854.08710834999999</v>
      </c>
      <c r="F1531">
        <v>656.85</v>
      </c>
      <c r="G1531">
        <v>684.75569971666596</v>
      </c>
      <c r="H1531">
        <v>-19.333729498790898</v>
      </c>
      <c r="I1531">
        <v>109.080647183194</v>
      </c>
      <c r="J1531">
        <v>-10.4757012435494</v>
      </c>
      <c r="K1531">
        <v>727.71886200257597</v>
      </c>
      <c r="L1531">
        <v>514.48344766717798</v>
      </c>
      <c r="M1531">
        <v>17.4825261703627</v>
      </c>
      <c r="N1531">
        <v>0.66307479626649202</v>
      </c>
      <c r="O1531">
        <v>28.6442871279591</v>
      </c>
      <c r="P1531">
        <v>729.35606060606005</v>
      </c>
      <c r="Q1531">
        <v>0.12231718527975401</v>
      </c>
    </row>
    <row r="1532" spans="1:17" hidden="1" x14ac:dyDescent="0.3">
      <c r="A1532" t="s">
        <v>3219</v>
      </c>
      <c r="B1532" t="s">
        <v>3220</v>
      </c>
      <c r="C1532" t="str">
        <f>IFERROR(VLOOKUP(Table1[[#This Row],[Ticker]],[1]!Table1[[Symbol]:[Industry]],2,FALSE),"-")</f>
        <v>-</v>
      </c>
      <c r="D1532" t="s">
        <v>1533</v>
      </c>
      <c r="E1532">
        <v>852.40144131599902</v>
      </c>
      <c r="F1532">
        <v>242.04</v>
      </c>
      <c r="G1532">
        <v>-7.6016707712887204</v>
      </c>
      <c r="H1532">
        <v>-0.760700355230714</v>
      </c>
      <c r="I1532">
        <v>-29.756202960322199</v>
      </c>
      <c r="J1532">
        <v>-2.3459031630235798</v>
      </c>
      <c r="K1532">
        <v>236.576174267081</v>
      </c>
      <c r="L1532">
        <v>241.24400156980599</v>
      </c>
      <c r="M1532">
        <v>57.111157789258399</v>
      </c>
      <c r="N1532">
        <v>1.2492097110106199</v>
      </c>
      <c r="O1532">
        <v>38.406874896711201</v>
      </c>
      <c r="P1532">
        <v>29.3985565356856</v>
      </c>
      <c r="Q1532">
        <v>4.5474654570749E-2</v>
      </c>
    </row>
    <row r="1533" spans="1:17" hidden="1" x14ac:dyDescent="0.3">
      <c r="A1533" t="s">
        <v>3221</v>
      </c>
      <c r="B1533" t="s">
        <v>3222</v>
      </c>
      <c r="C1533" t="str">
        <f>IFERROR(VLOOKUP(Table1[[#This Row],[Ticker]],[1]!Table1[[Symbol]:[Industry]],2,FALSE),"-")</f>
        <v>-</v>
      </c>
      <c r="D1533" t="s">
        <v>710</v>
      </c>
      <c r="E1533">
        <v>850.95500000000004</v>
      </c>
      <c r="F1533">
        <v>497.55</v>
      </c>
      <c r="G1533">
        <v>48.4812441061624</v>
      </c>
      <c r="H1533">
        <v>3.09278876008658</v>
      </c>
      <c r="I1533">
        <v>-13.858844696596099</v>
      </c>
      <c r="J1533">
        <v>-7.1540458428414002</v>
      </c>
      <c r="K1533">
        <v>472.39727607278502</v>
      </c>
      <c r="L1533">
        <v>430.49272326969401</v>
      </c>
      <c r="M1533">
        <v>55.335543018633103</v>
      </c>
      <c r="N1533">
        <v>1.6483845918493301</v>
      </c>
      <c r="O1533">
        <v>10.139684453823699</v>
      </c>
      <c r="P1533">
        <v>84.962825278810399</v>
      </c>
      <c r="Q1533">
        <v>5.9790219859270001E-2</v>
      </c>
    </row>
    <row r="1534" spans="1:17" hidden="1" x14ac:dyDescent="0.3">
      <c r="A1534" t="s">
        <v>3223</v>
      </c>
      <c r="B1534" t="s">
        <v>3224</v>
      </c>
      <c r="C1534" t="str">
        <f>IFERROR(VLOOKUP(Table1[[#This Row],[Ticker]],[1]!Table1[[Symbol]:[Industry]],2,FALSE),"-")</f>
        <v>-</v>
      </c>
      <c r="D1534" t="s">
        <v>220</v>
      </c>
      <c r="E1534">
        <v>848.63338325999996</v>
      </c>
      <c r="F1534">
        <v>351.9</v>
      </c>
      <c r="G1534">
        <v>-17.9069868809495</v>
      </c>
      <c r="H1534">
        <v>13.561077739603901</v>
      </c>
      <c r="I1534">
        <v>-3.5018978805737402</v>
      </c>
      <c r="J1534">
        <v>-3.2240483661822998</v>
      </c>
      <c r="O1534">
        <v>12.7450980392156</v>
      </c>
      <c r="P1534">
        <v>18.484848484848399</v>
      </c>
    </row>
    <row r="1535" spans="1:17" hidden="1" x14ac:dyDescent="0.3">
      <c r="A1535" t="s">
        <v>3225</v>
      </c>
      <c r="B1535" t="s">
        <v>3226</v>
      </c>
      <c r="C1535" t="str">
        <f>IFERROR(VLOOKUP(Table1[[#This Row],[Ticker]],[1]!Table1[[Symbol]:[Industry]],2,FALSE),"-")</f>
        <v>-</v>
      </c>
      <c r="E1535">
        <v>847.85020840000004</v>
      </c>
      <c r="F1535">
        <v>30.92</v>
      </c>
      <c r="G1535">
        <v>-54.995677739929803</v>
      </c>
      <c r="H1535">
        <v>-2.8039477272890401</v>
      </c>
      <c r="I1535">
        <v>-46.834784851839203</v>
      </c>
      <c r="J1535">
        <v>-4.3871665451657798</v>
      </c>
      <c r="K1535">
        <v>31.8829484247136</v>
      </c>
      <c r="L1535">
        <v>37.463142921489201</v>
      </c>
      <c r="M1535">
        <v>37.234070962298802</v>
      </c>
      <c r="N1535">
        <v>0.39795375043368802</v>
      </c>
      <c r="O1535">
        <v>90.815006468305299</v>
      </c>
      <c r="P1535">
        <v>18.558282208588899</v>
      </c>
      <c r="Q1535">
        <v>9.0729713250293997E-2</v>
      </c>
    </row>
    <row r="1536" spans="1:17" hidden="1" x14ac:dyDescent="0.3">
      <c r="A1536" t="s">
        <v>3227</v>
      </c>
      <c r="B1536" t="s">
        <v>3228</v>
      </c>
      <c r="C1536" t="str">
        <f>IFERROR(VLOOKUP(Table1[[#This Row],[Ticker]],[1]!Table1[[Symbol]:[Industry]],2,FALSE),"-")</f>
        <v>-</v>
      </c>
      <c r="D1536" t="s">
        <v>609</v>
      </c>
      <c r="E1536">
        <v>847.5</v>
      </c>
      <c r="F1536">
        <v>282.5</v>
      </c>
      <c r="G1536">
        <v>40.751244204105497</v>
      </c>
      <c r="H1536">
        <v>-8.1122729735156298</v>
      </c>
      <c r="I1536">
        <v>-8.1438669707223301</v>
      </c>
      <c r="J1536">
        <v>-4.0428410171009403</v>
      </c>
      <c r="K1536">
        <v>249.51848338711801</v>
      </c>
      <c r="L1536">
        <v>253.60893268880099</v>
      </c>
      <c r="M1536">
        <v>84.186680027985503</v>
      </c>
      <c r="N1536">
        <v>2.35796195458594</v>
      </c>
      <c r="O1536">
        <v>52.106194690265397</v>
      </c>
      <c r="P1536">
        <v>69.771634615384599</v>
      </c>
      <c r="Q1536">
        <v>7.0965199871159998E-2</v>
      </c>
    </row>
    <row r="1537" spans="1:17" hidden="1" x14ac:dyDescent="0.3">
      <c r="A1537" t="s">
        <v>3229</v>
      </c>
      <c r="B1537" t="s">
        <v>3230</v>
      </c>
      <c r="C1537" t="str">
        <f>IFERROR(VLOOKUP(Table1[[#This Row],[Ticker]],[1]!Table1[[Symbol]:[Industry]],2,FALSE),"-")</f>
        <v>-</v>
      </c>
      <c r="D1537" t="s">
        <v>550</v>
      </c>
      <c r="E1537">
        <v>847.44386831999998</v>
      </c>
      <c r="F1537">
        <v>630.15</v>
      </c>
      <c r="G1537">
        <v>23.495618271432399</v>
      </c>
      <c r="H1537">
        <v>-4.3808065409899601</v>
      </c>
      <c r="I1537">
        <v>-2.7679736273934101</v>
      </c>
      <c r="J1537">
        <v>-6.8586078102130799</v>
      </c>
      <c r="K1537">
        <v>592.79519040073103</v>
      </c>
      <c r="L1537">
        <v>515.48972874987498</v>
      </c>
      <c r="M1537">
        <v>48.491020906897504</v>
      </c>
      <c r="N1537">
        <v>0.44807471643644597</v>
      </c>
      <c r="O1537">
        <v>17.940172974688501</v>
      </c>
      <c r="P1537">
        <v>91.012428008487404</v>
      </c>
      <c r="Q1537">
        <v>9.0471872147890001E-2</v>
      </c>
    </row>
    <row r="1538" spans="1:17" hidden="1" x14ac:dyDescent="0.3">
      <c r="A1538" t="s">
        <v>3231</v>
      </c>
      <c r="B1538" t="s">
        <v>3232</v>
      </c>
      <c r="C1538" t="str">
        <f>IFERROR(VLOOKUP(Table1[[#This Row],[Ticker]],[1]!Table1[[Symbol]:[Industry]],2,FALSE),"-")</f>
        <v>-</v>
      </c>
      <c r="D1538" t="s">
        <v>1391</v>
      </c>
      <c r="E1538">
        <v>846.28244241999903</v>
      </c>
      <c r="F1538">
        <v>560.9</v>
      </c>
      <c r="G1538">
        <v>52.818501144034201</v>
      </c>
      <c r="H1538">
        <v>-6.5980098172045301</v>
      </c>
      <c r="I1538">
        <v>17.5000474929004</v>
      </c>
      <c r="J1538">
        <v>-6.3594186440987599</v>
      </c>
      <c r="K1538">
        <v>543.55942403624795</v>
      </c>
      <c r="L1538">
        <v>454.778323596495</v>
      </c>
      <c r="M1538">
        <v>43.2270851495161</v>
      </c>
      <c r="N1538">
        <v>0.44474960200595398</v>
      </c>
      <c r="O1538">
        <v>12.676056338028101</v>
      </c>
      <c r="P1538">
        <v>88.095238095238003</v>
      </c>
      <c r="Q1538">
        <v>0.107148769370318</v>
      </c>
    </row>
    <row r="1539" spans="1:17" hidden="1" x14ac:dyDescent="0.3">
      <c r="A1539" t="s">
        <v>3233</v>
      </c>
      <c r="B1539" t="s">
        <v>3234</v>
      </c>
      <c r="C1539" t="str">
        <f>IFERROR(VLOOKUP(Table1[[#This Row],[Ticker]],[1]!Table1[[Symbol]:[Industry]],2,FALSE),"-")</f>
        <v>-</v>
      </c>
      <c r="D1539" t="s">
        <v>409</v>
      </c>
      <c r="E1539">
        <v>846.13742009999999</v>
      </c>
      <c r="F1539">
        <v>108.85</v>
      </c>
      <c r="G1539">
        <v>-25.236304107472598</v>
      </c>
      <c r="H1539">
        <v>-9.5602406334675294</v>
      </c>
      <c r="I1539">
        <v>-26.092730478878799</v>
      </c>
      <c r="J1539">
        <v>8.3398943577604108</v>
      </c>
      <c r="K1539">
        <v>112.340257211755</v>
      </c>
      <c r="L1539">
        <v>120.170676170257</v>
      </c>
      <c r="M1539">
        <v>60.749515164903698</v>
      </c>
      <c r="N1539">
        <v>0.73903205737815703</v>
      </c>
      <c r="O1539">
        <v>51.309141019751898</v>
      </c>
      <c r="P1539">
        <v>11.5838031778574</v>
      </c>
      <c r="Q1539">
        <v>-6.2185614834236999E-2</v>
      </c>
    </row>
    <row r="1540" spans="1:17" hidden="1" x14ac:dyDescent="0.3">
      <c r="A1540" t="s">
        <v>3235</v>
      </c>
      <c r="B1540" t="s">
        <v>3236</v>
      </c>
      <c r="C1540" t="str">
        <f>IFERROR(VLOOKUP(Table1[[#This Row],[Ticker]],[1]!Table1[[Symbol]:[Industry]],2,FALSE),"-")</f>
        <v>-</v>
      </c>
      <c r="D1540" t="s">
        <v>396</v>
      </c>
      <c r="E1540">
        <v>845.20118487499997</v>
      </c>
      <c r="F1540">
        <v>70.75</v>
      </c>
      <c r="G1540">
        <v>413.583085326272</v>
      </c>
      <c r="H1540">
        <v>-12.916872444144399</v>
      </c>
      <c r="I1540">
        <v>384.87818304966601</v>
      </c>
      <c r="J1540">
        <v>-9.1201348453648201</v>
      </c>
      <c r="K1540">
        <v>70.903977160262102</v>
      </c>
      <c r="L1540">
        <v>48.748370900084502</v>
      </c>
      <c r="M1540">
        <v>44.407936634374899</v>
      </c>
      <c r="N1540">
        <v>0.70564929557163902</v>
      </c>
      <c r="O1540">
        <v>32.113074204946997</v>
      </c>
      <c r="P1540">
        <v>682.63274336283098</v>
      </c>
      <c r="Q1540">
        <v>0.108275444387955</v>
      </c>
    </row>
    <row r="1541" spans="1:17" hidden="1" x14ac:dyDescent="0.3">
      <c r="A1541" t="s">
        <v>3237</v>
      </c>
      <c r="B1541" t="s">
        <v>3238</v>
      </c>
      <c r="C1541" t="str">
        <f>IFERROR(VLOOKUP(Table1[[#This Row],[Ticker]],[1]!Table1[[Symbol]:[Industry]],2,FALSE),"-")</f>
        <v>-</v>
      </c>
      <c r="D1541" t="s">
        <v>498</v>
      </c>
      <c r="E1541">
        <v>842.01400526199996</v>
      </c>
      <c r="F1541">
        <v>137.47</v>
      </c>
      <c r="G1541">
        <v>-15.9572739091237</v>
      </c>
      <c r="H1541">
        <v>-0.68655317708373398</v>
      </c>
      <c r="I1541">
        <v>-35.607196963470898</v>
      </c>
      <c r="J1541">
        <v>-1.0937288689662601</v>
      </c>
      <c r="K1541">
        <v>136.77945102372601</v>
      </c>
      <c r="L1541">
        <v>143.536368678152</v>
      </c>
      <c r="M1541">
        <v>48.398394739401503</v>
      </c>
      <c r="N1541">
        <v>1.9240670735032399</v>
      </c>
      <c r="O1541">
        <v>47.304866516330797</v>
      </c>
      <c r="P1541">
        <v>22.358700489541601</v>
      </c>
      <c r="Q1541">
        <v>-0.124460595884073</v>
      </c>
    </row>
    <row r="1542" spans="1:17" hidden="1" x14ac:dyDescent="0.3">
      <c r="A1542" t="s">
        <v>3239</v>
      </c>
      <c r="B1542" t="s">
        <v>3240</v>
      </c>
      <c r="C1542" t="str">
        <f>IFERROR(VLOOKUP(Table1[[#This Row],[Ticker]],[1]!Table1[[Symbol]:[Industry]],2,FALSE),"-")</f>
        <v>-</v>
      </c>
      <c r="D1542" t="s">
        <v>288</v>
      </c>
      <c r="E1542">
        <v>837.79892868000002</v>
      </c>
      <c r="F1542">
        <v>78.900000000000006</v>
      </c>
      <c r="G1542">
        <v>-23.666084979748799</v>
      </c>
      <c r="H1542">
        <v>-8.6105687604428898</v>
      </c>
      <c r="I1542">
        <v>-44.850733039698198</v>
      </c>
      <c r="J1542">
        <v>-1.3794821561366399</v>
      </c>
      <c r="K1542">
        <v>73.744429292209304</v>
      </c>
      <c r="L1542">
        <v>84.525863591090101</v>
      </c>
      <c r="M1542">
        <v>74.811698218506095</v>
      </c>
      <c r="N1542">
        <v>2.00962520570907</v>
      </c>
      <c r="O1542">
        <v>62.737642585551299</v>
      </c>
      <c r="P1542">
        <v>32.4937027707808</v>
      </c>
      <c r="Q1542">
        <v>-6.2347036216605999E-2</v>
      </c>
    </row>
    <row r="1543" spans="1:17" hidden="1" x14ac:dyDescent="0.3">
      <c r="A1543" t="s">
        <v>3241</v>
      </c>
      <c r="B1543" t="s">
        <v>3242</v>
      </c>
      <c r="C1543" t="str">
        <f>IFERROR(VLOOKUP(Table1[[#This Row],[Ticker]],[1]!Table1[[Symbol]:[Industry]],2,FALSE),"-")</f>
        <v>-</v>
      </c>
      <c r="D1543" t="s">
        <v>258</v>
      </c>
      <c r="E1543">
        <v>837.19042848000004</v>
      </c>
      <c r="F1543">
        <v>172.62</v>
      </c>
      <c r="G1543">
        <v>7.7819113041918797</v>
      </c>
      <c r="H1543">
        <v>29.494368062184599</v>
      </c>
      <c r="I1543">
        <v>36.526221436571198</v>
      </c>
      <c r="J1543">
        <v>-4.0333739923865402</v>
      </c>
      <c r="K1543">
        <v>144.85251917778601</v>
      </c>
      <c r="L1543">
        <v>128.972594483432</v>
      </c>
      <c r="M1543">
        <v>67.354375141034595</v>
      </c>
      <c r="N1543">
        <v>1.2218708240143199</v>
      </c>
      <c r="O1543">
        <v>2.40991773838488</v>
      </c>
      <c r="P1543">
        <v>61.176470588235297</v>
      </c>
    </row>
    <row r="1544" spans="1:17" hidden="1" x14ac:dyDescent="0.3">
      <c r="A1544" t="s">
        <v>3243</v>
      </c>
      <c r="B1544" t="s">
        <v>3244</v>
      </c>
      <c r="C1544" t="str">
        <f>IFERROR(VLOOKUP(Table1[[#This Row],[Ticker]],[1]!Table1[[Symbol]:[Industry]],2,FALSE),"-")</f>
        <v>-</v>
      </c>
      <c r="E1544">
        <v>837.17735946000005</v>
      </c>
      <c r="F1544">
        <v>317.85000000000002</v>
      </c>
      <c r="G1544">
        <v>45.9089839142055</v>
      </c>
      <c r="H1544">
        <v>0.89350900178194304</v>
      </c>
      <c r="I1544">
        <v>-3.9918403667657798</v>
      </c>
      <c r="J1544">
        <v>-10.0391543392073</v>
      </c>
      <c r="K1544">
        <v>285.22349429902403</v>
      </c>
      <c r="L1544">
        <v>254.40469647582</v>
      </c>
      <c r="M1544">
        <v>57.243440697405802</v>
      </c>
      <c r="N1544">
        <v>0.97901025589963098</v>
      </c>
      <c r="O1544">
        <v>12.0811703633789</v>
      </c>
      <c r="P1544">
        <v>79.171364148816195</v>
      </c>
    </row>
    <row r="1545" spans="1:17" hidden="1" x14ac:dyDescent="0.3">
      <c r="A1545" t="s">
        <v>3245</v>
      </c>
      <c r="B1545" t="s">
        <v>3246</v>
      </c>
      <c r="C1545" t="str">
        <f>IFERROR(VLOOKUP(Table1[[#This Row],[Ticker]],[1]!Table1[[Symbol]:[Industry]],2,FALSE),"-")</f>
        <v>-</v>
      </c>
      <c r="D1545" t="s">
        <v>647</v>
      </c>
      <c r="E1545">
        <v>833.72133929999995</v>
      </c>
      <c r="F1545">
        <v>43.5</v>
      </c>
      <c r="G1545">
        <v>187.27967683355399</v>
      </c>
      <c r="H1545">
        <v>3.6778654443835701</v>
      </c>
      <c r="I1545">
        <v>104.616018846408</v>
      </c>
      <c r="J1545">
        <v>-15.274317517321</v>
      </c>
      <c r="K1545">
        <v>35.932498913546603</v>
      </c>
      <c r="L1545">
        <v>24.8090103735158</v>
      </c>
      <c r="M1545">
        <v>51.018516114413103</v>
      </c>
      <c r="N1545">
        <v>1.00314217472607</v>
      </c>
      <c r="O1545">
        <v>18.620689655172399</v>
      </c>
      <c r="P1545">
        <v>248</v>
      </c>
      <c r="Q1545">
        <v>6.3455342246820007E-2</v>
      </c>
    </row>
    <row r="1546" spans="1:17" hidden="1" x14ac:dyDescent="0.3">
      <c r="A1546" t="s">
        <v>3247</v>
      </c>
      <c r="B1546" t="s">
        <v>3248</v>
      </c>
      <c r="C1546" t="str">
        <f>IFERROR(VLOOKUP(Table1[[#This Row],[Ticker]],[1]!Table1[[Symbol]:[Industry]],2,FALSE),"-")</f>
        <v>-</v>
      </c>
      <c r="D1546" t="s">
        <v>62</v>
      </c>
      <c r="E1546">
        <v>831.94298879999997</v>
      </c>
      <c r="F1546">
        <v>140.80000000000001</v>
      </c>
      <c r="G1546">
        <v>42.8518797534445</v>
      </c>
      <c r="H1546">
        <v>7.5939326766696498</v>
      </c>
      <c r="I1546">
        <v>23.278842698573101</v>
      </c>
      <c r="J1546">
        <v>-0.475014098269532</v>
      </c>
      <c r="K1546">
        <v>121.024462942295</v>
      </c>
      <c r="L1546">
        <v>107.103467601798</v>
      </c>
      <c r="M1546">
        <v>73.025710465440895</v>
      </c>
      <c r="N1546">
        <v>1.3174685749958099</v>
      </c>
      <c r="O1546">
        <v>4.5454545454545103</v>
      </c>
      <c r="P1546">
        <v>72.021991447770304</v>
      </c>
      <c r="Q1546">
        <v>1.0741672244015E-2</v>
      </c>
    </row>
    <row r="1547" spans="1:17" hidden="1" x14ac:dyDescent="0.3">
      <c r="A1547" t="s">
        <v>3249</v>
      </c>
      <c r="B1547" t="s">
        <v>3250</v>
      </c>
      <c r="C1547" t="str">
        <f>IFERROR(VLOOKUP(Table1[[#This Row],[Ticker]],[1]!Table1[[Symbol]:[Industry]],2,FALSE),"-")</f>
        <v>-</v>
      </c>
      <c r="D1547" t="s">
        <v>532</v>
      </c>
      <c r="E1547">
        <v>831.56039187299996</v>
      </c>
      <c r="F1547">
        <v>172.89</v>
      </c>
      <c r="G1547">
        <v>-48.898205017270598</v>
      </c>
      <c r="H1547">
        <v>-2.8939110075827998</v>
      </c>
      <c r="I1547">
        <v>-32.838927527098903</v>
      </c>
      <c r="J1547">
        <v>0.98130825681623701</v>
      </c>
      <c r="K1547">
        <v>177.27744427639499</v>
      </c>
      <c r="L1547">
        <v>193.44007777171299</v>
      </c>
      <c r="M1547">
        <v>50.092010629227701</v>
      </c>
      <c r="N1547">
        <v>1.2340314177227301</v>
      </c>
      <c r="O1547">
        <v>66.059344091618897</v>
      </c>
      <c r="P1547">
        <v>13.1479057591622</v>
      </c>
      <c r="Q1547">
        <v>8.2263846583078004E-2</v>
      </c>
    </row>
    <row r="1548" spans="1:17" hidden="1" x14ac:dyDescent="0.3">
      <c r="A1548" t="s">
        <v>3251</v>
      </c>
      <c r="B1548" t="s">
        <v>3252</v>
      </c>
      <c r="C1548" t="str">
        <f>IFERROR(VLOOKUP(Table1[[#This Row],[Ticker]],[1]!Table1[[Symbol]:[Industry]],2,FALSE),"-")</f>
        <v>-</v>
      </c>
      <c r="D1548" t="s">
        <v>3253</v>
      </c>
      <c r="E1548">
        <v>830.41399999999999</v>
      </c>
      <c r="F1548">
        <v>336.2</v>
      </c>
      <c r="G1548">
        <v>-18.939804724056799</v>
      </c>
      <c r="H1548">
        <v>10.955701395517901</v>
      </c>
      <c r="I1548">
        <v>-4.5347157236809599</v>
      </c>
      <c r="J1548">
        <v>-10.350610539641</v>
      </c>
      <c r="O1548">
        <v>13.8607971445568</v>
      </c>
      <c r="P1548">
        <v>17.9649122807017</v>
      </c>
    </row>
    <row r="1549" spans="1:17" hidden="1" x14ac:dyDescent="0.3">
      <c r="A1549" t="s">
        <v>3254</v>
      </c>
      <c r="B1549" t="s">
        <v>3255</v>
      </c>
      <c r="C1549" t="str">
        <f>IFERROR(VLOOKUP(Table1[[#This Row],[Ticker]],[1]!Table1[[Symbol]:[Industry]],2,FALSE),"-")</f>
        <v>-</v>
      </c>
      <c r="D1549" t="s">
        <v>476</v>
      </c>
      <c r="E1549">
        <v>830.15790000000004</v>
      </c>
      <c r="F1549">
        <v>26.15</v>
      </c>
      <c r="G1549">
        <v>69.479290277127703</v>
      </c>
      <c r="H1549">
        <v>-14.222650896795001</v>
      </c>
      <c r="I1549">
        <v>-4.81982696401609</v>
      </c>
      <c r="J1549">
        <v>-6.5543121551511403</v>
      </c>
      <c r="K1549">
        <v>27.615072454535401</v>
      </c>
      <c r="L1549">
        <v>23.451178853315302</v>
      </c>
      <c r="M1549">
        <v>22.605203647202401</v>
      </c>
      <c r="N1549">
        <v>0.70276096427051404</v>
      </c>
      <c r="O1549">
        <v>29.445506692160599</v>
      </c>
      <c r="P1549">
        <v>104.296875</v>
      </c>
      <c r="Q1549">
        <v>0.15874718963052101</v>
      </c>
    </row>
    <row r="1550" spans="1:17" hidden="1" x14ac:dyDescent="0.3">
      <c r="A1550" t="s">
        <v>3256</v>
      </c>
      <c r="B1550" t="s">
        <v>3257</v>
      </c>
      <c r="C1550" t="str">
        <f>IFERROR(VLOOKUP(Table1[[#This Row],[Ticker]],[1]!Table1[[Symbol]:[Industry]],2,FALSE),"-")</f>
        <v>-</v>
      </c>
      <c r="E1550">
        <v>828.76312350000001</v>
      </c>
      <c r="F1550">
        <v>2156.3000000000002</v>
      </c>
      <c r="G1550">
        <v>65.016419242760804</v>
      </c>
      <c r="H1550">
        <v>-18.6866496511809</v>
      </c>
      <c r="I1550">
        <v>77.768175427811897</v>
      </c>
      <c r="J1550">
        <v>-9.2695991530206499</v>
      </c>
      <c r="K1550">
        <v>2239.5933600394101</v>
      </c>
      <c r="L1550">
        <v>1787.6699462889401</v>
      </c>
      <c r="M1550">
        <v>37.980786085111703</v>
      </c>
      <c r="N1550">
        <v>0.403445378874495</v>
      </c>
      <c r="O1550">
        <v>29.8520614014747</v>
      </c>
      <c r="P1550">
        <v>115.63</v>
      </c>
      <c r="Q1550">
        <v>0.26277250346768799</v>
      </c>
    </row>
    <row r="1551" spans="1:17" hidden="1" x14ac:dyDescent="0.3">
      <c r="A1551" t="s">
        <v>3258</v>
      </c>
      <c r="B1551" t="s">
        <v>3259</v>
      </c>
      <c r="C1551" t="str">
        <f>IFERROR(VLOOKUP(Table1[[#This Row],[Ticker]],[1]!Table1[[Symbol]:[Industry]],2,FALSE),"-")</f>
        <v>-</v>
      </c>
      <c r="E1551">
        <v>828.69232</v>
      </c>
      <c r="F1551">
        <v>429.4</v>
      </c>
      <c r="G1551">
        <v>36.612727399903797</v>
      </c>
      <c r="H1551">
        <v>-0.76233557070255098</v>
      </c>
      <c r="I1551">
        <v>5.5468774504040299</v>
      </c>
      <c r="J1551">
        <v>-0.99323716182932098</v>
      </c>
      <c r="K1551">
        <v>395.76640881182902</v>
      </c>
      <c r="L1551">
        <v>344.95255844419501</v>
      </c>
      <c r="M1551">
        <v>52.4485275576397</v>
      </c>
      <c r="N1551">
        <v>1.74718322447932</v>
      </c>
      <c r="O1551">
        <v>7.1262226362366103</v>
      </c>
      <c r="P1551">
        <v>89.915966386554601</v>
      </c>
    </row>
    <row r="1552" spans="1:17" hidden="1" x14ac:dyDescent="0.3">
      <c r="A1552" t="s">
        <v>3260</v>
      </c>
      <c r="B1552" t="s">
        <v>3261</v>
      </c>
      <c r="C1552" t="str">
        <f>IFERROR(VLOOKUP(Table1[[#This Row],[Ticker]],[1]!Table1[[Symbol]:[Industry]],2,FALSE),"-")</f>
        <v>-</v>
      </c>
      <c r="D1552" t="s">
        <v>710</v>
      </c>
      <c r="E1552">
        <v>825.207042</v>
      </c>
      <c r="F1552">
        <v>136.4</v>
      </c>
      <c r="G1552">
        <v>-11.8610356277658</v>
      </c>
      <c r="H1552">
        <v>8.0945363469742695</v>
      </c>
      <c r="I1552">
        <v>-5.41121220011309E-2</v>
      </c>
      <c r="J1552">
        <v>-5.31888219129267</v>
      </c>
      <c r="K1552">
        <v>123.301530682544</v>
      </c>
      <c r="L1552">
        <v>123.681693725684</v>
      </c>
      <c r="M1552">
        <v>54.960682799072899</v>
      </c>
      <c r="N1552">
        <v>3.3829003579368502</v>
      </c>
      <c r="O1552">
        <v>11.363636363636299</v>
      </c>
      <c r="P1552">
        <v>35.6539035305818</v>
      </c>
      <c r="Q1552">
        <v>-3.9879315206331999E-2</v>
      </c>
    </row>
    <row r="1553" spans="1:17" hidden="1" x14ac:dyDescent="0.3">
      <c r="A1553" t="s">
        <v>3262</v>
      </c>
      <c r="B1553" t="s">
        <v>3263</v>
      </c>
      <c r="C1553" t="str">
        <f>IFERROR(VLOOKUP(Table1[[#This Row],[Ticker]],[1]!Table1[[Symbol]:[Industry]],2,FALSE),"-")</f>
        <v>-</v>
      </c>
      <c r="D1553" t="s">
        <v>446</v>
      </c>
      <c r="E1553">
        <v>823.82157845999996</v>
      </c>
      <c r="F1553">
        <v>630.6</v>
      </c>
      <c r="G1553">
        <v>54.2701135895852</v>
      </c>
      <c r="H1553">
        <v>46.074640789457298</v>
      </c>
      <c r="I1553">
        <v>74.396836130585399</v>
      </c>
      <c r="J1553">
        <v>19.609164988965201</v>
      </c>
      <c r="K1553">
        <v>444.783503338066</v>
      </c>
      <c r="L1553">
        <v>370.262346691196</v>
      </c>
      <c r="M1553">
        <v>66.011188618819503</v>
      </c>
      <c r="N1553">
        <v>0.75877142334212699</v>
      </c>
      <c r="O1553">
        <v>10.918173168411</v>
      </c>
      <c r="P1553">
        <v>136.04716451431699</v>
      </c>
      <c r="Q1553">
        <v>1.7350612342275001E-2</v>
      </c>
    </row>
    <row r="1554" spans="1:17" hidden="1" x14ac:dyDescent="0.3">
      <c r="A1554" t="s">
        <v>3264</v>
      </c>
      <c r="B1554" t="s">
        <v>3265</v>
      </c>
      <c r="C1554" t="str">
        <f>IFERROR(VLOOKUP(Table1[[#This Row],[Ticker]],[1]!Table1[[Symbol]:[Industry]],2,FALSE),"-")</f>
        <v>-</v>
      </c>
      <c r="D1554" t="s">
        <v>258</v>
      </c>
      <c r="E1554">
        <v>820.62</v>
      </c>
      <c r="F1554">
        <v>1823.6</v>
      </c>
      <c r="G1554">
        <v>142.95091667835601</v>
      </c>
      <c r="H1554">
        <v>-6.5421807899242701</v>
      </c>
      <c r="I1554">
        <v>31.6588867390203</v>
      </c>
      <c r="J1554">
        <v>-4.2061442659665103</v>
      </c>
      <c r="K1554">
        <v>1846.68393740653</v>
      </c>
      <c r="L1554">
        <v>1470.0229256571699</v>
      </c>
      <c r="M1554">
        <v>31.509521672212799</v>
      </c>
      <c r="N1554">
        <v>0.22840421381193901</v>
      </c>
      <c r="O1554">
        <v>15.1568326387365</v>
      </c>
      <c r="P1554">
        <v>179.01924033201999</v>
      </c>
      <c r="Q1554">
        <v>9.7003895502624005E-2</v>
      </c>
    </row>
    <row r="1555" spans="1:17" hidden="1" x14ac:dyDescent="0.3">
      <c r="A1555" t="s">
        <v>3266</v>
      </c>
      <c r="B1555" t="s">
        <v>3267</v>
      </c>
      <c r="C1555" t="str">
        <f>IFERROR(VLOOKUP(Table1[[#This Row],[Ticker]],[1]!Table1[[Symbol]:[Industry]],2,FALSE),"-")</f>
        <v>-</v>
      </c>
      <c r="D1555" t="s">
        <v>46</v>
      </c>
      <c r="E1555">
        <v>820.41581440000004</v>
      </c>
      <c r="F1555">
        <v>74.75</v>
      </c>
      <c r="G1555">
        <v>232.84322599422501</v>
      </c>
      <c r="H1555">
        <v>31.484050305175298</v>
      </c>
      <c r="I1555">
        <v>36.901627032780702</v>
      </c>
      <c r="J1555">
        <v>-11.9418041417598</v>
      </c>
      <c r="K1555">
        <v>59.5941721546221</v>
      </c>
      <c r="L1555">
        <v>47.697761197603</v>
      </c>
      <c r="M1555">
        <v>59.686210089978097</v>
      </c>
      <c r="N1555">
        <v>1.68116372333894</v>
      </c>
      <c r="O1555">
        <v>13.8327759197324</v>
      </c>
      <c r="P1555">
        <v>275.62814070351698</v>
      </c>
      <c r="Q1555">
        <v>9.439299914134E-2</v>
      </c>
    </row>
    <row r="1556" spans="1:17" hidden="1" x14ac:dyDescent="0.3">
      <c r="A1556" t="s">
        <v>3268</v>
      </c>
      <c r="B1556" t="s">
        <v>3269</v>
      </c>
      <c r="C1556" t="str">
        <f>IFERROR(VLOOKUP(Table1[[#This Row],[Ticker]],[1]!Table1[[Symbol]:[Industry]],2,FALSE),"-")</f>
        <v>-</v>
      </c>
      <c r="D1556" t="s">
        <v>647</v>
      </c>
      <c r="E1556">
        <v>818.87872000000004</v>
      </c>
      <c r="F1556">
        <v>244.88</v>
      </c>
      <c r="G1556">
        <v>-12.036552781361699</v>
      </c>
      <c r="H1556">
        <v>6.7661789105851904</v>
      </c>
      <c r="I1556">
        <v>-12.800861586931701</v>
      </c>
      <c r="J1556">
        <v>-3.6023553730676898</v>
      </c>
      <c r="K1556">
        <v>220.64355451399899</v>
      </c>
      <c r="L1556">
        <v>216.42194757671601</v>
      </c>
      <c r="M1556">
        <v>68.321393782063595</v>
      </c>
      <c r="N1556">
        <v>1.8961864563169499</v>
      </c>
      <c r="O1556">
        <v>10.9114668409016</v>
      </c>
      <c r="P1556">
        <v>38.350282485875702</v>
      </c>
      <c r="Q1556">
        <v>4.2886040000617E-2</v>
      </c>
    </row>
    <row r="1557" spans="1:17" hidden="1" x14ac:dyDescent="0.3">
      <c r="A1557" t="s">
        <v>3270</v>
      </c>
      <c r="B1557" t="s">
        <v>3271</v>
      </c>
      <c r="C1557" t="str">
        <f>IFERROR(VLOOKUP(Table1[[#This Row],[Ticker]],[1]!Table1[[Symbol]:[Industry]],2,FALSE),"-")</f>
        <v>-</v>
      </c>
      <c r="D1557" t="s">
        <v>288</v>
      </c>
      <c r="E1557">
        <v>816.35144561999903</v>
      </c>
      <c r="F1557">
        <v>487.1</v>
      </c>
      <c r="G1557">
        <v>24.0687392817205</v>
      </c>
      <c r="H1557">
        <v>9.4676278504141198</v>
      </c>
      <c r="I1557">
        <v>-34.940838101598999</v>
      </c>
      <c r="J1557">
        <v>4.8739425013975897</v>
      </c>
      <c r="K1557">
        <v>445.88008043097301</v>
      </c>
      <c r="L1557">
        <v>493.74735959122802</v>
      </c>
      <c r="M1557">
        <v>79.702910993389693</v>
      </c>
      <c r="N1557">
        <v>1.94825327353421</v>
      </c>
      <c r="O1557">
        <v>48.018887292137101</v>
      </c>
      <c r="P1557">
        <v>60.124917817225501</v>
      </c>
      <c r="Q1557">
        <v>0.15236520795575101</v>
      </c>
    </row>
    <row r="1558" spans="1:17" hidden="1" x14ac:dyDescent="0.3">
      <c r="A1558" t="s">
        <v>3272</v>
      </c>
      <c r="B1558" t="s">
        <v>3273</v>
      </c>
      <c r="C1558" t="str">
        <f>IFERROR(VLOOKUP(Table1[[#This Row],[Ticker]],[1]!Table1[[Symbol]:[Industry]],2,FALSE),"-")</f>
        <v>-</v>
      </c>
      <c r="D1558" t="s">
        <v>647</v>
      </c>
      <c r="E1558">
        <v>816.34361249999995</v>
      </c>
      <c r="F1558">
        <v>1397.4</v>
      </c>
      <c r="G1558">
        <v>-11.4846390548038</v>
      </c>
      <c r="H1558">
        <v>-12.4003109829082</v>
      </c>
      <c r="I1558">
        <v>-17.674358078513102</v>
      </c>
      <c r="J1558">
        <v>-1.4511011194324701</v>
      </c>
      <c r="K1558">
        <v>1425.515856966</v>
      </c>
      <c r="L1558">
        <v>1354.5395429544401</v>
      </c>
      <c r="M1558">
        <v>38.435425420611701</v>
      </c>
      <c r="N1558">
        <v>0.64866334809395698</v>
      </c>
      <c r="O1558">
        <v>16.409045369972802</v>
      </c>
      <c r="P1558">
        <v>23.663716814159301</v>
      </c>
      <c r="Q1558">
        <v>-5.3220232288006E-2</v>
      </c>
    </row>
    <row r="1559" spans="1:17" hidden="1" x14ac:dyDescent="0.3">
      <c r="A1559" t="s">
        <v>3274</v>
      </c>
      <c r="B1559" t="s">
        <v>3275</v>
      </c>
      <c r="C1559" t="str">
        <f>IFERROR(VLOOKUP(Table1[[#This Row],[Ticker]],[1]!Table1[[Symbol]:[Industry]],2,FALSE),"-")</f>
        <v>-</v>
      </c>
      <c r="D1559" t="s">
        <v>384</v>
      </c>
      <c r="E1559">
        <v>815.06362495999997</v>
      </c>
      <c r="F1559">
        <v>371.2</v>
      </c>
      <c r="G1559">
        <v>-21.136029351146</v>
      </c>
      <c r="H1559">
        <v>7.3344370277018696</v>
      </c>
      <c r="I1559">
        <v>17.624014435049101</v>
      </c>
      <c r="J1559">
        <v>12.381469877748399</v>
      </c>
      <c r="K1559">
        <v>327.85153551283702</v>
      </c>
      <c r="L1559">
        <v>307.41235197038998</v>
      </c>
      <c r="M1559">
        <v>58.389036964531599</v>
      </c>
      <c r="N1559">
        <v>3.1170783019542401</v>
      </c>
      <c r="O1559">
        <v>36.220366379310299</v>
      </c>
      <c r="P1559">
        <v>61.251086012163299</v>
      </c>
      <c r="Q1559">
        <v>4.9706931704980001E-2</v>
      </c>
    </row>
    <row r="1560" spans="1:17" hidden="1" x14ac:dyDescent="0.3">
      <c r="A1560" t="s">
        <v>3276</v>
      </c>
      <c r="B1560" t="s">
        <v>3277</v>
      </c>
      <c r="C1560" t="str">
        <f>IFERROR(VLOOKUP(Table1[[#This Row],[Ticker]],[1]!Table1[[Symbol]:[Industry]],2,FALSE),"-")</f>
        <v>-</v>
      </c>
      <c r="D1560" t="s">
        <v>140</v>
      </c>
      <c r="E1560">
        <v>814.54857600000003</v>
      </c>
      <c r="F1560">
        <v>15.52</v>
      </c>
      <c r="G1560">
        <v>326.36887149723998</v>
      </c>
      <c r="H1560">
        <v>-14.477808304658399</v>
      </c>
      <c r="I1560">
        <v>10.843701470629201</v>
      </c>
      <c r="J1560">
        <v>-22.882776101551201</v>
      </c>
      <c r="K1560">
        <v>17.130883257111002</v>
      </c>
      <c r="L1560">
        <v>13.5350223783747</v>
      </c>
      <c r="M1560">
        <v>32.093438503578199</v>
      </c>
      <c r="N1560">
        <v>0.71753204938436799</v>
      </c>
      <c r="O1560">
        <v>41.043814432989699</v>
      </c>
      <c r="P1560">
        <v>403.35135135135101</v>
      </c>
    </row>
    <row r="1561" spans="1:17" hidden="1" x14ac:dyDescent="0.3">
      <c r="A1561" t="s">
        <v>3278</v>
      </c>
      <c r="B1561" t="s">
        <v>3279</v>
      </c>
      <c r="C1561" t="str">
        <f>IFERROR(VLOOKUP(Table1[[#This Row],[Ticker]],[1]!Table1[[Symbol]:[Industry]],2,FALSE),"-")</f>
        <v>-</v>
      </c>
      <c r="D1561" t="s">
        <v>153</v>
      </c>
      <c r="E1561">
        <v>813.00040000000001</v>
      </c>
      <c r="F1561">
        <v>47.24</v>
      </c>
      <c r="G1561">
        <v>710.04432226006998</v>
      </c>
      <c r="H1561">
        <v>-43.880945777971299</v>
      </c>
      <c r="I1561">
        <v>259.535753489645</v>
      </c>
      <c r="J1561">
        <v>-1.8131038511463</v>
      </c>
      <c r="K1561">
        <v>58.249717561408602</v>
      </c>
      <c r="L1561">
        <v>37.220083663721901</v>
      </c>
      <c r="M1561">
        <v>18.893672540938098</v>
      </c>
      <c r="N1561">
        <v>2.5003250505702801</v>
      </c>
      <c r="O1561">
        <v>66.193903471634201</v>
      </c>
      <c r="P1561">
        <v>854.34343434343396</v>
      </c>
      <c r="Q1561">
        <v>0.15596765741726301</v>
      </c>
    </row>
    <row r="1562" spans="1:17" hidden="1" x14ac:dyDescent="0.3">
      <c r="A1562" t="s">
        <v>3280</v>
      </c>
      <c r="B1562" t="s">
        <v>3281</v>
      </c>
      <c r="C1562" t="str">
        <f>IFERROR(VLOOKUP(Table1[[#This Row],[Ticker]],[1]!Table1[[Symbol]:[Industry]],2,FALSE),"-")</f>
        <v>-</v>
      </c>
      <c r="D1562" t="s">
        <v>46</v>
      </c>
      <c r="E1562">
        <v>811.48518681999997</v>
      </c>
      <c r="F1562">
        <v>142.01</v>
      </c>
      <c r="G1562">
        <v>336.90332644806398</v>
      </c>
      <c r="H1562">
        <v>-12.6238667982682</v>
      </c>
      <c r="I1562">
        <v>55.609391116078001</v>
      </c>
      <c r="J1562">
        <v>-8.4091057157499804</v>
      </c>
      <c r="K1562">
        <v>133.92333184269401</v>
      </c>
      <c r="L1562">
        <v>105.007203942834</v>
      </c>
      <c r="M1562">
        <v>51.768351148087902</v>
      </c>
      <c r="N1562">
        <v>1.1378927830478001</v>
      </c>
      <c r="O1562">
        <v>13.3582142102668</v>
      </c>
      <c r="P1562">
        <v>373.36666666666599</v>
      </c>
      <c r="Q1562">
        <v>8.6446331950906993E-2</v>
      </c>
    </row>
    <row r="1563" spans="1:17" hidden="1" x14ac:dyDescent="0.3">
      <c r="A1563" t="s">
        <v>3282</v>
      </c>
      <c r="B1563" t="s">
        <v>3283</v>
      </c>
      <c r="C1563" t="str">
        <f>IFERROR(VLOOKUP(Table1[[#This Row],[Ticker]],[1]!Table1[[Symbol]:[Industry]],2,FALSE),"-")</f>
        <v>-</v>
      </c>
      <c r="D1563" t="s">
        <v>244</v>
      </c>
      <c r="E1563">
        <v>808.97357704000001</v>
      </c>
      <c r="F1563">
        <v>1326.8</v>
      </c>
      <c r="G1563">
        <v>57.349555133273199</v>
      </c>
      <c r="H1563">
        <v>14.6830741115016</v>
      </c>
      <c r="I1563">
        <v>-6.0759895289576198</v>
      </c>
      <c r="J1563">
        <v>-2.6004226351881599</v>
      </c>
      <c r="K1563">
        <v>1251.57414933379</v>
      </c>
      <c r="L1563">
        <v>1134.95603186123</v>
      </c>
      <c r="M1563">
        <v>50.841343877987498</v>
      </c>
      <c r="N1563">
        <v>1.4763509750225201</v>
      </c>
      <c r="O1563">
        <v>22.927343985528999</v>
      </c>
      <c r="P1563">
        <v>95.405007363770196</v>
      </c>
      <c r="Q1563">
        <v>5.7978959258573E-2</v>
      </c>
    </row>
    <row r="1564" spans="1:17" hidden="1" x14ac:dyDescent="0.3">
      <c r="A1564" t="s">
        <v>3284</v>
      </c>
      <c r="B1564" t="s">
        <v>3285</v>
      </c>
      <c r="C1564" t="str">
        <f>IFERROR(VLOOKUP(Table1[[#This Row],[Ticker]],[1]!Table1[[Symbol]:[Industry]],2,FALSE),"-")</f>
        <v>-</v>
      </c>
      <c r="D1564" t="s">
        <v>1492</v>
      </c>
      <c r="E1564">
        <v>806.02562399999999</v>
      </c>
      <c r="F1564">
        <v>671.5</v>
      </c>
      <c r="G1564">
        <v>10.841522620189799</v>
      </c>
      <c r="H1564">
        <v>7.6976970095530604</v>
      </c>
      <c r="I1564">
        <v>-2.6254957125357001</v>
      </c>
      <c r="J1564">
        <v>5.1371731659087798</v>
      </c>
      <c r="K1564">
        <v>600.25209000369398</v>
      </c>
      <c r="L1564">
        <v>575.59083249518096</v>
      </c>
      <c r="M1564">
        <v>71.139014694527901</v>
      </c>
      <c r="N1564">
        <v>1.2967091683031799</v>
      </c>
      <c r="O1564">
        <v>15.8600148920327</v>
      </c>
      <c r="P1564">
        <v>44.253490870032202</v>
      </c>
      <c r="Q1564">
        <v>-1.0503036249649E-2</v>
      </c>
    </row>
    <row r="1565" spans="1:17" hidden="1" x14ac:dyDescent="0.3">
      <c r="A1565" t="s">
        <v>3286</v>
      </c>
      <c r="B1565" t="s">
        <v>3287</v>
      </c>
      <c r="C1565" t="str">
        <f>IFERROR(VLOOKUP(Table1[[#This Row],[Ticker]],[1]!Table1[[Symbol]:[Industry]],2,FALSE),"-")</f>
        <v>-</v>
      </c>
      <c r="D1565" t="s">
        <v>308</v>
      </c>
      <c r="E1565">
        <v>800.46316122999997</v>
      </c>
      <c r="F1565">
        <v>126.74</v>
      </c>
      <c r="G1565">
        <v>5155.1633698791102</v>
      </c>
      <c r="H1565">
        <v>10.966926504988299</v>
      </c>
      <c r="I1565">
        <v>193.76520978202001</v>
      </c>
      <c r="J1565">
        <v>-1.0507150328489701</v>
      </c>
      <c r="K1565">
        <v>52.636117086373702</v>
      </c>
      <c r="L1565">
        <v>18.7472792673769</v>
      </c>
      <c r="M1565">
        <v>99.912193781301397</v>
      </c>
      <c r="N1565">
        <v>0.505878401074907</v>
      </c>
      <c r="O1565">
        <v>0</v>
      </c>
      <c r="P1565">
        <v>6237</v>
      </c>
      <c r="Q1565">
        <v>0.12405627005953899</v>
      </c>
    </row>
    <row r="1566" spans="1:17" hidden="1" x14ac:dyDescent="0.3">
      <c r="A1566" t="s">
        <v>3288</v>
      </c>
      <c r="B1566" t="s">
        <v>3289</v>
      </c>
      <c r="C1566" t="str">
        <f>IFERROR(VLOOKUP(Table1[[#This Row],[Ticker]],[1]!Table1[[Symbol]:[Industry]],2,FALSE),"-")</f>
        <v>-</v>
      </c>
      <c r="D1566" t="s">
        <v>114</v>
      </c>
      <c r="E1566">
        <v>800.03665739999997</v>
      </c>
      <c r="F1566">
        <v>620.25</v>
      </c>
      <c r="G1566">
        <v>94.309755261825501</v>
      </c>
      <c r="H1566">
        <v>-6.7233683719238799</v>
      </c>
      <c r="I1566">
        <v>76.309200280207506</v>
      </c>
      <c r="J1566">
        <v>-0.27792981933718403</v>
      </c>
      <c r="K1566">
        <v>620.19938367290297</v>
      </c>
      <c r="L1566">
        <v>486.73394852300697</v>
      </c>
      <c r="M1566">
        <v>38.9253163616903</v>
      </c>
      <c r="N1566">
        <v>0.24778152086605201</v>
      </c>
      <c r="O1566">
        <v>28.375654977831498</v>
      </c>
      <c r="P1566">
        <v>154.31783479500299</v>
      </c>
      <c r="Q1566">
        <v>0.13788552529686901</v>
      </c>
    </row>
    <row r="1567" spans="1:17" hidden="1" x14ac:dyDescent="0.3">
      <c r="A1567" t="s">
        <v>3290</v>
      </c>
      <c r="B1567" t="s">
        <v>3291</v>
      </c>
      <c r="C1567" t="str">
        <f>IFERROR(VLOOKUP(Table1[[#This Row],[Ticker]],[1]!Table1[[Symbol]:[Industry]],2,FALSE),"-")</f>
        <v>-</v>
      </c>
      <c r="D1567" t="s">
        <v>140</v>
      </c>
      <c r="E1567">
        <v>795.795847095</v>
      </c>
      <c r="F1567">
        <v>380.55</v>
      </c>
      <c r="G1567">
        <v>84.6948790001791</v>
      </c>
      <c r="H1567">
        <v>1.9661328664203801</v>
      </c>
      <c r="I1567">
        <v>35.439057697278201</v>
      </c>
      <c r="J1567">
        <v>-3.3338782981550898</v>
      </c>
      <c r="K1567">
        <v>353.263246549011</v>
      </c>
      <c r="L1567">
        <v>282.36741863120699</v>
      </c>
      <c r="M1567">
        <v>46.950019448245698</v>
      </c>
      <c r="N1567">
        <v>0.67612755549990999</v>
      </c>
      <c r="O1567">
        <v>9.9592694783865401</v>
      </c>
      <c r="P1567">
        <v>134.47319778188501</v>
      </c>
      <c r="Q1567">
        <v>6.4221742878036003E-2</v>
      </c>
    </row>
    <row r="1568" spans="1:17" hidden="1" x14ac:dyDescent="0.3">
      <c r="A1568" t="s">
        <v>3292</v>
      </c>
      <c r="B1568" t="s">
        <v>3293</v>
      </c>
      <c r="C1568" t="str">
        <f>IFERROR(VLOOKUP(Table1[[#This Row],[Ticker]],[1]!Table1[[Symbol]:[Industry]],2,FALSE),"-")</f>
        <v>-</v>
      </c>
      <c r="D1568" t="s">
        <v>258</v>
      </c>
      <c r="E1568">
        <v>793.60391685000002</v>
      </c>
      <c r="F1568">
        <v>429.05</v>
      </c>
      <c r="G1568">
        <v>91.241057779353696</v>
      </c>
      <c r="H1568">
        <v>-6.47426115129851</v>
      </c>
      <c r="I1568">
        <v>3.9472630327338898</v>
      </c>
      <c r="J1568">
        <v>-1.21047767121483</v>
      </c>
      <c r="K1568">
        <v>422.81228513605703</v>
      </c>
      <c r="L1568">
        <v>353.92938833996601</v>
      </c>
      <c r="M1568">
        <v>47.134067706203197</v>
      </c>
      <c r="N1568">
        <v>0.83971300142380501</v>
      </c>
      <c r="O1568">
        <v>10.884512294604299</v>
      </c>
      <c r="P1568">
        <v>145.031410622501</v>
      </c>
      <c r="Q1568">
        <v>0.17896395281586</v>
      </c>
    </row>
    <row r="1569" spans="1:17" hidden="1" x14ac:dyDescent="0.3">
      <c r="A1569" t="s">
        <v>3294</v>
      </c>
      <c r="B1569" t="s">
        <v>3295</v>
      </c>
      <c r="C1569" t="str">
        <f>IFERROR(VLOOKUP(Table1[[#This Row],[Ticker]],[1]!Table1[[Symbol]:[Industry]],2,FALSE),"-")</f>
        <v>-</v>
      </c>
      <c r="D1569" t="s">
        <v>130</v>
      </c>
      <c r="E1569">
        <v>791.78700000000003</v>
      </c>
      <c r="F1569">
        <v>694.55</v>
      </c>
      <c r="G1569">
        <v>254.80114035296</v>
      </c>
      <c r="H1569">
        <v>-16.463237998421398</v>
      </c>
      <c r="I1569">
        <v>62.372625546160201</v>
      </c>
      <c r="J1569">
        <v>-12.5127403493046</v>
      </c>
      <c r="K1569">
        <v>714.30212380512796</v>
      </c>
      <c r="L1569">
        <v>525.70459463302302</v>
      </c>
      <c r="M1569">
        <v>38.904951933591597</v>
      </c>
      <c r="N1569">
        <v>0.64429674706305096</v>
      </c>
      <c r="O1569">
        <v>36.923187675473301</v>
      </c>
      <c r="P1569">
        <v>310.85477669328498</v>
      </c>
      <c r="Q1569">
        <v>0.19637337326620899</v>
      </c>
    </row>
    <row r="1570" spans="1:17" hidden="1" x14ac:dyDescent="0.3">
      <c r="A1570" t="s">
        <v>3296</v>
      </c>
      <c r="B1570" t="s">
        <v>3297</v>
      </c>
      <c r="C1570" t="str">
        <f>IFERROR(VLOOKUP(Table1[[#This Row],[Ticker]],[1]!Table1[[Symbol]:[Industry]],2,FALSE),"-")</f>
        <v>-</v>
      </c>
      <c r="D1570" t="s">
        <v>46</v>
      </c>
      <c r="E1570">
        <v>789.09320749999995</v>
      </c>
      <c r="F1570">
        <v>276.14999999999998</v>
      </c>
      <c r="G1570">
        <v>-9.1263888604193895</v>
      </c>
      <c r="H1570">
        <v>-3.84951410066809</v>
      </c>
      <c r="I1570">
        <v>-10.992543299155599</v>
      </c>
      <c r="J1570">
        <v>-0.78942350615989798</v>
      </c>
      <c r="K1570">
        <v>252.57812011576999</v>
      </c>
      <c r="L1570">
        <v>249.60912050794801</v>
      </c>
      <c r="M1570">
        <v>62.903666808263097</v>
      </c>
      <c r="N1570">
        <v>1.07194350024268</v>
      </c>
      <c r="O1570">
        <v>44.3237370994025</v>
      </c>
      <c r="P1570">
        <v>53.4166666666666</v>
      </c>
      <c r="Q1570">
        <v>8.8433701570715006E-2</v>
      </c>
    </row>
    <row r="1571" spans="1:17" hidden="1" x14ac:dyDescent="0.3">
      <c r="A1571" t="s">
        <v>3298</v>
      </c>
      <c r="B1571" t="s">
        <v>3299</v>
      </c>
      <c r="C1571" t="str">
        <f>IFERROR(VLOOKUP(Table1[[#This Row],[Ticker]],[1]!Table1[[Symbol]:[Industry]],2,FALSE),"-")</f>
        <v>-</v>
      </c>
      <c r="D1571" t="s">
        <v>647</v>
      </c>
      <c r="E1571">
        <v>787.12525000000005</v>
      </c>
      <c r="F1571">
        <v>898.75</v>
      </c>
      <c r="G1571">
        <v>14.595350630841001</v>
      </c>
      <c r="H1571">
        <v>33.851770818692998</v>
      </c>
      <c r="I1571">
        <v>22.997151240812201</v>
      </c>
      <c r="J1571">
        <v>22.956134282219502</v>
      </c>
      <c r="K1571">
        <v>711.62281748360499</v>
      </c>
      <c r="L1571">
        <v>663.77495057446902</v>
      </c>
      <c r="M1571">
        <v>80.347630376696799</v>
      </c>
      <c r="N1571">
        <v>2.2775051751014801</v>
      </c>
      <c r="O1571">
        <v>8.1502086230876092</v>
      </c>
      <c r="P1571">
        <v>83.2313965341488</v>
      </c>
      <c r="Q1571">
        <v>-5.7279013218632997E-2</v>
      </c>
    </row>
    <row r="1572" spans="1:17" hidden="1" x14ac:dyDescent="0.3">
      <c r="A1572" t="s">
        <v>3300</v>
      </c>
      <c r="B1572" t="s">
        <v>3301</v>
      </c>
      <c r="C1572" t="str">
        <f>IFERROR(VLOOKUP(Table1[[#This Row],[Ticker]],[1]!Table1[[Symbol]:[Industry]],2,FALSE),"-")</f>
        <v>-</v>
      </c>
      <c r="D1572" t="s">
        <v>409</v>
      </c>
      <c r="E1572">
        <v>784.61795462999999</v>
      </c>
      <c r="F1572">
        <v>61.85</v>
      </c>
      <c r="G1572">
        <v>-41.6688769405662</v>
      </c>
      <c r="H1572">
        <v>-5.3346879810294103</v>
      </c>
      <c r="I1572">
        <v>-16.9525841214212</v>
      </c>
      <c r="J1572">
        <v>0.95794297580902299</v>
      </c>
      <c r="K1572">
        <v>59.3973578445325</v>
      </c>
      <c r="L1572">
        <v>63.442627864571698</v>
      </c>
      <c r="M1572">
        <v>71.161023636790105</v>
      </c>
      <c r="N1572">
        <v>0.77241120249446404</v>
      </c>
      <c r="O1572">
        <v>58.447857720290997</v>
      </c>
      <c r="P1572">
        <v>32.725321888411997</v>
      </c>
      <c r="Q1572">
        <v>1.1977919685247E-2</v>
      </c>
    </row>
    <row r="1573" spans="1:17" hidden="1" x14ac:dyDescent="0.3">
      <c r="A1573" t="s">
        <v>3302</v>
      </c>
      <c r="B1573" t="s">
        <v>3303</v>
      </c>
      <c r="C1573" t="str">
        <f>IFERROR(VLOOKUP(Table1[[#This Row],[Ticker]],[1]!Table1[[Symbol]:[Industry]],2,FALSE),"-")</f>
        <v>-</v>
      </c>
      <c r="D1573" t="s">
        <v>338</v>
      </c>
      <c r="E1573">
        <v>784.08615599999996</v>
      </c>
      <c r="F1573">
        <v>100.52</v>
      </c>
      <c r="G1573">
        <v>104.150664348475</v>
      </c>
      <c r="H1573">
        <v>7.0242877829525101</v>
      </c>
      <c r="I1573">
        <v>52.182280017704997</v>
      </c>
      <c r="J1573">
        <v>1.44928496715102</v>
      </c>
      <c r="K1573">
        <v>89.780825015324496</v>
      </c>
      <c r="L1573">
        <v>71.290355391406706</v>
      </c>
      <c r="M1573">
        <v>63.312730276254399</v>
      </c>
      <c r="N1573">
        <v>0.90881049540370096</v>
      </c>
      <c r="O1573">
        <v>7.8591325109431001</v>
      </c>
      <c r="P1573">
        <v>160.41450777201999</v>
      </c>
      <c r="Q1573">
        <v>0.11086620533772901</v>
      </c>
    </row>
    <row r="1574" spans="1:17" hidden="1" x14ac:dyDescent="0.3">
      <c r="A1574" t="s">
        <v>3304</v>
      </c>
      <c r="B1574" t="s">
        <v>3305</v>
      </c>
      <c r="C1574" t="str">
        <f>IFERROR(VLOOKUP(Table1[[#This Row],[Ticker]],[1]!Table1[[Symbol]:[Industry]],2,FALSE),"-")</f>
        <v>-</v>
      </c>
      <c r="D1574" t="s">
        <v>1391</v>
      </c>
      <c r="E1574">
        <v>783.05209200000002</v>
      </c>
      <c r="F1574">
        <v>773</v>
      </c>
      <c r="G1574">
        <v>565.43419389938299</v>
      </c>
      <c r="H1574">
        <v>19.9562390299265</v>
      </c>
      <c r="I1574">
        <v>52.0910004404967</v>
      </c>
      <c r="J1574">
        <v>-2.90985208868653</v>
      </c>
      <c r="K1574">
        <v>620.76808645225503</v>
      </c>
      <c r="L1574">
        <v>407.700989958592</v>
      </c>
      <c r="M1574">
        <v>63.880325686275299</v>
      </c>
      <c r="N1574">
        <v>2.3417914719068902</v>
      </c>
      <c r="O1574">
        <v>8.3441138421733498</v>
      </c>
      <c r="P1574">
        <v>591.104157353598</v>
      </c>
    </row>
    <row r="1575" spans="1:17" hidden="1" x14ac:dyDescent="0.3">
      <c r="A1575" t="s">
        <v>3306</v>
      </c>
      <c r="B1575" t="s">
        <v>3307</v>
      </c>
      <c r="C1575" t="str">
        <f>IFERROR(VLOOKUP(Table1[[#This Row],[Ticker]],[1]!Table1[[Symbol]:[Industry]],2,FALSE),"-")</f>
        <v>-</v>
      </c>
      <c r="E1575">
        <v>780.19500000000005</v>
      </c>
      <c r="F1575">
        <v>650</v>
      </c>
      <c r="G1575">
        <v>-2.3537046797894399</v>
      </c>
      <c r="H1575">
        <v>46.2100641904158</v>
      </c>
      <c r="I1575">
        <v>31.341531864720999</v>
      </c>
      <c r="J1575">
        <v>4.02391183282265</v>
      </c>
      <c r="K1575">
        <v>499.29802017663798</v>
      </c>
      <c r="L1575">
        <v>438.05673419646001</v>
      </c>
      <c r="M1575">
        <v>72.319986513082199</v>
      </c>
      <c r="N1575">
        <v>2.0709174574517202</v>
      </c>
      <c r="O1575">
        <v>3.0769230769230602</v>
      </c>
      <c r="P1575">
        <v>95.783132530120398</v>
      </c>
      <c r="Q1575">
        <v>0.120152041904812</v>
      </c>
    </row>
    <row r="1576" spans="1:17" hidden="1" x14ac:dyDescent="0.3">
      <c r="A1576" t="s">
        <v>3308</v>
      </c>
      <c r="B1576" t="s">
        <v>3309</v>
      </c>
      <c r="C1576" t="str">
        <f>IFERROR(VLOOKUP(Table1[[#This Row],[Ticker]],[1]!Table1[[Symbol]:[Industry]],2,FALSE),"-")</f>
        <v>-</v>
      </c>
      <c r="D1576" t="s">
        <v>193</v>
      </c>
      <c r="E1576">
        <v>777.586373245</v>
      </c>
      <c r="F1576">
        <v>1005.95</v>
      </c>
      <c r="G1576">
        <v>-10.5134183222826</v>
      </c>
      <c r="H1576">
        <v>4.9635445327728798</v>
      </c>
      <c r="I1576">
        <v>-1.1324023715099201</v>
      </c>
      <c r="J1576">
        <v>2.3690149366001201</v>
      </c>
      <c r="K1576">
        <v>948.35331932235601</v>
      </c>
      <c r="L1576">
        <v>859.63429585491201</v>
      </c>
      <c r="M1576">
        <v>48.362771042892298</v>
      </c>
      <c r="N1576">
        <v>0.64242650415334102</v>
      </c>
      <c r="O1576">
        <v>8.6982454396341709</v>
      </c>
      <c r="P1576">
        <v>56.458511548331899</v>
      </c>
      <c r="Q1576">
        <v>-3.8930834738889003E-2</v>
      </c>
    </row>
    <row r="1577" spans="1:17" hidden="1" x14ac:dyDescent="0.3">
      <c r="A1577" t="s">
        <v>3310</v>
      </c>
      <c r="B1577" t="s">
        <v>3311</v>
      </c>
      <c r="C1577" t="str">
        <f>IFERROR(VLOOKUP(Table1[[#This Row],[Ticker]],[1]!Table1[[Symbol]:[Industry]],2,FALSE),"-")</f>
        <v>-</v>
      </c>
      <c r="D1577" t="s">
        <v>130</v>
      </c>
      <c r="E1577">
        <v>775.71821626099995</v>
      </c>
      <c r="F1577">
        <v>235.19</v>
      </c>
      <c r="G1577">
        <v>-32.340598374850401</v>
      </c>
      <c r="H1577">
        <v>-7.6651319378153602</v>
      </c>
      <c r="I1577">
        <v>-17.935509374474599</v>
      </c>
      <c r="J1577">
        <v>-10.3619990795415</v>
      </c>
      <c r="O1577">
        <v>16.076363790977499</v>
      </c>
      <c r="P1577">
        <v>4.04335324043352</v>
      </c>
    </row>
    <row r="1578" spans="1:17" hidden="1" x14ac:dyDescent="0.3">
      <c r="A1578" t="s">
        <v>3312</v>
      </c>
      <c r="B1578" t="s">
        <v>3313</v>
      </c>
      <c r="C1578" t="str">
        <f>IFERROR(VLOOKUP(Table1[[#This Row],[Ticker]],[1]!Table1[[Symbol]:[Industry]],2,FALSE),"-")</f>
        <v>-</v>
      </c>
      <c r="D1578" t="s">
        <v>244</v>
      </c>
      <c r="E1578">
        <v>775.40384107499995</v>
      </c>
      <c r="F1578">
        <v>420.15</v>
      </c>
      <c r="G1578">
        <v>132.804352140985</v>
      </c>
      <c r="H1578">
        <v>-2.1920529137803899</v>
      </c>
      <c r="I1578">
        <v>29.701406371525099</v>
      </c>
      <c r="J1578">
        <v>-6.0956588530736902</v>
      </c>
      <c r="K1578">
        <v>405.736841664775</v>
      </c>
      <c r="L1578">
        <v>323.41804655350199</v>
      </c>
      <c r="M1578">
        <v>29.612725386784401</v>
      </c>
      <c r="N1578">
        <v>0.308279154404352</v>
      </c>
      <c r="O1578">
        <v>13.5189813161965</v>
      </c>
      <c r="P1578">
        <v>183.88513513513499</v>
      </c>
      <c r="Q1578">
        <v>0.12248601029749499</v>
      </c>
    </row>
    <row r="1579" spans="1:17" hidden="1" x14ac:dyDescent="0.3">
      <c r="A1579" t="s">
        <v>3314</v>
      </c>
      <c r="B1579" t="s">
        <v>3315</v>
      </c>
      <c r="C1579" t="str">
        <f>IFERROR(VLOOKUP(Table1[[#This Row],[Ticker]],[1]!Table1[[Symbol]:[Industry]],2,FALSE),"-")</f>
        <v>-</v>
      </c>
      <c r="D1579" t="s">
        <v>173</v>
      </c>
      <c r="E1579">
        <v>772.2394352</v>
      </c>
      <c r="F1579">
        <v>302.8</v>
      </c>
      <c r="G1579">
        <v>23.0895550915962</v>
      </c>
      <c r="H1579">
        <v>3.0881351076391699</v>
      </c>
      <c r="I1579">
        <v>32.583106543785</v>
      </c>
      <c r="J1579">
        <v>7.4314278242938698</v>
      </c>
      <c r="K1579">
        <v>280.63426785705798</v>
      </c>
      <c r="L1579">
        <v>251.07229760466501</v>
      </c>
      <c r="M1579">
        <v>76.208303345640999</v>
      </c>
      <c r="N1579">
        <v>2.4809821430144199</v>
      </c>
      <c r="O1579">
        <v>6.7371202113606303</v>
      </c>
      <c r="P1579">
        <v>65.826944140197099</v>
      </c>
      <c r="Q1579">
        <v>6.7814202788225003E-2</v>
      </c>
    </row>
    <row r="1580" spans="1:17" hidden="1" x14ac:dyDescent="0.3">
      <c r="A1580" t="s">
        <v>3316</v>
      </c>
      <c r="B1580" t="s">
        <v>3317</v>
      </c>
      <c r="C1580" t="str">
        <f>IFERROR(VLOOKUP(Table1[[#This Row],[Ticker]],[1]!Table1[[Symbol]:[Industry]],2,FALSE),"-")</f>
        <v>-</v>
      </c>
      <c r="D1580" t="s">
        <v>170</v>
      </c>
      <c r="E1580">
        <v>772.14032568000005</v>
      </c>
      <c r="F1580">
        <v>309.60000000000002</v>
      </c>
      <c r="G1580">
        <v>-24.028466408910202</v>
      </c>
      <c r="H1580">
        <v>-6.0190968664311297</v>
      </c>
      <c r="I1580">
        <v>-22.8708701711844</v>
      </c>
      <c r="J1580">
        <v>-1.61321503284898</v>
      </c>
      <c r="K1580">
        <v>315.75600299758099</v>
      </c>
      <c r="L1580">
        <v>312.83535699004301</v>
      </c>
      <c r="M1580">
        <v>43.039954945458497</v>
      </c>
      <c r="N1580">
        <v>0.64788495564655302</v>
      </c>
      <c r="O1580">
        <v>22.7390180878552</v>
      </c>
      <c r="P1580">
        <v>26.2385321100917</v>
      </c>
      <c r="Q1580">
        <v>-9.3661443585870002E-3</v>
      </c>
    </row>
    <row r="1581" spans="1:17" hidden="1" x14ac:dyDescent="0.3">
      <c r="A1581" t="s">
        <v>3318</v>
      </c>
      <c r="B1581" t="s">
        <v>3319</v>
      </c>
      <c r="C1581" t="str">
        <f>IFERROR(VLOOKUP(Table1[[#This Row],[Ticker]],[1]!Table1[[Symbol]:[Industry]],2,FALSE),"-")</f>
        <v>-</v>
      </c>
      <c r="D1581" t="s">
        <v>258</v>
      </c>
      <c r="E1581">
        <v>771.43364890500004</v>
      </c>
      <c r="F1581">
        <v>409.45</v>
      </c>
      <c r="G1581">
        <v>71.275683491431394</v>
      </c>
      <c r="H1581">
        <v>-6.6812463956466797</v>
      </c>
      <c r="I1581">
        <v>85.680772491807204</v>
      </c>
      <c r="J1581">
        <v>-9.2891913091929297</v>
      </c>
      <c r="K1581">
        <v>379.276204435659</v>
      </c>
      <c r="M1581">
        <v>43.134208958035302</v>
      </c>
      <c r="N1581">
        <v>0.67074743237886902</v>
      </c>
      <c r="O1581">
        <v>19.672731713273901</v>
      </c>
      <c r="P1581">
        <v>109.974358974358</v>
      </c>
    </row>
    <row r="1582" spans="1:17" hidden="1" x14ac:dyDescent="0.3">
      <c r="A1582" t="s">
        <v>3320</v>
      </c>
      <c r="B1582" t="s">
        <v>3321</v>
      </c>
      <c r="C1582" t="str">
        <f>IFERROR(VLOOKUP(Table1[[#This Row],[Ticker]],[1]!Table1[[Symbol]:[Industry]],2,FALSE),"-")</f>
        <v>-</v>
      </c>
      <c r="D1582" t="s">
        <v>384</v>
      </c>
      <c r="E1582">
        <v>770.89108391000002</v>
      </c>
      <c r="F1582">
        <v>314.39999999999998</v>
      </c>
      <c r="G1582">
        <v>-10.5262168876526</v>
      </c>
      <c r="H1582">
        <v>13.693845123391201</v>
      </c>
      <c r="I1582">
        <v>-3.9061583875941901</v>
      </c>
      <c r="J1582">
        <v>0.450223053454964</v>
      </c>
      <c r="K1582">
        <v>282.20376876023801</v>
      </c>
      <c r="L1582">
        <v>253.35711697424199</v>
      </c>
      <c r="M1582">
        <v>55.228408222446603</v>
      </c>
      <c r="N1582">
        <v>1.09056799388188</v>
      </c>
      <c r="O1582">
        <v>8.4605597964376695</v>
      </c>
      <c r="P1582">
        <v>66.217287866772395</v>
      </c>
      <c r="Q1582">
        <v>0.102251762644676</v>
      </c>
    </row>
    <row r="1583" spans="1:17" hidden="1" x14ac:dyDescent="0.3">
      <c r="A1583" t="s">
        <v>3322</v>
      </c>
      <c r="B1583" t="s">
        <v>3323</v>
      </c>
      <c r="C1583" t="str">
        <f>IFERROR(VLOOKUP(Table1[[#This Row],[Ticker]],[1]!Table1[[Symbol]:[Industry]],2,FALSE),"-")</f>
        <v>-</v>
      </c>
      <c r="D1583" t="s">
        <v>193</v>
      </c>
      <c r="E1583">
        <v>769.76544000000001</v>
      </c>
      <c r="F1583">
        <v>137.36000000000001</v>
      </c>
      <c r="G1583">
        <v>-21.8845460004943</v>
      </c>
      <c r="H1583">
        <v>1.42252443435039</v>
      </c>
      <c r="I1583">
        <v>-13.915476863478199</v>
      </c>
      <c r="J1583">
        <v>-3.6815394056088202</v>
      </c>
      <c r="K1583">
        <v>131.366285507561</v>
      </c>
      <c r="L1583">
        <v>130.24092386598201</v>
      </c>
      <c r="M1583">
        <v>53.126941270096196</v>
      </c>
      <c r="N1583">
        <v>0.89424950789879998</v>
      </c>
      <c r="O1583">
        <v>21.141525917297599</v>
      </c>
      <c r="P1583">
        <v>27.067530064754799</v>
      </c>
      <c r="Q1583">
        <v>3.2273196901268002E-2</v>
      </c>
    </row>
    <row r="1584" spans="1:17" hidden="1" x14ac:dyDescent="0.3">
      <c r="A1584" t="s">
        <v>3324</v>
      </c>
      <c r="B1584" t="s">
        <v>3325</v>
      </c>
      <c r="C1584" t="str">
        <f>IFERROR(VLOOKUP(Table1[[#This Row],[Ticker]],[1]!Table1[[Symbol]:[Industry]],2,FALSE),"-")</f>
        <v>-</v>
      </c>
      <c r="D1584" t="s">
        <v>220</v>
      </c>
      <c r="E1584">
        <v>768.20985050000002</v>
      </c>
      <c r="F1584">
        <v>162.94999999999999</v>
      </c>
      <c r="G1584">
        <v>170.220447504688</v>
      </c>
      <c r="H1584">
        <v>34.2488053261376</v>
      </c>
      <c r="I1584">
        <v>43.925601736636402</v>
      </c>
      <c r="J1584">
        <v>-1.0205217961339901</v>
      </c>
      <c r="K1584">
        <v>132.717997178894</v>
      </c>
      <c r="L1584">
        <v>106.34857013271299</v>
      </c>
      <c r="M1584">
        <v>68.451495845273897</v>
      </c>
      <c r="N1584">
        <v>1.80312318496024</v>
      </c>
      <c r="O1584">
        <v>8.00859159251306</v>
      </c>
      <c r="P1584">
        <v>211.27029608404899</v>
      </c>
      <c r="Q1584">
        <v>9.3450526327832004E-2</v>
      </c>
    </row>
    <row r="1585" spans="1:17" hidden="1" x14ac:dyDescent="0.3">
      <c r="A1585" t="s">
        <v>3326</v>
      </c>
      <c r="B1585" t="s">
        <v>3327</v>
      </c>
      <c r="C1585" t="str">
        <f>IFERROR(VLOOKUP(Table1[[#This Row],[Ticker]],[1]!Table1[[Symbol]:[Industry]],2,FALSE),"-")</f>
        <v>-</v>
      </c>
      <c r="D1585" t="s">
        <v>220</v>
      </c>
      <c r="E1585">
        <v>767.41980330000001</v>
      </c>
      <c r="F1585">
        <v>30.57</v>
      </c>
      <c r="G1585">
        <v>63.803720756310703</v>
      </c>
      <c r="H1585">
        <v>-9.7098144285675101</v>
      </c>
      <c r="I1585">
        <v>-47.497665442575602</v>
      </c>
      <c r="J1585">
        <v>1.68079729226761</v>
      </c>
      <c r="K1585">
        <v>32.289087678415399</v>
      </c>
      <c r="L1585">
        <v>31.808317494409799</v>
      </c>
      <c r="M1585">
        <v>39.3741792669028</v>
      </c>
      <c r="N1585">
        <v>1.07769288649439</v>
      </c>
      <c r="O1585">
        <v>136.76807327445201</v>
      </c>
      <c r="P1585">
        <v>126.94877505567899</v>
      </c>
      <c r="Q1585">
        <v>0.144484436692117</v>
      </c>
    </row>
    <row r="1586" spans="1:17" hidden="1" x14ac:dyDescent="0.3">
      <c r="A1586" t="s">
        <v>3328</v>
      </c>
      <c r="B1586" t="s">
        <v>3329</v>
      </c>
      <c r="C1586" t="str">
        <f>IFERROR(VLOOKUP(Table1[[#This Row],[Ticker]],[1]!Table1[[Symbol]:[Industry]],2,FALSE),"-")</f>
        <v>-</v>
      </c>
      <c r="D1586" t="s">
        <v>130</v>
      </c>
      <c r="E1586">
        <v>766.77539000000002</v>
      </c>
      <c r="F1586">
        <v>310.64999999999998</v>
      </c>
      <c r="G1586">
        <v>199.44777594923801</v>
      </c>
      <c r="H1586">
        <v>7.2777386596964497</v>
      </c>
      <c r="I1586">
        <v>213.85286494961301</v>
      </c>
      <c r="J1586">
        <v>-8.36955561255912</v>
      </c>
      <c r="K1586">
        <v>277.82116971248098</v>
      </c>
      <c r="M1586">
        <v>41.487321405982399</v>
      </c>
      <c r="N1586">
        <v>0.916424026744311</v>
      </c>
      <c r="O1586">
        <v>26.798647996137099</v>
      </c>
      <c r="P1586">
        <v>244.97501388117701</v>
      </c>
    </row>
    <row r="1587" spans="1:17" hidden="1" x14ac:dyDescent="0.3">
      <c r="A1587" t="s">
        <v>3330</v>
      </c>
      <c r="B1587" t="s">
        <v>3331</v>
      </c>
      <c r="C1587" t="str">
        <f>IFERROR(VLOOKUP(Table1[[#This Row],[Ticker]],[1]!Table1[[Symbol]:[Industry]],2,FALSE),"-")</f>
        <v>-</v>
      </c>
      <c r="D1587" t="s">
        <v>550</v>
      </c>
      <c r="E1587">
        <v>764.30563331999997</v>
      </c>
      <c r="F1587">
        <v>216.6</v>
      </c>
      <c r="G1587">
        <v>91.6907992151271</v>
      </c>
      <c r="H1587">
        <v>8.9515347288512999</v>
      </c>
      <c r="I1587">
        <v>11.350466616072501</v>
      </c>
      <c r="J1587">
        <v>-5.3878744125037397</v>
      </c>
      <c r="K1587">
        <v>196.32879191698899</v>
      </c>
      <c r="L1587">
        <v>164.58432326245199</v>
      </c>
      <c r="M1587">
        <v>47.8113452525564</v>
      </c>
      <c r="N1587">
        <v>0.783329700457567</v>
      </c>
      <c r="O1587">
        <v>8.9566020313942794</v>
      </c>
      <c r="P1587">
        <v>124.68879668049701</v>
      </c>
      <c r="Q1587">
        <v>0.111773819699637</v>
      </c>
    </row>
    <row r="1588" spans="1:17" hidden="1" x14ac:dyDescent="0.3">
      <c r="A1588" t="s">
        <v>3332</v>
      </c>
      <c r="B1588" t="s">
        <v>3333</v>
      </c>
      <c r="C1588" t="str">
        <f>IFERROR(VLOOKUP(Table1[[#This Row],[Ticker]],[1]!Table1[[Symbol]:[Industry]],2,FALSE),"-")</f>
        <v>-</v>
      </c>
      <c r="D1588" t="s">
        <v>901</v>
      </c>
      <c r="E1588">
        <v>762.44799999999998</v>
      </c>
      <c r="F1588">
        <v>2382.65</v>
      </c>
      <c r="G1588">
        <v>30.569380808079501</v>
      </c>
      <c r="H1588">
        <v>-6.8769382539891497</v>
      </c>
      <c r="I1588">
        <v>16.149564048834101</v>
      </c>
      <c r="J1588">
        <v>-5.6971916523001598</v>
      </c>
      <c r="K1588">
        <v>2300.8625954412901</v>
      </c>
      <c r="L1588">
        <v>1968.84140899974</v>
      </c>
      <c r="M1588">
        <v>39.581909204862598</v>
      </c>
      <c r="N1588">
        <v>0.51902074547764998</v>
      </c>
      <c r="O1588">
        <v>10.2973579837575</v>
      </c>
      <c r="P1588">
        <v>63.307059629883398</v>
      </c>
      <c r="Q1588">
        <v>-6.1591210574502002E-2</v>
      </c>
    </row>
    <row r="1589" spans="1:17" hidden="1" x14ac:dyDescent="0.3">
      <c r="A1589" t="s">
        <v>3334</v>
      </c>
      <c r="B1589" t="s">
        <v>3335</v>
      </c>
      <c r="C1589" t="str">
        <f>IFERROR(VLOOKUP(Table1[[#This Row],[Ticker]],[1]!Table1[[Symbol]:[Industry]],2,FALSE),"-")</f>
        <v>-</v>
      </c>
      <c r="D1589" t="s">
        <v>369</v>
      </c>
      <c r="E1589">
        <v>758.16457639999999</v>
      </c>
      <c r="F1589">
        <v>78.17</v>
      </c>
      <c r="G1589">
        <v>-4.8507980755447502</v>
      </c>
      <c r="H1589">
        <v>14.8016317736797</v>
      </c>
      <c r="I1589">
        <v>-4.0357935210550604</v>
      </c>
      <c r="J1589">
        <v>-1.20127965016391</v>
      </c>
      <c r="K1589">
        <v>73.148715545646596</v>
      </c>
      <c r="L1589">
        <v>72.009584064570205</v>
      </c>
      <c r="M1589">
        <v>55.097165417898097</v>
      </c>
      <c r="N1589">
        <v>1.90944576627054</v>
      </c>
      <c r="O1589">
        <v>23.129077651272802</v>
      </c>
      <c r="P1589">
        <v>31.821247892074201</v>
      </c>
      <c r="Q1589">
        <v>8.0227300801199997E-3</v>
      </c>
    </row>
    <row r="1590" spans="1:17" hidden="1" x14ac:dyDescent="0.3">
      <c r="A1590" t="s">
        <v>3336</v>
      </c>
      <c r="B1590" t="s">
        <v>3337</v>
      </c>
      <c r="C1590" t="str">
        <f>IFERROR(VLOOKUP(Table1[[#This Row],[Ticker]],[1]!Table1[[Symbol]:[Industry]],2,FALSE),"-")</f>
        <v>-</v>
      </c>
      <c r="D1590" t="s">
        <v>550</v>
      </c>
      <c r="E1590">
        <v>757.87279763000004</v>
      </c>
      <c r="F1590">
        <v>413.3</v>
      </c>
      <c r="G1590">
        <v>-43.471219309891801</v>
      </c>
      <c r="H1590">
        <v>-6.5054679721337596</v>
      </c>
      <c r="I1590">
        <v>-20.4696196207992</v>
      </c>
      <c r="J1590">
        <v>-5.1553661956396697</v>
      </c>
      <c r="K1590">
        <v>393.40798478650902</v>
      </c>
      <c r="L1590">
        <v>404.36519117703699</v>
      </c>
      <c r="M1590">
        <v>51.712921367146201</v>
      </c>
      <c r="N1590">
        <v>1.0702744640264199</v>
      </c>
      <c r="O1590">
        <v>25.816598112750999</v>
      </c>
      <c r="P1590">
        <v>32.723185613359</v>
      </c>
      <c r="Q1590">
        <v>8.2395085780947994E-2</v>
      </c>
    </row>
    <row r="1591" spans="1:17" hidden="1" x14ac:dyDescent="0.3">
      <c r="A1591" t="s">
        <v>3338</v>
      </c>
      <c r="B1591" t="s">
        <v>3339</v>
      </c>
      <c r="C1591" t="str">
        <f>IFERROR(VLOOKUP(Table1[[#This Row],[Ticker]],[1]!Table1[[Symbol]:[Industry]],2,FALSE),"-")</f>
        <v>-</v>
      </c>
      <c r="D1591" t="s">
        <v>550</v>
      </c>
      <c r="E1591">
        <v>757.56632951999995</v>
      </c>
      <c r="F1591">
        <v>239.54</v>
      </c>
      <c r="G1591">
        <v>2.87310067242786</v>
      </c>
      <c r="H1591">
        <v>14.59691351673</v>
      </c>
      <c r="I1591">
        <v>-1.88587902004974</v>
      </c>
      <c r="J1591">
        <v>-0.30188124939697197</v>
      </c>
      <c r="K1591">
        <v>207.09083881310099</v>
      </c>
      <c r="L1591">
        <v>195.35492536727199</v>
      </c>
      <c r="M1591">
        <v>59.6620988971803</v>
      </c>
      <c r="N1591">
        <v>2.0551262617183199</v>
      </c>
      <c r="O1591">
        <v>8.5413709610085995</v>
      </c>
      <c r="P1591">
        <v>54.392523364485903</v>
      </c>
      <c r="Q1591">
        <v>1.8984484482952001E-2</v>
      </c>
    </row>
    <row r="1592" spans="1:17" hidden="1" x14ac:dyDescent="0.3">
      <c r="A1592" t="s">
        <v>3340</v>
      </c>
      <c r="B1592" t="s">
        <v>3341</v>
      </c>
      <c r="C1592" t="str">
        <f>IFERROR(VLOOKUP(Table1[[#This Row],[Ticker]],[1]!Table1[[Symbol]:[Industry]],2,FALSE),"-")</f>
        <v>-</v>
      </c>
      <c r="D1592" t="s">
        <v>46</v>
      </c>
      <c r="E1592">
        <v>756.55499999999995</v>
      </c>
      <c r="F1592">
        <v>48.81</v>
      </c>
      <c r="G1592">
        <v>174.69926731501499</v>
      </c>
      <c r="H1592">
        <v>1.8245185998190401</v>
      </c>
      <c r="I1592">
        <v>37.093788160141997</v>
      </c>
      <c r="J1592">
        <v>-4.8356529210477399</v>
      </c>
      <c r="K1592">
        <v>45.237122678636197</v>
      </c>
      <c r="L1592">
        <v>34.266003302842499</v>
      </c>
      <c r="M1592">
        <v>42.585132550248197</v>
      </c>
      <c r="N1592">
        <v>0.79182504855994695</v>
      </c>
      <c r="O1592">
        <v>24.974390493751201</v>
      </c>
      <c r="Q1592">
        <v>0.101865969792147</v>
      </c>
    </row>
    <row r="1593" spans="1:17" hidden="1" x14ac:dyDescent="0.3">
      <c r="A1593" t="s">
        <v>3342</v>
      </c>
      <c r="B1593" t="s">
        <v>3343</v>
      </c>
      <c r="C1593" t="str">
        <f>IFERROR(VLOOKUP(Table1[[#This Row],[Ticker]],[1]!Table1[[Symbol]:[Industry]],2,FALSE),"-")</f>
        <v>-</v>
      </c>
      <c r="D1593" t="s">
        <v>173</v>
      </c>
      <c r="E1593">
        <v>754.48385280000002</v>
      </c>
      <c r="F1593">
        <v>139.38999999999999</v>
      </c>
      <c r="G1593">
        <v>-40.337854485742902</v>
      </c>
      <c r="H1593">
        <v>-4.58667076658684</v>
      </c>
      <c r="I1593">
        <v>-18.461945026409602</v>
      </c>
      <c r="J1593">
        <v>0.13499925286530401</v>
      </c>
      <c r="K1593">
        <v>142.12058199048599</v>
      </c>
      <c r="L1593">
        <v>136.20009772517599</v>
      </c>
      <c r="M1593">
        <v>43.623137047556703</v>
      </c>
      <c r="N1593">
        <v>0.71643601840084803</v>
      </c>
      <c r="O1593">
        <v>33.3488772508788</v>
      </c>
      <c r="P1593">
        <v>116.27618308766399</v>
      </c>
      <c r="Q1593">
        <v>8.7727411022071003E-2</v>
      </c>
    </row>
    <row r="1594" spans="1:17" hidden="1" x14ac:dyDescent="0.3">
      <c r="A1594" t="s">
        <v>3344</v>
      </c>
      <c r="B1594" t="s">
        <v>3345</v>
      </c>
      <c r="C1594" t="str">
        <f>IFERROR(VLOOKUP(Table1[[#This Row],[Ticker]],[1]!Table1[[Symbol]:[Industry]],2,FALSE),"-")</f>
        <v>-</v>
      </c>
      <c r="D1594" t="s">
        <v>83</v>
      </c>
      <c r="E1594">
        <v>751.24022711400005</v>
      </c>
      <c r="F1594">
        <v>83.46</v>
      </c>
      <c r="G1594">
        <v>13.3142163959093</v>
      </c>
      <c r="H1594">
        <v>-17.301634498088401</v>
      </c>
      <c r="I1594">
        <v>-29.1192051625011</v>
      </c>
      <c r="J1594">
        <v>-7.4968074458552598</v>
      </c>
      <c r="K1594">
        <v>89.658813386042794</v>
      </c>
      <c r="L1594">
        <v>90.633387226112504</v>
      </c>
      <c r="M1594">
        <v>39.057919605203999</v>
      </c>
      <c r="N1594">
        <v>1.2268080009614799</v>
      </c>
      <c r="O1594">
        <v>66.906302420321097</v>
      </c>
      <c r="P1594">
        <v>44.145077720207198</v>
      </c>
      <c r="Q1594">
        <v>-1.6967978340770001E-2</v>
      </c>
    </row>
    <row r="1595" spans="1:17" hidden="1" x14ac:dyDescent="0.3">
      <c r="A1595" t="s">
        <v>3346</v>
      </c>
      <c r="B1595" t="s">
        <v>3347</v>
      </c>
      <c r="C1595" t="str">
        <f>IFERROR(VLOOKUP(Table1[[#This Row],[Ticker]],[1]!Table1[[Symbol]:[Industry]],2,FALSE),"-")</f>
        <v>-</v>
      </c>
      <c r="D1595" t="s">
        <v>594</v>
      </c>
      <c r="E1595">
        <v>749.64693951999902</v>
      </c>
      <c r="F1595">
        <v>301.35000000000002</v>
      </c>
      <c r="G1595">
        <v>22196.552258767999</v>
      </c>
      <c r="H1595">
        <v>37.986320707751197</v>
      </c>
      <c r="I1595">
        <v>8623.5177342418101</v>
      </c>
      <c r="J1595">
        <v>7.1806572288551598</v>
      </c>
      <c r="K1595">
        <v>199.56789211236199</v>
      </c>
      <c r="L1595">
        <v>88.528736141615596</v>
      </c>
      <c r="M1595">
        <v>99.955653054197001</v>
      </c>
      <c r="N1595">
        <v>0.94577197777973698</v>
      </c>
      <c r="O1595">
        <v>0</v>
      </c>
      <c r="P1595">
        <v>24008</v>
      </c>
      <c r="Q1595">
        <v>0.22536304960242001</v>
      </c>
    </row>
    <row r="1596" spans="1:17" hidden="1" x14ac:dyDescent="0.3">
      <c r="A1596" t="s">
        <v>3348</v>
      </c>
      <c r="B1596" t="s">
        <v>3349</v>
      </c>
      <c r="C1596" t="str">
        <f>IFERROR(VLOOKUP(Table1[[#This Row],[Ticker]],[1]!Table1[[Symbol]:[Industry]],2,FALSE),"-")</f>
        <v>-</v>
      </c>
      <c r="D1596" t="s">
        <v>1391</v>
      </c>
      <c r="E1596">
        <v>744.46104500000001</v>
      </c>
      <c r="F1596">
        <v>138.5</v>
      </c>
      <c r="G1596">
        <v>51.422716971370903</v>
      </c>
      <c r="H1596">
        <v>-9.3447757687628599</v>
      </c>
      <c r="I1596">
        <v>-13.142309806301601</v>
      </c>
      <c r="J1596">
        <v>-6.4561204382543798</v>
      </c>
      <c r="K1596">
        <v>143.31418044875801</v>
      </c>
      <c r="L1596">
        <v>136.58648165120599</v>
      </c>
      <c r="M1596">
        <v>41.932212663447501</v>
      </c>
      <c r="N1596">
        <v>1.6600982336552901</v>
      </c>
      <c r="O1596">
        <v>36.389891696750901</v>
      </c>
      <c r="P1596">
        <v>84.4207723035952</v>
      </c>
      <c r="Q1596">
        <v>0.11502378309960699</v>
      </c>
    </row>
    <row r="1597" spans="1:17" hidden="1" x14ac:dyDescent="0.3">
      <c r="A1597" t="s">
        <v>3350</v>
      </c>
      <c r="B1597" t="s">
        <v>3351</v>
      </c>
      <c r="C1597" t="str">
        <f>IFERROR(VLOOKUP(Table1[[#This Row],[Ticker]],[1]!Table1[[Symbol]:[Industry]],2,FALSE),"-")</f>
        <v>-</v>
      </c>
      <c r="D1597" t="s">
        <v>70</v>
      </c>
      <c r="E1597">
        <v>742.51968639999996</v>
      </c>
      <c r="F1597">
        <v>828.35</v>
      </c>
      <c r="G1597">
        <v>37.947622854430001</v>
      </c>
      <c r="H1597">
        <v>-6.0120525949803696</v>
      </c>
      <c r="I1597">
        <v>22.243063333250301</v>
      </c>
      <c r="J1597">
        <v>-0.67495745709139998</v>
      </c>
      <c r="K1597">
        <v>806.63628199390905</v>
      </c>
      <c r="L1597">
        <v>682.06410159741097</v>
      </c>
      <c r="M1597">
        <v>49.984299537566599</v>
      </c>
      <c r="N1597">
        <v>0.38417281087476601</v>
      </c>
      <c r="O1597">
        <v>27.820365787408601</v>
      </c>
      <c r="P1597">
        <v>70.758606472892097</v>
      </c>
      <c r="Q1597">
        <v>3.2572983569217999E-2</v>
      </c>
    </row>
    <row r="1598" spans="1:17" hidden="1" x14ac:dyDescent="0.3">
      <c r="A1598" t="s">
        <v>3352</v>
      </c>
      <c r="B1598" t="s">
        <v>3353</v>
      </c>
      <c r="C1598" t="str">
        <f>IFERROR(VLOOKUP(Table1[[#This Row],[Ticker]],[1]!Table1[[Symbol]:[Industry]],2,FALSE),"-")</f>
        <v>-</v>
      </c>
      <c r="D1598" t="s">
        <v>550</v>
      </c>
      <c r="E1598">
        <v>741.51461819999997</v>
      </c>
      <c r="F1598">
        <v>170.34</v>
      </c>
      <c r="G1598">
        <v>-18.166018992240101</v>
      </c>
      <c r="H1598">
        <v>-5.4052470005768702</v>
      </c>
      <c r="I1598">
        <v>-6.3757118922633396</v>
      </c>
      <c r="J1598">
        <v>-7.8873639541154299</v>
      </c>
      <c r="K1598">
        <v>167.801390967776</v>
      </c>
      <c r="L1598">
        <v>164.245616614791</v>
      </c>
      <c r="M1598">
        <v>49.981613141388799</v>
      </c>
      <c r="N1598">
        <v>0.781553631553631</v>
      </c>
      <c r="O1598">
        <v>20.2594810379241</v>
      </c>
      <c r="P1598">
        <v>21.6714285714285</v>
      </c>
      <c r="Q1598">
        <v>-9.8199182534217999E-2</v>
      </c>
    </row>
    <row r="1599" spans="1:17" hidden="1" x14ac:dyDescent="0.3">
      <c r="A1599" t="s">
        <v>3354</v>
      </c>
      <c r="B1599" t="s">
        <v>3355</v>
      </c>
      <c r="C1599" t="str">
        <f>IFERROR(VLOOKUP(Table1[[#This Row],[Ticker]],[1]!Table1[[Symbol]:[Industry]],2,FALSE),"-")</f>
        <v>-</v>
      </c>
      <c r="D1599" t="s">
        <v>550</v>
      </c>
      <c r="E1599">
        <v>740.93109089999996</v>
      </c>
      <c r="F1599">
        <v>1007.65</v>
      </c>
      <c r="G1599">
        <v>-13.7710184236769</v>
      </c>
      <c r="H1599">
        <v>-0.47217664236316198</v>
      </c>
      <c r="I1599">
        <v>-7.5331470500925199</v>
      </c>
      <c r="J1599">
        <v>-4.4461305056283402</v>
      </c>
      <c r="K1599">
        <v>943.18757503136305</v>
      </c>
      <c r="L1599">
        <v>856.59317773855901</v>
      </c>
      <c r="M1599">
        <v>48.130761761981901</v>
      </c>
      <c r="N1599">
        <v>0.87251323883875997</v>
      </c>
      <c r="O1599">
        <v>10.4550191038555</v>
      </c>
      <c r="P1599">
        <v>38.034246575342401</v>
      </c>
      <c r="Q1599">
        <v>8.8630664277230001E-2</v>
      </c>
    </row>
    <row r="1600" spans="1:17" hidden="1" x14ac:dyDescent="0.3">
      <c r="A1600" t="s">
        <v>3356</v>
      </c>
      <c r="B1600" t="s">
        <v>3357</v>
      </c>
      <c r="C1600" t="str">
        <f>IFERROR(VLOOKUP(Table1[[#This Row],[Ticker]],[1]!Table1[[Symbol]:[Industry]],2,FALSE),"-")</f>
        <v>-</v>
      </c>
      <c r="E1600">
        <v>739.20787499999994</v>
      </c>
      <c r="F1600">
        <v>1286.25</v>
      </c>
      <c r="G1600">
        <v>15.0191259633398</v>
      </c>
      <c r="H1600">
        <v>35.905687040077197</v>
      </c>
      <c r="I1600">
        <v>29.424214963715599</v>
      </c>
      <c r="J1600">
        <v>20.489120268272099</v>
      </c>
      <c r="O1600">
        <v>0</v>
      </c>
      <c r="P1600">
        <v>47.717484926787201</v>
      </c>
    </row>
    <row r="1601" spans="1:17" hidden="1" x14ac:dyDescent="0.3">
      <c r="A1601" t="s">
        <v>3358</v>
      </c>
      <c r="B1601" t="s">
        <v>3359</v>
      </c>
      <c r="C1601" t="str">
        <f>IFERROR(VLOOKUP(Table1[[#This Row],[Ticker]],[1]!Table1[[Symbol]:[Industry]],2,FALSE),"-")</f>
        <v>-</v>
      </c>
      <c r="E1601">
        <v>730.52020800000003</v>
      </c>
      <c r="F1601">
        <v>323.95</v>
      </c>
      <c r="G1601">
        <v>90.845208314264596</v>
      </c>
      <c r="H1601">
        <v>111.748683851658</v>
      </c>
      <c r="I1601">
        <v>105.25029731463999</v>
      </c>
      <c r="J1601">
        <v>38.659495517298097</v>
      </c>
      <c r="O1601">
        <v>0</v>
      </c>
      <c r="P1601">
        <v>127.333333333333</v>
      </c>
    </row>
    <row r="1602" spans="1:17" hidden="1" x14ac:dyDescent="0.3">
      <c r="A1602" t="s">
        <v>3360</v>
      </c>
      <c r="B1602" t="s">
        <v>3361</v>
      </c>
      <c r="C1602" t="str">
        <f>IFERROR(VLOOKUP(Table1[[#This Row],[Ticker]],[1]!Table1[[Symbol]:[Industry]],2,FALSE),"-")</f>
        <v>-</v>
      </c>
      <c r="D1602" t="s">
        <v>550</v>
      </c>
      <c r="E1602">
        <v>730.50921359999995</v>
      </c>
      <c r="F1602">
        <v>804.6</v>
      </c>
      <c r="G1602">
        <v>-19.578290724537599</v>
      </c>
      <c r="H1602">
        <v>-6.91806366228783</v>
      </c>
      <c r="I1602">
        <v>-35.6303566873422</v>
      </c>
      <c r="J1602">
        <v>-4.9852388423727803</v>
      </c>
      <c r="K1602">
        <v>840.32605525974895</v>
      </c>
      <c r="L1602">
        <v>861.21002687649798</v>
      </c>
      <c r="M1602">
        <v>32.718715083305497</v>
      </c>
      <c r="N1602">
        <v>1.0658603478397199</v>
      </c>
      <c r="O1602">
        <v>47.153865274670601</v>
      </c>
      <c r="P1602">
        <v>15.387924853004399</v>
      </c>
      <c r="Q1602">
        <v>9.3349202149347998E-2</v>
      </c>
    </row>
    <row r="1603" spans="1:17" hidden="1" x14ac:dyDescent="0.3">
      <c r="A1603" t="s">
        <v>3362</v>
      </c>
      <c r="B1603" t="s">
        <v>3363</v>
      </c>
      <c r="C1603" t="str">
        <f>IFERROR(VLOOKUP(Table1[[#This Row],[Ticker]],[1]!Table1[[Symbol]:[Industry]],2,FALSE),"-")</f>
        <v>-</v>
      </c>
      <c r="D1603" t="s">
        <v>62</v>
      </c>
      <c r="E1603">
        <v>729.60359008</v>
      </c>
      <c r="F1603">
        <v>1278.4000000000001</v>
      </c>
      <c r="G1603">
        <v>65.650000628394395</v>
      </c>
      <c r="H1603">
        <v>-5.5622473224307498</v>
      </c>
      <c r="I1603">
        <v>5.6708675996704798</v>
      </c>
      <c r="J1603">
        <v>-7.5801736892733604</v>
      </c>
      <c r="K1603">
        <v>1248.8521930505501</v>
      </c>
      <c r="L1603">
        <v>1104.0062987895701</v>
      </c>
      <c r="M1603">
        <v>40.041834546555002</v>
      </c>
      <c r="N1603">
        <v>0.85535168365865799</v>
      </c>
      <c r="O1603">
        <v>25.7744055068836</v>
      </c>
      <c r="P1603">
        <v>93.623627413858301</v>
      </c>
      <c r="Q1603">
        <v>7.3355114897961995E-2</v>
      </c>
    </row>
    <row r="1604" spans="1:17" hidden="1" x14ac:dyDescent="0.3">
      <c r="A1604" t="s">
        <v>3364</v>
      </c>
      <c r="B1604" t="s">
        <v>3365</v>
      </c>
      <c r="C1604" t="str">
        <f>IFERROR(VLOOKUP(Table1[[#This Row],[Ticker]],[1]!Table1[[Symbol]:[Industry]],2,FALSE),"-")</f>
        <v>-</v>
      </c>
      <c r="E1604">
        <v>727.91525000000001</v>
      </c>
      <c r="F1604">
        <v>72.61</v>
      </c>
      <c r="G1604">
        <v>1066.6124667592401</v>
      </c>
      <c r="H1604">
        <v>12.8917895497879</v>
      </c>
      <c r="I1604">
        <v>77.4796017613929</v>
      </c>
      <c r="J1604">
        <v>-6.1307150328489799</v>
      </c>
      <c r="K1604">
        <v>59.139753180057802</v>
      </c>
      <c r="L1604">
        <v>41.7708635300528</v>
      </c>
      <c r="M1604">
        <v>72.230367558759994</v>
      </c>
      <c r="N1604">
        <v>1.9286659439218801</v>
      </c>
      <c r="O1604">
        <v>3.2915576366891499</v>
      </c>
      <c r="P1604">
        <v>1242.14417744916</v>
      </c>
      <c r="Q1604">
        <v>0.207579296512994</v>
      </c>
    </row>
    <row r="1605" spans="1:17" hidden="1" x14ac:dyDescent="0.3">
      <c r="A1605" t="s">
        <v>3366</v>
      </c>
      <c r="B1605" t="s">
        <v>3367</v>
      </c>
      <c r="C1605" t="str">
        <f>IFERROR(VLOOKUP(Table1[[#This Row],[Ticker]],[1]!Table1[[Symbol]:[Industry]],2,FALSE),"-")</f>
        <v>-</v>
      </c>
      <c r="D1605" t="s">
        <v>62</v>
      </c>
      <c r="E1605">
        <v>725.68574715</v>
      </c>
      <c r="F1605">
        <v>333.65</v>
      </c>
      <c r="G1605">
        <v>1.2897016903810901</v>
      </c>
      <c r="H1605">
        <v>-3.8710136241254198</v>
      </c>
      <c r="I1605">
        <v>-30.789717676222701</v>
      </c>
      <c r="J1605">
        <v>3.0977565828715301</v>
      </c>
      <c r="K1605">
        <v>333.12557302347898</v>
      </c>
      <c r="L1605">
        <v>344.464152067594</v>
      </c>
      <c r="M1605">
        <v>57.3073740409612</v>
      </c>
      <c r="N1605">
        <v>2.1474693842954098</v>
      </c>
      <c r="O1605">
        <v>43.563614566162101</v>
      </c>
      <c r="P1605">
        <v>41.3771186440677</v>
      </c>
      <c r="Q1605">
        <v>5.2123412026167999E-2</v>
      </c>
    </row>
    <row r="1606" spans="1:17" hidden="1" x14ac:dyDescent="0.3">
      <c r="A1606" t="s">
        <v>3368</v>
      </c>
      <c r="B1606" t="s">
        <v>3369</v>
      </c>
      <c r="C1606" t="str">
        <f>IFERROR(VLOOKUP(Table1[[#This Row],[Ticker]],[1]!Table1[[Symbol]:[Industry]],2,FALSE),"-")</f>
        <v>-</v>
      </c>
      <c r="D1606" t="s">
        <v>409</v>
      </c>
      <c r="E1606">
        <v>722.02226800000005</v>
      </c>
      <c r="F1606">
        <v>69.290000000000006</v>
      </c>
      <c r="G1606">
        <v>50.865068392918197</v>
      </c>
      <c r="H1606">
        <v>-7.7534881983431401</v>
      </c>
      <c r="I1606">
        <v>-17.312332080958299</v>
      </c>
      <c r="J1606">
        <v>-3.8491962591181301</v>
      </c>
      <c r="K1606">
        <v>68.148018507499799</v>
      </c>
      <c r="L1606">
        <v>64.8725246134168</v>
      </c>
      <c r="M1606">
        <v>43.803665500708803</v>
      </c>
      <c r="N1606">
        <v>0.779212832565364</v>
      </c>
      <c r="O1606">
        <v>21.734738057439699</v>
      </c>
      <c r="P1606">
        <v>83.064729194187507</v>
      </c>
      <c r="Q1606">
        <v>6.2925589465056997E-2</v>
      </c>
    </row>
    <row r="1607" spans="1:17" hidden="1" x14ac:dyDescent="0.3">
      <c r="A1607" t="s">
        <v>3370</v>
      </c>
      <c r="B1607" t="s">
        <v>3371</v>
      </c>
      <c r="C1607" t="str">
        <f>IFERROR(VLOOKUP(Table1[[#This Row],[Ticker]],[1]!Table1[[Symbol]:[Industry]],2,FALSE),"-")</f>
        <v>-</v>
      </c>
      <c r="D1607" t="s">
        <v>541</v>
      </c>
      <c r="E1607">
        <v>721.04759999999999</v>
      </c>
      <c r="F1607">
        <v>423.15</v>
      </c>
      <c r="G1607">
        <v>55.667083899544899</v>
      </c>
      <c r="H1607">
        <v>9.2576869868024492</v>
      </c>
      <c r="I1607">
        <v>18.575567399489501</v>
      </c>
      <c r="J1607">
        <v>-2.27217622006359</v>
      </c>
      <c r="K1607">
        <v>369.36584680434601</v>
      </c>
      <c r="L1607">
        <v>317.51936717518601</v>
      </c>
      <c r="M1607">
        <v>58.341960042478</v>
      </c>
      <c r="N1607">
        <v>1.6672552392339399</v>
      </c>
      <c r="O1607">
        <v>6.1089448186222501</v>
      </c>
      <c r="P1607">
        <v>88.108468548566293</v>
      </c>
      <c r="Q1607">
        <v>7.0731599733834999E-2</v>
      </c>
    </row>
    <row r="1608" spans="1:17" hidden="1" x14ac:dyDescent="0.3">
      <c r="A1608" t="s">
        <v>3372</v>
      </c>
      <c r="B1608" t="s">
        <v>3373</v>
      </c>
      <c r="C1608" t="str">
        <f>IFERROR(VLOOKUP(Table1[[#This Row],[Ticker]],[1]!Table1[[Symbol]:[Industry]],2,FALSE),"-")</f>
        <v>-</v>
      </c>
      <c r="D1608" t="s">
        <v>1465</v>
      </c>
      <c r="E1608">
        <v>716.40193064499999</v>
      </c>
      <c r="F1608">
        <v>97.45</v>
      </c>
      <c r="G1608">
        <v>32.656600315077696</v>
      </c>
      <c r="H1608">
        <v>-11.6302292159445</v>
      </c>
      <c r="I1608">
        <v>-18.851408356162999</v>
      </c>
      <c r="J1608">
        <v>-6.39742325256071</v>
      </c>
      <c r="K1608">
        <v>100.93511473941599</v>
      </c>
      <c r="L1608">
        <v>94.468259156799206</v>
      </c>
      <c r="M1608">
        <v>36.781562088343001</v>
      </c>
      <c r="N1608">
        <v>0.90482950053229705</v>
      </c>
      <c r="O1608">
        <v>31.298101590559199</v>
      </c>
      <c r="P1608">
        <v>63.232830820770502</v>
      </c>
      <c r="Q1608">
        <v>-1.7498451011083001E-2</v>
      </c>
    </row>
    <row r="1609" spans="1:17" hidden="1" x14ac:dyDescent="0.3">
      <c r="A1609" t="s">
        <v>3374</v>
      </c>
      <c r="B1609" t="s">
        <v>3375</v>
      </c>
      <c r="C1609" t="str">
        <f>IFERROR(VLOOKUP(Table1[[#This Row],[Ticker]],[1]!Table1[[Symbol]:[Industry]],2,FALSE),"-")</f>
        <v>-</v>
      </c>
      <c r="D1609" t="s">
        <v>288</v>
      </c>
      <c r="E1609">
        <v>715.89097579999998</v>
      </c>
      <c r="F1609">
        <v>507.15</v>
      </c>
      <c r="G1609">
        <v>151.00761428719099</v>
      </c>
      <c r="H1609">
        <v>45.200214761342799</v>
      </c>
      <c r="I1609">
        <v>52.490372559398899</v>
      </c>
      <c r="J1609">
        <v>21.668318199779399</v>
      </c>
      <c r="K1609">
        <v>360.461609200037</v>
      </c>
      <c r="L1609">
        <v>288.32133335272403</v>
      </c>
      <c r="M1609">
        <v>78.375520340475305</v>
      </c>
      <c r="N1609">
        <v>2.7113381450955001</v>
      </c>
      <c r="O1609">
        <v>10.213940648723201</v>
      </c>
      <c r="P1609">
        <v>237.537437603993</v>
      </c>
      <c r="Q1609">
        <v>0.122553659251253</v>
      </c>
    </row>
    <row r="1610" spans="1:17" hidden="1" x14ac:dyDescent="0.3">
      <c r="A1610" t="s">
        <v>3376</v>
      </c>
      <c r="B1610" t="s">
        <v>3377</v>
      </c>
      <c r="C1610" t="str">
        <f>IFERROR(VLOOKUP(Table1[[#This Row],[Ticker]],[1]!Table1[[Symbol]:[Industry]],2,FALSE),"-")</f>
        <v>-</v>
      </c>
      <c r="D1610" t="s">
        <v>1161</v>
      </c>
      <c r="E1610">
        <v>708.87525457599997</v>
      </c>
      <c r="F1610">
        <v>69.7</v>
      </c>
      <c r="G1610">
        <v>36.046973900772798</v>
      </c>
      <c r="H1610">
        <v>-2.8847485922541098</v>
      </c>
      <c r="I1610">
        <v>-38.584999584183798</v>
      </c>
      <c r="J1610">
        <v>-5.6398878825329604</v>
      </c>
      <c r="K1610">
        <v>71.332037646865999</v>
      </c>
      <c r="L1610">
        <v>75.067191347399898</v>
      </c>
      <c r="M1610">
        <v>51.073906965719601</v>
      </c>
      <c r="N1610">
        <v>1.6462849719563499</v>
      </c>
      <c r="O1610">
        <v>106.16929698708699</v>
      </c>
      <c r="P1610">
        <v>63.807285546415898</v>
      </c>
      <c r="Q1610">
        <v>-8.7283550905730006E-3</v>
      </c>
    </row>
    <row r="1611" spans="1:17" hidden="1" x14ac:dyDescent="0.3">
      <c r="A1611" t="s">
        <v>3378</v>
      </c>
      <c r="B1611" t="s">
        <v>3379</v>
      </c>
      <c r="C1611" t="str">
        <f>IFERROR(VLOOKUP(Table1[[#This Row],[Ticker]],[1]!Table1[[Symbol]:[Industry]],2,FALSE),"-")</f>
        <v>-</v>
      </c>
      <c r="D1611" t="s">
        <v>97</v>
      </c>
      <c r="E1611">
        <v>706.11199999999997</v>
      </c>
      <c r="F1611">
        <v>59.84</v>
      </c>
      <c r="G1611">
        <v>41.949084164832001</v>
      </c>
      <c r="H1611">
        <v>-6.77929999452929</v>
      </c>
      <c r="I1611">
        <v>5.7243728579882696</v>
      </c>
      <c r="J1611">
        <v>-5.8473444284088503</v>
      </c>
      <c r="K1611">
        <v>60.762802115318699</v>
      </c>
      <c r="L1611">
        <v>55.595715510716602</v>
      </c>
      <c r="M1611">
        <v>48.664061639887898</v>
      </c>
      <c r="N1611">
        <v>1.19226236724103</v>
      </c>
      <c r="O1611">
        <v>27.840909090909001</v>
      </c>
      <c r="P1611">
        <v>93.0322580645161</v>
      </c>
    </row>
    <row r="1612" spans="1:17" hidden="1" x14ac:dyDescent="0.3">
      <c r="A1612" t="s">
        <v>3380</v>
      </c>
      <c r="B1612" t="s">
        <v>3381</v>
      </c>
      <c r="C1612" t="str">
        <f>IFERROR(VLOOKUP(Table1[[#This Row],[Ticker]],[1]!Table1[[Symbol]:[Industry]],2,FALSE),"-")</f>
        <v>-</v>
      </c>
      <c r="D1612" t="s">
        <v>819</v>
      </c>
      <c r="E1612">
        <v>702.09201394499996</v>
      </c>
      <c r="F1612">
        <v>294.85000000000002</v>
      </c>
      <c r="G1612">
        <v>18.3349205506684</v>
      </c>
      <c r="H1612">
        <v>-2.13970090333261</v>
      </c>
      <c r="I1612">
        <v>32.740009551044302</v>
      </c>
      <c r="J1612">
        <v>-3.7635766115383098</v>
      </c>
      <c r="K1612">
        <v>265.58128328694602</v>
      </c>
      <c r="M1612">
        <v>50.656973552458702</v>
      </c>
      <c r="N1612">
        <v>0.51444453379437904</v>
      </c>
      <c r="O1612">
        <v>8.3940986942513103</v>
      </c>
      <c r="P1612">
        <v>89.797232056646294</v>
      </c>
    </row>
    <row r="1613" spans="1:17" hidden="1" x14ac:dyDescent="0.3">
      <c r="A1613" t="s">
        <v>3382</v>
      </c>
      <c r="B1613" t="s">
        <v>3383</v>
      </c>
      <c r="C1613" t="str">
        <f>IFERROR(VLOOKUP(Table1[[#This Row],[Ticker]],[1]!Table1[[Symbol]:[Industry]],2,FALSE),"-")</f>
        <v>-</v>
      </c>
      <c r="D1613" t="s">
        <v>369</v>
      </c>
      <c r="E1613">
        <v>699.73605351000003</v>
      </c>
      <c r="F1613">
        <v>11.7</v>
      </c>
      <c r="G1613">
        <v>1.5039495892627099</v>
      </c>
      <c r="H1613">
        <v>-15.473219073193</v>
      </c>
      <c r="I1613">
        <v>-21.609702040046599</v>
      </c>
      <c r="J1613">
        <v>-4.2922061187484903</v>
      </c>
      <c r="K1613">
        <v>11.769108781907899</v>
      </c>
      <c r="L1613">
        <v>11.114064451169099</v>
      </c>
      <c r="M1613">
        <v>33.375982077734101</v>
      </c>
      <c r="N1613">
        <v>1.05977152202015</v>
      </c>
      <c r="O1613">
        <v>35.470085470085401</v>
      </c>
      <c r="P1613">
        <v>48.101265822784796</v>
      </c>
      <c r="Q1613">
        <v>-1.1578857470439E-2</v>
      </c>
    </row>
    <row r="1614" spans="1:17" hidden="1" x14ac:dyDescent="0.3">
      <c r="A1614" t="s">
        <v>3384</v>
      </c>
      <c r="B1614" t="s">
        <v>3385</v>
      </c>
      <c r="C1614" t="str">
        <f>IFERROR(VLOOKUP(Table1[[#This Row],[Ticker]],[1]!Table1[[Symbol]:[Industry]],2,FALSE),"-")</f>
        <v>-</v>
      </c>
      <c r="D1614" t="s">
        <v>422</v>
      </c>
      <c r="E1614">
        <v>699.25</v>
      </c>
      <c r="F1614">
        <v>223.76</v>
      </c>
      <c r="G1614">
        <v>-23.356291757827801</v>
      </c>
      <c r="H1614">
        <v>-5.2951132389111999</v>
      </c>
      <c r="I1614">
        <v>-25.957973958223899</v>
      </c>
      <c r="J1614">
        <v>-3.5357960217662701</v>
      </c>
      <c r="K1614">
        <v>224.14856960678401</v>
      </c>
      <c r="L1614">
        <v>223.521808449323</v>
      </c>
      <c r="M1614">
        <v>41.014256009823001</v>
      </c>
      <c r="N1614">
        <v>0.83925193740340498</v>
      </c>
      <c r="O1614">
        <v>27.726135144798</v>
      </c>
      <c r="P1614">
        <v>18.8316516197557</v>
      </c>
      <c r="Q1614">
        <v>-9.5985684746457994E-2</v>
      </c>
    </row>
    <row r="1615" spans="1:17" hidden="1" x14ac:dyDescent="0.3">
      <c r="A1615" t="s">
        <v>3386</v>
      </c>
      <c r="B1615" t="s">
        <v>3387</v>
      </c>
      <c r="C1615" t="str">
        <f>IFERROR(VLOOKUP(Table1[[#This Row],[Ticker]],[1]!Table1[[Symbol]:[Industry]],2,FALSE),"-")</f>
        <v>-</v>
      </c>
      <c r="D1615" t="s">
        <v>332</v>
      </c>
      <c r="E1615">
        <v>696.63108222400001</v>
      </c>
      <c r="F1615">
        <v>142.24</v>
      </c>
      <c r="G1615">
        <v>113.791316007063</v>
      </c>
      <c r="H1615">
        <v>25.089666640383602</v>
      </c>
      <c r="I1615">
        <v>46.4291388499297</v>
      </c>
      <c r="J1615">
        <v>-1.2546628804708</v>
      </c>
      <c r="K1615">
        <v>117.424409339047</v>
      </c>
      <c r="L1615">
        <v>98.618984559932997</v>
      </c>
      <c r="M1615">
        <v>67.456411892890003</v>
      </c>
      <c r="N1615">
        <v>1.07042212088331</v>
      </c>
      <c r="O1615">
        <v>3.9440382452193301</v>
      </c>
      <c r="P1615">
        <v>141.08474576271101</v>
      </c>
      <c r="Q1615">
        <v>9.5737966482471001E-2</v>
      </c>
    </row>
    <row r="1616" spans="1:17" hidden="1" x14ac:dyDescent="0.3">
      <c r="A1616" t="s">
        <v>3388</v>
      </c>
      <c r="B1616" t="s">
        <v>3389</v>
      </c>
      <c r="C1616" t="str">
        <f>IFERROR(VLOOKUP(Table1[[#This Row],[Ticker]],[1]!Table1[[Symbol]:[Industry]],2,FALSE),"-")</f>
        <v>-</v>
      </c>
      <c r="D1616" t="s">
        <v>647</v>
      </c>
      <c r="E1616">
        <v>696.51911577600004</v>
      </c>
      <c r="F1616">
        <v>48.01</v>
      </c>
      <c r="G1616">
        <v>123.086513229722</v>
      </c>
      <c r="H1616">
        <v>1.56645408369001</v>
      </c>
      <c r="I1616">
        <v>55.7264298939863</v>
      </c>
      <c r="J1616">
        <v>3.1642480862237199</v>
      </c>
      <c r="K1616">
        <v>44.596985557673499</v>
      </c>
      <c r="L1616">
        <v>35.993938792101403</v>
      </c>
      <c r="M1616">
        <v>53.629203423181998</v>
      </c>
      <c r="N1616">
        <v>0.71909600277553398</v>
      </c>
      <c r="O1616">
        <v>19.8500312434909</v>
      </c>
      <c r="P1616">
        <v>159.513513513513</v>
      </c>
      <c r="Q1616">
        <v>6.2870080504225004E-2</v>
      </c>
    </row>
    <row r="1617" spans="1:17" hidden="1" x14ac:dyDescent="0.3">
      <c r="A1617" t="s">
        <v>3390</v>
      </c>
      <c r="B1617" t="s">
        <v>3391</v>
      </c>
      <c r="C1617" t="str">
        <f>IFERROR(VLOOKUP(Table1[[#This Row],[Ticker]],[1]!Table1[[Symbol]:[Industry]],2,FALSE),"-")</f>
        <v>-</v>
      </c>
      <c r="D1617" t="s">
        <v>261</v>
      </c>
      <c r="E1617">
        <v>694.2</v>
      </c>
      <c r="F1617">
        <v>231.4</v>
      </c>
      <c r="G1617">
        <v>116.703070985832</v>
      </c>
      <c r="H1617">
        <v>7.2729086362854796</v>
      </c>
      <c r="I1617">
        <v>-6.6178133729102901</v>
      </c>
      <c r="J1617">
        <v>-0.53361108681854996</v>
      </c>
      <c r="K1617">
        <v>217.23571671306601</v>
      </c>
      <c r="M1617">
        <v>50.479458362406199</v>
      </c>
      <c r="N1617">
        <v>1.4043797977963799</v>
      </c>
      <c r="O1617">
        <v>24.262642920573299</v>
      </c>
      <c r="P1617">
        <v>195.92056530471001</v>
      </c>
    </row>
    <row r="1618" spans="1:17" hidden="1" x14ac:dyDescent="0.3">
      <c r="A1618" t="s">
        <v>3392</v>
      </c>
      <c r="B1618" t="s">
        <v>3393</v>
      </c>
      <c r="C1618" t="str">
        <f>IFERROR(VLOOKUP(Table1[[#This Row],[Ticker]],[1]!Table1[[Symbol]:[Industry]],2,FALSE),"-")</f>
        <v>-</v>
      </c>
      <c r="D1618" t="s">
        <v>647</v>
      </c>
      <c r="E1618">
        <v>693.65181410100001</v>
      </c>
      <c r="F1618">
        <v>282.11</v>
      </c>
      <c r="G1618">
        <v>-4.9811934007395999</v>
      </c>
      <c r="H1618">
        <v>24.323387524649799</v>
      </c>
      <c r="I1618">
        <v>13.811605262409399</v>
      </c>
      <c r="J1618">
        <v>-4.1704368410953796</v>
      </c>
      <c r="K1618">
        <v>243.350571749073</v>
      </c>
      <c r="L1618">
        <v>225.886457959181</v>
      </c>
      <c r="M1618">
        <v>46.755850658128502</v>
      </c>
      <c r="N1618">
        <v>3.6024887804500598</v>
      </c>
      <c r="O1618">
        <v>18.709014214313498</v>
      </c>
      <c r="P1618">
        <v>68.625224148236697</v>
      </c>
      <c r="Q1618">
        <v>2.7135204199797001E-2</v>
      </c>
    </row>
    <row r="1619" spans="1:17" hidden="1" x14ac:dyDescent="0.3">
      <c r="A1619" t="s">
        <v>3394</v>
      </c>
      <c r="B1619" t="s">
        <v>3395</v>
      </c>
      <c r="C1619" t="str">
        <f>IFERROR(VLOOKUP(Table1[[#This Row],[Ticker]],[1]!Table1[[Symbol]:[Industry]],2,FALSE),"-")</f>
        <v>-</v>
      </c>
      <c r="D1619" t="s">
        <v>75</v>
      </c>
      <c r="E1619">
        <v>693.39989519999995</v>
      </c>
      <c r="F1619">
        <v>108.4</v>
      </c>
      <c r="G1619">
        <v>-34.424172208424203</v>
      </c>
      <c r="H1619">
        <v>-6.6893297075012903</v>
      </c>
      <c r="I1619">
        <v>-9.1933113653274496</v>
      </c>
      <c r="J1619">
        <v>-3.0961695783035199</v>
      </c>
      <c r="K1619">
        <v>110.268496372024</v>
      </c>
      <c r="L1619">
        <v>111.98391160622</v>
      </c>
      <c r="M1619">
        <v>49.515311804875601</v>
      </c>
      <c r="N1619">
        <v>1.62868267255954</v>
      </c>
      <c r="O1619">
        <v>29.428044280442801</v>
      </c>
      <c r="P1619">
        <v>23.251847640704899</v>
      </c>
      <c r="Q1619">
        <v>0.17661726503221201</v>
      </c>
    </row>
    <row r="1620" spans="1:17" hidden="1" x14ac:dyDescent="0.3">
      <c r="A1620" t="s">
        <v>3396</v>
      </c>
      <c r="B1620" t="s">
        <v>3397</v>
      </c>
      <c r="C1620" t="str">
        <f>IFERROR(VLOOKUP(Table1[[#This Row],[Ticker]],[1]!Table1[[Symbol]:[Industry]],2,FALSE),"-")</f>
        <v>-</v>
      </c>
      <c r="D1620" t="s">
        <v>130</v>
      </c>
      <c r="E1620">
        <v>692.8669089</v>
      </c>
      <c r="F1620">
        <v>214.75</v>
      </c>
      <c r="G1620">
        <v>194.37474593475599</v>
      </c>
      <c r="H1620">
        <v>-24.948409926430099</v>
      </c>
      <c r="I1620">
        <v>-13.183120628765399</v>
      </c>
      <c r="J1620">
        <v>-10.3826115845731</v>
      </c>
      <c r="K1620">
        <v>230.402146573588</v>
      </c>
      <c r="L1620">
        <v>199.31528038068399</v>
      </c>
      <c r="M1620">
        <v>32.268834693815698</v>
      </c>
      <c r="N1620">
        <v>1.2134320597705801</v>
      </c>
      <c r="O1620">
        <v>46.4027939464493</v>
      </c>
      <c r="P1620">
        <v>246.370967741935</v>
      </c>
      <c r="Q1620">
        <v>0.133490754550846</v>
      </c>
    </row>
    <row r="1621" spans="1:17" hidden="1" x14ac:dyDescent="0.3">
      <c r="A1621" t="s">
        <v>3398</v>
      </c>
      <c r="B1621" t="s">
        <v>3399</v>
      </c>
      <c r="C1621" t="str">
        <f>IFERROR(VLOOKUP(Table1[[#This Row],[Ticker]],[1]!Table1[[Symbol]:[Industry]],2,FALSE),"-")</f>
        <v>-</v>
      </c>
      <c r="D1621" t="s">
        <v>308</v>
      </c>
      <c r="E1621">
        <v>692.04768138500003</v>
      </c>
      <c r="F1621">
        <v>395.05</v>
      </c>
      <c r="G1621">
        <v>-21.525498904548201</v>
      </c>
      <c r="H1621">
        <v>27.5777746003237</v>
      </c>
      <c r="I1621">
        <v>27.4708586453701</v>
      </c>
      <c r="J1621">
        <v>-3.0492254598598998</v>
      </c>
      <c r="K1621">
        <v>342.11387215293502</v>
      </c>
      <c r="L1621">
        <v>318.91850591613098</v>
      </c>
      <c r="M1621">
        <v>68.246704863941304</v>
      </c>
      <c r="N1621">
        <v>1.2958388883809799</v>
      </c>
      <c r="O1621">
        <v>13.6393565444983</v>
      </c>
      <c r="P1621">
        <v>59.939271255060703</v>
      </c>
      <c r="Q1621">
        <v>4.7586604173381002E-2</v>
      </c>
    </row>
    <row r="1622" spans="1:17" hidden="1" x14ac:dyDescent="0.3">
      <c r="A1622" t="s">
        <v>3400</v>
      </c>
      <c r="B1622" t="s">
        <v>3401</v>
      </c>
      <c r="C1622" t="str">
        <f>IFERROR(VLOOKUP(Table1[[#This Row],[Ticker]],[1]!Table1[[Symbol]:[Industry]],2,FALSE),"-")</f>
        <v>-</v>
      </c>
      <c r="D1622" t="s">
        <v>130</v>
      </c>
      <c r="E1622">
        <v>691.78481571999998</v>
      </c>
      <c r="F1622">
        <v>446.3</v>
      </c>
      <c r="G1622">
        <v>-36.716851689802702</v>
      </c>
      <c r="H1622">
        <v>-8.2560806793082904</v>
      </c>
      <c r="I1622">
        <v>-33.586691528071697</v>
      </c>
      <c r="J1622">
        <v>-3.9311498154576698</v>
      </c>
      <c r="K1622">
        <v>465.23189885868197</v>
      </c>
      <c r="L1622">
        <v>491.43653966674998</v>
      </c>
      <c r="M1622">
        <v>36.705695361282601</v>
      </c>
      <c r="N1622">
        <v>0.61238286906672201</v>
      </c>
      <c r="O1622">
        <v>52.6887743670177</v>
      </c>
      <c r="P1622">
        <v>7.2707607258742897</v>
      </c>
      <c r="Q1622">
        <v>8.7185204018390999E-2</v>
      </c>
    </row>
    <row r="1623" spans="1:17" hidden="1" x14ac:dyDescent="0.3">
      <c r="A1623" t="s">
        <v>3402</v>
      </c>
      <c r="B1623" t="s">
        <v>3403</v>
      </c>
      <c r="C1623" t="str">
        <f>IFERROR(VLOOKUP(Table1[[#This Row],[Ticker]],[1]!Table1[[Symbol]:[Industry]],2,FALSE),"-")</f>
        <v>-</v>
      </c>
      <c r="D1623" t="s">
        <v>3253</v>
      </c>
      <c r="E1623">
        <v>691.49924438000005</v>
      </c>
      <c r="F1623">
        <v>755.65</v>
      </c>
      <c r="G1623">
        <v>17.4455668488147</v>
      </c>
      <c r="H1623">
        <v>-7.2667817974017801</v>
      </c>
      <c r="I1623">
        <v>13.9360202524812</v>
      </c>
      <c r="J1623">
        <v>-7.9773065649842199</v>
      </c>
      <c r="K1623">
        <v>808.61397627546501</v>
      </c>
      <c r="L1623">
        <v>736.14903531579205</v>
      </c>
      <c r="M1623">
        <v>27.4407443458791</v>
      </c>
      <c r="N1623">
        <v>0.74189395272617498</v>
      </c>
      <c r="O1623">
        <v>33.5274267187189</v>
      </c>
      <c r="P1623">
        <v>53.509395632300603</v>
      </c>
      <c r="Q1623">
        <v>5.4135381604977002E-2</v>
      </c>
    </row>
    <row r="1624" spans="1:17" hidden="1" x14ac:dyDescent="0.3">
      <c r="A1624" t="s">
        <v>3404</v>
      </c>
      <c r="B1624" t="s">
        <v>3405</v>
      </c>
      <c r="C1624" t="str">
        <f>IFERROR(VLOOKUP(Table1[[#This Row],[Ticker]],[1]!Table1[[Symbol]:[Industry]],2,FALSE),"-")</f>
        <v>-</v>
      </c>
      <c r="E1624">
        <v>690.41584499999999</v>
      </c>
      <c r="F1624">
        <v>1201.3499999999999</v>
      </c>
      <c r="G1624">
        <v>-23.996548217224799</v>
      </c>
      <c r="H1624">
        <v>19.341898478406598</v>
      </c>
      <c r="I1624">
        <v>2.89391302181004</v>
      </c>
      <c r="J1624">
        <v>9.5006157656300996</v>
      </c>
      <c r="K1624">
        <v>989.41299828543197</v>
      </c>
      <c r="L1624">
        <v>999.87503724442001</v>
      </c>
      <c r="M1624">
        <v>78.065329386859901</v>
      </c>
      <c r="N1624">
        <v>2.0206137883381698</v>
      </c>
      <c r="O1624">
        <v>53.311312741156399</v>
      </c>
      <c r="P1624">
        <v>49.981273408239602</v>
      </c>
      <c r="Q1624">
        <v>-7.5861093559901005E-2</v>
      </c>
    </row>
    <row r="1625" spans="1:17" hidden="1" x14ac:dyDescent="0.3">
      <c r="A1625" t="s">
        <v>3406</v>
      </c>
      <c r="B1625" t="s">
        <v>3407</v>
      </c>
      <c r="C1625" t="str">
        <f>IFERROR(VLOOKUP(Table1[[#This Row],[Ticker]],[1]!Table1[[Symbol]:[Industry]],2,FALSE),"-")</f>
        <v>-</v>
      </c>
      <c r="D1625" t="s">
        <v>557</v>
      </c>
      <c r="E1625">
        <v>690.096</v>
      </c>
      <c r="F1625">
        <v>1045.5999999999999</v>
      </c>
      <c r="G1625">
        <v>77.202707353237798</v>
      </c>
      <c r="H1625">
        <v>-8.9792742735817797</v>
      </c>
      <c r="I1625">
        <v>19.320863025865499</v>
      </c>
      <c r="J1625">
        <v>-5.07722325954001</v>
      </c>
      <c r="K1625">
        <v>1029.6312693094701</v>
      </c>
      <c r="L1625">
        <v>888.43888672315904</v>
      </c>
      <c r="M1625">
        <v>40.595041801884904</v>
      </c>
      <c r="N1625">
        <v>1.3339760358352799</v>
      </c>
      <c r="O1625">
        <v>12.853863810252401</v>
      </c>
      <c r="P1625">
        <v>109.119999999999</v>
      </c>
      <c r="Q1625">
        <v>6.6506977424978006E-2</v>
      </c>
    </row>
    <row r="1626" spans="1:17" hidden="1" x14ac:dyDescent="0.3">
      <c r="A1626" t="s">
        <v>3408</v>
      </c>
      <c r="B1626" t="s">
        <v>3409</v>
      </c>
      <c r="C1626" t="str">
        <f>IFERROR(VLOOKUP(Table1[[#This Row],[Ticker]],[1]!Table1[[Symbol]:[Industry]],2,FALSE),"-")</f>
        <v>-</v>
      </c>
      <c r="D1626" t="s">
        <v>308</v>
      </c>
      <c r="E1626">
        <v>689.13</v>
      </c>
      <c r="F1626">
        <v>147.25</v>
      </c>
      <c r="G1626">
        <v>-18.188211629398001</v>
      </c>
      <c r="H1626">
        <v>-2.87545802477187</v>
      </c>
      <c r="I1626">
        <v>-16.509404698369899</v>
      </c>
      <c r="J1626">
        <v>-0.37957409325166303</v>
      </c>
      <c r="K1626">
        <v>147.467031789229</v>
      </c>
      <c r="L1626">
        <v>143.956006750364</v>
      </c>
      <c r="M1626">
        <v>41.897671802133999</v>
      </c>
      <c r="N1626">
        <v>1.0180286344707801</v>
      </c>
      <c r="O1626">
        <v>19.524617996604398</v>
      </c>
      <c r="P1626">
        <v>26.6666666666666</v>
      </c>
      <c r="Q1626">
        <v>0.105789584321287</v>
      </c>
    </row>
    <row r="1627" spans="1:17" hidden="1" x14ac:dyDescent="0.3">
      <c r="A1627" t="s">
        <v>3410</v>
      </c>
      <c r="B1627" t="s">
        <v>3411</v>
      </c>
      <c r="C1627" t="str">
        <f>IFERROR(VLOOKUP(Table1[[#This Row],[Ticker]],[1]!Table1[[Symbol]:[Industry]],2,FALSE),"-")</f>
        <v>-</v>
      </c>
      <c r="E1627">
        <v>688.40221450000001</v>
      </c>
      <c r="F1627">
        <v>715</v>
      </c>
      <c r="G1627">
        <v>271.55225876800603</v>
      </c>
      <c r="H1627">
        <v>36.295202707853903</v>
      </c>
      <c r="I1627">
        <v>13.0073076961559</v>
      </c>
      <c r="J1627">
        <v>-5.4910110525836302</v>
      </c>
      <c r="K1627">
        <v>585.27631118908505</v>
      </c>
      <c r="L1627">
        <v>482.46415568851</v>
      </c>
      <c r="M1627">
        <v>70.731411975148305</v>
      </c>
      <c r="N1627">
        <v>1.9297690014903099</v>
      </c>
      <c r="O1627">
        <v>8.2517482517482499</v>
      </c>
      <c r="P1627">
        <v>379.86577181208003</v>
      </c>
    </row>
    <row r="1628" spans="1:17" hidden="1" x14ac:dyDescent="0.3">
      <c r="A1628" t="s">
        <v>3412</v>
      </c>
      <c r="B1628" t="s">
        <v>3413</v>
      </c>
      <c r="C1628" t="str">
        <f>IFERROR(VLOOKUP(Table1[[#This Row],[Ticker]],[1]!Table1[[Symbol]:[Industry]],2,FALSE),"-")</f>
        <v>-</v>
      </c>
      <c r="D1628" t="s">
        <v>541</v>
      </c>
      <c r="E1628">
        <v>688.16695663999997</v>
      </c>
      <c r="F1628">
        <v>297.2</v>
      </c>
      <c r="G1628">
        <v>17.731725327448999</v>
      </c>
      <c r="H1628">
        <v>-5.4537644597896699</v>
      </c>
      <c r="I1628">
        <v>-29.425414175717702</v>
      </c>
      <c r="J1628">
        <v>-5.2099060294237596</v>
      </c>
      <c r="K1628">
        <v>292.35206334146301</v>
      </c>
      <c r="L1628">
        <v>290.030954278531</v>
      </c>
      <c r="M1628">
        <v>55.821504263666696</v>
      </c>
      <c r="N1628">
        <v>1.0331167046662899</v>
      </c>
      <c r="O1628">
        <v>45.928667563929999</v>
      </c>
      <c r="P1628">
        <v>46.765432098765402</v>
      </c>
      <c r="Q1628">
        <v>2.7128426878556999E-2</v>
      </c>
    </row>
    <row r="1629" spans="1:17" hidden="1" x14ac:dyDescent="0.3">
      <c r="A1629" t="s">
        <v>3414</v>
      </c>
      <c r="B1629" t="s">
        <v>3415</v>
      </c>
      <c r="C1629" t="str">
        <f>IFERROR(VLOOKUP(Table1[[#This Row],[Ticker]],[1]!Table1[[Symbol]:[Industry]],2,FALSE),"-")</f>
        <v>-</v>
      </c>
      <c r="D1629" t="s">
        <v>901</v>
      </c>
      <c r="E1629">
        <v>684.00927000000001</v>
      </c>
      <c r="F1629">
        <v>466.85</v>
      </c>
      <c r="G1629">
        <v>-12.562755701338499</v>
      </c>
      <c r="H1629">
        <v>-4.6466132676548604</v>
      </c>
      <c r="I1629">
        <v>-29.145261437129001</v>
      </c>
      <c r="J1629">
        <v>-6.9698779380602902</v>
      </c>
      <c r="K1629">
        <v>461.45202546943102</v>
      </c>
      <c r="L1629">
        <v>459.45116436838998</v>
      </c>
      <c r="M1629">
        <v>27.7449860613611</v>
      </c>
      <c r="N1629">
        <v>0.86039334658436994</v>
      </c>
      <c r="O1629">
        <v>28.0711149191388</v>
      </c>
      <c r="P1629">
        <v>20.9455958549222</v>
      </c>
      <c r="Q1629">
        <v>6.5553681229453001E-2</v>
      </c>
    </row>
    <row r="1630" spans="1:17" hidden="1" x14ac:dyDescent="0.3">
      <c r="A1630" t="s">
        <v>3416</v>
      </c>
      <c r="B1630" t="s">
        <v>3417</v>
      </c>
      <c r="C1630" t="str">
        <f>IFERROR(VLOOKUP(Table1[[#This Row],[Ticker]],[1]!Table1[[Symbol]:[Industry]],2,FALSE),"-")</f>
        <v>-</v>
      </c>
      <c r="D1630" t="s">
        <v>384</v>
      </c>
      <c r="E1630">
        <v>680.56227869999998</v>
      </c>
      <c r="F1630">
        <v>464.1</v>
      </c>
      <c r="G1630">
        <v>126.90146511721299</v>
      </c>
      <c r="H1630">
        <v>-12.0276319378153</v>
      </c>
      <c r="I1630">
        <v>100.65293376533801</v>
      </c>
      <c r="J1630">
        <v>-12.0107150328489</v>
      </c>
      <c r="K1630">
        <v>430.41125372350899</v>
      </c>
      <c r="M1630">
        <v>53.134275241408297</v>
      </c>
      <c r="N1630">
        <v>0.66814847743943095</v>
      </c>
      <c r="O1630">
        <v>10.062486533074701</v>
      </c>
      <c r="P1630">
        <v>194.47969543147201</v>
      </c>
    </row>
    <row r="1631" spans="1:17" hidden="1" x14ac:dyDescent="0.3">
      <c r="A1631" t="s">
        <v>3418</v>
      </c>
      <c r="B1631" t="s">
        <v>3419</v>
      </c>
      <c r="C1631" t="str">
        <f>IFERROR(VLOOKUP(Table1[[#This Row],[Ticker]],[1]!Table1[[Symbol]:[Industry]],2,FALSE),"-")</f>
        <v>-</v>
      </c>
      <c r="D1631" t="s">
        <v>97</v>
      </c>
      <c r="E1631">
        <v>678.44110950000004</v>
      </c>
      <c r="F1631">
        <v>325.05</v>
      </c>
      <c r="G1631">
        <v>926.27178411859995</v>
      </c>
      <c r="H1631">
        <v>-7.8645884595544802</v>
      </c>
      <c r="I1631">
        <v>61.175443848547502</v>
      </c>
      <c r="J1631">
        <v>-5.7943047764387101</v>
      </c>
      <c r="K1631">
        <v>325.931971321562</v>
      </c>
      <c r="L1631">
        <v>226.51750026506599</v>
      </c>
      <c r="M1631">
        <v>33.808840773461398</v>
      </c>
      <c r="N1631">
        <v>0.54053016759636796</v>
      </c>
      <c r="O1631">
        <v>22.027380403014899</v>
      </c>
      <c r="P1631">
        <v>951.94174757281496</v>
      </c>
    </row>
    <row r="1632" spans="1:17" hidden="1" x14ac:dyDescent="0.3">
      <c r="A1632" t="s">
        <v>3420</v>
      </c>
      <c r="B1632" t="s">
        <v>3421</v>
      </c>
      <c r="C1632" t="str">
        <f>IFERROR(VLOOKUP(Table1[[#This Row],[Ticker]],[1]!Table1[[Symbol]:[Industry]],2,FALSE),"-")</f>
        <v>-</v>
      </c>
      <c r="D1632" t="s">
        <v>1391</v>
      </c>
      <c r="E1632">
        <v>677.06977430999996</v>
      </c>
      <c r="F1632">
        <v>1128.45</v>
      </c>
      <c r="G1632">
        <v>12.9772905081877</v>
      </c>
      <c r="H1632">
        <v>6.1003333348674396</v>
      </c>
      <c r="I1632">
        <v>-9.0640865174180103</v>
      </c>
      <c r="J1632">
        <v>0.105019014451337</v>
      </c>
      <c r="K1632">
        <v>1050.6218042302901</v>
      </c>
      <c r="L1632">
        <v>995.70860139783099</v>
      </c>
      <c r="M1632">
        <v>70.099452703976596</v>
      </c>
      <c r="N1632">
        <v>1.47535244657984</v>
      </c>
      <c r="O1632">
        <v>10.505560724888101</v>
      </c>
      <c r="P1632">
        <v>45.6064516129032</v>
      </c>
      <c r="Q1632">
        <v>-3.1983409315879999E-3</v>
      </c>
    </row>
    <row r="1633" spans="1:17" hidden="1" x14ac:dyDescent="0.3">
      <c r="A1633" t="s">
        <v>3422</v>
      </c>
      <c r="B1633" t="s">
        <v>3423</v>
      </c>
      <c r="C1633" t="str">
        <f>IFERROR(VLOOKUP(Table1[[#This Row],[Ticker]],[1]!Table1[[Symbol]:[Industry]],2,FALSE),"-")</f>
        <v>-</v>
      </c>
      <c r="D1633" t="s">
        <v>713</v>
      </c>
      <c r="E1633">
        <v>676.62342616799901</v>
      </c>
      <c r="F1633">
        <v>890.4</v>
      </c>
      <c r="G1633">
        <v>-2.9746348060138201</v>
      </c>
      <c r="H1633">
        <v>-0.68043165234510095</v>
      </c>
      <c r="I1633">
        <v>-0.78792770710289095</v>
      </c>
      <c r="J1633">
        <v>-0.51399186900717098</v>
      </c>
      <c r="K1633">
        <v>847.59490875075403</v>
      </c>
      <c r="L1633">
        <v>793.61565897318496</v>
      </c>
      <c r="M1633">
        <v>64.306050640641899</v>
      </c>
      <c r="N1633">
        <v>1.4144059869036401</v>
      </c>
      <c r="O1633">
        <v>0.508760107816708</v>
      </c>
      <c r="P1633">
        <v>31.9130653787463</v>
      </c>
      <c r="Q1633">
        <v>2.0547319375944E-2</v>
      </c>
    </row>
    <row r="1634" spans="1:17" hidden="1" x14ac:dyDescent="0.3">
      <c r="A1634" t="s">
        <v>3424</v>
      </c>
      <c r="B1634" t="s">
        <v>3425</v>
      </c>
      <c r="C1634" t="str">
        <f>IFERROR(VLOOKUP(Table1[[#This Row],[Ticker]],[1]!Table1[[Symbol]:[Industry]],2,FALSE),"-")</f>
        <v>-</v>
      </c>
      <c r="D1634" t="s">
        <v>193</v>
      </c>
      <c r="E1634">
        <v>676.29964114999996</v>
      </c>
      <c r="F1634">
        <v>193.9</v>
      </c>
      <c r="G1634">
        <v>265.09988741236998</v>
      </c>
      <c r="H1634">
        <v>-2.22428427357797</v>
      </c>
      <c r="I1634">
        <v>4.7178986051386502</v>
      </c>
      <c r="J1634">
        <v>-3.2751589218767299</v>
      </c>
      <c r="K1634">
        <v>193.441500726664</v>
      </c>
      <c r="L1634">
        <v>160.07340719839701</v>
      </c>
      <c r="M1634">
        <v>36.827553290082797</v>
      </c>
      <c r="N1634">
        <v>1.0819685046099701</v>
      </c>
      <c r="O1634">
        <v>13.460546673543</v>
      </c>
      <c r="Q1634">
        <v>0.13184445372234499</v>
      </c>
    </row>
    <row r="1635" spans="1:17" hidden="1" x14ac:dyDescent="0.3">
      <c r="A1635" t="s">
        <v>3426</v>
      </c>
      <c r="B1635" t="s">
        <v>3427</v>
      </c>
      <c r="C1635" t="str">
        <f>IFERROR(VLOOKUP(Table1[[#This Row],[Ticker]],[1]!Table1[[Symbol]:[Industry]],2,FALSE),"-")</f>
        <v>-</v>
      </c>
      <c r="D1635" t="s">
        <v>114</v>
      </c>
      <c r="E1635">
        <v>676.26</v>
      </c>
      <c r="F1635">
        <v>132.6</v>
      </c>
      <c r="G1635">
        <v>-28.589671483412602</v>
      </c>
      <c r="H1635">
        <v>-1.6912121847289401</v>
      </c>
      <c r="I1635">
        <v>-23.041321559628098</v>
      </c>
      <c r="J1635">
        <v>-0.97580866580778403</v>
      </c>
      <c r="K1635">
        <v>132.90122568880801</v>
      </c>
      <c r="L1635">
        <v>137.904763466042</v>
      </c>
      <c r="M1635">
        <v>37.862148254277898</v>
      </c>
      <c r="N1635">
        <v>0.94422238410528203</v>
      </c>
      <c r="O1635">
        <v>30.618401206636499</v>
      </c>
      <c r="P1635">
        <v>12.372881355932099</v>
      </c>
      <c r="Q1635">
        <v>-9.6732600860980997E-2</v>
      </c>
    </row>
    <row r="1636" spans="1:17" hidden="1" x14ac:dyDescent="0.3">
      <c r="A1636" t="s">
        <v>3428</v>
      </c>
      <c r="B1636" t="s">
        <v>3429</v>
      </c>
      <c r="C1636" t="str">
        <f>IFERROR(VLOOKUP(Table1[[#This Row],[Ticker]],[1]!Table1[[Symbol]:[Industry]],2,FALSE),"-")</f>
        <v>-</v>
      </c>
      <c r="D1636" t="s">
        <v>288</v>
      </c>
      <c r="E1636">
        <v>675.27347450000002</v>
      </c>
      <c r="F1636">
        <v>3.95</v>
      </c>
      <c r="G1636">
        <v>15.401465117213</v>
      </c>
      <c r="H1636">
        <v>-2.4699396301230401</v>
      </c>
      <c r="I1636">
        <v>-36.736572567047197</v>
      </c>
      <c r="J1636">
        <v>-6.5009519996736103</v>
      </c>
      <c r="K1636">
        <v>4.0131541883953696</v>
      </c>
      <c r="L1636">
        <v>3.8685656741227001</v>
      </c>
      <c r="M1636">
        <v>39.572911007173303</v>
      </c>
      <c r="N1636">
        <v>1.09926530193698</v>
      </c>
      <c r="O1636">
        <v>68.354430379746802</v>
      </c>
      <c r="P1636">
        <v>79.545454545454504</v>
      </c>
      <c r="Q1636">
        <v>5.5570234928833999E-2</v>
      </c>
    </row>
    <row r="1637" spans="1:17" hidden="1" x14ac:dyDescent="0.3">
      <c r="A1637" t="s">
        <v>3430</v>
      </c>
      <c r="B1637" t="s">
        <v>3431</v>
      </c>
      <c r="C1637" t="str">
        <f>IFERROR(VLOOKUP(Table1[[#This Row],[Ticker]],[1]!Table1[[Symbol]:[Industry]],2,FALSE),"-")</f>
        <v>-</v>
      </c>
      <c r="D1637" t="s">
        <v>220</v>
      </c>
      <c r="E1637">
        <v>674.245</v>
      </c>
      <c r="F1637">
        <v>612.95000000000005</v>
      </c>
      <c r="G1637">
        <v>104.589240152095</v>
      </c>
      <c r="H1637">
        <v>-4.2264779591725903</v>
      </c>
      <c r="I1637">
        <v>89.702338660914407</v>
      </c>
      <c r="J1637">
        <v>3.2365304119527298</v>
      </c>
      <c r="K1637">
        <v>534.34028194843995</v>
      </c>
      <c r="L1637">
        <v>392.06402013604497</v>
      </c>
      <c r="M1637">
        <v>75.617540743765602</v>
      </c>
      <c r="N1637">
        <v>0.287719663027376</v>
      </c>
      <c r="O1637">
        <v>1.6314544416347201</v>
      </c>
      <c r="P1637">
        <v>169.72497249724901</v>
      </c>
      <c r="Q1637">
        <v>0.24140864598596901</v>
      </c>
    </row>
    <row r="1638" spans="1:17" hidden="1" x14ac:dyDescent="0.3">
      <c r="A1638" t="s">
        <v>3432</v>
      </c>
      <c r="B1638" t="s">
        <v>3433</v>
      </c>
      <c r="C1638" t="str">
        <f>IFERROR(VLOOKUP(Table1[[#This Row],[Ticker]],[1]!Table1[[Symbol]:[Industry]],2,FALSE),"-")</f>
        <v>-</v>
      </c>
      <c r="D1638" t="s">
        <v>550</v>
      </c>
      <c r="E1638">
        <v>673.87699514399901</v>
      </c>
      <c r="F1638">
        <v>3.8</v>
      </c>
      <c r="G1638">
        <v>-3.7344795832478099</v>
      </c>
      <c r="H1638">
        <v>-5.3039477272890396</v>
      </c>
      <c r="I1638">
        <v>-21.853109747957301</v>
      </c>
      <c r="J1638">
        <v>-7.2541889782584104</v>
      </c>
      <c r="K1638">
        <v>3.8697536498515799</v>
      </c>
      <c r="L1638">
        <v>3.8290274709701499</v>
      </c>
      <c r="M1638">
        <v>42.319227263937101</v>
      </c>
      <c r="N1638">
        <v>1.30837749655096</v>
      </c>
      <c r="O1638">
        <v>48.684210526315702</v>
      </c>
      <c r="P1638">
        <v>35.714285714285701</v>
      </c>
      <c r="Q1638">
        <v>6.3146167033321002E-2</v>
      </c>
    </row>
    <row r="1639" spans="1:17" hidden="1" x14ac:dyDescent="0.3">
      <c r="A1639" t="s">
        <v>3434</v>
      </c>
      <c r="B1639" t="s">
        <v>3435</v>
      </c>
      <c r="C1639" t="str">
        <f>IFERROR(VLOOKUP(Table1[[#This Row],[Ticker]],[1]!Table1[[Symbol]:[Industry]],2,FALSE),"-")</f>
        <v>-</v>
      </c>
      <c r="D1639" t="s">
        <v>59</v>
      </c>
      <c r="E1639">
        <v>673.552197804</v>
      </c>
      <c r="F1639">
        <v>32.28</v>
      </c>
      <c r="G1639">
        <v>99.277771737422</v>
      </c>
      <c r="H1639">
        <v>-15.2190580838255</v>
      </c>
      <c r="I1639">
        <v>71.624643959758004</v>
      </c>
      <c r="J1639">
        <v>-6.2618560930466396</v>
      </c>
      <c r="K1639">
        <v>32.954066344599099</v>
      </c>
      <c r="L1639">
        <v>25.346598204001001</v>
      </c>
      <c r="M1639">
        <v>44.539209901145597</v>
      </c>
      <c r="N1639">
        <v>0.22390915015312801</v>
      </c>
      <c r="O1639">
        <v>50.557620817843798</v>
      </c>
      <c r="P1639">
        <v>155.17786561264799</v>
      </c>
      <c r="Q1639">
        <v>0.104405463677102</v>
      </c>
    </row>
    <row r="1640" spans="1:17" hidden="1" x14ac:dyDescent="0.3">
      <c r="A1640" t="s">
        <v>3436</v>
      </c>
      <c r="B1640" t="s">
        <v>3437</v>
      </c>
      <c r="C1640" t="str">
        <f>IFERROR(VLOOKUP(Table1[[#This Row],[Ticker]],[1]!Table1[[Symbol]:[Industry]],2,FALSE),"-")</f>
        <v>-</v>
      </c>
      <c r="E1640">
        <v>672.46653000000003</v>
      </c>
      <c r="F1640">
        <v>1124.1500000000001</v>
      </c>
      <c r="G1640">
        <v>256.56397058182603</v>
      </c>
      <c r="H1640">
        <v>7.1682066234560802</v>
      </c>
      <c r="I1640">
        <v>5.0766520662120502</v>
      </c>
      <c r="J1640">
        <v>-14.978683519061599</v>
      </c>
      <c r="K1640">
        <v>959.47444651606804</v>
      </c>
      <c r="L1640">
        <v>741.26106056466097</v>
      </c>
      <c r="M1640">
        <v>49.976469590613299</v>
      </c>
      <c r="N1640">
        <v>0.87524935879167798</v>
      </c>
      <c r="O1640">
        <v>17.599964417559899</v>
      </c>
      <c r="P1640">
        <v>310.27372262773702</v>
      </c>
    </row>
    <row r="1641" spans="1:17" hidden="1" x14ac:dyDescent="0.3">
      <c r="A1641" t="s">
        <v>3438</v>
      </c>
      <c r="B1641" t="s">
        <v>3439</v>
      </c>
      <c r="C1641" t="str">
        <f>IFERROR(VLOOKUP(Table1[[#This Row],[Ticker]],[1]!Table1[[Symbol]:[Industry]],2,FALSE),"-")</f>
        <v>-</v>
      </c>
      <c r="D1641" t="s">
        <v>173</v>
      </c>
      <c r="E1641">
        <v>669.49080857599995</v>
      </c>
      <c r="F1641">
        <v>39.68</v>
      </c>
      <c r="G1641">
        <v>-7.0964121912140596</v>
      </c>
      <c r="H1641">
        <v>-14.3776319378153</v>
      </c>
      <c r="I1641">
        <v>-36.4251913154013</v>
      </c>
      <c r="J1641">
        <v>-5.1562196200049399</v>
      </c>
      <c r="K1641">
        <v>46.237072504719102</v>
      </c>
      <c r="L1641">
        <v>46.047796635041003</v>
      </c>
      <c r="M1641">
        <v>27.031802031404599</v>
      </c>
      <c r="N1641">
        <v>0.56712278172928499</v>
      </c>
      <c r="O1641">
        <v>58.014112903225801</v>
      </c>
      <c r="P1641">
        <v>23.961262105591999</v>
      </c>
      <c r="Q1641">
        <v>0.14793458318727001</v>
      </c>
    </row>
    <row r="1642" spans="1:17" hidden="1" x14ac:dyDescent="0.3">
      <c r="A1642" t="s">
        <v>3440</v>
      </c>
      <c r="B1642" t="s">
        <v>3441</v>
      </c>
      <c r="C1642" t="str">
        <f>IFERROR(VLOOKUP(Table1[[#This Row],[Ticker]],[1]!Table1[[Symbol]:[Industry]],2,FALSE),"-")</f>
        <v>-</v>
      </c>
      <c r="D1642" t="s">
        <v>384</v>
      </c>
      <c r="E1642">
        <v>669.36485719999996</v>
      </c>
      <c r="F1642">
        <v>493.15</v>
      </c>
      <c r="G1642">
        <v>59.724773387889698</v>
      </c>
      <c r="H1642">
        <v>-5.8386666993351701</v>
      </c>
      <c r="I1642">
        <v>-3.0942229951864801</v>
      </c>
      <c r="J1642">
        <v>-0.112570702952069</v>
      </c>
      <c r="K1642">
        <v>501.46283883805</v>
      </c>
      <c r="L1642">
        <v>444.17261321762197</v>
      </c>
      <c r="M1642">
        <v>55.669794598979401</v>
      </c>
      <c r="N1642">
        <v>0.98901228865858304</v>
      </c>
      <c r="O1642">
        <v>35.536854912298502</v>
      </c>
      <c r="P1642">
        <v>107.075372664287</v>
      </c>
      <c r="Q1642">
        <v>0.22205837104387</v>
      </c>
    </row>
    <row r="1643" spans="1:17" hidden="1" x14ac:dyDescent="0.3">
      <c r="A1643" t="s">
        <v>3442</v>
      </c>
      <c r="B1643" t="s">
        <v>3443</v>
      </c>
      <c r="C1643" t="str">
        <f>IFERROR(VLOOKUP(Table1[[#This Row],[Ticker]],[1]!Table1[[Symbol]:[Industry]],2,FALSE),"-")</f>
        <v>-</v>
      </c>
      <c r="E1643">
        <v>669.24387999999999</v>
      </c>
      <c r="F1643">
        <v>460</v>
      </c>
      <c r="G1643">
        <v>37.334997566337201</v>
      </c>
      <c r="H1643">
        <v>-4.77763193781536</v>
      </c>
      <c r="I1643">
        <v>-19.2648744538396</v>
      </c>
      <c r="J1643">
        <v>3.3937294115954599</v>
      </c>
      <c r="K1643">
        <v>466.396889937617</v>
      </c>
      <c r="L1643">
        <v>439.81204664027302</v>
      </c>
      <c r="M1643">
        <v>47.9000097226969</v>
      </c>
      <c r="N1643">
        <v>0.45778660672277599</v>
      </c>
      <c r="O1643">
        <v>24.347826086956498</v>
      </c>
      <c r="P1643">
        <v>70.370370370370296</v>
      </c>
    </row>
    <row r="1644" spans="1:17" hidden="1" x14ac:dyDescent="0.3">
      <c r="A1644" t="s">
        <v>3444</v>
      </c>
      <c r="B1644" t="s">
        <v>3445</v>
      </c>
      <c r="C1644" t="str">
        <f>IFERROR(VLOOKUP(Table1[[#This Row],[Ticker]],[1]!Table1[[Symbol]:[Industry]],2,FALSE),"-")</f>
        <v>-</v>
      </c>
      <c r="D1644" t="s">
        <v>916</v>
      </c>
      <c r="E1644">
        <v>668.52064871000005</v>
      </c>
      <c r="F1644">
        <v>358.45</v>
      </c>
      <c r="G1644">
        <v>-36.250253599288001</v>
      </c>
      <c r="H1644">
        <v>3.14689636407142</v>
      </c>
      <c r="I1644">
        <v>-15.3969953417776</v>
      </c>
      <c r="J1644">
        <v>-5.8189622358324504</v>
      </c>
      <c r="K1644">
        <v>334.355520817784</v>
      </c>
      <c r="L1644">
        <v>330.74028570023</v>
      </c>
      <c r="M1644">
        <v>55.681152212286399</v>
      </c>
      <c r="N1644">
        <v>0.71414299920883895</v>
      </c>
      <c r="O1644">
        <v>16.2644720323615</v>
      </c>
      <c r="P1644">
        <v>50.609243697478902</v>
      </c>
      <c r="Q1644">
        <v>5.5345607320706001E-2</v>
      </c>
    </row>
    <row r="1645" spans="1:17" hidden="1" x14ac:dyDescent="0.3">
      <c r="A1645" t="s">
        <v>3446</v>
      </c>
      <c r="B1645" t="s">
        <v>3447</v>
      </c>
      <c r="C1645" t="str">
        <f>IFERROR(VLOOKUP(Table1[[#This Row],[Ticker]],[1]!Table1[[Symbol]:[Industry]],2,FALSE),"-")</f>
        <v>-</v>
      </c>
      <c r="D1645" t="s">
        <v>83</v>
      </c>
      <c r="E1645">
        <v>666.84591699999999</v>
      </c>
      <c r="F1645">
        <v>597.65</v>
      </c>
      <c r="G1645">
        <v>53.374374472686704</v>
      </c>
      <c r="H1645">
        <v>-15.887078338294801</v>
      </c>
      <c r="I1645">
        <v>-37.247907458979299</v>
      </c>
      <c r="J1645">
        <v>-2.3319130361767701</v>
      </c>
      <c r="K1645">
        <v>661.16896239763798</v>
      </c>
      <c r="L1645">
        <v>643.534775329951</v>
      </c>
      <c r="M1645">
        <v>36.793317663596802</v>
      </c>
      <c r="N1645">
        <v>1.9670470808908</v>
      </c>
      <c r="O1645">
        <v>61.649795030536197</v>
      </c>
      <c r="P1645">
        <v>82.627960275019007</v>
      </c>
      <c r="Q1645">
        <v>0.223660526547037</v>
      </c>
    </row>
    <row r="1646" spans="1:17" hidden="1" x14ac:dyDescent="0.3">
      <c r="A1646" t="s">
        <v>3448</v>
      </c>
      <c r="B1646" t="s">
        <v>3449</v>
      </c>
      <c r="C1646" t="str">
        <f>IFERROR(VLOOKUP(Table1[[#This Row],[Ticker]],[1]!Table1[[Symbol]:[Industry]],2,FALSE),"-")</f>
        <v>-</v>
      </c>
      <c r="D1646" t="s">
        <v>220</v>
      </c>
      <c r="E1646">
        <v>664.57610099999999</v>
      </c>
      <c r="F1646">
        <v>644.70000000000005</v>
      </c>
      <c r="G1646">
        <v>52.440359779967999</v>
      </c>
      <c r="H1646">
        <v>1.06618809321376</v>
      </c>
      <c r="I1646">
        <v>-1.3322288745064199</v>
      </c>
      <c r="J1646">
        <v>-9.6408594425556995</v>
      </c>
      <c r="K1646">
        <v>573.83904981546095</v>
      </c>
      <c r="L1646">
        <v>502.86873050779798</v>
      </c>
      <c r="M1646">
        <v>51.912568765402199</v>
      </c>
      <c r="N1646">
        <v>0.99452043618959496</v>
      </c>
      <c r="O1646">
        <v>17.698154180238799</v>
      </c>
      <c r="P1646">
        <v>92.497561558214002</v>
      </c>
      <c r="Q1646">
        <v>0.230613046919624</v>
      </c>
    </row>
    <row r="1647" spans="1:17" hidden="1" x14ac:dyDescent="0.3">
      <c r="A1647" t="s">
        <v>3450</v>
      </c>
      <c r="B1647" t="s">
        <v>3451</v>
      </c>
      <c r="C1647" t="str">
        <f>IFERROR(VLOOKUP(Table1[[#This Row],[Ticker]],[1]!Table1[[Symbol]:[Industry]],2,FALSE),"-")</f>
        <v>-</v>
      </c>
      <c r="D1647" t="s">
        <v>46</v>
      </c>
      <c r="E1647">
        <v>663.96415750000006</v>
      </c>
      <c r="F1647">
        <v>174.37</v>
      </c>
      <c r="G1647">
        <v>151.54784258711899</v>
      </c>
      <c r="H1647">
        <v>23.489558631929199</v>
      </c>
      <c r="I1647">
        <v>13.374153423215301</v>
      </c>
      <c r="J1647">
        <v>10.081578832473999</v>
      </c>
      <c r="K1647">
        <v>135.305660528755</v>
      </c>
      <c r="L1647">
        <v>112.805947741631</v>
      </c>
      <c r="M1647">
        <v>70.639831374642398</v>
      </c>
      <c r="N1647">
        <v>3.6352586004648901</v>
      </c>
      <c r="O1647">
        <v>6.0388828353501198</v>
      </c>
      <c r="P1647">
        <v>208.07420494699599</v>
      </c>
      <c r="Q1647">
        <v>7.6757365330567998E-2</v>
      </c>
    </row>
    <row r="1648" spans="1:17" hidden="1" x14ac:dyDescent="0.3">
      <c r="A1648" t="s">
        <v>3452</v>
      </c>
      <c r="B1648" t="s">
        <v>3453</v>
      </c>
      <c r="C1648" t="str">
        <f>IFERROR(VLOOKUP(Table1[[#This Row],[Ticker]],[1]!Table1[[Symbol]:[Industry]],2,FALSE),"-")</f>
        <v>-</v>
      </c>
      <c r="E1648">
        <v>663.26400000000001</v>
      </c>
      <c r="F1648">
        <v>16.45</v>
      </c>
      <c r="G1648">
        <v>-80.259335434891796</v>
      </c>
      <c r="H1648">
        <v>-7.8407463415765699</v>
      </c>
      <c r="I1648">
        <v>-50.809159643108302</v>
      </c>
      <c r="J1648">
        <v>-22.555098973781099</v>
      </c>
      <c r="K1648">
        <v>19.6143785703939</v>
      </c>
      <c r="L1648">
        <v>23.4159358336879</v>
      </c>
      <c r="M1648">
        <v>38.157758299454898</v>
      </c>
      <c r="N1648">
        <v>2.3086991297177102</v>
      </c>
      <c r="O1648">
        <v>173.03951367781099</v>
      </c>
      <c r="P1648">
        <v>12.478632478632401</v>
      </c>
      <c r="Q1648">
        <v>0.18470362064431201</v>
      </c>
    </row>
    <row r="1649" spans="1:17" hidden="1" x14ac:dyDescent="0.3">
      <c r="A1649" t="s">
        <v>3454</v>
      </c>
      <c r="B1649" t="s">
        <v>3455</v>
      </c>
      <c r="C1649" t="str">
        <f>IFERROR(VLOOKUP(Table1[[#This Row],[Ticker]],[1]!Table1[[Symbol]:[Industry]],2,FALSE),"-")</f>
        <v>-</v>
      </c>
      <c r="D1649" t="s">
        <v>338</v>
      </c>
      <c r="E1649">
        <v>661.05964080000001</v>
      </c>
      <c r="F1649">
        <v>179.71</v>
      </c>
      <c r="G1649">
        <v>-24.5103800036104</v>
      </c>
      <c r="H1649">
        <v>-1.8244155635463499</v>
      </c>
      <c r="I1649">
        <v>-15.7252678616015</v>
      </c>
      <c r="J1649">
        <v>-6.6032901401451101</v>
      </c>
      <c r="K1649">
        <v>166.85558611214501</v>
      </c>
      <c r="L1649">
        <v>176.32546066811801</v>
      </c>
      <c r="M1649">
        <v>54.106322915813898</v>
      </c>
      <c r="N1649">
        <v>2.1408977338840902</v>
      </c>
      <c r="O1649">
        <v>33.186800957097503</v>
      </c>
      <c r="P1649">
        <v>33.712797619047599</v>
      </c>
    </row>
    <row r="1650" spans="1:17" hidden="1" x14ac:dyDescent="0.3">
      <c r="A1650" t="s">
        <v>3456</v>
      </c>
      <c r="B1650" t="s">
        <v>3457</v>
      </c>
      <c r="C1650" t="str">
        <f>IFERROR(VLOOKUP(Table1[[#This Row],[Ticker]],[1]!Table1[[Symbol]:[Industry]],2,FALSE),"-")</f>
        <v>-</v>
      </c>
      <c r="D1650" t="s">
        <v>541</v>
      </c>
      <c r="E1650">
        <v>660.66308211</v>
      </c>
      <c r="F1650">
        <v>361.75</v>
      </c>
      <c r="G1650">
        <v>20.2263866163632</v>
      </c>
      <c r="H1650">
        <v>-1.0423378201683</v>
      </c>
      <c r="I1650">
        <v>-8.6116394935672709</v>
      </c>
      <c r="J1650">
        <v>-3.9416841958445699</v>
      </c>
      <c r="K1650">
        <v>348.03380219976498</v>
      </c>
      <c r="L1650">
        <v>335.01758183021099</v>
      </c>
      <c r="M1650">
        <v>55.935972131849098</v>
      </c>
      <c r="N1650">
        <v>0.90909320479463096</v>
      </c>
      <c r="O1650">
        <v>17.442985487214901</v>
      </c>
      <c r="P1650">
        <v>62.584269662921301</v>
      </c>
      <c r="Q1650">
        <v>3.8944288937520001E-3</v>
      </c>
    </row>
    <row r="1651" spans="1:17" hidden="1" x14ac:dyDescent="0.3">
      <c r="A1651" t="s">
        <v>3458</v>
      </c>
      <c r="B1651" t="s">
        <v>3459</v>
      </c>
      <c r="C1651" t="str">
        <f>IFERROR(VLOOKUP(Table1[[#This Row],[Ticker]],[1]!Table1[[Symbol]:[Industry]],2,FALSE),"-")</f>
        <v>-</v>
      </c>
      <c r="D1651" t="s">
        <v>193</v>
      </c>
      <c r="E1651">
        <v>660.31875000000002</v>
      </c>
      <c r="F1651">
        <v>251.55</v>
      </c>
      <c r="G1651">
        <v>68.577140792888699</v>
      </c>
      <c r="H1651">
        <v>32.662271908338397</v>
      </c>
      <c r="I1651">
        <v>62.337610018209901</v>
      </c>
      <c r="J1651">
        <v>-8.2341565912905406</v>
      </c>
      <c r="K1651">
        <v>193.120232699095</v>
      </c>
      <c r="L1651">
        <v>159.004649029642</v>
      </c>
      <c r="M1651">
        <v>71.524380125088896</v>
      </c>
      <c r="N1651">
        <v>1.38137349933996</v>
      </c>
      <c r="O1651">
        <v>4.8300536672629599</v>
      </c>
      <c r="P1651">
        <v>104.512195121951</v>
      </c>
      <c r="Q1651">
        <v>5.8701089257718997E-2</v>
      </c>
    </row>
    <row r="1652" spans="1:17" hidden="1" x14ac:dyDescent="0.3">
      <c r="A1652" t="s">
        <v>3460</v>
      </c>
      <c r="B1652" t="s">
        <v>3461</v>
      </c>
      <c r="C1652" t="str">
        <f>IFERROR(VLOOKUP(Table1[[#This Row],[Ticker]],[1]!Table1[[Symbol]:[Industry]],2,FALSE),"-")</f>
        <v>-</v>
      </c>
      <c r="D1652" t="s">
        <v>62</v>
      </c>
      <c r="E1652">
        <v>657.30890306999902</v>
      </c>
      <c r="F1652">
        <v>29.31</v>
      </c>
      <c r="G1652">
        <v>10.655617941133199</v>
      </c>
      <c r="H1652">
        <v>-18.062303470661998</v>
      </c>
      <c r="I1652">
        <v>-25.8129794101079</v>
      </c>
      <c r="J1652">
        <v>-7.88885806923542</v>
      </c>
      <c r="K1652">
        <v>32.1219622377089</v>
      </c>
      <c r="L1652">
        <v>31.202863095993902</v>
      </c>
      <c r="M1652">
        <v>23.5725014502109</v>
      </c>
      <c r="N1652">
        <v>1.7921396234142399</v>
      </c>
      <c r="O1652">
        <v>55.919481405663603</v>
      </c>
      <c r="P1652">
        <v>37.929411764705797</v>
      </c>
      <c r="Q1652">
        <v>-4.0760145690433999E-2</v>
      </c>
    </row>
    <row r="1653" spans="1:17" hidden="1" x14ac:dyDescent="0.3">
      <c r="A1653" t="s">
        <v>3462</v>
      </c>
      <c r="B1653" t="s">
        <v>3463</v>
      </c>
      <c r="C1653" t="str">
        <f>IFERROR(VLOOKUP(Table1[[#This Row],[Ticker]],[1]!Table1[[Symbol]:[Industry]],2,FALSE),"-")</f>
        <v>-</v>
      </c>
      <c r="D1653" t="s">
        <v>901</v>
      </c>
      <c r="E1653">
        <v>655.47142020000001</v>
      </c>
      <c r="F1653">
        <v>262.2</v>
      </c>
      <c r="G1653">
        <v>87.068373259780302</v>
      </c>
      <c r="H1653">
        <v>78.919551160776194</v>
      </c>
      <c r="I1653">
        <v>56.0078528188875</v>
      </c>
      <c r="J1653">
        <v>-12.597001909756299</v>
      </c>
      <c r="K1653">
        <v>182.12321118530301</v>
      </c>
      <c r="L1653">
        <v>149.30459025927701</v>
      </c>
      <c r="M1653">
        <v>67.119974287567501</v>
      </c>
      <c r="N1653">
        <v>2.90635663662612</v>
      </c>
      <c r="O1653">
        <v>13.196033562166299</v>
      </c>
      <c r="P1653">
        <v>134.10714285714201</v>
      </c>
      <c r="Q1653">
        <v>5.3032697625182E-2</v>
      </c>
    </row>
    <row r="1654" spans="1:17" hidden="1" x14ac:dyDescent="0.3">
      <c r="A1654" t="s">
        <v>3464</v>
      </c>
      <c r="B1654" t="s">
        <v>3465</v>
      </c>
      <c r="C1654" t="str">
        <f>IFERROR(VLOOKUP(Table1[[#This Row],[Ticker]],[1]!Table1[[Symbol]:[Industry]],2,FALSE),"-")</f>
        <v>-</v>
      </c>
      <c r="D1654" t="s">
        <v>647</v>
      </c>
      <c r="E1654">
        <v>655.20000000000005</v>
      </c>
      <c r="F1654">
        <v>125.93</v>
      </c>
      <c r="G1654">
        <v>1.78955071582494</v>
      </c>
      <c r="H1654">
        <v>-11.741250273563899</v>
      </c>
      <c r="I1654">
        <v>5.55330736434213</v>
      </c>
      <c r="J1654">
        <v>-8.4311250556280104</v>
      </c>
      <c r="K1654">
        <v>120.07282843202501</v>
      </c>
      <c r="L1654">
        <v>107.484621694913</v>
      </c>
      <c r="M1654">
        <v>45.296534301431898</v>
      </c>
      <c r="N1654">
        <v>0.61488084928550502</v>
      </c>
      <c r="O1654">
        <v>16.096243945048801</v>
      </c>
      <c r="P1654">
        <v>44.249713631156901</v>
      </c>
      <c r="Q1654">
        <v>7.1606551921712003E-2</v>
      </c>
    </row>
    <row r="1655" spans="1:17" hidden="1" x14ac:dyDescent="0.3">
      <c r="A1655" t="s">
        <v>3466</v>
      </c>
      <c r="B1655" t="s">
        <v>3467</v>
      </c>
      <c r="C1655" t="str">
        <f>IFERROR(VLOOKUP(Table1[[#This Row],[Ticker]],[1]!Table1[[Symbol]:[Industry]],2,FALSE),"-")</f>
        <v>-</v>
      </c>
      <c r="D1655" t="s">
        <v>21</v>
      </c>
      <c r="E1655">
        <v>652.68137475200001</v>
      </c>
      <c r="F1655">
        <v>38.56</v>
      </c>
      <c r="G1655">
        <v>-15.1828574370235</v>
      </c>
      <c r="H1655">
        <v>-1.2622182006601299</v>
      </c>
      <c r="I1655">
        <v>-42.530471601789699</v>
      </c>
      <c r="J1655">
        <v>-6.2982397853242196</v>
      </c>
      <c r="K1655">
        <v>38.244994355417603</v>
      </c>
      <c r="L1655">
        <v>40.939292643952598</v>
      </c>
      <c r="M1655">
        <v>53.260294974945502</v>
      </c>
      <c r="N1655">
        <v>1.5766803083392</v>
      </c>
      <c r="O1655">
        <v>65.7157676348547</v>
      </c>
      <c r="P1655">
        <v>27.471074380165199</v>
      </c>
      <c r="Q1655">
        <v>2.7422176725491999E-2</v>
      </c>
    </row>
    <row r="1656" spans="1:17" hidden="1" x14ac:dyDescent="0.3">
      <c r="A1656" t="s">
        <v>3468</v>
      </c>
      <c r="B1656" t="s">
        <v>3469</v>
      </c>
      <c r="C1656" t="str">
        <f>IFERROR(VLOOKUP(Table1[[#This Row],[Ticker]],[1]!Table1[[Symbol]:[Industry]],2,FALSE),"-")</f>
        <v>-</v>
      </c>
      <c r="D1656" t="s">
        <v>422</v>
      </c>
      <c r="E1656">
        <v>651.93079999999998</v>
      </c>
      <c r="F1656">
        <v>247.6</v>
      </c>
      <c r="G1656">
        <v>-25.325485237396901</v>
      </c>
      <c r="H1656">
        <v>-5.5379360594640197</v>
      </c>
      <c r="I1656">
        <v>-47.810235806991898</v>
      </c>
      <c r="J1656">
        <v>-5.62939914212176</v>
      </c>
      <c r="K1656">
        <v>259.95317619464299</v>
      </c>
      <c r="L1656">
        <v>285.88891872459197</v>
      </c>
      <c r="M1656">
        <v>30.5647947432047</v>
      </c>
      <c r="N1656">
        <v>0.47637382248468202</v>
      </c>
      <c r="O1656">
        <v>126.332794830371</v>
      </c>
      <c r="P1656">
        <v>15.162790697674399</v>
      </c>
      <c r="Q1656">
        <v>8.6939731729716002E-2</v>
      </c>
    </row>
    <row r="1657" spans="1:17" hidden="1" x14ac:dyDescent="0.3">
      <c r="A1657" t="s">
        <v>3470</v>
      </c>
      <c r="B1657" t="s">
        <v>3471</v>
      </c>
      <c r="C1657" t="str">
        <f>IFERROR(VLOOKUP(Table1[[#This Row],[Ticker]],[1]!Table1[[Symbol]:[Industry]],2,FALSE),"-")</f>
        <v>-</v>
      </c>
      <c r="D1657" t="s">
        <v>1633</v>
      </c>
      <c r="E1657">
        <v>651.53970000000004</v>
      </c>
      <c r="F1657">
        <v>62.55</v>
      </c>
      <c r="G1657">
        <v>-1.80857731560169</v>
      </c>
      <c r="H1657">
        <v>-2.49564334775831</v>
      </c>
      <c r="I1657">
        <v>5.6510133966275902</v>
      </c>
      <c r="J1657">
        <v>-0.16647065985862899</v>
      </c>
      <c r="K1657">
        <v>61.177818697697703</v>
      </c>
      <c r="L1657">
        <v>56.948662184938499</v>
      </c>
      <c r="M1657">
        <v>63.305866194264297</v>
      </c>
      <c r="N1657">
        <v>0.40530002765392498</v>
      </c>
      <c r="O1657">
        <v>3.1974420463629101</v>
      </c>
      <c r="P1657">
        <v>29.906542056074699</v>
      </c>
      <c r="Q1657">
        <v>-3.0371808196612001E-2</v>
      </c>
    </row>
    <row r="1658" spans="1:17" hidden="1" x14ac:dyDescent="0.3">
      <c r="A1658" t="s">
        <v>3472</v>
      </c>
      <c r="B1658" t="s">
        <v>3473</v>
      </c>
      <c r="C1658" t="str">
        <f>IFERROR(VLOOKUP(Table1[[#This Row],[Ticker]],[1]!Table1[[Symbol]:[Industry]],2,FALSE),"-")</f>
        <v>-</v>
      </c>
      <c r="D1658" t="s">
        <v>308</v>
      </c>
      <c r="E1658">
        <v>648.73339299999998</v>
      </c>
      <c r="F1658">
        <v>70.180000000000007</v>
      </c>
      <c r="G1658">
        <v>27.061266143172901</v>
      </c>
      <c r="H1658">
        <v>-5.8926636950489399</v>
      </c>
      <c r="I1658">
        <v>10.416963430858999</v>
      </c>
      <c r="J1658">
        <v>-3.74515947729342</v>
      </c>
      <c r="K1658">
        <v>72.572106772381602</v>
      </c>
      <c r="L1658">
        <v>67.326455005048004</v>
      </c>
      <c r="M1658">
        <v>43.397709555842901</v>
      </c>
      <c r="N1658">
        <v>0.67761341239069806</v>
      </c>
      <c r="O1658">
        <v>30.592761470504399</v>
      </c>
      <c r="P1658">
        <v>78.575063613231507</v>
      </c>
      <c r="Q1658">
        <v>5.9987686685981E-2</v>
      </c>
    </row>
    <row r="1659" spans="1:17" hidden="1" x14ac:dyDescent="0.3">
      <c r="A1659" t="s">
        <v>3474</v>
      </c>
      <c r="B1659" t="s">
        <v>3475</v>
      </c>
      <c r="C1659" t="str">
        <f>IFERROR(VLOOKUP(Table1[[#This Row],[Ticker]],[1]!Table1[[Symbol]:[Industry]],2,FALSE),"-")</f>
        <v>-</v>
      </c>
      <c r="D1659" t="s">
        <v>409</v>
      </c>
      <c r="E1659">
        <v>645.87151382000002</v>
      </c>
      <c r="F1659">
        <v>67.88</v>
      </c>
      <c r="G1659">
        <v>-19.6737111119294</v>
      </c>
      <c r="H1659">
        <v>-7.7566529168363303</v>
      </c>
      <c r="I1659">
        <v>-27.192543515023701</v>
      </c>
      <c r="J1659">
        <v>1.4463298844087</v>
      </c>
      <c r="K1659">
        <v>70.207780534811903</v>
      </c>
      <c r="L1659">
        <v>70.862618448572107</v>
      </c>
      <c r="M1659">
        <v>47.405258054399802</v>
      </c>
      <c r="N1659">
        <v>0.79572599651639198</v>
      </c>
      <c r="O1659">
        <v>44.357690041249199</v>
      </c>
      <c r="P1659">
        <v>20.998217468805699</v>
      </c>
      <c r="Q1659">
        <v>-1.0636703882243999E-2</v>
      </c>
    </row>
    <row r="1660" spans="1:17" hidden="1" x14ac:dyDescent="0.3">
      <c r="A1660" t="s">
        <v>3476</v>
      </c>
      <c r="B1660" t="s">
        <v>3477</v>
      </c>
      <c r="C1660" t="str">
        <f>IFERROR(VLOOKUP(Table1[[#This Row],[Ticker]],[1]!Table1[[Symbol]:[Industry]],2,FALSE),"-")</f>
        <v>-</v>
      </c>
      <c r="D1660" t="s">
        <v>647</v>
      </c>
      <c r="E1660">
        <v>645.13764000000003</v>
      </c>
      <c r="F1660">
        <v>422.1</v>
      </c>
      <c r="G1660">
        <v>268.81601785419502</v>
      </c>
      <c r="H1660">
        <v>7.0575258213604197</v>
      </c>
      <c r="I1660">
        <v>249.50435631539099</v>
      </c>
      <c r="J1660">
        <v>-11.154234701586001</v>
      </c>
      <c r="K1660">
        <v>338.47109420986902</v>
      </c>
      <c r="L1660">
        <v>193.993644312497</v>
      </c>
      <c r="M1660">
        <v>36.8101686939115</v>
      </c>
      <c r="N1660">
        <v>9.1576042850186598E-2</v>
      </c>
      <c r="O1660">
        <v>23.1935560293769</v>
      </c>
      <c r="P1660">
        <v>396.588235294117</v>
      </c>
    </row>
    <row r="1661" spans="1:17" hidden="1" x14ac:dyDescent="0.3">
      <c r="A1661" t="s">
        <v>3478</v>
      </c>
      <c r="B1661" t="s">
        <v>3479</v>
      </c>
      <c r="C1661" t="str">
        <f>IFERROR(VLOOKUP(Table1[[#This Row],[Ticker]],[1]!Table1[[Symbol]:[Industry]],2,FALSE),"-")</f>
        <v>-</v>
      </c>
      <c r="D1661" t="s">
        <v>140</v>
      </c>
      <c r="E1661">
        <v>645.03058048000003</v>
      </c>
      <c r="F1661">
        <v>45.76</v>
      </c>
      <c r="G1661">
        <v>225.93587596184199</v>
      </c>
      <c r="H1661">
        <v>6.0854290518278997</v>
      </c>
      <c r="I1661">
        <v>145.81377723155299</v>
      </c>
      <c r="J1661">
        <v>-6.5997346406921098</v>
      </c>
      <c r="K1661">
        <v>42.127659844340002</v>
      </c>
      <c r="L1661">
        <v>29.8406364446986</v>
      </c>
      <c r="M1661">
        <v>42.1438172555997</v>
      </c>
      <c r="N1661">
        <v>1.7135110603804899</v>
      </c>
      <c r="O1661">
        <v>15.843531468531401</v>
      </c>
      <c r="P1661">
        <v>256.108949416342</v>
      </c>
      <c r="Q1661">
        <v>2.1651649074819999E-2</v>
      </c>
    </row>
    <row r="1662" spans="1:17" hidden="1" x14ac:dyDescent="0.3">
      <c r="A1662" t="s">
        <v>3480</v>
      </c>
      <c r="B1662" t="s">
        <v>3481</v>
      </c>
      <c r="C1662" t="str">
        <f>IFERROR(VLOOKUP(Table1[[#This Row],[Ticker]],[1]!Table1[[Symbol]:[Industry]],2,FALSE),"-")</f>
        <v>-</v>
      </c>
      <c r="D1662" t="s">
        <v>62</v>
      </c>
      <c r="E1662">
        <v>640.93095000000005</v>
      </c>
      <c r="F1662">
        <v>147.51</v>
      </c>
      <c r="G1662">
        <v>-37.630572227716002</v>
      </c>
      <c r="H1662">
        <v>-2.2062033663867902</v>
      </c>
      <c r="I1662">
        <v>-27.996457857734701</v>
      </c>
      <c r="J1662">
        <v>6.8805662842591202</v>
      </c>
      <c r="K1662">
        <v>146.054871115162</v>
      </c>
      <c r="M1662">
        <v>61.073855468291697</v>
      </c>
      <c r="N1662">
        <v>1.1469295439536</v>
      </c>
      <c r="O1662">
        <v>45.718934309538298</v>
      </c>
      <c r="P1662">
        <v>14.083526682134501</v>
      </c>
    </row>
    <row r="1663" spans="1:17" hidden="1" x14ac:dyDescent="0.3">
      <c r="A1663" t="s">
        <v>3482</v>
      </c>
      <c r="B1663" t="s">
        <v>3483</v>
      </c>
      <c r="C1663" t="str">
        <f>IFERROR(VLOOKUP(Table1[[#This Row],[Ticker]],[1]!Table1[[Symbol]:[Industry]],2,FALSE),"-")</f>
        <v>-</v>
      </c>
      <c r="D1663" t="s">
        <v>541</v>
      </c>
      <c r="E1663">
        <v>639.87479699999994</v>
      </c>
      <c r="F1663">
        <v>46.3</v>
      </c>
      <c r="G1663">
        <v>-29.412167196419201</v>
      </c>
      <c r="H1663">
        <v>-1.53318749337091</v>
      </c>
      <c r="I1663">
        <v>-28.1409965364249</v>
      </c>
      <c r="J1663">
        <v>-0.16037844218664701</v>
      </c>
      <c r="K1663">
        <v>45.251563272503702</v>
      </c>
      <c r="L1663">
        <v>46.5319197595961</v>
      </c>
      <c r="M1663">
        <v>57.005896453740398</v>
      </c>
      <c r="N1663">
        <v>2.5427077946201</v>
      </c>
      <c r="O1663">
        <v>37.365010799136002</v>
      </c>
      <c r="P1663">
        <v>17.067003792667499</v>
      </c>
      <c r="Q1663">
        <v>0.12700581045438</v>
      </c>
    </row>
    <row r="1664" spans="1:17" hidden="1" x14ac:dyDescent="0.3">
      <c r="A1664" t="s">
        <v>3484</v>
      </c>
      <c r="B1664" t="s">
        <v>3485</v>
      </c>
      <c r="C1664" t="str">
        <f>IFERROR(VLOOKUP(Table1[[#This Row],[Ticker]],[1]!Table1[[Symbol]:[Industry]],2,FALSE),"-")</f>
        <v>-</v>
      </c>
      <c r="D1664" t="s">
        <v>710</v>
      </c>
      <c r="E1664">
        <v>639.72933871999999</v>
      </c>
      <c r="F1664">
        <v>24.86</v>
      </c>
      <c r="G1664">
        <v>17.203599764175198</v>
      </c>
      <c r="H1664">
        <v>9.4431767854922093</v>
      </c>
      <c r="I1664">
        <v>10.2999177221994</v>
      </c>
      <c r="J1664">
        <v>14.2703858845822</v>
      </c>
      <c r="K1664">
        <v>21.516778498130702</v>
      </c>
      <c r="L1664">
        <v>20.493803586121</v>
      </c>
      <c r="M1664">
        <v>76.736635825445603</v>
      </c>
      <c r="N1664">
        <v>2.63620735292562</v>
      </c>
      <c r="O1664">
        <v>14.641995172968601</v>
      </c>
      <c r="P1664">
        <v>61.954397394136798</v>
      </c>
      <c r="Q1664">
        <v>7.0520641574519996E-2</v>
      </c>
    </row>
    <row r="1665" spans="1:17" hidden="1" x14ac:dyDescent="0.3">
      <c r="A1665" t="s">
        <v>3486</v>
      </c>
      <c r="B1665" t="s">
        <v>3487</v>
      </c>
      <c r="C1665" t="str">
        <f>IFERROR(VLOOKUP(Table1[[#This Row],[Ticker]],[1]!Table1[[Symbol]:[Industry]],2,FALSE),"-")</f>
        <v>-</v>
      </c>
      <c r="D1665" t="s">
        <v>156</v>
      </c>
      <c r="E1665">
        <v>639.61232800000005</v>
      </c>
      <c r="F1665">
        <v>97.6</v>
      </c>
      <c r="G1665">
        <v>-59.990286469020397</v>
      </c>
      <c r="H1665">
        <v>-7.2472595020456003</v>
      </c>
      <c r="I1665">
        <v>-39.473774784843698</v>
      </c>
      <c r="J1665">
        <v>-1.73015930827743</v>
      </c>
      <c r="K1665">
        <v>102.11210159721099</v>
      </c>
      <c r="L1665">
        <v>115.090632966792</v>
      </c>
      <c r="M1665">
        <v>42.565721398414397</v>
      </c>
      <c r="N1665">
        <v>1.0811538246721499</v>
      </c>
      <c r="O1665">
        <v>59.7848360655737</v>
      </c>
      <c r="P1665">
        <v>7.1350164654226003</v>
      </c>
      <c r="Q1665">
        <v>2.0472472435907999E-2</v>
      </c>
    </row>
    <row r="1666" spans="1:17" hidden="1" x14ac:dyDescent="0.3">
      <c r="A1666" t="s">
        <v>3488</v>
      </c>
      <c r="B1666" t="s">
        <v>3489</v>
      </c>
      <c r="C1666" t="str">
        <f>IFERROR(VLOOKUP(Table1[[#This Row],[Ticker]],[1]!Table1[[Symbol]:[Industry]],2,FALSE),"-")</f>
        <v>-</v>
      </c>
      <c r="D1666" t="s">
        <v>244</v>
      </c>
      <c r="E1666">
        <v>639.02760308799998</v>
      </c>
      <c r="F1666">
        <v>197.68</v>
      </c>
      <c r="G1666">
        <v>21.7424153675592</v>
      </c>
      <c r="H1666">
        <v>-6.4682615858074302</v>
      </c>
      <c r="I1666">
        <v>-46.8635061528134</v>
      </c>
      <c r="J1666">
        <v>0.46466918872475699</v>
      </c>
      <c r="K1666">
        <v>209.09072154378001</v>
      </c>
      <c r="L1666">
        <v>217.40973711980999</v>
      </c>
      <c r="M1666">
        <v>51.196119310905701</v>
      </c>
      <c r="N1666">
        <v>0.73703198419583005</v>
      </c>
      <c r="O1666">
        <v>75.510926750303497</v>
      </c>
      <c r="P1666">
        <v>58.143999999999998</v>
      </c>
      <c r="Q1666">
        <v>3.3698918704451998E-2</v>
      </c>
    </row>
    <row r="1667" spans="1:17" hidden="1" x14ac:dyDescent="0.3">
      <c r="A1667" t="s">
        <v>3490</v>
      </c>
      <c r="B1667" t="s">
        <v>3491</v>
      </c>
      <c r="C1667" t="str">
        <f>IFERROR(VLOOKUP(Table1[[#This Row],[Ticker]],[1]!Table1[[Symbol]:[Industry]],2,FALSE),"-")</f>
        <v>-</v>
      </c>
      <c r="E1667">
        <v>637.00085654500003</v>
      </c>
      <c r="F1667">
        <v>676.45</v>
      </c>
      <c r="G1667">
        <v>94.057382175295203</v>
      </c>
      <c r="H1667">
        <v>-17.818423037938899</v>
      </c>
      <c r="I1667">
        <v>40.661009880803697</v>
      </c>
      <c r="J1667">
        <v>-7.2507150328489702</v>
      </c>
      <c r="K1667">
        <v>694.47793644610499</v>
      </c>
      <c r="L1667">
        <v>519.44298590276901</v>
      </c>
      <c r="M1667">
        <v>26.0787145454042</v>
      </c>
      <c r="N1667">
        <v>0.45568207650498999</v>
      </c>
      <c r="O1667">
        <v>33.047527533446598</v>
      </c>
      <c r="P1667">
        <v>144.117647058823</v>
      </c>
    </row>
    <row r="1668" spans="1:17" hidden="1" x14ac:dyDescent="0.3">
      <c r="A1668" t="s">
        <v>3492</v>
      </c>
      <c r="B1668" t="s">
        <v>3493</v>
      </c>
      <c r="C1668" t="str">
        <f>IFERROR(VLOOKUP(Table1[[#This Row],[Ticker]],[1]!Table1[[Symbol]:[Industry]],2,FALSE),"-")</f>
        <v>-</v>
      </c>
      <c r="D1668" t="s">
        <v>2856</v>
      </c>
      <c r="E1668">
        <v>635.73360710500003</v>
      </c>
      <c r="F1668">
        <v>15.74</v>
      </c>
      <c r="G1668">
        <v>663.13312534887302</v>
      </c>
      <c r="H1668">
        <v>-11.072168754917501</v>
      </c>
      <c r="I1668">
        <v>-37.1942862185455</v>
      </c>
      <c r="J1668">
        <v>-3.7033985615349798</v>
      </c>
      <c r="K1668">
        <v>19.830448420686999</v>
      </c>
      <c r="L1668">
        <v>18.9401814910936</v>
      </c>
      <c r="M1668">
        <v>40.981295370293303</v>
      </c>
      <c r="N1668">
        <v>0.84508394694320799</v>
      </c>
      <c r="O1668">
        <v>560.10165184243897</v>
      </c>
      <c r="P1668">
        <v>37.467248908296902</v>
      </c>
      <c r="Q1668">
        <v>-8.0410086211365001E-2</v>
      </c>
    </row>
    <row r="1669" spans="1:17" hidden="1" x14ac:dyDescent="0.3">
      <c r="A1669" t="s">
        <v>3494</v>
      </c>
      <c r="B1669" t="s">
        <v>3495</v>
      </c>
      <c r="C1669" t="str">
        <f>IFERROR(VLOOKUP(Table1[[#This Row],[Ticker]],[1]!Table1[[Symbol]:[Industry]],2,FALSE),"-")</f>
        <v>-</v>
      </c>
      <c r="D1669" t="s">
        <v>258</v>
      </c>
      <c r="E1669">
        <v>634.18265959999997</v>
      </c>
      <c r="F1669">
        <v>3037.25</v>
      </c>
      <c r="G1669">
        <v>3.3309860130278302</v>
      </c>
      <c r="H1669">
        <v>-10.759450119633501</v>
      </c>
      <c r="I1669">
        <v>9.0818318364029906</v>
      </c>
      <c r="J1669">
        <v>-4.39650942537234</v>
      </c>
      <c r="K1669">
        <v>3151.8767562200001</v>
      </c>
      <c r="L1669">
        <v>2781.6066242810998</v>
      </c>
      <c r="M1669">
        <v>19.522671249089001</v>
      </c>
      <c r="N1669">
        <v>0.42347934030856499</v>
      </c>
      <c r="O1669">
        <v>43.9460037863198</v>
      </c>
      <c r="P1669">
        <v>46.302986512524001</v>
      </c>
      <c r="Q1669">
        <v>-6.5383352103E-4</v>
      </c>
    </row>
    <row r="1670" spans="1:17" hidden="1" x14ac:dyDescent="0.3">
      <c r="A1670" t="s">
        <v>3496</v>
      </c>
      <c r="B1670" t="s">
        <v>3497</v>
      </c>
      <c r="C1670" t="str">
        <f>IFERROR(VLOOKUP(Table1[[#This Row],[Ticker]],[1]!Table1[[Symbol]:[Industry]],2,FALSE),"-")</f>
        <v>-</v>
      </c>
      <c r="D1670" t="s">
        <v>193</v>
      </c>
      <c r="E1670">
        <v>634.12072499999999</v>
      </c>
      <c r="F1670">
        <v>158.55000000000001</v>
      </c>
      <c r="G1670">
        <v>-20.321126244913199</v>
      </c>
      <c r="H1670">
        <v>-8.1363640316891903</v>
      </c>
      <c r="I1670">
        <v>-16.296320994720102</v>
      </c>
      <c r="J1670">
        <v>-1.91984527733094</v>
      </c>
      <c r="K1670">
        <v>160.35339761348499</v>
      </c>
      <c r="L1670">
        <v>155.75331513728699</v>
      </c>
      <c r="M1670">
        <v>43.220113045686801</v>
      </c>
      <c r="N1670">
        <v>0.93701521501049601</v>
      </c>
      <c r="O1670">
        <v>33.648691264585203</v>
      </c>
      <c r="P1670">
        <v>25.4351265822784</v>
      </c>
      <c r="Q1670">
        <v>-3.2616084569627002E-2</v>
      </c>
    </row>
    <row r="1671" spans="1:17" hidden="1" x14ac:dyDescent="0.3">
      <c r="A1671" t="s">
        <v>3498</v>
      </c>
      <c r="B1671" t="s">
        <v>3499</v>
      </c>
      <c r="C1671" t="str">
        <f>IFERROR(VLOOKUP(Table1[[#This Row],[Ticker]],[1]!Table1[[Symbol]:[Industry]],2,FALSE),"-")</f>
        <v>-</v>
      </c>
      <c r="D1671" t="s">
        <v>130</v>
      </c>
      <c r="E1671">
        <v>633.89029000000005</v>
      </c>
      <c r="F1671">
        <v>550</v>
      </c>
      <c r="G1671">
        <v>-15.6699634542155</v>
      </c>
      <c r="H1671">
        <v>-4.77763193781536</v>
      </c>
      <c r="I1671">
        <v>-11.2648744538396</v>
      </c>
      <c r="J1671">
        <v>-1.0507150328489701</v>
      </c>
      <c r="K1671">
        <v>553.80116485817098</v>
      </c>
      <c r="L1671">
        <v>523.57459734078896</v>
      </c>
      <c r="M1671">
        <v>60.720766881890903</v>
      </c>
      <c r="N1671">
        <v>4.5454545454545396</v>
      </c>
      <c r="O1671">
        <v>12.363636363636299</v>
      </c>
      <c r="P1671">
        <v>23.595505617977501</v>
      </c>
    </row>
    <row r="1672" spans="1:17" hidden="1" x14ac:dyDescent="0.3">
      <c r="A1672" t="s">
        <v>3500</v>
      </c>
      <c r="B1672" t="s">
        <v>3501</v>
      </c>
      <c r="C1672" t="str">
        <f>IFERROR(VLOOKUP(Table1[[#This Row],[Ticker]],[1]!Table1[[Symbol]:[Industry]],2,FALSE),"-")</f>
        <v>-</v>
      </c>
      <c r="D1672" t="s">
        <v>364</v>
      </c>
      <c r="E1672">
        <v>633.82419593999998</v>
      </c>
      <c r="F1672">
        <v>20.81</v>
      </c>
      <c r="G1672">
        <v>47.027131981468997</v>
      </c>
      <c r="H1672">
        <v>12.041590030148001</v>
      </c>
      <c r="I1672">
        <v>-11.4567209766214</v>
      </c>
      <c r="J1672">
        <v>-9.89000074713468</v>
      </c>
      <c r="K1672">
        <v>20.541618494669802</v>
      </c>
      <c r="L1672">
        <v>18.7468298867418</v>
      </c>
      <c r="M1672">
        <v>55.2335555835162</v>
      </c>
      <c r="N1672">
        <v>3.84578090649743</v>
      </c>
      <c r="O1672">
        <v>38.154733301297398</v>
      </c>
      <c r="P1672">
        <v>113.435897435897</v>
      </c>
      <c r="Q1672">
        <v>6.7702224946868006E-2</v>
      </c>
    </row>
    <row r="1673" spans="1:17" hidden="1" x14ac:dyDescent="0.3">
      <c r="A1673" t="s">
        <v>3502</v>
      </c>
      <c r="B1673" t="s">
        <v>3503</v>
      </c>
      <c r="C1673" t="str">
        <f>IFERROR(VLOOKUP(Table1[[#This Row],[Ticker]],[1]!Table1[[Symbol]:[Industry]],2,FALSE),"-")</f>
        <v>-</v>
      </c>
      <c r="D1673" t="s">
        <v>140</v>
      </c>
      <c r="E1673">
        <v>632.520541149</v>
      </c>
      <c r="F1673">
        <v>24.29</v>
      </c>
      <c r="G1673">
        <v>117.230036545784</v>
      </c>
      <c r="H1673">
        <v>-17.471664362789401</v>
      </c>
      <c r="I1673">
        <v>41.984336902627099</v>
      </c>
      <c r="J1673">
        <v>-2.94993983905053</v>
      </c>
      <c r="K1673">
        <v>27.037076341795601</v>
      </c>
      <c r="L1673">
        <v>23.611227030597199</v>
      </c>
      <c r="M1673">
        <v>34.5740400299619</v>
      </c>
      <c r="N1673">
        <v>1.2377254728146101</v>
      </c>
      <c r="O1673">
        <v>78.880197612186095</v>
      </c>
      <c r="P1673">
        <v>159.786096256684</v>
      </c>
      <c r="Q1673">
        <v>0.116180650002918</v>
      </c>
    </row>
    <row r="1674" spans="1:17" hidden="1" x14ac:dyDescent="0.3">
      <c r="A1674" t="s">
        <v>3504</v>
      </c>
      <c r="B1674" t="s">
        <v>3505</v>
      </c>
      <c r="C1674" t="str">
        <f>IFERROR(VLOOKUP(Table1[[#This Row],[Ticker]],[1]!Table1[[Symbol]:[Industry]],2,FALSE),"-")</f>
        <v>-</v>
      </c>
      <c r="D1674" t="s">
        <v>253</v>
      </c>
      <c r="E1674">
        <v>632.17568000000006</v>
      </c>
      <c r="F1674">
        <v>137.6</v>
      </c>
      <c r="G1674">
        <v>-14.5588523431044</v>
      </c>
      <c r="H1674">
        <v>8.9729002035213608</v>
      </c>
      <c r="I1674">
        <v>-1.1408248339917599</v>
      </c>
      <c r="J1674">
        <v>1.71851573638178</v>
      </c>
      <c r="K1674">
        <v>124.78393521052701</v>
      </c>
      <c r="L1674">
        <v>124.28378573074301</v>
      </c>
      <c r="M1674">
        <v>65.403224863342501</v>
      </c>
      <c r="N1674">
        <v>1.9304513569303301</v>
      </c>
      <c r="O1674">
        <v>11.119186046511601</v>
      </c>
      <c r="P1674">
        <v>37.599999999999902</v>
      </c>
      <c r="Q1674">
        <v>3.2315400231174997E-2</v>
      </c>
    </row>
    <row r="1675" spans="1:17" hidden="1" x14ac:dyDescent="0.3">
      <c r="A1675" t="s">
        <v>3506</v>
      </c>
      <c r="B1675" t="s">
        <v>3507</v>
      </c>
      <c r="C1675" t="str">
        <f>IFERROR(VLOOKUP(Table1[[#This Row],[Ticker]],[1]!Table1[[Symbol]:[Industry]],2,FALSE),"-")</f>
        <v>-</v>
      </c>
      <c r="D1675" t="s">
        <v>21</v>
      </c>
      <c r="E1675">
        <v>631.32842603999995</v>
      </c>
      <c r="F1675">
        <v>199.32</v>
      </c>
      <c r="G1675">
        <v>27.653113468861299</v>
      </c>
      <c r="H1675">
        <v>12.076672697946201</v>
      </c>
      <c r="I1675">
        <v>-14.15403401535</v>
      </c>
      <c r="J1675">
        <v>-2.2655845883298902</v>
      </c>
      <c r="K1675">
        <v>165.42112158968499</v>
      </c>
      <c r="L1675">
        <v>159.568855342288</v>
      </c>
      <c r="M1675">
        <v>80.745422277856903</v>
      </c>
      <c r="N1675">
        <v>2.1248267253983899</v>
      </c>
      <c r="O1675">
        <v>8.0674292594822496</v>
      </c>
      <c r="P1675">
        <v>67.355163727959706</v>
      </c>
      <c r="Q1675">
        <v>-2.4526149482458001E-2</v>
      </c>
    </row>
    <row r="1676" spans="1:17" hidden="1" x14ac:dyDescent="0.3">
      <c r="A1676" t="s">
        <v>3508</v>
      </c>
      <c r="B1676" t="s">
        <v>3509</v>
      </c>
      <c r="C1676" t="str">
        <f>IFERROR(VLOOKUP(Table1[[#This Row],[Ticker]],[1]!Table1[[Symbol]:[Industry]],2,FALSE),"-")</f>
        <v>-</v>
      </c>
      <c r="D1676" t="s">
        <v>62</v>
      </c>
      <c r="E1676">
        <v>630.87476446799997</v>
      </c>
      <c r="F1676">
        <v>192.66</v>
      </c>
      <c r="G1676">
        <v>267.51371001517202</v>
      </c>
      <c r="H1676">
        <v>9.9036180621846395</v>
      </c>
      <c r="I1676">
        <v>29.106710245613801</v>
      </c>
      <c r="J1676">
        <v>11.519837114390199</v>
      </c>
      <c r="K1676">
        <v>158.02928575372201</v>
      </c>
      <c r="L1676">
        <v>132.134654468853</v>
      </c>
      <c r="M1676">
        <v>88.570127931649196</v>
      </c>
      <c r="N1676">
        <v>1.7219360641468899</v>
      </c>
      <c r="O1676">
        <v>0</v>
      </c>
      <c r="P1676">
        <v>313.43347639484898</v>
      </c>
      <c r="Q1676">
        <v>6.2244162608412999E-2</v>
      </c>
    </row>
    <row r="1677" spans="1:17" hidden="1" x14ac:dyDescent="0.3">
      <c r="A1677" t="s">
        <v>3510</v>
      </c>
      <c r="B1677" t="s">
        <v>3511</v>
      </c>
      <c r="C1677" t="str">
        <f>IFERROR(VLOOKUP(Table1[[#This Row],[Ticker]],[1]!Table1[[Symbol]:[Industry]],2,FALSE),"-")</f>
        <v>-</v>
      </c>
      <c r="D1677" t="s">
        <v>550</v>
      </c>
      <c r="E1677">
        <v>630.77498951500002</v>
      </c>
      <c r="F1677">
        <v>713.2</v>
      </c>
      <c r="G1677">
        <v>-91.987818261278903</v>
      </c>
      <c r="H1677">
        <v>-2.1244372005906702</v>
      </c>
      <c r="I1677">
        <v>-12.688509560957799</v>
      </c>
      <c r="J1677">
        <v>-0.56686701804892503</v>
      </c>
      <c r="K1677">
        <v>684.48078980090395</v>
      </c>
      <c r="L1677">
        <v>662.74589346808602</v>
      </c>
      <c r="M1677">
        <v>57.9931407635002</v>
      </c>
      <c r="N1677">
        <v>0.62084574539825099</v>
      </c>
      <c r="O1677">
        <v>13.572630398205201</v>
      </c>
      <c r="P1677">
        <v>30.1103712487458</v>
      </c>
      <c r="Q1677">
        <v>-0.101051929600997</v>
      </c>
    </row>
    <row r="1678" spans="1:17" hidden="1" x14ac:dyDescent="0.3">
      <c r="A1678" t="s">
        <v>3512</v>
      </c>
      <c r="B1678" t="s">
        <v>3513</v>
      </c>
      <c r="C1678" t="str">
        <f>IFERROR(VLOOKUP(Table1[[#This Row],[Ticker]],[1]!Table1[[Symbol]:[Industry]],2,FALSE),"-")</f>
        <v>-</v>
      </c>
      <c r="E1678">
        <v>630.55875000000003</v>
      </c>
      <c r="F1678">
        <v>696.75</v>
      </c>
      <c r="G1678">
        <v>13.9058306752577</v>
      </c>
      <c r="H1678">
        <v>5.1833055621846302</v>
      </c>
      <c r="I1678">
        <v>8.5339563577146293</v>
      </c>
      <c r="J1678">
        <v>-8.2278877899194094E-2</v>
      </c>
      <c r="K1678">
        <v>652.033375399433</v>
      </c>
      <c r="L1678">
        <v>598.91620036440395</v>
      </c>
      <c r="M1678">
        <v>58.657281756893198</v>
      </c>
      <c r="N1678">
        <v>1.11382410367541</v>
      </c>
      <c r="O1678">
        <v>24.721923214926399</v>
      </c>
      <c r="P1678">
        <v>55.524553571428498</v>
      </c>
    </row>
    <row r="1679" spans="1:17" hidden="1" x14ac:dyDescent="0.3">
      <c r="A1679" t="s">
        <v>3514</v>
      </c>
      <c r="B1679" t="s">
        <v>3515</v>
      </c>
      <c r="C1679" t="str">
        <f>IFERROR(VLOOKUP(Table1[[#This Row],[Ticker]],[1]!Table1[[Symbol]:[Industry]],2,FALSE),"-")</f>
        <v>-</v>
      </c>
      <c r="D1679" t="s">
        <v>156</v>
      </c>
      <c r="E1679">
        <v>630.13966640000001</v>
      </c>
      <c r="F1679">
        <v>52.67</v>
      </c>
      <c r="G1679">
        <v>25.463465527133</v>
      </c>
      <c r="H1679">
        <v>-4.2996204655400296</v>
      </c>
      <c r="I1679">
        <v>-18.2904702172995</v>
      </c>
      <c r="J1679">
        <v>-7.37870077259943</v>
      </c>
      <c r="K1679">
        <v>50.829117339719502</v>
      </c>
      <c r="L1679">
        <v>48.647349413010801</v>
      </c>
      <c r="M1679">
        <v>52.455604012027202</v>
      </c>
      <c r="N1679">
        <v>1.73090676995807</v>
      </c>
      <c r="O1679">
        <v>37.364723751661202</v>
      </c>
      <c r="P1679">
        <v>72.124183006535901</v>
      </c>
      <c r="Q1679">
        <v>2.8797292232156001E-2</v>
      </c>
    </row>
    <row r="1680" spans="1:17" hidden="1" x14ac:dyDescent="0.3">
      <c r="A1680" t="s">
        <v>3516</v>
      </c>
      <c r="B1680" t="s">
        <v>3517</v>
      </c>
      <c r="C1680" t="str">
        <f>IFERROR(VLOOKUP(Table1[[#This Row],[Ticker]],[1]!Table1[[Symbol]:[Industry]],2,FALSE),"-")</f>
        <v>-</v>
      </c>
      <c r="D1680" t="s">
        <v>46</v>
      </c>
      <c r="E1680">
        <v>626.53240000000005</v>
      </c>
      <c r="F1680">
        <v>169.7</v>
      </c>
      <c r="G1680">
        <v>49.026351143272599</v>
      </c>
      <c r="H1680">
        <v>-16.7307569378153</v>
      </c>
      <c r="I1680">
        <v>-7.94676182065857</v>
      </c>
      <c r="J1680">
        <v>0.78663436474138904</v>
      </c>
      <c r="K1680">
        <v>169.02265431256899</v>
      </c>
      <c r="L1680">
        <v>141.55589853165901</v>
      </c>
      <c r="M1680">
        <v>49.054407667158102</v>
      </c>
      <c r="N1680">
        <v>0.68121681712172799</v>
      </c>
      <c r="O1680">
        <v>28.520919269298702</v>
      </c>
      <c r="P1680">
        <v>92.753293957292101</v>
      </c>
      <c r="Q1680">
        <v>8.9741710569335997E-2</v>
      </c>
    </row>
    <row r="1681" spans="1:17" hidden="1" x14ac:dyDescent="0.3">
      <c r="A1681" t="s">
        <v>3518</v>
      </c>
      <c r="B1681" t="s">
        <v>3519</v>
      </c>
      <c r="C1681" t="str">
        <f>IFERROR(VLOOKUP(Table1[[#This Row],[Ticker]],[1]!Table1[[Symbol]:[Industry]],2,FALSE),"-")</f>
        <v>-</v>
      </c>
      <c r="D1681" t="s">
        <v>156</v>
      </c>
      <c r="E1681">
        <v>625.98763440000005</v>
      </c>
      <c r="F1681">
        <v>91.2</v>
      </c>
      <c r="G1681">
        <v>4.8021395500763102</v>
      </c>
      <c r="H1681">
        <v>-2.7471750850234802</v>
      </c>
      <c r="I1681">
        <v>2.21500941177624</v>
      </c>
      <c r="J1681">
        <v>-10.555467409037</v>
      </c>
      <c r="K1681">
        <v>86.309032439657599</v>
      </c>
      <c r="L1681">
        <v>78.759120361088094</v>
      </c>
      <c r="M1681">
        <v>49.664400123163396</v>
      </c>
      <c r="N1681">
        <v>1.8024994345771099</v>
      </c>
      <c r="O1681">
        <v>16.7763157894736</v>
      </c>
      <c r="P1681">
        <v>58.977338756536902</v>
      </c>
      <c r="Q1681">
        <v>0.116725814550277</v>
      </c>
    </row>
    <row r="1682" spans="1:17" hidden="1" x14ac:dyDescent="0.3">
      <c r="A1682" t="s">
        <v>3520</v>
      </c>
      <c r="B1682" t="s">
        <v>3521</v>
      </c>
      <c r="C1682" t="str">
        <f>IFERROR(VLOOKUP(Table1[[#This Row],[Ticker]],[1]!Table1[[Symbol]:[Industry]],2,FALSE),"-")</f>
        <v>-</v>
      </c>
      <c r="D1682" t="s">
        <v>422</v>
      </c>
      <c r="E1682">
        <v>623.85749999999996</v>
      </c>
      <c r="F1682">
        <v>545.65</v>
      </c>
      <c r="G1682">
        <v>10.0807518088768</v>
      </c>
      <c r="H1682">
        <v>2.20685671348601</v>
      </c>
      <c r="I1682">
        <v>47.285176396080402</v>
      </c>
      <c r="J1682">
        <v>4.8571534498438202</v>
      </c>
      <c r="K1682">
        <v>527.97600347167895</v>
      </c>
      <c r="L1682">
        <v>456.27157710014399</v>
      </c>
      <c r="M1682">
        <v>63.720929559376501</v>
      </c>
      <c r="N1682">
        <v>1.0444700767772901</v>
      </c>
      <c r="O1682">
        <v>16.283331806102801</v>
      </c>
      <c r="P1682">
        <v>71.453260015710896</v>
      </c>
    </row>
    <row r="1683" spans="1:17" hidden="1" x14ac:dyDescent="0.3">
      <c r="A1683" t="s">
        <v>3522</v>
      </c>
      <c r="B1683" t="s">
        <v>3523</v>
      </c>
      <c r="C1683" t="str">
        <f>IFERROR(VLOOKUP(Table1[[#This Row],[Ticker]],[1]!Table1[[Symbol]:[Industry]],2,FALSE),"-")</f>
        <v>-</v>
      </c>
      <c r="D1683" t="s">
        <v>253</v>
      </c>
      <c r="E1683">
        <v>622.57808999999997</v>
      </c>
      <c r="F1683">
        <v>194.01</v>
      </c>
      <c r="G1683">
        <v>29.2282401385988</v>
      </c>
      <c r="H1683">
        <v>6.6684377494244904</v>
      </c>
      <c r="I1683">
        <v>-17.4722711180891</v>
      </c>
      <c r="J1683">
        <v>-10.373404921576499</v>
      </c>
      <c r="K1683">
        <v>178.81123742090799</v>
      </c>
      <c r="L1683">
        <v>172.209169517698</v>
      </c>
      <c r="M1683">
        <v>58.012183434803099</v>
      </c>
      <c r="N1683">
        <v>3.2161741018188699</v>
      </c>
      <c r="O1683">
        <v>22.674088964486302</v>
      </c>
      <c r="P1683">
        <v>57.539585870889098</v>
      </c>
      <c r="Q1683">
        <v>1.6122133594410001E-2</v>
      </c>
    </row>
    <row r="1684" spans="1:17" hidden="1" x14ac:dyDescent="0.3">
      <c r="A1684" t="s">
        <v>3524</v>
      </c>
      <c r="B1684" t="s">
        <v>3525</v>
      </c>
      <c r="C1684" t="str">
        <f>IFERROR(VLOOKUP(Table1[[#This Row],[Ticker]],[1]!Table1[[Symbol]:[Industry]],2,FALSE),"-")</f>
        <v>-</v>
      </c>
      <c r="D1684" t="s">
        <v>62</v>
      </c>
      <c r="E1684">
        <v>622.24150999999995</v>
      </c>
      <c r="F1684">
        <v>295.7</v>
      </c>
      <c r="G1684">
        <v>-31.7969475811996</v>
      </c>
      <c r="H1684">
        <v>-4.1862159188900501</v>
      </c>
      <c r="I1684">
        <v>-13.7384892295652</v>
      </c>
      <c r="J1684">
        <v>3.75562299532002</v>
      </c>
      <c r="K1684">
        <v>285.06934910134902</v>
      </c>
      <c r="M1684">
        <v>57.149447126355398</v>
      </c>
      <c r="N1684">
        <v>1.07656729760192</v>
      </c>
      <c r="O1684">
        <v>23.097734190057398</v>
      </c>
      <c r="P1684">
        <v>32.008928571428498</v>
      </c>
    </row>
    <row r="1685" spans="1:17" hidden="1" x14ac:dyDescent="0.3">
      <c r="A1685" t="s">
        <v>3526</v>
      </c>
      <c r="B1685" t="s">
        <v>3527</v>
      </c>
      <c r="C1685" t="str">
        <f>IFERROR(VLOOKUP(Table1[[#This Row],[Ticker]],[1]!Table1[[Symbol]:[Industry]],2,FALSE),"-")</f>
        <v>-</v>
      </c>
      <c r="D1685" t="s">
        <v>557</v>
      </c>
      <c r="E1685">
        <v>620.95204899999999</v>
      </c>
      <c r="F1685">
        <v>22.75</v>
      </c>
      <c r="G1685">
        <v>77.455036545784395</v>
      </c>
      <c r="H1685">
        <v>5.4110473074676504</v>
      </c>
      <c r="I1685">
        <v>-12.992736224898</v>
      </c>
      <c r="J1685">
        <v>-10.1557733986077</v>
      </c>
      <c r="K1685">
        <v>21.095888627714899</v>
      </c>
      <c r="L1685">
        <v>17.7447808583984</v>
      </c>
      <c r="M1685">
        <v>48.532227906190499</v>
      </c>
      <c r="N1685">
        <v>3.05123160775603</v>
      </c>
      <c r="O1685">
        <v>16.043956043956001</v>
      </c>
      <c r="P1685">
        <v>135.751295336787</v>
      </c>
      <c r="Q1685">
        <v>5.171159039635E-3</v>
      </c>
    </row>
    <row r="1686" spans="1:17" hidden="1" x14ac:dyDescent="0.3">
      <c r="A1686" t="s">
        <v>3528</v>
      </c>
      <c r="B1686" t="s">
        <v>3529</v>
      </c>
      <c r="C1686" t="str">
        <f>IFERROR(VLOOKUP(Table1[[#This Row],[Ticker]],[1]!Table1[[Symbol]:[Industry]],2,FALSE),"-")</f>
        <v>-</v>
      </c>
      <c r="D1686" t="s">
        <v>409</v>
      </c>
      <c r="E1686">
        <v>620.1756858</v>
      </c>
      <c r="F1686">
        <v>585.29999999999995</v>
      </c>
      <c r="G1686">
        <v>57.322064058681001</v>
      </c>
      <c r="H1686">
        <v>16.2722748751893</v>
      </c>
      <c r="I1686">
        <v>25.280092302254999</v>
      </c>
      <c r="J1686">
        <v>-4.43088032210518</v>
      </c>
      <c r="K1686">
        <v>532.98493430502401</v>
      </c>
      <c r="L1686">
        <v>461.518675583017</v>
      </c>
      <c r="M1686">
        <v>55.192729924381702</v>
      </c>
      <c r="N1686">
        <v>1.7257793508258901</v>
      </c>
      <c r="O1686">
        <v>7.62856654706989</v>
      </c>
      <c r="P1686">
        <v>91.901639344262193</v>
      </c>
      <c r="Q1686">
        <v>4.5451755884736003E-2</v>
      </c>
    </row>
    <row r="1687" spans="1:17" hidden="1" x14ac:dyDescent="0.3">
      <c r="A1687" t="s">
        <v>3530</v>
      </c>
      <c r="B1687" t="s">
        <v>3531</v>
      </c>
      <c r="C1687" t="str">
        <f>IFERROR(VLOOKUP(Table1[[#This Row],[Ticker]],[1]!Table1[[Symbol]:[Industry]],2,FALSE),"-")</f>
        <v>-</v>
      </c>
      <c r="D1687" t="s">
        <v>140</v>
      </c>
      <c r="E1687">
        <v>620.00507375999996</v>
      </c>
      <c r="F1687">
        <v>328.8</v>
      </c>
      <c r="G1687">
        <v>126.92120737112</v>
      </c>
      <c r="H1687">
        <v>-13.240332858271399</v>
      </c>
      <c r="I1687">
        <v>-26.9571821461473</v>
      </c>
      <c r="J1687">
        <v>-2.0462573805458599</v>
      </c>
      <c r="K1687">
        <v>353.08908254993798</v>
      </c>
      <c r="L1687">
        <v>306.27165064269201</v>
      </c>
      <c r="M1687">
        <v>27.445696417794199</v>
      </c>
      <c r="N1687">
        <v>0.84115493349221404</v>
      </c>
      <c r="O1687">
        <v>38.0778588807785</v>
      </c>
      <c r="P1687">
        <v>198.90909090909</v>
      </c>
      <c r="Q1687">
        <v>0.21514056309722401</v>
      </c>
    </row>
    <row r="1688" spans="1:17" hidden="1" x14ac:dyDescent="0.3">
      <c r="A1688" t="s">
        <v>3532</v>
      </c>
      <c r="B1688" t="s">
        <v>3533</v>
      </c>
      <c r="C1688" t="str">
        <f>IFERROR(VLOOKUP(Table1[[#This Row],[Ticker]],[1]!Table1[[Symbol]:[Industry]],2,FALSE),"-")</f>
        <v>-</v>
      </c>
      <c r="D1688" t="s">
        <v>258</v>
      </c>
      <c r="E1688">
        <v>617.14498114499997</v>
      </c>
      <c r="F1688">
        <v>1566.95</v>
      </c>
      <c r="G1688">
        <v>231.60235190600099</v>
      </c>
      <c r="H1688">
        <v>3.5361162900963798E-2</v>
      </c>
      <c r="I1688">
        <v>8.8079224810261998</v>
      </c>
      <c r="J1688">
        <v>-3.0205195961266398</v>
      </c>
      <c r="K1688">
        <v>1479.14686777832</v>
      </c>
      <c r="L1688">
        <v>1177.6896020438501</v>
      </c>
      <c r="M1688">
        <v>44.295149863159097</v>
      </c>
      <c r="N1688">
        <v>0.58362036919284299</v>
      </c>
      <c r="O1688">
        <v>6.5126519671974101</v>
      </c>
      <c r="P1688">
        <v>271.57932179274297</v>
      </c>
      <c r="Q1688">
        <v>0.17155546759186699</v>
      </c>
    </row>
    <row r="1689" spans="1:17" hidden="1" x14ac:dyDescent="0.3">
      <c r="A1689" t="s">
        <v>3534</v>
      </c>
      <c r="B1689" t="s">
        <v>3535</v>
      </c>
      <c r="C1689" t="str">
        <f>IFERROR(VLOOKUP(Table1[[#This Row],[Ticker]],[1]!Table1[[Symbol]:[Industry]],2,FALSE),"-")</f>
        <v>-</v>
      </c>
      <c r="D1689" t="s">
        <v>288</v>
      </c>
      <c r="E1689">
        <v>616.63276478</v>
      </c>
      <c r="F1689">
        <v>548.29999999999995</v>
      </c>
      <c r="G1689">
        <v>-21.796604104940702</v>
      </c>
      <c r="H1689">
        <v>-14.118653354619299</v>
      </c>
      <c r="I1689">
        <v>-6.8066425857063697</v>
      </c>
      <c r="J1689">
        <v>-1.5389609641328901</v>
      </c>
      <c r="K1689">
        <v>551.796515381586</v>
      </c>
      <c r="L1689">
        <v>524.57114764947096</v>
      </c>
      <c r="M1689">
        <v>45.543832934108501</v>
      </c>
      <c r="N1689">
        <v>0.98039854396117199</v>
      </c>
      <c r="O1689">
        <v>55.241151666125702</v>
      </c>
      <c r="P1689">
        <v>33.894993894993803</v>
      </c>
      <c r="Q1689">
        <v>0.12458777242598</v>
      </c>
    </row>
    <row r="1690" spans="1:17" hidden="1" x14ac:dyDescent="0.3">
      <c r="A1690" t="s">
        <v>3536</v>
      </c>
      <c r="B1690" t="s">
        <v>3537</v>
      </c>
      <c r="C1690" t="str">
        <f>IFERROR(VLOOKUP(Table1[[#This Row],[Ticker]],[1]!Table1[[Symbol]:[Industry]],2,FALSE),"-")</f>
        <v>-</v>
      </c>
      <c r="D1690" t="s">
        <v>1790</v>
      </c>
      <c r="E1690">
        <v>612.28612799999996</v>
      </c>
      <c r="F1690">
        <v>450.9</v>
      </c>
      <c r="G1690">
        <v>-23.355463794583098</v>
      </c>
      <c r="H1690">
        <v>7.8269838369754003</v>
      </c>
      <c r="I1690">
        <v>-12.4374771935657</v>
      </c>
      <c r="J1690">
        <v>-6.7831991092820996</v>
      </c>
      <c r="K1690">
        <v>422.92536332811898</v>
      </c>
      <c r="L1690">
        <v>427.45752084282901</v>
      </c>
      <c r="M1690">
        <v>63.562228766549403</v>
      </c>
      <c r="N1690">
        <v>2.47081730100598</v>
      </c>
      <c r="O1690">
        <v>31.614548680416899</v>
      </c>
      <c r="P1690">
        <v>43.530160751233403</v>
      </c>
    </row>
    <row r="1691" spans="1:17" hidden="1" x14ac:dyDescent="0.3">
      <c r="A1691" t="s">
        <v>3538</v>
      </c>
      <c r="B1691" t="s">
        <v>3539</v>
      </c>
      <c r="C1691" t="str">
        <f>IFERROR(VLOOKUP(Table1[[#This Row],[Ticker]],[1]!Table1[[Symbol]:[Industry]],2,FALSE),"-")</f>
        <v>-</v>
      </c>
      <c r="D1691" t="s">
        <v>258</v>
      </c>
      <c r="E1691">
        <v>612.00405000000001</v>
      </c>
      <c r="F1691">
        <v>1528.1</v>
      </c>
      <c r="G1691">
        <v>51.3778873162629</v>
      </c>
      <c r="H1691">
        <v>6.6048598373240903</v>
      </c>
      <c r="I1691">
        <v>-11.795387065719201</v>
      </c>
      <c r="J1691">
        <v>7.8015950251645698</v>
      </c>
      <c r="K1691">
        <v>1418.07096202304</v>
      </c>
      <c r="L1691">
        <v>1312.66016943722</v>
      </c>
      <c r="M1691">
        <v>61.723144093841199</v>
      </c>
      <c r="N1691">
        <v>2.5586589413696301</v>
      </c>
      <c r="O1691">
        <v>8.6938027615993896</v>
      </c>
      <c r="P1691">
        <v>80.840236686390497</v>
      </c>
      <c r="Q1691">
        <v>8.6840089776933999E-2</v>
      </c>
    </row>
    <row r="1692" spans="1:17" hidden="1" x14ac:dyDescent="0.3">
      <c r="A1692" t="s">
        <v>3540</v>
      </c>
      <c r="B1692" t="s">
        <v>3541</v>
      </c>
      <c r="C1692" t="str">
        <f>IFERROR(VLOOKUP(Table1[[#This Row],[Ticker]],[1]!Table1[[Symbol]:[Industry]],2,FALSE),"-")</f>
        <v>-</v>
      </c>
      <c r="D1692" t="s">
        <v>623</v>
      </c>
      <c r="E1692">
        <v>611.55821030000004</v>
      </c>
      <c r="F1692">
        <v>432.35</v>
      </c>
      <c r="G1692">
        <v>393.98147885347601</v>
      </c>
      <c r="H1692">
        <v>-15.521012793212501</v>
      </c>
      <c r="I1692">
        <v>133.00066226932401</v>
      </c>
      <c r="J1692">
        <v>-11.6119395226448</v>
      </c>
      <c r="K1692">
        <v>411.868668930703</v>
      </c>
      <c r="L1692">
        <v>275.211956194224</v>
      </c>
      <c r="M1692">
        <v>40.144887864531398</v>
      </c>
      <c r="N1692">
        <v>0.77754647480597805</v>
      </c>
      <c r="O1692">
        <v>17.428009714351699</v>
      </c>
      <c r="P1692">
        <v>444.17872876022602</v>
      </c>
      <c r="Q1692">
        <v>0.19432121100682001</v>
      </c>
    </row>
    <row r="1693" spans="1:17" hidden="1" x14ac:dyDescent="0.3">
      <c r="A1693" t="s">
        <v>3542</v>
      </c>
      <c r="B1693" t="s">
        <v>3543</v>
      </c>
      <c r="C1693" t="str">
        <f>IFERROR(VLOOKUP(Table1[[#This Row],[Ticker]],[1]!Table1[[Symbol]:[Industry]],2,FALSE),"-")</f>
        <v>-</v>
      </c>
      <c r="D1693" t="s">
        <v>1204</v>
      </c>
      <c r="E1693">
        <v>611.51704900000004</v>
      </c>
      <c r="F1693">
        <v>2037.1</v>
      </c>
      <c r="G1693">
        <v>123.812059702396</v>
      </c>
      <c r="H1693">
        <v>66.472065129799105</v>
      </c>
      <c r="I1693">
        <v>89.493970524971701</v>
      </c>
      <c r="J1693">
        <v>-4.6434204764798803</v>
      </c>
      <c r="K1693">
        <v>1520.6986236840901</v>
      </c>
      <c r="L1693">
        <v>1201.45104990915</v>
      </c>
      <c r="M1693">
        <v>62.062846666380103</v>
      </c>
      <c r="N1693">
        <v>2.62107347907041</v>
      </c>
      <c r="O1693">
        <v>17.225467576456701</v>
      </c>
      <c r="P1693">
        <v>208.67489961360701</v>
      </c>
      <c r="Q1693">
        <v>0.110454422915555</v>
      </c>
    </row>
    <row r="1694" spans="1:17" hidden="1" x14ac:dyDescent="0.3">
      <c r="A1694" t="s">
        <v>3544</v>
      </c>
      <c r="B1694" t="s">
        <v>2563</v>
      </c>
      <c r="C1694" t="str">
        <f>IFERROR(VLOOKUP(Table1[[#This Row],[Ticker]],[1]!Table1[[Symbol]:[Industry]],2,FALSE),"-")</f>
        <v>-</v>
      </c>
      <c r="D1694" t="s">
        <v>261</v>
      </c>
      <c r="E1694">
        <v>611.22</v>
      </c>
      <c r="F1694">
        <v>1525</v>
      </c>
      <c r="G1694">
        <v>560.957681750647</v>
      </c>
      <c r="H1694">
        <v>8.48245234875899</v>
      </c>
      <c r="I1694">
        <v>81.821982978421602</v>
      </c>
      <c r="J1694">
        <v>-6.1010289030738898</v>
      </c>
      <c r="K1694">
        <v>1340.2606710391001</v>
      </c>
      <c r="L1694">
        <v>877.23834509332403</v>
      </c>
      <c r="M1694">
        <v>44.488604313382098</v>
      </c>
      <c r="N1694">
        <v>0.81281446078637198</v>
      </c>
      <c r="O1694">
        <v>23.806557377049099</v>
      </c>
      <c r="P1694">
        <v>662.5</v>
      </c>
    </row>
    <row r="1695" spans="1:17" hidden="1" x14ac:dyDescent="0.3">
      <c r="A1695" t="s">
        <v>3545</v>
      </c>
      <c r="B1695" t="s">
        <v>3546</v>
      </c>
      <c r="C1695" t="str">
        <f>IFERROR(VLOOKUP(Table1[[#This Row],[Ticker]],[1]!Table1[[Symbol]:[Industry]],2,FALSE),"-")</f>
        <v>-</v>
      </c>
      <c r="D1695" t="s">
        <v>647</v>
      </c>
      <c r="E1695">
        <v>611.00963103999902</v>
      </c>
      <c r="F1695">
        <v>67.91</v>
      </c>
      <c r="G1695">
        <v>117.187179402927</v>
      </c>
      <c r="H1695">
        <v>7.7550478007467296</v>
      </c>
      <c r="I1695">
        <v>44.349241036536</v>
      </c>
      <c r="J1695">
        <v>6.1399464457502502</v>
      </c>
      <c r="K1695">
        <v>64.169944736836499</v>
      </c>
      <c r="L1695">
        <v>53.771570897218503</v>
      </c>
      <c r="M1695">
        <v>59.689465634287302</v>
      </c>
      <c r="N1695">
        <v>0.78521329118007599</v>
      </c>
      <c r="O1695">
        <v>14.857900161979099</v>
      </c>
      <c r="P1695">
        <v>154.726181545386</v>
      </c>
      <c r="Q1695">
        <v>0.109893779817667</v>
      </c>
    </row>
    <row r="1696" spans="1:17" hidden="1" x14ac:dyDescent="0.3">
      <c r="A1696" t="s">
        <v>3547</v>
      </c>
      <c r="B1696" t="s">
        <v>3548</v>
      </c>
      <c r="C1696" t="str">
        <f>IFERROR(VLOOKUP(Table1[[#This Row],[Ticker]],[1]!Table1[[Symbol]:[Industry]],2,FALSE),"-")</f>
        <v>-</v>
      </c>
      <c r="D1696" t="s">
        <v>775</v>
      </c>
      <c r="E1696">
        <v>609.822045</v>
      </c>
      <c r="F1696">
        <v>110.46</v>
      </c>
      <c r="G1696">
        <v>-18.728342774575701</v>
      </c>
      <c r="H1696">
        <v>-11.208003452326301</v>
      </c>
      <c r="I1696">
        <v>13.3374944124885</v>
      </c>
      <c r="J1696">
        <v>-5.12605464448328</v>
      </c>
      <c r="K1696">
        <v>118.745873044289</v>
      </c>
      <c r="L1696">
        <v>109.284397573707</v>
      </c>
      <c r="M1696">
        <v>31.795938677366301</v>
      </c>
      <c r="N1696">
        <v>0.34899781156950399</v>
      </c>
      <c r="O1696">
        <v>37.108455549520102</v>
      </c>
      <c r="P1696">
        <v>38.092261532691502</v>
      </c>
      <c r="Q1696">
        <v>-2.7942212026190998E-2</v>
      </c>
    </row>
    <row r="1697" spans="1:17" hidden="1" x14ac:dyDescent="0.3">
      <c r="A1697" t="s">
        <v>3549</v>
      </c>
      <c r="B1697" t="s">
        <v>3550</v>
      </c>
      <c r="C1697" t="str">
        <f>IFERROR(VLOOKUP(Table1[[#This Row],[Ticker]],[1]!Table1[[Symbol]:[Industry]],2,FALSE),"-")</f>
        <v>-</v>
      </c>
      <c r="D1697" t="s">
        <v>1465</v>
      </c>
      <c r="E1697">
        <v>609.00028003099999</v>
      </c>
      <c r="F1697">
        <v>26.33</v>
      </c>
      <c r="G1697">
        <v>-3.4889889762573199</v>
      </c>
      <c r="H1697">
        <v>-6.5248438337261403</v>
      </c>
      <c r="I1697">
        <v>-28.204937545322299</v>
      </c>
      <c r="J1697">
        <v>-5.7731375274416203</v>
      </c>
      <c r="K1697">
        <v>27.0065244070354</v>
      </c>
      <c r="L1697">
        <v>26.6514500328541</v>
      </c>
      <c r="M1697">
        <v>35.457882460774997</v>
      </c>
      <c r="N1697">
        <v>1.02258683122713</v>
      </c>
      <c r="O1697">
        <v>40.1443220660843</v>
      </c>
      <c r="P1697">
        <v>28.126520681265099</v>
      </c>
      <c r="Q1697">
        <v>-4.4175565703854003E-2</v>
      </c>
    </row>
    <row r="1698" spans="1:17" hidden="1" x14ac:dyDescent="0.3">
      <c r="A1698" t="s">
        <v>3551</v>
      </c>
      <c r="B1698" t="s">
        <v>3552</v>
      </c>
      <c r="C1698" t="str">
        <f>IFERROR(VLOOKUP(Table1[[#This Row],[Ticker]],[1]!Table1[[Symbol]:[Industry]],2,FALSE),"-")</f>
        <v>-</v>
      </c>
      <c r="D1698" t="s">
        <v>308</v>
      </c>
      <c r="E1698">
        <v>607.49578123999902</v>
      </c>
      <c r="F1698">
        <v>463.7</v>
      </c>
      <c r="G1698">
        <v>-19.838627153861701</v>
      </c>
      <c r="H1698">
        <v>2.6579652518801802</v>
      </c>
      <c r="I1698">
        <v>-12.077708678438601</v>
      </c>
      <c r="J1698">
        <v>-3.44433205412557</v>
      </c>
      <c r="K1698">
        <v>446.69925188450799</v>
      </c>
      <c r="L1698">
        <v>447.09094448213801</v>
      </c>
      <c r="M1698">
        <v>58.1755335219191</v>
      </c>
      <c r="N1698">
        <v>1.63145019271664</v>
      </c>
      <c r="O1698">
        <v>17.3172309682984</v>
      </c>
      <c r="P1698">
        <v>18.260647793930101</v>
      </c>
      <c r="Q1698">
        <v>-3.8221380662293997E-2</v>
      </c>
    </row>
    <row r="1699" spans="1:17" hidden="1" x14ac:dyDescent="0.3">
      <c r="A1699" t="s">
        <v>3553</v>
      </c>
      <c r="B1699" t="s">
        <v>3554</v>
      </c>
      <c r="C1699" t="str">
        <f>IFERROR(VLOOKUP(Table1[[#This Row],[Ticker]],[1]!Table1[[Symbol]:[Industry]],2,FALSE),"-")</f>
        <v>-</v>
      </c>
      <c r="D1699" t="s">
        <v>46</v>
      </c>
      <c r="E1699">
        <v>606.75143850500001</v>
      </c>
      <c r="F1699">
        <v>244.4</v>
      </c>
      <c r="G1699">
        <v>193.18196087716001</v>
      </c>
      <c r="H1699">
        <v>6.2887187730851002</v>
      </c>
      <c r="I1699">
        <v>-52.4229339217583</v>
      </c>
      <c r="J1699">
        <v>-10.1645409006015</v>
      </c>
      <c r="K1699">
        <v>225.39574012515899</v>
      </c>
      <c r="M1699">
        <v>61.592177492244197</v>
      </c>
      <c r="N1699">
        <v>1.70622516943211</v>
      </c>
      <c r="O1699">
        <v>90.445990180032695</v>
      </c>
      <c r="P1699">
        <v>234.79452054794501</v>
      </c>
    </row>
    <row r="1700" spans="1:17" hidden="1" x14ac:dyDescent="0.3">
      <c r="A1700" t="s">
        <v>3555</v>
      </c>
      <c r="B1700" t="s">
        <v>3556</v>
      </c>
      <c r="C1700" t="str">
        <f>IFERROR(VLOOKUP(Table1[[#This Row],[Ticker]],[1]!Table1[[Symbol]:[Industry]],2,FALSE),"-")</f>
        <v>-</v>
      </c>
      <c r="D1700" t="s">
        <v>647</v>
      </c>
      <c r="E1700">
        <v>603.80350412799999</v>
      </c>
      <c r="F1700">
        <v>119.02</v>
      </c>
      <c r="G1700">
        <v>32.706616718771699</v>
      </c>
      <c r="H1700">
        <v>17.814183382226599</v>
      </c>
      <c r="I1700">
        <v>38.163876330843202</v>
      </c>
      <c r="J1700">
        <v>-2.4683169229848301</v>
      </c>
      <c r="K1700">
        <v>100.85744408891399</v>
      </c>
      <c r="L1700">
        <v>87.407047571160007</v>
      </c>
      <c r="M1700">
        <v>66.140009719052799</v>
      </c>
      <c r="N1700">
        <v>2.2221231329290401</v>
      </c>
      <c r="O1700">
        <v>5.2680221811460299</v>
      </c>
      <c r="P1700">
        <v>88.471892319873305</v>
      </c>
      <c r="Q1700">
        <v>2.8105472174840999E-2</v>
      </c>
    </row>
    <row r="1701" spans="1:17" hidden="1" x14ac:dyDescent="0.3">
      <c r="A1701" t="s">
        <v>3557</v>
      </c>
      <c r="B1701" t="s">
        <v>3558</v>
      </c>
      <c r="C1701" t="str">
        <f>IFERROR(VLOOKUP(Table1[[#This Row],[Ticker]],[1]!Table1[[Symbol]:[Industry]],2,FALSE),"-")</f>
        <v>-</v>
      </c>
      <c r="D1701" t="s">
        <v>384</v>
      </c>
      <c r="E1701">
        <v>603.53436874499903</v>
      </c>
      <c r="F1701">
        <v>38.24</v>
      </c>
      <c r="G1701">
        <v>39.157622752681</v>
      </c>
      <c r="H1701">
        <v>-4.5723984847625001</v>
      </c>
      <c r="I1701">
        <v>-11.5517062660952</v>
      </c>
      <c r="J1701">
        <v>-3.6927888115129699</v>
      </c>
      <c r="K1701">
        <v>38.441018392936897</v>
      </c>
      <c r="L1701">
        <v>35.795605904788601</v>
      </c>
      <c r="M1701">
        <v>45.757057137474497</v>
      </c>
      <c r="N1701">
        <v>0.459342060244051</v>
      </c>
      <c r="O1701">
        <v>28.9225941422593</v>
      </c>
      <c r="P1701">
        <v>78.275058275058299</v>
      </c>
      <c r="Q1701">
        <v>2.3150062734134998E-2</v>
      </c>
    </row>
    <row r="1702" spans="1:17" hidden="1" x14ac:dyDescent="0.3">
      <c r="A1702" t="s">
        <v>3559</v>
      </c>
      <c r="B1702" t="s">
        <v>3560</v>
      </c>
      <c r="C1702" t="str">
        <f>IFERROR(VLOOKUP(Table1[[#This Row],[Ticker]],[1]!Table1[[Symbol]:[Industry]],2,FALSE),"-")</f>
        <v>-</v>
      </c>
      <c r="D1702" t="s">
        <v>369</v>
      </c>
      <c r="E1702">
        <v>603.13274709999996</v>
      </c>
      <c r="F1702">
        <v>67</v>
      </c>
      <c r="G1702">
        <v>-9.6526474368995299</v>
      </c>
      <c r="H1702">
        <v>5.4001530890970404</v>
      </c>
      <c r="I1702">
        <v>4.75244156347632</v>
      </c>
      <c r="J1702">
        <v>-1.2132926267005799</v>
      </c>
      <c r="K1702">
        <v>60.836615756175298</v>
      </c>
      <c r="M1702">
        <v>54.093446844565399</v>
      </c>
      <c r="N1702">
        <v>1.87437627109139</v>
      </c>
      <c r="O1702">
        <v>15.223880597014899</v>
      </c>
      <c r="P1702">
        <v>48.8888888888888</v>
      </c>
    </row>
    <row r="1703" spans="1:17" hidden="1" x14ac:dyDescent="0.3">
      <c r="A1703" t="s">
        <v>3561</v>
      </c>
      <c r="B1703" t="s">
        <v>3562</v>
      </c>
      <c r="C1703" t="str">
        <f>IFERROR(VLOOKUP(Table1[[#This Row],[Ticker]],[1]!Table1[[Symbol]:[Industry]],2,FALSE),"-")</f>
        <v>-</v>
      </c>
      <c r="D1703" t="s">
        <v>21</v>
      </c>
      <c r="E1703">
        <v>601.72161736499902</v>
      </c>
      <c r="F1703">
        <v>409.95</v>
      </c>
      <c r="G1703">
        <v>62.7261762516668</v>
      </c>
      <c r="H1703">
        <v>-3.6154697756531902</v>
      </c>
      <c r="I1703">
        <v>31.7492542745747</v>
      </c>
      <c r="J1703">
        <v>1.49723017263047</v>
      </c>
      <c r="K1703">
        <v>352.10873990235598</v>
      </c>
      <c r="L1703">
        <v>305.22265713337498</v>
      </c>
      <c r="M1703">
        <v>77.648908213838197</v>
      </c>
      <c r="N1703">
        <v>0.56987208771128295</v>
      </c>
      <c r="O1703">
        <v>6.1105012806439802</v>
      </c>
      <c r="P1703">
        <v>119.635681757299</v>
      </c>
    </row>
    <row r="1704" spans="1:17" hidden="1" x14ac:dyDescent="0.3">
      <c r="A1704" t="s">
        <v>3563</v>
      </c>
      <c r="B1704" t="s">
        <v>3564</v>
      </c>
      <c r="C1704" t="str">
        <f>IFERROR(VLOOKUP(Table1[[#This Row],[Ticker]],[1]!Table1[[Symbol]:[Industry]],2,FALSE),"-")</f>
        <v>-</v>
      </c>
      <c r="D1704" t="s">
        <v>62</v>
      </c>
      <c r="E1704">
        <v>600.12911999999994</v>
      </c>
      <c r="F1704">
        <v>476.55</v>
      </c>
      <c r="G1704">
        <v>-59.284228272770903</v>
      </c>
      <c r="H1704">
        <v>-3.3399821826325198</v>
      </c>
      <c r="I1704">
        <v>-29.355283529123199</v>
      </c>
      <c r="J1704">
        <v>-4.31914340558889</v>
      </c>
      <c r="K1704">
        <v>481.31594162238099</v>
      </c>
      <c r="L1704">
        <v>536.27588574601305</v>
      </c>
      <c r="M1704">
        <v>46.629460767132699</v>
      </c>
      <c r="N1704">
        <v>1.36734455469613</v>
      </c>
      <c r="O1704">
        <v>77.316126324624904</v>
      </c>
      <c r="P1704">
        <v>34.069489379659501</v>
      </c>
      <c r="Q1704">
        <v>-1.3369423638148E-2</v>
      </c>
    </row>
    <row r="1705" spans="1:17" hidden="1" x14ac:dyDescent="0.3">
      <c r="A1705" t="s">
        <v>3565</v>
      </c>
      <c r="B1705" t="s">
        <v>3566</v>
      </c>
      <c r="C1705" t="str">
        <f>IFERROR(VLOOKUP(Table1[[#This Row],[Ticker]],[1]!Table1[[Symbol]:[Industry]],2,FALSE),"-")</f>
        <v>-</v>
      </c>
      <c r="D1705" t="s">
        <v>713</v>
      </c>
      <c r="E1705">
        <v>599.22049201000004</v>
      </c>
      <c r="F1705">
        <v>78.58</v>
      </c>
      <c r="G1705">
        <v>41.366757297278802</v>
      </c>
      <c r="H1705">
        <v>-2.67662710941917</v>
      </c>
      <c r="I1705">
        <v>23.984695253561299</v>
      </c>
      <c r="J1705">
        <v>-0.87145767049302403</v>
      </c>
      <c r="K1705">
        <v>73.690934593731797</v>
      </c>
      <c r="L1705">
        <v>63.076976537504599</v>
      </c>
      <c r="M1705">
        <v>47.3837917882664</v>
      </c>
      <c r="N1705">
        <v>1.2010999705980001</v>
      </c>
      <c r="O1705">
        <v>2.5706286586917702</v>
      </c>
      <c r="P1705">
        <v>75.206243032329994</v>
      </c>
      <c r="Q1705">
        <v>1.14306047313E-3</v>
      </c>
    </row>
    <row r="1706" spans="1:17" hidden="1" x14ac:dyDescent="0.3">
      <c r="A1706" t="s">
        <v>3567</v>
      </c>
      <c r="B1706" t="s">
        <v>3568</v>
      </c>
      <c r="C1706" t="str">
        <f>IFERROR(VLOOKUP(Table1[[#This Row],[Ticker]],[1]!Table1[[Symbol]:[Industry]],2,FALSE),"-")</f>
        <v>-</v>
      </c>
      <c r="D1706" t="s">
        <v>332</v>
      </c>
      <c r="E1706">
        <v>598.21076340000002</v>
      </c>
      <c r="F1706">
        <v>285.3</v>
      </c>
      <c r="G1706">
        <v>169.671651452616</v>
      </c>
      <c r="H1706">
        <v>13.7652781259837</v>
      </c>
      <c r="I1706">
        <v>-20.2455731298645</v>
      </c>
      <c r="J1706">
        <v>-8.8612143926441007</v>
      </c>
      <c r="K1706">
        <v>274.10208172842903</v>
      </c>
      <c r="M1706">
        <v>41.041084392298302</v>
      </c>
      <c r="N1706">
        <v>0.70759209486165997</v>
      </c>
      <c r="O1706">
        <v>24.430424114966598</v>
      </c>
      <c r="P1706">
        <v>223.65286443562101</v>
      </c>
    </row>
    <row r="1707" spans="1:17" hidden="1" x14ac:dyDescent="0.3">
      <c r="A1707" t="s">
        <v>3569</v>
      </c>
      <c r="B1707" t="s">
        <v>3570</v>
      </c>
      <c r="C1707" t="str">
        <f>IFERROR(VLOOKUP(Table1[[#This Row],[Ticker]],[1]!Table1[[Symbol]:[Industry]],2,FALSE),"-")</f>
        <v>-</v>
      </c>
      <c r="D1707" t="s">
        <v>288</v>
      </c>
      <c r="E1707">
        <v>597.281352094</v>
      </c>
      <c r="F1707">
        <v>232.33</v>
      </c>
      <c r="G1707">
        <v>445.86755192093801</v>
      </c>
      <c r="H1707">
        <v>28.2223680621846</v>
      </c>
      <c r="I1707">
        <v>250.33823838662701</v>
      </c>
      <c r="J1707">
        <v>-20.723982359581601</v>
      </c>
      <c r="K1707">
        <v>229.704525065692</v>
      </c>
      <c r="L1707">
        <v>162.33715115045101</v>
      </c>
      <c r="M1707">
        <v>37.457040604240298</v>
      </c>
      <c r="N1707">
        <v>1.8248659484694401</v>
      </c>
      <c r="O1707">
        <v>31.2787844875823</v>
      </c>
      <c r="P1707">
        <v>501.11254851228898</v>
      </c>
      <c r="Q1707">
        <v>0.150184978989271</v>
      </c>
    </row>
    <row r="1708" spans="1:17" hidden="1" x14ac:dyDescent="0.3">
      <c r="A1708" t="s">
        <v>3571</v>
      </c>
      <c r="B1708" t="s">
        <v>3572</v>
      </c>
      <c r="C1708" t="str">
        <f>IFERROR(VLOOKUP(Table1[[#This Row],[Ticker]],[1]!Table1[[Symbol]:[Industry]],2,FALSE),"-")</f>
        <v>-</v>
      </c>
      <c r="D1708" t="s">
        <v>901</v>
      </c>
      <c r="E1708">
        <v>596.13168096000004</v>
      </c>
      <c r="F1708">
        <v>118.98</v>
      </c>
      <c r="G1708">
        <v>74.801814136348895</v>
      </c>
      <c r="H1708">
        <v>-3.2195461574883399</v>
      </c>
      <c r="I1708">
        <v>-4.3646049120607104</v>
      </c>
      <c r="J1708">
        <v>6.95183412956907</v>
      </c>
      <c r="K1708">
        <v>110.30882969930499</v>
      </c>
      <c r="L1708">
        <v>97.563043810272205</v>
      </c>
      <c r="M1708">
        <v>57.835730909967602</v>
      </c>
      <c r="N1708">
        <v>2.6407235709684498</v>
      </c>
      <c r="O1708">
        <v>15.136997814758701</v>
      </c>
      <c r="P1708">
        <v>101.490262489415</v>
      </c>
    </row>
    <row r="1709" spans="1:17" hidden="1" x14ac:dyDescent="0.3">
      <c r="A1709" t="s">
        <v>3573</v>
      </c>
      <c r="B1709" t="s">
        <v>3574</v>
      </c>
      <c r="C1709" t="str">
        <f>IFERROR(VLOOKUP(Table1[[#This Row],[Ticker]],[1]!Table1[[Symbol]:[Industry]],2,FALSE),"-")</f>
        <v>-</v>
      </c>
      <c r="D1709" t="s">
        <v>193</v>
      </c>
      <c r="E1709">
        <v>595.53576120000002</v>
      </c>
      <c r="F1709">
        <v>766.55</v>
      </c>
      <c r="G1709">
        <v>-5.5931859894901201</v>
      </c>
      <c r="H1709">
        <v>-1.87035303188851</v>
      </c>
      <c r="I1709">
        <v>-12.2495918825592</v>
      </c>
      <c r="J1709">
        <v>1.0670674632677399</v>
      </c>
      <c r="K1709">
        <v>693.254666678474</v>
      </c>
      <c r="L1709">
        <v>542.79544946107296</v>
      </c>
      <c r="M1709">
        <v>72.794479082948499</v>
      </c>
      <c r="N1709">
        <v>1</v>
      </c>
      <c r="Q1709">
        <v>-5.0546889445763001E-2</v>
      </c>
    </row>
    <row r="1710" spans="1:17" hidden="1" x14ac:dyDescent="0.3">
      <c r="A1710" t="s">
        <v>3575</v>
      </c>
      <c r="B1710" t="s">
        <v>3576</v>
      </c>
      <c r="C1710" t="str">
        <f>IFERROR(VLOOKUP(Table1[[#This Row],[Ticker]],[1]!Table1[[Symbol]:[Industry]],2,FALSE),"-")</f>
        <v>-</v>
      </c>
      <c r="D1710" t="s">
        <v>21</v>
      </c>
      <c r="E1710">
        <v>594.24571800000001</v>
      </c>
      <c r="F1710">
        <v>568.04999999999995</v>
      </c>
      <c r="G1710">
        <v>60.881760683715399</v>
      </c>
      <c r="H1710">
        <v>-6.6116643417959597</v>
      </c>
      <c r="I1710">
        <v>75.286849684091294</v>
      </c>
      <c r="J1710">
        <v>2.0146506523250101</v>
      </c>
      <c r="K1710">
        <v>529.60260758620905</v>
      </c>
      <c r="M1710">
        <v>47.446182854150898</v>
      </c>
      <c r="N1710">
        <v>0.56141361433944303</v>
      </c>
      <c r="O1710">
        <v>33.791039521168898</v>
      </c>
      <c r="P1710">
        <v>117.560321715817</v>
      </c>
    </row>
    <row r="1711" spans="1:17" hidden="1" x14ac:dyDescent="0.3">
      <c r="A1711" t="s">
        <v>3577</v>
      </c>
      <c r="B1711" t="s">
        <v>3578</v>
      </c>
      <c r="C1711" t="str">
        <f>IFERROR(VLOOKUP(Table1[[#This Row],[Ticker]],[1]!Table1[[Symbol]:[Industry]],2,FALSE),"-")</f>
        <v>-</v>
      </c>
      <c r="D1711" t="s">
        <v>647</v>
      </c>
      <c r="E1711">
        <v>592.55999999999995</v>
      </c>
      <c r="F1711">
        <v>490.8</v>
      </c>
      <c r="G1711">
        <v>160.928576691769</v>
      </c>
      <c r="H1711">
        <v>17.930165834249699</v>
      </c>
      <c r="I1711">
        <v>42.3261128720873</v>
      </c>
      <c r="J1711">
        <v>-7.36847204219477</v>
      </c>
      <c r="K1711">
        <v>444.46206916461603</v>
      </c>
      <c r="L1711">
        <v>344.93147092897698</v>
      </c>
      <c r="M1711">
        <v>48.3501072419362</v>
      </c>
      <c r="N1711">
        <v>0.64448982656355502</v>
      </c>
      <c r="O1711">
        <v>13.793806030969799</v>
      </c>
      <c r="P1711">
        <v>230.61636914786101</v>
      </c>
      <c r="Q1711">
        <v>5.0141428333648E-2</v>
      </c>
    </row>
    <row r="1712" spans="1:17" hidden="1" x14ac:dyDescent="0.3">
      <c r="A1712" t="s">
        <v>3579</v>
      </c>
      <c r="B1712" t="s">
        <v>3580</v>
      </c>
      <c r="C1712" t="str">
        <f>IFERROR(VLOOKUP(Table1[[#This Row],[Ticker]],[1]!Table1[[Symbol]:[Industry]],2,FALSE),"-")</f>
        <v>-</v>
      </c>
      <c r="D1712" t="s">
        <v>140</v>
      </c>
      <c r="E1712">
        <v>591.97536216000003</v>
      </c>
      <c r="F1712">
        <v>44.1</v>
      </c>
      <c r="G1712">
        <v>19.874591001229899</v>
      </c>
      <c r="H1712">
        <v>-5.2290992064383799</v>
      </c>
      <c r="I1712">
        <v>8.0855991591508207</v>
      </c>
      <c r="J1712">
        <v>-3.9141511561969899</v>
      </c>
      <c r="K1712">
        <v>44.810000282236501</v>
      </c>
      <c r="L1712">
        <v>41.362033975513697</v>
      </c>
      <c r="M1712">
        <v>40.166877877072999</v>
      </c>
      <c r="N1712">
        <v>0.72051686964824402</v>
      </c>
      <c r="O1712">
        <v>33.7868480725623</v>
      </c>
      <c r="P1712">
        <v>69.289827255278297</v>
      </c>
      <c r="Q1712">
        <v>7.8547876542733E-2</v>
      </c>
    </row>
    <row r="1713" spans="1:17" hidden="1" x14ac:dyDescent="0.3">
      <c r="A1713" t="s">
        <v>3581</v>
      </c>
      <c r="B1713" t="s">
        <v>3582</v>
      </c>
      <c r="C1713" t="str">
        <f>IFERROR(VLOOKUP(Table1[[#This Row],[Ticker]],[1]!Table1[[Symbol]:[Industry]],2,FALSE),"-")</f>
        <v>-</v>
      </c>
      <c r="D1713" t="s">
        <v>114</v>
      </c>
      <c r="E1713">
        <v>590.03515000000004</v>
      </c>
      <c r="F1713">
        <v>1921</v>
      </c>
      <c r="G1713">
        <v>53.135826092952499</v>
      </c>
      <c r="H1713">
        <v>12.3797597686745</v>
      </c>
      <c r="I1713">
        <v>10.6530641746628</v>
      </c>
      <c r="J1713">
        <v>4.4989766509463696</v>
      </c>
      <c r="K1713">
        <v>1674.64467711571</v>
      </c>
      <c r="L1713">
        <v>1460.1881727459399</v>
      </c>
      <c r="M1713">
        <v>82.016250527321304</v>
      </c>
      <c r="N1713">
        <v>1.99813698949145</v>
      </c>
      <c r="O1713">
        <v>11.868818323789601</v>
      </c>
      <c r="P1713">
        <v>96.020408163265301</v>
      </c>
      <c r="Q1713">
        <v>9.1734936602662007E-2</v>
      </c>
    </row>
    <row r="1714" spans="1:17" hidden="1" x14ac:dyDescent="0.3">
      <c r="A1714" t="s">
        <v>3583</v>
      </c>
      <c r="B1714" t="s">
        <v>3584</v>
      </c>
      <c r="C1714" t="str">
        <f>IFERROR(VLOOKUP(Table1[[#This Row],[Ticker]],[1]!Table1[[Symbol]:[Industry]],2,FALSE),"-")</f>
        <v>-</v>
      </c>
      <c r="E1714">
        <v>589.59590400000002</v>
      </c>
      <c r="F1714">
        <v>512</v>
      </c>
      <c r="G1714">
        <v>63.462127788715797</v>
      </c>
      <c r="H1714">
        <v>-1.48763193781535</v>
      </c>
      <c r="I1714">
        <v>17.604997179686599</v>
      </c>
      <c r="J1714">
        <v>-1.73340734054127</v>
      </c>
      <c r="K1714">
        <v>516.80891832468103</v>
      </c>
      <c r="L1714">
        <v>403.14602639452897</v>
      </c>
      <c r="M1714">
        <v>41.982704062014399</v>
      </c>
      <c r="N1714">
        <v>0.59114707282246504</v>
      </c>
      <c r="O1714">
        <v>20.5078125</v>
      </c>
      <c r="P1714">
        <v>176.30868861305899</v>
      </c>
      <c r="Q1714">
        <v>0.20206157337344099</v>
      </c>
    </row>
    <row r="1715" spans="1:17" hidden="1" x14ac:dyDescent="0.3">
      <c r="A1715" t="s">
        <v>3585</v>
      </c>
      <c r="B1715" t="s">
        <v>3586</v>
      </c>
      <c r="C1715" t="str">
        <f>IFERROR(VLOOKUP(Table1[[#This Row],[Ticker]],[1]!Table1[[Symbol]:[Industry]],2,FALSE),"-")</f>
        <v>-</v>
      </c>
      <c r="D1715" t="s">
        <v>335</v>
      </c>
      <c r="E1715">
        <v>588.420281295</v>
      </c>
      <c r="F1715">
        <v>530.45000000000005</v>
      </c>
      <c r="G1715">
        <v>6.9425365457844599</v>
      </c>
      <c r="H1715">
        <v>7.9854854253636098</v>
      </c>
      <c r="I1715">
        <v>-41.734136480317602</v>
      </c>
      <c r="J1715">
        <v>0.74757936833753302</v>
      </c>
      <c r="K1715">
        <v>508.51749774153802</v>
      </c>
      <c r="L1715">
        <v>530.34646111032396</v>
      </c>
      <c r="M1715">
        <v>56.810435128966802</v>
      </c>
      <c r="N1715">
        <v>0.94166025137769904</v>
      </c>
      <c r="O1715">
        <v>61.325289848242001</v>
      </c>
      <c r="P1715">
        <v>43.171390013495198</v>
      </c>
      <c r="Q1715">
        <v>0.27018573690984599</v>
      </c>
    </row>
    <row r="1716" spans="1:17" hidden="1" x14ac:dyDescent="0.3">
      <c r="A1716" t="s">
        <v>3587</v>
      </c>
      <c r="B1716" t="s">
        <v>3588</v>
      </c>
      <c r="C1716" t="str">
        <f>IFERROR(VLOOKUP(Table1[[#This Row],[Ticker]],[1]!Table1[[Symbol]:[Industry]],2,FALSE),"-")</f>
        <v>-</v>
      </c>
      <c r="D1716" t="s">
        <v>476</v>
      </c>
      <c r="E1716">
        <v>586.60115149499995</v>
      </c>
      <c r="F1716">
        <v>480.45</v>
      </c>
      <c r="G1716">
        <v>105.48230981978</v>
      </c>
      <c r="H1716">
        <v>0.94519530967556098</v>
      </c>
      <c r="I1716">
        <v>45.847617370882297</v>
      </c>
      <c r="J1716">
        <v>3.1918368147139198</v>
      </c>
      <c r="K1716">
        <v>442.47352363735001</v>
      </c>
      <c r="L1716">
        <v>360.00012054970398</v>
      </c>
      <c r="M1716">
        <v>56.078527368309999</v>
      </c>
      <c r="N1716">
        <v>0.996067850453076</v>
      </c>
      <c r="O1716">
        <v>6.2857737537725002</v>
      </c>
      <c r="P1716">
        <v>159.702702702702</v>
      </c>
      <c r="Q1716">
        <v>6.2166147487596003E-2</v>
      </c>
    </row>
    <row r="1717" spans="1:17" hidden="1" x14ac:dyDescent="0.3">
      <c r="A1717" t="s">
        <v>3589</v>
      </c>
      <c r="B1717" t="s">
        <v>3590</v>
      </c>
      <c r="C1717" t="str">
        <f>IFERROR(VLOOKUP(Table1[[#This Row],[Ticker]],[1]!Table1[[Symbol]:[Industry]],2,FALSE),"-")</f>
        <v>-</v>
      </c>
      <c r="D1717" t="s">
        <v>244</v>
      </c>
      <c r="E1717">
        <v>584.84819374999995</v>
      </c>
      <c r="F1717">
        <v>449.3</v>
      </c>
      <c r="G1717">
        <v>195.144031547569</v>
      </c>
      <c r="H1717">
        <v>49.963747372529397</v>
      </c>
      <c r="I1717">
        <v>15.369849334209899</v>
      </c>
      <c r="J1717">
        <v>3.0434626521428898</v>
      </c>
      <c r="K1717">
        <v>337.38408142476101</v>
      </c>
      <c r="L1717">
        <v>277.20036262444103</v>
      </c>
      <c r="M1717">
        <v>71.592102274174096</v>
      </c>
      <c r="N1717">
        <v>2.94615969191051</v>
      </c>
      <c r="O1717">
        <v>10.549744046294199</v>
      </c>
      <c r="P1717">
        <v>230.367647058823</v>
      </c>
      <c r="Q1717">
        <v>0.10954621057444899</v>
      </c>
    </row>
    <row r="1718" spans="1:17" hidden="1" x14ac:dyDescent="0.3">
      <c r="A1718" t="s">
        <v>3591</v>
      </c>
      <c r="B1718" t="s">
        <v>3592</v>
      </c>
      <c r="C1718" t="str">
        <f>IFERROR(VLOOKUP(Table1[[#This Row],[Ticker]],[1]!Table1[[Symbol]:[Industry]],2,FALSE),"-")</f>
        <v>-</v>
      </c>
      <c r="D1718" t="s">
        <v>393</v>
      </c>
      <c r="E1718">
        <v>582.98830799999996</v>
      </c>
      <c r="F1718">
        <v>44.04</v>
      </c>
      <c r="G1718">
        <v>3.4795966630864901</v>
      </c>
      <c r="H1718">
        <v>-4.5281988312393997</v>
      </c>
      <c r="I1718">
        <v>-16.146083957079401</v>
      </c>
      <c r="J1718">
        <v>-8.5611752838949897</v>
      </c>
      <c r="K1718">
        <v>44.013959796834001</v>
      </c>
      <c r="L1718">
        <v>42.143803060483897</v>
      </c>
      <c r="M1718">
        <v>31.650141690612202</v>
      </c>
      <c r="N1718">
        <v>1.2834033752771401</v>
      </c>
      <c r="O1718">
        <v>22.842870118074401</v>
      </c>
      <c r="P1718">
        <v>37.196261682242898</v>
      </c>
      <c r="Q1718">
        <v>3.5302566530134999E-2</v>
      </c>
    </row>
    <row r="1719" spans="1:17" hidden="1" x14ac:dyDescent="0.3">
      <c r="A1719" t="s">
        <v>3593</v>
      </c>
      <c r="B1719" t="s">
        <v>3594</v>
      </c>
      <c r="C1719" t="str">
        <f>IFERROR(VLOOKUP(Table1[[#This Row],[Ticker]],[1]!Table1[[Symbol]:[Industry]],2,FALSE),"-")</f>
        <v>-</v>
      </c>
      <c r="D1719" t="s">
        <v>46</v>
      </c>
      <c r="E1719">
        <v>581.02353000000005</v>
      </c>
      <c r="F1719">
        <v>575.1</v>
      </c>
      <c r="G1719">
        <v>890.40777506168502</v>
      </c>
      <c r="H1719">
        <v>-11.360965271148601</v>
      </c>
      <c r="I1719">
        <v>-10.0148744538396</v>
      </c>
      <c r="J1719">
        <v>-6.0507150328489701</v>
      </c>
      <c r="K1719">
        <v>551.98339408347499</v>
      </c>
      <c r="L1719">
        <v>458.14021205186299</v>
      </c>
      <c r="M1719">
        <v>52.907315827916399</v>
      </c>
      <c r="N1719">
        <v>0.977096020008699</v>
      </c>
      <c r="O1719">
        <v>29.3688054251434</v>
      </c>
      <c r="P1719">
        <v>1038.81188118811</v>
      </c>
    </row>
    <row r="1720" spans="1:17" hidden="1" x14ac:dyDescent="0.3">
      <c r="A1720" t="s">
        <v>3595</v>
      </c>
      <c r="B1720" t="s">
        <v>3596</v>
      </c>
      <c r="C1720" t="str">
        <f>IFERROR(VLOOKUP(Table1[[#This Row],[Ticker]],[1]!Table1[[Symbol]:[Industry]],2,FALSE),"-")</f>
        <v>-</v>
      </c>
      <c r="D1720" t="s">
        <v>130</v>
      </c>
      <c r="E1720">
        <v>580.91662499999995</v>
      </c>
      <c r="F1720">
        <v>2941.35</v>
      </c>
      <c r="G1720">
        <v>137.04439881802401</v>
      </c>
      <c r="H1720">
        <v>22.950381953720498</v>
      </c>
      <c r="I1720">
        <v>-23.724695882411101</v>
      </c>
      <c r="J1720">
        <v>-2.1703871639965202</v>
      </c>
      <c r="K1720">
        <v>2693.0687797865398</v>
      </c>
      <c r="L1720">
        <v>2583.3350067223</v>
      </c>
      <c r="M1720">
        <v>60.755033895989101</v>
      </c>
      <c r="N1720">
        <v>0.94895540689462499</v>
      </c>
      <c r="O1720">
        <v>35.954578679857804</v>
      </c>
      <c r="P1720">
        <v>182.482593037214</v>
      </c>
      <c r="Q1720">
        <v>0.114388356448771</v>
      </c>
    </row>
    <row r="1721" spans="1:17" hidden="1" x14ac:dyDescent="0.3">
      <c r="A1721" t="s">
        <v>3597</v>
      </c>
      <c r="B1721" t="s">
        <v>3598</v>
      </c>
      <c r="C1721" t="str">
        <f>IFERROR(VLOOKUP(Table1[[#This Row],[Ticker]],[1]!Table1[[Symbol]:[Industry]],2,FALSE),"-")</f>
        <v>-</v>
      </c>
      <c r="D1721" t="s">
        <v>550</v>
      </c>
      <c r="E1721">
        <v>580.190607</v>
      </c>
      <c r="F1721">
        <v>593.29999999999995</v>
      </c>
      <c r="G1721">
        <v>-14.8556190388251</v>
      </c>
      <c r="H1721">
        <v>8.3291641786894708</v>
      </c>
      <c r="I1721">
        <v>3.2386476922569898</v>
      </c>
      <c r="J1721">
        <v>-9.5401410147220904</v>
      </c>
      <c r="K1721">
        <v>558.17061756963994</v>
      </c>
      <c r="L1721">
        <v>534.79442583434798</v>
      </c>
      <c r="M1721">
        <v>48.285394524256702</v>
      </c>
      <c r="N1721">
        <v>3.52814849584616</v>
      </c>
      <c r="O1721">
        <v>16.871734367099201</v>
      </c>
      <c r="P1721">
        <v>32.997085855189397</v>
      </c>
    </row>
    <row r="1722" spans="1:17" hidden="1" x14ac:dyDescent="0.3">
      <c r="A1722" t="s">
        <v>3599</v>
      </c>
      <c r="B1722" t="s">
        <v>3600</v>
      </c>
      <c r="C1722" t="str">
        <f>IFERROR(VLOOKUP(Table1[[#This Row],[Ticker]],[1]!Table1[[Symbol]:[Industry]],2,FALSE),"-")</f>
        <v>-</v>
      </c>
      <c r="D1722" t="s">
        <v>989</v>
      </c>
      <c r="E1722">
        <v>579.85114569999996</v>
      </c>
      <c r="F1722">
        <v>51.14</v>
      </c>
      <c r="G1722">
        <v>82.216215407573003</v>
      </c>
      <c r="H1722">
        <v>7.1312997609587097</v>
      </c>
      <c r="I1722">
        <v>33.402735164264897</v>
      </c>
      <c r="J1722">
        <v>12.8784135608662</v>
      </c>
      <c r="K1722">
        <v>42.661541973746203</v>
      </c>
      <c r="L1722">
        <v>37.904234700402299</v>
      </c>
      <c r="M1722">
        <v>65.093876406321698</v>
      </c>
      <c r="N1722">
        <v>2.1706389441384499</v>
      </c>
      <c r="O1722">
        <v>6.5701994524833802</v>
      </c>
      <c r="P1722">
        <v>110.452674897119</v>
      </c>
      <c r="Q1722">
        <v>5.6842028426053001E-2</v>
      </c>
    </row>
    <row r="1723" spans="1:17" hidden="1" x14ac:dyDescent="0.3">
      <c r="A1723" t="s">
        <v>3601</v>
      </c>
      <c r="B1723" t="s">
        <v>3602</v>
      </c>
      <c r="C1723" t="str">
        <f>IFERROR(VLOOKUP(Table1[[#This Row],[Ticker]],[1]!Table1[[Symbol]:[Industry]],2,FALSE),"-")</f>
        <v>-</v>
      </c>
      <c r="D1723" t="s">
        <v>1833</v>
      </c>
      <c r="E1723">
        <v>579.71199999999999</v>
      </c>
      <c r="F1723">
        <v>181.16</v>
      </c>
      <c r="G1723">
        <v>15.0914973072452</v>
      </c>
      <c r="H1723">
        <v>-0.87641107211058999</v>
      </c>
      <c r="I1723">
        <v>-22.937229402645102</v>
      </c>
      <c r="J1723">
        <v>8.3189911415770901</v>
      </c>
      <c r="K1723">
        <v>176.257361719324</v>
      </c>
      <c r="L1723">
        <v>170.538486736441</v>
      </c>
      <c r="M1723">
        <v>60.158312801327803</v>
      </c>
      <c r="N1723">
        <v>1.4393076168975201</v>
      </c>
      <c r="O1723">
        <v>30.823581364539599</v>
      </c>
      <c r="P1723">
        <v>57.2569444444444</v>
      </c>
      <c r="Q1723">
        <v>0.10735977261100101</v>
      </c>
    </row>
    <row r="1724" spans="1:17" hidden="1" x14ac:dyDescent="0.3">
      <c r="A1724" t="s">
        <v>3603</v>
      </c>
      <c r="B1724" t="s">
        <v>3604</v>
      </c>
      <c r="C1724" t="str">
        <f>IFERROR(VLOOKUP(Table1[[#This Row],[Ticker]],[1]!Table1[[Symbol]:[Industry]],2,FALSE),"-")</f>
        <v>-</v>
      </c>
      <c r="D1724" t="s">
        <v>647</v>
      </c>
      <c r="E1724">
        <v>579.343635629</v>
      </c>
      <c r="F1724">
        <v>134.09</v>
      </c>
      <c r="G1724">
        <v>-23.3111848282613</v>
      </c>
      <c r="H1724">
        <v>-3.1787078493515302</v>
      </c>
      <c r="I1724">
        <v>-9.1788447621761904</v>
      </c>
      <c r="J1724">
        <v>-5.9598059419398899</v>
      </c>
      <c r="K1724">
        <v>130.65924054460001</v>
      </c>
      <c r="L1724">
        <v>128.00789995887999</v>
      </c>
      <c r="M1724">
        <v>43.433678022061599</v>
      </c>
      <c r="N1724">
        <v>2.1196078071711</v>
      </c>
      <c r="O1724">
        <v>20.739801625773701</v>
      </c>
      <c r="P1724">
        <v>26.9791666666666</v>
      </c>
      <c r="Q1724">
        <v>8.6352658108299995E-4</v>
      </c>
    </row>
    <row r="1725" spans="1:17" hidden="1" x14ac:dyDescent="0.3">
      <c r="A1725" t="s">
        <v>3605</v>
      </c>
      <c r="B1725" t="s">
        <v>3606</v>
      </c>
      <c r="C1725" t="str">
        <f>IFERROR(VLOOKUP(Table1[[#This Row],[Ticker]],[1]!Table1[[Symbol]:[Industry]],2,FALSE),"-")</f>
        <v>-</v>
      </c>
      <c r="E1725">
        <v>577.62651053499997</v>
      </c>
      <c r="F1725">
        <v>200.05</v>
      </c>
      <c r="G1725">
        <v>17.248034415858999</v>
      </c>
      <c r="H1725">
        <v>9.8466455188320392</v>
      </c>
      <c r="I1725">
        <v>10.2352773833907</v>
      </c>
      <c r="J1725">
        <v>-5.0681400086476103</v>
      </c>
      <c r="K1725">
        <v>174.77249497522601</v>
      </c>
      <c r="L1725">
        <v>167.106906235933</v>
      </c>
      <c r="M1725">
        <v>67.373480995278399</v>
      </c>
      <c r="N1725">
        <v>2.9544345392043798</v>
      </c>
      <c r="O1725">
        <v>9.4976255936015797</v>
      </c>
      <c r="P1725">
        <v>46.449487554904799</v>
      </c>
      <c r="Q1725">
        <v>-6.6750288664224999E-2</v>
      </c>
    </row>
    <row r="1726" spans="1:17" hidden="1" x14ac:dyDescent="0.3">
      <c r="A1726" t="s">
        <v>3607</v>
      </c>
      <c r="B1726" t="s">
        <v>3608</v>
      </c>
      <c r="C1726" t="str">
        <f>IFERROR(VLOOKUP(Table1[[#This Row],[Ticker]],[1]!Table1[[Symbol]:[Industry]],2,FALSE),"-")</f>
        <v>-</v>
      </c>
      <c r="E1726">
        <v>577.12049999999999</v>
      </c>
      <c r="F1726">
        <v>133.5</v>
      </c>
      <c r="G1726">
        <v>-2.1732011970462501</v>
      </c>
      <c r="H1726">
        <v>3.6097262469496201</v>
      </c>
      <c r="I1726">
        <v>-8.5725667615320003</v>
      </c>
      <c r="J1726">
        <v>-0.48680525841288802</v>
      </c>
      <c r="K1726">
        <v>123.203613283539</v>
      </c>
      <c r="L1726">
        <v>115.554171726395</v>
      </c>
      <c r="M1726">
        <v>63.372651665846</v>
      </c>
      <c r="N1726">
        <v>1.2110757440712301</v>
      </c>
      <c r="O1726">
        <v>19.101123595505602</v>
      </c>
      <c r="P1726">
        <v>60.264105642256901</v>
      </c>
      <c r="Q1726">
        <v>0.116461138643992</v>
      </c>
    </row>
    <row r="1727" spans="1:17" hidden="1" x14ac:dyDescent="0.3">
      <c r="A1727" t="s">
        <v>3609</v>
      </c>
      <c r="B1727" t="s">
        <v>3610</v>
      </c>
      <c r="C1727" t="str">
        <f>IFERROR(VLOOKUP(Table1[[#This Row],[Ticker]],[1]!Table1[[Symbol]:[Industry]],2,FALSE),"-")</f>
        <v>-</v>
      </c>
      <c r="D1727" t="s">
        <v>46</v>
      </c>
      <c r="E1727">
        <v>575.06880000000001</v>
      </c>
      <c r="F1727">
        <v>323.8</v>
      </c>
      <c r="G1727">
        <v>146.545253023296</v>
      </c>
      <c r="H1727">
        <v>-18.620408724754501</v>
      </c>
      <c r="I1727">
        <v>160.950342023671</v>
      </c>
      <c r="J1727">
        <v>-7.3892683512680604</v>
      </c>
      <c r="K1727">
        <v>318.03120297876501</v>
      </c>
      <c r="M1727">
        <v>40.9681054380478</v>
      </c>
      <c r="N1727">
        <v>1.22197819436818</v>
      </c>
      <c r="O1727">
        <v>53.428042001235298</v>
      </c>
      <c r="P1727">
        <v>237.291666666666</v>
      </c>
    </row>
    <row r="1728" spans="1:17" hidden="1" x14ac:dyDescent="0.3">
      <c r="A1728" t="s">
        <v>3611</v>
      </c>
      <c r="B1728" t="s">
        <v>3612</v>
      </c>
      <c r="C1728" t="str">
        <f>IFERROR(VLOOKUP(Table1[[#This Row],[Ticker]],[1]!Table1[[Symbol]:[Industry]],2,FALSE),"-")</f>
        <v>-</v>
      </c>
      <c r="D1728" t="s">
        <v>734</v>
      </c>
      <c r="E1728">
        <v>575.02629439999998</v>
      </c>
      <c r="F1728">
        <v>394</v>
      </c>
      <c r="G1728">
        <v>-52.045745945105899</v>
      </c>
      <c r="H1728">
        <v>3.97927413953269</v>
      </c>
      <c r="I1728">
        <v>-12.887845739732301</v>
      </c>
      <c r="J1728">
        <v>-8.7736729608930393</v>
      </c>
      <c r="K1728">
        <v>384.98605885300998</v>
      </c>
      <c r="L1728">
        <v>399.694175134825</v>
      </c>
      <c r="M1728">
        <v>42.178998435478299</v>
      </c>
      <c r="N1728">
        <v>1.33534835654744</v>
      </c>
      <c r="O1728">
        <v>38.819796954314697</v>
      </c>
      <c r="P1728">
        <v>30.463576158940398</v>
      </c>
      <c r="Q1728">
        <v>-9.8477165445529993E-3</v>
      </c>
    </row>
    <row r="1729" spans="1:17" hidden="1" x14ac:dyDescent="0.3">
      <c r="A1729" t="s">
        <v>3613</v>
      </c>
      <c r="B1729" t="s">
        <v>3614</v>
      </c>
      <c r="C1729" t="str">
        <f>IFERROR(VLOOKUP(Table1[[#This Row],[Ticker]],[1]!Table1[[Symbol]:[Industry]],2,FALSE),"-")</f>
        <v>-</v>
      </c>
      <c r="D1729" t="s">
        <v>125</v>
      </c>
      <c r="E1729">
        <v>573.27818400000001</v>
      </c>
      <c r="F1729">
        <v>371.4</v>
      </c>
      <c r="G1729">
        <v>0.22834163053020901</v>
      </c>
      <c r="H1729">
        <v>15.0981444597001</v>
      </c>
      <c r="I1729">
        <v>89.383423763340204</v>
      </c>
      <c r="J1729">
        <v>0.52823233557207305</v>
      </c>
      <c r="K1729">
        <v>306.94736200520299</v>
      </c>
      <c r="L1729">
        <v>238.57066315856599</v>
      </c>
      <c r="M1729">
        <v>57.085901453509102</v>
      </c>
      <c r="N1729">
        <v>1.14011782372646</v>
      </c>
      <c r="O1729">
        <v>7.88906838987615</v>
      </c>
      <c r="P1729">
        <v>182.43346007604501</v>
      </c>
    </row>
    <row r="1730" spans="1:17" hidden="1" x14ac:dyDescent="0.3">
      <c r="A1730" t="s">
        <v>3615</v>
      </c>
      <c r="B1730" t="s">
        <v>3616</v>
      </c>
      <c r="C1730" t="str">
        <f>IFERROR(VLOOKUP(Table1[[#This Row],[Ticker]],[1]!Table1[[Symbol]:[Industry]],2,FALSE),"-")</f>
        <v>-</v>
      </c>
      <c r="E1730">
        <v>571.93499999999995</v>
      </c>
      <c r="F1730">
        <v>146.65</v>
      </c>
      <c r="G1730">
        <v>223.74628624795201</v>
      </c>
      <c r="H1730">
        <v>4.6904531685676103</v>
      </c>
      <c r="I1730">
        <v>40.9564251102043</v>
      </c>
      <c r="J1730">
        <v>4.7409230754443596</v>
      </c>
      <c r="K1730">
        <v>180.696811550147</v>
      </c>
      <c r="L1730">
        <v>148.10806060458501</v>
      </c>
      <c r="M1730">
        <v>46.7825657525186</v>
      </c>
      <c r="N1730">
        <v>0.62890810638417705</v>
      </c>
      <c r="O1730">
        <v>181.82748039549901</v>
      </c>
      <c r="P1730">
        <v>285.92105263157799</v>
      </c>
      <c r="Q1730">
        <v>0.21228015922458701</v>
      </c>
    </row>
    <row r="1731" spans="1:17" hidden="1" x14ac:dyDescent="0.3">
      <c r="A1731" t="s">
        <v>3617</v>
      </c>
      <c r="B1731" t="s">
        <v>3618</v>
      </c>
      <c r="C1731" t="str">
        <f>IFERROR(VLOOKUP(Table1[[#This Row],[Ticker]],[1]!Table1[[Symbol]:[Industry]],2,FALSE),"-")</f>
        <v>-</v>
      </c>
      <c r="D1731" t="s">
        <v>78</v>
      </c>
      <c r="E1731">
        <v>571.48603361999994</v>
      </c>
      <c r="F1731">
        <v>194.55</v>
      </c>
      <c r="G1731">
        <v>-20.137009833385498</v>
      </c>
      <c r="H1731">
        <v>-6.8222969502223103</v>
      </c>
      <c r="I1731">
        <v>-19.604097068680598</v>
      </c>
      <c r="J1731">
        <v>-3.6512578406456702</v>
      </c>
      <c r="K1731">
        <v>192.173966195026</v>
      </c>
      <c r="L1731">
        <v>194.56450502437099</v>
      </c>
      <c r="M1731">
        <v>40.601068304066899</v>
      </c>
      <c r="N1731">
        <v>1.30417675643828</v>
      </c>
      <c r="O1731">
        <v>19.223849910048799</v>
      </c>
      <c r="P1731">
        <v>26.0855476344782</v>
      </c>
      <c r="Q1731">
        <v>-0.12452793748297999</v>
      </c>
    </row>
    <row r="1732" spans="1:17" hidden="1" x14ac:dyDescent="0.3">
      <c r="A1732" t="s">
        <v>3619</v>
      </c>
      <c r="B1732" t="s">
        <v>3620</v>
      </c>
      <c r="C1732" t="str">
        <f>IFERROR(VLOOKUP(Table1[[#This Row],[Ticker]],[1]!Table1[[Symbol]:[Industry]],2,FALSE),"-")</f>
        <v>-</v>
      </c>
      <c r="D1732" t="s">
        <v>21</v>
      </c>
      <c r="E1732">
        <v>569.20396551199997</v>
      </c>
      <c r="F1732">
        <v>17.260000000000002</v>
      </c>
      <c r="G1732">
        <v>-4.1206676795676396</v>
      </c>
      <c r="H1732">
        <v>-10.585851115897499</v>
      </c>
      <c r="I1732">
        <v>-34.8931930379104</v>
      </c>
      <c r="J1732">
        <v>0.54502964800208198</v>
      </c>
      <c r="K1732">
        <v>17.320088242613298</v>
      </c>
      <c r="L1732">
        <v>17.699063000088898</v>
      </c>
      <c r="M1732">
        <v>65.152055706521594</v>
      </c>
      <c r="N1732">
        <v>1.11179973939534</v>
      </c>
      <c r="O1732">
        <v>52.954808806488899</v>
      </c>
      <c r="P1732">
        <v>25.985401459854</v>
      </c>
      <c r="Q1732">
        <v>3.2634844438860001E-3</v>
      </c>
    </row>
    <row r="1733" spans="1:17" hidden="1" x14ac:dyDescent="0.3">
      <c r="A1733" t="s">
        <v>3621</v>
      </c>
      <c r="B1733" t="s">
        <v>3622</v>
      </c>
      <c r="C1733" t="str">
        <f>IFERROR(VLOOKUP(Table1[[#This Row],[Ticker]],[1]!Table1[[Symbol]:[Industry]],2,FALSE),"-")</f>
        <v>-</v>
      </c>
      <c r="D1733" t="s">
        <v>901</v>
      </c>
      <c r="E1733">
        <v>568.90282864999995</v>
      </c>
      <c r="F1733">
        <v>313.3</v>
      </c>
      <c r="G1733">
        <v>25.0274872432351</v>
      </c>
      <c r="H1733">
        <v>12.658173413235</v>
      </c>
      <c r="I1733">
        <v>39.432576243611003</v>
      </c>
      <c r="J1733">
        <v>-16.772364517385</v>
      </c>
      <c r="M1733">
        <v>42.912720854441602</v>
      </c>
      <c r="O1733">
        <v>27.4497286945419</v>
      </c>
      <c r="P1733">
        <v>58.232323232323203</v>
      </c>
    </row>
    <row r="1734" spans="1:17" hidden="1" x14ac:dyDescent="0.3">
      <c r="A1734" t="s">
        <v>3623</v>
      </c>
      <c r="B1734" t="s">
        <v>3624</v>
      </c>
      <c r="C1734" t="str">
        <f>IFERROR(VLOOKUP(Table1[[#This Row],[Ticker]],[1]!Table1[[Symbol]:[Industry]],2,FALSE),"-")</f>
        <v>-</v>
      </c>
      <c r="D1734" t="s">
        <v>647</v>
      </c>
      <c r="E1734">
        <v>566.57522228400001</v>
      </c>
      <c r="F1734">
        <v>165.51</v>
      </c>
      <c r="G1734">
        <v>-23.123495052728501</v>
      </c>
      <c r="H1734">
        <v>6.7903215259604099</v>
      </c>
      <c r="I1734">
        <v>-10.4056422783369</v>
      </c>
      <c r="J1734">
        <v>-2.92280805610479</v>
      </c>
      <c r="K1734">
        <v>154.68526846595401</v>
      </c>
      <c r="L1734">
        <v>150.96389380674401</v>
      </c>
      <c r="M1734">
        <v>55.433507872778797</v>
      </c>
      <c r="N1734">
        <v>2.1996543677709002</v>
      </c>
      <c r="O1734">
        <v>8.7547580206634095</v>
      </c>
      <c r="P1734">
        <v>24.396843291995399</v>
      </c>
      <c r="Q1734">
        <v>4.0939640502913002E-2</v>
      </c>
    </row>
    <row r="1735" spans="1:17" hidden="1" x14ac:dyDescent="0.3">
      <c r="A1735" t="s">
        <v>3625</v>
      </c>
      <c r="B1735" t="s">
        <v>3626</v>
      </c>
      <c r="C1735" t="str">
        <f>IFERROR(VLOOKUP(Table1[[#This Row],[Ticker]],[1]!Table1[[Symbol]:[Industry]],2,FALSE),"-")</f>
        <v>-</v>
      </c>
      <c r="D1735" t="s">
        <v>62</v>
      </c>
      <c r="E1735">
        <v>565.85240324999995</v>
      </c>
      <c r="F1735">
        <v>180.45</v>
      </c>
      <c r="G1735">
        <v>91.729055612777501</v>
      </c>
      <c r="H1735">
        <v>-2.25995159835285</v>
      </c>
      <c r="I1735">
        <v>15.7445426429751</v>
      </c>
      <c r="J1735">
        <v>-4.6677363094447202</v>
      </c>
      <c r="K1735">
        <v>175.75953110089799</v>
      </c>
      <c r="L1735">
        <v>146.21148224918801</v>
      </c>
      <c r="M1735">
        <v>47.821168518173202</v>
      </c>
      <c r="N1735">
        <v>0.57656364893881296</v>
      </c>
      <c r="O1735">
        <v>21.181266564885899</v>
      </c>
      <c r="P1735">
        <v>120.462368881118</v>
      </c>
      <c r="Q1735">
        <v>0.117352293259747</v>
      </c>
    </row>
    <row r="1736" spans="1:17" hidden="1" x14ac:dyDescent="0.3">
      <c r="A1736" t="s">
        <v>3627</v>
      </c>
      <c r="B1736" t="s">
        <v>3628</v>
      </c>
      <c r="C1736" t="str">
        <f>IFERROR(VLOOKUP(Table1[[#This Row],[Ticker]],[1]!Table1[[Symbol]:[Industry]],2,FALSE),"-")</f>
        <v>-</v>
      </c>
      <c r="D1736" t="s">
        <v>550</v>
      </c>
      <c r="E1736">
        <v>564.46315200000004</v>
      </c>
      <c r="F1736">
        <v>152.13</v>
      </c>
      <c r="G1736">
        <v>-30.1828934065128</v>
      </c>
      <c r="H1736">
        <v>-6.3801960403794604</v>
      </c>
      <c r="I1736">
        <v>-15.7778044061369</v>
      </c>
      <c r="J1736">
        <v>-8.2510052208666291</v>
      </c>
      <c r="M1736">
        <v>38.961724996132503</v>
      </c>
      <c r="O1736">
        <v>14.2706895418392</v>
      </c>
      <c r="P1736">
        <v>5.8074836555849201</v>
      </c>
    </row>
    <row r="1737" spans="1:17" hidden="1" x14ac:dyDescent="0.3">
      <c r="A1737" t="s">
        <v>3629</v>
      </c>
      <c r="B1737" t="s">
        <v>3630</v>
      </c>
      <c r="C1737" t="str">
        <f>IFERROR(VLOOKUP(Table1[[#This Row],[Ticker]],[1]!Table1[[Symbol]:[Industry]],2,FALSE),"-")</f>
        <v>-</v>
      </c>
      <c r="D1737" t="s">
        <v>308</v>
      </c>
      <c r="E1737">
        <v>563.91125999999997</v>
      </c>
      <c r="F1737">
        <v>110.01</v>
      </c>
      <c r="G1737">
        <v>64.002450338887897</v>
      </c>
      <c r="H1737">
        <v>-9.7666019021798594</v>
      </c>
      <c r="I1737">
        <v>-35.591615640426099</v>
      </c>
      <c r="J1737">
        <v>-3.7444932740724699</v>
      </c>
      <c r="K1737">
        <v>116.756573721121</v>
      </c>
      <c r="L1737">
        <v>109.307891859412</v>
      </c>
      <c r="M1737">
        <v>29.467048221708801</v>
      </c>
      <c r="N1737">
        <v>0.95102915356811002</v>
      </c>
      <c r="O1737">
        <v>58.894645941278</v>
      </c>
      <c r="P1737">
        <v>94.192409532215294</v>
      </c>
    </row>
    <row r="1738" spans="1:17" hidden="1" x14ac:dyDescent="0.3">
      <c r="A1738" t="s">
        <v>3631</v>
      </c>
      <c r="B1738" t="s">
        <v>3632</v>
      </c>
      <c r="C1738" t="str">
        <f>IFERROR(VLOOKUP(Table1[[#This Row],[Ticker]],[1]!Table1[[Symbol]:[Industry]],2,FALSE),"-")</f>
        <v>-</v>
      </c>
      <c r="D1738" t="s">
        <v>193</v>
      </c>
      <c r="E1738">
        <v>562.996576</v>
      </c>
      <c r="F1738">
        <v>462.2</v>
      </c>
      <c r="G1738">
        <v>26.4946455992823</v>
      </c>
      <c r="H1738">
        <v>-14.7284348710744</v>
      </c>
      <c r="I1738">
        <v>-27.563317047102998</v>
      </c>
      <c r="J1738">
        <v>-1.6857657344775601</v>
      </c>
      <c r="K1738">
        <v>518.91290355810997</v>
      </c>
      <c r="L1738">
        <v>473.16593414943497</v>
      </c>
      <c r="M1738">
        <v>25.3413583743983</v>
      </c>
      <c r="N1738">
        <v>1.5087684563294299</v>
      </c>
      <c r="O1738">
        <v>38.652098658589303</v>
      </c>
      <c r="P1738">
        <v>71.439169139465804</v>
      </c>
      <c r="Q1738">
        <v>0.14361936267015199</v>
      </c>
    </row>
    <row r="1739" spans="1:17" hidden="1" x14ac:dyDescent="0.3">
      <c r="A1739" t="s">
        <v>3633</v>
      </c>
      <c r="B1739" t="s">
        <v>3634</v>
      </c>
      <c r="C1739" t="str">
        <f>IFERROR(VLOOKUP(Table1[[#This Row],[Ticker]],[1]!Table1[[Symbol]:[Industry]],2,FALSE),"-")</f>
        <v>-</v>
      </c>
      <c r="D1739" t="s">
        <v>140</v>
      </c>
      <c r="E1739">
        <v>562.47377759999995</v>
      </c>
      <c r="F1739">
        <v>14.28</v>
      </c>
      <c r="G1739">
        <v>133.96640018214799</v>
      </c>
      <c r="H1739">
        <v>10.9670489132484</v>
      </c>
      <c r="I1739">
        <v>33.709744835500402</v>
      </c>
      <c r="J1739">
        <v>3.8066481128718999</v>
      </c>
      <c r="K1739">
        <v>11.981826085233999</v>
      </c>
      <c r="L1739">
        <v>10.3001822132257</v>
      </c>
      <c r="M1739">
        <v>80.086477271395594</v>
      </c>
      <c r="N1739">
        <v>1.7144931697813199</v>
      </c>
      <c r="O1739">
        <v>1.54061624649859</v>
      </c>
      <c r="P1739">
        <v>191.42857142857099</v>
      </c>
      <c r="Q1739">
        <v>6.3197252036407997E-2</v>
      </c>
    </row>
    <row r="1740" spans="1:17" hidden="1" x14ac:dyDescent="0.3">
      <c r="A1740" t="s">
        <v>3635</v>
      </c>
      <c r="B1740" t="s">
        <v>3636</v>
      </c>
      <c r="C1740" t="str">
        <f>IFERROR(VLOOKUP(Table1[[#This Row],[Ticker]],[1]!Table1[[Symbol]:[Industry]],2,FALSE),"-")</f>
        <v>-</v>
      </c>
      <c r="D1740" t="s">
        <v>1229</v>
      </c>
      <c r="E1740">
        <v>560.28133439999999</v>
      </c>
      <c r="F1740">
        <v>319.5</v>
      </c>
      <c r="G1740">
        <v>916.74439217384304</v>
      </c>
      <c r="H1740">
        <v>31.7077576725742</v>
      </c>
      <c r="I1740">
        <v>157.44832991958299</v>
      </c>
      <c r="J1740">
        <v>20.466900143302698</v>
      </c>
      <c r="K1740">
        <v>242.23173322992301</v>
      </c>
      <c r="L1740">
        <v>168.85530257104199</v>
      </c>
      <c r="M1740">
        <v>74.143931902273707</v>
      </c>
      <c r="N1740">
        <v>1.09495856353591</v>
      </c>
      <c r="O1740">
        <v>6.4006259780907602</v>
      </c>
      <c r="P1740">
        <v>1045.16129032258</v>
      </c>
      <c r="Q1740">
        <v>0.150423411304062</v>
      </c>
    </row>
    <row r="1741" spans="1:17" hidden="1" x14ac:dyDescent="0.3">
      <c r="A1741" t="s">
        <v>3637</v>
      </c>
      <c r="B1741" t="s">
        <v>3638</v>
      </c>
      <c r="C1741" t="str">
        <f>IFERROR(VLOOKUP(Table1[[#This Row],[Ticker]],[1]!Table1[[Symbol]:[Industry]],2,FALSE),"-")</f>
        <v>-</v>
      </c>
      <c r="D1741" t="s">
        <v>647</v>
      </c>
      <c r="E1741">
        <v>560.27183130000003</v>
      </c>
      <c r="F1741">
        <v>307.55</v>
      </c>
      <c r="G1741">
        <v>206.99634265719601</v>
      </c>
      <c r="H1741">
        <v>26.649016783584301</v>
      </c>
      <c r="I1741">
        <v>174.69514414216201</v>
      </c>
      <c r="J1741">
        <v>-3.4007150328489799</v>
      </c>
      <c r="K1741">
        <v>244.344783999654</v>
      </c>
      <c r="L1741">
        <v>172.54205727021099</v>
      </c>
      <c r="M1741">
        <v>67.071311751007102</v>
      </c>
      <c r="N1741">
        <v>2.0640975904133798</v>
      </c>
      <c r="O1741">
        <v>2.9100959193626998</v>
      </c>
      <c r="P1741">
        <v>265.69560047562402</v>
      </c>
      <c r="Q1741">
        <v>0.221181551463451</v>
      </c>
    </row>
    <row r="1742" spans="1:17" hidden="1" x14ac:dyDescent="0.3">
      <c r="A1742" t="s">
        <v>3639</v>
      </c>
      <c r="B1742" t="s">
        <v>3640</v>
      </c>
      <c r="C1742" t="str">
        <f>IFERROR(VLOOKUP(Table1[[#This Row],[Ticker]],[1]!Table1[[Symbol]:[Industry]],2,FALSE),"-")</f>
        <v>-</v>
      </c>
      <c r="D1742" t="s">
        <v>550</v>
      </c>
      <c r="E1742">
        <v>559.27466240000001</v>
      </c>
      <c r="F1742">
        <v>128.28</v>
      </c>
      <c r="G1742">
        <v>-3.0313401272556901</v>
      </c>
      <c r="H1742">
        <v>4.8372600440819999</v>
      </c>
      <c r="I1742">
        <v>-25.8871706268846</v>
      </c>
      <c r="J1742">
        <v>-0.91810972863679796</v>
      </c>
      <c r="K1742">
        <v>123.149686586211</v>
      </c>
      <c r="L1742">
        <v>123.637056383043</v>
      </c>
      <c r="M1742">
        <v>50.128674152303702</v>
      </c>
      <c r="N1742">
        <v>1.4155513189025899</v>
      </c>
      <c r="O1742">
        <v>22.3885251013408</v>
      </c>
      <c r="P1742">
        <v>26.3220088626292</v>
      </c>
      <c r="Q1742">
        <v>-3.6902085504779997E-2</v>
      </c>
    </row>
    <row r="1743" spans="1:17" hidden="1" x14ac:dyDescent="0.3">
      <c r="A1743" t="s">
        <v>3641</v>
      </c>
      <c r="B1743" t="s">
        <v>3642</v>
      </c>
      <c r="C1743" t="str">
        <f>IFERROR(VLOOKUP(Table1[[#This Row],[Ticker]],[1]!Table1[[Symbol]:[Industry]],2,FALSE),"-")</f>
        <v>-</v>
      </c>
      <c r="D1743" t="s">
        <v>21</v>
      </c>
      <c r="E1743">
        <v>558.08288995099997</v>
      </c>
      <c r="F1743">
        <v>140.87</v>
      </c>
      <c r="G1743">
        <v>58.473827395457597</v>
      </c>
      <c r="H1743">
        <v>50.242587588470002</v>
      </c>
      <c r="I1743">
        <v>23.927064125814798</v>
      </c>
      <c r="J1743">
        <v>9.5593426753125907</v>
      </c>
      <c r="K1743">
        <v>111.753216723764</v>
      </c>
      <c r="L1743">
        <v>88.464468077352393</v>
      </c>
      <c r="M1743">
        <v>94.144781624636707</v>
      </c>
      <c r="N1743">
        <v>1.05314992718142</v>
      </c>
      <c r="O1743">
        <v>0</v>
      </c>
      <c r="P1743">
        <v>146.707530647986</v>
      </c>
      <c r="Q1743">
        <v>6.9783729061102001E-2</v>
      </c>
    </row>
    <row r="1744" spans="1:17" hidden="1" x14ac:dyDescent="0.3">
      <c r="A1744" t="s">
        <v>3643</v>
      </c>
      <c r="B1744" t="s">
        <v>3644</v>
      </c>
      <c r="C1744" t="str">
        <f>IFERROR(VLOOKUP(Table1[[#This Row],[Ticker]],[1]!Table1[[Symbol]:[Industry]],2,FALSE),"-")</f>
        <v>-</v>
      </c>
      <c r="D1744" t="s">
        <v>193</v>
      </c>
      <c r="E1744">
        <v>557.03599999999994</v>
      </c>
      <c r="F1744">
        <v>177.4</v>
      </c>
      <c r="G1744">
        <v>0.95387665998859805</v>
      </c>
      <c r="H1744">
        <v>9.4204964907099598</v>
      </c>
      <c r="I1744">
        <v>-14.5100339847914</v>
      </c>
      <c r="J1744">
        <v>9.5430349671510104</v>
      </c>
      <c r="K1744">
        <v>158.70510339848599</v>
      </c>
      <c r="L1744">
        <v>150.523266784226</v>
      </c>
      <c r="M1744">
        <v>78.807746757235904</v>
      </c>
      <c r="N1744">
        <v>2.3059235254260799</v>
      </c>
      <c r="O1744">
        <v>15.107102593010101</v>
      </c>
      <c r="P1744">
        <v>52.931034482758598</v>
      </c>
      <c r="Q1744">
        <v>6.4505826550342996E-2</v>
      </c>
    </row>
    <row r="1745" spans="1:17" hidden="1" x14ac:dyDescent="0.3">
      <c r="A1745" t="s">
        <v>3645</v>
      </c>
      <c r="B1745" t="s">
        <v>3646</v>
      </c>
      <c r="C1745" t="str">
        <f>IFERROR(VLOOKUP(Table1[[#This Row],[Ticker]],[1]!Table1[[Symbol]:[Industry]],2,FALSE),"-")</f>
        <v>-</v>
      </c>
      <c r="D1745" t="s">
        <v>409</v>
      </c>
      <c r="E1745">
        <v>555.72951720000003</v>
      </c>
      <c r="F1745">
        <v>2262</v>
      </c>
      <c r="G1745">
        <v>25.130036545784399</v>
      </c>
      <c r="H1745">
        <v>23.0713728665772</v>
      </c>
      <c r="I1745">
        <v>9.0094914737404501</v>
      </c>
      <c r="J1745">
        <v>-3.27009100395721</v>
      </c>
      <c r="K1745">
        <v>2025.9063498262201</v>
      </c>
      <c r="L1745">
        <v>1861.88640001711</v>
      </c>
      <c r="M1745">
        <v>52.413391126782201</v>
      </c>
      <c r="N1745">
        <v>1.9148117568660601</v>
      </c>
      <c r="O1745">
        <v>22.855879752431399</v>
      </c>
      <c r="P1745">
        <v>55.458575306690399</v>
      </c>
      <c r="Q1745">
        <v>-4.5789887898402E-2</v>
      </c>
    </row>
    <row r="1746" spans="1:17" hidden="1" x14ac:dyDescent="0.3">
      <c r="A1746" t="s">
        <v>3647</v>
      </c>
      <c r="B1746" t="s">
        <v>3648</v>
      </c>
      <c r="C1746" t="str">
        <f>IFERROR(VLOOKUP(Table1[[#This Row],[Ticker]],[1]!Table1[[Symbol]:[Industry]],2,FALSE),"-")</f>
        <v>-</v>
      </c>
      <c r="D1746" t="s">
        <v>647</v>
      </c>
      <c r="E1746">
        <v>554.88752301599902</v>
      </c>
      <c r="F1746">
        <v>21.27</v>
      </c>
      <c r="G1746">
        <v>-14.8887134542155</v>
      </c>
      <c r="H1746">
        <v>-10.8773647962303</v>
      </c>
      <c r="I1746">
        <v>-43.526020950654903</v>
      </c>
      <c r="J1746">
        <v>-3.0488562967894901</v>
      </c>
      <c r="K1746">
        <v>21.738574248870499</v>
      </c>
      <c r="L1746">
        <v>23.1851066784415</v>
      </c>
      <c r="M1746">
        <v>45.872770606558902</v>
      </c>
      <c r="N1746">
        <v>0.680160334542801</v>
      </c>
      <c r="O1746">
        <v>66.431593794076093</v>
      </c>
      <c r="P1746">
        <v>11.653543307086601</v>
      </c>
      <c r="Q1746">
        <v>4.3255574372069998E-2</v>
      </c>
    </row>
    <row r="1747" spans="1:17" hidden="1" x14ac:dyDescent="0.3">
      <c r="A1747" t="s">
        <v>3649</v>
      </c>
      <c r="B1747" t="s">
        <v>3650</v>
      </c>
      <c r="C1747" t="str">
        <f>IFERROR(VLOOKUP(Table1[[#This Row],[Ticker]],[1]!Table1[[Symbol]:[Industry]],2,FALSE),"-")</f>
        <v>-</v>
      </c>
      <c r="D1747" t="s">
        <v>258</v>
      </c>
      <c r="E1747">
        <v>552.53152651999903</v>
      </c>
      <c r="F1747">
        <v>504</v>
      </c>
      <c r="G1747">
        <v>138.59319444052099</v>
      </c>
      <c r="H1747">
        <v>-22.580693245828702</v>
      </c>
      <c r="I1747">
        <v>80.370106534753404</v>
      </c>
      <c r="J1747">
        <v>-6.1357811954198596</v>
      </c>
      <c r="K1747">
        <v>547.51106659710797</v>
      </c>
      <c r="L1747">
        <v>426.60725727113498</v>
      </c>
      <c r="M1747">
        <v>10.8200166542624</v>
      </c>
      <c r="N1747">
        <v>0.47390732315182399</v>
      </c>
      <c r="O1747">
        <v>32.738095238095198</v>
      </c>
      <c r="P1747">
        <v>174.06199021207101</v>
      </c>
      <c r="Q1747">
        <v>0.10819148807147901</v>
      </c>
    </row>
    <row r="1748" spans="1:17" hidden="1" x14ac:dyDescent="0.3">
      <c r="A1748" t="s">
        <v>3651</v>
      </c>
      <c r="B1748" t="s">
        <v>3652</v>
      </c>
      <c r="C1748" t="str">
        <f>IFERROR(VLOOKUP(Table1[[#This Row],[Ticker]],[1]!Table1[[Symbol]:[Industry]],2,FALSE),"-")</f>
        <v>-</v>
      </c>
      <c r="E1748">
        <v>550.19082439199997</v>
      </c>
      <c r="F1748">
        <v>40.21</v>
      </c>
      <c r="G1748">
        <v>206.91895300566799</v>
      </c>
      <c r="H1748">
        <v>-20.558726465178498</v>
      </c>
      <c r="I1748">
        <v>-10.739874453839599</v>
      </c>
      <c r="J1748">
        <v>-8.8100873083502904</v>
      </c>
      <c r="K1748">
        <v>45.969928978655403</v>
      </c>
      <c r="L1748">
        <v>39.441003205608901</v>
      </c>
      <c r="M1748">
        <v>22.027042913812402</v>
      </c>
      <c r="N1748">
        <v>0.95666154251905</v>
      </c>
      <c r="O1748">
        <v>41.507087789107104</v>
      </c>
      <c r="P1748">
        <v>232.58891645988399</v>
      </c>
      <c r="Q1748">
        <v>0.28883025585861299</v>
      </c>
    </row>
    <row r="1749" spans="1:17" hidden="1" x14ac:dyDescent="0.3">
      <c r="A1749" t="s">
        <v>3653</v>
      </c>
      <c r="B1749" t="s">
        <v>3654</v>
      </c>
      <c r="C1749" t="str">
        <f>IFERROR(VLOOKUP(Table1[[#This Row],[Ticker]],[1]!Table1[[Symbol]:[Industry]],2,FALSE),"-")</f>
        <v>-</v>
      </c>
      <c r="D1749" t="s">
        <v>550</v>
      </c>
      <c r="E1749">
        <v>548.63399127000002</v>
      </c>
      <c r="F1749">
        <v>736.3</v>
      </c>
      <c r="G1749">
        <v>66.826768571928199</v>
      </c>
      <c r="H1749">
        <v>12.1294990737932</v>
      </c>
      <c r="I1749">
        <v>66.800421797671703</v>
      </c>
      <c r="J1749">
        <v>2.8093217995635502</v>
      </c>
      <c r="K1749">
        <v>614.79904004990999</v>
      </c>
      <c r="L1749">
        <v>523.31012866746596</v>
      </c>
      <c r="M1749">
        <v>81.162641309508203</v>
      </c>
      <c r="N1749">
        <v>1.5404315161833599</v>
      </c>
      <c r="O1749">
        <v>4.5769387477930303</v>
      </c>
      <c r="P1749">
        <v>125.409459666309</v>
      </c>
      <c r="Q1749">
        <v>4.2608822294010001E-2</v>
      </c>
    </row>
    <row r="1750" spans="1:17" hidden="1" x14ac:dyDescent="0.3">
      <c r="A1750" t="s">
        <v>3655</v>
      </c>
      <c r="B1750" t="s">
        <v>3656</v>
      </c>
      <c r="C1750" t="str">
        <f>IFERROR(VLOOKUP(Table1[[#This Row],[Ticker]],[1]!Table1[[Symbol]:[Industry]],2,FALSE),"-")</f>
        <v>-</v>
      </c>
      <c r="D1750" t="s">
        <v>49</v>
      </c>
      <c r="E1750">
        <v>547.67355313500002</v>
      </c>
      <c r="F1750">
        <v>47.23</v>
      </c>
      <c r="G1750">
        <v>-24.606568771188901</v>
      </c>
      <c r="H1750">
        <v>-7.2830570709777103</v>
      </c>
      <c r="I1750">
        <v>-52.630485875317</v>
      </c>
      <c r="J1750">
        <v>-1.2324964911402201</v>
      </c>
      <c r="K1750">
        <v>54.819762611847203</v>
      </c>
      <c r="L1750">
        <v>62.838827463028899</v>
      </c>
      <c r="M1750">
        <v>37.637459691618197</v>
      </c>
      <c r="N1750">
        <v>1.8362595119229499</v>
      </c>
      <c r="O1750">
        <v>84.416684310819306</v>
      </c>
      <c r="P1750">
        <v>2.5401650021710598</v>
      </c>
      <c r="Q1750">
        <v>-6.3389567783509002E-2</v>
      </c>
    </row>
    <row r="1751" spans="1:17" hidden="1" x14ac:dyDescent="0.3">
      <c r="A1751" t="s">
        <v>3657</v>
      </c>
      <c r="B1751" t="s">
        <v>3658</v>
      </c>
      <c r="C1751" t="str">
        <f>IFERROR(VLOOKUP(Table1[[#This Row],[Ticker]],[1]!Table1[[Symbol]:[Industry]],2,FALSE),"-")</f>
        <v>-</v>
      </c>
      <c r="D1751" t="s">
        <v>62</v>
      </c>
      <c r="E1751">
        <v>545.93560070399997</v>
      </c>
      <c r="F1751">
        <v>71.239999999999995</v>
      </c>
      <c r="G1751">
        <v>121.262445557916</v>
      </c>
      <c r="H1751">
        <v>54.1147588771328</v>
      </c>
      <c r="I1751">
        <v>25.787838127922502</v>
      </c>
      <c r="J1751">
        <v>23.035079622565899</v>
      </c>
      <c r="K1751">
        <v>51.894359053954602</v>
      </c>
      <c r="L1751">
        <v>46.216976485243499</v>
      </c>
      <c r="M1751">
        <v>80.955676616676996</v>
      </c>
      <c r="N1751">
        <v>3.5224538989446499</v>
      </c>
      <c r="O1751">
        <v>9.0679393599101701</v>
      </c>
      <c r="P1751">
        <v>173.474088291746</v>
      </c>
      <c r="Q1751">
        <v>6.8966689135386006E-2</v>
      </c>
    </row>
    <row r="1752" spans="1:17" hidden="1" x14ac:dyDescent="0.3">
      <c r="A1752" t="s">
        <v>3659</v>
      </c>
      <c r="B1752" t="s">
        <v>3660</v>
      </c>
      <c r="C1752" t="str">
        <f>IFERROR(VLOOKUP(Table1[[#This Row],[Ticker]],[1]!Table1[[Symbol]:[Industry]],2,FALSE),"-")</f>
        <v>-</v>
      </c>
      <c r="D1752" t="s">
        <v>647</v>
      </c>
      <c r="E1752">
        <v>544.79151999999999</v>
      </c>
      <c r="F1752">
        <v>770.35</v>
      </c>
      <c r="G1752">
        <v>156.50952372527101</v>
      </c>
      <c r="H1752">
        <v>-1.53371835515104</v>
      </c>
      <c r="I1752">
        <v>170.914612725647</v>
      </c>
      <c r="J1752">
        <v>11.773821343755801</v>
      </c>
      <c r="K1752">
        <v>587.54614489368805</v>
      </c>
      <c r="M1752">
        <v>63.162295230021101</v>
      </c>
      <c r="N1752">
        <v>0.87268659751881195</v>
      </c>
      <c r="O1752">
        <v>8.3922892191860896</v>
      </c>
      <c r="P1752">
        <v>196.28846153846101</v>
      </c>
    </row>
    <row r="1753" spans="1:17" hidden="1" x14ac:dyDescent="0.3">
      <c r="A1753" t="s">
        <v>3661</v>
      </c>
      <c r="B1753" t="s">
        <v>3662</v>
      </c>
      <c r="C1753" t="str">
        <f>IFERROR(VLOOKUP(Table1[[#This Row],[Ticker]],[1]!Table1[[Symbol]:[Industry]],2,FALSE),"-")</f>
        <v>-</v>
      </c>
      <c r="D1753" t="s">
        <v>130</v>
      </c>
      <c r="E1753">
        <v>544.01004</v>
      </c>
      <c r="F1753">
        <v>20.43</v>
      </c>
      <c r="G1753">
        <v>263.47289368864102</v>
      </c>
      <c r="H1753">
        <v>-7.2982330042235004</v>
      </c>
      <c r="I1753">
        <v>59.697468642394597</v>
      </c>
      <c r="J1753">
        <v>-6.0129078494841401</v>
      </c>
      <c r="K1753">
        <v>20.0387724515092</v>
      </c>
      <c r="L1753">
        <v>15.767209454915999</v>
      </c>
      <c r="M1753">
        <v>56.222507947717297</v>
      </c>
      <c r="N1753">
        <v>1.227410139052</v>
      </c>
      <c r="O1753">
        <v>19.9216837983357</v>
      </c>
      <c r="P1753">
        <v>308.60000000000002</v>
      </c>
      <c r="Q1753">
        <v>0.15383389151271301</v>
      </c>
    </row>
    <row r="1754" spans="1:17" hidden="1" x14ac:dyDescent="0.3">
      <c r="A1754" t="s">
        <v>3663</v>
      </c>
      <c r="B1754" t="s">
        <v>3664</v>
      </c>
      <c r="C1754" t="str">
        <f>IFERROR(VLOOKUP(Table1[[#This Row],[Ticker]],[1]!Table1[[Symbol]:[Industry]],2,FALSE),"-")</f>
        <v>-</v>
      </c>
      <c r="D1754" t="s">
        <v>140</v>
      </c>
      <c r="E1754">
        <v>540.49501313999997</v>
      </c>
      <c r="F1754">
        <v>12.42</v>
      </c>
      <c r="G1754">
        <v>37.751089177363397</v>
      </c>
      <c r="H1754">
        <v>-16.0552907529474</v>
      </c>
      <c r="I1754">
        <v>-6.8951265546800302</v>
      </c>
      <c r="J1754">
        <v>-6.0927318395716599</v>
      </c>
      <c r="K1754">
        <v>13.1911886038283</v>
      </c>
      <c r="L1754">
        <v>12.5235728833631</v>
      </c>
      <c r="M1754">
        <v>40.246654592927101</v>
      </c>
      <c r="N1754">
        <v>1.36367434380203</v>
      </c>
      <c r="O1754">
        <v>38.8888888888888</v>
      </c>
      <c r="P1754">
        <v>74.929577464788693</v>
      </c>
      <c r="Q1754">
        <v>-2.6286393547555E-2</v>
      </c>
    </row>
    <row r="1755" spans="1:17" hidden="1" x14ac:dyDescent="0.3">
      <c r="A1755" t="s">
        <v>3665</v>
      </c>
      <c r="B1755" t="s">
        <v>3666</v>
      </c>
      <c r="C1755" t="str">
        <f>IFERROR(VLOOKUP(Table1[[#This Row],[Ticker]],[1]!Table1[[Symbol]:[Industry]],2,FALSE),"-")</f>
        <v>-</v>
      </c>
      <c r="D1755" t="s">
        <v>308</v>
      </c>
      <c r="E1755">
        <v>539.90099068500001</v>
      </c>
      <c r="F1755">
        <v>203.49</v>
      </c>
      <c r="G1755">
        <v>-37.712323514729903</v>
      </c>
      <c r="H1755">
        <v>-20.201229142441601</v>
      </c>
      <c r="I1755">
        <v>-46.664874453839602</v>
      </c>
      <c r="J1755">
        <v>-8.6623221757061195</v>
      </c>
      <c r="K1755">
        <v>237.03062392337901</v>
      </c>
      <c r="L1755">
        <v>245.61856234722299</v>
      </c>
      <c r="M1755">
        <v>16.7737958475564</v>
      </c>
      <c r="N1755">
        <v>0.75879068397237603</v>
      </c>
      <c r="O1755">
        <v>82.809966091699806</v>
      </c>
      <c r="P1755">
        <v>8.9930369576861402</v>
      </c>
      <c r="Q1755">
        <v>0.12691247184149201</v>
      </c>
    </row>
    <row r="1756" spans="1:17" hidden="1" x14ac:dyDescent="0.3">
      <c r="A1756" t="s">
        <v>3667</v>
      </c>
      <c r="B1756" t="s">
        <v>3668</v>
      </c>
      <c r="C1756" t="str">
        <f>IFERROR(VLOOKUP(Table1[[#This Row],[Ticker]],[1]!Table1[[Symbol]:[Industry]],2,FALSE),"-")</f>
        <v>-</v>
      </c>
      <c r="E1756">
        <v>535.59693673999902</v>
      </c>
      <c r="F1756">
        <v>40.28</v>
      </c>
      <c r="G1756">
        <v>-37.181387004303403</v>
      </c>
      <c r="H1756">
        <v>-6.8425286929775897</v>
      </c>
      <c r="I1756">
        <v>-27.330721505308698</v>
      </c>
      <c r="J1756">
        <v>-7.3095385622607303</v>
      </c>
      <c r="K1756">
        <v>41.058335664622703</v>
      </c>
      <c r="L1756">
        <v>41.7484813810877</v>
      </c>
      <c r="M1756">
        <v>40.626702112074703</v>
      </c>
      <c r="N1756">
        <v>0.47216260412645999</v>
      </c>
      <c r="O1756">
        <v>29.294935451837102</v>
      </c>
      <c r="P1756">
        <v>22.060606060605998</v>
      </c>
      <c r="Q1756">
        <v>-1.3458596022765E-2</v>
      </c>
    </row>
    <row r="1757" spans="1:17" hidden="1" x14ac:dyDescent="0.3">
      <c r="A1757" t="s">
        <v>3669</v>
      </c>
      <c r="B1757" t="s">
        <v>3670</v>
      </c>
      <c r="C1757" t="str">
        <f>IFERROR(VLOOKUP(Table1[[#This Row],[Ticker]],[1]!Table1[[Symbol]:[Industry]],2,FALSE),"-")</f>
        <v>-</v>
      </c>
      <c r="D1757" t="s">
        <v>62</v>
      </c>
      <c r="E1757">
        <v>535.54122270000005</v>
      </c>
      <c r="F1757">
        <v>334.4</v>
      </c>
      <c r="G1757">
        <v>55.478465581537399</v>
      </c>
      <c r="H1757">
        <v>-3.7776319378153498</v>
      </c>
      <c r="I1757">
        <v>-28.420826392400301</v>
      </c>
      <c r="J1757">
        <v>-6.4602761175568197</v>
      </c>
      <c r="K1757">
        <v>341.52209391545</v>
      </c>
      <c r="L1757">
        <v>329.40765669588097</v>
      </c>
      <c r="M1757">
        <v>40.210278248122499</v>
      </c>
      <c r="N1757">
        <v>1.1501832392206699</v>
      </c>
      <c r="O1757">
        <v>40.550239234449698</v>
      </c>
      <c r="Q1757">
        <v>4.4616811057766E-2</v>
      </c>
    </row>
    <row r="1758" spans="1:17" hidden="1" x14ac:dyDescent="0.3">
      <c r="A1758" t="s">
        <v>3671</v>
      </c>
      <c r="B1758" t="s">
        <v>3672</v>
      </c>
      <c r="C1758" t="str">
        <f>IFERROR(VLOOKUP(Table1[[#This Row],[Ticker]],[1]!Table1[[Symbol]:[Industry]],2,FALSE),"-")</f>
        <v>-</v>
      </c>
      <c r="D1758" t="s">
        <v>46</v>
      </c>
      <c r="E1758">
        <v>535.00216599999999</v>
      </c>
      <c r="F1758">
        <v>445.85</v>
      </c>
      <c r="G1758">
        <v>231.891941307689</v>
      </c>
      <c r="H1758">
        <v>12.4553777709225</v>
      </c>
      <c r="I1758">
        <v>228.430363641398</v>
      </c>
      <c r="J1758">
        <v>-9.9186395611508598</v>
      </c>
      <c r="K1758">
        <v>365.237242304235</v>
      </c>
      <c r="M1758">
        <v>34.965189190186997</v>
      </c>
      <c r="O1758">
        <v>36.794886172479501</v>
      </c>
      <c r="P1758">
        <v>262.47967479674799</v>
      </c>
    </row>
    <row r="1759" spans="1:17" hidden="1" x14ac:dyDescent="0.3">
      <c r="A1759" t="s">
        <v>3673</v>
      </c>
      <c r="B1759" t="s">
        <v>3674</v>
      </c>
      <c r="C1759" t="str">
        <f>IFERROR(VLOOKUP(Table1[[#This Row],[Ticker]],[1]!Table1[[Symbol]:[Industry]],2,FALSE),"-")</f>
        <v>-</v>
      </c>
      <c r="D1759" t="s">
        <v>253</v>
      </c>
      <c r="E1759">
        <v>534.99942341999997</v>
      </c>
      <c r="F1759">
        <v>101.22</v>
      </c>
      <c r="G1759">
        <v>-36.331922854039</v>
      </c>
      <c r="H1759">
        <v>-8.6476798041968603</v>
      </c>
      <c r="I1759">
        <v>7.9998834111302504</v>
      </c>
      <c r="J1759">
        <v>-7.5767597941878604</v>
      </c>
      <c r="K1759">
        <v>98.359178936951807</v>
      </c>
      <c r="L1759">
        <v>101.15688549953801</v>
      </c>
      <c r="M1759">
        <v>63.831963717755997</v>
      </c>
      <c r="N1759">
        <v>0.84071731099574198</v>
      </c>
      <c r="O1759">
        <v>30.853586247777098</v>
      </c>
      <c r="P1759">
        <v>31.471619690868899</v>
      </c>
      <c r="Q1759">
        <v>0.16345458812128799</v>
      </c>
    </row>
    <row r="1760" spans="1:17" hidden="1" x14ac:dyDescent="0.3">
      <c r="A1760" t="s">
        <v>3675</v>
      </c>
      <c r="B1760" t="s">
        <v>3676</v>
      </c>
      <c r="C1760" t="str">
        <f>IFERROR(VLOOKUP(Table1[[#This Row],[Ticker]],[1]!Table1[[Symbol]:[Industry]],2,FALSE),"-")</f>
        <v>-</v>
      </c>
      <c r="D1760" t="s">
        <v>332</v>
      </c>
      <c r="E1760">
        <v>534.64358174300003</v>
      </c>
      <c r="F1760">
        <v>87.37</v>
      </c>
      <c r="G1760">
        <v>-12.2171651163373</v>
      </c>
      <c r="H1760">
        <v>-3.8690637952046698</v>
      </c>
      <c r="I1760">
        <v>-34.422306292010298</v>
      </c>
      <c r="J1760">
        <v>-5.6811498154576796</v>
      </c>
      <c r="K1760">
        <v>87.809171115860806</v>
      </c>
      <c r="L1760">
        <v>91.454568199139402</v>
      </c>
      <c r="M1760">
        <v>40.9008363394721</v>
      </c>
      <c r="N1760">
        <v>1.30780601623368</v>
      </c>
      <c r="O1760">
        <v>53.828545267254199</v>
      </c>
      <c r="P1760">
        <v>21.2630117973629</v>
      </c>
      <c r="Q1760">
        <v>2.4461006940539001E-2</v>
      </c>
    </row>
    <row r="1761" spans="1:17" hidden="1" x14ac:dyDescent="0.3">
      <c r="A1761" t="s">
        <v>3677</v>
      </c>
      <c r="B1761" t="s">
        <v>3678</v>
      </c>
      <c r="C1761" t="str">
        <f>IFERROR(VLOOKUP(Table1[[#This Row],[Ticker]],[1]!Table1[[Symbol]:[Industry]],2,FALSE),"-")</f>
        <v>-</v>
      </c>
      <c r="D1761" t="s">
        <v>46</v>
      </c>
      <c r="E1761">
        <v>528.60963479999998</v>
      </c>
      <c r="F1761">
        <v>30.81</v>
      </c>
      <c r="G1761">
        <v>162.27396177942899</v>
      </c>
      <c r="H1761">
        <v>2.6409649067633501</v>
      </c>
      <c r="I1761">
        <v>22.111748922783601</v>
      </c>
      <c r="J1761">
        <v>1.0226501984109799</v>
      </c>
      <c r="K1761">
        <v>29.058281684358199</v>
      </c>
      <c r="L1761">
        <v>25.2563220392129</v>
      </c>
      <c r="M1761">
        <v>56.659839349189397</v>
      </c>
      <c r="N1761">
        <v>0.93005049660903905</v>
      </c>
      <c r="O1761">
        <v>30.801687763713002</v>
      </c>
      <c r="P1761">
        <v>208.1</v>
      </c>
      <c r="Q1761">
        <v>-5.2611868499371002E-2</v>
      </c>
    </row>
    <row r="1762" spans="1:17" hidden="1" x14ac:dyDescent="0.3">
      <c r="A1762" t="s">
        <v>3679</v>
      </c>
      <c r="B1762" t="s">
        <v>3680</v>
      </c>
      <c r="C1762" t="str">
        <f>IFERROR(VLOOKUP(Table1[[#This Row],[Ticker]],[1]!Table1[[Symbol]:[Industry]],2,FALSE),"-")</f>
        <v>-</v>
      </c>
      <c r="D1762" t="s">
        <v>122</v>
      </c>
      <c r="E1762">
        <v>527.96384999999998</v>
      </c>
      <c r="F1762">
        <v>300.14999999999998</v>
      </c>
      <c r="G1762">
        <v>-21.088081921114501</v>
      </c>
      <c r="H1762">
        <v>-3.1109652711486899</v>
      </c>
      <c r="I1762">
        <v>-17.832967839053701</v>
      </c>
      <c r="J1762">
        <v>-7.2045611866951296</v>
      </c>
      <c r="K1762">
        <v>327.523633384172</v>
      </c>
      <c r="L1762">
        <v>322.96587668893397</v>
      </c>
      <c r="M1762">
        <v>28.0350728732482</v>
      </c>
      <c r="N1762">
        <v>1.0882485307354199</v>
      </c>
      <c r="O1762">
        <v>42.262202232217199</v>
      </c>
      <c r="P1762">
        <v>19.272799523147199</v>
      </c>
    </row>
    <row r="1763" spans="1:17" hidden="1" x14ac:dyDescent="0.3">
      <c r="A1763" t="s">
        <v>3681</v>
      </c>
      <c r="B1763" t="s">
        <v>3682</v>
      </c>
      <c r="C1763" t="str">
        <f>IFERROR(VLOOKUP(Table1[[#This Row],[Ticker]],[1]!Table1[[Symbol]:[Industry]],2,FALSE),"-")</f>
        <v>-</v>
      </c>
      <c r="D1763" t="s">
        <v>647</v>
      </c>
      <c r="E1763">
        <v>525.57889883999997</v>
      </c>
      <c r="F1763">
        <v>65.400000000000006</v>
      </c>
      <c r="G1763">
        <v>-2.3900388547810301</v>
      </c>
      <c r="H1763">
        <v>-1.5116091107741001</v>
      </c>
      <c r="I1763">
        <v>-14.088054245815901</v>
      </c>
      <c r="J1763">
        <v>-5.1908943319524798</v>
      </c>
      <c r="K1763">
        <v>57.294072017833997</v>
      </c>
      <c r="L1763">
        <v>57.4091201034989</v>
      </c>
      <c r="M1763">
        <v>74.251332762217899</v>
      </c>
      <c r="N1763">
        <v>2.7259404004405998</v>
      </c>
      <c r="O1763">
        <v>14.525993883791999</v>
      </c>
      <c r="P1763">
        <v>31.062124248497</v>
      </c>
      <c r="Q1763">
        <v>-2.8369383689991999E-2</v>
      </c>
    </row>
    <row r="1764" spans="1:17" hidden="1" x14ac:dyDescent="0.3">
      <c r="A1764" t="s">
        <v>3683</v>
      </c>
      <c r="B1764" t="s">
        <v>3684</v>
      </c>
      <c r="C1764" t="str">
        <f>IFERROR(VLOOKUP(Table1[[#This Row],[Ticker]],[1]!Table1[[Symbol]:[Industry]],2,FALSE),"-")</f>
        <v>-</v>
      </c>
      <c r="D1764" t="s">
        <v>3685</v>
      </c>
      <c r="E1764">
        <v>524.84</v>
      </c>
      <c r="F1764">
        <v>131.21</v>
      </c>
      <c r="G1764">
        <v>-0.708058692310778</v>
      </c>
      <c r="H1764">
        <v>-2.83964744169133</v>
      </c>
      <c r="I1764">
        <v>-58.622948676507697</v>
      </c>
      <c r="J1764">
        <v>-2.91638667464002</v>
      </c>
      <c r="K1764">
        <v>135.01886726658</v>
      </c>
      <c r="M1764">
        <v>43.4541601273325</v>
      </c>
      <c r="N1764">
        <v>0.52132301505491097</v>
      </c>
      <c r="O1764">
        <v>94.611691182074495</v>
      </c>
      <c r="P1764">
        <v>36.6770833333333</v>
      </c>
    </row>
    <row r="1765" spans="1:17" hidden="1" x14ac:dyDescent="0.3">
      <c r="A1765" t="s">
        <v>3686</v>
      </c>
      <c r="B1765" t="s">
        <v>3687</v>
      </c>
      <c r="C1765" t="str">
        <f>IFERROR(VLOOKUP(Table1[[#This Row],[Ticker]],[1]!Table1[[Symbol]:[Industry]],2,FALSE),"-")</f>
        <v>-</v>
      </c>
      <c r="D1765" t="s">
        <v>882</v>
      </c>
      <c r="E1765">
        <v>524.49329999999998</v>
      </c>
      <c r="F1765">
        <v>1649.35</v>
      </c>
      <c r="G1765">
        <v>-8.9224851317947405</v>
      </c>
      <c r="H1765">
        <v>8.1531590226366006</v>
      </c>
      <c r="I1765">
        <v>-3.8678371756368599</v>
      </c>
      <c r="J1765">
        <v>8.8606190794611308</v>
      </c>
      <c r="K1765">
        <v>1475.20911487378</v>
      </c>
      <c r="L1765">
        <v>1453.7767358818801</v>
      </c>
      <c r="M1765">
        <v>82.319148848600705</v>
      </c>
      <c r="N1765">
        <v>1.0133025589164999</v>
      </c>
      <c r="O1765">
        <v>9.1339012338193797</v>
      </c>
      <c r="P1765">
        <v>27.807051530414501</v>
      </c>
      <c r="Q1765">
        <v>0.153172339350235</v>
      </c>
    </row>
    <row r="1766" spans="1:17" hidden="1" x14ac:dyDescent="0.3">
      <c r="A1766" t="s">
        <v>3688</v>
      </c>
      <c r="B1766" t="s">
        <v>3689</v>
      </c>
      <c r="C1766" t="str">
        <f>IFERROR(VLOOKUP(Table1[[#This Row],[Ticker]],[1]!Table1[[Symbol]:[Industry]],2,FALSE),"-")</f>
        <v>-</v>
      </c>
      <c r="D1766" t="s">
        <v>46</v>
      </c>
      <c r="E1766">
        <v>524.399</v>
      </c>
      <c r="F1766">
        <v>240.55</v>
      </c>
      <c r="G1766">
        <v>179.79035400610101</v>
      </c>
      <c r="H1766">
        <v>8.5743103743502598</v>
      </c>
      <c r="I1766">
        <v>194.19544300647701</v>
      </c>
      <c r="J1766">
        <v>-4.7273309648513404</v>
      </c>
      <c r="M1766">
        <v>47.952229139208796</v>
      </c>
      <c r="O1766">
        <v>17.647058823529399</v>
      </c>
      <c r="P1766">
        <v>220.73333333333301</v>
      </c>
    </row>
    <row r="1767" spans="1:17" hidden="1" x14ac:dyDescent="0.3">
      <c r="A1767" t="s">
        <v>3690</v>
      </c>
      <c r="B1767" t="s">
        <v>3691</v>
      </c>
      <c r="C1767" t="str">
        <f>IFERROR(VLOOKUP(Table1[[#This Row],[Ticker]],[1]!Table1[[Symbol]:[Industry]],2,FALSE),"-")</f>
        <v>-</v>
      </c>
      <c r="D1767" t="s">
        <v>62</v>
      </c>
      <c r="E1767">
        <v>524.04612956999995</v>
      </c>
      <c r="F1767">
        <v>107.65</v>
      </c>
      <c r="G1767">
        <v>-36.4079402369684</v>
      </c>
      <c r="H1767">
        <v>2.09828763060051</v>
      </c>
      <c r="I1767">
        <v>-17.4113435035345</v>
      </c>
      <c r="J1767">
        <v>-3.7650007471346898</v>
      </c>
      <c r="K1767">
        <v>107.724920739962</v>
      </c>
      <c r="L1767">
        <v>107.761049719703</v>
      </c>
      <c r="M1767">
        <v>46.403374988422698</v>
      </c>
      <c r="N1767">
        <v>0.51529954608000295</v>
      </c>
      <c r="O1767">
        <v>41.848583372039002</v>
      </c>
      <c r="P1767">
        <v>20.2793296089385</v>
      </c>
    </row>
    <row r="1768" spans="1:17" hidden="1" x14ac:dyDescent="0.3">
      <c r="A1768" t="s">
        <v>3692</v>
      </c>
      <c r="B1768" t="s">
        <v>3693</v>
      </c>
      <c r="C1768" t="str">
        <f>IFERROR(VLOOKUP(Table1[[#This Row],[Ticker]],[1]!Table1[[Symbol]:[Industry]],2,FALSE),"-")</f>
        <v>-</v>
      </c>
      <c r="D1768" t="s">
        <v>258</v>
      </c>
      <c r="E1768">
        <v>523.42499999999995</v>
      </c>
      <c r="F1768">
        <v>149.55000000000001</v>
      </c>
      <c r="G1768">
        <v>-1.1886356533856699</v>
      </c>
      <c r="H1768">
        <v>5.5383869506699099</v>
      </c>
      <c r="I1768">
        <v>-15.5528744538396</v>
      </c>
      <c r="J1768">
        <v>1.3085704406933101</v>
      </c>
      <c r="K1768">
        <v>142.25767661661101</v>
      </c>
      <c r="L1768">
        <v>136.143025528717</v>
      </c>
      <c r="M1768">
        <v>61.3476478190195</v>
      </c>
      <c r="N1768">
        <v>1.1859314051940599</v>
      </c>
      <c r="O1768">
        <v>13.473754597124699</v>
      </c>
      <c r="P1768">
        <v>45.831301803998002</v>
      </c>
      <c r="Q1768">
        <v>6.9403397819842005E-2</v>
      </c>
    </row>
    <row r="1769" spans="1:17" hidden="1" x14ac:dyDescent="0.3">
      <c r="A1769" t="s">
        <v>3694</v>
      </c>
      <c r="B1769" t="s">
        <v>3695</v>
      </c>
      <c r="C1769" t="str">
        <f>IFERROR(VLOOKUP(Table1[[#This Row],[Ticker]],[1]!Table1[[Symbol]:[Industry]],2,FALSE),"-")</f>
        <v>-</v>
      </c>
      <c r="D1769" t="s">
        <v>1465</v>
      </c>
      <c r="E1769">
        <v>521.20150000000001</v>
      </c>
      <c r="F1769">
        <v>50.2</v>
      </c>
      <c r="G1769">
        <v>164.08472630047399</v>
      </c>
      <c r="H1769">
        <v>54.633275976086502</v>
      </c>
      <c r="I1769">
        <v>280.005585405864</v>
      </c>
      <c r="J1769">
        <v>9.2639898613160891</v>
      </c>
      <c r="K1769">
        <v>36.306178606695603</v>
      </c>
      <c r="L1769">
        <v>24.464022658247199</v>
      </c>
      <c r="M1769">
        <v>97.865187773030001</v>
      </c>
      <c r="N1769">
        <v>1.9793791832485601</v>
      </c>
      <c r="O1769">
        <v>0</v>
      </c>
      <c r="P1769">
        <v>428.42105263157902</v>
      </c>
    </row>
    <row r="1770" spans="1:17" hidden="1" x14ac:dyDescent="0.3">
      <c r="A1770" t="s">
        <v>3696</v>
      </c>
      <c r="B1770" t="s">
        <v>3697</v>
      </c>
      <c r="C1770" t="str">
        <f>IFERROR(VLOOKUP(Table1[[#This Row],[Ticker]],[1]!Table1[[Symbol]:[Industry]],2,FALSE),"-")</f>
        <v>-</v>
      </c>
      <c r="D1770" t="s">
        <v>21</v>
      </c>
      <c r="E1770">
        <v>521.03533512499996</v>
      </c>
      <c r="F1770">
        <v>280.25</v>
      </c>
      <c r="G1770">
        <v>124.553250831498</v>
      </c>
      <c r="H1770">
        <v>-2.7134117543291101</v>
      </c>
      <c r="I1770">
        <v>-11.691237928702</v>
      </c>
      <c r="J1770">
        <v>5.7624312005335803</v>
      </c>
      <c r="K1770">
        <v>261.50467353846898</v>
      </c>
      <c r="L1770">
        <v>238.774739040143</v>
      </c>
      <c r="M1770">
        <v>65.505457115592193</v>
      </c>
      <c r="N1770">
        <v>1.2208215927628601</v>
      </c>
      <c r="O1770">
        <v>19.678858162354999</v>
      </c>
      <c r="P1770">
        <v>157.110091743119</v>
      </c>
    </row>
    <row r="1771" spans="1:17" hidden="1" x14ac:dyDescent="0.3">
      <c r="A1771" t="s">
        <v>3698</v>
      </c>
      <c r="B1771" t="s">
        <v>3699</v>
      </c>
      <c r="C1771" t="str">
        <f>IFERROR(VLOOKUP(Table1[[#This Row],[Ticker]],[1]!Table1[[Symbol]:[Industry]],2,FALSE),"-")</f>
        <v>-</v>
      </c>
      <c r="E1771">
        <v>519.66540995599996</v>
      </c>
      <c r="F1771">
        <v>34.76</v>
      </c>
      <c r="G1771">
        <v>640.99194911316704</v>
      </c>
      <c r="H1771">
        <v>29.3427930917005</v>
      </c>
      <c r="I1771">
        <v>452.10627627549502</v>
      </c>
      <c r="J1771">
        <v>7.1397611576272002</v>
      </c>
      <c r="K1771">
        <v>25.337864287856</v>
      </c>
      <c r="L1771">
        <v>14.677950304239801</v>
      </c>
      <c r="M1771">
        <v>93.130692720626996</v>
      </c>
      <c r="N1771">
        <v>0.79419759589457795</v>
      </c>
      <c r="O1771">
        <v>0</v>
      </c>
      <c r="P1771">
        <v>1239.8416126029399</v>
      </c>
      <c r="Q1771">
        <v>0.16558793855652801</v>
      </c>
    </row>
    <row r="1772" spans="1:17" hidden="1" x14ac:dyDescent="0.3">
      <c r="A1772" t="s">
        <v>3700</v>
      </c>
      <c r="B1772" t="s">
        <v>3701</v>
      </c>
      <c r="C1772" t="str">
        <f>IFERROR(VLOOKUP(Table1[[#This Row],[Ticker]],[1]!Table1[[Symbol]:[Industry]],2,FALSE),"-")</f>
        <v>-</v>
      </c>
      <c r="D1772" t="s">
        <v>220</v>
      </c>
      <c r="E1772">
        <v>518.11532</v>
      </c>
      <c r="F1772">
        <v>293.45</v>
      </c>
      <c r="G1772">
        <v>65.752084817147704</v>
      </c>
      <c r="H1772">
        <v>36.771663836832502</v>
      </c>
      <c r="I1772">
        <v>9.7454348245108093</v>
      </c>
      <c r="J1772">
        <v>-8.15285645943964</v>
      </c>
      <c r="K1772">
        <v>267.76229716956198</v>
      </c>
      <c r="M1772">
        <v>45.996329075961697</v>
      </c>
      <c r="N1772">
        <v>1.11683563237493</v>
      </c>
      <c r="O1772">
        <v>25.745442153688799</v>
      </c>
      <c r="P1772">
        <v>100.993150684931</v>
      </c>
    </row>
    <row r="1773" spans="1:17" hidden="1" x14ac:dyDescent="0.3">
      <c r="A1773" t="s">
        <v>3702</v>
      </c>
      <c r="B1773" t="s">
        <v>3703</v>
      </c>
      <c r="C1773" t="str">
        <f>IFERROR(VLOOKUP(Table1[[#This Row],[Ticker]],[1]!Table1[[Symbol]:[Industry]],2,FALSE),"-")</f>
        <v>-</v>
      </c>
      <c r="D1773" t="s">
        <v>734</v>
      </c>
      <c r="E1773">
        <v>517.24075808999999</v>
      </c>
      <c r="F1773">
        <v>71.98</v>
      </c>
      <c r="G1773">
        <v>235.132041558315</v>
      </c>
      <c r="H1773">
        <v>-22.739126841552601</v>
      </c>
      <c r="I1773">
        <v>83.802876223667099</v>
      </c>
      <c r="J1773">
        <v>-6.5062096817657196</v>
      </c>
      <c r="K1773">
        <v>74.359760387269702</v>
      </c>
      <c r="L1773">
        <v>55.761688228937601</v>
      </c>
      <c r="M1773">
        <v>24.479685304379501</v>
      </c>
      <c r="N1773">
        <v>0.854812773691768</v>
      </c>
      <c r="O1773">
        <v>23.5065295915532</v>
      </c>
      <c r="P1773">
        <v>323.41176470588198</v>
      </c>
      <c r="Q1773">
        <v>8.6851189004092999E-2</v>
      </c>
    </row>
    <row r="1774" spans="1:17" hidden="1" x14ac:dyDescent="0.3">
      <c r="A1774" t="s">
        <v>3704</v>
      </c>
      <c r="B1774" t="s">
        <v>3705</v>
      </c>
      <c r="C1774" t="str">
        <f>IFERROR(VLOOKUP(Table1[[#This Row],[Ticker]],[1]!Table1[[Symbol]:[Industry]],2,FALSE),"-")</f>
        <v>-</v>
      </c>
      <c r="D1774" t="s">
        <v>130</v>
      </c>
      <c r="E1774">
        <v>516.87105802799999</v>
      </c>
      <c r="F1774">
        <v>51.51</v>
      </c>
      <c r="G1774">
        <v>90.056138524634804</v>
      </c>
      <c r="H1774">
        <v>18.072145423328202</v>
      </c>
      <c r="I1774">
        <v>47.962328019112299</v>
      </c>
      <c r="J1774">
        <v>-1.0125470939176699</v>
      </c>
      <c r="K1774">
        <v>47.290349176959303</v>
      </c>
      <c r="L1774">
        <v>39.266199932777901</v>
      </c>
      <c r="M1774">
        <v>46.171908623297199</v>
      </c>
      <c r="N1774">
        <v>1.1144426300800201</v>
      </c>
      <c r="O1774">
        <v>12.599495243642</v>
      </c>
      <c r="P1774">
        <v>123.446480858909</v>
      </c>
      <c r="Q1774">
        <v>0.13802271233504701</v>
      </c>
    </row>
    <row r="1775" spans="1:17" hidden="1" x14ac:dyDescent="0.3">
      <c r="A1775" t="s">
        <v>3706</v>
      </c>
      <c r="B1775" t="s">
        <v>3707</v>
      </c>
      <c r="C1775" t="str">
        <f>IFERROR(VLOOKUP(Table1[[#This Row],[Ticker]],[1]!Table1[[Symbol]:[Industry]],2,FALSE),"-")</f>
        <v>-</v>
      </c>
      <c r="D1775" t="s">
        <v>143</v>
      </c>
      <c r="E1775">
        <v>515.44481096999903</v>
      </c>
      <c r="F1775">
        <v>63.19</v>
      </c>
      <c r="G1775">
        <v>-53.977201938445099</v>
      </c>
      <c r="H1775">
        <v>-21.8425670027504</v>
      </c>
      <c r="I1775">
        <v>-40.818943573126198</v>
      </c>
      <c r="J1775">
        <v>-3.5396446404226398</v>
      </c>
      <c r="K1775">
        <v>72.439868025935198</v>
      </c>
      <c r="L1775">
        <v>76.669216259698004</v>
      </c>
      <c r="M1775">
        <v>25.723946264468101</v>
      </c>
      <c r="N1775">
        <v>2.3674228858192801</v>
      </c>
      <c r="O1775">
        <v>75.502452919765801</v>
      </c>
      <c r="P1775">
        <v>0.46104928457868499</v>
      </c>
      <c r="Q1775">
        <v>5.7203348594889E-2</v>
      </c>
    </row>
    <row r="1776" spans="1:17" hidden="1" x14ac:dyDescent="0.3">
      <c r="A1776" t="s">
        <v>3708</v>
      </c>
      <c r="B1776" t="s">
        <v>3709</v>
      </c>
      <c r="C1776" t="str">
        <f>IFERROR(VLOOKUP(Table1[[#This Row],[Ticker]],[1]!Table1[[Symbol]:[Industry]],2,FALSE),"-")</f>
        <v>-</v>
      </c>
      <c r="D1776" t="s">
        <v>122</v>
      </c>
      <c r="E1776">
        <v>515.01775710000004</v>
      </c>
      <c r="F1776">
        <v>231</v>
      </c>
      <c r="G1776">
        <v>-43.169963454215498</v>
      </c>
      <c r="H1776">
        <v>-3.9042694924005099</v>
      </c>
      <c r="I1776">
        <v>-23.298385497251701</v>
      </c>
      <c r="J1776">
        <v>-1.0507150328489701</v>
      </c>
      <c r="K1776">
        <v>239.61823918639999</v>
      </c>
      <c r="L1776">
        <v>255.09777794332101</v>
      </c>
      <c r="M1776">
        <v>60.904327251689502</v>
      </c>
      <c r="N1776">
        <v>0.52564102564102499</v>
      </c>
      <c r="O1776">
        <v>34.090909090909001</v>
      </c>
      <c r="P1776">
        <v>7.4418604651162701</v>
      </c>
      <c r="Q1776">
        <v>0.16795546016337701</v>
      </c>
    </row>
    <row r="1777" spans="1:17" hidden="1" x14ac:dyDescent="0.3">
      <c r="A1777" t="s">
        <v>3710</v>
      </c>
      <c r="B1777" t="s">
        <v>3711</v>
      </c>
      <c r="C1777" t="str">
        <f>IFERROR(VLOOKUP(Table1[[#This Row],[Ticker]],[1]!Table1[[Symbol]:[Industry]],2,FALSE),"-")</f>
        <v>-</v>
      </c>
      <c r="D1777" t="s">
        <v>1161</v>
      </c>
      <c r="E1777">
        <v>514.61058774699995</v>
      </c>
      <c r="F1777">
        <v>133.33000000000001</v>
      </c>
      <c r="G1777">
        <v>34.126930213645799</v>
      </c>
      <c r="H1777">
        <v>2.2223680621846298</v>
      </c>
      <c r="I1777">
        <v>-11.016754153087801</v>
      </c>
      <c r="J1777">
        <v>-1.7928300606782901</v>
      </c>
      <c r="K1777">
        <v>131.37868447661</v>
      </c>
      <c r="L1777">
        <v>125.40510954321201</v>
      </c>
      <c r="M1777">
        <v>49.650036185874498</v>
      </c>
      <c r="N1777">
        <v>0.87710455792281605</v>
      </c>
      <c r="O1777">
        <v>30.390759768994201</v>
      </c>
      <c r="P1777">
        <v>62.201946472019401</v>
      </c>
      <c r="Q1777">
        <v>2.7347957877849999E-3</v>
      </c>
    </row>
    <row r="1778" spans="1:17" hidden="1" x14ac:dyDescent="0.3">
      <c r="A1778" t="s">
        <v>3712</v>
      </c>
      <c r="B1778" t="s">
        <v>3713</v>
      </c>
      <c r="C1778" t="str">
        <f>IFERROR(VLOOKUP(Table1[[#This Row],[Ticker]],[1]!Table1[[Symbol]:[Industry]],2,FALSE),"-")</f>
        <v>-</v>
      </c>
      <c r="D1778" t="s">
        <v>244</v>
      </c>
      <c r="E1778">
        <v>514.19105773499996</v>
      </c>
      <c r="F1778">
        <v>307.05</v>
      </c>
      <c r="G1778">
        <v>-22.146699799461601</v>
      </c>
      <c r="H1778">
        <v>2.6371398298056001E-2</v>
      </c>
      <c r="I1778">
        <v>-12.9931509780835</v>
      </c>
      <c r="J1778">
        <v>-4.3891765713105197</v>
      </c>
      <c r="K1778">
        <v>303.27162182642701</v>
      </c>
      <c r="L1778">
        <v>299.93593033000599</v>
      </c>
      <c r="M1778">
        <v>38.914457755225598</v>
      </c>
      <c r="N1778">
        <v>2.0633473627935599</v>
      </c>
      <c r="O1778">
        <v>16.8539325842696</v>
      </c>
      <c r="P1778">
        <v>16.527514231499001</v>
      </c>
      <c r="Q1778">
        <v>1.6446783538844999E-2</v>
      </c>
    </row>
    <row r="1779" spans="1:17" hidden="1" x14ac:dyDescent="0.3">
      <c r="A1779" t="s">
        <v>3714</v>
      </c>
      <c r="B1779" t="s">
        <v>3715</v>
      </c>
      <c r="C1779" t="str">
        <f>IFERROR(VLOOKUP(Table1[[#This Row],[Ticker]],[1]!Table1[[Symbol]:[Industry]],2,FALSE),"-")</f>
        <v>-</v>
      </c>
      <c r="D1779" t="s">
        <v>409</v>
      </c>
      <c r="E1779">
        <v>513.35242996499903</v>
      </c>
      <c r="F1779">
        <v>188.15</v>
      </c>
      <c r="G1779">
        <v>13.700406916154799</v>
      </c>
      <c r="H1779">
        <v>8.5019860866549397</v>
      </c>
      <c r="I1779">
        <v>6.0722006942738096</v>
      </c>
      <c r="J1779">
        <v>-3.21566348645722</v>
      </c>
      <c r="K1779">
        <v>179.040712321429</v>
      </c>
      <c r="L1779">
        <v>167.726914017871</v>
      </c>
      <c r="M1779">
        <v>53.477930326825899</v>
      </c>
      <c r="N1779">
        <v>0.97471767665931996</v>
      </c>
      <c r="O1779">
        <v>8.9556205155460997</v>
      </c>
      <c r="P1779">
        <v>41.466165413533801</v>
      </c>
      <c r="Q1779">
        <v>-1.2051019924577E-2</v>
      </c>
    </row>
    <row r="1780" spans="1:17" hidden="1" x14ac:dyDescent="0.3">
      <c r="A1780" t="s">
        <v>3716</v>
      </c>
      <c r="B1780" t="s">
        <v>3717</v>
      </c>
      <c r="C1780" t="str">
        <f>IFERROR(VLOOKUP(Table1[[#This Row],[Ticker]],[1]!Table1[[Symbol]:[Industry]],2,FALSE),"-")</f>
        <v>-</v>
      </c>
      <c r="D1780" t="s">
        <v>62</v>
      </c>
      <c r="E1780">
        <v>512.63606218999996</v>
      </c>
      <c r="F1780">
        <v>494.05</v>
      </c>
      <c r="G1780">
        <v>19.745783418484901</v>
      </c>
      <c r="H1780">
        <v>-13.4081466436977</v>
      </c>
      <c r="I1780">
        <v>-7.4510480197148699</v>
      </c>
      <c r="J1780">
        <v>-6.5545173142177902</v>
      </c>
      <c r="K1780">
        <v>508.4814597989</v>
      </c>
      <c r="L1780">
        <v>458.83637587050998</v>
      </c>
      <c r="M1780">
        <v>39.5368389698071</v>
      </c>
      <c r="N1780">
        <v>0.99823504377064598</v>
      </c>
      <c r="O1780">
        <v>19.421111223560299</v>
      </c>
      <c r="P1780">
        <v>60.042112082928398</v>
      </c>
      <c r="Q1780">
        <v>7.5797401675760004E-2</v>
      </c>
    </row>
    <row r="1781" spans="1:17" hidden="1" x14ac:dyDescent="0.3">
      <c r="A1781" t="s">
        <v>3718</v>
      </c>
      <c r="B1781" t="s">
        <v>3719</v>
      </c>
      <c r="C1781" t="str">
        <f>IFERROR(VLOOKUP(Table1[[#This Row],[Ticker]],[1]!Table1[[Symbol]:[Industry]],2,FALSE),"-")</f>
        <v>-</v>
      </c>
      <c r="D1781" t="s">
        <v>258</v>
      </c>
      <c r="E1781">
        <v>512.42444999999998</v>
      </c>
      <c r="F1781">
        <v>362.65</v>
      </c>
      <c r="G1781">
        <v>55.655036545784398</v>
      </c>
      <c r="H1781">
        <v>8.0489363278672901</v>
      </c>
      <c r="I1781">
        <v>-0.14184702929550799</v>
      </c>
      <c r="J1781">
        <v>-12.0842345859216</v>
      </c>
      <c r="K1781">
        <v>357.41523197013601</v>
      </c>
      <c r="L1781">
        <v>317.55545423816397</v>
      </c>
      <c r="M1781">
        <v>41.642169376249001</v>
      </c>
      <c r="N1781">
        <v>2.57354660225085</v>
      </c>
      <c r="O1781">
        <v>20.474286502137002</v>
      </c>
      <c r="P1781">
        <v>96.027027027027003</v>
      </c>
      <c r="Q1781">
        <v>5.5328100837233003E-2</v>
      </c>
    </row>
    <row r="1782" spans="1:17" hidden="1" x14ac:dyDescent="0.3">
      <c r="A1782" t="s">
        <v>3720</v>
      </c>
      <c r="B1782" t="s">
        <v>3721</v>
      </c>
      <c r="C1782" t="str">
        <f>IFERROR(VLOOKUP(Table1[[#This Row],[Ticker]],[1]!Table1[[Symbol]:[Industry]],2,FALSE),"-")</f>
        <v>-</v>
      </c>
      <c r="D1782" t="s">
        <v>647</v>
      </c>
      <c r="E1782">
        <v>511.88749999999999</v>
      </c>
      <c r="F1782">
        <v>132.1</v>
      </c>
      <c r="G1782">
        <v>-27.417825112824602</v>
      </c>
      <c r="H1782">
        <v>1.4140559332618099</v>
      </c>
      <c r="I1782">
        <v>-5.7115384570358696</v>
      </c>
      <c r="J1782">
        <v>3.8948004742759199</v>
      </c>
      <c r="K1782">
        <v>118.35465553876401</v>
      </c>
      <c r="L1782">
        <v>121.147732324114</v>
      </c>
      <c r="M1782">
        <v>82.143003934984804</v>
      </c>
      <c r="N1782">
        <v>3.6519847667110499</v>
      </c>
      <c r="O1782">
        <v>17.032551097653201</v>
      </c>
      <c r="P1782">
        <v>30.469135802469101</v>
      </c>
      <c r="Q1782">
        <v>0.121408469952435</v>
      </c>
    </row>
    <row r="1783" spans="1:17" hidden="1" x14ac:dyDescent="0.3">
      <c r="A1783" t="s">
        <v>3722</v>
      </c>
      <c r="B1783" t="s">
        <v>3723</v>
      </c>
      <c r="C1783" t="str">
        <f>IFERROR(VLOOKUP(Table1[[#This Row],[Ticker]],[1]!Table1[[Symbol]:[Industry]],2,FALSE),"-")</f>
        <v>-</v>
      </c>
      <c r="D1783" t="s">
        <v>285</v>
      </c>
      <c r="E1783">
        <v>509.57083840000001</v>
      </c>
      <c r="F1783">
        <v>546.35</v>
      </c>
      <c r="G1783">
        <v>-24.559572041242401</v>
      </c>
      <c r="H1783">
        <v>16.233206134939199</v>
      </c>
      <c r="I1783">
        <v>-3.85309818331968</v>
      </c>
      <c r="J1783">
        <v>-6.5797424266665203</v>
      </c>
      <c r="K1783">
        <v>488.51406078470001</v>
      </c>
      <c r="L1783">
        <v>480.18209060910698</v>
      </c>
      <c r="M1783">
        <v>52.406231342826899</v>
      </c>
      <c r="N1783">
        <v>4.5359386424752701</v>
      </c>
      <c r="O1783">
        <v>19.648576919557001</v>
      </c>
      <c r="P1783">
        <v>40.8118556701031</v>
      </c>
      <c r="Q1783">
        <v>-3.9768388966448999E-2</v>
      </c>
    </row>
    <row r="1784" spans="1:17" hidden="1" x14ac:dyDescent="0.3">
      <c r="A1784" t="s">
        <v>3724</v>
      </c>
      <c r="B1784" t="s">
        <v>3725</v>
      </c>
      <c r="C1784" t="str">
        <f>IFERROR(VLOOKUP(Table1[[#This Row],[Ticker]],[1]!Table1[[Symbol]:[Industry]],2,FALSE),"-")</f>
        <v>-</v>
      </c>
      <c r="D1784" t="s">
        <v>62</v>
      </c>
      <c r="E1784">
        <v>509.28224280000001</v>
      </c>
      <c r="F1784">
        <v>381</v>
      </c>
      <c r="G1784">
        <v>9.96549400395463</v>
      </c>
      <c r="H1784">
        <v>-2.1505692315447398</v>
      </c>
      <c r="I1784">
        <v>-17.928274747813202</v>
      </c>
      <c r="J1784">
        <v>2.19020567955641E-3</v>
      </c>
      <c r="K1784">
        <v>350.331526977914</v>
      </c>
      <c r="L1784">
        <v>326.09901066266002</v>
      </c>
      <c r="M1784">
        <v>55.1074106596447</v>
      </c>
      <c r="N1784">
        <v>1.2094730928631601</v>
      </c>
      <c r="O1784">
        <v>12.860892388451401</v>
      </c>
      <c r="P1784">
        <v>71.6216216216216</v>
      </c>
      <c r="Q1784">
        <v>-2.6790275876685001E-2</v>
      </c>
    </row>
    <row r="1785" spans="1:17" hidden="1" x14ac:dyDescent="0.3">
      <c r="A1785" t="s">
        <v>3726</v>
      </c>
      <c r="B1785" t="s">
        <v>3727</v>
      </c>
      <c r="C1785" t="str">
        <f>IFERROR(VLOOKUP(Table1[[#This Row],[Ticker]],[1]!Table1[[Symbol]:[Industry]],2,FALSE),"-")</f>
        <v>-</v>
      </c>
      <c r="D1785" t="s">
        <v>308</v>
      </c>
      <c r="E1785">
        <v>509.16970500000002</v>
      </c>
      <c r="F1785">
        <v>636.9</v>
      </c>
      <c r="G1785">
        <v>85.293931875363796</v>
      </c>
      <c r="H1785">
        <v>0.26222193133108201</v>
      </c>
      <c r="I1785">
        <v>-7.7375662613819696</v>
      </c>
      <c r="J1785">
        <v>-0.69374216278710299</v>
      </c>
      <c r="K1785">
        <v>617.12676145629803</v>
      </c>
      <c r="L1785">
        <v>548.80498718120305</v>
      </c>
      <c r="M1785">
        <v>62.331796517589197</v>
      </c>
      <c r="N1785">
        <v>0.83297813793056596</v>
      </c>
      <c r="O1785">
        <v>22.625215889464599</v>
      </c>
      <c r="P1785">
        <v>115.387216773757</v>
      </c>
      <c r="Q1785">
        <v>0.18261406069393901</v>
      </c>
    </row>
    <row r="1786" spans="1:17" hidden="1" x14ac:dyDescent="0.3">
      <c r="A1786" t="s">
        <v>3728</v>
      </c>
      <c r="B1786" t="s">
        <v>3729</v>
      </c>
      <c r="C1786" t="str">
        <f>IFERROR(VLOOKUP(Table1[[#This Row],[Ticker]],[1]!Table1[[Symbol]:[Industry]],2,FALSE),"-")</f>
        <v>-</v>
      </c>
      <c r="D1786" t="s">
        <v>258</v>
      </c>
      <c r="E1786">
        <v>508.61647499999998</v>
      </c>
      <c r="F1786">
        <v>80.25</v>
      </c>
      <c r="G1786">
        <v>-17.8795000559616</v>
      </c>
      <c r="H1786">
        <v>-11.0160363905055</v>
      </c>
      <c r="I1786">
        <v>-25.573470289397601</v>
      </c>
      <c r="J1786">
        <v>-5.4715188153548802</v>
      </c>
      <c r="K1786">
        <v>82.937704473575195</v>
      </c>
      <c r="L1786">
        <v>83.429856966663493</v>
      </c>
      <c r="M1786">
        <v>34.495416630655498</v>
      </c>
      <c r="N1786">
        <v>0.70278816031953595</v>
      </c>
      <c r="O1786">
        <v>55.451713395638599</v>
      </c>
      <c r="P1786">
        <v>15.467625899280501</v>
      </c>
      <c r="Q1786">
        <v>5.8927539601130001E-3</v>
      </c>
    </row>
    <row r="1787" spans="1:17" hidden="1" x14ac:dyDescent="0.3">
      <c r="A1787" t="s">
        <v>3730</v>
      </c>
      <c r="B1787" t="s">
        <v>3731</v>
      </c>
      <c r="C1787" t="str">
        <f>IFERROR(VLOOKUP(Table1[[#This Row],[Ticker]],[1]!Table1[[Symbol]:[Industry]],2,FALSE),"-")</f>
        <v>-</v>
      </c>
      <c r="E1787">
        <v>506.622717384</v>
      </c>
      <c r="F1787">
        <v>25.77</v>
      </c>
      <c r="G1787">
        <v>58.102278538667001</v>
      </c>
      <c r="H1787">
        <v>-6.5708406367852303</v>
      </c>
      <c r="I1787">
        <v>7.27238405581992</v>
      </c>
      <c r="J1787">
        <v>-5.6467120676895997</v>
      </c>
      <c r="K1787">
        <v>26.319736130272599</v>
      </c>
      <c r="L1787">
        <v>24.187983812669302</v>
      </c>
      <c r="M1787">
        <v>45.6712411914745</v>
      </c>
      <c r="N1787">
        <v>0.83210595199910897</v>
      </c>
      <c r="O1787">
        <v>25.145518044237399</v>
      </c>
      <c r="P1787">
        <v>92.313432835820805</v>
      </c>
      <c r="Q1787">
        <v>0.161184519226446</v>
      </c>
    </row>
    <row r="1788" spans="1:17" hidden="1" x14ac:dyDescent="0.3">
      <c r="A1788" t="s">
        <v>3732</v>
      </c>
      <c r="B1788" t="s">
        <v>3733</v>
      </c>
      <c r="C1788" t="str">
        <f>IFERROR(VLOOKUP(Table1[[#This Row],[Ticker]],[1]!Table1[[Symbol]:[Industry]],2,FALSE),"-")</f>
        <v>-</v>
      </c>
      <c r="D1788" t="s">
        <v>130</v>
      </c>
      <c r="E1788">
        <v>506.49461874999997</v>
      </c>
      <c r="F1788">
        <v>173.9</v>
      </c>
      <c r="G1788">
        <v>712.80641070200397</v>
      </c>
      <c r="H1788">
        <v>-5.1085585322798499</v>
      </c>
      <c r="I1788">
        <v>128.96167617469999</v>
      </c>
      <c r="J1788">
        <v>1.86944650800222</v>
      </c>
      <c r="K1788">
        <v>162.30986600683201</v>
      </c>
      <c r="L1788">
        <v>114.43500308891601</v>
      </c>
      <c r="M1788">
        <v>63.6689745187009</v>
      </c>
      <c r="N1788">
        <v>1.0650125617492101</v>
      </c>
      <c r="O1788">
        <v>22.3404255319148</v>
      </c>
      <c r="P1788">
        <v>866.11111111111097</v>
      </c>
      <c r="Q1788">
        <v>0.167507414571964</v>
      </c>
    </row>
    <row r="1789" spans="1:17" hidden="1" x14ac:dyDescent="0.3">
      <c r="A1789" t="s">
        <v>3734</v>
      </c>
      <c r="B1789" t="s">
        <v>3735</v>
      </c>
      <c r="C1789" t="str">
        <f>IFERROR(VLOOKUP(Table1[[#This Row],[Ticker]],[1]!Table1[[Symbol]:[Industry]],2,FALSE),"-")</f>
        <v>-</v>
      </c>
      <c r="D1789" t="s">
        <v>1391</v>
      </c>
      <c r="E1789">
        <v>506.03280203999998</v>
      </c>
      <c r="F1789">
        <v>246.71</v>
      </c>
      <c r="G1789">
        <v>-21.682608343572699</v>
      </c>
      <c r="H1789">
        <v>-3.8476470961585898</v>
      </c>
      <c r="I1789">
        <v>-19.907718371632601</v>
      </c>
      <c r="J1789">
        <v>-1.8879393123530701</v>
      </c>
      <c r="K1789">
        <v>251.64051968015201</v>
      </c>
      <c r="L1789">
        <v>255.80947568783199</v>
      </c>
      <c r="M1789">
        <v>47.233538657118203</v>
      </c>
      <c r="N1789">
        <v>0.90311281203474503</v>
      </c>
      <c r="O1789">
        <v>27.3965384459486</v>
      </c>
      <c r="P1789">
        <v>9.1637168141593008</v>
      </c>
      <c r="Q1789">
        <v>9.9156510672793005E-2</v>
      </c>
    </row>
    <row r="1790" spans="1:17" hidden="1" x14ac:dyDescent="0.3">
      <c r="A1790" t="s">
        <v>3736</v>
      </c>
      <c r="B1790" t="s">
        <v>3737</v>
      </c>
      <c r="C1790" t="str">
        <f>IFERROR(VLOOKUP(Table1[[#This Row],[Ticker]],[1]!Table1[[Symbol]:[Industry]],2,FALSE),"-")</f>
        <v>-</v>
      </c>
      <c r="D1790" t="s">
        <v>46</v>
      </c>
      <c r="E1790">
        <v>504.49706959999997</v>
      </c>
      <c r="F1790">
        <v>219.88</v>
      </c>
      <c r="G1790">
        <v>-28.3779280559854</v>
      </c>
      <c r="H1790">
        <v>6.1532191260144202</v>
      </c>
      <c r="I1790">
        <v>-13.972839055609599</v>
      </c>
      <c r="J1790">
        <v>14.8103960782621</v>
      </c>
      <c r="K1790">
        <v>187.46521054412</v>
      </c>
      <c r="M1790">
        <v>88.618094840453594</v>
      </c>
      <c r="N1790">
        <v>2.26680945672399</v>
      </c>
      <c r="O1790">
        <v>7.92250318355467</v>
      </c>
      <c r="P1790">
        <v>53.923696184809202</v>
      </c>
    </row>
    <row r="1791" spans="1:17" hidden="1" x14ac:dyDescent="0.3">
      <c r="A1791" t="s">
        <v>3738</v>
      </c>
      <c r="B1791" t="s">
        <v>3739</v>
      </c>
      <c r="C1791" t="str">
        <f>IFERROR(VLOOKUP(Table1[[#This Row],[Ticker]],[1]!Table1[[Symbol]:[Industry]],2,FALSE),"-")</f>
        <v>-</v>
      </c>
      <c r="D1791" t="s">
        <v>21</v>
      </c>
      <c r="E1791">
        <v>503.11167961999899</v>
      </c>
      <c r="F1791">
        <v>68.2</v>
      </c>
      <c r="G1791">
        <v>75.807141420230494</v>
      </c>
      <c r="H1791">
        <v>1.0432635845727001</v>
      </c>
      <c r="I1791">
        <v>-6.3417975307627596</v>
      </c>
      <c r="J1791">
        <v>-7.7489648025555002</v>
      </c>
      <c r="K1791">
        <v>69.624013452088406</v>
      </c>
      <c r="L1791">
        <v>64.652364733227202</v>
      </c>
      <c r="M1791">
        <v>45.628382076179797</v>
      </c>
      <c r="N1791">
        <v>1.51979648385275</v>
      </c>
      <c r="O1791">
        <v>57.258064516128997</v>
      </c>
      <c r="P1791">
        <v>107.926829268292</v>
      </c>
      <c r="Q1791">
        <v>0.121123140997916</v>
      </c>
    </row>
    <row r="1792" spans="1:17" hidden="1" x14ac:dyDescent="0.3">
      <c r="A1792" t="s">
        <v>3740</v>
      </c>
      <c r="B1792" t="s">
        <v>3741</v>
      </c>
      <c r="C1792" t="str">
        <f>IFERROR(VLOOKUP(Table1[[#This Row],[Ticker]],[1]!Table1[[Symbol]:[Industry]],2,FALSE),"-")</f>
        <v>-</v>
      </c>
      <c r="D1792" t="s">
        <v>409</v>
      </c>
      <c r="E1792">
        <v>502.96555913999998</v>
      </c>
      <c r="F1792">
        <v>305.8</v>
      </c>
      <c r="G1792">
        <v>-51.617414719501802</v>
      </c>
      <c r="H1792">
        <v>-7.2318152047476296</v>
      </c>
      <c r="I1792">
        <v>-34.459650292091602</v>
      </c>
      <c r="J1792">
        <v>-3.2711623171940198</v>
      </c>
      <c r="K1792">
        <v>305.54845515083599</v>
      </c>
      <c r="L1792">
        <v>325.098524351354</v>
      </c>
      <c r="M1792">
        <v>42.9073726260944</v>
      </c>
      <c r="N1792">
        <v>0.95744208224584704</v>
      </c>
      <c r="O1792">
        <v>50.425114453891403</v>
      </c>
      <c r="P1792">
        <v>16.717557251908399</v>
      </c>
      <c r="Q1792">
        <v>-6.9791666236362002E-2</v>
      </c>
    </row>
    <row r="1793" spans="1:17" hidden="1" x14ac:dyDescent="0.3">
      <c r="A1793" t="s">
        <v>3742</v>
      </c>
      <c r="B1793" t="s">
        <v>3743</v>
      </c>
      <c r="C1793" t="str">
        <f>IFERROR(VLOOKUP(Table1[[#This Row],[Ticker]],[1]!Table1[[Symbol]:[Industry]],2,FALSE),"-")</f>
        <v>-</v>
      </c>
      <c r="D1793" t="s">
        <v>173</v>
      </c>
      <c r="E1793">
        <v>502.86250000000001</v>
      </c>
      <c r="F1793">
        <v>205.25</v>
      </c>
      <c r="G1793">
        <v>48.270714511886098</v>
      </c>
      <c r="H1793">
        <v>-0.96575074969655805</v>
      </c>
      <c r="I1793">
        <v>-0.40881180193583599</v>
      </c>
      <c r="J1793">
        <v>-1.66682877692481</v>
      </c>
      <c r="K1793">
        <v>194.736040168464</v>
      </c>
      <c r="L1793">
        <v>175.59884500585</v>
      </c>
      <c r="M1793">
        <v>55.2262929945407</v>
      </c>
      <c r="N1793">
        <v>0.93914236706689502</v>
      </c>
      <c r="O1793">
        <v>12.058465286236199</v>
      </c>
      <c r="P1793">
        <v>74.458138546536304</v>
      </c>
      <c r="Q1793">
        <v>0.104085687458169</v>
      </c>
    </row>
    <row r="1794" spans="1:17" hidden="1" x14ac:dyDescent="0.3">
      <c r="A1794" t="s">
        <v>3744</v>
      </c>
      <c r="B1794" t="s">
        <v>3745</v>
      </c>
      <c r="C1794" t="str">
        <f>IFERROR(VLOOKUP(Table1[[#This Row],[Ticker]],[1]!Table1[[Symbol]:[Industry]],2,FALSE),"-")</f>
        <v>-</v>
      </c>
      <c r="D1794" t="s">
        <v>97</v>
      </c>
      <c r="E1794">
        <v>502.50339750000001</v>
      </c>
      <c r="F1794">
        <v>1027</v>
      </c>
      <c r="G1794">
        <v>21.0443222600701</v>
      </c>
      <c r="H1794">
        <v>-2.2751294353128602</v>
      </c>
      <c r="I1794">
        <v>14.7473954848106</v>
      </c>
      <c r="J1794">
        <v>1.5544953879926999</v>
      </c>
      <c r="K1794">
        <v>959.85656641633295</v>
      </c>
      <c r="L1794">
        <v>840.86354401921506</v>
      </c>
      <c r="M1794">
        <v>78.825438781135006</v>
      </c>
      <c r="N1794">
        <v>4.0991735537189999</v>
      </c>
      <c r="O1794">
        <v>7.0107108081791596</v>
      </c>
      <c r="P1794">
        <v>53.283582089552198</v>
      </c>
      <c r="Q1794">
        <v>0.15080977205646701</v>
      </c>
    </row>
    <row r="1795" spans="1:17" hidden="1" x14ac:dyDescent="0.3">
      <c r="A1795" t="s">
        <v>3746</v>
      </c>
      <c r="B1795" t="s">
        <v>3747</v>
      </c>
      <c r="C1795" t="str">
        <f>IFERROR(VLOOKUP(Table1[[#This Row],[Ticker]],[1]!Table1[[Symbol]:[Industry]],2,FALSE),"-")</f>
        <v>-</v>
      </c>
      <c r="D1795" t="s">
        <v>332</v>
      </c>
      <c r="E1795">
        <v>502.321946325</v>
      </c>
      <c r="F1795">
        <v>21.75</v>
      </c>
      <c r="G1795">
        <v>-29.643473387990301</v>
      </c>
      <c r="H1795">
        <v>-9.2056762182581693</v>
      </c>
      <c r="I1795">
        <v>17.433350398231301</v>
      </c>
      <c r="J1795">
        <v>-7.6753207110824198</v>
      </c>
      <c r="K1795">
        <v>21.327862899293098</v>
      </c>
      <c r="L1795">
        <v>20.6758265610212</v>
      </c>
      <c r="M1795">
        <v>63.8868657067488</v>
      </c>
      <c r="N1795">
        <v>0.71523610896799095</v>
      </c>
      <c r="O1795">
        <v>39.999999999999901</v>
      </c>
      <c r="P1795">
        <v>40.322580645161203</v>
      </c>
      <c r="Q1795">
        <v>9.7533735310199998E-3</v>
      </c>
    </row>
    <row r="1796" spans="1:17" hidden="1" x14ac:dyDescent="0.3">
      <c r="A1796" t="s">
        <v>3748</v>
      </c>
      <c r="B1796" t="s">
        <v>3749</v>
      </c>
      <c r="C1796" t="str">
        <f>IFERROR(VLOOKUP(Table1[[#This Row],[Ticker]],[1]!Table1[[Symbol]:[Industry]],2,FALSE),"-")</f>
        <v>-</v>
      </c>
      <c r="D1796" t="s">
        <v>1833</v>
      </c>
      <c r="E1796">
        <v>502.23842786199998</v>
      </c>
      <c r="F1796">
        <v>247.37</v>
      </c>
      <c r="G1796">
        <v>-12.7414083298147</v>
      </c>
      <c r="H1796">
        <v>-2.8574638705884698</v>
      </c>
      <c r="I1796">
        <v>-27.989331615933601</v>
      </c>
      <c r="J1796">
        <v>-0.33239581677191898</v>
      </c>
      <c r="K1796">
        <v>239.23966245769401</v>
      </c>
      <c r="L1796">
        <v>248.377159157135</v>
      </c>
      <c r="M1796">
        <v>72.649554172988999</v>
      </c>
      <c r="N1796">
        <v>1.1913766217355199</v>
      </c>
      <c r="O1796">
        <v>28.9566236811254</v>
      </c>
      <c r="P1796">
        <v>26.8564102564102</v>
      </c>
      <c r="Q1796">
        <v>-6.0399730517020002E-2</v>
      </c>
    </row>
    <row r="1797" spans="1:17" hidden="1" x14ac:dyDescent="0.3">
      <c r="A1797" t="s">
        <v>3750</v>
      </c>
      <c r="B1797" t="s">
        <v>3751</v>
      </c>
      <c r="C1797" t="str">
        <f>IFERROR(VLOOKUP(Table1[[#This Row],[Ticker]],[1]!Table1[[Symbol]:[Industry]],2,FALSE),"-")</f>
        <v>-</v>
      </c>
      <c r="D1797" t="s">
        <v>989</v>
      </c>
      <c r="E1797">
        <v>501.22724326000002</v>
      </c>
      <c r="F1797">
        <v>60.11</v>
      </c>
      <c r="G1797">
        <v>10.788606352821899</v>
      </c>
      <c r="H1797">
        <v>-12.321573452825399</v>
      </c>
      <c r="I1797">
        <v>-2.7630693996880602</v>
      </c>
      <c r="J1797">
        <v>-0.27078963440882797</v>
      </c>
      <c r="K1797">
        <v>58.886750151366499</v>
      </c>
      <c r="L1797">
        <v>55.718808317649199</v>
      </c>
      <c r="M1797">
        <v>58.135319410995997</v>
      </c>
      <c r="N1797">
        <v>1.13056124978912</v>
      </c>
      <c r="O1797">
        <v>19.2813175844285</v>
      </c>
      <c r="P1797">
        <v>41.768867924528202</v>
      </c>
      <c r="Q1797">
        <v>2.8865272648508002E-2</v>
      </c>
    </row>
    <row r="1798" spans="1:17" hidden="1" x14ac:dyDescent="0.3">
      <c r="A1798" t="s">
        <v>3752</v>
      </c>
      <c r="B1798" t="s">
        <v>3753</v>
      </c>
      <c r="C1798" t="str">
        <f>IFERROR(VLOOKUP(Table1[[#This Row],[Ticker]],[1]!Table1[[Symbol]:[Industry]],2,FALSE),"-")</f>
        <v>-</v>
      </c>
      <c r="D1798" t="s">
        <v>21</v>
      </c>
      <c r="E1798">
        <v>500.82064703999998</v>
      </c>
      <c r="F1798">
        <v>251.61</v>
      </c>
      <c r="G1798">
        <v>198.15243036817799</v>
      </c>
      <c r="H1798">
        <v>4.8996407894573499</v>
      </c>
      <c r="I1798">
        <v>75.389428216783401</v>
      </c>
      <c r="J1798">
        <v>-1.4511113013208601</v>
      </c>
      <c r="K1798">
        <v>208.735830119897</v>
      </c>
      <c r="L1798">
        <v>158.03589944130201</v>
      </c>
      <c r="M1798">
        <v>75.548581287841301</v>
      </c>
      <c r="N1798">
        <v>0.58165266162193097</v>
      </c>
      <c r="O1798">
        <v>5.5204483128651303</v>
      </c>
      <c r="P1798">
        <v>233.92169873921699</v>
      </c>
      <c r="Q1798">
        <v>5.5097247036115002E-2</v>
      </c>
    </row>
    <row r="1799" spans="1:17" hidden="1" x14ac:dyDescent="0.3">
      <c r="A1799" t="s">
        <v>3754</v>
      </c>
      <c r="B1799" t="s">
        <v>3755</v>
      </c>
      <c r="C1799" t="str">
        <f>IFERROR(VLOOKUP(Table1[[#This Row],[Ticker]],[1]!Table1[[Symbol]:[Industry]],2,FALSE),"-")</f>
        <v>-</v>
      </c>
      <c r="D1799" t="s">
        <v>258</v>
      </c>
      <c r="E1799">
        <v>500.054643</v>
      </c>
      <c r="F1799">
        <v>1530</v>
      </c>
      <c r="G1799">
        <v>-8.8760703244445498</v>
      </c>
      <c r="H1799">
        <v>2.7097041249145</v>
      </c>
      <c r="I1799">
        <v>-4.6595232832711302</v>
      </c>
      <c r="J1799">
        <v>-9.9330679740254499</v>
      </c>
      <c r="K1799">
        <v>1545.91313520981</v>
      </c>
      <c r="L1799">
        <v>1482.74684390996</v>
      </c>
      <c r="M1799">
        <v>39.482544931139898</v>
      </c>
      <c r="N1799">
        <v>1.48272328798315</v>
      </c>
      <c r="O1799">
        <v>26.470588235294102</v>
      </c>
      <c r="P1799">
        <v>22.497998398718899</v>
      </c>
      <c r="Q1799">
        <v>0.18638610263629099</v>
      </c>
    </row>
    <row r="1800" spans="1:17" hidden="1" x14ac:dyDescent="0.3">
      <c r="A1800" t="s">
        <v>3756</v>
      </c>
      <c r="B1800" t="s">
        <v>3757</v>
      </c>
      <c r="C1800" t="str">
        <f>IFERROR(VLOOKUP(Table1[[#This Row],[Ticker]],[1]!Table1[[Symbol]:[Industry]],2,FALSE),"-")</f>
        <v>-</v>
      </c>
      <c r="D1800" t="s">
        <v>75</v>
      </c>
      <c r="E1800">
        <v>499.76483300000001</v>
      </c>
      <c r="F1800">
        <v>139.55000000000001</v>
      </c>
      <c r="G1800">
        <v>292.52002755567298</v>
      </c>
      <c r="H1800">
        <v>6.6641115659566301</v>
      </c>
      <c r="I1800">
        <v>232.963048585134</v>
      </c>
      <c r="J1800">
        <v>12.5817635996296</v>
      </c>
      <c r="K1800">
        <v>111.698782422788</v>
      </c>
      <c r="L1800">
        <v>71.265771344330602</v>
      </c>
      <c r="M1800">
        <v>86.653876504814704</v>
      </c>
      <c r="N1800">
        <v>0.86592571896423398</v>
      </c>
      <c r="O1800">
        <v>0</v>
      </c>
      <c r="P1800">
        <v>318.18999100988901</v>
      </c>
      <c r="Q1800">
        <v>0.12730507024792401</v>
      </c>
    </row>
    <row r="1801" spans="1:17" hidden="1" x14ac:dyDescent="0.3">
      <c r="A1801" t="s">
        <v>3758</v>
      </c>
      <c r="B1801" t="s">
        <v>3759</v>
      </c>
      <c r="C1801" t="str">
        <f>IFERROR(VLOOKUP(Table1[[#This Row],[Ticker]],[1]!Table1[[Symbol]:[Industry]],2,FALSE),"-")</f>
        <v>-</v>
      </c>
      <c r="D1801" t="s">
        <v>49</v>
      </c>
      <c r="E1801">
        <v>499.5</v>
      </c>
      <c r="F1801">
        <v>368.3</v>
      </c>
      <c r="G1801">
        <v>44.445509986893001</v>
      </c>
      <c r="H1801">
        <v>-1.76610456029375</v>
      </c>
      <c r="I1801">
        <v>17.5563917231452</v>
      </c>
      <c r="J1801">
        <v>-6.9601648880740301</v>
      </c>
      <c r="K1801">
        <v>323.83095977344101</v>
      </c>
      <c r="L1801">
        <v>282.477512228124</v>
      </c>
      <c r="M1801">
        <v>57.648889138951901</v>
      </c>
      <c r="N1801">
        <v>3.1908234223021998</v>
      </c>
      <c r="O1801">
        <v>12.5848493076296</v>
      </c>
      <c r="P1801">
        <v>71.063632141198298</v>
      </c>
    </row>
    <row r="1802" spans="1:17" hidden="1" x14ac:dyDescent="0.3">
      <c r="A1802" t="s">
        <v>3760</v>
      </c>
      <c r="B1802" t="s">
        <v>3761</v>
      </c>
      <c r="C1802" t="str">
        <f>IFERROR(VLOOKUP(Table1[[#This Row],[Ticker]],[1]!Table1[[Symbol]:[Industry]],2,FALSE),"-")</f>
        <v>-</v>
      </c>
      <c r="D1802" t="s">
        <v>1022</v>
      </c>
      <c r="E1802">
        <v>498.3272</v>
      </c>
      <c r="F1802">
        <v>58.17</v>
      </c>
      <c r="G1802">
        <v>65.051348021194201</v>
      </c>
      <c r="H1802">
        <v>9.7302420779326706</v>
      </c>
      <c r="I1802">
        <v>-20.445202322692101</v>
      </c>
      <c r="J1802">
        <v>-4.1007150328489699</v>
      </c>
      <c r="K1802">
        <v>55.451719599543303</v>
      </c>
      <c r="L1802">
        <v>54.673062953323203</v>
      </c>
      <c r="M1802">
        <v>65.027797231360196</v>
      </c>
      <c r="N1802">
        <v>1.5547982678122201</v>
      </c>
      <c r="O1802">
        <v>69.331270414302793</v>
      </c>
      <c r="P1802">
        <v>95.858585858585798</v>
      </c>
      <c r="Q1802">
        <v>4.9112186452013998E-2</v>
      </c>
    </row>
    <row r="1803" spans="1:17" hidden="1" x14ac:dyDescent="0.3">
      <c r="A1803" t="s">
        <v>3762</v>
      </c>
      <c r="B1803" t="s">
        <v>3763</v>
      </c>
      <c r="C1803" t="str">
        <f>IFERROR(VLOOKUP(Table1[[#This Row],[Ticker]],[1]!Table1[[Symbol]:[Industry]],2,FALSE),"-")</f>
        <v>-</v>
      </c>
      <c r="D1803" t="s">
        <v>550</v>
      </c>
      <c r="E1803">
        <v>498.18862842999999</v>
      </c>
      <c r="F1803">
        <v>422.65</v>
      </c>
      <c r="G1803">
        <v>56.506760683715399</v>
      </c>
      <c r="H1803">
        <v>3.33148151537744</v>
      </c>
      <c r="I1803">
        <v>21.643930577606799</v>
      </c>
      <c r="J1803">
        <v>-6.1758510502592001</v>
      </c>
      <c r="K1803">
        <v>407.21552595981899</v>
      </c>
      <c r="L1803">
        <v>339.16995875431599</v>
      </c>
      <c r="M1803">
        <v>34.457741735450497</v>
      </c>
      <c r="N1803">
        <v>0.83279952815548597</v>
      </c>
      <c r="O1803">
        <v>17.354785283331299</v>
      </c>
      <c r="P1803">
        <v>93.565376688802303</v>
      </c>
      <c r="Q1803">
        <v>-8.0435606432130002E-3</v>
      </c>
    </row>
    <row r="1804" spans="1:17" hidden="1" x14ac:dyDescent="0.3">
      <c r="A1804" t="s">
        <v>3764</v>
      </c>
      <c r="B1804" t="s">
        <v>3765</v>
      </c>
      <c r="C1804" t="str">
        <f>IFERROR(VLOOKUP(Table1[[#This Row],[Ticker]],[1]!Table1[[Symbol]:[Industry]],2,FALSE),"-")</f>
        <v>-</v>
      </c>
      <c r="D1804" t="s">
        <v>369</v>
      </c>
      <c r="E1804">
        <v>497.92924349999998</v>
      </c>
      <c r="F1804">
        <v>602.54999999999995</v>
      </c>
      <c r="G1804">
        <v>109.347662867758</v>
      </c>
      <c r="H1804">
        <v>9.9142207620510696</v>
      </c>
      <c r="I1804">
        <v>9.9359703616083497</v>
      </c>
      <c r="J1804">
        <v>0.64964872656225003</v>
      </c>
      <c r="K1804">
        <v>565.38493141003505</v>
      </c>
      <c r="L1804">
        <v>486.02688525775699</v>
      </c>
      <c r="M1804">
        <v>58.825041956455799</v>
      </c>
      <c r="N1804">
        <v>0.74311623711618402</v>
      </c>
      <c r="O1804">
        <v>7.04505850136918</v>
      </c>
      <c r="P1804">
        <v>140.77922077922</v>
      </c>
      <c r="Q1804">
        <v>4.2224261160864002E-2</v>
      </c>
    </row>
    <row r="1805" spans="1:17" hidden="1" x14ac:dyDescent="0.3">
      <c r="A1805" t="s">
        <v>3766</v>
      </c>
      <c r="B1805" t="s">
        <v>3767</v>
      </c>
      <c r="C1805" t="str">
        <f>IFERROR(VLOOKUP(Table1[[#This Row],[Ticker]],[1]!Table1[[Symbol]:[Industry]],2,FALSE),"-")</f>
        <v>-</v>
      </c>
      <c r="D1805" t="s">
        <v>1533</v>
      </c>
      <c r="E1805">
        <v>497.70448879999998</v>
      </c>
      <c r="F1805">
        <v>92</v>
      </c>
      <c r="G1805">
        <v>0.44381310507163002</v>
      </c>
      <c r="H1805">
        <v>0.58985135839845204</v>
      </c>
      <c r="I1805">
        <v>-23.604083601052601</v>
      </c>
      <c r="J1805">
        <v>7.3962763711624797</v>
      </c>
      <c r="K1805">
        <v>85.780281709516998</v>
      </c>
      <c r="L1805">
        <v>84.027485367380706</v>
      </c>
      <c r="M1805">
        <v>56.351617728548199</v>
      </c>
      <c r="N1805">
        <v>2.25465917577568</v>
      </c>
      <c r="O1805">
        <v>23.9130434782608</v>
      </c>
      <c r="P1805">
        <v>44.2006269592476</v>
      </c>
      <c r="Q1805">
        <v>8.9826970244861998E-2</v>
      </c>
    </row>
    <row r="1806" spans="1:17" hidden="1" x14ac:dyDescent="0.3">
      <c r="A1806" t="s">
        <v>3768</v>
      </c>
      <c r="B1806" t="s">
        <v>3769</v>
      </c>
      <c r="C1806" t="str">
        <f>IFERROR(VLOOKUP(Table1[[#This Row],[Ticker]],[1]!Table1[[Symbol]:[Industry]],2,FALSE),"-")</f>
        <v>-</v>
      </c>
      <c r="D1806" t="s">
        <v>288</v>
      </c>
      <c r="E1806">
        <v>497.35104999999999</v>
      </c>
      <c r="F1806">
        <v>208.75</v>
      </c>
      <c r="G1806">
        <v>13.126579098975901</v>
      </c>
      <c r="H1806">
        <v>-19.444298604482</v>
      </c>
      <c r="I1806">
        <v>27.531668099351698</v>
      </c>
      <c r="J1806">
        <v>-3.9891036584413899</v>
      </c>
      <c r="K1806">
        <v>221.985148613447</v>
      </c>
      <c r="M1806">
        <v>48.958745878943702</v>
      </c>
      <c r="N1806">
        <v>0.32341602115059798</v>
      </c>
      <c r="O1806">
        <v>51.377245508982</v>
      </c>
      <c r="P1806">
        <v>53.267254038179097</v>
      </c>
    </row>
    <row r="1807" spans="1:17" hidden="1" x14ac:dyDescent="0.3">
      <c r="A1807" t="s">
        <v>3770</v>
      </c>
      <c r="B1807" t="s">
        <v>3771</v>
      </c>
      <c r="C1807" t="str">
        <f>IFERROR(VLOOKUP(Table1[[#This Row],[Ticker]],[1]!Table1[[Symbol]:[Industry]],2,FALSE),"-")</f>
        <v>-</v>
      </c>
      <c r="D1807" t="s">
        <v>140</v>
      </c>
      <c r="E1807">
        <v>496.52062866</v>
      </c>
      <c r="F1807">
        <v>144.9</v>
      </c>
      <c r="G1807">
        <v>37.966400182148099</v>
      </c>
      <c r="H1807">
        <v>0.77465083096224296</v>
      </c>
      <c r="I1807">
        <v>-11.022743703234299</v>
      </c>
      <c r="J1807">
        <v>3.6228646370794602</v>
      </c>
      <c r="K1807">
        <v>130.71431785582101</v>
      </c>
      <c r="L1807">
        <v>124.838619894914</v>
      </c>
      <c r="M1807">
        <v>76.003044140939906</v>
      </c>
      <c r="N1807">
        <v>1.2149892283855199</v>
      </c>
      <c r="O1807">
        <v>27.605244996549299</v>
      </c>
      <c r="Q1807">
        <v>9.1736632111345001E-2</v>
      </c>
    </row>
    <row r="1808" spans="1:17" hidden="1" x14ac:dyDescent="0.3">
      <c r="A1808" t="s">
        <v>3772</v>
      </c>
      <c r="B1808" t="s">
        <v>3773</v>
      </c>
      <c r="C1808" t="str">
        <f>IFERROR(VLOOKUP(Table1[[#This Row],[Ticker]],[1]!Table1[[Symbol]:[Industry]],2,FALSE),"-")</f>
        <v>-</v>
      </c>
      <c r="D1808" t="s">
        <v>335</v>
      </c>
      <c r="E1808">
        <v>495.60105600000003</v>
      </c>
      <c r="F1808">
        <v>423.2</v>
      </c>
      <c r="G1808">
        <v>-18.190598374850399</v>
      </c>
      <c r="H1808">
        <v>12.6623680621846</v>
      </c>
      <c r="I1808">
        <v>-3.7855093744746098</v>
      </c>
      <c r="J1808">
        <v>2.5728143789157198</v>
      </c>
      <c r="M1808">
        <v>59.393306117955397</v>
      </c>
      <c r="O1808">
        <v>11.0586011342155</v>
      </c>
      <c r="P1808">
        <v>20.931561651664499</v>
      </c>
    </row>
    <row r="1809" spans="1:17" hidden="1" x14ac:dyDescent="0.3">
      <c r="A1809" t="s">
        <v>3774</v>
      </c>
      <c r="B1809" t="s">
        <v>3775</v>
      </c>
      <c r="C1809" t="str">
        <f>IFERROR(VLOOKUP(Table1[[#This Row],[Ticker]],[1]!Table1[[Symbol]:[Industry]],2,FALSE),"-")</f>
        <v>-</v>
      </c>
      <c r="D1809" t="s">
        <v>75</v>
      </c>
      <c r="E1809">
        <v>495.19925194499899</v>
      </c>
      <c r="F1809">
        <v>165.93</v>
      </c>
      <c r="G1809">
        <v>36.450212412907</v>
      </c>
      <c r="H1809">
        <v>24.327184784389999</v>
      </c>
      <c r="I1809">
        <v>-12.760867330064</v>
      </c>
      <c r="J1809">
        <v>-6.1183766689797299</v>
      </c>
      <c r="K1809">
        <v>143.37130897027001</v>
      </c>
      <c r="L1809">
        <v>133.655386973882</v>
      </c>
      <c r="M1809">
        <v>56.047927759257803</v>
      </c>
      <c r="N1809">
        <v>4.2450667878699102</v>
      </c>
      <c r="O1809">
        <v>17.4591695293195</v>
      </c>
      <c r="P1809">
        <v>62.676470588235297</v>
      </c>
      <c r="Q1809">
        <v>3.6587610564339998E-2</v>
      </c>
    </row>
    <row r="1810" spans="1:17" hidden="1" x14ac:dyDescent="0.3">
      <c r="A1810" t="s">
        <v>3776</v>
      </c>
      <c r="B1810" t="s">
        <v>3777</v>
      </c>
      <c r="C1810" t="str">
        <f>IFERROR(VLOOKUP(Table1[[#This Row],[Ticker]],[1]!Table1[[Symbol]:[Industry]],2,FALSE),"-")</f>
        <v>-</v>
      </c>
      <c r="D1810" t="s">
        <v>21</v>
      </c>
      <c r="E1810">
        <v>494.65</v>
      </c>
      <c r="F1810">
        <v>380.5</v>
      </c>
      <c r="G1810">
        <v>115.458046685201</v>
      </c>
      <c r="H1810">
        <v>52.189492417882597</v>
      </c>
      <c r="I1810">
        <v>62.638233407220604</v>
      </c>
      <c r="J1810">
        <v>20.966119983986001</v>
      </c>
      <c r="K1810">
        <v>253.812844557592</v>
      </c>
      <c r="L1810">
        <v>211.47332635732599</v>
      </c>
      <c r="M1810">
        <v>94.694113887961393</v>
      </c>
      <c r="N1810">
        <v>1.0853748830109899</v>
      </c>
      <c r="O1810">
        <v>0</v>
      </c>
      <c r="Q1810">
        <v>0.180263011341152</v>
      </c>
    </row>
    <row r="1811" spans="1:17" hidden="1" x14ac:dyDescent="0.3">
      <c r="A1811" t="s">
        <v>3778</v>
      </c>
      <c r="B1811" t="s">
        <v>3779</v>
      </c>
      <c r="C1811" t="str">
        <f>IFERROR(VLOOKUP(Table1[[#This Row],[Ticker]],[1]!Table1[[Symbol]:[Industry]],2,FALSE),"-")</f>
        <v>-</v>
      </c>
      <c r="E1811">
        <v>494.21531249999998</v>
      </c>
      <c r="F1811">
        <v>455</v>
      </c>
      <c r="G1811">
        <v>183.95916209869301</v>
      </c>
      <c r="H1811">
        <v>27.7008780908379</v>
      </c>
      <c r="I1811">
        <v>93.736251925975495</v>
      </c>
      <c r="J1811">
        <v>0.56466958253564103</v>
      </c>
      <c r="K1811">
        <v>370.647783342737</v>
      </c>
      <c r="L1811">
        <v>270.483849697501</v>
      </c>
      <c r="M1811">
        <v>65.853988116743807</v>
      </c>
      <c r="N1811">
        <v>0.53659172555765799</v>
      </c>
      <c r="O1811">
        <v>2.8571428571428399</v>
      </c>
      <c r="P1811">
        <v>220.309750087997</v>
      </c>
      <c r="Q1811">
        <v>0.35175992166431302</v>
      </c>
    </row>
    <row r="1812" spans="1:17" hidden="1" x14ac:dyDescent="0.3">
      <c r="A1812" t="s">
        <v>3780</v>
      </c>
      <c r="B1812" t="s">
        <v>3781</v>
      </c>
      <c r="C1812" t="str">
        <f>IFERROR(VLOOKUP(Table1[[#This Row],[Ticker]],[1]!Table1[[Symbol]:[Industry]],2,FALSE),"-")</f>
        <v>-</v>
      </c>
      <c r="D1812" t="s">
        <v>75</v>
      </c>
      <c r="E1812">
        <v>493.80897836000003</v>
      </c>
      <c r="F1812">
        <v>692.6</v>
      </c>
      <c r="G1812">
        <v>62.026513510554103</v>
      </c>
      <c r="H1812">
        <v>16.847143645667501</v>
      </c>
      <c r="I1812">
        <v>-5.61313164245992</v>
      </c>
      <c r="J1812">
        <v>8.2330404115775497</v>
      </c>
      <c r="K1812">
        <v>596.071855619345</v>
      </c>
      <c r="L1812">
        <v>534.15677305122097</v>
      </c>
      <c r="M1812">
        <v>71.605126521511295</v>
      </c>
      <c r="N1812">
        <v>2.5505973350695199</v>
      </c>
      <c r="O1812">
        <v>6.1218596592549801</v>
      </c>
      <c r="P1812">
        <v>105.458320973005</v>
      </c>
      <c r="Q1812">
        <v>5.1147778437470003E-2</v>
      </c>
    </row>
    <row r="1813" spans="1:17" hidden="1" x14ac:dyDescent="0.3">
      <c r="A1813" t="s">
        <v>3782</v>
      </c>
      <c r="B1813" t="s">
        <v>3783</v>
      </c>
      <c r="C1813" t="str">
        <f>IFERROR(VLOOKUP(Table1[[#This Row],[Ticker]],[1]!Table1[[Symbol]:[Industry]],2,FALSE),"-")</f>
        <v>-</v>
      </c>
      <c r="D1813" t="s">
        <v>220</v>
      </c>
      <c r="E1813">
        <v>492.25635</v>
      </c>
      <c r="F1813">
        <v>824.55</v>
      </c>
      <c r="G1813">
        <v>420.38963919479102</v>
      </c>
      <c r="H1813">
        <v>-3.53208033639187</v>
      </c>
      <c r="I1813">
        <v>204.65466577604499</v>
      </c>
      <c r="J1813">
        <v>-22.553022249441899</v>
      </c>
      <c r="K1813">
        <v>746.29580899746202</v>
      </c>
      <c r="L1813">
        <v>440.21505348044298</v>
      </c>
      <c r="M1813">
        <v>33.734746297575697</v>
      </c>
      <c r="N1813">
        <v>0.91231359681246804</v>
      </c>
      <c r="O1813">
        <v>33.060457219089201</v>
      </c>
      <c r="P1813">
        <v>530.63097514340302</v>
      </c>
    </row>
    <row r="1814" spans="1:17" hidden="1" x14ac:dyDescent="0.3">
      <c r="A1814" t="s">
        <v>3784</v>
      </c>
      <c r="B1814" t="s">
        <v>3785</v>
      </c>
      <c r="C1814" t="str">
        <f>IFERROR(VLOOKUP(Table1[[#This Row],[Ticker]],[1]!Table1[[Symbol]:[Industry]],2,FALSE),"-")</f>
        <v>-</v>
      </c>
      <c r="D1814" t="s">
        <v>146</v>
      </c>
      <c r="E1814">
        <v>492.228467639999</v>
      </c>
      <c r="F1814">
        <v>199.5</v>
      </c>
      <c r="G1814">
        <v>101.81008215581799</v>
      </c>
      <c r="H1814">
        <v>3.6782504151258002</v>
      </c>
      <c r="I1814">
        <v>89.237638108974295</v>
      </c>
      <c r="J1814">
        <v>18.980583871689301</v>
      </c>
      <c r="K1814">
        <v>174.48302549528401</v>
      </c>
      <c r="L1814">
        <v>145.42216486679499</v>
      </c>
      <c r="M1814">
        <v>77.380590843828799</v>
      </c>
      <c r="N1814">
        <v>2.1288994987901799</v>
      </c>
      <c r="O1814">
        <v>5.1378446115288101</v>
      </c>
      <c r="P1814">
        <v>153.81679389312899</v>
      </c>
    </row>
    <row r="1815" spans="1:17" hidden="1" x14ac:dyDescent="0.3">
      <c r="A1815" t="s">
        <v>3786</v>
      </c>
      <c r="B1815" t="s">
        <v>3787</v>
      </c>
      <c r="C1815" t="str">
        <f>IFERROR(VLOOKUP(Table1[[#This Row],[Ticker]],[1]!Table1[[Symbol]:[Industry]],2,FALSE),"-")</f>
        <v>-</v>
      </c>
      <c r="D1815" t="s">
        <v>21</v>
      </c>
      <c r="E1815">
        <v>492.11729307799999</v>
      </c>
      <c r="F1815">
        <v>11.63</v>
      </c>
      <c r="G1815">
        <v>-81.533341063323704</v>
      </c>
      <c r="H1815">
        <v>7.4036711783319502</v>
      </c>
      <c r="I1815">
        <v>-65.888362553722601</v>
      </c>
      <c r="J1815">
        <v>-2.4615034145917098</v>
      </c>
      <c r="K1815">
        <v>12.4540868411134</v>
      </c>
      <c r="L1815">
        <v>17.811529283897301</v>
      </c>
      <c r="M1815">
        <v>46.766995800617501</v>
      </c>
      <c r="N1815">
        <v>1.2539867879043201</v>
      </c>
      <c r="O1815">
        <v>151.76268271711001</v>
      </c>
      <c r="P1815">
        <v>21.780104712041801</v>
      </c>
      <c r="Q1815">
        <v>0.13439967700434099</v>
      </c>
    </row>
    <row r="1816" spans="1:17" hidden="1" x14ac:dyDescent="0.3">
      <c r="A1816" t="s">
        <v>3788</v>
      </c>
      <c r="B1816" t="s">
        <v>3789</v>
      </c>
      <c r="C1816" t="str">
        <f>IFERROR(VLOOKUP(Table1[[#This Row],[Ticker]],[1]!Table1[[Symbol]:[Industry]],2,FALSE),"-")</f>
        <v>-</v>
      </c>
      <c r="D1816" t="s">
        <v>21</v>
      </c>
      <c r="E1816">
        <v>488.18588</v>
      </c>
      <c r="F1816">
        <v>70</v>
      </c>
      <c r="G1816">
        <v>43.092188198409097</v>
      </c>
      <c r="H1816">
        <v>-14.6670268629942</v>
      </c>
      <c r="I1816">
        <v>9.1134574464182592</v>
      </c>
      <c r="J1816">
        <v>-3.5841421968180098</v>
      </c>
      <c r="K1816">
        <v>74.890770880441394</v>
      </c>
      <c r="L1816">
        <v>66.178984964085899</v>
      </c>
      <c r="M1816">
        <v>34.759728065060699</v>
      </c>
      <c r="N1816">
        <v>2.0998612579281102</v>
      </c>
      <c r="O1816">
        <v>29.214285714285701</v>
      </c>
      <c r="P1816">
        <v>88.933873144399399</v>
      </c>
      <c r="Q1816">
        <v>0.21744944407575401</v>
      </c>
    </row>
    <row r="1817" spans="1:17" hidden="1" x14ac:dyDescent="0.3">
      <c r="A1817" t="s">
        <v>3790</v>
      </c>
      <c r="B1817" t="s">
        <v>3791</v>
      </c>
      <c r="C1817" t="str">
        <f>IFERROR(VLOOKUP(Table1[[#This Row],[Ticker]],[1]!Table1[[Symbol]:[Industry]],2,FALSE),"-")</f>
        <v>-</v>
      </c>
      <c r="D1817" t="s">
        <v>193</v>
      </c>
      <c r="E1817">
        <v>488.0136291</v>
      </c>
      <c r="F1817">
        <v>125.34</v>
      </c>
      <c r="G1817">
        <v>47.212795166474102</v>
      </c>
      <c r="H1817">
        <v>2.6689089426877701</v>
      </c>
      <c r="I1817">
        <v>-17.727561021003801</v>
      </c>
      <c r="J1817">
        <v>-8.2028889458924592</v>
      </c>
      <c r="K1817">
        <v>125.5924943869</v>
      </c>
      <c r="L1817">
        <v>118.532334432336</v>
      </c>
      <c r="M1817">
        <v>38.2132106049295</v>
      </c>
      <c r="N1817">
        <v>1.89125718850364</v>
      </c>
      <c r="O1817">
        <v>31.881282910483399</v>
      </c>
      <c r="P1817">
        <v>79.057142857142793</v>
      </c>
      <c r="Q1817">
        <v>7.3684220872131001E-2</v>
      </c>
    </row>
    <row r="1818" spans="1:17" hidden="1" x14ac:dyDescent="0.3">
      <c r="A1818" t="s">
        <v>3792</v>
      </c>
      <c r="B1818" t="s">
        <v>3793</v>
      </c>
      <c r="C1818" t="str">
        <f>IFERROR(VLOOKUP(Table1[[#This Row],[Ticker]],[1]!Table1[[Symbol]:[Industry]],2,FALSE),"-")</f>
        <v>-</v>
      </c>
      <c r="E1818">
        <v>488.006448210999</v>
      </c>
      <c r="F1818">
        <v>57.37</v>
      </c>
      <c r="G1818">
        <v>896.968182713342</v>
      </c>
      <c r="H1818">
        <v>-3.01179700499386</v>
      </c>
      <c r="I1818">
        <v>39.8280936788966</v>
      </c>
      <c r="J1818">
        <v>5.8444462574736002</v>
      </c>
      <c r="K1818">
        <v>52.964641211211102</v>
      </c>
      <c r="L1818">
        <v>41.903601209253701</v>
      </c>
      <c r="M1818">
        <v>79.474664737235898</v>
      </c>
      <c r="N1818">
        <v>1.3841785776675499</v>
      </c>
      <c r="O1818">
        <v>17.674742896984402</v>
      </c>
      <c r="P1818">
        <v>922.63814616755701</v>
      </c>
    </row>
    <row r="1819" spans="1:17" hidden="1" x14ac:dyDescent="0.3">
      <c r="A1819" t="s">
        <v>3794</v>
      </c>
      <c r="B1819" t="s">
        <v>3795</v>
      </c>
      <c r="C1819" t="str">
        <f>IFERROR(VLOOKUP(Table1[[#This Row],[Ticker]],[1]!Table1[[Symbol]:[Industry]],2,FALSE),"-")</f>
        <v>-</v>
      </c>
      <c r="D1819" t="s">
        <v>220</v>
      </c>
      <c r="E1819">
        <v>487.98909500000002</v>
      </c>
      <c r="F1819">
        <v>1537.7</v>
      </c>
      <c r="G1819">
        <v>530.34259621916397</v>
      </c>
      <c r="H1819">
        <v>40.891758309857799</v>
      </c>
      <c r="I1819">
        <v>315.87401443504899</v>
      </c>
      <c r="J1819">
        <v>7.18808450764499</v>
      </c>
      <c r="K1819">
        <v>1048.70954663813</v>
      </c>
      <c r="L1819">
        <v>599.24878499405997</v>
      </c>
      <c r="M1819">
        <v>99.615797439840094</v>
      </c>
      <c r="N1819">
        <v>0.35231983401639799</v>
      </c>
      <c r="O1819">
        <v>0</v>
      </c>
      <c r="P1819">
        <v>639.27884615384596</v>
      </c>
      <c r="Q1819">
        <v>0.246687807683973</v>
      </c>
    </row>
    <row r="1820" spans="1:17" hidden="1" x14ac:dyDescent="0.3">
      <c r="A1820" t="s">
        <v>3796</v>
      </c>
      <c r="B1820" t="s">
        <v>3797</v>
      </c>
      <c r="C1820" t="str">
        <f>IFERROR(VLOOKUP(Table1[[#This Row],[Ticker]],[1]!Table1[[Symbol]:[Industry]],2,FALSE),"-")</f>
        <v>-</v>
      </c>
      <c r="D1820" t="s">
        <v>130</v>
      </c>
      <c r="E1820">
        <v>487.89936</v>
      </c>
      <c r="F1820">
        <v>93.36</v>
      </c>
      <c r="G1820">
        <v>53.799471378541</v>
      </c>
      <c r="H1820">
        <v>-1.3900097879782201</v>
      </c>
      <c r="I1820">
        <v>-12.3665693690939</v>
      </c>
      <c r="J1820">
        <v>0.89789310419598101</v>
      </c>
      <c r="K1820">
        <v>94.337104680313303</v>
      </c>
      <c r="L1820">
        <v>87.756208518542607</v>
      </c>
      <c r="M1820">
        <v>49.352518492710203</v>
      </c>
      <c r="N1820">
        <v>1.0317786437516401</v>
      </c>
      <c r="O1820">
        <v>35.497000856897998</v>
      </c>
      <c r="P1820">
        <v>542.35585523599798</v>
      </c>
      <c r="Q1820">
        <v>0.126416928529728</v>
      </c>
    </row>
    <row r="1821" spans="1:17" hidden="1" x14ac:dyDescent="0.3">
      <c r="A1821" t="s">
        <v>3798</v>
      </c>
      <c r="B1821" t="s">
        <v>3799</v>
      </c>
      <c r="C1821" t="str">
        <f>IFERROR(VLOOKUP(Table1[[#This Row],[Ticker]],[1]!Table1[[Symbol]:[Industry]],2,FALSE),"-")</f>
        <v>-</v>
      </c>
      <c r="D1821" t="s">
        <v>338</v>
      </c>
      <c r="E1821">
        <v>487.73601530000002</v>
      </c>
      <c r="F1821">
        <v>137</v>
      </c>
      <c r="G1821">
        <v>-21.8702654169734</v>
      </c>
      <c r="H1821">
        <v>-11.829818115530401</v>
      </c>
      <c r="I1821">
        <v>17.132501366216498</v>
      </c>
      <c r="J1821">
        <v>-1.1265300442212201</v>
      </c>
      <c r="K1821">
        <v>136.72216074793101</v>
      </c>
      <c r="L1821">
        <v>124.858315621092</v>
      </c>
      <c r="M1821">
        <v>57.1347204895525</v>
      </c>
      <c r="N1821">
        <v>0.50885956791482001</v>
      </c>
      <c r="O1821">
        <v>25.583941605839399</v>
      </c>
      <c r="P1821">
        <v>38.383838383838302</v>
      </c>
      <c r="Q1821">
        <v>0.14067788236636</v>
      </c>
    </row>
    <row r="1822" spans="1:17" hidden="1" x14ac:dyDescent="0.3">
      <c r="A1822" t="s">
        <v>3800</v>
      </c>
      <c r="B1822" t="s">
        <v>3801</v>
      </c>
      <c r="C1822" t="str">
        <f>IFERROR(VLOOKUP(Table1[[#This Row],[Ticker]],[1]!Table1[[Symbol]:[Industry]],2,FALSE),"-")</f>
        <v>-</v>
      </c>
      <c r="D1822" t="s">
        <v>609</v>
      </c>
      <c r="E1822">
        <v>487.5855952</v>
      </c>
      <c r="F1822">
        <v>639.20000000000005</v>
      </c>
      <c r="G1822">
        <v>182.15570473745299</v>
      </c>
      <c r="H1822">
        <v>3.8318601521097002</v>
      </c>
      <c r="I1822">
        <v>101.588938399973</v>
      </c>
      <c r="J1822">
        <v>-6.5289759024141896</v>
      </c>
      <c r="K1822">
        <v>601.857126241993</v>
      </c>
      <c r="L1822">
        <v>446.852514338709</v>
      </c>
      <c r="M1822">
        <v>38.7295741927554</v>
      </c>
      <c r="N1822">
        <v>0.44298197168528403</v>
      </c>
      <c r="O1822">
        <v>10.622653316645801</v>
      </c>
      <c r="P1822">
        <v>232.74336283185801</v>
      </c>
      <c r="Q1822">
        <v>0.17394069628327599</v>
      </c>
    </row>
    <row r="1823" spans="1:17" hidden="1" x14ac:dyDescent="0.3">
      <c r="A1823" t="s">
        <v>3802</v>
      </c>
      <c r="B1823" t="s">
        <v>3803</v>
      </c>
      <c r="C1823" t="str">
        <f>IFERROR(VLOOKUP(Table1[[#This Row],[Ticker]],[1]!Table1[[Symbol]:[Industry]],2,FALSE),"-")</f>
        <v>-</v>
      </c>
      <c r="E1823">
        <v>487.12213800000001</v>
      </c>
      <c r="F1823">
        <v>32.85</v>
      </c>
      <c r="G1823">
        <v>769.18157563595003</v>
      </c>
      <c r="H1823">
        <v>-0.70523374777011105</v>
      </c>
      <c r="I1823">
        <v>97.108103662240197</v>
      </c>
      <c r="J1823">
        <v>-19.393910299121099</v>
      </c>
      <c r="K1823">
        <v>36.087345455799799</v>
      </c>
      <c r="L1823">
        <v>24.439504241414198</v>
      </c>
      <c r="M1823">
        <v>24.4360457479956</v>
      </c>
      <c r="N1823">
        <v>2.6182813551875799</v>
      </c>
      <c r="O1823">
        <v>47.792998477929899</v>
      </c>
      <c r="P1823">
        <v>794.85153909016606</v>
      </c>
      <c r="Q1823">
        <v>0.20268596087597399</v>
      </c>
    </row>
    <row r="1824" spans="1:17" hidden="1" x14ac:dyDescent="0.3">
      <c r="A1824" t="s">
        <v>3804</v>
      </c>
      <c r="B1824" t="s">
        <v>3805</v>
      </c>
      <c r="C1824" t="str">
        <f>IFERROR(VLOOKUP(Table1[[#This Row],[Ticker]],[1]!Table1[[Symbol]:[Industry]],2,FALSE),"-")</f>
        <v>-</v>
      </c>
      <c r="D1824" t="s">
        <v>647</v>
      </c>
      <c r="E1824">
        <v>485.50725</v>
      </c>
      <c r="F1824">
        <v>423.1</v>
      </c>
      <c r="G1824">
        <v>130.90978184596599</v>
      </c>
      <c r="H1824">
        <v>48.218326593198498</v>
      </c>
      <c r="I1824">
        <v>83.040521642601107</v>
      </c>
      <c r="J1824">
        <v>16.930314777449102</v>
      </c>
      <c r="K1824">
        <v>335.72665773041899</v>
      </c>
      <c r="L1824">
        <v>263.86809138938003</v>
      </c>
      <c r="M1824">
        <v>74.634697077363995</v>
      </c>
      <c r="N1824">
        <v>2.2503253619712398</v>
      </c>
      <c r="O1824">
        <v>6.3578350271803199</v>
      </c>
      <c r="P1824">
        <v>189.398084815321</v>
      </c>
      <c r="Q1824">
        <v>0.103915690495196</v>
      </c>
    </row>
    <row r="1825" spans="1:17" hidden="1" x14ac:dyDescent="0.3">
      <c r="A1825" t="s">
        <v>3806</v>
      </c>
      <c r="B1825" t="s">
        <v>3807</v>
      </c>
      <c r="C1825" t="str">
        <f>IFERROR(VLOOKUP(Table1[[#This Row],[Ticker]],[1]!Table1[[Symbol]:[Industry]],2,FALSE),"-")</f>
        <v>-</v>
      </c>
      <c r="D1825" t="s">
        <v>989</v>
      </c>
      <c r="E1825">
        <v>485.16646419199998</v>
      </c>
      <c r="F1825">
        <v>124.03</v>
      </c>
      <c r="G1825">
        <v>-1.39140633998708</v>
      </c>
      <c r="H1825">
        <v>-4.2978966193703698</v>
      </c>
      <c r="I1825">
        <v>18.1352298758421</v>
      </c>
      <c r="J1825">
        <v>-1.76990431039065</v>
      </c>
      <c r="K1825">
        <v>112.357718111689</v>
      </c>
      <c r="L1825">
        <v>102.293008922905</v>
      </c>
      <c r="M1825">
        <v>57.106001682477</v>
      </c>
      <c r="N1825">
        <v>1.2751770431481599</v>
      </c>
      <c r="O1825">
        <v>9.7315165685721094</v>
      </c>
      <c r="P1825">
        <v>48.717026378896797</v>
      </c>
      <c r="Q1825">
        <v>8.1518814943970005E-3</v>
      </c>
    </row>
    <row r="1826" spans="1:17" hidden="1" x14ac:dyDescent="0.3">
      <c r="A1826" t="s">
        <v>3808</v>
      </c>
      <c r="B1826" t="s">
        <v>3809</v>
      </c>
      <c r="C1826" t="str">
        <f>IFERROR(VLOOKUP(Table1[[#This Row],[Ticker]],[1]!Table1[[Symbol]:[Industry]],2,FALSE),"-")</f>
        <v>-</v>
      </c>
      <c r="D1826" t="s">
        <v>21</v>
      </c>
      <c r="E1826">
        <v>484.66765498999899</v>
      </c>
      <c r="F1826">
        <v>140.15</v>
      </c>
      <c r="G1826">
        <v>-0.92586020543939096</v>
      </c>
      <c r="H1826">
        <v>4.8742150710110401</v>
      </c>
      <c r="I1826">
        <v>-28.8236979832514</v>
      </c>
      <c r="J1826">
        <v>-10.9976913399837</v>
      </c>
      <c r="K1826">
        <v>133.20242184171201</v>
      </c>
      <c r="L1826">
        <v>124.654143952399</v>
      </c>
      <c r="M1826">
        <v>52.221538961841603</v>
      </c>
      <c r="N1826">
        <v>1.1413014747468899</v>
      </c>
      <c r="O1826">
        <v>23.938637174455899</v>
      </c>
      <c r="P1826">
        <v>77.742549143944203</v>
      </c>
      <c r="Q1826">
        <v>0.16632271061385301</v>
      </c>
    </row>
    <row r="1827" spans="1:17" hidden="1" x14ac:dyDescent="0.3">
      <c r="A1827" t="s">
        <v>3810</v>
      </c>
      <c r="B1827" t="s">
        <v>3811</v>
      </c>
      <c r="C1827" t="str">
        <f>IFERROR(VLOOKUP(Table1[[#This Row],[Ticker]],[1]!Table1[[Symbol]:[Industry]],2,FALSE),"-")</f>
        <v>-</v>
      </c>
      <c r="D1827" t="s">
        <v>550</v>
      </c>
      <c r="E1827">
        <v>483.99999120000001</v>
      </c>
      <c r="F1827">
        <v>397.6</v>
      </c>
      <c r="G1827">
        <v>-37.607947950339501</v>
      </c>
      <c r="H1827">
        <v>-18.233187493370899</v>
      </c>
      <c r="I1827">
        <v>-23.202858949963701</v>
      </c>
      <c r="J1827">
        <v>-7.2186466073580799</v>
      </c>
      <c r="M1827">
        <v>38.301621195216498</v>
      </c>
      <c r="O1827">
        <v>37.550301810865101</v>
      </c>
      <c r="P1827">
        <v>46.987060998151499</v>
      </c>
    </row>
    <row r="1828" spans="1:17" hidden="1" x14ac:dyDescent="0.3">
      <c r="A1828" t="s">
        <v>3812</v>
      </c>
      <c r="B1828" t="s">
        <v>3813</v>
      </c>
      <c r="C1828" t="str">
        <f>IFERROR(VLOOKUP(Table1[[#This Row],[Ticker]],[1]!Table1[[Symbol]:[Industry]],2,FALSE),"-")</f>
        <v>-</v>
      </c>
      <c r="D1828" t="s">
        <v>159</v>
      </c>
      <c r="E1828">
        <v>483.129669898999</v>
      </c>
      <c r="F1828">
        <v>42.53</v>
      </c>
      <c r="G1828">
        <v>-24.648585782006499</v>
      </c>
      <c r="H1828">
        <v>-11.017776114431699</v>
      </c>
      <c r="I1828">
        <v>-36.453968561139597</v>
      </c>
      <c r="J1828">
        <v>-1.8373658075808099</v>
      </c>
      <c r="K1828">
        <v>44.114055957651601</v>
      </c>
      <c r="L1828">
        <v>50.7562795016362</v>
      </c>
      <c r="M1828">
        <v>58.921069160510299</v>
      </c>
      <c r="N1828">
        <v>1.17020743570875</v>
      </c>
      <c r="O1828">
        <v>76.346108629202902</v>
      </c>
      <c r="P1828">
        <v>18.965034965034899</v>
      </c>
      <c r="Q1828">
        <v>-7.3543953485584998E-2</v>
      </c>
    </row>
    <row r="1829" spans="1:17" hidden="1" x14ac:dyDescent="0.3">
      <c r="A1829" t="s">
        <v>3814</v>
      </c>
      <c r="B1829" t="s">
        <v>3815</v>
      </c>
      <c r="C1829" t="str">
        <f>IFERROR(VLOOKUP(Table1[[#This Row],[Ticker]],[1]!Table1[[Symbol]:[Industry]],2,FALSE),"-")</f>
        <v>-</v>
      </c>
      <c r="D1829" t="s">
        <v>713</v>
      </c>
      <c r="E1829">
        <v>481.92970355999898</v>
      </c>
      <c r="F1829">
        <v>28.17</v>
      </c>
      <c r="G1829">
        <v>0.70957894147759804</v>
      </c>
      <c r="H1829">
        <v>0.66606679447397499</v>
      </c>
      <c r="I1829">
        <v>1.05569970883974</v>
      </c>
      <c r="J1829">
        <v>-0.23075068347286301</v>
      </c>
      <c r="K1829">
        <v>26.811091872692199</v>
      </c>
      <c r="L1829">
        <v>24.921673984005601</v>
      </c>
      <c r="M1829">
        <v>56.344784633490001</v>
      </c>
      <c r="N1829">
        <v>1.11486396068018</v>
      </c>
      <c r="O1829">
        <v>6.5317713880014203</v>
      </c>
      <c r="P1829">
        <v>40.85</v>
      </c>
      <c r="Q1829">
        <v>3.3094991646369998E-3</v>
      </c>
    </row>
    <row r="1830" spans="1:17" hidden="1" x14ac:dyDescent="0.3">
      <c r="A1830" t="s">
        <v>3816</v>
      </c>
      <c r="B1830" t="s">
        <v>3817</v>
      </c>
      <c r="C1830" t="str">
        <f>IFERROR(VLOOKUP(Table1[[#This Row],[Ticker]],[1]!Table1[[Symbol]:[Industry]],2,FALSE),"-")</f>
        <v>-</v>
      </c>
      <c r="D1830" t="s">
        <v>140</v>
      </c>
      <c r="E1830">
        <v>480.69908144999999</v>
      </c>
      <c r="F1830">
        <v>31.5</v>
      </c>
      <c r="G1830">
        <v>-5.2110724408312201</v>
      </c>
      <c r="H1830">
        <v>-8.4595170629994492</v>
      </c>
      <c r="I1830">
        <v>-31.919786292630601</v>
      </c>
      <c r="J1830">
        <v>8.6440182781204999</v>
      </c>
      <c r="K1830">
        <v>31.2315589078923</v>
      </c>
      <c r="L1830">
        <v>31.960996386028299</v>
      </c>
      <c r="M1830">
        <v>57.643575742249901</v>
      </c>
      <c r="N1830">
        <v>1.4094544793141299</v>
      </c>
      <c r="O1830">
        <v>42.2222222222222</v>
      </c>
      <c r="P1830">
        <v>27.016129032258</v>
      </c>
      <c r="Q1830">
        <v>-3.3052476352780002E-3</v>
      </c>
    </row>
    <row r="1831" spans="1:17" hidden="1" x14ac:dyDescent="0.3">
      <c r="A1831" t="s">
        <v>3818</v>
      </c>
      <c r="B1831" t="s">
        <v>3819</v>
      </c>
      <c r="C1831" t="str">
        <f>IFERROR(VLOOKUP(Table1[[#This Row],[Ticker]],[1]!Table1[[Symbol]:[Industry]],2,FALSE),"-")</f>
        <v>-</v>
      </c>
      <c r="D1831" t="s">
        <v>989</v>
      </c>
      <c r="E1831">
        <v>478.63093796999999</v>
      </c>
      <c r="F1831">
        <v>564.45000000000005</v>
      </c>
      <c r="G1831">
        <v>22.285475602140899</v>
      </c>
      <c r="H1831">
        <v>12.0634243651243</v>
      </c>
      <c r="I1831">
        <v>23.352344720975399</v>
      </c>
      <c r="J1831">
        <v>8.1307730014186301</v>
      </c>
      <c r="K1831">
        <v>479.49975488495102</v>
      </c>
      <c r="L1831">
        <v>437.12805804660297</v>
      </c>
      <c r="M1831">
        <v>62.9279865813592</v>
      </c>
      <c r="N1831">
        <v>1.9914792270261901</v>
      </c>
      <c r="O1831">
        <v>6.1032863849765002</v>
      </c>
      <c r="P1831">
        <v>55.388850653819603</v>
      </c>
      <c r="Q1831">
        <v>5.9060644255265998E-2</v>
      </c>
    </row>
    <row r="1832" spans="1:17" hidden="1" x14ac:dyDescent="0.3">
      <c r="A1832" t="s">
        <v>3820</v>
      </c>
      <c r="B1832" t="s">
        <v>3821</v>
      </c>
      <c r="C1832" t="str">
        <f>IFERROR(VLOOKUP(Table1[[#This Row],[Ticker]],[1]!Table1[[Symbol]:[Industry]],2,FALSE),"-")</f>
        <v>-</v>
      </c>
      <c r="D1832" t="s">
        <v>1533</v>
      </c>
      <c r="E1832">
        <v>477.610154639999</v>
      </c>
      <c r="F1832">
        <v>300.2</v>
      </c>
      <c r="G1832">
        <v>-23.734479583247801</v>
      </c>
      <c r="H1832">
        <v>-10.9684089435007</v>
      </c>
      <c r="I1832">
        <v>-9.3293905828719499</v>
      </c>
      <c r="J1832">
        <v>-5.8584073405412802</v>
      </c>
      <c r="K1832">
        <v>299.84436014478001</v>
      </c>
      <c r="M1832">
        <v>43.443594435743599</v>
      </c>
      <c r="N1832">
        <v>0.60495531587057005</v>
      </c>
      <c r="O1832">
        <v>21.2524983344437</v>
      </c>
      <c r="P1832">
        <v>60.106666666666598</v>
      </c>
    </row>
    <row r="1833" spans="1:17" hidden="1" x14ac:dyDescent="0.3">
      <c r="A1833" t="s">
        <v>3822</v>
      </c>
      <c r="B1833" t="s">
        <v>3823</v>
      </c>
      <c r="C1833" t="str">
        <f>IFERROR(VLOOKUP(Table1[[#This Row],[Ticker]],[1]!Table1[[Symbol]:[Industry]],2,FALSE),"-")</f>
        <v>-</v>
      </c>
      <c r="D1833" t="s">
        <v>193</v>
      </c>
      <c r="E1833">
        <v>476.29999913400002</v>
      </c>
      <c r="F1833">
        <v>38.97</v>
      </c>
      <c r="G1833">
        <v>19.1999250216208</v>
      </c>
      <c r="H1833">
        <v>-7.8887430489264698</v>
      </c>
      <c r="I1833">
        <v>-15.161298621533801</v>
      </c>
      <c r="J1833">
        <v>-6.2452064558980203</v>
      </c>
      <c r="K1833">
        <v>39.832192666822998</v>
      </c>
      <c r="L1833">
        <v>37.7650267309211</v>
      </c>
      <c r="M1833">
        <v>35.914358114914599</v>
      </c>
      <c r="N1833">
        <v>0.72320003185095005</v>
      </c>
      <c r="O1833">
        <v>27.662304336669202</v>
      </c>
      <c r="P1833">
        <v>54.3366336633663</v>
      </c>
      <c r="Q1833">
        <v>4.9550838464070997E-2</v>
      </c>
    </row>
    <row r="1834" spans="1:17" hidden="1" x14ac:dyDescent="0.3">
      <c r="A1834" t="s">
        <v>3824</v>
      </c>
      <c r="B1834" t="s">
        <v>3825</v>
      </c>
      <c r="C1834" t="str">
        <f>IFERROR(VLOOKUP(Table1[[#This Row],[Ticker]],[1]!Table1[[Symbol]:[Industry]],2,FALSE),"-")</f>
        <v>-</v>
      </c>
      <c r="D1834" t="s">
        <v>647</v>
      </c>
      <c r="E1834">
        <v>475.75155095000002</v>
      </c>
      <c r="F1834">
        <v>179.75</v>
      </c>
      <c r="G1834">
        <v>-34.978742465315399</v>
      </c>
      <c r="H1834">
        <v>-7.6697888005604602</v>
      </c>
      <c r="I1834">
        <v>-12.229061781663299</v>
      </c>
      <c r="J1834">
        <v>-0.88779368453437602</v>
      </c>
      <c r="K1834">
        <v>175.11015241937099</v>
      </c>
      <c r="L1834">
        <v>172.82410877901</v>
      </c>
      <c r="M1834">
        <v>53.532691598059401</v>
      </c>
      <c r="N1834">
        <v>0.77104100153441502</v>
      </c>
      <c r="O1834">
        <v>27.621696801112599</v>
      </c>
      <c r="P1834">
        <v>32.558997050147497</v>
      </c>
      <c r="Q1834">
        <v>7.8646775112287001E-2</v>
      </c>
    </row>
    <row r="1835" spans="1:17" hidden="1" x14ac:dyDescent="0.3">
      <c r="A1835" t="s">
        <v>3826</v>
      </c>
      <c r="B1835" t="s">
        <v>3827</v>
      </c>
      <c r="C1835" t="str">
        <f>IFERROR(VLOOKUP(Table1[[#This Row],[Ticker]],[1]!Table1[[Symbol]:[Industry]],2,FALSE),"-")</f>
        <v>-</v>
      </c>
      <c r="D1835" t="s">
        <v>130</v>
      </c>
      <c r="E1835">
        <v>475.48325822499999</v>
      </c>
      <c r="F1835">
        <v>250.75</v>
      </c>
      <c r="G1835">
        <v>-69.479487263739301</v>
      </c>
      <c r="H1835">
        <v>-10.963198948124599</v>
      </c>
      <c r="I1835">
        <v>-55.074398263363499</v>
      </c>
      <c r="J1835">
        <v>-2.52709298560488</v>
      </c>
      <c r="K1835">
        <v>263.20873300145701</v>
      </c>
      <c r="M1835">
        <v>33.0470035841035</v>
      </c>
      <c r="N1835">
        <v>0.50589112570210504</v>
      </c>
      <c r="O1835">
        <v>77.966101694915196</v>
      </c>
      <c r="P1835">
        <v>13.103292737934099</v>
      </c>
    </row>
    <row r="1836" spans="1:17" hidden="1" x14ac:dyDescent="0.3">
      <c r="A1836" t="s">
        <v>3828</v>
      </c>
      <c r="B1836" t="s">
        <v>3829</v>
      </c>
      <c r="C1836" t="str">
        <f>IFERROR(VLOOKUP(Table1[[#This Row],[Ticker]],[1]!Table1[[Symbol]:[Industry]],2,FALSE),"-")</f>
        <v>-</v>
      </c>
      <c r="D1836" t="s">
        <v>288</v>
      </c>
      <c r="E1836">
        <v>475.24314891</v>
      </c>
      <c r="F1836">
        <v>321.89999999999998</v>
      </c>
      <c r="G1836">
        <v>35.764339454510598</v>
      </c>
      <c r="H1836">
        <v>26.172764060517199</v>
      </c>
      <c r="I1836">
        <v>-0.47499319415979102</v>
      </c>
      <c r="J1836">
        <v>-2.6790225324575698</v>
      </c>
      <c r="K1836">
        <v>281.98158250883102</v>
      </c>
      <c r="L1836">
        <v>251.90095448682601</v>
      </c>
      <c r="M1836">
        <v>52.2749332808228</v>
      </c>
      <c r="N1836">
        <v>2.0763490389960899</v>
      </c>
      <c r="O1836">
        <v>14.274619447033199</v>
      </c>
      <c r="P1836">
        <v>76.238707911305696</v>
      </c>
      <c r="Q1836">
        <v>6.9531283532122998E-2</v>
      </c>
    </row>
    <row r="1837" spans="1:17" hidden="1" x14ac:dyDescent="0.3">
      <c r="A1837" t="s">
        <v>3830</v>
      </c>
      <c r="B1837" t="s">
        <v>3831</v>
      </c>
      <c r="C1837" t="str">
        <f>IFERROR(VLOOKUP(Table1[[#This Row],[Ticker]],[1]!Table1[[Symbol]:[Industry]],2,FALSE),"-")</f>
        <v>-</v>
      </c>
      <c r="D1837" t="s">
        <v>550</v>
      </c>
      <c r="E1837">
        <v>473.22215923499999</v>
      </c>
      <c r="F1837">
        <v>515.54999999999995</v>
      </c>
      <c r="G1837">
        <v>-13.4352840158787</v>
      </c>
      <c r="H1837">
        <v>-3.18779092191695</v>
      </c>
      <c r="I1837">
        <v>-9.4378944024867497</v>
      </c>
      <c r="J1837">
        <v>-3.6487401502873702</v>
      </c>
      <c r="K1837">
        <v>498.78621873402</v>
      </c>
      <c r="L1837">
        <v>469.526175142471</v>
      </c>
      <c r="M1837">
        <v>45.688358888596099</v>
      </c>
      <c r="N1837">
        <v>1.0319659486129</v>
      </c>
      <c r="O1837">
        <v>12.307244690136701</v>
      </c>
      <c r="P1837">
        <v>25.590742996345899</v>
      </c>
      <c r="Q1837">
        <v>-3.6604534770313002E-2</v>
      </c>
    </row>
    <row r="1838" spans="1:17" hidden="1" x14ac:dyDescent="0.3">
      <c r="A1838" t="s">
        <v>3832</v>
      </c>
      <c r="B1838" t="s">
        <v>3833</v>
      </c>
      <c r="C1838" t="str">
        <f>IFERROR(VLOOKUP(Table1[[#This Row],[Ticker]],[1]!Table1[[Symbol]:[Industry]],2,FALSE),"-")</f>
        <v>-</v>
      </c>
      <c r="D1838" t="s">
        <v>989</v>
      </c>
      <c r="E1838">
        <v>472.78146520799999</v>
      </c>
      <c r="F1838">
        <v>39.72</v>
      </c>
      <c r="G1838">
        <v>36.122297238248798</v>
      </c>
      <c r="H1838">
        <v>-11.0086704442331</v>
      </c>
      <c r="I1838">
        <v>28.840945651980299</v>
      </c>
      <c r="J1838">
        <v>3.6119575381330402</v>
      </c>
      <c r="K1838">
        <v>37.477588190843903</v>
      </c>
      <c r="L1838">
        <v>33.424209292799901</v>
      </c>
      <c r="M1838">
        <v>52.202596222380102</v>
      </c>
      <c r="N1838">
        <v>1.23660949060893</v>
      </c>
      <c r="O1838">
        <v>17.69889224572</v>
      </c>
      <c r="P1838">
        <v>66.192468619246796</v>
      </c>
      <c r="Q1838">
        <v>6.3842335538785003E-2</v>
      </c>
    </row>
    <row r="1839" spans="1:17" hidden="1" x14ac:dyDescent="0.3">
      <c r="A1839" t="s">
        <v>3834</v>
      </c>
      <c r="B1839" t="s">
        <v>3835</v>
      </c>
      <c r="C1839" t="str">
        <f>IFERROR(VLOOKUP(Table1[[#This Row],[Ticker]],[1]!Table1[[Symbol]:[Industry]],2,FALSE),"-")</f>
        <v>-</v>
      </c>
      <c r="D1839" t="s">
        <v>46</v>
      </c>
      <c r="E1839">
        <v>472.42411600000003</v>
      </c>
      <c r="F1839">
        <v>409.55</v>
      </c>
      <c r="G1839">
        <v>-18.807602071306199</v>
      </c>
      <c r="H1839">
        <v>-32.056661400553601</v>
      </c>
      <c r="I1839">
        <v>-4.4025130709303602</v>
      </c>
      <c r="J1839">
        <v>-4.8121829227572297</v>
      </c>
      <c r="M1839">
        <v>38.951009660156302</v>
      </c>
      <c r="O1839">
        <v>44.548895128799799</v>
      </c>
      <c r="P1839">
        <v>34.278688524590102</v>
      </c>
    </row>
    <row r="1840" spans="1:17" hidden="1" x14ac:dyDescent="0.3">
      <c r="A1840" t="s">
        <v>3836</v>
      </c>
      <c r="B1840" t="s">
        <v>3837</v>
      </c>
      <c r="C1840" t="str">
        <f>IFERROR(VLOOKUP(Table1[[#This Row],[Ticker]],[1]!Table1[[Symbol]:[Industry]],2,FALSE),"-")</f>
        <v>-</v>
      </c>
      <c r="D1840" t="s">
        <v>1103</v>
      </c>
      <c r="E1840">
        <v>471.13165255000001</v>
      </c>
      <c r="F1840">
        <v>224.9</v>
      </c>
      <c r="G1840">
        <v>79.718164399665696</v>
      </c>
      <c r="H1840">
        <v>-4.6985110586944803</v>
      </c>
      <c r="I1840">
        <v>36.065620141640103</v>
      </c>
      <c r="J1840">
        <v>2.2992622708278199</v>
      </c>
      <c r="K1840">
        <v>209.09405325865299</v>
      </c>
      <c r="L1840">
        <v>176.94893964916599</v>
      </c>
      <c r="M1840">
        <v>55.038052304978599</v>
      </c>
      <c r="N1840">
        <v>2.1520498193750899</v>
      </c>
      <c r="O1840">
        <v>12.894619831036</v>
      </c>
      <c r="P1840">
        <v>129.48979591836701</v>
      </c>
      <c r="Q1840">
        <v>9.3213054727417005E-2</v>
      </c>
    </row>
    <row r="1841" spans="1:17" hidden="1" x14ac:dyDescent="0.3">
      <c r="A1841" t="s">
        <v>3838</v>
      </c>
      <c r="B1841" t="s">
        <v>3839</v>
      </c>
      <c r="C1841" t="str">
        <f>IFERROR(VLOOKUP(Table1[[#This Row],[Ticker]],[1]!Table1[[Symbol]:[Industry]],2,FALSE),"-")</f>
        <v>-</v>
      </c>
      <c r="D1841" t="s">
        <v>253</v>
      </c>
      <c r="E1841">
        <v>470.89379558000002</v>
      </c>
      <c r="F1841">
        <v>380.9</v>
      </c>
      <c r="G1841">
        <v>9.9781846939325796</v>
      </c>
      <c r="H1841">
        <v>-2.64851105869448</v>
      </c>
      <c r="I1841">
        <v>-18.498191550771001</v>
      </c>
      <c r="J1841">
        <v>-1.1447757692101701</v>
      </c>
      <c r="K1841">
        <v>373.703570759022</v>
      </c>
      <c r="L1841">
        <v>359.158356723569</v>
      </c>
      <c r="M1841">
        <v>57.925812600975298</v>
      </c>
      <c r="N1841">
        <v>0.76365844127404303</v>
      </c>
      <c r="O1841">
        <v>28.327645051194501</v>
      </c>
      <c r="P1841">
        <v>49.666011787819201</v>
      </c>
      <c r="Q1841">
        <v>-1.8371911819001999E-2</v>
      </c>
    </row>
    <row r="1842" spans="1:17" hidden="1" x14ac:dyDescent="0.3">
      <c r="A1842" t="s">
        <v>3840</v>
      </c>
      <c r="B1842" t="s">
        <v>3841</v>
      </c>
      <c r="C1842" t="str">
        <f>IFERROR(VLOOKUP(Table1[[#This Row],[Ticker]],[1]!Table1[[Symbol]:[Industry]],2,FALSE),"-")</f>
        <v>-</v>
      </c>
      <c r="D1842" t="s">
        <v>29</v>
      </c>
      <c r="E1842">
        <v>469.26744255</v>
      </c>
      <c r="F1842">
        <v>1.71</v>
      </c>
      <c r="G1842">
        <v>5.8684980842459797</v>
      </c>
      <c r="H1842">
        <v>-19.871971560456799</v>
      </c>
      <c r="I1842">
        <v>-21.2648744538396</v>
      </c>
      <c r="J1842">
        <v>-1.0507150328489701</v>
      </c>
      <c r="K1842">
        <v>1.73994936640819</v>
      </c>
      <c r="L1842">
        <v>1.73391962702324</v>
      </c>
      <c r="M1842">
        <v>13.4162950703556</v>
      </c>
      <c r="N1842">
        <v>0.77781603280393896</v>
      </c>
      <c r="O1842">
        <v>34.502923976608102</v>
      </c>
      <c r="P1842">
        <v>42.5</v>
      </c>
      <c r="Q1842">
        <v>-4.3989313489500997E-2</v>
      </c>
    </row>
    <row r="1843" spans="1:17" hidden="1" x14ac:dyDescent="0.3">
      <c r="A1843" t="s">
        <v>3842</v>
      </c>
      <c r="B1843" t="s">
        <v>3843</v>
      </c>
      <c r="C1843" t="str">
        <f>IFERROR(VLOOKUP(Table1[[#This Row],[Ticker]],[1]!Table1[[Symbol]:[Industry]],2,FALSE),"-")</f>
        <v>-</v>
      </c>
      <c r="D1843" t="s">
        <v>901</v>
      </c>
      <c r="E1843">
        <v>468.75266399999998</v>
      </c>
      <c r="F1843">
        <v>246.66</v>
      </c>
      <c r="G1843">
        <v>-7.6790521889679999</v>
      </c>
      <c r="H1843">
        <v>17.192138905675598</v>
      </c>
      <c r="I1843">
        <v>4.7285419581048096</v>
      </c>
      <c r="J1843">
        <v>-4.6685150713772003</v>
      </c>
      <c r="K1843">
        <v>217.41058261427401</v>
      </c>
      <c r="L1843">
        <v>203.70051696698201</v>
      </c>
      <c r="M1843">
        <v>58.831708048029597</v>
      </c>
      <c r="N1843">
        <v>3.2575775709339299</v>
      </c>
      <c r="O1843">
        <v>7.1555987999675601</v>
      </c>
      <c r="P1843">
        <v>47.568052647322702</v>
      </c>
      <c r="Q1843">
        <v>-7.4978645182608994E-2</v>
      </c>
    </row>
    <row r="1844" spans="1:17" hidden="1" x14ac:dyDescent="0.3">
      <c r="A1844" t="s">
        <v>3844</v>
      </c>
      <c r="B1844" t="s">
        <v>3845</v>
      </c>
      <c r="C1844" t="str">
        <f>IFERROR(VLOOKUP(Table1[[#This Row],[Ticker]],[1]!Table1[[Symbol]:[Industry]],2,FALSE),"-")</f>
        <v>-</v>
      </c>
      <c r="D1844" t="s">
        <v>258</v>
      </c>
      <c r="E1844">
        <v>468.49895429999998</v>
      </c>
      <c r="F1844">
        <v>958.2</v>
      </c>
      <c r="G1844">
        <v>97.686679902427798</v>
      </c>
      <c r="H1844">
        <v>-3.9451995053829201</v>
      </c>
      <c r="I1844">
        <v>36.286711625618203</v>
      </c>
      <c r="J1844">
        <v>-9.3398005785716798</v>
      </c>
      <c r="K1844">
        <v>945.58230100213495</v>
      </c>
      <c r="L1844">
        <v>761.53032941977801</v>
      </c>
      <c r="M1844">
        <v>47.049033673765699</v>
      </c>
      <c r="N1844">
        <v>0.53374617099009802</v>
      </c>
      <c r="O1844">
        <v>19.056564391567498</v>
      </c>
      <c r="P1844">
        <v>162.41270710666799</v>
      </c>
      <c r="Q1844">
        <v>0.13061190961602001</v>
      </c>
    </row>
    <row r="1845" spans="1:17" hidden="1" x14ac:dyDescent="0.3">
      <c r="A1845" t="s">
        <v>3846</v>
      </c>
      <c r="B1845" t="s">
        <v>3847</v>
      </c>
      <c r="C1845" t="str">
        <f>IFERROR(VLOOKUP(Table1[[#This Row],[Ticker]],[1]!Table1[[Symbol]:[Industry]],2,FALSE),"-")</f>
        <v>-</v>
      </c>
      <c r="D1845" t="s">
        <v>193</v>
      </c>
      <c r="E1845">
        <v>466.06144</v>
      </c>
      <c r="F1845">
        <v>201.5</v>
      </c>
      <c r="G1845">
        <v>-22.416056203382801</v>
      </c>
      <c r="H1845">
        <v>-10.773107050937501</v>
      </c>
      <c r="I1845">
        <v>-8.0109672030070005</v>
      </c>
      <c r="J1845">
        <v>-8.3051793185632601</v>
      </c>
      <c r="K1845">
        <v>197.478331504078</v>
      </c>
      <c r="M1845">
        <v>40.063563735733801</v>
      </c>
      <c r="N1845">
        <v>0.722361864688295</v>
      </c>
      <c r="O1845">
        <v>29.851116625310102</v>
      </c>
      <c r="P1845">
        <v>53.699466056445402</v>
      </c>
    </row>
    <row r="1846" spans="1:17" hidden="1" x14ac:dyDescent="0.3">
      <c r="A1846" t="s">
        <v>3848</v>
      </c>
      <c r="B1846" t="s">
        <v>3849</v>
      </c>
      <c r="C1846" t="str">
        <f>IFERROR(VLOOKUP(Table1[[#This Row],[Ticker]],[1]!Table1[[Symbol]:[Industry]],2,FALSE),"-")</f>
        <v>-</v>
      </c>
      <c r="E1846">
        <v>464.22719999999998</v>
      </c>
      <c r="F1846">
        <v>537.29999999999995</v>
      </c>
      <c r="G1846">
        <v>504.44613834008402</v>
      </c>
      <c r="H1846">
        <v>2.1434153526250501</v>
      </c>
      <c r="I1846">
        <v>58.123524032919399</v>
      </c>
      <c r="J1846">
        <v>-3.2869588854981502</v>
      </c>
      <c r="K1846">
        <v>459.80343867735098</v>
      </c>
      <c r="L1846">
        <v>352.11784029640199</v>
      </c>
      <c r="M1846">
        <v>75.697000415383798</v>
      </c>
      <c r="N1846">
        <v>0.81665972205201098</v>
      </c>
      <c r="O1846">
        <v>0.28847943420808803</v>
      </c>
      <c r="P1846">
        <v>553.64963503649597</v>
      </c>
      <c r="Q1846">
        <v>0.184509173193143</v>
      </c>
    </row>
    <row r="1847" spans="1:17" hidden="1" x14ac:dyDescent="0.3">
      <c r="A1847" t="s">
        <v>3850</v>
      </c>
      <c r="B1847" t="s">
        <v>3851</v>
      </c>
      <c r="C1847" t="str">
        <f>IFERROR(VLOOKUP(Table1[[#This Row],[Ticker]],[1]!Table1[[Symbol]:[Industry]],2,FALSE),"-")</f>
        <v>-</v>
      </c>
      <c r="D1847" t="s">
        <v>253</v>
      </c>
      <c r="E1847">
        <v>463.51995140000002</v>
      </c>
      <c r="F1847">
        <v>28.13</v>
      </c>
      <c r="G1847">
        <v>36.708379594201297</v>
      </c>
      <c r="H1847">
        <v>29.823481234726302</v>
      </c>
      <c r="I1847">
        <v>27.746828985170801</v>
      </c>
      <c r="J1847">
        <v>-7.6463119139858704E-2</v>
      </c>
      <c r="K1847">
        <v>23.037355824941201</v>
      </c>
      <c r="L1847">
        <v>20.939554198465601</v>
      </c>
      <c r="M1847">
        <v>62.698655038384999</v>
      </c>
      <c r="N1847">
        <v>2.9467722656441802</v>
      </c>
      <c r="O1847">
        <v>13.757554212584401</v>
      </c>
      <c r="P1847">
        <v>125.275883043455</v>
      </c>
      <c r="Q1847">
        <v>8.1057470292597994E-2</v>
      </c>
    </row>
    <row r="1848" spans="1:17" hidden="1" x14ac:dyDescent="0.3">
      <c r="A1848" t="s">
        <v>3852</v>
      </c>
      <c r="B1848" t="s">
        <v>3853</v>
      </c>
      <c r="C1848" t="str">
        <f>IFERROR(VLOOKUP(Table1[[#This Row],[Ticker]],[1]!Table1[[Symbol]:[Industry]],2,FALSE),"-")</f>
        <v>-</v>
      </c>
      <c r="D1848" t="s">
        <v>253</v>
      </c>
      <c r="E1848">
        <v>463.336162602</v>
      </c>
      <c r="F1848">
        <v>85.38</v>
      </c>
      <c r="G1848">
        <v>-10.571554179478399</v>
      </c>
      <c r="H1848">
        <v>0.15986016977397299</v>
      </c>
      <c r="I1848">
        <v>-7.7488705741112804</v>
      </c>
      <c r="J1848">
        <v>-7.92060184221803</v>
      </c>
      <c r="K1848">
        <v>80.025805066164907</v>
      </c>
      <c r="L1848">
        <v>78.438995477344093</v>
      </c>
      <c r="M1848">
        <v>56.216053940267102</v>
      </c>
      <c r="N1848">
        <v>1.7705202634164601</v>
      </c>
      <c r="O1848">
        <v>14.4296088076833</v>
      </c>
      <c r="P1848">
        <v>29.363636363636299</v>
      </c>
      <c r="Q1848">
        <v>-5.5941325800454002E-2</v>
      </c>
    </row>
    <row r="1849" spans="1:17" hidden="1" x14ac:dyDescent="0.3">
      <c r="A1849" t="s">
        <v>3854</v>
      </c>
      <c r="B1849" t="s">
        <v>3855</v>
      </c>
      <c r="C1849" t="str">
        <f>IFERROR(VLOOKUP(Table1[[#This Row],[Ticker]],[1]!Table1[[Symbol]:[Industry]],2,FALSE),"-")</f>
        <v>-</v>
      </c>
      <c r="D1849" t="s">
        <v>258</v>
      </c>
      <c r="E1849">
        <v>462.44136009599998</v>
      </c>
      <c r="F1849">
        <v>70.08</v>
      </c>
      <c r="G1849">
        <v>42.913149367530899</v>
      </c>
      <c r="H1849">
        <v>13.5487857661956</v>
      </c>
      <c r="I1849">
        <v>23.790049423593299</v>
      </c>
      <c r="J1849">
        <v>16.746186860438399</v>
      </c>
      <c r="K1849">
        <v>60.591777289621099</v>
      </c>
      <c r="L1849">
        <v>56.577605071156299</v>
      </c>
      <c r="M1849">
        <v>83.399958955647804</v>
      </c>
      <c r="N1849">
        <v>1.87114510731449</v>
      </c>
      <c r="O1849">
        <v>9.4320776255707592</v>
      </c>
      <c r="P1849">
        <v>81.978706829394895</v>
      </c>
      <c r="Q1849">
        <v>0.121943386504235</v>
      </c>
    </row>
    <row r="1850" spans="1:17" hidden="1" x14ac:dyDescent="0.3">
      <c r="A1850" t="s">
        <v>3856</v>
      </c>
      <c r="B1850" t="s">
        <v>3857</v>
      </c>
      <c r="C1850" t="str">
        <f>IFERROR(VLOOKUP(Table1[[#This Row],[Ticker]],[1]!Table1[[Symbol]:[Industry]],2,FALSE),"-")</f>
        <v>-</v>
      </c>
      <c r="D1850" t="s">
        <v>220</v>
      </c>
      <c r="E1850">
        <v>462.20784336000003</v>
      </c>
      <c r="F1850">
        <v>204.65</v>
      </c>
      <c r="G1850">
        <v>134.20305241880001</v>
      </c>
      <c r="H1850">
        <v>11.270307261249201</v>
      </c>
      <c r="I1850">
        <v>-2.0308205440451799</v>
      </c>
      <c r="J1850">
        <v>-5.1569952260856899</v>
      </c>
      <c r="K1850">
        <v>172.38558489323</v>
      </c>
      <c r="L1850">
        <v>144.189924758648</v>
      </c>
      <c r="M1850">
        <v>67.2616679153641</v>
      </c>
      <c r="N1850">
        <v>1.2537472141702199</v>
      </c>
      <c r="O1850">
        <v>7.3540190569264503</v>
      </c>
      <c r="P1850">
        <v>193.82627422828401</v>
      </c>
      <c r="Q1850">
        <v>0.135402668717681</v>
      </c>
    </row>
    <row r="1851" spans="1:17" hidden="1" x14ac:dyDescent="0.3">
      <c r="A1851" t="s">
        <v>3858</v>
      </c>
      <c r="B1851" t="s">
        <v>3859</v>
      </c>
      <c r="C1851" t="str">
        <f>IFERROR(VLOOKUP(Table1[[#This Row],[Ticker]],[1]!Table1[[Symbol]:[Industry]],2,FALSE),"-")</f>
        <v>-</v>
      </c>
      <c r="D1851" t="s">
        <v>288</v>
      </c>
      <c r="E1851">
        <v>461.87361420000002</v>
      </c>
      <c r="F1851">
        <v>362.3</v>
      </c>
      <c r="G1851">
        <v>114.02570310218501</v>
      </c>
      <c r="H1851">
        <v>5.20766217983169</v>
      </c>
      <c r="I1851">
        <v>16.350483066413901</v>
      </c>
      <c r="J1851">
        <v>2.3074939223748898</v>
      </c>
      <c r="K1851">
        <v>342.68112264222998</v>
      </c>
      <c r="L1851">
        <v>286.97792044566302</v>
      </c>
      <c r="M1851">
        <v>49.584643379463998</v>
      </c>
      <c r="N1851">
        <v>0.75923289390451199</v>
      </c>
      <c r="O1851">
        <v>9.2878829699144294</v>
      </c>
      <c r="P1851">
        <v>162.44114451285699</v>
      </c>
      <c r="Q1851">
        <v>0.10788239746999601</v>
      </c>
    </row>
    <row r="1852" spans="1:17" hidden="1" x14ac:dyDescent="0.3">
      <c r="A1852" t="s">
        <v>3860</v>
      </c>
      <c r="B1852" t="s">
        <v>3861</v>
      </c>
      <c r="C1852" t="str">
        <f>IFERROR(VLOOKUP(Table1[[#This Row],[Ticker]],[1]!Table1[[Symbol]:[Industry]],2,FALSE),"-")</f>
        <v>-</v>
      </c>
      <c r="D1852" t="s">
        <v>122</v>
      </c>
      <c r="E1852">
        <v>461.311488</v>
      </c>
      <c r="F1852">
        <v>287.39999999999998</v>
      </c>
      <c r="G1852">
        <v>-10.709963454215499</v>
      </c>
      <c r="H1852">
        <v>24.068521908338401</v>
      </c>
      <c r="I1852">
        <v>-49.709937636534001</v>
      </c>
      <c r="J1852">
        <v>41.643688137037103</v>
      </c>
      <c r="K1852">
        <v>220.736339792839</v>
      </c>
      <c r="L1852">
        <v>250.011464202437</v>
      </c>
      <c r="M1852">
        <v>81.050222566366202</v>
      </c>
      <c r="N1852">
        <v>2.5055538096424899</v>
      </c>
      <c r="O1852">
        <v>100.469728601252</v>
      </c>
      <c r="P1852">
        <v>78.398510242085607</v>
      </c>
      <c r="Q1852">
        <v>0.15761955288686999</v>
      </c>
    </row>
    <row r="1853" spans="1:17" hidden="1" x14ac:dyDescent="0.3">
      <c r="A1853" t="s">
        <v>3862</v>
      </c>
      <c r="B1853" t="s">
        <v>3863</v>
      </c>
      <c r="C1853" t="str">
        <f>IFERROR(VLOOKUP(Table1[[#This Row],[Ticker]],[1]!Table1[[Symbol]:[Industry]],2,FALSE),"-")</f>
        <v>-</v>
      </c>
      <c r="D1853" t="s">
        <v>647</v>
      </c>
      <c r="E1853">
        <v>461.07891181399998</v>
      </c>
      <c r="F1853">
        <v>246.86</v>
      </c>
      <c r="G1853">
        <v>29.004222009443598</v>
      </c>
      <c r="H1853">
        <v>19.287856326455799</v>
      </c>
      <c r="I1853">
        <v>25.008931784084599</v>
      </c>
      <c r="J1853">
        <v>-9.3042864614204106</v>
      </c>
      <c r="K1853">
        <v>226.65060517398501</v>
      </c>
      <c r="L1853">
        <v>198.71924957760001</v>
      </c>
      <c r="M1853">
        <v>45.629279906879397</v>
      </c>
      <c r="N1853">
        <v>2.2392045149086499</v>
      </c>
      <c r="O1853">
        <v>20.6351778335898</v>
      </c>
      <c r="P1853">
        <v>77.533261416756503</v>
      </c>
      <c r="Q1853">
        <v>3.8056018771335E-2</v>
      </c>
    </row>
    <row r="1854" spans="1:17" hidden="1" x14ac:dyDescent="0.3">
      <c r="A1854" t="s">
        <v>3864</v>
      </c>
      <c r="B1854" t="s">
        <v>3865</v>
      </c>
      <c r="C1854" t="str">
        <f>IFERROR(VLOOKUP(Table1[[#This Row],[Ticker]],[1]!Table1[[Symbol]:[Industry]],2,FALSE),"-")</f>
        <v>-</v>
      </c>
      <c r="D1854" t="s">
        <v>1405</v>
      </c>
      <c r="E1854">
        <v>459.75980637499998</v>
      </c>
      <c r="F1854">
        <v>424.75</v>
      </c>
      <c r="G1854">
        <v>62.1893908138074</v>
      </c>
      <c r="H1854">
        <v>21.855095334911901</v>
      </c>
      <c r="I1854">
        <v>2.3350185656842402</v>
      </c>
      <c r="J1854">
        <v>10.1228260219332</v>
      </c>
      <c r="K1854">
        <v>331.57260231987999</v>
      </c>
      <c r="L1854">
        <v>306.149248740742</v>
      </c>
      <c r="M1854">
        <v>77.709862970617294</v>
      </c>
      <c r="N1854">
        <v>2.0837346742368901</v>
      </c>
      <c r="O1854">
        <v>9.4761624484991103</v>
      </c>
      <c r="P1854">
        <v>93.068181818181799</v>
      </c>
      <c r="Q1854">
        <v>0.15060733773559201</v>
      </c>
    </row>
    <row r="1855" spans="1:17" hidden="1" x14ac:dyDescent="0.3">
      <c r="A1855" t="s">
        <v>3866</v>
      </c>
      <c r="B1855" t="s">
        <v>3867</v>
      </c>
      <c r="C1855" t="str">
        <f>IFERROR(VLOOKUP(Table1[[#This Row],[Ticker]],[1]!Table1[[Symbol]:[Industry]],2,FALSE),"-")</f>
        <v>-</v>
      </c>
      <c r="D1855" t="s">
        <v>647</v>
      </c>
      <c r="E1855">
        <v>459.029077564999</v>
      </c>
      <c r="F1855">
        <v>200.35</v>
      </c>
      <c r="G1855">
        <v>-1.5619895168900699</v>
      </c>
      <c r="H1855">
        <v>19.9155736892424</v>
      </c>
      <c r="I1855">
        <v>-8.4949334433241699</v>
      </c>
      <c r="J1855">
        <v>25.000722183489898</v>
      </c>
      <c r="K1855">
        <v>173.12104115927701</v>
      </c>
      <c r="L1855">
        <v>180.10310622999501</v>
      </c>
      <c r="M1855">
        <v>76.461777079449206</v>
      </c>
      <c r="N1855">
        <v>3.13290481262151</v>
      </c>
      <c r="O1855">
        <v>24.4322435737459</v>
      </c>
      <c r="P1855">
        <v>33.566666666666599</v>
      </c>
      <c r="Q1855">
        <v>0.29699829644057102</v>
      </c>
    </row>
    <row r="1856" spans="1:17" hidden="1" x14ac:dyDescent="0.3">
      <c r="A1856" t="s">
        <v>3868</v>
      </c>
      <c r="B1856" t="s">
        <v>3869</v>
      </c>
      <c r="C1856" t="str">
        <f>IFERROR(VLOOKUP(Table1[[#This Row],[Ticker]],[1]!Table1[[Symbol]:[Industry]],2,FALSE),"-")</f>
        <v>-</v>
      </c>
      <c r="D1856" t="s">
        <v>409</v>
      </c>
      <c r="E1856">
        <v>458.09628526199998</v>
      </c>
      <c r="F1856">
        <v>4.22</v>
      </c>
      <c r="G1856">
        <v>18.499013063082099</v>
      </c>
      <c r="H1856">
        <v>-15.7250003588679</v>
      </c>
      <c r="I1856">
        <v>-29.0351619217513</v>
      </c>
      <c r="J1856">
        <v>-5.1323476859101902</v>
      </c>
      <c r="K1856">
        <v>4.40366906382837</v>
      </c>
      <c r="L1856">
        <v>4.3072646077265198</v>
      </c>
      <c r="M1856">
        <v>36.722572880877998</v>
      </c>
      <c r="N1856">
        <v>1.0236332437506599</v>
      </c>
      <c r="O1856">
        <v>65.1658767772511</v>
      </c>
      <c r="P1856">
        <v>56.904751828012998</v>
      </c>
      <c r="Q1856">
        <v>5.0852784351031001E-2</v>
      </c>
    </row>
    <row r="1857" spans="1:17" hidden="1" x14ac:dyDescent="0.3">
      <c r="A1857" t="s">
        <v>3870</v>
      </c>
      <c r="B1857" t="s">
        <v>3871</v>
      </c>
      <c r="C1857" t="str">
        <f>IFERROR(VLOOKUP(Table1[[#This Row],[Ticker]],[1]!Table1[[Symbol]:[Industry]],2,FALSE),"-")</f>
        <v>-</v>
      </c>
      <c r="D1857" t="s">
        <v>193</v>
      </c>
      <c r="E1857">
        <v>455.43</v>
      </c>
      <c r="F1857">
        <v>89.3</v>
      </c>
      <c r="G1857">
        <v>32.2611933946134</v>
      </c>
      <c r="H1857">
        <v>-11.2172274673523</v>
      </c>
      <c r="I1857">
        <v>-14.294519366425201</v>
      </c>
      <c r="J1857">
        <v>-3.3840483661823</v>
      </c>
      <c r="K1857">
        <v>90.912873857160093</v>
      </c>
      <c r="L1857">
        <v>86.206444895939399</v>
      </c>
      <c r="M1857">
        <v>46.3554286964971</v>
      </c>
      <c r="N1857">
        <v>0.965648276595229</v>
      </c>
      <c r="O1857">
        <v>40.985442329227297</v>
      </c>
      <c r="P1857">
        <v>82.244897959183604</v>
      </c>
      <c r="Q1857">
        <v>0.10108905856293</v>
      </c>
    </row>
    <row r="1858" spans="1:17" hidden="1" x14ac:dyDescent="0.3">
      <c r="A1858" t="s">
        <v>3872</v>
      </c>
      <c r="B1858" t="s">
        <v>3873</v>
      </c>
      <c r="C1858" t="str">
        <f>IFERROR(VLOOKUP(Table1[[#This Row],[Ticker]],[1]!Table1[[Symbol]:[Industry]],2,FALSE),"-")</f>
        <v>-</v>
      </c>
      <c r="D1858" t="s">
        <v>550</v>
      </c>
      <c r="E1858">
        <v>454.26715000000002</v>
      </c>
      <c r="F1858">
        <v>427.15</v>
      </c>
      <c r="G1858">
        <v>11.898474549005</v>
      </c>
      <c r="H1858">
        <v>0.60852152381921498</v>
      </c>
      <c r="I1858">
        <v>0.42292787326188302</v>
      </c>
      <c r="J1858">
        <v>-3.87394619210226</v>
      </c>
      <c r="K1858">
        <v>410.32799287563699</v>
      </c>
      <c r="L1858">
        <v>371.15418866846198</v>
      </c>
      <c r="M1858">
        <v>46.643839849826797</v>
      </c>
      <c r="N1858">
        <v>0.49043435991402201</v>
      </c>
      <c r="O1858">
        <v>11.4713800772562</v>
      </c>
      <c r="P1858">
        <v>39.523109586803798</v>
      </c>
      <c r="Q1858">
        <v>-3.6068282670784997E-2</v>
      </c>
    </row>
    <row r="1859" spans="1:17" hidden="1" x14ac:dyDescent="0.3">
      <c r="A1859" t="s">
        <v>3874</v>
      </c>
      <c r="B1859" t="s">
        <v>3875</v>
      </c>
      <c r="C1859" t="str">
        <f>IFERROR(VLOOKUP(Table1[[#This Row],[Ticker]],[1]!Table1[[Symbol]:[Industry]],2,FALSE),"-")</f>
        <v>-</v>
      </c>
      <c r="D1859" t="s">
        <v>220</v>
      </c>
      <c r="E1859">
        <v>453.87815000000001</v>
      </c>
      <c r="F1859">
        <v>139.87</v>
      </c>
      <c r="G1859">
        <v>35.842738624306399</v>
      </c>
      <c r="H1859">
        <v>3.8601633377751798</v>
      </c>
      <c r="I1859">
        <v>-4.4531142400176096</v>
      </c>
      <c r="J1859">
        <v>-5.97112024268979</v>
      </c>
      <c r="K1859">
        <v>130.21800418036901</v>
      </c>
      <c r="L1859">
        <v>119.27405778681801</v>
      </c>
      <c r="M1859">
        <v>67.558520871864403</v>
      </c>
      <c r="N1859">
        <v>1.10650490343342</v>
      </c>
      <c r="O1859">
        <v>13.462500893686901</v>
      </c>
      <c r="P1859">
        <v>99.103202846975094</v>
      </c>
      <c r="Q1859">
        <v>3.5963624814513998E-2</v>
      </c>
    </row>
    <row r="1860" spans="1:17" hidden="1" x14ac:dyDescent="0.3">
      <c r="A1860" t="s">
        <v>3876</v>
      </c>
      <c r="B1860" t="s">
        <v>3877</v>
      </c>
      <c r="C1860" t="str">
        <f>IFERROR(VLOOKUP(Table1[[#This Row],[Ticker]],[1]!Table1[[Symbol]:[Industry]],2,FALSE),"-")</f>
        <v>-</v>
      </c>
      <c r="D1860" t="s">
        <v>244</v>
      </c>
      <c r="E1860">
        <v>451.49214119999999</v>
      </c>
      <c r="F1860">
        <v>200.24</v>
      </c>
      <c r="G1860">
        <v>59.4802908222523</v>
      </c>
      <c r="H1860">
        <v>11.348804843793801</v>
      </c>
      <c r="I1860">
        <v>-21.8520590932681</v>
      </c>
      <c r="J1860">
        <v>-1.85582058022256</v>
      </c>
      <c r="K1860">
        <v>179.94673163315699</v>
      </c>
      <c r="L1860">
        <v>174.38987893407699</v>
      </c>
      <c r="M1860">
        <v>60.248126575178603</v>
      </c>
      <c r="N1860">
        <v>1.4639340963887999</v>
      </c>
      <c r="O1860">
        <v>39.8322013583699</v>
      </c>
      <c r="P1860">
        <v>104.22233554309</v>
      </c>
      <c r="Q1860">
        <v>8.6112183563419001E-2</v>
      </c>
    </row>
    <row r="1861" spans="1:17" hidden="1" x14ac:dyDescent="0.3">
      <c r="A1861" t="s">
        <v>3878</v>
      </c>
      <c r="B1861" t="s">
        <v>3879</v>
      </c>
      <c r="C1861" t="str">
        <f>IFERROR(VLOOKUP(Table1[[#This Row],[Ticker]],[1]!Table1[[Symbol]:[Industry]],2,FALSE),"-")</f>
        <v>-</v>
      </c>
      <c r="D1861" t="s">
        <v>253</v>
      </c>
      <c r="E1861">
        <v>451.00437056499999</v>
      </c>
      <c r="F1861">
        <v>374.95</v>
      </c>
      <c r="G1861">
        <v>9.3012388496001392</v>
      </c>
      <c r="H1861">
        <v>31.805932235776499</v>
      </c>
      <c r="I1861">
        <v>21.696118453961699</v>
      </c>
      <c r="J1861">
        <v>-4.9987669809009203</v>
      </c>
      <c r="K1861">
        <v>301.75444565298801</v>
      </c>
      <c r="L1861">
        <v>296.87565657406998</v>
      </c>
      <c r="M1861">
        <v>78.742693155931903</v>
      </c>
      <c r="N1861">
        <v>2.8716882820139902</v>
      </c>
      <c r="O1861">
        <v>11.668222429657201</v>
      </c>
      <c r="P1861">
        <v>59.553191489361602</v>
      </c>
      <c r="Q1861">
        <v>-3.8125649595378001E-2</v>
      </c>
    </row>
    <row r="1862" spans="1:17" hidden="1" x14ac:dyDescent="0.3">
      <c r="A1862" t="s">
        <v>3880</v>
      </c>
      <c r="B1862" t="s">
        <v>3881</v>
      </c>
      <c r="C1862" t="str">
        <f>IFERROR(VLOOKUP(Table1[[#This Row],[Ticker]],[1]!Table1[[Symbol]:[Industry]],2,FALSE),"-")</f>
        <v>-</v>
      </c>
      <c r="E1862">
        <v>450.11490748999898</v>
      </c>
      <c r="F1862">
        <v>234.95</v>
      </c>
      <c r="G1862">
        <v>218.579120794868</v>
      </c>
      <c r="H1862">
        <v>-16.515949694824702</v>
      </c>
      <c r="I1862">
        <v>-14.7266104579485</v>
      </c>
      <c r="J1862">
        <v>-0.668061971624486</v>
      </c>
      <c r="K1862">
        <v>260.64279284364898</v>
      </c>
      <c r="L1862">
        <v>235.90735203308799</v>
      </c>
      <c r="M1862">
        <v>40.003306820969399</v>
      </c>
      <c r="N1862">
        <v>1.2602184112519199</v>
      </c>
      <c r="O1862">
        <v>55.522451585443697</v>
      </c>
      <c r="P1862">
        <v>248.07407407407399</v>
      </c>
    </row>
    <row r="1863" spans="1:17" hidden="1" x14ac:dyDescent="0.3">
      <c r="A1863" t="s">
        <v>3882</v>
      </c>
      <c r="B1863" t="s">
        <v>3883</v>
      </c>
      <c r="C1863" t="str">
        <f>IFERROR(VLOOKUP(Table1[[#This Row],[Ticker]],[1]!Table1[[Symbol]:[Industry]],2,FALSE),"-")</f>
        <v>-</v>
      </c>
      <c r="D1863" t="s">
        <v>409</v>
      </c>
      <c r="E1863">
        <v>449.53317142700001</v>
      </c>
      <c r="F1863">
        <v>23.63</v>
      </c>
      <c r="G1863">
        <v>-38.555625886157401</v>
      </c>
      <c r="H1863">
        <v>-11.811271081546201</v>
      </c>
      <c r="I1863">
        <v>-22.961436486724601</v>
      </c>
      <c r="J1863">
        <v>-3.34079136872684</v>
      </c>
      <c r="K1863">
        <v>25.389244361944002</v>
      </c>
      <c r="L1863">
        <v>25.551984710537099</v>
      </c>
      <c r="M1863">
        <v>31.922666783448499</v>
      </c>
      <c r="N1863">
        <v>1.24802275320204</v>
      </c>
      <c r="O1863">
        <v>54.295387219635998</v>
      </c>
      <c r="P1863">
        <v>5.8217644424541</v>
      </c>
      <c r="Q1863">
        <v>0.103373836586006</v>
      </c>
    </row>
    <row r="1864" spans="1:17" hidden="1" x14ac:dyDescent="0.3">
      <c r="A1864" t="s">
        <v>3884</v>
      </c>
      <c r="B1864" t="s">
        <v>3885</v>
      </c>
      <c r="C1864" t="str">
        <f>IFERROR(VLOOKUP(Table1[[#This Row],[Ticker]],[1]!Table1[[Symbol]:[Industry]],2,FALSE),"-")</f>
        <v>-</v>
      </c>
      <c r="D1864" t="s">
        <v>594</v>
      </c>
      <c r="E1864">
        <v>448.99851225600003</v>
      </c>
      <c r="F1864">
        <v>86.49</v>
      </c>
      <c r="G1864">
        <v>64.001089177363298</v>
      </c>
      <c r="H1864">
        <v>-28.457430764303201</v>
      </c>
      <c r="I1864">
        <v>14.813842747326399</v>
      </c>
      <c r="J1864">
        <v>-11.0536803387697</v>
      </c>
      <c r="K1864">
        <v>103.191584972684</v>
      </c>
      <c r="L1864">
        <v>80.150055649455794</v>
      </c>
      <c r="M1864">
        <v>24.4632129403339</v>
      </c>
      <c r="N1864">
        <v>1.7898907177618499</v>
      </c>
      <c r="O1864">
        <v>62.215285004046699</v>
      </c>
      <c r="P1864">
        <v>102.79015240328199</v>
      </c>
      <c r="Q1864">
        <v>5.4450806454784E-2</v>
      </c>
    </row>
    <row r="1865" spans="1:17" hidden="1" x14ac:dyDescent="0.3">
      <c r="A1865" t="s">
        <v>3886</v>
      </c>
      <c r="B1865" t="s">
        <v>3887</v>
      </c>
      <c r="C1865" t="str">
        <f>IFERROR(VLOOKUP(Table1[[#This Row],[Ticker]],[1]!Table1[[Symbol]:[Industry]],2,FALSE),"-")</f>
        <v>-</v>
      </c>
      <c r="D1865" t="s">
        <v>193</v>
      </c>
      <c r="E1865">
        <v>447.32987750000001</v>
      </c>
      <c r="F1865">
        <v>201.85</v>
      </c>
      <c r="G1865">
        <v>31.779334517703301</v>
      </c>
      <c r="H1865">
        <v>3.53697480375767</v>
      </c>
      <c r="I1865">
        <v>35.481763132492503</v>
      </c>
      <c r="J1865">
        <v>-6.1688252690694396</v>
      </c>
      <c r="K1865">
        <v>188.15058576531101</v>
      </c>
      <c r="L1865">
        <v>162.673020172723</v>
      </c>
      <c r="M1865">
        <v>56.1126599539434</v>
      </c>
      <c r="N1865">
        <v>0.82719774646606403</v>
      </c>
      <c r="O1865">
        <v>16.8689621005697</v>
      </c>
      <c r="P1865">
        <v>75.369244135534302</v>
      </c>
      <c r="Q1865">
        <v>9.2330088438732E-2</v>
      </c>
    </row>
    <row r="1866" spans="1:17" hidden="1" x14ac:dyDescent="0.3">
      <c r="A1866" t="s">
        <v>3888</v>
      </c>
      <c r="B1866" t="s">
        <v>3889</v>
      </c>
      <c r="C1866" t="str">
        <f>IFERROR(VLOOKUP(Table1[[#This Row],[Ticker]],[1]!Table1[[Symbol]:[Industry]],2,FALSE),"-")</f>
        <v>-</v>
      </c>
      <c r="D1866" t="s">
        <v>484</v>
      </c>
      <c r="E1866">
        <v>446.74097</v>
      </c>
      <c r="F1866">
        <v>183.95</v>
      </c>
      <c r="G1866">
        <v>-21.301169127974401</v>
      </c>
      <c r="H1866">
        <v>-12.5671056220258</v>
      </c>
      <c r="I1866">
        <v>-6.8960801275985597</v>
      </c>
      <c r="J1866">
        <v>-6.3736007394147798</v>
      </c>
      <c r="K1866">
        <v>198.17358297592</v>
      </c>
      <c r="M1866">
        <v>52.113577857015898</v>
      </c>
      <c r="N1866">
        <v>0.51523608961510103</v>
      </c>
      <c r="O1866">
        <v>80.320739331339993</v>
      </c>
      <c r="P1866">
        <v>23.830360148098201</v>
      </c>
    </row>
    <row r="1867" spans="1:17" hidden="1" x14ac:dyDescent="0.3">
      <c r="A1867" t="s">
        <v>3890</v>
      </c>
      <c r="B1867" t="s">
        <v>3891</v>
      </c>
      <c r="C1867" t="str">
        <f>IFERROR(VLOOKUP(Table1[[#This Row],[Ticker]],[1]!Table1[[Symbol]:[Industry]],2,FALSE),"-")</f>
        <v>-</v>
      </c>
      <c r="D1867" t="s">
        <v>409</v>
      </c>
      <c r="E1867">
        <v>445.86500000000001</v>
      </c>
      <c r="F1867">
        <v>636.95000000000005</v>
      </c>
      <c r="G1867">
        <v>310.59715983345501</v>
      </c>
      <c r="H1867">
        <v>1.96186386050396</v>
      </c>
      <c r="I1867">
        <v>12.872720556879401</v>
      </c>
      <c r="J1867">
        <v>2.2091825364543398</v>
      </c>
      <c r="K1867">
        <v>606.34504775181597</v>
      </c>
      <c r="L1867">
        <v>499.61944078842299</v>
      </c>
      <c r="M1867">
        <v>63.026756159859502</v>
      </c>
      <c r="N1867">
        <v>1.9260081306686001</v>
      </c>
      <c r="O1867">
        <v>2.9751157861684399</v>
      </c>
      <c r="P1867">
        <v>361.55797101449201</v>
      </c>
      <c r="Q1867">
        <v>0.15338802880285499</v>
      </c>
    </row>
    <row r="1868" spans="1:17" hidden="1" x14ac:dyDescent="0.3">
      <c r="A1868" t="s">
        <v>3892</v>
      </c>
      <c r="B1868" t="s">
        <v>3893</v>
      </c>
      <c r="C1868" t="str">
        <f>IFERROR(VLOOKUP(Table1[[#This Row],[Ticker]],[1]!Table1[[Symbol]:[Industry]],2,FALSE),"-")</f>
        <v>-</v>
      </c>
      <c r="D1868" t="s">
        <v>557</v>
      </c>
      <c r="E1868">
        <v>443.49778438499999</v>
      </c>
      <c r="F1868">
        <v>253.45</v>
      </c>
      <c r="G1868">
        <v>151.022176283775</v>
      </c>
      <c r="H1868">
        <v>-13.580833101874999</v>
      </c>
      <c r="I1868">
        <v>48.137641269430702</v>
      </c>
      <c r="J1868">
        <v>-2.54383880495114</v>
      </c>
      <c r="K1868">
        <v>225.19114690559999</v>
      </c>
      <c r="L1868">
        <v>183.185409777649</v>
      </c>
      <c r="M1868">
        <v>62.7213239668339</v>
      </c>
      <c r="N1868">
        <v>0.75860889085462402</v>
      </c>
      <c r="O1868">
        <v>13.868613138686101</v>
      </c>
      <c r="P1868">
        <v>190.587021325384</v>
      </c>
      <c r="Q1868">
        <v>0.100799475054692</v>
      </c>
    </row>
    <row r="1869" spans="1:17" hidden="1" x14ac:dyDescent="0.3">
      <c r="A1869" t="s">
        <v>3894</v>
      </c>
      <c r="B1869" t="s">
        <v>3895</v>
      </c>
      <c r="C1869" t="str">
        <f>IFERROR(VLOOKUP(Table1[[#This Row],[Ticker]],[1]!Table1[[Symbol]:[Industry]],2,FALSE),"-")</f>
        <v>-</v>
      </c>
      <c r="D1869" t="s">
        <v>46</v>
      </c>
      <c r="E1869">
        <v>442.73311472</v>
      </c>
      <c r="F1869">
        <v>234.65</v>
      </c>
      <c r="G1869">
        <v>23.7886352718991</v>
      </c>
      <c r="H1869">
        <v>10.606983446799999</v>
      </c>
      <c r="I1869">
        <v>-9.0876482400360796</v>
      </c>
      <c r="J1869">
        <v>-2.3881410359184798</v>
      </c>
      <c r="K1869">
        <v>207.96665868682101</v>
      </c>
      <c r="L1869">
        <v>192.419019295645</v>
      </c>
      <c r="M1869">
        <v>59.572122808561097</v>
      </c>
      <c r="N1869">
        <v>1.0392321448122299</v>
      </c>
      <c r="O1869">
        <v>22.949073087577201</v>
      </c>
      <c r="P1869">
        <v>66.359447004608299</v>
      </c>
      <c r="Q1869">
        <v>0.13146943527718299</v>
      </c>
    </row>
    <row r="1870" spans="1:17" hidden="1" x14ac:dyDescent="0.3">
      <c r="A1870" t="s">
        <v>3896</v>
      </c>
      <c r="B1870" t="s">
        <v>3897</v>
      </c>
      <c r="C1870" t="str">
        <f>IFERROR(VLOOKUP(Table1[[#This Row],[Ticker]],[1]!Table1[[Symbol]:[Industry]],2,FALSE),"-")</f>
        <v>-</v>
      </c>
      <c r="D1870" t="s">
        <v>258</v>
      </c>
      <c r="E1870">
        <v>442.3884726</v>
      </c>
      <c r="F1870">
        <v>15.24</v>
      </c>
      <c r="G1870">
        <v>4.30871458416396</v>
      </c>
      <c r="H1870">
        <v>11.1477626102477</v>
      </c>
      <c r="I1870">
        <v>-19.623262908439798</v>
      </c>
      <c r="J1870">
        <v>6.68261830048435</v>
      </c>
      <c r="K1870">
        <v>14.1722412923459</v>
      </c>
      <c r="L1870">
        <v>13.8818924066493</v>
      </c>
      <c r="M1870">
        <v>52.906799335091897</v>
      </c>
      <c r="N1870">
        <v>2.0541526943158299</v>
      </c>
      <c r="O1870">
        <v>41.076115485564301</v>
      </c>
      <c r="P1870">
        <v>57.113402061855602</v>
      </c>
      <c r="Q1870">
        <v>0.13213674332592501</v>
      </c>
    </row>
    <row r="1871" spans="1:17" hidden="1" x14ac:dyDescent="0.3">
      <c r="A1871" t="s">
        <v>3898</v>
      </c>
      <c r="B1871" t="s">
        <v>3899</v>
      </c>
      <c r="C1871" t="str">
        <f>IFERROR(VLOOKUP(Table1[[#This Row],[Ticker]],[1]!Table1[[Symbol]:[Industry]],2,FALSE),"-")</f>
        <v>-</v>
      </c>
      <c r="E1871">
        <v>440.89995599999997</v>
      </c>
      <c r="F1871">
        <v>225.05</v>
      </c>
      <c r="G1871">
        <v>5.0210934563535599</v>
      </c>
      <c r="H1871">
        <v>-8.9881582536048299</v>
      </c>
      <c r="I1871">
        <v>-11.4865547907938</v>
      </c>
      <c r="J1871">
        <v>-3.8492623517979201</v>
      </c>
      <c r="K1871">
        <v>242.14878918930401</v>
      </c>
      <c r="L1871">
        <v>224.737997255887</v>
      </c>
      <c r="M1871">
        <v>33.443400001936098</v>
      </c>
      <c r="N1871">
        <v>1.3463132958246899</v>
      </c>
      <c r="O1871">
        <v>32.3928015996445</v>
      </c>
      <c r="P1871">
        <v>40.876369327073498</v>
      </c>
      <c r="Q1871">
        <v>0.16840454421642501</v>
      </c>
    </row>
    <row r="1872" spans="1:17" hidden="1" x14ac:dyDescent="0.3">
      <c r="A1872" t="s">
        <v>3900</v>
      </c>
      <c r="B1872" t="s">
        <v>3901</v>
      </c>
      <c r="C1872" t="str">
        <f>IFERROR(VLOOKUP(Table1[[#This Row],[Ticker]],[1]!Table1[[Symbol]:[Industry]],2,FALSE),"-")</f>
        <v>-</v>
      </c>
      <c r="E1872">
        <v>440.3327984</v>
      </c>
      <c r="F1872">
        <v>230.45</v>
      </c>
      <c r="G1872">
        <v>65.416272035004994</v>
      </c>
      <c r="H1872">
        <v>50.017352813116503</v>
      </c>
      <c r="I1872">
        <v>59.060328798192799</v>
      </c>
      <c r="J1872">
        <v>-11.5698139554738</v>
      </c>
      <c r="K1872">
        <v>185.02593810562399</v>
      </c>
      <c r="L1872">
        <v>153.76564237437501</v>
      </c>
      <c r="M1872">
        <v>55.511201947710397</v>
      </c>
      <c r="N1872">
        <v>2.4726674647146401</v>
      </c>
      <c r="O1872">
        <v>20.199609459752601</v>
      </c>
      <c r="P1872">
        <v>102.14912280701699</v>
      </c>
      <c r="Q1872">
        <v>0.11267199606539501</v>
      </c>
    </row>
    <row r="1873" spans="1:17" hidden="1" x14ac:dyDescent="0.3">
      <c r="A1873" t="s">
        <v>3902</v>
      </c>
      <c r="B1873" t="s">
        <v>3903</v>
      </c>
      <c r="C1873" t="str">
        <f>IFERROR(VLOOKUP(Table1[[#This Row],[Ticker]],[1]!Table1[[Symbol]:[Industry]],2,FALSE),"-")</f>
        <v>-</v>
      </c>
      <c r="D1873" t="s">
        <v>153</v>
      </c>
      <c r="E1873">
        <v>439.46669887500002</v>
      </c>
      <c r="F1873">
        <v>3045.75</v>
      </c>
      <c r="G1873">
        <v>-5.4897227379958498</v>
      </c>
      <c r="H1873">
        <v>16.956031467426399</v>
      </c>
      <c r="I1873">
        <v>6.6069883918036103</v>
      </c>
      <c r="J1873">
        <v>-2.7015086836426199</v>
      </c>
      <c r="K1873">
        <v>2663.1326475071901</v>
      </c>
      <c r="L1873">
        <v>2443.2497823972299</v>
      </c>
      <c r="M1873">
        <v>60.614468801150501</v>
      </c>
      <c r="N1873">
        <v>2.1272295742232399</v>
      </c>
      <c r="O1873">
        <v>8.3148649757859303</v>
      </c>
      <c r="P1873">
        <v>56.344643498793701</v>
      </c>
      <c r="Q1873">
        <v>-5.2817381260115003E-2</v>
      </c>
    </row>
    <row r="1874" spans="1:17" hidden="1" x14ac:dyDescent="0.3">
      <c r="A1874" t="s">
        <v>3904</v>
      </c>
      <c r="B1874" t="s">
        <v>3905</v>
      </c>
      <c r="C1874" t="str">
        <f>IFERROR(VLOOKUP(Table1[[#This Row],[Ticker]],[1]!Table1[[Symbol]:[Industry]],2,FALSE),"-")</f>
        <v>-</v>
      </c>
      <c r="D1874" t="s">
        <v>557</v>
      </c>
      <c r="E1874">
        <v>438.468647285999</v>
      </c>
      <c r="F1874">
        <v>158.38</v>
      </c>
      <c r="G1874">
        <v>77.641974928326107</v>
      </c>
      <c r="H1874">
        <v>10.3126050702298</v>
      </c>
      <c r="I1874">
        <v>16.770695473403599</v>
      </c>
      <c r="J1874">
        <v>15.364240978881201</v>
      </c>
      <c r="K1874">
        <v>129.15120871206301</v>
      </c>
      <c r="L1874">
        <v>110.81947345984</v>
      </c>
      <c r="M1874">
        <v>82.745568750297707</v>
      </c>
      <c r="N1874">
        <v>2.0018230171193201</v>
      </c>
      <c r="O1874">
        <v>5.2658163909584603</v>
      </c>
      <c r="P1874">
        <v>109.774834437086</v>
      </c>
      <c r="Q1874">
        <v>7.8660559962924995E-2</v>
      </c>
    </row>
    <row r="1875" spans="1:17" hidden="1" x14ac:dyDescent="0.3">
      <c r="A1875" t="s">
        <v>3906</v>
      </c>
      <c r="B1875" t="s">
        <v>3907</v>
      </c>
      <c r="C1875" t="str">
        <f>IFERROR(VLOOKUP(Table1[[#This Row],[Ticker]],[1]!Table1[[Symbol]:[Industry]],2,FALSE),"-")</f>
        <v>-</v>
      </c>
      <c r="D1875" t="s">
        <v>258</v>
      </c>
      <c r="E1875">
        <v>437.10792215999999</v>
      </c>
      <c r="F1875">
        <v>127.4</v>
      </c>
      <c r="G1875">
        <v>40.410078261336501</v>
      </c>
      <c r="H1875">
        <v>-3.51953065806975E-2</v>
      </c>
      <c r="I1875">
        <v>10.1725480988245</v>
      </c>
      <c r="J1875">
        <v>-0.18457330056551799</v>
      </c>
      <c r="K1875">
        <v>125.938470380113</v>
      </c>
      <c r="L1875">
        <v>113.479208977548</v>
      </c>
      <c r="M1875">
        <v>60.458271744138003</v>
      </c>
      <c r="N1875">
        <v>1.5189629830496501</v>
      </c>
      <c r="O1875">
        <v>27.668759811616901</v>
      </c>
      <c r="P1875">
        <v>95.849346656418106</v>
      </c>
      <c r="Q1875">
        <v>0.13696044980643801</v>
      </c>
    </row>
    <row r="1876" spans="1:17" hidden="1" x14ac:dyDescent="0.3">
      <c r="A1876" t="s">
        <v>3908</v>
      </c>
      <c r="B1876" t="s">
        <v>3909</v>
      </c>
      <c r="C1876" t="str">
        <f>IFERROR(VLOOKUP(Table1[[#This Row],[Ticker]],[1]!Table1[[Symbol]:[Industry]],2,FALSE),"-")</f>
        <v>-</v>
      </c>
      <c r="D1876" t="s">
        <v>156</v>
      </c>
      <c r="E1876">
        <v>436.70201400000002</v>
      </c>
      <c r="F1876">
        <v>59.97</v>
      </c>
      <c r="G1876">
        <v>213.14359586781799</v>
      </c>
      <c r="H1876">
        <v>-17.264609166569599</v>
      </c>
      <c r="I1876">
        <v>77.914936271712307</v>
      </c>
      <c r="J1876">
        <v>-4.2765214844618802</v>
      </c>
      <c r="K1876">
        <v>58.870961703588499</v>
      </c>
      <c r="L1876">
        <v>42.816733294177098</v>
      </c>
      <c r="M1876">
        <v>31.499162408877599</v>
      </c>
      <c r="N1876">
        <v>0.145214469296777</v>
      </c>
      <c r="O1876">
        <v>21.510755377688799</v>
      </c>
      <c r="P1876">
        <v>289.41558441558402</v>
      </c>
      <c r="Q1876">
        <v>0.113500266584994</v>
      </c>
    </row>
    <row r="1877" spans="1:17" hidden="1" x14ac:dyDescent="0.3">
      <c r="A1877" t="s">
        <v>3910</v>
      </c>
      <c r="B1877" t="s">
        <v>3911</v>
      </c>
      <c r="C1877" t="str">
        <f>IFERROR(VLOOKUP(Table1[[#This Row],[Ticker]],[1]!Table1[[Symbol]:[Industry]],2,FALSE),"-")</f>
        <v>-</v>
      </c>
      <c r="D1877" t="s">
        <v>461</v>
      </c>
      <c r="E1877">
        <v>435.9</v>
      </c>
      <c r="F1877">
        <v>581.20000000000005</v>
      </c>
      <c r="G1877">
        <v>-6.4127561083655298</v>
      </c>
      <c r="H1877">
        <v>-5.3683853624728997</v>
      </c>
      <c r="I1877">
        <v>-30.374129847019901</v>
      </c>
      <c r="J1877">
        <v>-2.48535000738209</v>
      </c>
      <c r="K1877">
        <v>592.36167450101004</v>
      </c>
      <c r="L1877">
        <v>592.09135404688004</v>
      </c>
      <c r="M1877">
        <v>45.896119845646901</v>
      </c>
      <c r="N1877">
        <v>0.74326070154117296</v>
      </c>
      <c r="O1877">
        <v>47.591190640054997</v>
      </c>
      <c r="Q1877">
        <v>-7.3224683964229998E-3</v>
      </c>
    </row>
    <row r="1878" spans="1:17" hidden="1" x14ac:dyDescent="0.3">
      <c r="A1878" t="s">
        <v>3912</v>
      </c>
      <c r="B1878" t="s">
        <v>3913</v>
      </c>
      <c r="C1878" t="str">
        <f>IFERROR(VLOOKUP(Table1[[#This Row],[Ticker]],[1]!Table1[[Symbol]:[Industry]],2,FALSE),"-")</f>
        <v>-</v>
      </c>
      <c r="E1878">
        <v>435.81027671999999</v>
      </c>
      <c r="F1878">
        <v>254.8</v>
      </c>
      <c r="G1878">
        <v>430.25730927305699</v>
      </c>
      <c r="H1878">
        <v>20.2101071499727</v>
      </c>
      <c r="I1878">
        <v>2.8246777849662799</v>
      </c>
      <c r="J1878">
        <v>-4.88090371209426</v>
      </c>
      <c r="K1878">
        <v>229.63343678717399</v>
      </c>
      <c r="L1878">
        <v>182.663096641474</v>
      </c>
      <c r="M1878">
        <v>57.316586590544098</v>
      </c>
      <c r="N1878">
        <v>1.14260987357013</v>
      </c>
      <c r="O1878">
        <v>23.2339089481946</v>
      </c>
      <c r="P1878">
        <v>455.927272727272</v>
      </c>
    </row>
    <row r="1879" spans="1:17" hidden="1" x14ac:dyDescent="0.3">
      <c r="A1879" t="s">
        <v>3914</v>
      </c>
      <c r="B1879" t="s">
        <v>3915</v>
      </c>
      <c r="C1879" t="str">
        <f>IFERROR(VLOOKUP(Table1[[#This Row],[Ticker]],[1]!Table1[[Symbol]:[Industry]],2,FALSE),"-")</f>
        <v>-</v>
      </c>
      <c r="D1879" t="s">
        <v>253</v>
      </c>
      <c r="E1879">
        <v>434.82600000000002</v>
      </c>
      <c r="F1879">
        <v>174</v>
      </c>
      <c r="G1879">
        <v>89.543394616285298</v>
      </c>
      <c r="H1879">
        <v>-5.3008877517688502</v>
      </c>
      <c r="I1879">
        <v>-34.965817229546701</v>
      </c>
      <c r="J1879">
        <v>-3.6965187312842498</v>
      </c>
      <c r="K1879">
        <v>178.093715436878</v>
      </c>
      <c r="M1879">
        <v>43.646438283670904</v>
      </c>
      <c r="N1879">
        <v>0.63049694340366702</v>
      </c>
      <c r="O1879">
        <v>39.712643678160902</v>
      </c>
      <c r="P1879">
        <v>130.61630218687799</v>
      </c>
    </row>
    <row r="1880" spans="1:17" hidden="1" x14ac:dyDescent="0.3">
      <c r="A1880" t="s">
        <v>3916</v>
      </c>
      <c r="B1880" t="s">
        <v>3917</v>
      </c>
      <c r="C1880" t="str">
        <f>IFERROR(VLOOKUP(Table1[[#This Row],[Ticker]],[1]!Table1[[Symbol]:[Industry]],2,FALSE),"-")</f>
        <v>-</v>
      </c>
      <c r="D1880" t="s">
        <v>901</v>
      </c>
      <c r="E1880">
        <v>434.606332345</v>
      </c>
      <c r="F1880">
        <v>235.49</v>
      </c>
      <c r="G1880">
        <v>52.259768317601598</v>
      </c>
      <c r="H1880">
        <v>8.6075402061595998</v>
      </c>
      <c r="I1880">
        <v>26.690602991971598</v>
      </c>
      <c r="J1880">
        <v>5.3024959763253303</v>
      </c>
      <c r="K1880">
        <v>198.84441446195299</v>
      </c>
      <c r="L1880">
        <v>174.75254876270199</v>
      </c>
      <c r="M1880">
        <v>61.371061851011</v>
      </c>
      <c r="N1880">
        <v>2.9161054377546201</v>
      </c>
      <c r="O1880">
        <v>9.7413902925814302</v>
      </c>
      <c r="P1880">
        <v>82.3383662408052</v>
      </c>
      <c r="Q1880">
        <v>-1.8852748607319E-2</v>
      </c>
    </row>
    <row r="1881" spans="1:17" hidden="1" x14ac:dyDescent="0.3">
      <c r="A1881" t="s">
        <v>3918</v>
      </c>
      <c r="B1881" t="s">
        <v>3919</v>
      </c>
      <c r="C1881" t="str">
        <f>IFERROR(VLOOKUP(Table1[[#This Row],[Ticker]],[1]!Table1[[Symbol]:[Industry]],2,FALSE),"-")</f>
        <v>-</v>
      </c>
      <c r="D1881" t="s">
        <v>247</v>
      </c>
      <c r="E1881">
        <v>433.72800000000001</v>
      </c>
      <c r="F1881">
        <v>200.8</v>
      </c>
      <c r="G1881">
        <v>-18.804609542560399</v>
      </c>
      <c r="H1881">
        <v>0.48278472885129797</v>
      </c>
      <c r="I1881">
        <v>-20.9364893886125</v>
      </c>
      <c r="J1881">
        <v>0.151087671207108</v>
      </c>
      <c r="K1881">
        <v>189.52319196818601</v>
      </c>
      <c r="L1881">
        <v>187.26970390012801</v>
      </c>
      <c r="M1881">
        <v>51.397887086432398</v>
      </c>
      <c r="N1881">
        <v>1.7239721880041901</v>
      </c>
      <c r="O1881">
        <v>12.051792828685199</v>
      </c>
      <c r="P1881">
        <v>26.289308176100601</v>
      </c>
      <c r="Q1881">
        <v>-0.106619563589545</v>
      </c>
    </row>
    <row r="1882" spans="1:17" hidden="1" x14ac:dyDescent="0.3">
      <c r="A1882" t="s">
        <v>3920</v>
      </c>
      <c r="B1882" t="s">
        <v>3921</v>
      </c>
      <c r="C1882" t="str">
        <f>IFERROR(VLOOKUP(Table1[[#This Row],[Ticker]],[1]!Table1[[Symbol]:[Industry]],2,FALSE),"-")</f>
        <v>-</v>
      </c>
      <c r="D1882" t="s">
        <v>710</v>
      </c>
      <c r="E1882">
        <v>432.21507277000001</v>
      </c>
      <c r="F1882">
        <v>144.82</v>
      </c>
      <c r="G1882">
        <v>3.9808870381747701</v>
      </c>
      <c r="H1882">
        <v>1.00523364564104</v>
      </c>
      <c r="I1882">
        <v>-7.3395066748658797</v>
      </c>
      <c r="J1882">
        <v>-2.2032340114549198</v>
      </c>
      <c r="K1882">
        <v>134.41229345324999</v>
      </c>
      <c r="L1882">
        <v>129.88906500677001</v>
      </c>
      <c r="M1882">
        <v>67.123634474811595</v>
      </c>
      <c r="N1882">
        <v>1.85812294888462</v>
      </c>
      <c r="O1882">
        <v>13.382129540118701</v>
      </c>
      <c r="P1882">
        <v>34.6536494653649</v>
      </c>
      <c r="Q1882">
        <v>4.1847301784971001E-2</v>
      </c>
    </row>
    <row r="1883" spans="1:17" hidden="1" x14ac:dyDescent="0.3">
      <c r="A1883" t="s">
        <v>3922</v>
      </c>
      <c r="B1883" t="s">
        <v>3923</v>
      </c>
      <c r="C1883" t="str">
        <f>IFERROR(VLOOKUP(Table1[[#This Row],[Ticker]],[1]!Table1[[Symbol]:[Industry]],2,FALSE),"-")</f>
        <v>-</v>
      </c>
      <c r="D1883" t="s">
        <v>130</v>
      </c>
      <c r="E1883">
        <v>430.91360650000001</v>
      </c>
      <c r="F1883">
        <v>234.65</v>
      </c>
      <c r="G1883">
        <v>39.048421242915097</v>
      </c>
      <c r="H1883">
        <v>-5.2588034859325203</v>
      </c>
      <c r="I1883">
        <v>-2.5047354040135001</v>
      </c>
      <c r="J1883">
        <v>-2.6639518477403898</v>
      </c>
      <c r="K1883">
        <v>242.161921342581</v>
      </c>
      <c r="L1883">
        <v>216.99183007343899</v>
      </c>
      <c r="M1883">
        <v>41.106219644477299</v>
      </c>
      <c r="N1883">
        <v>0.41303339232431502</v>
      </c>
      <c r="O1883">
        <v>35.925847006179403</v>
      </c>
      <c r="P1883">
        <v>83.034321372854905</v>
      </c>
      <c r="Q1883">
        <v>0.10266570295449901</v>
      </c>
    </row>
    <row r="1884" spans="1:17" hidden="1" x14ac:dyDescent="0.3">
      <c r="A1884" t="s">
        <v>3924</v>
      </c>
      <c r="B1884" t="s">
        <v>3925</v>
      </c>
      <c r="C1884" t="str">
        <f>IFERROR(VLOOKUP(Table1[[#This Row],[Ticker]],[1]!Table1[[Symbol]:[Industry]],2,FALSE),"-")</f>
        <v>-</v>
      </c>
      <c r="D1884" t="s">
        <v>40</v>
      </c>
      <c r="E1884">
        <v>430.55168400000002</v>
      </c>
      <c r="F1884">
        <v>11.47</v>
      </c>
      <c r="G1884">
        <v>-75.793169715992605</v>
      </c>
      <c r="H1884">
        <v>-10.6028746562619</v>
      </c>
      <c r="I1884">
        <v>-31.612096676061899</v>
      </c>
      <c r="J1884">
        <v>-5.2482458970465</v>
      </c>
      <c r="K1884">
        <v>12.198863960744401</v>
      </c>
      <c r="L1884">
        <v>15.8817890884433</v>
      </c>
      <c r="M1884">
        <v>37.141663136156403</v>
      </c>
      <c r="N1884">
        <v>1.67600490239075</v>
      </c>
      <c r="O1884">
        <v>190.75850043591899</v>
      </c>
      <c r="P1884">
        <v>21.375661375661299</v>
      </c>
      <c r="Q1884">
        <v>0.19520554532533901</v>
      </c>
    </row>
    <row r="1885" spans="1:17" hidden="1" x14ac:dyDescent="0.3">
      <c r="A1885" t="s">
        <v>3926</v>
      </c>
      <c r="B1885" t="s">
        <v>3927</v>
      </c>
      <c r="C1885" t="str">
        <f>IFERROR(VLOOKUP(Table1[[#This Row],[Ticker]],[1]!Table1[[Symbol]:[Industry]],2,FALSE),"-")</f>
        <v>-</v>
      </c>
      <c r="D1885" t="s">
        <v>49</v>
      </c>
      <c r="E1885">
        <v>428.79835980799999</v>
      </c>
      <c r="F1885">
        <v>100.48</v>
      </c>
      <c r="G1885">
        <v>-50.319382276862697</v>
      </c>
      <c r="H1885">
        <v>-19.470545323642099</v>
      </c>
      <c r="I1885">
        <v>-35.914293276486802</v>
      </c>
      <c r="J1885">
        <v>-4.1801857052380997</v>
      </c>
      <c r="O1885">
        <v>33.359872611464901</v>
      </c>
      <c r="P1885">
        <v>1.7004048582996001</v>
      </c>
    </row>
    <row r="1886" spans="1:17" hidden="1" x14ac:dyDescent="0.3">
      <c r="A1886" t="s">
        <v>3928</v>
      </c>
      <c r="B1886" t="s">
        <v>3929</v>
      </c>
      <c r="C1886" t="str">
        <f>IFERROR(VLOOKUP(Table1[[#This Row],[Ticker]],[1]!Table1[[Symbol]:[Industry]],2,FALSE),"-")</f>
        <v>-</v>
      </c>
      <c r="D1886" t="s">
        <v>130</v>
      </c>
      <c r="E1886">
        <v>428.55504999999999</v>
      </c>
      <c r="F1886">
        <v>248.15</v>
      </c>
      <c r="G1886">
        <v>31.337312724208999</v>
      </c>
      <c r="H1886">
        <v>-3.4102849990398498</v>
      </c>
      <c r="I1886">
        <v>2.6437782888731798</v>
      </c>
      <c r="J1886">
        <v>1.3194416035895999</v>
      </c>
      <c r="K1886">
        <v>241.64762047234601</v>
      </c>
      <c r="L1886">
        <v>219.19581880403399</v>
      </c>
      <c r="M1886">
        <v>60.996723964253697</v>
      </c>
      <c r="N1886">
        <v>1.0205540987317601</v>
      </c>
      <c r="O1886">
        <v>14.446907112633401</v>
      </c>
      <c r="P1886">
        <v>80.867346938775498</v>
      </c>
      <c r="Q1886">
        <v>0.11835076010576601</v>
      </c>
    </row>
    <row r="1887" spans="1:17" hidden="1" x14ac:dyDescent="0.3">
      <c r="A1887" t="s">
        <v>3930</v>
      </c>
      <c r="B1887" t="s">
        <v>3931</v>
      </c>
      <c r="C1887" t="str">
        <f>IFERROR(VLOOKUP(Table1[[#This Row],[Ticker]],[1]!Table1[[Symbol]:[Industry]],2,FALSE),"-")</f>
        <v>-</v>
      </c>
      <c r="D1887" t="s">
        <v>21</v>
      </c>
      <c r="E1887">
        <v>428.26334165999998</v>
      </c>
      <c r="F1887">
        <v>416.7</v>
      </c>
      <c r="G1887">
        <v>-10.7974617312658</v>
      </c>
      <c r="H1887">
        <v>2.4257043442521198</v>
      </c>
      <c r="I1887">
        <v>-24.677861466826698</v>
      </c>
      <c r="J1887">
        <v>-4.2128154894699801</v>
      </c>
      <c r="K1887">
        <v>407.99893985634299</v>
      </c>
      <c r="L1887">
        <v>407.55897843571802</v>
      </c>
      <c r="M1887">
        <v>50.848937863478</v>
      </c>
      <c r="N1887">
        <v>0.97423677943655895</v>
      </c>
      <c r="O1887">
        <v>36.789056875449901</v>
      </c>
      <c r="P1887">
        <v>22.1635883905013</v>
      </c>
      <c r="Q1887">
        <v>0.140660917293364</v>
      </c>
    </row>
    <row r="1888" spans="1:17" hidden="1" x14ac:dyDescent="0.3">
      <c r="A1888" t="s">
        <v>3932</v>
      </c>
      <c r="B1888" t="s">
        <v>3933</v>
      </c>
      <c r="C1888" t="str">
        <f>IFERROR(VLOOKUP(Table1[[#This Row],[Ticker]],[1]!Table1[[Symbol]:[Industry]],2,FALSE),"-")</f>
        <v>-</v>
      </c>
      <c r="D1888" t="s">
        <v>498</v>
      </c>
      <c r="E1888">
        <v>427.58015940799999</v>
      </c>
      <c r="F1888">
        <v>70.06</v>
      </c>
      <c r="G1888">
        <v>-0.29415815715040899</v>
      </c>
      <c r="H1888">
        <v>-1.7245707133255701</v>
      </c>
      <c r="I1888">
        <v>-22.4013533985378</v>
      </c>
      <c r="J1888">
        <v>-0.54116089272158996</v>
      </c>
      <c r="K1888">
        <v>62.5133554630604</v>
      </c>
      <c r="L1888">
        <v>63.591235639317901</v>
      </c>
      <c r="M1888">
        <v>81.821937742987103</v>
      </c>
      <c r="N1888">
        <v>1.8043289623052401</v>
      </c>
      <c r="O1888">
        <v>15.6151869825863</v>
      </c>
      <c r="P1888">
        <v>34.730769230769198</v>
      </c>
      <c r="Q1888">
        <v>3.5915494165190001E-3</v>
      </c>
    </row>
    <row r="1889" spans="1:17" hidden="1" x14ac:dyDescent="0.3">
      <c r="A1889" t="s">
        <v>3934</v>
      </c>
      <c r="B1889" t="s">
        <v>3935</v>
      </c>
      <c r="C1889" t="str">
        <f>IFERROR(VLOOKUP(Table1[[#This Row],[Ticker]],[1]!Table1[[Symbol]:[Industry]],2,FALSE),"-")</f>
        <v>-</v>
      </c>
      <c r="D1889" t="s">
        <v>1391</v>
      </c>
      <c r="E1889">
        <v>427.0566048</v>
      </c>
      <c r="F1889">
        <v>248.64</v>
      </c>
      <c r="G1889">
        <v>-16.855959077847899</v>
      </c>
      <c r="H1889">
        <v>13.331982553591899</v>
      </c>
      <c r="I1889">
        <v>-18.245794768093301</v>
      </c>
      <c r="J1889">
        <v>6.7495308444667197</v>
      </c>
      <c r="K1889">
        <v>225.96377684092101</v>
      </c>
      <c r="L1889">
        <v>229.35829823614301</v>
      </c>
      <c r="M1889">
        <v>65.209038305303693</v>
      </c>
      <c r="N1889">
        <v>2.0702191471019802</v>
      </c>
      <c r="O1889">
        <v>24.276061776061699</v>
      </c>
      <c r="P1889">
        <v>38.210116731517502</v>
      </c>
      <c r="Q1889">
        <v>-1.6836224658827E-2</v>
      </c>
    </row>
    <row r="1890" spans="1:17" hidden="1" x14ac:dyDescent="0.3">
      <c r="A1890" t="s">
        <v>3936</v>
      </c>
      <c r="B1890" t="s">
        <v>3937</v>
      </c>
      <c r="C1890" t="str">
        <f>IFERROR(VLOOKUP(Table1[[#This Row],[Ticker]],[1]!Table1[[Symbol]:[Industry]],2,FALSE),"-")</f>
        <v>-</v>
      </c>
      <c r="D1890" t="s">
        <v>901</v>
      </c>
      <c r="E1890">
        <v>426.70656000000002</v>
      </c>
      <c r="F1890">
        <v>212.8</v>
      </c>
      <c r="G1890">
        <v>11.708990709761199</v>
      </c>
      <c r="H1890">
        <v>-15.694662505500901</v>
      </c>
      <c r="I1890">
        <v>-24.584630054654301</v>
      </c>
      <c r="J1890">
        <v>-0.23529620408693</v>
      </c>
      <c r="K1890">
        <v>217.011648336561</v>
      </c>
      <c r="L1890">
        <v>210.74482012840201</v>
      </c>
      <c r="M1890">
        <v>50.239901966580703</v>
      </c>
      <c r="N1890">
        <v>2.0635866865375001</v>
      </c>
      <c r="O1890">
        <v>42.833646616541301</v>
      </c>
      <c r="P1890">
        <v>54.763636363636301</v>
      </c>
      <c r="Q1890">
        <v>0.112770179087662</v>
      </c>
    </row>
    <row r="1891" spans="1:17" hidden="1" x14ac:dyDescent="0.3">
      <c r="A1891" t="s">
        <v>3938</v>
      </c>
      <c r="B1891" t="s">
        <v>3939</v>
      </c>
      <c r="C1891" t="str">
        <f>IFERROR(VLOOKUP(Table1[[#This Row],[Ticker]],[1]!Table1[[Symbol]:[Industry]],2,FALSE),"-")</f>
        <v>-</v>
      </c>
      <c r="D1891" t="s">
        <v>1665</v>
      </c>
      <c r="E1891">
        <v>426.638899143</v>
      </c>
      <c r="F1891">
        <v>152.72999999999999</v>
      </c>
      <c r="G1891">
        <v>2.62067073310069</v>
      </c>
      <c r="H1891">
        <v>-17.695277648171199</v>
      </c>
      <c r="I1891">
        <v>-2.2109651357390301</v>
      </c>
      <c r="J1891">
        <v>-4.8920009460245399</v>
      </c>
      <c r="K1891">
        <v>150.16254459067</v>
      </c>
      <c r="L1891">
        <v>134.610085569587</v>
      </c>
      <c r="M1891">
        <v>36.944275655365097</v>
      </c>
      <c r="N1891">
        <v>0.27150261013253002</v>
      </c>
      <c r="O1891">
        <v>17.6258757284096</v>
      </c>
      <c r="P1891">
        <v>46.0832137733141</v>
      </c>
      <c r="Q1891">
        <v>-3.8596700154728998E-2</v>
      </c>
    </row>
    <row r="1892" spans="1:17" hidden="1" x14ac:dyDescent="0.3">
      <c r="A1892" t="s">
        <v>3940</v>
      </c>
      <c r="B1892" t="s">
        <v>3941</v>
      </c>
      <c r="C1892" t="str">
        <f>IFERROR(VLOOKUP(Table1[[#This Row],[Ticker]],[1]!Table1[[Symbol]:[Industry]],2,FALSE),"-")</f>
        <v>-</v>
      </c>
      <c r="D1892" t="s">
        <v>800</v>
      </c>
      <c r="E1892">
        <v>426.54029459999998</v>
      </c>
      <c r="F1892">
        <v>32.200000000000003</v>
      </c>
      <c r="G1892">
        <v>127.54104572009599</v>
      </c>
      <c r="H1892">
        <v>4.8739360064354997</v>
      </c>
      <c r="I1892">
        <v>75.582320903993903</v>
      </c>
      <c r="J1892">
        <v>12.847221992123799</v>
      </c>
      <c r="K1892">
        <v>25.457659280548899</v>
      </c>
      <c r="L1892">
        <v>20.6353663659884</v>
      </c>
      <c r="M1892">
        <v>79.933165089240404</v>
      </c>
      <c r="N1892">
        <v>0.35908630097826599</v>
      </c>
      <c r="O1892">
        <v>4.6583850931676896</v>
      </c>
      <c r="P1892">
        <v>175.60627674750299</v>
      </c>
      <c r="Q1892">
        <v>9.8280142599282E-2</v>
      </c>
    </row>
    <row r="1893" spans="1:17" hidden="1" x14ac:dyDescent="0.3">
      <c r="A1893" t="s">
        <v>3942</v>
      </c>
      <c r="B1893" t="s">
        <v>3943</v>
      </c>
      <c r="C1893" t="str">
        <f>IFERROR(VLOOKUP(Table1[[#This Row],[Ticker]],[1]!Table1[[Symbol]:[Industry]],2,FALSE),"-")</f>
        <v>-</v>
      </c>
      <c r="D1893" t="s">
        <v>710</v>
      </c>
      <c r="E1893">
        <v>426.27999925</v>
      </c>
      <c r="F1893">
        <v>308.35000000000002</v>
      </c>
      <c r="G1893">
        <v>33.601730760660502</v>
      </c>
      <c r="H1893">
        <v>8.5314589712755495</v>
      </c>
      <c r="I1893">
        <v>0.82163954107124504</v>
      </c>
      <c r="J1893">
        <v>9.79951620158716</v>
      </c>
      <c r="K1893">
        <v>269.45920211267202</v>
      </c>
      <c r="L1893">
        <v>247.97372550517099</v>
      </c>
      <c r="M1893">
        <v>58.581152522164501</v>
      </c>
      <c r="N1893">
        <v>2.7943024136792101</v>
      </c>
      <c r="O1893">
        <v>12.5344575968866</v>
      </c>
      <c r="P1893">
        <v>61.355311355311301</v>
      </c>
      <c r="Q1893">
        <v>9.2652293403001004E-2</v>
      </c>
    </row>
    <row r="1894" spans="1:17" hidden="1" x14ac:dyDescent="0.3">
      <c r="A1894" t="s">
        <v>3944</v>
      </c>
      <c r="B1894" t="s">
        <v>3945</v>
      </c>
      <c r="C1894" t="str">
        <f>IFERROR(VLOOKUP(Table1[[#This Row],[Ticker]],[1]!Table1[[Symbol]:[Industry]],2,FALSE),"-")</f>
        <v>-</v>
      </c>
      <c r="D1894" t="s">
        <v>476</v>
      </c>
      <c r="E1894">
        <v>425.20687981200001</v>
      </c>
      <c r="F1894">
        <v>50.78</v>
      </c>
      <c r="G1894">
        <v>-15.7800956128058</v>
      </c>
      <c r="H1894">
        <v>40.335806107559797</v>
      </c>
      <c r="I1894">
        <v>-7.8432858591350101</v>
      </c>
      <c r="J1894">
        <v>8.3571797039931202</v>
      </c>
      <c r="K1894">
        <v>40.0178025801319</v>
      </c>
      <c r="L1894">
        <v>41.4525141295005</v>
      </c>
      <c r="M1894">
        <v>84.849625518628699</v>
      </c>
      <c r="N1894">
        <v>3.0714085731729601</v>
      </c>
      <c r="O1894">
        <v>17.565970854667199</v>
      </c>
      <c r="P1894">
        <v>77.552447552447504</v>
      </c>
      <c r="Q1894">
        <v>6.0932831531259002E-2</v>
      </c>
    </row>
    <row r="1895" spans="1:17" hidden="1" x14ac:dyDescent="0.3">
      <c r="A1895" t="s">
        <v>3946</v>
      </c>
      <c r="B1895" t="s">
        <v>3947</v>
      </c>
      <c r="C1895" t="str">
        <f>IFERROR(VLOOKUP(Table1[[#This Row],[Ticker]],[1]!Table1[[Symbol]:[Industry]],2,FALSE),"-")</f>
        <v>-</v>
      </c>
      <c r="D1895" t="s">
        <v>193</v>
      </c>
      <c r="E1895">
        <v>424.75350120899998</v>
      </c>
      <c r="F1895">
        <v>26.27</v>
      </c>
      <c r="G1895">
        <v>31.165857441306802</v>
      </c>
      <c r="H1895">
        <v>-5.1073022674856903</v>
      </c>
      <c r="I1895">
        <v>-31.8993155414529</v>
      </c>
      <c r="J1895">
        <v>-5.2071081290095904</v>
      </c>
      <c r="K1895">
        <v>28.209810471503001</v>
      </c>
      <c r="L1895">
        <v>28.777378259829401</v>
      </c>
      <c r="M1895">
        <v>30.6387497978717</v>
      </c>
      <c r="N1895">
        <v>1.3529136305537799</v>
      </c>
      <c r="O1895">
        <v>103.654358583936</v>
      </c>
      <c r="P1895">
        <v>62.662538699690401</v>
      </c>
      <c r="Q1895">
        <v>3.9132189932665998E-2</v>
      </c>
    </row>
    <row r="1896" spans="1:17" hidden="1" x14ac:dyDescent="0.3">
      <c r="A1896" t="s">
        <v>3948</v>
      </c>
      <c r="B1896" t="s">
        <v>3949</v>
      </c>
      <c r="C1896" t="str">
        <f>IFERROR(VLOOKUP(Table1[[#This Row],[Ticker]],[1]!Table1[[Symbol]:[Industry]],2,FALSE),"-")</f>
        <v>-</v>
      </c>
      <c r="E1896">
        <v>424.702350072</v>
      </c>
      <c r="F1896">
        <v>90.09</v>
      </c>
      <c r="G1896">
        <v>-66.768361623551897</v>
      </c>
      <c r="H1896">
        <v>-6.0785673211074904</v>
      </c>
      <c r="I1896">
        <v>-47.686892802463497</v>
      </c>
      <c r="J1896">
        <v>-1.80747178960573</v>
      </c>
      <c r="K1896">
        <v>96.692112627297902</v>
      </c>
      <c r="L1896">
        <v>119.472440555042</v>
      </c>
      <c r="M1896">
        <v>36.099691768830397</v>
      </c>
      <c r="N1896">
        <v>0.50947977075909601</v>
      </c>
      <c r="O1896">
        <v>96.470196470196399</v>
      </c>
      <c r="P1896">
        <v>12.612500000000001</v>
      </c>
      <c r="Q1896">
        <v>-3.3018324505095002E-2</v>
      </c>
    </row>
    <row r="1897" spans="1:17" hidden="1" x14ac:dyDescent="0.3">
      <c r="A1897" t="s">
        <v>3950</v>
      </c>
      <c r="B1897" t="s">
        <v>3951</v>
      </c>
      <c r="C1897" t="str">
        <f>IFERROR(VLOOKUP(Table1[[#This Row],[Ticker]],[1]!Table1[[Symbol]:[Industry]],2,FALSE),"-")</f>
        <v>-</v>
      </c>
      <c r="D1897" t="s">
        <v>62</v>
      </c>
      <c r="E1897">
        <v>424.26493900999998</v>
      </c>
      <c r="F1897">
        <v>898.55</v>
      </c>
      <c r="G1897">
        <v>-13.161355177749</v>
      </c>
      <c r="H1897">
        <v>-12.7578014564464</v>
      </c>
      <c r="I1897">
        <v>-4.3646305659091702</v>
      </c>
      <c r="J1897">
        <v>1.9445116974612799</v>
      </c>
      <c r="K1897">
        <v>853.24055704961097</v>
      </c>
      <c r="L1897">
        <v>860.00314783406202</v>
      </c>
      <c r="M1897">
        <v>64.208856175930606</v>
      </c>
      <c r="N1897">
        <v>0.55805259162804399</v>
      </c>
      <c r="O1897">
        <v>39.001725001391101</v>
      </c>
      <c r="P1897">
        <v>38.2384615384615</v>
      </c>
      <c r="Q1897">
        <v>6.0340847791839999E-2</v>
      </c>
    </row>
    <row r="1898" spans="1:17" hidden="1" x14ac:dyDescent="0.3">
      <c r="A1898" t="s">
        <v>3952</v>
      </c>
      <c r="B1898" t="s">
        <v>3953</v>
      </c>
      <c r="C1898" t="str">
        <f>IFERROR(VLOOKUP(Table1[[#This Row],[Ticker]],[1]!Table1[[Symbol]:[Industry]],2,FALSE),"-")</f>
        <v>-</v>
      </c>
      <c r="D1898" t="s">
        <v>21</v>
      </c>
      <c r="E1898">
        <v>417.60850884000001</v>
      </c>
      <c r="F1898">
        <v>135.65</v>
      </c>
      <c r="G1898">
        <v>-23.761943689867302</v>
      </c>
      <c r="H1898">
        <v>-1.73381948585532</v>
      </c>
      <c r="I1898">
        <v>-26.984041897145001</v>
      </c>
      <c r="J1898">
        <v>-7.3024632845972199</v>
      </c>
      <c r="K1898">
        <v>128.292021335545</v>
      </c>
      <c r="L1898">
        <v>123.518645189599</v>
      </c>
      <c r="M1898">
        <v>46.012934442315498</v>
      </c>
      <c r="N1898">
        <v>0.555638931505825</v>
      </c>
      <c r="O1898">
        <v>23.848138591964599</v>
      </c>
      <c r="P1898">
        <v>47.285559174809997</v>
      </c>
      <c r="Q1898">
        <v>-2.9529853227643999E-2</v>
      </c>
    </row>
    <row r="1899" spans="1:17" hidden="1" x14ac:dyDescent="0.3">
      <c r="A1899" t="s">
        <v>3954</v>
      </c>
      <c r="B1899" t="s">
        <v>3955</v>
      </c>
      <c r="C1899" t="str">
        <f>IFERROR(VLOOKUP(Table1[[#This Row],[Ticker]],[1]!Table1[[Symbol]:[Industry]],2,FALSE),"-")</f>
        <v>-</v>
      </c>
      <c r="D1899" t="s">
        <v>46</v>
      </c>
      <c r="E1899">
        <v>417.116064969999</v>
      </c>
      <c r="F1899">
        <v>75.25</v>
      </c>
      <c r="G1899">
        <v>127.69703991278701</v>
      </c>
      <c r="H1899">
        <v>3.3160232146633302</v>
      </c>
      <c r="I1899">
        <v>42.935945218291401</v>
      </c>
      <c r="J1899">
        <v>-6.2237846410650199</v>
      </c>
      <c r="K1899">
        <v>66.359816813122606</v>
      </c>
      <c r="L1899">
        <v>51.988963361661199</v>
      </c>
      <c r="M1899">
        <v>49.851283799116999</v>
      </c>
      <c r="N1899">
        <v>0.42923787655895801</v>
      </c>
      <c r="O1899">
        <v>17.6079734219269</v>
      </c>
      <c r="P1899">
        <v>159.03614457831301</v>
      </c>
    </row>
    <row r="1900" spans="1:17" hidden="1" x14ac:dyDescent="0.3">
      <c r="A1900" t="s">
        <v>3956</v>
      </c>
      <c r="B1900" t="s">
        <v>3957</v>
      </c>
      <c r="C1900" t="str">
        <f>IFERROR(VLOOKUP(Table1[[#This Row],[Ticker]],[1]!Table1[[Symbol]:[Industry]],2,FALSE),"-")</f>
        <v>-</v>
      </c>
      <c r="D1900" t="s">
        <v>156</v>
      </c>
      <c r="E1900">
        <v>416.79886663000002</v>
      </c>
      <c r="F1900">
        <v>182.9</v>
      </c>
      <c r="G1900">
        <v>46.471213016372701</v>
      </c>
      <c r="H1900">
        <v>-0.37334057700225798</v>
      </c>
      <c r="I1900">
        <v>-8.4254029891222295</v>
      </c>
      <c r="J1900">
        <v>-0.45223842784354101</v>
      </c>
      <c r="K1900">
        <v>180.94057626688701</v>
      </c>
      <c r="L1900">
        <v>161.45104165477599</v>
      </c>
      <c r="M1900">
        <v>49.624437193439199</v>
      </c>
      <c r="N1900">
        <v>1.9629457614797401</v>
      </c>
      <c r="O1900">
        <v>14.2700929469655</v>
      </c>
      <c r="P1900">
        <v>90.5208333333333</v>
      </c>
    </row>
    <row r="1901" spans="1:17" hidden="1" x14ac:dyDescent="0.3">
      <c r="A1901" t="s">
        <v>3958</v>
      </c>
      <c r="B1901" t="s">
        <v>3959</v>
      </c>
      <c r="C1901" t="str">
        <f>IFERROR(VLOOKUP(Table1[[#This Row],[Ticker]],[1]!Table1[[Symbol]:[Industry]],2,FALSE),"-")</f>
        <v>-</v>
      </c>
      <c r="D1901" t="s">
        <v>122</v>
      </c>
      <c r="E1901">
        <v>415.89175080000001</v>
      </c>
      <c r="F1901">
        <v>682.4</v>
      </c>
      <c r="G1901">
        <v>-15.516613978832099</v>
      </c>
      <c r="H1901">
        <v>16.383082347898899</v>
      </c>
      <c r="I1901">
        <v>3.6269514574322801</v>
      </c>
      <c r="J1901">
        <v>-4.0944418119287098</v>
      </c>
      <c r="K1901">
        <v>614.14033720977</v>
      </c>
      <c r="L1901">
        <v>576.10115175669898</v>
      </c>
      <c r="M1901">
        <v>54.016623038059102</v>
      </c>
      <c r="N1901">
        <v>0.55107835197208899</v>
      </c>
      <c r="O1901">
        <v>20.816236811254299</v>
      </c>
      <c r="P1901">
        <v>39.265306122448898</v>
      </c>
      <c r="Q1901">
        <v>4.7255828190004998E-2</v>
      </c>
    </row>
    <row r="1902" spans="1:17" hidden="1" x14ac:dyDescent="0.3">
      <c r="A1902" t="s">
        <v>3960</v>
      </c>
      <c r="B1902" t="s">
        <v>3961</v>
      </c>
      <c r="C1902" t="str">
        <f>IFERROR(VLOOKUP(Table1[[#This Row],[Ticker]],[1]!Table1[[Symbol]:[Industry]],2,FALSE),"-")</f>
        <v>-</v>
      </c>
      <c r="D1902" t="s">
        <v>46</v>
      </c>
      <c r="E1902">
        <v>415.32920000000001</v>
      </c>
      <c r="F1902">
        <v>378.95</v>
      </c>
      <c r="G1902">
        <v>32.621598784715097</v>
      </c>
      <c r="H1902">
        <v>51.9515347288512</v>
      </c>
      <c r="I1902">
        <v>51.200291676921204</v>
      </c>
      <c r="J1902">
        <v>-8.0133665292625391</v>
      </c>
      <c r="K1902">
        <v>298.204931597079</v>
      </c>
      <c r="M1902">
        <v>64.846430096152204</v>
      </c>
      <c r="N1902">
        <v>1.50790228538217</v>
      </c>
      <c r="O1902">
        <v>12.020055416281799</v>
      </c>
      <c r="P1902">
        <v>121.09101516919399</v>
      </c>
    </row>
    <row r="1903" spans="1:17" hidden="1" x14ac:dyDescent="0.3">
      <c r="A1903" t="s">
        <v>3962</v>
      </c>
      <c r="B1903" t="s">
        <v>3963</v>
      </c>
      <c r="C1903" t="str">
        <f>IFERROR(VLOOKUP(Table1[[#This Row],[Ticker]],[1]!Table1[[Symbol]:[Industry]],2,FALSE),"-")</f>
        <v>-</v>
      </c>
      <c r="D1903" t="s">
        <v>916</v>
      </c>
      <c r="E1903">
        <v>415.16678880000001</v>
      </c>
      <c r="F1903">
        <v>129</v>
      </c>
      <c r="G1903">
        <v>56.533426376292901</v>
      </c>
      <c r="H1903">
        <v>28.436288225951198</v>
      </c>
      <c r="I1903">
        <v>-12.072256230079599</v>
      </c>
      <c r="J1903">
        <v>-0.15924216463192001</v>
      </c>
      <c r="K1903">
        <v>108.221114615118</v>
      </c>
      <c r="M1903">
        <v>59.892100065259498</v>
      </c>
      <c r="N1903">
        <v>1.9497542326597399</v>
      </c>
      <c r="O1903">
        <v>35.658914728682099</v>
      </c>
      <c r="P1903">
        <v>91.679049034175307</v>
      </c>
    </row>
    <row r="1904" spans="1:17" hidden="1" x14ac:dyDescent="0.3">
      <c r="A1904" t="s">
        <v>3964</v>
      </c>
      <c r="B1904" t="s">
        <v>3965</v>
      </c>
      <c r="C1904" t="str">
        <f>IFERROR(VLOOKUP(Table1[[#This Row],[Ticker]],[1]!Table1[[Symbol]:[Industry]],2,FALSE),"-")</f>
        <v>-</v>
      </c>
      <c r="D1904" t="s">
        <v>647</v>
      </c>
      <c r="E1904">
        <v>411.35870325000002</v>
      </c>
      <c r="F1904">
        <v>5914.15</v>
      </c>
      <c r="G1904">
        <v>29.3678512863241</v>
      </c>
      <c r="H1904">
        <v>17.791037590081601</v>
      </c>
      <c r="I1904">
        <v>24.864714681849101</v>
      </c>
      <c r="J1904">
        <v>-3.0975162093094801</v>
      </c>
      <c r="K1904">
        <v>5172.4288951660001</v>
      </c>
      <c r="L1904">
        <v>4507.57189445111</v>
      </c>
      <c r="M1904">
        <v>58.678919662259702</v>
      </c>
      <c r="N1904">
        <v>2.1370992575358398</v>
      </c>
      <c r="O1904">
        <v>19.541269666816</v>
      </c>
      <c r="P1904">
        <v>76.541791044776105</v>
      </c>
      <c r="Q1904">
        <v>4.3698216197698002E-2</v>
      </c>
    </row>
    <row r="1905" spans="1:17" hidden="1" x14ac:dyDescent="0.3">
      <c r="A1905" t="s">
        <v>3966</v>
      </c>
      <c r="B1905" t="s">
        <v>3967</v>
      </c>
      <c r="C1905" t="str">
        <f>IFERROR(VLOOKUP(Table1[[#This Row],[Ticker]],[1]!Table1[[Symbol]:[Industry]],2,FALSE),"-")</f>
        <v>-</v>
      </c>
      <c r="D1905" t="s">
        <v>114</v>
      </c>
      <c r="E1905">
        <v>410.10525000000001</v>
      </c>
      <c r="F1905">
        <v>27340.35</v>
      </c>
      <c r="G1905">
        <v>117.679836278761</v>
      </c>
      <c r="H1905">
        <v>41.526692900928403</v>
      </c>
      <c r="I1905">
        <v>44.688100678995198</v>
      </c>
      <c r="J1905">
        <v>-8.1791886534691898</v>
      </c>
      <c r="K1905">
        <v>23282.467546065898</v>
      </c>
      <c r="L1905">
        <v>18328.828084699901</v>
      </c>
      <c r="M1905">
        <v>49.132765419916197</v>
      </c>
      <c r="N1905">
        <v>2.2188435262473298</v>
      </c>
      <c r="O1905">
        <v>41.914788947471401</v>
      </c>
      <c r="P1905">
        <v>178.66184909237299</v>
      </c>
      <c r="Q1905">
        <v>5.4277109892426997E-2</v>
      </c>
    </row>
    <row r="1906" spans="1:17" hidden="1" x14ac:dyDescent="0.3">
      <c r="A1906" t="s">
        <v>3968</v>
      </c>
      <c r="B1906" t="s">
        <v>3969</v>
      </c>
      <c r="C1906" t="str">
        <f>IFERROR(VLOOKUP(Table1[[#This Row],[Ticker]],[1]!Table1[[Symbol]:[Industry]],2,FALSE),"-")</f>
        <v>-</v>
      </c>
      <c r="D1906" t="s">
        <v>647</v>
      </c>
      <c r="E1906">
        <v>409.18349999999998</v>
      </c>
      <c r="F1906">
        <v>330</v>
      </c>
      <c r="G1906">
        <v>273.84577504457297</v>
      </c>
      <c r="H1906">
        <v>16.491024778602501</v>
      </c>
      <c r="I1906">
        <v>114.607815484558</v>
      </c>
      <c r="J1906">
        <v>4.81247714956144</v>
      </c>
      <c r="K1906">
        <v>282.13287798484902</v>
      </c>
      <c r="M1906">
        <v>88.108075146142994</v>
      </c>
      <c r="N1906">
        <v>1.04789470348382</v>
      </c>
      <c r="O1906">
        <v>3.0303030303030201</v>
      </c>
      <c r="P1906">
        <v>340</v>
      </c>
    </row>
    <row r="1907" spans="1:17" hidden="1" x14ac:dyDescent="0.3">
      <c r="A1907" t="s">
        <v>3970</v>
      </c>
      <c r="B1907" t="s">
        <v>3971</v>
      </c>
      <c r="C1907" t="str">
        <f>IFERROR(VLOOKUP(Table1[[#This Row],[Ticker]],[1]!Table1[[Symbol]:[Industry]],2,FALSE),"-")</f>
        <v>-</v>
      </c>
      <c r="D1907" t="s">
        <v>775</v>
      </c>
      <c r="E1907">
        <v>408.52726128</v>
      </c>
      <c r="F1907">
        <v>373.2</v>
      </c>
      <c r="G1907">
        <v>-33.430714813582803</v>
      </c>
      <c r="H1907">
        <v>0.346677454449832</v>
      </c>
      <c r="I1907">
        <v>-21.832811190000701</v>
      </c>
      <c r="J1907">
        <v>-3.4612804899588498</v>
      </c>
      <c r="K1907">
        <v>370.99857368177601</v>
      </c>
      <c r="L1907">
        <v>387.76938783340898</v>
      </c>
      <c r="M1907">
        <v>43.279211373035999</v>
      </c>
      <c r="N1907">
        <v>1.37587945905257</v>
      </c>
      <c r="O1907">
        <v>29.608788853161801</v>
      </c>
      <c r="P1907">
        <v>20.309477756286199</v>
      </c>
      <c r="Q1907">
        <v>1.041608647888E-2</v>
      </c>
    </row>
    <row r="1908" spans="1:17" hidden="1" x14ac:dyDescent="0.3">
      <c r="A1908" t="s">
        <v>3972</v>
      </c>
      <c r="B1908" t="s">
        <v>3973</v>
      </c>
      <c r="C1908" t="str">
        <f>IFERROR(VLOOKUP(Table1[[#This Row],[Ticker]],[1]!Table1[[Symbol]:[Industry]],2,FALSE),"-")</f>
        <v>-</v>
      </c>
      <c r="D1908" t="s">
        <v>1161</v>
      </c>
      <c r="E1908">
        <v>408.460394019999</v>
      </c>
      <c r="F1908">
        <v>149.80000000000001</v>
      </c>
      <c r="G1908">
        <v>-24.9979204434628</v>
      </c>
      <c r="H1908">
        <v>-5.42149511688981</v>
      </c>
      <c r="I1908">
        <v>-18.221396192970101</v>
      </c>
      <c r="J1908">
        <v>-7.2912213619629096</v>
      </c>
      <c r="K1908">
        <v>151.792282051634</v>
      </c>
      <c r="L1908">
        <v>154.304952069688</v>
      </c>
      <c r="M1908">
        <v>46.1480382719337</v>
      </c>
      <c r="N1908">
        <v>1.0496735671681701</v>
      </c>
      <c r="O1908">
        <v>60.213618157543301</v>
      </c>
      <c r="P1908">
        <v>21.001615508885301</v>
      </c>
      <c r="Q1908">
        <v>-4.4729437671359997E-3</v>
      </c>
    </row>
    <row r="1909" spans="1:17" hidden="1" x14ac:dyDescent="0.3">
      <c r="A1909" t="s">
        <v>3974</v>
      </c>
      <c r="B1909" t="s">
        <v>3975</v>
      </c>
      <c r="C1909" t="str">
        <f>IFERROR(VLOOKUP(Table1[[#This Row],[Ticker]],[1]!Table1[[Symbol]:[Industry]],2,FALSE),"-")</f>
        <v>-</v>
      </c>
      <c r="D1909" t="s">
        <v>75</v>
      </c>
      <c r="E1909">
        <v>408.012</v>
      </c>
      <c r="F1909">
        <v>295</v>
      </c>
      <c r="G1909">
        <v>-34.900732684984703</v>
      </c>
      <c r="H1909">
        <v>-7.4178959642180002</v>
      </c>
      <c r="I1909">
        <v>-12.931541120506299</v>
      </c>
      <c r="K1909">
        <v>238.76963892330301</v>
      </c>
      <c r="M1909" s="1">
        <v>1.5919334800000001E-7</v>
      </c>
      <c r="N1909">
        <v>1</v>
      </c>
      <c r="O1909">
        <v>10.1694915254237</v>
      </c>
      <c r="P1909">
        <v>0</v>
      </c>
    </row>
    <row r="1910" spans="1:17" hidden="1" x14ac:dyDescent="0.3">
      <c r="A1910" t="s">
        <v>3976</v>
      </c>
      <c r="B1910" t="s">
        <v>3977</v>
      </c>
      <c r="C1910" t="str">
        <f>IFERROR(VLOOKUP(Table1[[#This Row],[Ticker]],[1]!Table1[[Symbol]:[Industry]],2,FALSE),"-")</f>
        <v>-</v>
      </c>
      <c r="D1910" t="s">
        <v>244</v>
      </c>
      <c r="E1910">
        <v>406.044332819999</v>
      </c>
      <c r="F1910">
        <v>12.85</v>
      </c>
      <c r="G1910">
        <v>30.087612303360199</v>
      </c>
      <c r="H1910">
        <v>-3.0105636647229899</v>
      </c>
      <c r="I1910">
        <v>-6.3669152701662197</v>
      </c>
      <c r="J1910">
        <v>0.30928496715102</v>
      </c>
      <c r="K1910">
        <v>12.030999943730199</v>
      </c>
      <c r="L1910">
        <v>10.6160320605706</v>
      </c>
      <c r="M1910">
        <v>56.995259712493798</v>
      </c>
      <c r="N1910">
        <v>1.0054535458739799</v>
      </c>
      <c r="O1910">
        <v>14.7859922178988</v>
      </c>
      <c r="P1910">
        <v>79.720279720279706</v>
      </c>
      <c r="Q1910">
        <v>4.7351905488414003E-2</v>
      </c>
    </row>
    <row r="1911" spans="1:17" hidden="1" x14ac:dyDescent="0.3">
      <c r="A1911" t="s">
        <v>3978</v>
      </c>
      <c r="B1911" t="s">
        <v>3979</v>
      </c>
      <c r="C1911" t="str">
        <f>IFERROR(VLOOKUP(Table1[[#This Row],[Ticker]],[1]!Table1[[Symbol]:[Industry]],2,FALSE),"-")</f>
        <v>-</v>
      </c>
      <c r="D1911" t="s">
        <v>384</v>
      </c>
      <c r="E1911">
        <v>404.82102500000002</v>
      </c>
      <c r="F1911">
        <v>38.29</v>
      </c>
      <c r="G1911">
        <v>-28.413168940626498</v>
      </c>
      <c r="H1911">
        <v>-14.9884824471733</v>
      </c>
      <c r="I1911">
        <v>-65.168443947609603</v>
      </c>
      <c r="J1911">
        <v>-6.41900467080153</v>
      </c>
      <c r="K1911">
        <v>42.057101224980698</v>
      </c>
      <c r="L1911">
        <v>49.8645866342491</v>
      </c>
      <c r="M1911">
        <v>48.430803642440999</v>
      </c>
      <c r="N1911">
        <v>1.48693684339399</v>
      </c>
      <c r="O1911">
        <v>127.213371637503</v>
      </c>
      <c r="P1911">
        <v>11.308139534883701</v>
      </c>
      <c r="Q1911">
        <v>0.150607278355055</v>
      </c>
    </row>
    <row r="1912" spans="1:17" hidden="1" x14ac:dyDescent="0.3">
      <c r="A1912" t="s">
        <v>3980</v>
      </c>
      <c r="B1912" t="s">
        <v>3981</v>
      </c>
      <c r="C1912" t="str">
        <f>IFERROR(VLOOKUP(Table1[[#This Row],[Ticker]],[1]!Table1[[Symbol]:[Industry]],2,FALSE),"-")</f>
        <v>-</v>
      </c>
      <c r="D1912" t="s">
        <v>710</v>
      </c>
      <c r="E1912">
        <v>403.78801449999997</v>
      </c>
      <c r="F1912">
        <v>258.7</v>
      </c>
      <c r="G1912">
        <v>24.562324582950499</v>
      </c>
      <c r="H1912">
        <v>-1.50484772234401</v>
      </c>
      <c r="I1912">
        <v>-6.1450044822834098</v>
      </c>
      <c r="J1912">
        <v>-1.9522927939308601</v>
      </c>
      <c r="K1912">
        <v>249.606395630593</v>
      </c>
      <c r="L1912">
        <v>232.87437866081899</v>
      </c>
      <c r="M1912">
        <v>43.822155904646401</v>
      </c>
      <c r="N1912">
        <v>2.5120690432795398</v>
      </c>
      <c r="O1912">
        <v>11.325860069578599</v>
      </c>
      <c r="P1912">
        <v>52.5353773584905</v>
      </c>
      <c r="Q1912">
        <v>3.8973411664432002E-2</v>
      </c>
    </row>
    <row r="1913" spans="1:17" hidden="1" x14ac:dyDescent="0.3">
      <c r="A1913" t="s">
        <v>3982</v>
      </c>
      <c r="B1913" t="s">
        <v>3983</v>
      </c>
      <c r="C1913" t="str">
        <f>IFERROR(VLOOKUP(Table1[[#This Row],[Ticker]],[1]!Table1[[Symbol]:[Industry]],2,FALSE),"-")</f>
        <v>-</v>
      </c>
      <c r="D1913" t="s">
        <v>3984</v>
      </c>
      <c r="E1913">
        <v>403.59440499999999</v>
      </c>
      <c r="F1913">
        <v>785</v>
      </c>
      <c r="G1913">
        <v>42.424254961202003</v>
      </c>
      <c r="H1913">
        <v>-8.8182201016262702</v>
      </c>
      <c r="I1913">
        <v>45.735125546160297</v>
      </c>
      <c r="J1913">
        <v>-8.1507150328489804</v>
      </c>
      <c r="K1913">
        <v>759.21701107617503</v>
      </c>
      <c r="L1913">
        <v>609.50148013497699</v>
      </c>
      <c r="M1913">
        <v>36.1107718309094</v>
      </c>
      <c r="N1913">
        <v>0.63866284668721096</v>
      </c>
      <c r="O1913">
        <v>12.7388535031847</v>
      </c>
      <c r="P1913">
        <v>77.6822091444092</v>
      </c>
      <c r="Q1913">
        <v>0.19521591794773699</v>
      </c>
    </row>
    <row r="1914" spans="1:17" hidden="1" x14ac:dyDescent="0.3">
      <c r="A1914" t="s">
        <v>3985</v>
      </c>
      <c r="B1914" t="s">
        <v>3986</v>
      </c>
      <c r="C1914" t="str">
        <f>IFERROR(VLOOKUP(Table1[[#This Row],[Ticker]],[1]!Table1[[Symbol]:[Industry]],2,FALSE),"-")</f>
        <v>-</v>
      </c>
      <c r="D1914" t="s">
        <v>557</v>
      </c>
      <c r="E1914">
        <v>402.85377</v>
      </c>
      <c r="F1914">
        <v>344.85</v>
      </c>
      <c r="G1914">
        <v>131.68078281444099</v>
      </c>
      <c r="H1914">
        <v>22.435363134277999</v>
      </c>
      <c r="I1914">
        <v>59.031421842456602</v>
      </c>
      <c r="J1914">
        <v>1.44928496715102</v>
      </c>
      <c r="K1914">
        <v>297.00225517259997</v>
      </c>
      <c r="L1914">
        <v>235.487190909969</v>
      </c>
      <c r="M1914">
        <v>80.018829272476296</v>
      </c>
      <c r="N1914">
        <v>4.3990434134040504</v>
      </c>
      <c r="O1914">
        <v>3.0882992605480499</v>
      </c>
      <c r="P1914">
        <v>183.59375</v>
      </c>
      <c r="Q1914">
        <v>0.15724841651345201</v>
      </c>
    </row>
    <row r="1915" spans="1:17" hidden="1" x14ac:dyDescent="0.3">
      <c r="A1915" t="s">
        <v>3987</v>
      </c>
      <c r="B1915" t="s">
        <v>3988</v>
      </c>
      <c r="C1915" t="str">
        <f>IFERROR(VLOOKUP(Table1[[#This Row],[Ticker]],[1]!Table1[[Symbol]:[Industry]],2,FALSE),"-")</f>
        <v>-</v>
      </c>
      <c r="E1915">
        <v>402.72918611399899</v>
      </c>
      <c r="F1915">
        <v>22.05</v>
      </c>
      <c r="G1915">
        <v>4.8034093268495504</v>
      </c>
      <c r="K1915">
        <v>22.064075533845699</v>
      </c>
      <c r="L1915">
        <v>20.559754299100199</v>
      </c>
      <c r="M1915">
        <v>35.6509857849477</v>
      </c>
      <c r="N1915">
        <v>1</v>
      </c>
      <c r="O1915">
        <v>18.367346938775501</v>
      </c>
      <c r="P1915">
        <v>55.281690140845001</v>
      </c>
      <c r="Q1915">
        <v>2.5042493907753999E-2</v>
      </c>
    </row>
    <row r="1916" spans="1:17" hidden="1" x14ac:dyDescent="0.3">
      <c r="A1916" t="s">
        <v>3989</v>
      </c>
      <c r="B1916" t="s">
        <v>3990</v>
      </c>
      <c r="C1916" t="str">
        <f>IFERROR(VLOOKUP(Table1[[#This Row],[Ticker]],[1]!Table1[[Symbol]:[Industry]],2,FALSE),"-")</f>
        <v>-</v>
      </c>
      <c r="D1916" t="s">
        <v>62</v>
      </c>
      <c r="E1916">
        <v>402.47613000000001</v>
      </c>
      <c r="F1916">
        <v>112.77</v>
      </c>
      <c r="G1916">
        <v>-23.0584984860626</v>
      </c>
      <c r="H1916">
        <v>-1.39231083689793</v>
      </c>
      <c r="I1916">
        <v>-20.686561200827601</v>
      </c>
      <c r="J1916">
        <v>4.0215460394120903</v>
      </c>
      <c r="K1916">
        <v>111.18532486819601</v>
      </c>
      <c r="L1916">
        <v>116.11603136460801</v>
      </c>
      <c r="M1916">
        <v>62.839463270969098</v>
      </c>
      <c r="N1916">
        <v>1.5458356150080299</v>
      </c>
      <c r="O1916">
        <v>27.9595637137536</v>
      </c>
      <c r="P1916">
        <v>15.1889683350357</v>
      </c>
      <c r="Q1916">
        <v>5.0537814434574002E-2</v>
      </c>
    </row>
    <row r="1917" spans="1:17" hidden="1" x14ac:dyDescent="0.3">
      <c r="A1917" t="s">
        <v>3991</v>
      </c>
      <c r="B1917" t="s">
        <v>3992</v>
      </c>
      <c r="C1917" t="str">
        <f>IFERROR(VLOOKUP(Table1[[#This Row],[Ticker]],[1]!Table1[[Symbol]:[Industry]],2,FALSE),"-")</f>
        <v>-</v>
      </c>
      <c r="D1917" t="s">
        <v>21</v>
      </c>
      <c r="E1917">
        <v>401.70508799999999</v>
      </c>
      <c r="F1917">
        <v>273.85000000000002</v>
      </c>
      <c r="G1917">
        <v>-4.63128942106637</v>
      </c>
      <c r="H1917">
        <v>7.1158225325542297</v>
      </c>
      <c r="I1917">
        <v>-12.5979675902115</v>
      </c>
      <c r="J1917">
        <v>-4.2828578899918401</v>
      </c>
      <c r="K1917">
        <v>260.52302282321199</v>
      </c>
      <c r="L1917">
        <v>265.45798766021102</v>
      </c>
      <c r="M1917">
        <v>65.462521840494105</v>
      </c>
      <c r="N1917">
        <v>1.3517241379310301</v>
      </c>
      <c r="O1917">
        <v>48.877122512324199</v>
      </c>
      <c r="P1917">
        <v>31.0287081339712</v>
      </c>
    </row>
    <row r="1918" spans="1:17" hidden="1" x14ac:dyDescent="0.3">
      <c r="A1918" t="s">
        <v>3993</v>
      </c>
      <c r="B1918" t="s">
        <v>3994</v>
      </c>
      <c r="C1918" t="str">
        <f>IFERROR(VLOOKUP(Table1[[#This Row],[Ticker]],[1]!Table1[[Symbol]:[Industry]],2,FALSE),"-")</f>
        <v>-</v>
      </c>
      <c r="D1918" t="s">
        <v>989</v>
      </c>
      <c r="E1918">
        <v>400.81753431999999</v>
      </c>
      <c r="F1918">
        <v>26.11</v>
      </c>
      <c r="G1918">
        <v>-15.2682721222916</v>
      </c>
      <c r="H1918">
        <v>-2.3526896745359198</v>
      </c>
      <c r="I1918">
        <v>7.8409128249857504E-2</v>
      </c>
      <c r="J1918">
        <v>5.3892849671510099</v>
      </c>
      <c r="K1918">
        <v>24.054465471009799</v>
      </c>
      <c r="L1918">
        <v>23.704521406383702</v>
      </c>
      <c r="M1918">
        <v>61.250577014889899</v>
      </c>
      <c r="N1918">
        <v>1.45262457422186</v>
      </c>
      <c r="O1918">
        <v>16.430486403676699</v>
      </c>
      <c r="P1918">
        <v>43.461538461538403</v>
      </c>
      <c r="Q1918">
        <v>-2.4559192699938E-2</v>
      </c>
    </row>
    <row r="1919" spans="1:17" hidden="1" x14ac:dyDescent="0.3">
      <c r="A1919" t="s">
        <v>3995</v>
      </c>
      <c r="B1919" t="s">
        <v>3996</v>
      </c>
      <c r="C1919" t="str">
        <f>IFERROR(VLOOKUP(Table1[[#This Row],[Ticker]],[1]!Table1[[Symbol]:[Industry]],2,FALSE),"-")</f>
        <v>-</v>
      </c>
      <c r="D1919" t="s">
        <v>734</v>
      </c>
      <c r="E1919">
        <v>400.02990686999999</v>
      </c>
      <c r="F1919">
        <v>89.41</v>
      </c>
      <c r="G1919">
        <v>-46.3002342043265</v>
      </c>
      <c r="H1919">
        <v>-10.7139908319207</v>
      </c>
      <c r="I1919">
        <v>-35.908785115449398</v>
      </c>
      <c r="J1919">
        <v>-3.67518851810657</v>
      </c>
      <c r="K1919">
        <v>94.922899605755404</v>
      </c>
      <c r="L1919">
        <v>105.88270759276</v>
      </c>
      <c r="M1919">
        <v>22.5681778864069</v>
      </c>
      <c r="N1919">
        <v>0.44217758713803901</v>
      </c>
      <c r="O1919">
        <v>70.003355329381506</v>
      </c>
      <c r="P1919">
        <v>8.7712895377128799</v>
      </c>
      <c r="Q1919">
        <v>-5.8503126384193999E-2</v>
      </c>
    </row>
    <row r="1920" spans="1:17" hidden="1" x14ac:dyDescent="0.3">
      <c r="A1920" t="s">
        <v>3997</v>
      </c>
      <c r="B1920" t="s">
        <v>3998</v>
      </c>
      <c r="C1920" t="str">
        <f>IFERROR(VLOOKUP(Table1[[#This Row],[Ticker]],[1]!Table1[[Symbol]:[Industry]],2,FALSE),"-")</f>
        <v>-</v>
      </c>
      <c r="D1920" t="s">
        <v>308</v>
      </c>
      <c r="E1920">
        <v>399.72752780000002</v>
      </c>
      <c r="F1920">
        <v>76.459999999999994</v>
      </c>
      <c r="G1920">
        <v>67.410844626592507</v>
      </c>
      <c r="H1920">
        <v>-1.38714090118247</v>
      </c>
      <c r="I1920">
        <v>-8.0103167225770395</v>
      </c>
      <c r="J1920">
        <v>-6.3007150328489701</v>
      </c>
      <c r="K1920">
        <v>77.028077080994905</v>
      </c>
      <c r="L1920">
        <v>65.550847227149603</v>
      </c>
      <c r="M1920">
        <v>29.993804577912901</v>
      </c>
      <c r="N1920">
        <v>0.36617076350678601</v>
      </c>
      <c r="O1920">
        <v>18.362542505885401</v>
      </c>
      <c r="P1920">
        <v>119.083094555873</v>
      </c>
      <c r="Q1920">
        <v>8.7811590485246005E-2</v>
      </c>
    </row>
    <row r="1921" spans="1:17" hidden="1" x14ac:dyDescent="0.3">
      <c r="A1921" t="s">
        <v>3999</v>
      </c>
      <c r="B1921" t="s">
        <v>4000</v>
      </c>
      <c r="C1921" t="str">
        <f>IFERROR(VLOOKUP(Table1[[#This Row],[Ticker]],[1]!Table1[[Symbol]:[Industry]],2,FALSE),"-")</f>
        <v>-</v>
      </c>
      <c r="D1921" t="s">
        <v>46</v>
      </c>
      <c r="E1921">
        <v>399.30392000000001</v>
      </c>
      <c r="F1921">
        <v>161.94999999999999</v>
      </c>
      <c r="G1921">
        <v>61.663755458450701</v>
      </c>
      <c r="H1921">
        <v>1.54687137344292</v>
      </c>
      <c r="I1921">
        <v>29.1947959711386</v>
      </c>
      <c r="J1921">
        <v>-5.0279877601216896</v>
      </c>
      <c r="K1921">
        <v>150.36026215385499</v>
      </c>
      <c r="L1921">
        <v>114.83199999999999</v>
      </c>
      <c r="M1921">
        <v>48.397217075409202</v>
      </c>
      <c r="N1921">
        <v>0.57609130957148502</v>
      </c>
      <c r="O1921">
        <v>14.2327878974992</v>
      </c>
      <c r="P1921">
        <v>110.324675324675</v>
      </c>
    </row>
    <row r="1922" spans="1:17" hidden="1" x14ac:dyDescent="0.3">
      <c r="A1922" t="s">
        <v>4001</v>
      </c>
      <c r="B1922" t="s">
        <v>4002</v>
      </c>
      <c r="C1922" t="str">
        <f>IFERROR(VLOOKUP(Table1[[#This Row],[Ticker]],[1]!Table1[[Symbol]:[Industry]],2,FALSE),"-")</f>
        <v>-</v>
      </c>
      <c r="D1922" t="s">
        <v>1665</v>
      </c>
      <c r="E1922">
        <v>399.05549999999999</v>
      </c>
      <c r="F1922">
        <v>159.75</v>
      </c>
      <c r="G1922">
        <v>197.057309273057</v>
      </c>
      <c r="H1922">
        <v>3.2432013955179699</v>
      </c>
      <c r="I1922">
        <v>45.352772604983798</v>
      </c>
      <c r="J1922">
        <v>-3.2205263536036801</v>
      </c>
      <c r="K1922">
        <v>142.751160987611</v>
      </c>
      <c r="L1922">
        <v>106.38363868824599</v>
      </c>
      <c r="M1922">
        <v>66.005347381083496</v>
      </c>
      <c r="N1922">
        <v>0.55344209029987101</v>
      </c>
      <c r="O1922">
        <v>0.15649452269170799</v>
      </c>
      <c r="P1922">
        <v>289.63414634146301</v>
      </c>
      <c r="Q1922">
        <v>0.17787216469844699</v>
      </c>
    </row>
    <row r="1923" spans="1:17" hidden="1" x14ac:dyDescent="0.3">
      <c r="A1923" t="s">
        <v>4003</v>
      </c>
      <c r="B1923" t="s">
        <v>4004</v>
      </c>
      <c r="C1923" t="str">
        <f>IFERROR(VLOOKUP(Table1[[#This Row],[Ticker]],[1]!Table1[[Symbol]:[Industry]],2,FALSE),"-")</f>
        <v>-</v>
      </c>
      <c r="D1923" t="s">
        <v>422</v>
      </c>
      <c r="E1923">
        <v>398.94985000000003</v>
      </c>
      <c r="F1923">
        <v>40.299999999999997</v>
      </c>
      <c r="G1923">
        <v>7.9950448376584102</v>
      </c>
      <c r="H1923">
        <v>-10.8182171195048</v>
      </c>
      <c r="I1923">
        <v>-44.154133404713903</v>
      </c>
      <c r="J1923">
        <v>1.97645184942786</v>
      </c>
      <c r="K1923">
        <v>40.8561095613194</v>
      </c>
      <c r="L1923">
        <v>41.6631748203284</v>
      </c>
      <c r="M1923">
        <v>56.592923123465603</v>
      </c>
      <c r="N1923">
        <v>1.1369242018813599</v>
      </c>
      <c r="O1923">
        <v>61.042183622828802</v>
      </c>
      <c r="P1923">
        <v>36.379018612521101</v>
      </c>
      <c r="Q1923">
        <v>1.7465895526840001E-2</v>
      </c>
    </row>
    <row r="1924" spans="1:17" hidden="1" x14ac:dyDescent="0.3">
      <c r="A1924" t="s">
        <v>4005</v>
      </c>
      <c r="B1924" t="s">
        <v>4006</v>
      </c>
      <c r="C1924" t="str">
        <f>IFERROR(VLOOKUP(Table1[[#This Row],[Ticker]],[1]!Table1[[Symbol]:[Industry]],2,FALSE),"-")</f>
        <v>-</v>
      </c>
      <c r="D1924" t="s">
        <v>338</v>
      </c>
      <c r="E1924">
        <v>398.26852692</v>
      </c>
      <c r="F1924">
        <v>29.24</v>
      </c>
      <c r="G1924">
        <v>53.167957035081002</v>
      </c>
      <c r="H1924">
        <v>12.510775603299701</v>
      </c>
      <c r="I1924">
        <v>-10.0884038656044</v>
      </c>
      <c r="J1924">
        <v>1.5457761952211899</v>
      </c>
      <c r="K1924">
        <v>26.9507465250819</v>
      </c>
      <c r="L1924">
        <v>25.3270988008898</v>
      </c>
      <c r="M1924">
        <v>59.094822389784198</v>
      </c>
      <c r="N1924">
        <v>2.1931876949890898</v>
      </c>
      <c r="O1924">
        <v>21.2380300957592</v>
      </c>
      <c r="P1924">
        <v>83.899371069182294</v>
      </c>
      <c r="Q1924">
        <v>7.4100966865667001E-2</v>
      </c>
    </row>
    <row r="1925" spans="1:17" hidden="1" x14ac:dyDescent="0.3">
      <c r="A1925" t="s">
        <v>4007</v>
      </c>
      <c r="B1925" t="s">
        <v>4008</v>
      </c>
      <c r="C1925" t="str">
        <f>IFERROR(VLOOKUP(Table1[[#This Row],[Ticker]],[1]!Table1[[Symbol]:[Industry]],2,FALSE),"-")</f>
        <v>-</v>
      </c>
      <c r="D1925" t="s">
        <v>1337</v>
      </c>
      <c r="E1925">
        <v>397.43685739</v>
      </c>
      <c r="F1925">
        <v>171.7</v>
      </c>
      <c r="G1925">
        <v>-20.686777884053502</v>
      </c>
      <c r="H1925">
        <v>-4.77763193781536</v>
      </c>
      <c r="I1925">
        <v>-6.2816888836776696</v>
      </c>
      <c r="J1925">
        <v>-1.0507150328489701</v>
      </c>
      <c r="O1925">
        <v>0</v>
      </c>
      <c r="P1925">
        <v>10.205391527599399</v>
      </c>
    </row>
    <row r="1926" spans="1:17" hidden="1" x14ac:dyDescent="0.3">
      <c r="A1926" t="s">
        <v>4009</v>
      </c>
      <c r="B1926" t="s">
        <v>4010</v>
      </c>
      <c r="C1926" t="str">
        <f>IFERROR(VLOOKUP(Table1[[#This Row],[Ticker]],[1]!Table1[[Symbol]:[Industry]],2,FALSE),"-")</f>
        <v>-</v>
      </c>
      <c r="D1926" t="s">
        <v>989</v>
      </c>
      <c r="E1926">
        <v>397.25673405999999</v>
      </c>
      <c r="F1926">
        <v>43.18</v>
      </c>
      <c r="G1926">
        <v>40.088193935419703</v>
      </c>
      <c r="H1926">
        <v>-13.792860364211201</v>
      </c>
      <c r="I1926">
        <v>26.6903971116555</v>
      </c>
      <c r="J1926">
        <v>4.3349858138114099</v>
      </c>
      <c r="K1926">
        <v>41.017893654482798</v>
      </c>
      <c r="L1926">
        <v>35.746898164508103</v>
      </c>
      <c r="M1926">
        <v>47.810306296692701</v>
      </c>
      <c r="N1926">
        <v>0.15789659075301801</v>
      </c>
      <c r="O1926">
        <v>16.720704029643301</v>
      </c>
      <c r="P1926">
        <v>69.001956947162398</v>
      </c>
      <c r="Q1926">
        <v>2.5462369945874998E-2</v>
      </c>
    </row>
    <row r="1927" spans="1:17" hidden="1" x14ac:dyDescent="0.3">
      <c r="A1927" t="s">
        <v>4011</v>
      </c>
      <c r="B1927" t="s">
        <v>4012</v>
      </c>
      <c r="C1927" t="str">
        <f>IFERROR(VLOOKUP(Table1[[#This Row],[Ticker]],[1]!Table1[[Symbol]:[Industry]],2,FALSE),"-")</f>
        <v>-</v>
      </c>
      <c r="E1927">
        <v>396.73655053200002</v>
      </c>
      <c r="F1927">
        <v>26.85</v>
      </c>
      <c r="G1927">
        <v>106.212990138712</v>
      </c>
      <c r="H1927">
        <v>9.7079647700035601</v>
      </c>
      <c r="I1927">
        <v>32.144334274187003</v>
      </c>
      <c r="J1927">
        <v>6.98811991860733</v>
      </c>
      <c r="K1927">
        <v>24.250966930959802</v>
      </c>
      <c r="L1927">
        <v>21.718214897581198</v>
      </c>
      <c r="M1927">
        <v>75.495162727545406</v>
      </c>
      <c r="N1927">
        <v>2.9976055447882102</v>
      </c>
      <c r="O1927">
        <v>22.905027932960898</v>
      </c>
      <c r="P1927">
        <v>144.09090909090901</v>
      </c>
    </row>
    <row r="1928" spans="1:17" hidden="1" x14ac:dyDescent="0.3">
      <c r="A1928" t="s">
        <v>4013</v>
      </c>
      <c r="B1928" t="s">
        <v>4014</v>
      </c>
      <c r="C1928" t="str">
        <f>IFERROR(VLOOKUP(Table1[[#This Row],[Ticker]],[1]!Table1[[Symbol]:[Industry]],2,FALSE),"-")</f>
        <v>-</v>
      </c>
      <c r="D1928" t="s">
        <v>253</v>
      </c>
      <c r="E1928">
        <v>396.57749999999999</v>
      </c>
      <c r="F1928">
        <v>344.85</v>
      </c>
      <c r="G1928">
        <v>-27.4081027903033</v>
      </c>
      <c r="H1928">
        <v>-6.4870336472170704</v>
      </c>
      <c r="I1928">
        <v>-21.284443925463901</v>
      </c>
      <c r="J1928">
        <v>-4.6819999490500903</v>
      </c>
      <c r="K1928">
        <v>348.82295139261703</v>
      </c>
      <c r="L1928">
        <v>354.100076524977</v>
      </c>
      <c r="M1928">
        <v>44.609680046620603</v>
      </c>
      <c r="N1928">
        <v>1.17172284042854</v>
      </c>
      <c r="O1928">
        <v>27.5772074815136</v>
      </c>
      <c r="P1928">
        <v>10.1757188498402</v>
      </c>
      <c r="Q1928">
        <v>9.1181959252514003E-2</v>
      </c>
    </row>
    <row r="1929" spans="1:17" hidden="1" x14ac:dyDescent="0.3">
      <c r="A1929" t="s">
        <v>4015</v>
      </c>
      <c r="B1929" t="s">
        <v>4016</v>
      </c>
      <c r="C1929" t="str">
        <f>IFERROR(VLOOKUP(Table1[[#This Row],[Ticker]],[1]!Table1[[Symbol]:[Industry]],2,FALSE),"-")</f>
        <v>-</v>
      </c>
      <c r="E1929">
        <v>396.52733999999998</v>
      </c>
      <c r="F1929">
        <v>874.95</v>
      </c>
      <c r="G1929">
        <v>88.590115502597399</v>
      </c>
      <c r="H1929">
        <v>1.1098605011926199</v>
      </c>
      <c r="I1929">
        <v>98.078348419709798</v>
      </c>
      <c r="J1929">
        <v>2.1998256316768598</v>
      </c>
      <c r="K1929">
        <v>715.68683030364105</v>
      </c>
      <c r="M1929">
        <v>79.130473086994002</v>
      </c>
      <c r="N1929">
        <v>0.75383614918322905</v>
      </c>
      <c r="O1929">
        <v>2.3487056403222999</v>
      </c>
      <c r="P1929">
        <v>119.80906921240999</v>
      </c>
    </row>
    <row r="1930" spans="1:17" hidden="1" x14ac:dyDescent="0.3">
      <c r="A1930" t="s">
        <v>4017</v>
      </c>
      <c r="B1930" t="s">
        <v>4018</v>
      </c>
      <c r="C1930" t="str">
        <f>IFERROR(VLOOKUP(Table1[[#This Row],[Ticker]],[1]!Table1[[Symbol]:[Industry]],2,FALSE),"-")</f>
        <v>-</v>
      </c>
      <c r="D1930" t="s">
        <v>293</v>
      </c>
      <c r="E1930">
        <v>396.41548799999998</v>
      </c>
      <c r="F1930">
        <v>240.45</v>
      </c>
      <c r="G1930">
        <v>8.2481652007551993</v>
      </c>
      <c r="H1930">
        <v>29.140496717155301</v>
      </c>
      <c r="I1930">
        <v>22.653254201130999</v>
      </c>
      <c r="J1930">
        <v>20.434696107734499</v>
      </c>
      <c r="O1930">
        <v>0</v>
      </c>
      <c r="P1930">
        <v>40.614035087719301</v>
      </c>
    </row>
    <row r="1931" spans="1:17" hidden="1" x14ac:dyDescent="0.3">
      <c r="A1931" t="s">
        <v>4019</v>
      </c>
      <c r="B1931" t="s">
        <v>4020</v>
      </c>
      <c r="C1931" t="str">
        <f>IFERROR(VLOOKUP(Table1[[#This Row],[Ticker]],[1]!Table1[[Symbol]:[Industry]],2,FALSE),"-")</f>
        <v>-</v>
      </c>
      <c r="D1931" t="s">
        <v>461</v>
      </c>
      <c r="E1931">
        <v>395.92500000000001</v>
      </c>
      <c r="F1931">
        <v>527.9</v>
      </c>
      <c r="G1931">
        <v>23.719852789296802</v>
      </c>
      <c r="H1931">
        <v>-7.0471620888047699</v>
      </c>
      <c r="I1931">
        <v>15.741019928452999</v>
      </c>
      <c r="J1931">
        <v>-0.84879195592590995</v>
      </c>
      <c r="K1931">
        <v>513.87757984204802</v>
      </c>
      <c r="L1931">
        <v>447.68955174721202</v>
      </c>
      <c r="M1931">
        <v>57.301662183290901</v>
      </c>
      <c r="N1931">
        <v>0.64523221485933102</v>
      </c>
      <c r="O1931">
        <v>16.499336995643102</v>
      </c>
      <c r="P1931">
        <v>80.911583276216504</v>
      </c>
      <c r="Q1931">
        <v>4.4348823111559001E-2</v>
      </c>
    </row>
    <row r="1932" spans="1:17" hidden="1" x14ac:dyDescent="0.3">
      <c r="A1932" t="s">
        <v>4021</v>
      </c>
      <c r="B1932" t="s">
        <v>4022</v>
      </c>
      <c r="C1932" t="str">
        <f>IFERROR(VLOOKUP(Table1[[#This Row],[Ticker]],[1]!Table1[[Symbol]:[Industry]],2,FALSE),"-")</f>
        <v>-</v>
      </c>
      <c r="D1932" t="s">
        <v>901</v>
      </c>
      <c r="E1932">
        <v>393.97781073599998</v>
      </c>
      <c r="F1932">
        <v>3.72</v>
      </c>
      <c r="G1932">
        <v>3.7747431684052102</v>
      </c>
      <c r="H1932">
        <v>-23.140463796222399</v>
      </c>
      <c r="I1932">
        <v>-57.175479186530303</v>
      </c>
      <c r="J1932">
        <v>-2.6507150328489799</v>
      </c>
      <c r="K1932">
        <v>3.9287449567557999</v>
      </c>
      <c r="L1932">
        <v>3.9100954266197201</v>
      </c>
      <c r="M1932">
        <v>31.4274214160836</v>
      </c>
      <c r="N1932">
        <v>1.65989300366404</v>
      </c>
      <c r="O1932">
        <v>103.36703610084901</v>
      </c>
      <c r="P1932">
        <v>42.877647875911499</v>
      </c>
      <c r="Q1932">
        <v>0.12823542825692799</v>
      </c>
    </row>
    <row r="1933" spans="1:17" hidden="1" x14ac:dyDescent="0.3">
      <c r="A1933" t="s">
        <v>4023</v>
      </c>
      <c r="B1933" t="s">
        <v>4024</v>
      </c>
      <c r="C1933" t="str">
        <f>IFERROR(VLOOKUP(Table1[[#This Row],[Ticker]],[1]!Table1[[Symbol]:[Industry]],2,FALSE),"-")</f>
        <v>-</v>
      </c>
      <c r="D1933" t="s">
        <v>130</v>
      </c>
      <c r="E1933">
        <v>393.49053562500001</v>
      </c>
      <c r="F1933">
        <v>206.25</v>
      </c>
      <c r="G1933">
        <v>35.462849045784402</v>
      </c>
      <c r="H1933">
        <v>-13.570051505906999</v>
      </c>
      <c r="I1933">
        <v>28.803037260931099</v>
      </c>
      <c r="J1933">
        <v>-8.5797588219463901</v>
      </c>
      <c r="K1933">
        <v>214.54179751281299</v>
      </c>
      <c r="L1933">
        <v>180.425911889784</v>
      </c>
      <c r="M1933">
        <v>35.641936936369397</v>
      </c>
      <c r="N1933">
        <v>0.37345090013425702</v>
      </c>
      <c r="O1933">
        <v>26.012121212121102</v>
      </c>
      <c r="P1933">
        <v>101.023391812865</v>
      </c>
      <c r="Q1933">
        <v>6.6155434049847001E-2</v>
      </c>
    </row>
    <row r="1934" spans="1:17" hidden="1" x14ac:dyDescent="0.3">
      <c r="A1934" t="s">
        <v>4025</v>
      </c>
      <c r="B1934" t="s">
        <v>4026</v>
      </c>
      <c r="C1934" t="str">
        <f>IFERROR(VLOOKUP(Table1[[#This Row],[Ticker]],[1]!Table1[[Symbol]:[Industry]],2,FALSE),"-")</f>
        <v>-</v>
      </c>
      <c r="E1934">
        <v>393.32861100000002</v>
      </c>
      <c r="F1934">
        <v>57.72</v>
      </c>
      <c r="G1934">
        <v>20.271882310639</v>
      </c>
      <c r="H1934">
        <v>92.9210376055143</v>
      </c>
      <c r="I1934">
        <v>117.51039308480399</v>
      </c>
      <c r="J1934">
        <v>20.452047398090201</v>
      </c>
      <c r="K1934">
        <v>34.8095553064543</v>
      </c>
      <c r="M1934">
        <v>100</v>
      </c>
      <c r="N1934">
        <v>0.92067853303070102</v>
      </c>
      <c r="O1934">
        <v>0</v>
      </c>
      <c r="P1934">
        <v>152.16251638269901</v>
      </c>
    </row>
    <row r="1935" spans="1:17" hidden="1" x14ac:dyDescent="0.3">
      <c r="A1935" t="s">
        <v>4027</v>
      </c>
      <c r="B1935" t="s">
        <v>4028</v>
      </c>
      <c r="C1935" t="str">
        <f>IFERROR(VLOOKUP(Table1[[#This Row],[Ticker]],[1]!Table1[[Symbol]:[Industry]],2,FALSE),"-")</f>
        <v>-</v>
      </c>
      <c r="D1935" t="s">
        <v>308</v>
      </c>
      <c r="E1935">
        <v>393.29615240999999</v>
      </c>
      <c r="F1935">
        <v>24.06</v>
      </c>
      <c r="G1935">
        <v>225.57091245819299</v>
      </c>
      <c r="H1935">
        <v>32.4046885041735</v>
      </c>
      <c r="I1935">
        <v>38.641667602235003</v>
      </c>
      <c r="J1935">
        <v>-15.4300253776765</v>
      </c>
      <c r="K1935">
        <v>19.647408892368901</v>
      </c>
      <c r="L1935">
        <v>15.074544671275699</v>
      </c>
      <c r="M1935">
        <v>51.400027871020299</v>
      </c>
      <c r="N1935">
        <v>3.5778834976181302</v>
      </c>
      <c r="O1935">
        <v>27.389858686616702</v>
      </c>
      <c r="P1935">
        <v>278.89763779527499</v>
      </c>
      <c r="Q1935">
        <v>8.5708291121979002E-2</v>
      </c>
    </row>
    <row r="1936" spans="1:17" hidden="1" x14ac:dyDescent="0.3">
      <c r="A1936" t="s">
        <v>4029</v>
      </c>
      <c r="B1936" t="s">
        <v>4030</v>
      </c>
      <c r="C1936" t="str">
        <f>IFERROR(VLOOKUP(Table1[[#This Row],[Ticker]],[1]!Table1[[Symbol]:[Industry]],2,FALSE),"-")</f>
        <v>-</v>
      </c>
      <c r="D1936" t="s">
        <v>338</v>
      </c>
      <c r="E1936">
        <v>393.04</v>
      </c>
      <c r="F1936">
        <v>340</v>
      </c>
      <c r="G1936">
        <v>-59.778490585998398</v>
      </c>
      <c r="H1936">
        <v>-4.7190667840818303</v>
      </c>
      <c r="I1936">
        <v>-39.836303025268201</v>
      </c>
      <c r="J1936">
        <v>1.8709717141389599</v>
      </c>
      <c r="K1936">
        <v>374.43937892378699</v>
      </c>
      <c r="L1936">
        <v>432.17354327714298</v>
      </c>
      <c r="M1936">
        <v>55.5831765813776</v>
      </c>
      <c r="N1936">
        <v>0.48728813559321998</v>
      </c>
      <c r="O1936">
        <v>88.205882352941103</v>
      </c>
      <c r="P1936">
        <v>9.6774193548386993</v>
      </c>
      <c r="Q1936">
        <v>0.229419240519668</v>
      </c>
    </row>
    <row r="1937" spans="1:17" hidden="1" x14ac:dyDescent="0.3">
      <c r="A1937" t="s">
        <v>4031</v>
      </c>
      <c r="B1937" t="s">
        <v>4032</v>
      </c>
      <c r="C1937" t="str">
        <f>IFERROR(VLOOKUP(Table1[[#This Row],[Ticker]],[1]!Table1[[Symbol]:[Industry]],2,FALSE),"-")</f>
        <v>-</v>
      </c>
      <c r="D1937" t="s">
        <v>4033</v>
      </c>
      <c r="E1937">
        <v>392.862707</v>
      </c>
      <c r="F1937">
        <v>409</v>
      </c>
      <c r="G1937">
        <v>-13.982361051157101</v>
      </c>
      <c r="H1937">
        <v>-9.3779769636922996</v>
      </c>
      <c r="I1937">
        <v>-10.7734739624392</v>
      </c>
      <c r="J1937">
        <v>-4.4961812183919898</v>
      </c>
      <c r="K1937">
        <v>402.56684308803801</v>
      </c>
      <c r="L1937">
        <v>394.58833199139002</v>
      </c>
      <c r="M1937">
        <v>50.898629908195701</v>
      </c>
      <c r="N1937">
        <v>0.531100182892699</v>
      </c>
      <c r="O1937">
        <v>18.361858190709</v>
      </c>
      <c r="P1937">
        <v>25.826795877557199</v>
      </c>
      <c r="Q1937">
        <v>-5.4961303401006002E-2</v>
      </c>
    </row>
    <row r="1938" spans="1:17" hidden="1" x14ac:dyDescent="0.3">
      <c r="A1938" t="s">
        <v>4034</v>
      </c>
      <c r="B1938" t="s">
        <v>4035</v>
      </c>
      <c r="C1938" t="str">
        <f>IFERROR(VLOOKUP(Table1[[#This Row],[Ticker]],[1]!Table1[[Symbol]:[Industry]],2,FALSE),"-")</f>
        <v>-</v>
      </c>
      <c r="D1938" t="s">
        <v>258</v>
      </c>
      <c r="E1938">
        <v>392.68975499999999</v>
      </c>
      <c r="F1938">
        <v>346.7</v>
      </c>
      <c r="G1938">
        <v>-35.442247123701499</v>
      </c>
      <c r="H1938">
        <v>-25.379483789667201</v>
      </c>
      <c r="I1938">
        <v>-21.0371581233257</v>
      </c>
      <c r="J1938">
        <v>-10.644810973808299</v>
      </c>
      <c r="M1938">
        <v>33.244648135038197</v>
      </c>
      <c r="O1938">
        <v>34.929333717911703</v>
      </c>
      <c r="P1938">
        <v>19.551724137931</v>
      </c>
    </row>
    <row r="1939" spans="1:17" hidden="1" x14ac:dyDescent="0.3">
      <c r="A1939" t="s">
        <v>4036</v>
      </c>
      <c r="B1939" t="s">
        <v>4037</v>
      </c>
      <c r="C1939" t="str">
        <f>IFERROR(VLOOKUP(Table1[[#This Row],[Ticker]],[1]!Table1[[Symbol]:[Industry]],2,FALSE),"-")</f>
        <v>-</v>
      </c>
      <c r="D1939" t="s">
        <v>1833</v>
      </c>
      <c r="E1939">
        <v>392.33170120599999</v>
      </c>
      <c r="F1939">
        <v>67</v>
      </c>
      <c r="G1939">
        <v>42.460525880790698</v>
      </c>
      <c r="H1939">
        <v>-6.5978985280403801</v>
      </c>
      <c r="I1939">
        <v>0.49492537935462799</v>
      </c>
      <c r="J1939">
        <v>0.17582553165522999</v>
      </c>
      <c r="K1939">
        <v>65.981930178227202</v>
      </c>
      <c r="L1939">
        <v>60.895062872382901</v>
      </c>
      <c r="M1939">
        <v>50.343353941742599</v>
      </c>
      <c r="N1939">
        <v>0.39099990450801703</v>
      </c>
      <c r="O1939">
        <v>39.328358208955201</v>
      </c>
      <c r="P1939">
        <v>72.015404364569903</v>
      </c>
      <c r="Q1939">
        <v>2.5562977437311001E-2</v>
      </c>
    </row>
    <row r="1940" spans="1:17" hidden="1" x14ac:dyDescent="0.3">
      <c r="A1940" t="s">
        <v>4038</v>
      </c>
      <c r="B1940" t="s">
        <v>4039</v>
      </c>
      <c r="C1940" t="str">
        <f>IFERROR(VLOOKUP(Table1[[#This Row],[Ticker]],[1]!Table1[[Symbol]:[Industry]],2,FALSE),"-")</f>
        <v>-</v>
      </c>
      <c r="D1940" t="s">
        <v>140</v>
      </c>
      <c r="E1940">
        <v>391.96467274999998</v>
      </c>
      <c r="F1940">
        <v>159.94999999999999</v>
      </c>
      <c r="G1940">
        <v>25.6545398570427</v>
      </c>
      <c r="H1940">
        <v>-5.1573787732583902</v>
      </c>
      <c r="I1940">
        <v>-40.365051758804199</v>
      </c>
      <c r="J1940">
        <v>-4.8110329784313697</v>
      </c>
      <c r="K1940">
        <v>162.98164013572799</v>
      </c>
      <c r="L1940">
        <v>164.27328518092199</v>
      </c>
      <c r="M1940">
        <v>51.965001131907599</v>
      </c>
      <c r="N1940">
        <v>0.86658201526412404</v>
      </c>
      <c r="O1940">
        <v>48.046264457642998</v>
      </c>
      <c r="P1940">
        <v>56.660137120470097</v>
      </c>
      <c r="Q1940">
        <v>0.12314953310487101</v>
      </c>
    </row>
    <row r="1941" spans="1:17" hidden="1" x14ac:dyDescent="0.3">
      <c r="A1941" t="s">
        <v>4040</v>
      </c>
      <c r="B1941" t="s">
        <v>4041</v>
      </c>
      <c r="C1941" t="str">
        <f>IFERROR(VLOOKUP(Table1[[#This Row],[Ticker]],[1]!Table1[[Symbol]:[Industry]],2,FALSE),"-")</f>
        <v>-</v>
      </c>
      <c r="D1941" t="s">
        <v>253</v>
      </c>
      <c r="E1941">
        <v>391.72794338</v>
      </c>
      <c r="F1941">
        <v>500.9</v>
      </c>
      <c r="G1941">
        <v>-0.66996345421554704</v>
      </c>
      <c r="H1941">
        <v>-10.147350247674501</v>
      </c>
      <c r="I1941">
        <v>-15.2794380257473</v>
      </c>
      <c r="J1941">
        <v>-5.53289491240273</v>
      </c>
      <c r="K1941">
        <v>501.459685865908</v>
      </c>
      <c r="L1941">
        <v>481.02592860049901</v>
      </c>
      <c r="M1941">
        <v>54.812970349275098</v>
      </c>
      <c r="N1941">
        <v>0.66757574642381901</v>
      </c>
      <c r="O1941">
        <v>17.1890596925534</v>
      </c>
      <c r="P1941">
        <v>30.070111659309202</v>
      </c>
      <c r="Q1941">
        <v>6.0239617489257997E-2</v>
      </c>
    </row>
    <row r="1942" spans="1:17" hidden="1" x14ac:dyDescent="0.3">
      <c r="A1942" t="s">
        <v>4042</v>
      </c>
      <c r="B1942" t="s">
        <v>4043</v>
      </c>
      <c r="C1942" t="str">
        <f>IFERROR(VLOOKUP(Table1[[#This Row],[Ticker]],[1]!Table1[[Symbol]:[Industry]],2,FALSE),"-")</f>
        <v>-</v>
      </c>
      <c r="D1942" t="s">
        <v>62</v>
      </c>
      <c r="E1942">
        <v>391.68315908</v>
      </c>
      <c r="F1942">
        <v>89.45</v>
      </c>
      <c r="G1942">
        <v>88.902750188962798</v>
      </c>
      <c r="H1942">
        <v>-26.316754895682902</v>
      </c>
      <c r="I1942">
        <v>151.43703450357501</v>
      </c>
      <c r="J1942">
        <v>-8.73913182596986</v>
      </c>
      <c r="K1942">
        <v>101.704680100103</v>
      </c>
      <c r="L1942">
        <v>71.623051127345903</v>
      </c>
      <c r="M1942">
        <v>12.3977778556572</v>
      </c>
      <c r="N1942">
        <v>0.84534534850448495</v>
      </c>
      <c r="O1942">
        <v>45.220793739519202</v>
      </c>
      <c r="P1942">
        <v>337.94369645042798</v>
      </c>
      <c r="Q1942">
        <v>0.20801596224150101</v>
      </c>
    </row>
    <row r="1943" spans="1:17" hidden="1" x14ac:dyDescent="0.3">
      <c r="A1943" t="s">
        <v>4044</v>
      </c>
      <c r="B1943" t="s">
        <v>4045</v>
      </c>
      <c r="C1943" t="str">
        <f>IFERROR(VLOOKUP(Table1[[#This Row],[Ticker]],[1]!Table1[[Symbol]:[Industry]],2,FALSE),"-")</f>
        <v>-</v>
      </c>
      <c r="E1943">
        <v>390</v>
      </c>
      <c r="F1943">
        <v>390</v>
      </c>
      <c r="G1943">
        <v>15.916531372431701</v>
      </c>
      <c r="H1943">
        <v>-6.01813826692928</v>
      </c>
      <c r="I1943">
        <v>-5.8737110975364901</v>
      </c>
      <c r="J1943">
        <v>0.53782663381769302</v>
      </c>
      <c r="K1943">
        <v>380.35900121258101</v>
      </c>
      <c r="L1943">
        <v>342.66245926362598</v>
      </c>
      <c r="M1943">
        <v>49.435928818510803</v>
      </c>
      <c r="N1943">
        <v>0.99542055348807601</v>
      </c>
      <c r="O1943">
        <v>12.551282051282</v>
      </c>
      <c r="P1943">
        <v>57.894736842105203</v>
      </c>
      <c r="Q1943">
        <v>5.7813738954405003E-2</v>
      </c>
    </row>
    <row r="1944" spans="1:17" hidden="1" x14ac:dyDescent="0.3">
      <c r="A1944" t="s">
        <v>4046</v>
      </c>
      <c r="B1944" t="s">
        <v>4047</v>
      </c>
      <c r="C1944" t="str">
        <f>IFERROR(VLOOKUP(Table1[[#This Row],[Ticker]],[1]!Table1[[Symbol]:[Industry]],2,FALSE),"-")</f>
        <v>-</v>
      </c>
      <c r="D1944" t="s">
        <v>1356</v>
      </c>
      <c r="E1944">
        <v>389.46589999999998</v>
      </c>
      <c r="F1944">
        <v>311.60000000000002</v>
      </c>
      <c r="G1944">
        <v>253.17502134821601</v>
      </c>
      <c r="H1944">
        <v>-30.448220173109402</v>
      </c>
      <c r="I1944">
        <v>-29.232493250733199</v>
      </c>
      <c r="J1944">
        <v>-5.3234423055762496</v>
      </c>
      <c r="K1944">
        <v>349.51717362780897</v>
      </c>
      <c r="L1944">
        <v>288.18171327035901</v>
      </c>
      <c r="M1944">
        <v>44.119160937781601</v>
      </c>
      <c r="N1944">
        <v>0.96284276314955397</v>
      </c>
      <c r="O1944">
        <v>45.988446726572498</v>
      </c>
      <c r="P1944">
        <v>319.66329966329897</v>
      </c>
      <c r="Q1944">
        <v>0.15441121623613899</v>
      </c>
    </row>
    <row r="1945" spans="1:17" hidden="1" x14ac:dyDescent="0.3">
      <c r="A1945" t="s">
        <v>4048</v>
      </c>
      <c r="B1945" t="s">
        <v>4049</v>
      </c>
      <c r="C1945" t="str">
        <f>IFERROR(VLOOKUP(Table1[[#This Row],[Ticker]],[1]!Table1[[Symbol]:[Industry]],2,FALSE),"-")</f>
        <v>-</v>
      </c>
      <c r="D1945" t="s">
        <v>62</v>
      </c>
      <c r="E1945">
        <v>389.36339249999997</v>
      </c>
      <c r="F1945">
        <v>882.25</v>
      </c>
      <c r="G1945">
        <v>-10.048444549818701</v>
      </c>
      <c r="H1945">
        <v>-0.54595345081773405</v>
      </c>
      <c r="I1945">
        <v>-4.5324766798256597</v>
      </c>
      <c r="J1945">
        <v>0.89148149894292295</v>
      </c>
      <c r="K1945">
        <v>841.57820708623603</v>
      </c>
      <c r="L1945">
        <v>772.30233302036197</v>
      </c>
      <c r="M1945">
        <v>53.903575312506398</v>
      </c>
      <c r="N1945">
        <v>0.823906230481813</v>
      </c>
      <c r="O1945">
        <v>4.8455653159535199</v>
      </c>
      <c r="P1945">
        <v>50.323734878173397</v>
      </c>
      <c r="Q1945">
        <v>3.5403001520377002E-2</v>
      </c>
    </row>
    <row r="1946" spans="1:17" hidden="1" x14ac:dyDescent="0.3">
      <c r="A1946" t="s">
        <v>4050</v>
      </c>
      <c r="B1946" t="s">
        <v>4051</v>
      </c>
      <c r="C1946" t="str">
        <f>IFERROR(VLOOKUP(Table1[[#This Row],[Ticker]],[1]!Table1[[Symbol]:[Industry]],2,FALSE),"-")</f>
        <v>-</v>
      </c>
      <c r="D1946" t="s">
        <v>253</v>
      </c>
      <c r="E1946">
        <v>388.50099846000001</v>
      </c>
      <c r="F1946">
        <v>76.2</v>
      </c>
      <c r="G1946">
        <v>62.478184693932597</v>
      </c>
      <c r="H1946">
        <v>-0.87882241400585503</v>
      </c>
      <c r="I1946">
        <v>22.654281960923001</v>
      </c>
      <c r="J1946">
        <v>-2.7126868638349002</v>
      </c>
      <c r="K1946">
        <v>67.299568131121902</v>
      </c>
      <c r="L1946">
        <v>61.523286454144603</v>
      </c>
      <c r="M1946">
        <v>76.418806407678602</v>
      </c>
      <c r="N1946">
        <v>2.4728056626938</v>
      </c>
      <c r="O1946">
        <v>18.372703412073399</v>
      </c>
      <c r="P1946">
        <v>98.696219035202006</v>
      </c>
      <c r="Q1946">
        <v>-8.8969418429269993E-3</v>
      </c>
    </row>
    <row r="1947" spans="1:17" hidden="1" x14ac:dyDescent="0.3">
      <c r="A1947" t="s">
        <v>4052</v>
      </c>
      <c r="B1947" t="s">
        <v>4053</v>
      </c>
      <c r="C1947" t="str">
        <f>IFERROR(VLOOKUP(Table1[[#This Row],[Ticker]],[1]!Table1[[Symbol]:[Industry]],2,FALSE),"-")</f>
        <v>-</v>
      </c>
      <c r="D1947" t="s">
        <v>62</v>
      </c>
      <c r="E1947">
        <v>388.16686926</v>
      </c>
      <c r="F1947">
        <v>322.60000000000002</v>
      </c>
      <c r="G1947">
        <v>166.54018147331999</v>
      </c>
      <c r="H1947">
        <v>6.2045546939872196</v>
      </c>
      <c r="I1947">
        <v>-12.0643824489196</v>
      </c>
      <c r="J1947">
        <v>-18.5956397535872</v>
      </c>
      <c r="K1947">
        <v>321.37733110181301</v>
      </c>
      <c r="L1947">
        <v>266.30722241883001</v>
      </c>
      <c r="M1947">
        <v>35.036868804869599</v>
      </c>
      <c r="N1947">
        <v>2.4697012299333498</v>
      </c>
      <c r="O1947">
        <v>29.262244265343998</v>
      </c>
      <c r="P1947">
        <v>201.495327102803</v>
      </c>
      <c r="Q1947">
        <v>0.14157580306940101</v>
      </c>
    </row>
    <row r="1948" spans="1:17" hidden="1" x14ac:dyDescent="0.3">
      <c r="A1948" t="s">
        <v>4054</v>
      </c>
      <c r="B1948" t="s">
        <v>4055</v>
      </c>
      <c r="C1948" t="str">
        <f>IFERROR(VLOOKUP(Table1[[#This Row],[Ticker]],[1]!Table1[[Symbol]:[Industry]],2,FALSE),"-")</f>
        <v>-</v>
      </c>
      <c r="D1948" t="s">
        <v>557</v>
      </c>
      <c r="E1948">
        <v>387.74188643999997</v>
      </c>
      <c r="F1948">
        <v>156.9</v>
      </c>
      <c r="G1948">
        <v>85.075503301996605</v>
      </c>
      <c r="H1948">
        <v>-17.000523174336202</v>
      </c>
      <c r="I1948">
        <v>-0.96610468231069402</v>
      </c>
      <c r="J1948">
        <v>-7.7964698595528601</v>
      </c>
      <c r="K1948">
        <v>161.896265022351</v>
      </c>
      <c r="L1948">
        <v>136.77765025528501</v>
      </c>
      <c r="M1948">
        <v>33.331821409895298</v>
      </c>
      <c r="N1948">
        <v>0.28380970825395802</v>
      </c>
      <c r="O1948">
        <v>26.073932441045201</v>
      </c>
      <c r="P1948">
        <v>115.67010309278299</v>
      </c>
      <c r="Q1948">
        <v>1.9806640318591001E-2</v>
      </c>
    </row>
    <row r="1949" spans="1:17" hidden="1" x14ac:dyDescent="0.3">
      <c r="A1949" t="s">
        <v>4056</v>
      </c>
      <c r="B1949" t="s">
        <v>4057</v>
      </c>
      <c r="C1949" t="str">
        <f>IFERROR(VLOOKUP(Table1[[#This Row],[Ticker]],[1]!Table1[[Symbol]:[Industry]],2,FALSE),"-")</f>
        <v>-</v>
      </c>
      <c r="E1949">
        <v>386.10379901599998</v>
      </c>
      <c r="F1949">
        <v>49.01</v>
      </c>
      <c r="G1949">
        <v>-45.965946540896297</v>
      </c>
      <c r="H1949">
        <v>-14.050359210542601</v>
      </c>
      <c r="I1949">
        <v>-44.466455481507602</v>
      </c>
      <c r="J1949">
        <v>-10.3069434380135</v>
      </c>
      <c r="K1949">
        <v>54.294492563579396</v>
      </c>
      <c r="L1949">
        <v>57.638636338887203</v>
      </c>
      <c r="M1949">
        <v>20.332018277459401</v>
      </c>
      <c r="N1949">
        <v>0.95860378754165199</v>
      </c>
      <c r="O1949">
        <v>68.332993266680205</v>
      </c>
      <c r="P1949">
        <v>43.724340175953003</v>
      </c>
      <c r="Q1949">
        <v>5.8284721831918997E-2</v>
      </c>
    </row>
    <row r="1950" spans="1:17" hidden="1" x14ac:dyDescent="0.3">
      <c r="A1950" t="s">
        <v>4058</v>
      </c>
      <c r="B1950" t="s">
        <v>4059</v>
      </c>
      <c r="C1950" t="str">
        <f>IFERROR(VLOOKUP(Table1[[#This Row],[Ticker]],[1]!Table1[[Symbol]:[Industry]],2,FALSE),"-")</f>
        <v>-</v>
      </c>
      <c r="D1950" t="s">
        <v>623</v>
      </c>
      <c r="E1950">
        <v>385.57575860999998</v>
      </c>
      <c r="F1950">
        <v>380.1</v>
      </c>
      <c r="G1950">
        <v>146.024103736635</v>
      </c>
      <c r="H1950">
        <v>-3.4300668944531099</v>
      </c>
      <c r="I1950">
        <v>20.280375589420299</v>
      </c>
      <c r="J1950">
        <v>-1.10334661179634</v>
      </c>
      <c r="K1950">
        <v>352.18280383562097</v>
      </c>
      <c r="L1950">
        <v>278.132171150175</v>
      </c>
      <c r="M1950">
        <v>53.964547696029499</v>
      </c>
      <c r="N1950">
        <v>0.17048104657860999</v>
      </c>
      <c r="O1950">
        <v>8.9581689029202707</v>
      </c>
      <c r="P1950">
        <v>174.440433212996</v>
      </c>
      <c r="Q1950">
        <v>0.113496891484468</v>
      </c>
    </row>
    <row r="1951" spans="1:17" hidden="1" x14ac:dyDescent="0.3">
      <c r="A1951" t="s">
        <v>4060</v>
      </c>
      <c r="B1951" t="s">
        <v>4061</v>
      </c>
      <c r="C1951" t="str">
        <f>IFERROR(VLOOKUP(Table1[[#This Row],[Ticker]],[1]!Table1[[Symbol]:[Industry]],2,FALSE),"-")</f>
        <v>-</v>
      </c>
      <c r="D1951" t="s">
        <v>156</v>
      </c>
      <c r="E1951">
        <v>385.41311999999999</v>
      </c>
      <c r="F1951">
        <v>13.94</v>
      </c>
      <c r="G1951">
        <v>21.843264059011901</v>
      </c>
      <c r="H1951">
        <v>14.6616203986332</v>
      </c>
      <c r="I1951">
        <v>-24.681023522162601</v>
      </c>
      <c r="J1951">
        <v>2.1803027377487401</v>
      </c>
      <c r="K1951">
        <v>11.563009264734401</v>
      </c>
      <c r="L1951">
        <v>11.8503575516057</v>
      </c>
      <c r="M1951">
        <v>80.926229110064199</v>
      </c>
      <c r="N1951">
        <v>3.2593432616076701</v>
      </c>
      <c r="O1951">
        <v>53.156384505021499</v>
      </c>
      <c r="P1951">
        <v>63.999999999999901</v>
      </c>
      <c r="Q1951">
        <v>4.1751322695867003E-2</v>
      </c>
    </row>
    <row r="1952" spans="1:17" hidden="1" x14ac:dyDescent="0.3">
      <c r="A1952" t="s">
        <v>4062</v>
      </c>
      <c r="B1952" t="s">
        <v>4063</v>
      </c>
      <c r="C1952" t="str">
        <f>IFERROR(VLOOKUP(Table1[[#This Row],[Ticker]],[1]!Table1[[Symbol]:[Industry]],2,FALSE),"-")</f>
        <v>-</v>
      </c>
      <c r="E1952">
        <v>383.552336475</v>
      </c>
      <c r="F1952">
        <v>1258.95</v>
      </c>
      <c r="G1952">
        <v>1250.9839457858</v>
      </c>
      <c r="H1952">
        <v>-1.82382805665444</v>
      </c>
      <c r="I1952">
        <v>1265.38903478618</v>
      </c>
      <c r="J1952">
        <v>-5.0539175948986097</v>
      </c>
      <c r="K1952">
        <v>1042.3961912955699</v>
      </c>
      <c r="M1952">
        <v>64.285372065498393</v>
      </c>
      <c r="N1952">
        <v>0.18478445648474301</v>
      </c>
      <c r="O1952">
        <v>3.3003693554152198</v>
      </c>
      <c r="P1952">
        <v>1345.40757749713</v>
      </c>
    </row>
    <row r="1953" spans="1:17" hidden="1" x14ac:dyDescent="0.3">
      <c r="A1953" t="s">
        <v>4064</v>
      </c>
      <c r="B1953" t="s">
        <v>4065</v>
      </c>
      <c r="C1953" t="str">
        <f>IFERROR(VLOOKUP(Table1[[#This Row],[Ticker]],[1]!Table1[[Symbol]:[Industry]],2,FALSE),"-")</f>
        <v>-</v>
      </c>
      <c r="D1953" t="s">
        <v>193</v>
      </c>
      <c r="E1953">
        <v>383.25103908</v>
      </c>
      <c r="F1953">
        <v>368.6</v>
      </c>
      <c r="G1953">
        <v>111.98316356061299</v>
      </c>
      <c r="H1953">
        <v>-3.5234974284437999</v>
      </c>
      <c r="I1953">
        <v>27.202443352321101</v>
      </c>
      <c r="J1953">
        <v>2.4281582065876401</v>
      </c>
      <c r="K1953">
        <v>347.69855503812897</v>
      </c>
      <c r="L1953">
        <v>292.699490808843</v>
      </c>
      <c r="M1953">
        <v>62.047386096243798</v>
      </c>
      <c r="N1953">
        <v>1.0988820112136399</v>
      </c>
      <c r="O1953">
        <v>13.6869234943027</v>
      </c>
      <c r="P1953">
        <v>147.38255033556999</v>
      </c>
      <c r="Q1953">
        <v>7.1477425657042001E-2</v>
      </c>
    </row>
    <row r="1954" spans="1:17" hidden="1" x14ac:dyDescent="0.3">
      <c r="A1954" t="s">
        <v>4066</v>
      </c>
      <c r="B1954" t="s">
        <v>4067</v>
      </c>
      <c r="C1954" t="str">
        <f>IFERROR(VLOOKUP(Table1[[#This Row],[Ticker]],[1]!Table1[[Symbol]:[Industry]],2,FALSE),"-")</f>
        <v>-</v>
      </c>
      <c r="D1954" t="s">
        <v>21</v>
      </c>
      <c r="E1954">
        <v>383.06128000000001</v>
      </c>
      <c r="F1954">
        <v>30.64</v>
      </c>
      <c r="G1954">
        <v>18.179801804000402</v>
      </c>
      <c r="H1954">
        <v>3.25685082080531</v>
      </c>
      <c r="I1954">
        <v>-17.421076597790599</v>
      </c>
      <c r="J1954">
        <v>-4.1138338447301699</v>
      </c>
      <c r="K1954">
        <v>28.7927391356484</v>
      </c>
      <c r="L1954">
        <v>26.065858641718702</v>
      </c>
      <c r="M1954">
        <v>46.505101129562</v>
      </c>
      <c r="N1954">
        <v>1.96687856103884</v>
      </c>
      <c r="O1954">
        <v>20.757180156657899</v>
      </c>
      <c r="P1954">
        <v>57.9381443298969</v>
      </c>
      <c r="Q1954">
        <v>-3.8756434826190001E-3</v>
      </c>
    </row>
    <row r="1955" spans="1:17" hidden="1" x14ac:dyDescent="0.3">
      <c r="A1955" t="s">
        <v>4068</v>
      </c>
      <c r="B1955" t="s">
        <v>4069</v>
      </c>
      <c r="C1955" t="str">
        <f>IFERROR(VLOOKUP(Table1[[#This Row],[Ticker]],[1]!Table1[[Symbol]:[Industry]],2,FALSE),"-")</f>
        <v>-</v>
      </c>
      <c r="D1955" t="s">
        <v>258</v>
      </c>
      <c r="E1955">
        <v>381.53585512000001</v>
      </c>
      <c r="F1955">
        <v>1596.2</v>
      </c>
      <c r="G1955">
        <v>91.633147293861498</v>
      </c>
      <c r="H1955">
        <v>-11.9417144350938</v>
      </c>
      <c r="I1955">
        <v>-8.1786653888457295E-2</v>
      </c>
      <c r="J1955">
        <v>-6.8596702567295704</v>
      </c>
      <c r="K1955">
        <v>1700.95681238975</v>
      </c>
      <c r="L1955">
        <v>1534.9335546627899</v>
      </c>
      <c r="M1955">
        <v>43.293554659875603</v>
      </c>
      <c r="N1955">
        <v>0.68308178091247995</v>
      </c>
      <c r="O1955">
        <v>44.092219020172898</v>
      </c>
      <c r="P1955">
        <v>134.32178508514301</v>
      </c>
      <c r="Q1955">
        <v>0.17250122257981701</v>
      </c>
    </row>
    <row r="1956" spans="1:17" hidden="1" x14ac:dyDescent="0.3">
      <c r="A1956" t="s">
        <v>4070</v>
      </c>
      <c r="B1956" t="s">
        <v>4071</v>
      </c>
      <c r="C1956" t="str">
        <f>IFERROR(VLOOKUP(Table1[[#This Row],[Ticker]],[1]!Table1[[Symbol]:[Industry]],2,FALSE),"-")</f>
        <v>-</v>
      </c>
      <c r="D1956" t="s">
        <v>49</v>
      </c>
      <c r="E1956">
        <v>381.24696</v>
      </c>
      <c r="F1956">
        <v>62.52</v>
      </c>
      <c r="G1956">
        <v>127.75524935486401</v>
      </c>
      <c r="H1956">
        <v>28.043223677157801</v>
      </c>
      <c r="I1956">
        <v>52.400047012128802</v>
      </c>
      <c r="J1956">
        <v>-6.7310947796844198</v>
      </c>
      <c r="K1956">
        <v>48.842424992728901</v>
      </c>
      <c r="L1956">
        <v>40.890887808306601</v>
      </c>
      <c r="M1956">
        <v>69.359187035043306</v>
      </c>
      <c r="N1956">
        <v>0.95342037957492498</v>
      </c>
      <c r="O1956">
        <v>3.95073576455533</v>
      </c>
      <c r="P1956">
        <v>204.08560311284</v>
      </c>
      <c r="Q1956">
        <v>0.14781636125102701</v>
      </c>
    </row>
    <row r="1957" spans="1:17" hidden="1" x14ac:dyDescent="0.3">
      <c r="A1957" t="s">
        <v>4072</v>
      </c>
      <c r="B1957" t="s">
        <v>4073</v>
      </c>
      <c r="C1957" t="str">
        <f>IFERROR(VLOOKUP(Table1[[#This Row],[Ticker]],[1]!Table1[[Symbol]:[Industry]],2,FALSE),"-")</f>
        <v>-</v>
      </c>
      <c r="D1957" t="s">
        <v>532</v>
      </c>
      <c r="E1957">
        <v>379.13832000000002</v>
      </c>
      <c r="F1957">
        <v>1452.9</v>
      </c>
      <c r="G1957">
        <v>-17.470678378254799</v>
      </c>
      <c r="H1957">
        <v>-10.913485830798299</v>
      </c>
      <c r="I1957">
        <v>-47.943889489795197</v>
      </c>
      <c r="J1957">
        <v>-1.1768571302170301</v>
      </c>
      <c r="K1957">
        <v>1589.62665525438</v>
      </c>
      <c r="L1957">
        <v>1673.06351800881</v>
      </c>
      <c r="M1957">
        <v>30.349245078084401</v>
      </c>
      <c r="N1957">
        <v>1.07499314179895</v>
      </c>
      <c r="O1957">
        <v>82.531488746644598</v>
      </c>
      <c r="P1957">
        <v>12.1930501930501</v>
      </c>
      <c r="Q1957">
        <v>5.0278103638507002E-2</v>
      </c>
    </row>
    <row r="1958" spans="1:17" hidden="1" x14ac:dyDescent="0.3">
      <c r="A1958" t="s">
        <v>4074</v>
      </c>
      <c r="B1958" t="s">
        <v>4075</v>
      </c>
      <c r="C1958" t="str">
        <f>IFERROR(VLOOKUP(Table1[[#This Row],[Ticker]],[1]!Table1[[Symbol]:[Industry]],2,FALSE),"-")</f>
        <v>-</v>
      </c>
      <c r="D1958" t="s">
        <v>513</v>
      </c>
      <c r="E1958">
        <v>377.81997702899997</v>
      </c>
      <c r="F1958">
        <v>27.83</v>
      </c>
      <c r="G1958">
        <v>176.830036545784</v>
      </c>
      <c r="H1958">
        <v>31.942326803804001</v>
      </c>
      <c r="I1958">
        <v>62.672625546160198</v>
      </c>
      <c r="J1958">
        <v>-1.6133556930140101</v>
      </c>
      <c r="K1958">
        <v>21.687034210436</v>
      </c>
      <c r="L1958">
        <v>16.89975696126</v>
      </c>
      <c r="M1958">
        <v>63.433109423893299</v>
      </c>
      <c r="N1958">
        <v>1.09160463474569</v>
      </c>
      <c r="O1958">
        <v>6.3600431189364004</v>
      </c>
      <c r="P1958">
        <v>212.69662921348299</v>
      </c>
      <c r="Q1958">
        <v>0.116472875313876</v>
      </c>
    </row>
    <row r="1959" spans="1:17" hidden="1" x14ac:dyDescent="0.3">
      <c r="A1959" t="s">
        <v>4076</v>
      </c>
      <c r="B1959" t="s">
        <v>4077</v>
      </c>
      <c r="C1959" t="str">
        <f>IFERROR(VLOOKUP(Table1[[#This Row],[Ticker]],[1]!Table1[[Symbol]:[Industry]],2,FALSE),"-")</f>
        <v>-</v>
      </c>
      <c r="D1959" t="s">
        <v>193</v>
      </c>
      <c r="E1959">
        <v>377.19210162500002</v>
      </c>
      <c r="F1959">
        <v>170.57</v>
      </c>
      <c r="G1959">
        <v>-5.9297037139558002</v>
      </c>
      <c r="H1959">
        <v>-1.30408570330631</v>
      </c>
      <c r="I1959">
        <v>-7.7322492641583596</v>
      </c>
      <c r="J1959">
        <v>-4.56738169951565</v>
      </c>
      <c r="K1959">
        <v>170.11358639337499</v>
      </c>
      <c r="L1959">
        <v>156.728637339698</v>
      </c>
      <c r="M1959">
        <v>38.051590758907402</v>
      </c>
      <c r="N1959">
        <v>0.94648206799391998</v>
      </c>
      <c r="O1959">
        <v>14.6157002989974</v>
      </c>
      <c r="P1959">
        <v>32.998050682261201</v>
      </c>
      <c r="Q1959">
        <v>-2.0186587964837001E-2</v>
      </c>
    </row>
    <row r="1960" spans="1:17" hidden="1" x14ac:dyDescent="0.3">
      <c r="A1960" t="s">
        <v>4078</v>
      </c>
      <c r="B1960" t="s">
        <v>4079</v>
      </c>
      <c r="C1960" t="str">
        <f>IFERROR(VLOOKUP(Table1[[#This Row],[Ticker]],[1]!Table1[[Symbol]:[Industry]],2,FALSE),"-")</f>
        <v>-</v>
      </c>
      <c r="D1960" t="s">
        <v>989</v>
      </c>
      <c r="E1960">
        <v>377.18046020000003</v>
      </c>
      <c r="F1960">
        <v>79.150000000000006</v>
      </c>
      <c r="G1960">
        <v>106.44147349593101</v>
      </c>
      <c r="H1960">
        <v>43.420566260382799</v>
      </c>
      <c r="I1960">
        <v>98.403999718345702</v>
      </c>
      <c r="J1960">
        <v>30.171365375574702</v>
      </c>
      <c r="K1960">
        <v>56.324803554954897</v>
      </c>
      <c r="L1960">
        <v>45.7265934591057</v>
      </c>
      <c r="M1960">
        <v>81.850224014446795</v>
      </c>
      <c r="N1960">
        <v>1.3127534076628999</v>
      </c>
      <c r="O1960">
        <v>8.5533796588755493</v>
      </c>
      <c r="P1960">
        <v>144.66769706336899</v>
      </c>
      <c r="Q1960">
        <v>6.5355723240969998E-2</v>
      </c>
    </row>
    <row r="1961" spans="1:17" hidden="1" x14ac:dyDescent="0.3">
      <c r="A1961" t="s">
        <v>4080</v>
      </c>
      <c r="B1961" t="s">
        <v>4081</v>
      </c>
      <c r="C1961" t="str">
        <f>IFERROR(VLOOKUP(Table1[[#This Row],[Ticker]],[1]!Table1[[Symbol]:[Industry]],2,FALSE),"-")</f>
        <v>-</v>
      </c>
      <c r="D1961" t="s">
        <v>21</v>
      </c>
      <c r="E1961">
        <v>376.1148</v>
      </c>
      <c r="F1961">
        <v>304.3</v>
      </c>
      <c r="G1961">
        <v>-15.216242946048499</v>
      </c>
      <c r="H1961">
        <v>56.4789125648024</v>
      </c>
      <c r="I1961">
        <v>-0.81115394567272303</v>
      </c>
      <c r="J1961">
        <v>-18.873553880234201</v>
      </c>
      <c r="K1961">
        <v>251.50929055388801</v>
      </c>
      <c r="M1961">
        <v>48.4388115275244</v>
      </c>
      <c r="N1961">
        <v>1.46938335231018</v>
      </c>
      <c r="O1961">
        <v>24.153795596450799</v>
      </c>
      <c r="P1961">
        <v>114.295774647887</v>
      </c>
    </row>
    <row r="1962" spans="1:17" hidden="1" x14ac:dyDescent="0.3">
      <c r="A1962" t="s">
        <v>4082</v>
      </c>
      <c r="B1962" t="s">
        <v>4083</v>
      </c>
      <c r="C1962" t="str">
        <f>IFERROR(VLOOKUP(Table1[[#This Row],[Ticker]],[1]!Table1[[Symbol]:[Industry]],2,FALSE),"-")</f>
        <v>-</v>
      </c>
      <c r="E1962">
        <v>375.93966073500002</v>
      </c>
      <c r="F1962">
        <v>212.65</v>
      </c>
      <c r="G1962">
        <v>5.6447525796721196</v>
      </c>
      <c r="H1962">
        <v>57.708535528064303</v>
      </c>
      <c r="I1962">
        <v>37.9631957215989</v>
      </c>
      <c r="J1962">
        <v>14.8703375987299</v>
      </c>
      <c r="K1962">
        <v>159.170115268854</v>
      </c>
      <c r="L1962">
        <v>143.13922725642399</v>
      </c>
      <c r="M1962">
        <v>69.233490190739005</v>
      </c>
      <c r="N1962">
        <v>3.3960139940549601</v>
      </c>
      <c r="O1962">
        <v>11.920996943334099</v>
      </c>
      <c r="P1962">
        <v>81.674498077744502</v>
      </c>
      <c r="Q1962">
        <v>0.136397369487162</v>
      </c>
    </row>
    <row r="1963" spans="1:17" hidden="1" x14ac:dyDescent="0.3">
      <c r="A1963" t="s">
        <v>4084</v>
      </c>
      <c r="B1963" t="s">
        <v>4085</v>
      </c>
      <c r="C1963" t="str">
        <f>IFERROR(VLOOKUP(Table1[[#This Row],[Ticker]],[1]!Table1[[Symbol]:[Industry]],2,FALSE),"-")</f>
        <v>-</v>
      </c>
      <c r="E1963">
        <v>375.75</v>
      </c>
      <c r="F1963">
        <v>668</v>
      </c>
      <c r="G1963">
        <v>327.98029121471399</v>
      </c>
      <c r="H1963">
        <v>47.093192115636697</v>
      </c>
      <c r="I1963">
        <v>152.24597367239301</v>
      </c>
      <c r="J1963">
        <v>-14.734259336646399</v>
      </c>
      <c r="K1963">
        <v>538.53107294349195</v>
      </c>
      <c r="M1963">
        <v>47.951586192999898</v>
      </c>
      <c r="N1963">
        <v>0.85899692693260099</v>
      </c>
      <c r="O1963">
        <v>20.366766467065801</v>
      </c>
      <c r="P1963">
        <v>473.390557939914</v>
      </c>
    </row>
    <row r="1964" spans="1:17" hidden="1" x14ac:dyDescent="0.3">
      <c r="A1964" t="s">
        <v>4086</v>
      </c>
      <c r="B1964" t="s">
        <v>4087</v>
      </c>
      <c r="C1964" t="str">
        <f>IFERROR(VLOOKUP(Table1[[#This Row],[Ticker]],[1]!Table1[[Symbol]:[Industry]],2,FALSE),"-")</f>
        <v>-</v>
      </c>
      <c r="D1964" t="s">
        <v>258</v>
      </c>
      <c r="E1964">
        <v>374.95646346199999</v>
      </c>
      <c r="F1964">
        <v>136.21</v>
      </c>
      <c r="G1964">
        <v>-14.568821529256301</v>
      </c>
      <c r="H1964">
        <v>-4.2688199033046299</v>
      </c>
      <c r="I1964">
        <v>-5.6347852719862397</v>
      </c>
      <c r="J1964">
        <v>-1.3579122241889301</v>
      </c>
      <c r="K1964">
        <v>134.454259190459</v>
      </c>
      <c r="L1964">
        <v>128.70182376753201</v>
      </c>
      <c r="M1964">
        <v>44.179862750551898</v>
      </c>
      <c r="N1964">
        <v>0.76987588488828695</v>
      </c>
      <c r="O1964">
        <v>4.9849497100065996</v>
      </c>
      <c r="P1964">
        <v>12.9436152570481</v>
      </c>
      <c r="Q1964">
        <v>3.4872309743583997E-2</v>
      </c>
    </row>
    <row r="1965" spans="1:17" hidden="1" x14ac:dyDescent="0.3">
      <c r="A1965" t="s">
        <v>4088</v>
      </c>
      <c r="B1965" t="s">
        <v>4089</v>
      </c>
      <c r="C1965" t="str">
        <f>IFERROR(VLOOKUP(Table1[[#This Row],[Ticker]],[1]!Table1[[Symbol]:[Industry]],2,FALSE),"-")</f>
        <v>-</v>
      </c>
      <c r="D1965" t="s">
        <v>21</v>
      </c>
      <c r="E1965">
        <v>374.16500685599999</v>
      </c>
      <c r="F1965">
        <v>159.44</v>
      </c>
      <c r="G1965">
        <v>70.684716348740096</v>
      </c>
      <c r="H1965">
        <v>2.1509394907560502</v>
      </c>
      <c r="I1965">
        <v>30.270855683754601</v>
      </c>
      <c r="J1965">
        <v>-5.0953275576871304</v>
      </c>
      <c r="K1965">
        <v>136.020919010189</v>
      </c>
      <c r="L1965">
        <v>116.681769802784</v>
      </c>
      <c r="M1965">
        <v>69.168281435348803</v>
      </c>
      <c r="N1965">
        <v>1.5623471001689699</v>
      </c>
      <c r="O1965">
        <v>2.8600100351229201</v>
      </c>
      <c r="P1965">
        <v>116.336499321573</v>
      </c>
      <c r="Q1965">
        <v>2.8686585957314999E-2</v>
      </c>
    </row>
    <row r="1966" spans="1:17" hidden="1" x14ac:dyDescent="0.3">
      <c r="A1966" t="s">
        <v>4090</v>
      </c>
      <c r="B1966" t="s">
        <v>4091</v>
      </c>
      <c r="C1966" t="str">
        <f>IFERROR(VLOOKUP(Table1[[#This Row],[Ticker]],[1]!Table1[[Symbol]:[Industry]],2,FALSE),"-")</f>
        <v>-</v>
      </c>
      <c r="D1966" t="s">
        <v>396</v>
      </c>
      <c r="E1966">
        <v>373.92939999999999</v>
      </c>
      <c r="F1966">
        <v>338</v>
      </c>
      <c r="G1966">
        <v>38.407706448696999</v>
      </c>
      <c r="H1966">
        <v>-13.142599399854401</v>
      </c>
      <c r="I1966">
        <v>-14.444479151634001</v>
      </c>
      <c r="J1966">
        <v>-9.2164759024141993</v>
      </c>
      <c r="K1966">
        <v>381.67718156445602</v>
      </c>
      <c r="L1966">
        <v>374.64803906420298</v>
      </c>
      <c r="M1966">
        <v>31.413269829288598</v>
      </c>
      <c r="N1966">
        <v>0.86406974965584005</v>
      </c>
      <c r="O1966">
        <v>117.33727810650799</v>
      </c>
      <c r="P1966">
        <v>81.525241675617593</v>
      </c>
      <c r="Q1966">
        <v>0.20421337912214199</v>
      </c>
    </row>
    <row r="1967" spans="1:17" hidden="1" x14ac:dyDescent="0.3">
      <c r="A1967" t="s">
        <v>4092</v>
      </c>
      <c r="B1967" t="s">
        <v>4093</v>
      </c>
      <c r="C1967" t="str">
        <f>IFERROR(VLOOKUP(Table1[[#This Row],[Ticker]],[1]!Table1[[Symbol]:[Industry]],2,FALSE),"-")</f>
        <v>-</v>
      </c>
      <c r="E1967">
        <v>373.90489168200003</v>
      </c>
      <c r="F1967">
        <v>57.54</v>
      </c>
      <c r="G1967">
        <v>-76.737094722386004</v>
      </c>
      <c r="H1967">
        <v>-12.7263919969383</v>
      </c>
      <c r="I1967">
        <v>-46.214808137552303</v>
      </c>
      <c r="J1967">
        <v>-7.6028990942027601</v>
      </c>
      <c r="K1967">
        <v>61.011208148359501</v>
      </c>
      <c r="L1967">
        <v>79.948009067919898</v>
      </c>
      <c r="M1967">
        <v>47.502625616974299</v>
      </c>
      <c r="N1967">
        <v>0.82439276964083497</v>
      </c>
      <c r="O1967">
        <v>223.72473276788301</v>
      </c>
      <c r="P1967">
        <v>14.076130055511401</v>
      </c>
      <c r="Q1967">
        <v>-0.17446601743297699</v>
      </c>
    </row>
    <row r="1968" spans="1:17" hidden="1" x14ac:dyDescent="0.3">
      <c r="A1968" t="s">
        <v>4094</v>
      </c>
      <c r="B1968" t="s">
        <v>4095</v>
      </c>
      <c r="C1968" t="str">
        <f>IFERROR(VLOOKUP(Table1[[#This Row],[Ticker]],[1]!Table1[[Symbol]:[Industry]],2,FALSE),"-")</f>
        <v>-</v>
      </c>
      <c r="D1968" t="s">
        <v>713</v>
      </c>
      <c r="E1968">
        <v>373.16630627000001</v>
      </c>
      <c r="F1968">
        <v>219.68</v>
      </c>
      <c r="G1968">
        <v>31.1995024126796</v>
      </c>
      <c r="H1968">
        <v>-1.4569800191642901</v>
      </c>
      <c r="I1968">
        <v>10.0181819145145</v>
      </c>
      <c r="J1968">
        <v>-0.96882240318565804</v>
      </c>
      <c r="K1968">
        <v>207.40466892005901</v>
      </c>
      <c r="L1968">
        <v>183.427329655428</v>
      </c>
      <c r="M1968">
        <v>43.478451693180702</v>
      </c>
      <c r="N1968">
        <v>0.82971556387780798</v>
      </c>
      <c r="O1968">
        <v>1.5067370721048901</v>
      </c>
      <c r="P1968">
        <v>61.529411764705799</v>
      </c>
      <c r="Q1968">
        <v>8.1463636799704003E-2</v>
      </c>
    </row>
    <row r="1969" spans="1:17" hidden="1" x14ac:dyDescent="0.3">
      <c r="A1969" t="s">
        <v>4096</v>
      </c>
      <c r="B1969" t="s">
        <v>4097</v>
      </c>
      <c r="C1969" t="str">
        <f>IFERROR(VLOOKUP(Table1[[#This Row],[Ticker]],[1]!Table1[[Symbol]:[Industry]],2,FALSE),"-")</f>
        <v>-</v>
      </c>
      <c r="D1969" t="s">
        <v>140</v>
      </c>
      <c r="E1969">
        <v>372.61093109400002</v>
      </c>
      <c r="F1969">
        <v>98.46</v>
      </c>
      <c r="G1969">
        <v>24.995683064529601</v>
      </c>
      <c r="H1969">
        <v>-12.716350600767999</v>
      </c>
      <c r="I1969">
        <v>-28.733441092565599</v>
      </c>
      <c r="J1969">
        <v>-3.12478910692304</v>
      </c>
      <c r="K1969">
        <v>103.667418603898</v>
      </c>
      <c r="L1969">
        <v>101.118490418992</v>
      </c>
      <c r="M1969">
        <v>32.848177425689698</v>
      </c>
      <c r="N1969">
        <v>0.69307827303771097</v>
      </c>
      <c r="O1969">
        <v>54.5297582774731</v>
      </c>
      <c r="P1969">
        <v>53.843749999999901</v>
      </c>
      <c r="Q1969">
        <v>1.4894862552809E-2</v>
      </c>
    </row>
    <row r="1970" spans="1:17" hidden="1" x14ac:dyDescent="0.3">
      <c r="A1970" t="s">
        <v>4098</v>
      </c>
      <c r="B1970" t="s">
        <v>4099</v>
      </c>
      <c r="C1970" t="str">
        <f>IFERROR(VLOOKUP(Table1[[#This Row],[Ticker]],[1]!Table1[[Symbol]:[Industry]],2,FALSE),"-")</f>
        <v>-</v>
      </c>
      <c r="D1970" t="s">
        <v>647</v>
      </c>
      <c r="E1970">
        <v>372.13078017499998</v>
      </c>
      <c r="F1970">
        <v>41.95</v>
      </c>
      <c r="G1970">
        <v>13.0077224961976</v>
      </c>
      <c r="H1970">
        <v>1.76952316740676</v>
      </c>
      <c r="I1970">
        <v>-14.8280928446442</v>
      </c>
      <c r="J1970">
        <v>1.0149892976637001</v>
      </c>
      <c r="K1970">
        <v>38.6669918612129</v>
      </c>
      <c r="L1970">
        <v>38.1622013230389</v>
      </c>
      <c r="M1970">
        <v>80.065291173047498</v>
      </c>
      <c r="N1970">
        <v>2.1575993429047302</v>
      </c>
      <c r="O1970">
        <v>22.288438617401599</v>
      </c>
      <c r="P1970">
        <v>50.8992805755395</v>
      </c>
      <c r="Q1970">
        <v>1.8055236088757001E-2</v>
      </c>
    </row>
    <row r="1971" spans="1:17" hidden="1" x14ac:dyDescent="0.3">
      <c r="A1971" t="s">
        <v>4100</v>
      </c>
      <c r="B1971" t="s">
        <v>4101</v>
      </c>
      <c r="C1971" t="str">
        <f>IFERROR(VLOOKUP(Table1[[#This Row],[Ticker]],[1]!Table1[[Symbol]:[Industry]],2,FALSE),"-")</f>
        <v>-</v>
      </c>
      <c r="D1971" t="s">
        <v>258</v>
      </c>
      <c r="E1971">
        <v>371.17599999999999</v>
      </c>
      <c r="F1971">
        <v>223.6</v>
      </c>
      <c r="G1971">
        <v>1.8828032314661201</v>
      </c>
      <c r="H1971">
        <v>-15.720494849182201</v>
      </c>
      <c r="I1971">
        <v>-27.9408573120472</v>
      </c>
      <c r="J1971">
        <v>-6.9794844932882896</v>
      </c>
      <c r="K1971">
        <v>231.64106128503099</v>
      </c>
      <c r="L1971">
        <v>229.229020283502</v>
      </c>
      <c r="M1971">
        <v>39.566747070080602</v>
      </c>
      <c r="N1971">
        <v>0.86847988077496197</v>
      </c>
      <c r="O1971">
        <v>54.271019677996399</v>
      </c>
      <c r="P1971">
        <v>32.307692307692299</v>
      </c>
      <c r="Q1971">
        <v>0.12305339428588399</v>
      </c>
    </row>
    <row r="1972" spans="1:17" hidden="1" x14ac:dyDescent="0.3">
      <c r="A1972" t="s">
        <v>4102</v>
      </c>
      <c r="B1972" t="s">
        <v>4103</v>
      </c>
      <c r="C1972" t="str">
        <f>IFERROR(VLOOKUP(Table1[[#This Row],[Ticker]],[1]!Table1[[Symbol]:[Industry]],2,FALSE),"-")</f>
        <v>-</v>
      </c>
      <c r="D1972" t="s">
        <v>122</v>
      </c>
      <c r="E1972">
        <v>370.98320000000001</v>
      </c>
      <c r="F1972">
        <v>149.59</v>
      </c>
      <c r="G1972">
        <v>-23.8387857823299</v>
      </c>
      <c r="H1972">
        <v>7.3838283278223704</v>
      </c>
      <c r="I1972">
        <v>-6.2894358573484599</v>
      </c>
      <c r="J1972">
        <v>9.6729884538196291</v>
      </c>
      <c r="K1972">
        <v>136.85786855758701</v>
      </c>
      <c r="L1972">
        <v>138.72258393650901</v>
      </c>
      <c r="M1972">
        <v>70.9343750569181</v>
      </c>
      <c r="N1972">
        <v>1.3394834593017999</v>
      </c>
      <c r="O1972">
        <v>12.875192191991401</v>
      </c>
      <c r="P1972">
        <v>20.637096774193498</v>
      </c>
      <c r="Q1972">
        <v>4.1442003773213998E-2</v>
      </c>
    </row>
    <row r="1973" spans="1:17" hidden="1" x14ac:dyDescent="0.3">
      <c r="A1973" t="s">
        <v>4104</v>
      </c>
      <c r="B1973" t="s">
        <v>4105</v>
      </c>
      <c r="C1973" t="str">
        <f>IFERROR(VLOOKUP(Table1[[#This Row],[Ticker]],[1]!Table1[[Symbol]:[Industry]],2,FALSE),"-")</f>
        <v>-</v>
      </c>
      <c r="D1973" t="s">
        <v>258</v>
      </c>
      <c r="E1973">
        <v>370.14378959999999</v>
      </c>
      <c r="F1973">
        <v>676.65</v>
      </c>
      <c r="G1973">
        <v>99.842451143351497</v>
      </c>
      <c r="H1973">
        <v>7.1992447923588596</v>
      </c>
      <c r="I1973">
        <v>50.303893454469701</v>
      </c>
      <c r="J1973">
        <v>-1.9871120651906899</v>
      </c>
      <c r="K1973">
        <v>618.03076291066304</v>
      </c>
      <c r="L1973">
        <v>481.70180502616103</v>
      </c>
      <c r="M1973">
        <v>41.708176257496298</v>
      </c>
      <c r="N1973">
        <v>0.37510175763529902</v>
      </c>
      <c r="O1973">
        <v>16.707308061774899</v>
      </c>
      <c r="P1973">
        <v>133.327586206896</v>
      </c>
      <c r="Q1973">
        <v>0.102407309009896</v>
      </c>
    </row>
    <row r="1974" spans="1:17" hidden="1" x14ac:dyDescent="0.3">
      <c r="A1974" t="s">
        <v>4106</v>
      </c>
      <c r="B1974" t="s">
        <v>4107</v>
      </c>
      <c r="C1974" t="str">
        <f>IFERROR(VLOOKUP(Table1[[#This Row],[Ticker]],[1]!Table1[[Symbol]:[Industry]],2,FALSE),"-")</f>
        <v>-</v>
      </c>
      <c r="D1974" t="s">
        <v>220</v>
      </c>
      <c r="E1974">
        <v>370.022175</v>
      </c>
      <c r="F1974">
        <v>115.65</v>
      </c>
      <c r="G1974">
        <v>85.949432703149498</v>
      </c>
      <c r="H1974">
        <v>1.4087854391436601</v>
      </c>
      <c r="I1974">
        <v>5.3765778910922197</v>
      </c>
      <c r="J1974">
        <v>-5.1401190063589102</v>
      </c>
      <c r="K1974">
        <v>110.75141459974201</v>
      </c>
      <c r="L1974">
        <v>95.6685528074388</v>
      </c>
      <c r="M1974">
        <v>52.697284618268</v>
      </c>
      <c r="N1974">
        <v>2.6885538656557801</v>
      </c>
      <c r="O1974">
        <v>11.448335495027999</v>
      </c>
      <c r="P1974">
        <v>118.620037807183</v>
      </c>
      <c r="Q1974">
        <v>7.3550407325810002E-2</v>
      </c>
    </row>
    <row r="1975" spans="1:17" hidden="1" x14ac:dyDescent="0.3">
      <c r="A1975" t="s">
        <v>4108</v>
      </c>
      <c r="B1975" t="s">
        <v>4109</v>
      </c>
      <c r="C1975" t="str">
        <f>IFERROR(VLOOKUP(Table1[[#This Row],[Ticker]],[1]!Table1[[Symbol]:[Industry]],2,FALSE),"-")</f>
        <v>-</v>
      </c>
      <c r="D1975" t="s">
        <v>258</v>
      </c>
      <c r="E1975">
        <v>369.31129039799998</v>
      </c>
      <c r="F1975">
        <v>84.41</v>
      </c>
      <c r="G1975">
        <v>-20.420586895612001</v>
      </c>
      <c r="H1975">
        <v>-9.57727475509407</v>
      </c>
      <c r="I1975">
        <v>-41.705747960226098</v>
      </c>
      <c r="J1975">
        <v>-3.6988145648658599</v>
      </c>
      <c r="K1975">
        <v>88.448692106498399</v>
      </c>
      <c r="M1975">
        <v>20.660357152972399</v>
      </c>
      <c r="N1975">
        <v>0.93725249867194804</v>
      </c>
      <c r="O1975">
        <v>105.54436678118699</v>
      </c>
      <c r="P1975">
        <v>12.6969292389853</v>
      </c>
    </row>
    <row r="1976" spans="1:17" hidden="1" x14ac:dyDescent="0.3">
      <c r="A1976" t="s">
        <v>4110</v>
      </c>
      <c r="B1976" t="s">
        <v>4111</v>
      </c>
      <c r="C1976" t="str">
        <f>IFERROR(VLOOKUP(Table1[[#This Row],[Ticker]],[1]!Table1[[Symbol]:[Industry]],2,FALSE),"-")</f>
        <v>-</v>
      </c>
      <c r="D1976" t="s">
        <v>476</v>
      </c>
      <c r="E1976">
        <v>368.77286307899999</v>
      </c>
      <c r="F1976">
        <v>141.87</v>
      </c>
      <c r="G1976">
        <v>14.725880187545901</v>
      </c>
      <c r="H1976">
        <v>21.879693572299299</v>
      </c>
      <c r="I1976">
        <v>-8.9793661625635401</v>
      </c>
      <c r="J1976">
        <v>-8.5762904804193099</v>
      </c>
      <c r="K1976">
        <v>131.516553038837</v>
      </c>
      <c r="L1976">
        <v>122.985152573901</v>
      </c>
      <c r="M1976">
        <v>44.3026329658978</v>
      </c>
      <c r="N1976">
        <v>0.41560751181338401</v>
      </c>
      <c r="O1976">
        <v>25.015859589765199</v>
      </c>
      <c r="P1976">
        <v>44.6914839367669</v>
      </c>
      <c r="Q1976">
        <v>-2.3280833851174E-2</v>
      </c>
    </row>
    <row r="1977" spans="1:17" hidden="1" x14ac:dyDescent="0.3">
      <c r="A1977" t="s">
        <v>4112</v>
      </c>
      <c r="B1977" t="s">
        <v>4113</v>
      </c>
      <c r="C1977" t="str">
        <f>IFERROR(VLOOKUP(Table1[[#This Row],[Ticker]],[1]!Table1[[Symbol]:[Industry]],2,FALSE),"-")</f>
        <v>-</v>
      </c>
      <c r="D1977" t="s">
        <v>1533</v>
      </c>
      <c r="E1977">
        <v>366.79620899999998</v>
      </c>
      <c r="F1977">
        <v>177</v>
      </c>
      <c r="G1977">
        <v>-17.3468300392828</v>
      </c>
      <c r="H1977">
        <v>-11.9941267831761</v>
      </c>
      <c r="I1977">
        <v>-55.621994856228802</v>
      </c>
      <c r="J1977">
        <v>-1.2281773221125001</v>
      </c>
      <c r="K1977">
        <v>197.84969142403801</v>
      </c>
      <c r="L1977">
        <v>225.57522040677199</v>
      </c>
      <c r="M1977">
        <v>49.198713255431997</v>
      </c>
      <c r="N1977">
        <v>0.37917712669826797</v>
      </c>
      <c r="O1977">
        <v>116.21468926553599</v>
      </c>
      <c r="P1977">
        <v>9.2592592592592506</v>
      </c>
      <c r="Q1977">
        <v>0.14785931284607001</v>
      </c>
    </row>
    <row r="1978" spans="1:17" hidden="1" x14ac:dyDescent="0.3">
      <c r="A1978" t="s">
        <v>4114</v>
      </c>
      <c r="B1978" t="s">
        <v>4115</v>
      </c>
      <c r="C1978" t="str">
        <f>IFERROR(VLOOKUP(Table1[[#This Row],[Ticker]],[1]!Table1[[Symbol]:[Industry]],2,FALSE),"-")</f>
        <v>-</v>
      </c>
      <c r="D1978" t="s">
        <v>1161</v>
      </c>
      <c r="E1978">
        <v>366.59848249999999</v>
      </c>
      <c r="F1978">
        <v>149.75</v>
      </c>
      <c r="G1978">
        <v>362.43691174943302</v>
      </c>
      <c r="H1978">
        <v>41.293796633613198</v>
      </c>
      <c r="I1978">
        <v>44.968824033379903</v>
      </c>
      <c r="J1978">
        <v>-9.9594010016685708</v>
      </c>
      <c r="K1978">
        <v>114.128061647523</v>
      </c>
      <c r="L1978">
        <v>82.201079725949597</v>
      </c>
      <c r="M1978">
        <v>63.757287123128897</v>
      </c>
      <c r="N1978">
        <v>1.79562955682921</v>
      </c>
      <c r="O1978">
        <v>14.3572621035058</v>
      </c>
      <c r="P1978">
        <v>468.74287884542298</v>
      </c>
      <c r="Q1978">
        <v>0.31524364112664999</v>
      </c>
    </row>
    <row r="1979" spans="1:17" hidden="1" x14ac:dyDescent="0.3">
      <c r="A1979" t="s">
        <v>4116</v>
      </c>
      <c r="B1979" t="s">
        <v>4117</v>
      </c>
      <c r="C1979" t="str">
        <f>IFERROR(VLOOKUP(Table1[[#This Row],[Ticker]],[1]!Table1[[Symbol]:[Industry]],2,FALSE),"-")</f>
        <v>-</v>
      </c>
      <c r="E1979">
        <v>365.15362499999998</v>
      </c>
      <c r="F1979">
        <v>281.7</v>
      </c>
      <c r="G1979">
        <v>9.9257044158205403</v>
      </c>
      <c r="H1979">
        <v>-11.3812461921642</v>
      </c>
      <c r="I1979">
        <v>-40.839874453839698</v>
      </c>
      <c r="J1979">
        <v>-11.175857239902401</v>
      </c>
      <c r="K1979">
        <v>289.99769017038102</v>
      </c>
      <c r="L1979">
        <v>297.31187036901599</v>
      </c>
      <c r="M1979">
        <v>49.3245143267388</v>
      </c>
      <c r="N1979">
        <v>0.70193537737795497</v>
      </c>
      <c r="O1979">
        <v>56.549520766773099</v>
      </c>
      <c r="P1979">
        <v>42.7051671732522</v>
      </c>
    </row>
    <row r="1980" spans="1:17" hidden="1" x14ac:dyDescent="0.3">
      <c r="A1980" t="s">
        <v>4118</v>
      </c>
      <c r="B1980" t="s">
        <v>4119</v>
      </c>
      <c r="C1980" t="str">
        <f>IFERROR(VLOOKUP(Table1[[#This Row],[Ticker]],[1]!Table1[[Symbol]:[Industry]],2,FALSE),"-")</f>
        <v>-</v>
      </c>
      <c r="D1980" t="s">
        <v>130</v>
      </c>
      <c r="E1980">
        <v>364.04164774999998</v>
      </c>
      <c r="F1980">
        <v>55.55</v>
      </c>
      <c r="G1980">
        <v>-5.4318682161203196</v>
      </c>
      <c r="H1980">
        <v>-5.74191765210107</v>
      </c>
      <c r="I1980">
        <v>-14.9075457461207</v>
      </c>
      <c r="J1980">
        <v>-7.7308429143902799</v>
      </c>
      <c r="K1980">
        <v>57.0193942672025</v>
      </c>
      <c r="L1980">
        <v>56.609354139455299</v>
      </c>
      <c r="M1980">
        <v>41.739532617035103</v>
      </c>
      <c r="N1980">
        <v>2.1711150188228001</v>
      </c>
      <c r="O1980">
        <v>92.619261926192607</v>
      </c>
      <c r="P1980">
        <v>40.455120101137801</v>
      </c>
      <c r="Q1980">
        <v>4.0341801648872001E-2</v>
      </c>
    </row>
    <row r="1981" spans="1:17" hidden="1" x14ac:dyDescent="0.3">
      <c r="A1981" t="s">
        <v>4120</v>
      </c>
      <c r="B1981" t="s">
        <v>4121</v>
      </c>
      <c r="C1981" t="str">
        <f>IFERROR(VLOOKUP(Table1[[#This Row],[Ticker]],[1]!Table1[[Symbol]:[Industry]],2,FALSE),"-")</f>
        <v>-</v>
      </c>
      <c r="D1981" t="s">
        <v>130</v>
      </c>
      <c r="E1981">
        <v>364.00943599999999</v>
      </c>
      <c r="F1981">
        <v>139.94999999999999</v>
      </c>
      <c r="G1981">
        <v>-13.709963454215499</v>
      </c>
      <c r="H1981">
        <v>-8.5881732483566697</v>
      </c>
      <c r="I1981">
        <v>-1.75783220031857</v>
      </c>
      <c r="J1981">
        <v>-9.8007150328489701</v>
      </c>
      <c r="K1981">
        <v>141.146134021633</v>
      </c>
      <c r="L1981">
        <v>132.929724359011</v>
      </c>
      <c r="M1981">
        <v>51.298812140293499</v>
      </c>
      <c r="N1981">
        <v>0.65808049183127404</v>
      </c>
      <c r="O1981">
        <v>31.475526973919202</v>
      </c>
      <c r="P1981">
        <v>32.028301886792399</v>
      </c>
    </row>
    <row r="1982" spans="1:17" hidden="1" x14ac:dyDescent="0.3">
      <c r="A1982" t="s">
        <v>4122</v>
      </c>
      <c r="B1982" t="s">
        <v>4123</v>
      </c>
      <c r="C1982" t="str">
        <f>IFERROR(VLOOKUP(Table1[[#This Row],[Ticker]],[1]!Table1[[Symbol]:[Industry]],2,FALSE),"-")</f>
        <v>-</v>
      </c>
      <c r="D1982" t="s">
        <v>422</v>
      </c>
      <c r="E1982">
        <v>362.6199115</v>
      </c>
      <c r="F1982">
        <v>323.95</v>
      </c>
      <c r="G1982">
        <v>-13.128709328803</v>
      </c>
      <c r="H1982">
        <v>22.7223680621846</v>
      </c>
      <c r="I1982">
        <v>-22.560055176731201</v>
      </c>
      <c r="J1982">
        <v>28.225600756624701</v>
      </c>
      <c r="K1982">
        <v>269.23629508017302</v>
      </c>
      <c r="L1982">
        <v>290.20940396407298</v>
      </c>
      <c r="M1982">
        <v>80.365726853043796</v>
      </c>
      <c r="N1982">
        <v>3.5594988107872298</v>
      </c>
      <c r="O1982">
        <v>25.003858620157398</v>
      </c>
      <c r="P1982">
        <v>50.674418604651102</v>
      </c>
      <c r="Q1982">
        <v>0.10096976349355399</v>
      </c>
    </row>
    <row r="1983" spans="1:17" hidden="1" x14ac:dyDescent="0.3">
      <c r="A1983" t="s">
        <v>4124</v>
      </c>
      <c r="B1983" t="s">
        <v>4125</v>
      </c>
      <c r="C1983" t="str">
        <f>IFERROR(VLOOKUP(Table1[[#This Row],[Ticker]],[1]!Table1[[Symbol]:[Industry]],2,FALSE),"-")</f>
        <v>-</v>
      </c>
      <c r="E1983">
        <v>361.92055199999999</v>
      </c>
      <c r="F1983">
        <v>330.9</v>
      </c>
      <c r="G1983">
        <v>100.89628098262099</v>
      </c>
      <c r="H1983">
        <v>-12.3018017570671</v>
      </c>
      <c r="I1983">
        <v>101.669488480523</v>
      </c>
      <c r="J1983">
        <v>-5.3985411198055004</v>
      </c>
      <c r="K1983">
        <v>318.30734574955198</v>
      </c>
      <c r="L1983">
        <v>232.447077599213</v>
      </c>
      <c r="M1983">
        <v>41.804471524381597</v>
      </c>
      <c r="N1983">
        <v>0.29133828186919403</v>
      </c>
      <c r="O1983">
        <v>11.211846479298799</v>
      </c>
      <c r="P1983">
        <v>158.51562499999901</v>
      </c>
    </row>
    <row r="1984" spans="1:17" hidden="1" x14ac:dyDescent="0.3">
      <c r="A1984" t="s">
        <v>4126</v>
      </c>
      <c r="B1984" t="s">
        <v>4127</v>
      </c>
      <c r="C1984" t="str">
        <f>IFERROR(VLOOKUP(Table1[[#This Row],[Ticker]],[1]!Table1[[Symbol]:[Industry]],2,FALSE),"-")</f>
        <v>-</v>
      </c>
      <c r="D1984" t="s">
        <v>130</v>
      </c>
      <c r="E1984">
        <v>361.11842897999998</v>
      </c>
      <c r="F1984">
        <v>17.02</v>
      </c>
      <c r="G1984">
        <v>-44.2345567556509</v>
      </c>
      <c r="H1984">
        <v>-9.1059062492262601</v>
      </c>
      <c r="I1984">
        <v>-44.388646556000701</v>
      </c>
      <c r="J1984">
        <v>-4.4010841413100801</v>
      </c>
      <c r="K1984">
        <v>17.866798739432099</v>
      </c>
      <c r="L1984">
        <v>19.543141394933301</v>
      </c>
      <c r="M1984">
        <v>40.965447770076203</v>
      </c>
      <c r="N1984">
        <v>1.1438865442772701</v>
      </c>
      <c r="O1984">
        <v>90.364277320799005</v>
      </c>
      <c r="P1984">
        <v>6.3749999999999902</v>
      </c>
      <c r="Q1984">
        <v>-1.0060838226524E-2</v>
      </c>
    </row>
    <row r="1985" spans="1:17" hidden="1" x14ac:dyDescent="0.3">
      <c r="A1985" t="s">
        <v>4128</v>
      </c>
      <c r="B1985" t="s">
        <v>4129</v>
      </c>
      <c r="C1985" t="str">
        <f>IFERROR(VLOOKUP(Table1[[#This Row],[Ticker]],[1]!Table1[[Symbol]:[Industry]],2,FALSE),"-")</f>
        <v>-</v>
      </c>
      <c r="D1985" t="s">
        <v>338</v>
      </c>
      <c r="E1985">
        <v>361.00821374999998</v>
      </c>
      <c r="F1985">
        <v>172.05</v>
      </c>
      <c r="G1985">
        <v>-56.014093008871399</v>
      </c>
      <c r="H1985">
        <v>-8.5410727980304095</v>
      </c>
      <c r="I1985">
        <v>-41.609004008495504</v>
      </c>
      <c r="J1985">
        <v>5.0668757040876103E-2</v>
      </c>
      <c r="K1985">
        <v>187.80950264599201</v>
      </c>
      <c r="M1985">
        <v>46.607024114558897</v>
      </c>
      <c r="N1985">
        <v>0.86879100281162103</v>
      </c>
      <c r="O1985">
        <v>58.6748038360941</v>
      </c>
      <c r="P1985">
        <v>14.7</v>
      </c>
    </row>
    <row r="1986" spans="1:17" hidden="1" x14ac:dyDescent="0.3">
      <c r="A1986" t="s">
        <v>4130</v>
      </c>
      <c r="B1986" t="s">
        <v>4131</v>
      </c>
      <c r="C1986" t="str">
        <f>IFERROR(VLOOKUP(Table1[[#This Row],[Ticker]],[1]!Table1[[Symbol]:[Industry]],2,FALSE),"-")</f>
        <v>-</v>
      </c>
      <c r="D1986" t="s">
        <v>83</v>
      </c>
      <c r="E1986">
        <v>361.0022558</v>
      </c>
      <c r="F1986">
        <v>27.22</v>
      </c>
      <c r="G1986">
        <v>-40.740166262327797</v>
      </c>
      <c r="H1986">
        <v>-4.9700876729962697</v>
      </c>
      <c r="I1986">
        <v>-64.893494556054307</v>
      </c>
      <c r="J1986">
        <v>9.3366838602970397</v>
      </c>
      <c r="K1986">
        <v>26.037256017495</v>
      </c>
      <c r="L1986">
        <v>35.809893544481596</v>
      </c>
      <c r="M1986">
        <v>76.184832723911995</v>
      </c>
      <c r="N1986">
        <v>1.0746983773008401</v>
      </c>
      <c r="O1986">
        <v>187.105069801616</v>
      </c>
      <c r="P1986">
        <v>29.188419553867998</v>
      </c>
      <c r="Q1986">
        <v>7.3373943207882E-2</v>
      </c>
    </row>
    <row r="1987" spans="1:17" hidden="1" x14ac:dyDescent="0.3">
      <c r="A1987" t="s">
        <v>4132</v>
      </c>
      <c r="B1987" t="s">
        <v>4133</v>
      </c>
      <c r="C1987" t="str">
        <f>IFERROR(VLOOKUP(Table1[[#This Row],[Ticker]],[1]!Table1[[Symbol]:[Industry]],2,FALSE),"-")</f>
        <v>-</v>
      </c>
      <c r="D1987" t="s">
        <v>193</v>
      </c>
      <c r="E1987">
        <v>360.02891340000002</v>
      </c>
      <c r="F1987">
        <v>3042</v>
      </c>
      <c r="G1987">
        <v>81.001685434975201</v>
      </c>
      <c r="H1987">
        <v>-10.4365054766038</v>
      </c>
      <c r="I1987">
        <v>79.995735417269998</v>
      </c>
      <c r="J1987">
        <v>-4.61780768460617</v>
      </c>
      <c r="K1987">
        <v>2957.6311652140998</v>
      </c>
      <c r="L1987">
        <v>2448.6046340095099</v>
      </c>
      <c r="M1987">
        <v>40.6769242404811</v>
      </c>
      <c r="N1987">
        <v>0.70227941191711396</v>
      </c>
      <c r="O1987">
        <v>18.178829717291201</v>
      </c>
      <c r="P1987">
        <v>114.014352047277</v>
      </c>
      <c r="Q1987">
        <v>5.1939919341755E-2</v>
      </c>
    </row>
    <row r="1988" spans="1:17" hidden="1" x14ac:dyDescent="0.3">
      <c r="A1988" t="s">
        <v>4134</v>
      </c>
      <c r="B1988" t="s">
        <v>4135</v>
      </c>
      <c r="C1988" t="str">
        <f>IFERROR(VLOOKUP(Table1[[#This Row],[Ticker]],[1]!Table1[[Symbol]:[Industry]],2,FALSE),"-")</f>
        <v>-</v>
      </c>
      <c r="D1988" t="s">
        <v>253</v>
      </c>
      <c r="E1988">
        <v>360.01</v>
      </c>
      <c r="F1988">
        <v>3600.1</v>
      </c>
      <c r="G1988">
        <v>103.833112439068</v>
      </c>
      <c r="H1988">
        <v>-10.7587872020513</v>
      </c>
      <c r="I1988">
        <v>3.57085122399124</v>
      </c>
      <c r="J1988">
        <v>-4.66517286417427</v>
      </c>
      <c r="K1988">
        <v>3774.61326107889</v>
      </c>
      <c r="L1988">
        <v>3057.6748208395002</v>
      </c>
      <c r="M1988">
        <v>35.455263783624197</v>
      </c>
      <c r="N1988">
        <v>0.444932561586596</v>
      </c>
      <c r="O1988">
        <v>41.523846559817699</v>
      </c>
      <c r="P1988">
        <v>144.87144606176</v>
      </c>
      <c r="Q1988">
        <v>0.125126228367966</v>
      </c>
    </row>
    <row r="1989" spans="1:17" hidden="1" x14ac:dyDescent="0.3">
      <c r="A1989" t="s">
        <v>4136</v>
      </c>
      <c r="B1989" t="s">
        <v>4137</v>
      </c>
      <c r="C1989" t="str">
        <f>IFERROR(VLOOKUP(Table1[[#This Row],[Ticker]],[1]!Table1[[Symbol]:[Industry]],2,FALSE),"-")</f>
        <v>-</v>
      </c>
      <c r="D1989" t="s">
        <v>647</v>
      </c>
      <c r="E1989">
        <v>359.72892000000002</v>
      </c>
      <c r="F1989">
        <v>153.19999999999999</v>
      </c>
      <c r="G1989">
        <v>185.712150366922</v>
      </c>
      <c r="H1989">
        <v>18.583023799889499</v>
      </c>
      <c r="I1989">
        <v>246.67905077980501</v>
      </c>
      <c r="J1989">
        <v>-1.7107810394496299</v>
      </c>
      <c r="K1989">
        <v>115.250134523181</v>
      </c>
      <c r="L1989">
        <v>77.942671561307606</v>
      </c>
      <c r="M1989">
        <v>87.708427812622304</v>
      </c>
      <c r="N1989">
        <v>1.0759013282732399</v>
      </c>
      <c r="O1989">
        <v>2.7415143603133298</v>
      </c>
      <c r="P1989">
        <v>277.80517879161499</v>
      </c>
      <c r="Q1989">
        <v>6.1510936896377003E-2</v>
      </c>
    </row>
    <row r="1990" spans="1:17" hidden="1" x14ac:dyDescent="0.3">
      <c r="A1990" t="s">
        <v>4138</v>
      </c>
      <c r="B1990" t="s">
        <v>4139</v>
      </c>
      <c r="C1990" t="str">
        <f>IFERROR(VLOOKUP(Table1[[#This Row],[Ticker]],[1]!Table1[[Symbol]:[Industry]],2,FALSE),"-")</f>
        <v>-</v>
      </c>
      <c r="D1990" t="s">
        <v>916</v>
      </c>
      <c r="E1990">
        <v>358.75230499999998</v>
      </c>
      <c r="F1990">
        <v>633.95000000000005</v>
      </c>
      <c r="G1990">
        <v>75.584004799752705</v>
      </c>
      <c r="H1990">
        <v>-4.1071262976796801</v>
      </c>
      <c r="I1990">
        <v>16.805832616867299</v>
      </c>
      <c r="J1990">
        <v>-4.6609869361722298</v>
      </c>
      <c r="K1990">
        <v>567.66337769445295</v>
      </c>
      <c r="M1990">
        <v>54.630019142705798</v>
      </c>
      <c r="N1990">
        <v>1.70491939504736</v>
      </c>
      <c r="O1990">
        <v>6.4752740752425098</v>
      </c>
      <c r="P1990">
        <v>147.63671875</v>
      </c>
    </row>
    <row r="1991" spans="1:17" hidden="1" x14ac:dyDescent="0.3">
      <c r="A1991" t="s">
        <v>4140</v>
      </c>
      <c r="B1991" t="s">
        <v>4141</v>
      </c>
      <c r="C1991" t="str">
        <f>IFERROR(VLOOKUP(Table1[[#This Row],[Ticker]],[1]!Table1[[Symbol]:[Industry]],2,FALSE),"-")</f>
        <v>-</v>
      </c>
      <c r="D1991" t="s">
        <v>46</v>
      </c>
      <c r="E1991">
        <v>358.110021719999</v>
      </c>
      <c r="F1991">
        <v>283.8</v>
      </c>
      <c r="G1991">
        <v>38.139560355308198</v>
      </c>
      <c r="H1991">
        <v>90.353947009552996</v>
      </c>
      <c r="I1991">
        <v>52.544649355684101</v>
      </c>
      <c r="J1991">
        <v>-2.1840483661822998</v>
      </c>
      <c r="K1991">
        <v>224.857090440071</v>
      </c>
      <c r="M1991">
        <v>48.651496572504598</v>
      </c>
      <c r="N1991">
        <v>1.32828229513545</v>
      </c>
      <c r="O1991">
        <v>15.9267089499647</v>
      </c>
      <c r="P1991">
        <v>110.612244897959</v>
      </c>
    </row>
    <row r="1992" spans="1:17" hidden="1" x14ac:dyDescent="0.3">
      <c r="A1992" t="s">
        <v>4142</v>
      </c>
      <c r="B1992" t="s">
        <v>4143</v>
      </c>
      <c r="C1992" t="str">
        <f>IFERROR(VLOOKUP(Table1[[#This Row],[Ticker]],[1]!Table1[[Symbol]:[Industry]],2,FALSE),"-")</f>
        <v>-</v>
      </c>
      <c r="D1992" t="s">
        <v>369</v>
      </c>
      <c r="E1992">
        <v>357.74936588999998</v>
      </c>
      <c r="F1992">
        <v>275.10000000000002</v>
      </c>
      <c r="G1992">
        <v>35.066232864802799</v>
      </c>
      <c r="H1992">
        <v>8.6077489124738609</v>
      </c>
      <c r="I1992">
        <v>15.363433946620599</v>
      </c>
      <c r="J1992">
        <v>-0.31396750364861498</v>
      </c>
      <c r="K1992">
        <v>261.51220959258501</v>
      </c>
      <c r="L1992">
        <v>237.06782731628701</v>
      </c>
      <c r="M1992">
        <v>48.046371870822902</v>
      </c>
      <c r="N1992">
        <v>2.0550931015817002</v>
      </c>
      <c r="O1992">
        <v>24.5728825881497</v>
      </c>
      <c r="P1992">
        <v>74.058842138563705</v>
      </c>
      <c r="Q1992">
        <v>3.5936913430193999E-2</v>
      </c>
    </row>
    <row r="1993" spans="1:17" hidden="1" x14ac:dyDescent="0.3">
      <c r="A1993" t="s">
        <v>4144</v>
      </c>
      <c r="B1993" t="s">
        <v>4145</v>
      </c>
      <c r="C1993" t="str">
        <f>IFERROR(VLOOKUP(Table1[[#This Row],[Ticker]],[1]!Table1[[Symbol]:[Industry]],2,FALSE),"-")</f>
        <v>-</v>
      </c>
      <c r="D1993" t="s">
        <v>46</v>
      </c>
      <c r="E1993">
        <v>356.07350000000002</v>
      </c>
      <c r="F1993">
        <v>43.69</v>
      </c>
      <c r="G1993">
        <v>166.570839221369</v>
      </c>
      <c r="H1993">
        <v>-3.8804447409191498</v>
      </c>
      <c r="I1993">
        <v>77.460827490004803</v>
      </c>
      <c r="J1993">
        <v>-0.78565479188512399</v>
      </c>
      <c r="K1993">
        <v>38.120457910911902</v>
      </c>
      <c r="L1993">
        <v>28.287092915276101</v>
      </c>
      <c r="M1993">
        <v>64.626356357316197</v>
      </c>
      <c r="N1993">
        <v>0.36107954599637798</v>
      </c>
      <c r="O1993">
        <v>8.3543144884413003</v>
      </c>
      <c r="P1993">
        <v>233.511450381679</v>
      </c>
      <c r="Q1993">
        <v>8.1050920446304006E-2</v>
      </c>
    </row>
    <row r="1994" spans="1:17" hidden="1" x14ac:dyDescent="0.3">
      <c r="A1994" t="s">
        <v>4146</v>
      </c>
      <c r="B1994" t="s">
        <v>4147</v>
      </c>
      <c r="C1994" t="str">
        <f>IFERROR(VLOOKUP(Table1[[#This Row],[Ticker]],[1]!Table1[[Symbol]:[Industry]],2,FALSE),"-")</f>
        <v>-</v>
      </c>
      <c r="D1994" t="s">
        <v>46</v>
      </c>
      <c r="E1994">
        <v>355.76211316000001</v>
      </c>
      <c r="F1994">
        <v>19.79</v>
      </c>
      <c r="G1994">
        <v>163.235146034835</v>
      </c>
      <c r="H1994">
        <v>-17.211260256399399</v>
      </c>
      <c r="I1994">
        <v>28.101322729258801</v>
      </c>
      <c r="J1994">
        <v>-9.1324614332205591</v>
      </c>
      <c r="K1994">
        <v>19.2550213870588</v>
      </c>
      <c r="L1994">
        <v>14.793081532543299</v>
      </c>
      <c r="M1994">
        <v>34.395808455494297</v>
      </c>
      <c r="N1994">
        <v>0.34216229942222598</v>
      </c>
      <c r="O1994">
        <v>24.1536129358261</v>
      </c>
      <c r="Q1994">
        <v>0.10245772097814899</v>
      </c>
    </row>
    <row r="1995" spans="1:17" hidden="1" x14ac:dyDescent="0.3">
      <c r="A1995" t="s">
        <v>4148</v>
      </c>
      <c r="B1995" t="s">
        <v>4149</v>
      </c>
      <c r="C1995" t="str">
        <f>IFERROR(VLOOKUP(Table1[[#This Row],[Ticker]],[1]!Table1[[Symbol]:[Industry]],2,FALSE),"-")</f>
        <v>-</v>
      </c>
      <c r="D1995" t="s">
        <v>46</v>
      </c>
      <c r="E1995">
        <v>354.82953600000002</v>
      </c>
      <c r="F1995">
        <v>142.05000000000001</v>
      </c>
      <c r="G1995">
        <v>63.603854000814401</v>
      </c>
      <c r="H1995">
        <v>-15.744298604481999</v>
      </c>
      <c r="I1995">
        <v>78.008943001190303</v>
      </c>
      <c r="J1995">
        <v>-10.262135835024299</v>
      </c>
      <c r="K1995">
        <v>122.06230068697801</v>
      </c>
      <c r="M1995">
        <v>51.433166873244602</v>
      </c>
      <c r="N1995">
        <v>0.95981550073380295</v>
      </c>
      <c r="O1995">
        <v>14.713129179866201</v>
      </c>
      <c r="P1995">
        <v>125.47619047619</v>
      </c>
    </row>
    <row r="1996" spans="1:17" hidden="1" x14ac:dyDescent="0.3">
      <c r="A1996" t="s">
        <v>4150</v>
      </c>
      <c r="B1996" t="s">
        <v>4151</v>
      </c>
      <c r="C1996" t="str">
        <f>IFERROR(VLOOKUP(Table1[[#This Row],[Ticker]],[1]!Table1[[Symbol]:[Industry]],2,FALSE),"-")</f>
        <v>-</v>
      </c>
      <c r="D1996" t="s">
        <v>393</v>
      </c>
      <c r="E1996">
        <v>354.80444999999997</v>
      </c>
      <c r="F1996">
        <v>70</v>
      </c>
      <c r="G1996">
        <v>50.6524546818045</v>
      </c>
      <c r="H1996">
        <v>-14.860469110996799</v>
      </c>
      <c r="I1996">
        <v>11.649963122981999</v>
      </c>
      <c r="J1996">
        <v>-10.6303063383286</v>
      </c>
      <c r="K1996">
        <v>71.029059495822494</v>
      </c>
      <c r="L1996">
        <v>60.348698305972803</v>
      </c>
      <c r="M1996">
        <v>30.345331201897501</v>
      </c>
      <c r="N1996">
        <v>0.208625543835504</v>
      </c>
      <c r="O1996">
        <v>23.571428571428498</v>
      </c>
      <c r="P1996">
        <v>83.006535947712393</v>
      </c>
      <c r="Q1996">
        <v>4.8763312990196997E-2</v>
      </c>
    </row>
    <row r="1997" spans="1:17" hidden="1" x14ac:dyDescent="0.3">
      <c r="A1997" t="s">
        <v>4152</v>
      </c>
      <c r="B1997" t="s">
        <v>4153</v>
      </c>
      <c r="C1997" t="str">
        <f>IFERROR(VLOOKUP(Table1[[#This Row],[Ticker]],[1]!Table1[[Symbol]:[Industry]],2,FALSE),"-")</f>
        <v>-</v>
      </c>
      <c r="D1997" t="s">
        <v>308</v>
      </c>
      <c r="E1997">
        <v>354.64072991500001</v>
      </c>
      <c r="F1997">
        <v>50.29</v>
      </c>
      <c r="G1997">
        <v>28.783353499101299</v>
      </c>
      <c r="H1997">
        <v>-3.0543309669415901</v>
      </c>
      <c r="I1997">
        <v>0.242886078311075</v>
      </c>
      <c r="J1997">
        <v>8.0899099671510104</v>
      </c>
      <c r="K1997">
        <v>42.956383209356403</v>
      </c>
      <c r="L1997">
        <v>44.503885782176603</v>
      </c>
      <c r="M1997">
        <v>80.244330163795098</v>
      </c>
      <c r="N1997">
        <v>2.8133340546481702</v>
      </c>
      <c r="O1997">
        <v>31.815470272419901</v>
      </c>
      <c r="P1997">
        <v>112.01517706576701</v>
      </c>
      <c r="Q1997">
        <v>7.1599465775967999E-2</v>
      </c>
    </row>
    <row r="1998" spans="1:17" hidden="1" x14ac:dyDescent="0.3">
      <c r="A1998" t="s">
        <v>4154</v>
      </c>
      <c r="B1998" t="s">
        <v>4155</v>
      </c>
      <c r="C1998" t="str">
        <f>IFERROR(VLOOKUP(Table1[[#This Row],[Ticker]],[1]!Table1[[Symbol]:[Industry]],2,FALSE),"-")</f>
        <v>-</v>
      </c>
      <c r="E1998">
        <v>353.41310399999998</v>
      </c>
      <c r="F1998">
        <v>172.4</v>
      </c>
      <c r="G1998">
        <v>-37.490330698857697</v>
      </c>
      <c r="H1998">
        <v>-11.325250985434399</v>
      </c>
      <c r="I1998">
        <v>-23.085241698481902</v>
      </c>
      <c r="J1998">
        <v>-9.1890129051894096</v>
      </c>
      <c r="K1998">
        <v>191.12379063708499</v>
      </c>
      <c r="M1998">
        <v>38.996686858138197</v>
      </c>
      <c r="O1998">
        <v>53.132250580046403</v>
      </c>
      <c r="P1998">
        <v>30.4578130911842</v>
      </c>
    </row>
    <row r="1999" spans="1:17" hidden="1" x14ac:dyDescent="0.3">
      <c r="A1999" t="s">
        <v>4156</v>
      </c>
      <c r="B1999" t="s">
        <v>4157</v>
      </c>
      <c r="C1999" t="str">
        <f>IFERROR(VLOOKUP(Table1[[#This Row],[Ticker]],[1]!Table1[[Symbol]:[Industry]],2,FALSE),"-")</f>
        <v>-</v>
      </c>
      <c r="D1999" t="s">
        <v>247</v>
      </c>
      <c r="E1999">
        <v>353.22943321599899</v>
      </c>
      <c r="F1999">
        <v>122.32</v>
      </c>
      <c r="G1999">
        <v>10.7717543371954</v>
      </c>
      <c r="H1999">
        <v>2.3148790754004902</v>
      </c>
      <c r="I1999">
        <v>-8.0847816659864709</v>
      </c>
      <c r="J1999">
        <v>4.23295755268588</v>
      </c>
      <c r="K1999">
        <v>110.55140116891</v>
      </c>
      <c r="L1999">
        <v>105.581309165598</v>
      </c>
      <c r="M1999">
        <v>61.6858303982726</v>
      </c>
      <c r="N1999">
        <v>3.7711724752142999</v>
      </c>
      <c r="O1999">
        <v>9.5487246566383401</v>
      </c>
      <c r="P1999">
        <v>42.232558139534802</v>
      </c>
      <c r="Q1999">
        <v>-4.5865095860129997E-2</v>
      </c>
    </row>
    <row r="2000" spans="1:17" hidden="1" x14ac:dyDescent="0.3">
      <c r="A2000" t="s">
        <v>4158</v>
      </c>
      <c r="B2000" t="s">
        <v>4159</v>
      </c>
      <c r="C2000" t="str">
        <f>IFERROR(VLOOKUP(Table1[[#This Row],[Ticker]],[1]!Table1[[Symbol]:[Industry]],2,FALSE),"-")</f>
        <v>-</v>
      </c>
      <c r="D2000" t="s">
        <v>1633</v>
      </c>
      <c r="E2000">
        <v>353.22745599999899</v>
      </c>
      <c r="F2000">
        <v>65.55</v>
      </c>
      <c r="G2000">
        <v>-2.84815344859441</v>
      </c>
      <c r="H2000">
        <v>-3.0824530886707202</v>
      </c>
      <c r="I2000">
        <v>5.4344312253484697</v>
      </c>
      <c r="J2000">
        <v>-1.17290840385859</v>
      </c>
      <c r="K2000">
        <v>64.186963163954701</v>
      </c>
      <c r="L2000">
        <v>59.8615760302811</v>
      </c>
      <c r="M2000">
        <v>59.429581906584403</v>
      </c>
      <c r="N2000">
        <v>0.87728169279705404</v>
      </c>
      <c r="O2000">
        <v>3.0511060259343901</v>
      </c>
      <c r="P2000">
        <v>53.082671648762201</v>
      </c>
      <c r="Q2000">
        <v>-2.7277470216565999E-2</v>
      </c>
    </row>
    <row r="2001" spans="1:17" hidden="1" x14ac:dyDescent="0.3">
      <c r="A2001" t="s">
        <v>4160</v>
      </c>
      <c r="B2001" t="s">
        <v>4161</v>
      </c>
      <c r="C2001" t="str">
        <f>IFERROR(VLOOKUP(Table1[[#This Row],[Ticker]],[1]!Table1[[Symbol]:[Industry]],2,FALSE),"-")</f>
        <v>-</v>
      </c>
      <c r="E2001">
        <v>352.490745</v>
      </c>
      <c r="F2001">
        <v>490.9</v>
      </c>
      <c r="G2001">
        <v>51.755207840411202</v>
      </c>
      <c r="H2001">
        <v>-1.4868971135342099</v>
      </c>
      <c r="I2001">
        <v>-29.495906351899102</v>
      </c>
      <c r="J2001">
        <v>1.25941154942949</v>
      </c>
      <c r="K2001">
        <v>461.59458785556399</v>
      </c>
      <c r="M2001">
        <v>62.856379677846803</v>
      </c>
      <c r="N2001">
        <v>0.81497745074768502</v>
      </c>
      <c r="O2001">
        <v>32.409859441841498</v>
      </c>
      <c r="P2001">
        <v>85.876561908368004</v>
      </c>
    </row>
    <row r="2002" spans="1:17" hidden="1" x14ac:dyDescent="0.3">
      <c r="A2002" t="s">
        <v>4162</v>
      </c>
      <c r="B2002" t="s">
        <v>4163</v>
      </c>
      <c r="C2002" t="str">
        <f>IFERROR(VLOOKUP(Table1[[#This Row],[Ticker]],[1]!Table1[[Symbol]:[Industry]],2,FALSE),"-")</f>
        <v>-</v>
      </c>
      <c r="E2002">
        <v>351.17888575000001</v>
      </c>
      <c r="F2002">
        <v>141.25</v>
      </c>
      <c r="G2002">
        <v>97.345909561657393</v>
      </c>
      <c r="H2002">
        <v>1.79171112787806</v>
      </c>
      <c r="I2002">
        <v>32.179829516912797</v>
      </c>
      <c r="J2002">
        <v>3.2349992528653</v>
      </c>
      <c r="K2002">
        <v>141.689741298727</v>
      </c>
      <c r="L2002">
        <v>121.976981450038</v>
      </c>
      <c r="M2002">
        <v>45.587893522045498</v>
      </c>
      <c r="N2002">
        <v>0.75465956637504705</v>
      </c>
      <c r="O2002">
        <v>40.176991150442397</v>
      </c>
      <c r="P2002">
        <v>155.656108597285</v>
      </c>
    </row>
    <row r="2003" spans="1:17" hidden="1" x14ac:dyDescent="0.3">
      <c r="A2003" t="s">
        <v>4164</v>
      </c>
      <c r="B2003" t="s">
        <v>4165</v>
      </c>
      <c r="C2003" t="str">
        <f>IFERROR(VLOOKUP(Table1[[#This Row],[Ticker]],[1]!Table1[[Symbol]:[Industry]],2,FALSE),"-")</f>
        <v>-</v>
      </c>
      <c r="D2003" t="s">
        <v>422</v>
      </c>
      <c r="E2003">
        <v>350.68960859999999</v>
      </c>
      <c r="F2003">
        <v>1021</v>
      </c>
      <c r="G2003">
        <v>-34.129191499223801</v>
      </c>
      <c r="H2003">
        <v>-2.5754297356131599</v>
      </c>
      <c r="I2003">
        <v>-9.1648744538396905</v>
      </c>
      <c r="J2003">
        <v>1.04928496715102</v>
      </c>
      <c r="K2003">
        <v>999.58369845881498</v>
      </c>
      <c r="L2003">
        <v>1021.91217453477</v>
      </c>
      <c r="M2003">
        <v>53.886887071170399</v>
      </c>
      <c r="N2003">
        <v>1.0534351145038101</v>
      </c>
      <c r="O2003">
        <v>24.387855044074399</v>
      </c>
      <c r="P2003">
        <v>20.828402366863799</v>
      </c>
    </row>
    <row r="2004" spans="1:17" hidden="1" x14ac:dyDescent="0.3">
      <c r="A2004" t="s">
        <v>4166</v>
      </c>
      <c r="B2004" t="s">
        <v>4167</v>
      </c>
      <c r="C2004" t="str">
        <f>IFERROR(VLOOKUP(Table1[[#This Row],[Ticker]],[1]!Table1[[Symbol]:[Industry]],2,FALSE),"-")</f>
        <v>-</v>
      </c>
      <c r="D2004" t="s">
        <v>253</v>
      </c>
      <c r="E2004">
        <v>350.30311019999999</v>
      </c>
      <c r="F2004">
        <v>236.55</v>
      </c>
      <c r="G2004">
        <v>-49.011923984788098</v>
      </c>
      <c r="H2004">
        <v>-3.03591571011783</v>
      </c>
      <c r="I2004">
        <v>-30.240726483296701</v>
      </c>
      <c r="J2004">
        <v>-3.29561299203265</v>
      </c>
      <c r="K2004">
        <v>243.121501379839</v>
      </c>
      <c r="L2004">
        <v>271.82501977167198</v>
      </c>
      <c r="M2004">
        <v>42.048016859928097</v>
      </c>
      <c r="N2004">
        <v>0.729272925862268</v>
      </c>
      <c r="O2004">
        <v>51.764954555062303</v>
      </c>
      <c r="P2004">
        <v>22.883116883116799</v>
      </c>
      <c r="Q2004">
        <v>4.8616623828887998E-2</v>
      </c>
    </row>
    <row r="2005" spans="1:17" hidden="1" x14ac:dyDescent="0.3">
      <c r="A2005" t="s">
        <v>4168</v>
      </c>
      <c r="B2005" t="s">
        <v>4169</v>
      </c>
      <c r="C2005" t="str">
        <f>IFERROR(VLOOKUP(Table1[[#This Row],[Ticker]],[1]!Table1[[Symbol]:[Industry]],2,FALSE),"-")</f>
        <v>-</v>
      </c>
      <c r="D2005" t="s">
        <v>901</v>
      </c>
      <c r="E2005">
        <v>349.62558117499998</v>
      </c>
      <c r="F2005">
        <v>262.75</v>
      </c>
      <c r="G2005">
        <v>-9.5630257608881095</v>
      </c>
      <c r="H2005">
        <v>21.804936869523999</v>
      </c>
      <c r="I2005">
        <v>-6.5001216627711198</v>
      </c>
      <c r="J2005">
        <v>1.1529886708547199</v>
      </c>
      <c r="K2005">
        <v>239.43880693961299</v>
      </c>
      <c r="L2005">
        <v>238.59213248389801</v>
      </c>
      <c r="M2005">
        <v>47.1936972327874</v>
      </c>
      <c r="N2005">
        <v>1.40984019990573</v>
      </c>
      <c r="O2005">
        <v>29.781160799238801</v>
      </c>
      <c r="P2005">
        <v>39.760638297872298</v>
      </c>
      <c r="Q2005">
        <v>4.9212700435103E-2</v>
      </c>
    </row>
    <row r="2006" spans="1:17" hidden="1" x14ac:dyDescent="0.3">
      <c r="A2006" t="s">
        <v>4170</v>
      </c>
      <c r="B2006" t="s">
        <v>4171</v>
      </c>
      <c r="C2006" t="str">
        <f>IFERROR(VLOOKUP(Table1[[#This Row],[Ticker]],[1]!Table1[[Symbol]:[Industry]],2,FALSE),"-")</f>
        <v>-</v>
      </c>
      <c r="D2006" t="s">
        <v>901</v>
      </c>
      <c r="E2006">
        <v>348.985685945</v>
      </c>
      <c r="F2006">
        <v>1090.1500000000001</v>
      </c>
      <c r="G2006">
        <v>9.1411414737508192</v>
      </c>
      <c r="H2006">
        <v>22.201890246484901</v>
      </c>
      <c r="I2006">
        <v>17.739326481016199</v>
      </c>
      <c r="J2006">
        <v>-1.66068831869046</v>
      </c>
      <c r="K2006">
        <v>986.31750424512597</v>
      </c>
      <c r="L2006">
        <v>907.44889394001098</v>
      </c>
      <c r="M2006">
        <v>47.550134728951598</v>
      </c>
      <c r="N2006">
        <v>1.6874760329396701</v>
      </c>
      <c r="O2006">
        <v>27.230197679218399</v>
      </c>
      <c r="P2006">
        <v>45.353333333333303</v>
      </c>
      <c r="Q2006">
        <v>-8.9271602904532996E-2</v>
      </c>
    </row>
    <row r="2007" spans="1:17" hidden="1" x14ac:dyDescent="0.3">
      <c r="A2007" t="s">
        <v>4172</v>
      </c>
      <c r="B2007" t="s">
        <v>4173</v>
      </c>
      <c r="C2007" t="str">
        <f>IFERROR(VLOOKUP(Table1[[#This Row],[Ticker]],[1]!Table1[[Symbol]:[Industry]],2,FALSE),"-")</f>
        <v>-</v>
      </c>
      <c r="D2007" t="s">
        <v>1582</v>
      </c>
      <c r="E2007">
        <v>348.96987999999999</v>
      </c>
      <c r="F2007">
        <v>567.79999999999995</v>
      </c>
      <c r="G2007">
        <v>42.916734883076501</v>
      </c>
      <c r="H2007">
        <v>-3.0900197295568401</v>
      </c>
      <c r="I2007">
        <v>16.173123526184899</v>
      </c>
      <c r="J2007">
        <v>-0.312609208037955</v>
      </c>
      <c r="K2007">
        <v>558.29487632566497</v>
      </c>
      <c r="L2007">
        <v>473.21731099235501</v>
      </c>
      <c r="M2007">
        <v>50.066771479189697</v>
      </c>
      <c r="N2007">
        <v>0.74013853409506203</v>
      </c>
      <c r="O2007">
        <v>10.602324762240199</v>
      </c>
      <c r="P2007">
        <v>88.637873754152807</v>
      </c>
      <c r="Q2007">
        <v>0.102082016570764</v>
      </c>
    </row>
    <row r="2008" spans="1:17" hidden="1" x14ac:dyDescent="0.3">
      <c r="A2008" t="s">
        <v>4174</v>
      </c>
      <c r="B2008" t="s">
        <v>4175</v>
      </c>
      <c r="C2008" t="str">
        <f>IFERROR(VLOOKUP(Table1[[#This Row],[Ticker]],[1]!Table1[[Symbol]:[Industry]],2,FALSE),"-")</f>
        <v>-</v>
      </c>
      <c r="D2008" t="s">
        <v>180</v>
      </c>
      <c r="E2008">
        <v>348.88753650000001</v>
      </c>
      <c r="F2008">
        <v>4.54</v>
      </c>
      <c r="G2008">
        <v>-92.842776180173601</v>
      </c>
      <c r="H2008">
        <v>-29.9822145892065</v>
      </c>
      <c r="I2008">
        <v>-70.510834956532605</v>
      </c>
      <c r="J2008">
        <v>-11.966894370080899</v>
      </c>
      <c r="K2008">
        <v>5.9403368271342698</v>
      </c>
      <c r="L2008">
        <v>8.6067280395185009</v>
      </c>
      <c r="M2008">
        <v>24.024075686746301</v>
      </c>
      <c r="N2008">
        <v>2.6769265752235998</v>
      </c>
      <c r="O2008">
        <v>237.004405286343</v>
      </c>
      <c r="P2008">
        <v>5.0925925925925801</v>
      </c>
      <c r="Q2008">
        <v>0.196687058438338</v>
      </c>
    </row>
    <row r="2009" spans="1:17" hidden="1" x14ac:dyDescent="0.3">
      <c r="A2009" t="s">
        <v>4176</v>
      </c>
      <c r="B2009" t="s">
        <v>4177</v>
      </c>
      <c r="C2009" t="str">
        <f>IFERROR(VLOOKUP(Table1[[#This Row],[Ticker]],[1]!Table1[[Symbol]:[Industry]],2,FALSE),"-")</f>
        <v>-</v>
      </c>
      <c r="D2009" t="s">
        <v>253</v>
      </c>
      <c r="E2009">
        <v>348.56121589999998</v>
      </c>
      <c r="F2009">
        <v>51.89</v>
      </c>
      <c r="G2009">
        <v>56.208760695801899</v>
      </c>
      <c r="H2009">
        <v>1.8027584986838601</v>
      </c>
      <c r="I2009">
        <v>-18.9010439091618</v>
      </c>
      <c r="J2009">
        <v>4.8329197459699396</v>
      </c>
      <c r="K2009">
        <v>45.768581187169602</v>
      </c>
      <c r="L2009">
        <v>43.089457601436102</v>
      </c>
      <c r="M2009">
        <v>82.131307472728295</v>
      </c>
      <c r="N2009">
        <v>1.56990257884649</v>
      </c>
      <c r="O2009">
        <v>27.0957795336288</v>
      </c>
      <c r="P2009">
        <v>88.007246376811594</v>
      </c>
      <c r="Q2009">
        <v>1.6015752445694E-2</v>
      </c>
    </row>
    <row r="2010" spans="1:17" hidden="1" x14ac:dyDescent="0.3">
      <c r="A2010" t="s">
        <v>4178</v>
      </c>
      <c r="B2010" t="s">
        <v>4179</v>
      </c>
      <c r="C2010" t="str">
        <f>IFERROR(VLOOKUP(Table1[[#This Row],[Ticker]],[1]!Table1[[Symbol]:[Industry]],2,FALSE),"-")</f>
        <v>-</v>
      </c>
      <c r="D2010" t="s">
        <v>647</v>
      </c>
      <c r="E2010">
        <v>348.34058549999997</v>
      </c>
      <c r="F2010">
        <v>199.97</v>
      </c>
      <c r="G2010">
        <v>29.345540421753402</v>
      </c>
      <c r="H2010">
        <v>1.0665239063404599</v>
      </c>
      <c r="I2010">
        <v>-13.789856174531799</v>
      </c>
      <c r="J2010">
        <v>1.38447742590986</v>
      </c>
      <c r="K2010">
        <v>185.457172624447</v>
      </c>
      <c r="L2010">
        <v>169.68012018262601</v>
      </c>
      <c r="M2010">
        <v>63.921035178616201</v>
      </c>
      <c r="N2010">
        <v>1.9688549472819199</v>
      </c>
      <c r="O2010">
        <v>13.041956293444001</v>
      </c>
      <c r="P2010">
        <v>72.387931034482705</v>
      </c>
    </row>
    <row r="2011" spans="1:17" hidden="1" x14ac:dyDescent="0.3">
      <c r="A2011" t="s">
        <v>4180</v>
      </c>
      <c r="B2011" t="s">
        <v>4181</v>
      </c>
      <c r="C2011" t="str">
        <f>IFERROR(VLOOKUP(Table1[[#This Row],[Ticker]],[1]!Table1[[Symbol]:[Industry]],2,FALSE),"-")</f>
        <v>-</v>
      </c>
      <c r="D2011" t="s">
        <v>62</v>
      </c>
      <c r="E2011">
        <v>348.06349375000002</v>
      </c>
      <c r="F2011">
        <v>264.25</v>
      </c>
      <c r="G2011">
        <v>31.621703212451099</v>
      </c>
      <c r="H2011">
        <v>25.959210167447701</v>
      </c>
      <c r="I2011">
        <v>16.794248395687799</v>
      </c>
      <c r="J2011">
        <v>29.927402552176002</v>
      </c>
      <c r="K2011">
        <v>202.77139047457101</v>
      </c>
      <c r="L2011">
        <v>199.18979219065901</v>
      </c>
      <c r="M2011">
        <v>94.413259929231003</v>
      </c>
      <c r="N2011">
        <v>4.1034324022433699</v>
      </c>
      <c r="O2011">
        <v>2.1759697256386001</v>
      </c>
      <c r="P2011">
        <v>65.15625</v>
      </c>
      <c r="Q2011">
        <v>0.13276892518434399</v>
      </c>
    </row>
    <row r="2012" spans="1:17" hidden="1" x14ac:dyDescent="0.3">
      <c r="A2012" t="s">
        <v>4182</v>
      </c>
      <c r="B2012" t="s">
        <v>4183</v>
      </c>
      <c r="C2012" t="str">
        <f>IFERROR(VLOOKUP(Table1[[#This Row],[Ticker]],[1]!Table1[[Symbol]:[Industry]],2,FALSE),"-")</f>
        <v>-</v>
      </c>
      <c r="D2012" t="s">
        <v>193</v>
      </c>
      <c r="E2012">
        <v>347.81667155999997</v>
      </c>
      <c r="F2012">
        <v>685.15</v>
      </c>
      <c r="G2012">
        <v>-25.369860980199999</v>
      </c>
      <c r="H2012">
        <v>13.5754086027251</v>
      </c>
      <c r="I2012">
        <v>-16.585125956637999</v>
      </c>
      <c r="J2012">
        <v>-1.7663165632443401</v>
      </c>
      <c r="K2012">
        <v>629.76460395792697</v>
      </c>
      <c r="L2012">
        <v>638.28017301036596</v>
      </c>
      <c r="M2012">
        <v>57.1255281957893</v>
      </c>
      <c r="N2012">
        <v>2.2958430719905998</v>
      </c>
      <c r="O2012">
        <v>42.304604831058803</v>
      </c>
      <c r="P2012">
        <v>37.029999999999902</v>
      </c>
      <c r="Q2012">
        <v>8.5546827601978001E-2</v>
      </c>
    </row>
    <row r="2013" spans="1:17" hidden="1" x14ac:dyDescent="0.3">
      <c r="A2013" t="s">
        <v>4184</v>
      </c>
      <c r="B2013" t="s">
        <v>4185</v>
      </c>
      <c r="C2013" t="str">
        <f>IFERROR(VLOOKUP(Table1[[#This Row],[Ticker]],[1]!Table1[[Symbol]:[Industry]],2,FALSE),"-")</f>
        <v>-</v>
      </c>
      <c r="D2013" t="s">
        <v>46</v>
      </c>
      <c r="E2013">
        <v>346.30332643999998</v>
      </c>
      <c r="F2013">
        <v>48.05</v>
      </c>
      <c r="G2013">
        <v>-45.116736295791398</v>
      </c>
      <c r="H2013">
        <v>17.8961921930639</v>
      </c>
      <c r="I2013">
        <v>-61.830718075238799</v>
      </c>
      <c r="J2013">
        <v>2.64418557216398</v>
      </c>
      <c r="K2013">
        <v>43.157184484638499</v>
      </c>
      <c r="L2013">
        <v>56.722645966475199</v>
      </c>
      <c r="M2013">
        <v>80.108607132626403</v>
      </c>
      <c r="N2013">
        <v>1.64583870211531</v>
      </c>
      <c r="O2013">
        <v>148.69927159209101</v>
      </c>
      <c r="P2013">
        <v>45.166163141993898</v>
      </c>
      <c r="Q2013">
        <v>-1.2101256659619E-2</v>
      </c>
    </row>
    <row r="2014" spans="1:17" hidden="1" x14ac:dyDescent="0.3">
      <c r="A2014" t="s">
        <v>4186</v>
      </c>
      <c r="B2014" t="s">
        <v>4187</v>
      </c>
      <c r="C2014" t="str">
        <f>IFERROR(VLOOKUP(Table1[[#This Row],[Ticker]],[1]!Table1[[Symbol]:[Industry]],2,FALSE),"-")</f>
        <v>-</v>
      </c>
      <c r="D2014" t="s">
        <v>109</v>
      </c>
      <c r="E2014">
        <v>345.61799159999998</v>
      </c>
      <c r="F2014">
        <v>30.5833333333333</v>
      </c>
      <c r="G2014">
        <v>180.996703212451</v>
      </c>
      <c r="H2014">
        <v>24.539637138489802</v>
      </c>
      <c r="I2014">
        <v>17.278039717816998</v>
      </c>
      <c r="J2014">
        <v>1.2364514220430201</v>
      </c>
      <c r="K2014">
        <v>24.778444338977302</v>
      </c>
      <c r="L2014">
        <v>21.051272594318299</v>
      </c>
      <c r="M2014">
        <v>68.106490197550102</v>
      </c>
      <c r="N2014">
        <v>2.3768162939375199</v>
      </c>
      <c r="O2014">
        <v>6.8012422360248204</v>
      </c>
      <c r="P2014">
        <v>222</v>
      </c>
      <c r="Q2014">
        <v>0.11650401324724</v>
      </c>
    </row>
    <row r="2015" spans="1:17" hidden="1" x14ac:dyDescent="0.3">
      <c r="A2015" t="s">
        <v>4188</v>
      </c>
      <c r="B2015" t="s">
        <v>4189</v>
      </c>
      <c r="C2015" t="str">
        <f>IFERROR(VLOOKUP(Table1[[#This Row],[Ticker]],[1]!Table1[[Symbol]:[Industry]],2,FALSE),"-")</f>
        <v>-</v>
      </c>
      <c r="E2015">
        <v>344.976</v>
      </c>
      <c r="F2015">
        <v>300</v>
      </c>
      <c r="G2015">
        <v>74.330036545784395</v>
      </c>
      <c r="H2015">
        <v>67.488657014026003</v>
      </c>
      <c r="I2015">
        <v>35.183746488313098</v>
      </c>
      <c r="J2015">
        <v>7.5385706814367301</v>
      </c>
      <c r="K2015">
        <v>209.58521847186</v>
      </c>
      <c r="L2015">
        <v>183.494410816178</v>
      </c>
      <c r="M2015">
        <v>81.833678138791598</v>
      </c>
      <c r="N2015">
        <v>1.9415143280632401</v>
      </c>
      <c r="O2015">
        <v>8</v>
      </c>
      <c r="P2015">
        <v>120.588235294117</v>
      </c>
    </row>
    <row r="2016" spans="1:17" hidden="1" x14ac:dyDescent="0.3">
      <c r="A2016" t="s">
        <v>4190</v>
      </c>
      <c r="B2016" t="s">
        <v>4191</v>
      </c>
      <c r="C2016" t="str">
        <f>IFERROR(VLOOKUP(Table1[[#This Row],[Ticker]],[1]!Table1[[Symbol]:[Industry]],2,FALSE),"-")</f>
        <v>-</v>
      </c>
      <c r="D2016" t="s">
        <v>21</v>
      </c>
      <c r="E2016">
        <v>343.97150986499997</v>
      </c>
      <c r="F2016">
        <v>33.880000000000003</v>
      </c>
      <c r="G2016">
        <v>-31.2967044012907</v>
      </c>
      <c r="H2016">
        <v>-14.670965271148701</v>
      </c>
      <c r="I2016">
        <v>-19.820879851950298</v>
      </c>
      <c r="J2016">
        <v>-5.9479849455987699</v>
      </c>
      <c r="K2016">
        <v>35.653805483548801</v>
      </c>
      <c r="L2016">
        <v>35.889087932492501</v>
      </c>
      <c r="M2016">
        <v>41.321783449606599</v>
      </c>
      <c r="N2016">
        <v>0.57319017334385602</v>
      </c>
      <c r="O2016">
        <v>29.870129870129801</v>
      </c>
      <c r="P2016">
        <v>19.929203539823</v>
      </c>
    </row>
    <row r="2017" spans="1:17" hidden="1" x14ac:dyDescent="0.3">
      <c r="A2017" t="s">
        <v>4192</v>
      </c>
      <c r="B2017" t="s">
        <v>4193</v>
      </c>
      <c r="C2017" t="str">
        <f>IFERROR(VLOOKUP(Table1[[#This Row],[Ticker]],[1]!Table1[[Symbol]:[Industry]],2,FALSE),"-")</f>
        <v>-</v>
      </c>
      <c r="D2017" t="s">
        <v>734</v>
      </c>
      <c r="E2017">
        <v>343.53380523999999</v>
      </c>
      <c r="F2017">
        <v>56.24</v>
      </c>
      <c r="G2017">
        <v>16.350238565986398</v>
      </c>
      <c r="H2017">
        <v>6.6296175291355901</v>
      </c>
      <c r="I2017">
        <v>-9.3808164828251996</v>
      </c>
      <c r="J2017">
        <v>1.5209378921608401</v>
      </c>
      <c r="K2017">
        <v>49.824982608338402</v>
      </c>
      <c r="L2017">
        <v>49.642838823373999</v>
      </c>
      <c r="M2017">
        <v>74.904949743236202</v>
      </c>
      <c r="N2017">
        <v>1.4248204816318399</v>
      </c>
      <c r="O2017">
        <v>27.844950213371199</v>
      </c>
      <c r="P2017">
        <v>44.205128205128197</v>
      </c>
      <c r="Q2017">
        <v>4.5838777680716002E-2</v>
      </c>
    </row>
    <row r="2018" spans="1:17" hidden="1" x14ac:dyDescent="0.3">
      <c r="A2018" t="s">
        <v>4194</v>
      </c>
      <c r="B2018" t="s">
        <v>4195</v>
      </c>
      <c r="C2018" t="str">
        <f>IFERROR(VLOOKUP(Table1[[#This Row],[Ticker]],[1]!Table1[[Symbol]:[Industry]],2,FALSE),"-")</f>
        <v>-</v>
      </c>
      <c r="D2018" t="s">
        <v>2946</v>
      </c>
      <c r="E2018">
        <v>343.34949999999998</v>
      </c>
      <c r="F2018">
        <v>339.95</v>
      </c>
      <c r="G2018">
        <v>21.973901909519501</v>
      </c>
      <c r="H2018">
        <v>10.900826789970701</v>
      </c>
      <c r="I2018">
        <v>0.689678485399564</v>
      </c>
      <c r="J2018">
        <v>-0.13793612818367099</v>
      </c>
      <c r="K2018">
        <v>335.47839968552501</v>
      </c>
      <c r="L2018">
        <v>305.27369849156997</v>
      </c>
      <c r="M2018">
        <v>44.0796862560045</v>
      </c>
      <c r="N2018">
        <v>0.63559535884812302</v>
      </c>
      <c r="O2018">
        <v>19.1204588910133</v>
      </c>
      <c r="P2018">
        <v>61.803902903379303</v>
      </c>
      <c r="Q2018">
        <v>0.25155838591062102</v>
      </c>
    </row>
    <row r="2019" spans="1:17" hidden="1" x14ac:dyDescent="0.3">
      <c r="A2019" t="s">
        <v>4196</v>
      </c>
      <c r="B2019" t="s">
        <v>4197</v>
      </c>
      <c r="C2019" t="str">
        <f>IFERROR(VLOOKUP(Table1[[#This Row],[Ticker]],[1]!Table1[[Symbol]:[Industry]],2,FALSE),"-")</f>
        <v>-</v>
      </c>
      <c r="E2019">
        <v>342.43726500000002</v>
      </c>
      <c r="F2019">
        <v>142.75</v>
      </c>
      <c r="G2019">
        <v>-33.703382477351703</v>
      </c>
      <c r="H2019">
        <v>-11.8515869217381</v>
      </c>
      <c r="I2019">
        <v>-37.909273220540598</v>
      </c>
      <c r="J2019">
        <v>-5.3553507944383796</v>
      </c>
      <c r="K2019">
        <v>147.60932404245199</v>
      </c>
      <c r="L2019">
        <v>158.61571405788399</v>
      </c>
      <c r="M2019">
        <v>38.337699752138903</v>
      </c>
      <c r="N2019">
        <v>0.79665632622131699</v>
      </c>
      <c r="O2019">
        <v>54.816112084063001</v>
      </c>
      <c r="P2019">
        <v>13.972055888223499</v>
      </c>
    </row>
    <row r="2020" spans="1:17" hidden="1" x14ac:dyDescent="0.3">
      <c r="A2020" t="s">
        <v>4198</v>
      </c>
      <c r="B2020" t="s">
        <v>4199</v>
      </c>
      <c r="C2020" t="str">
        <f>IFERROR(VLOOKUP(Table1[[#This Row],[Ticker]],[1]!Table1[[Symbol]:[Industry]],2,FALSE),"-")</f>
        <v>-</v>
      </c>
      <c r="D2020" t="s">
        <v>253</v>
      </c>
      <c r="E2020">
        <v>341.63551159999997</v>
      </c>
      <c r="F2020">
        <v>396.15</v>
      </c>
      <c r="G2020">
        <v>-29.5520452205627</v>
      </c>
      <c r="H2020">
        <v>-1.7438080287009801</v>
      </c>
      <c r="I2020">
        <v>-13.8109999150943</v>
      </c>
      <c r="J2020">
        <v>-4.0526596123336498</v>
      </c>
      <c r="K2020">
        <v>371.33996778444703</v>
      </c>
      <c r="L2020">
        <v>377.75359273925801</v>
      </c>
      <c r="M2020">
        <v>60.772408611615802</v>
      </c>
      <c r="N2020">
        <v>0.81345833691472802</v>
      </c>
      <c r="O2020">
        <v>20.9137952795658</v>
      </c>
      <c r="P2020">
        <v>46.7222222222222</v>
      </c>
      <c r="Q2020">
        <v>-0.10304232557958599</v>
      </c>
    </row>
    <row r="2021" spans="1:17" hidden="1" x14ac:dyDescent="0.3">
      <c r="A2021" t="s">
        <v>4200</v>
      </c>
      <c r="B2021" t="s">
        <v>4201</v>
      </c>
      <c r="C2021" t="str">
        <f>IFERROR(VLOOKUP(Table1[[#This Row],[Ticker]],[1]!Table1[[Symbol]:[Industry]],2,FALSE),"-")</f>
        <v>-</v>
      </c>
      <c r="D2021" t="s">
        <v>1790</v>
      </c>
      <c r="E2021">
        <v>340.07136000000003</v>
      </c>
      <c r="F2021">
        <v>535.6</v>
      </c>
      <c r="G2021">
        <v>63.254198803279998</v>
      </c>
      <c r="H2021">
        <v>17.430281899693401</v>
      </c>
      <c r="I2021">
        <v>11.4384474247399</v>
      </c>
      <c r="J2021">
        <v>-1.35632099216516</v>
      </c>
      <c r="K2021">
        <v>463.99510642979601</v>
      </c>
      <c r="M2021">
        <v>67.035024443547897</v>
      </c>
      <c r="N2021">
        <v>1.42620698079213</v>
      </c>
      <c r="O2021">
        <v>24.346527259148601</v>
      </c>
      <c r="P2021">
        <v>109.300508010941</v>
      </c>
    </row>
    <row r="2022" spans="1:17" hidden="1" x14ac:dyDescent="0.3">
      <c r="A2022" t="s">
        <v>4202</v>
      </c>
      <c r="B2022" t="s">
        <v>4203</v>
      </c>
      <c r="C2022" t="str">
        <f>IFERROR(VLOOKUP(Table1[[#This Row],[Ticker]],[1]!Table1[[Symbol]:[Industry]],2,FALSE),"-")</f>
        <v>-</v>
      </c>
      <c r="D2022" t="s">
        <v>78</v>
      </c>
      <c r="E2022">
        <v>337.9961136</v>
      </c>
      <c r="F2022">
        <v>193</v>
      </c>
      <c r="G2022">
        <v>15.103194824413199</v>
      </c>
      <c r="H2022">
        <v>-5.27763193781536</v>
      </c>
      <c r="I2022">
        <v>-36.167598189248203</v>
      </c>
      <c r="J2022">
        <v>-3.93016842474746</v>
      </c>
      <c r="K2022">
        <v>200.792858573172</v>
      </c>
      <c r="L2022">
        <v>198.60152292375199</v>
      </c>
      <c r="M2022">
        <v>39.851042791471698</v>
      </c>
      <c r="N2022">
        <v>1.6512545799215701</v>
      </c>
      <c r="O2022">
        <v>65.414507772020698</v>
      </c>
      <c r="P2022">
        <v>60.432252701579301</v>
      </c>
      <c r="Q2022">
        <v>0.122916291644145</v>
      </c>
    </row>
    <row r="2023" spans="1:17" hidden="1" x14ac:dyDescent="0.3">
      <c r="A2023" t="s">
        <v>4204</v>
      </c>
      <c r="B2023" t="s">
        <v>4205</v>
      </c>
      <c r="C2023" t="str">
        <f>IFERROR(VLOOKUP(Table1[[#This Row],[Ticker]],[1]!Table1[[Symbol]:[Industry]],2,FALSE),"-")</f>
        <v>-</v>
      </c>
      <c r="D2023" t="s">
        <v>114</v>
      </c>
      <c r="E2023">
        <v>337.36905000000002</v>
      </c>
      <c r="F2023">
        <v>13.5</v>
      </c>
      <c r="G2023">
        <v>-53.554578838830899</v>
      </c>
      <c r="H2023">
        <v>-7.3490605092439303</v>
      </c>
      <c r="I2023">
        <v>-25.4961323953898</v>
      </c>
      <c r="J2023">
        <v>-8.5761387616625306</v>
      </c>
      <c r="K2023">
        <v>13.916496962496</v>
      </c>
      <c r="L2023">
        <v>14.5100662144139</v>
      </c>
      <c r="M2023">
        <v>36.0913231254669</v>
      </c>
      <c r="N2023">
        <v>0.76208836009299497</v>
      </c>
      <c r="O2023">
        <v>51.037037037037003</v>
      </c>
      <c r="P2023">
        <v>19.999999999999901</v>
      </c>
      <c r="Q2023">
        <v>9.5189336233040007E-3</v>
      </c>
    </row>
    <row r="2024" spans="1:17" hidden="1" x14ac:dyDescent="0.3">
      <c r="A2024" t="s">
        <v>4206</v>
      </c>
      <c r="B2024" t="s">
        <v>4207</v>
      </c>
      <c r="C2024" t="str">
        <f>IFERROR(VLOOKUP(Table1[[#This Row],[Ticker]],[1]!Table1[[Symbol]:[Industry]],2,FALSE),"-")</f>
        <v>-</v>
      </c>
      <c r="D2024" t="s">
        <v>369</v>
      </c>
      <c r="E2024">
        <v>337.16186692799999</v>
      </c>
      <c r="F2024">
        <v>190.56</v>
      </c>
      <c r="G2024">
        <v>-42.510460944942103</v>
      </c>
      <c r="H2024">
        <v>7.8732556361491302</v>
      </c>
      <c r="I2024">
        <v>-29.162332446084399</v>
      </c>
      <c r="J2024">
        <v>-2.04915497044649</v>
      </c>
      <c r="K2024">
        <v>184.25530764819399</v>
      </c>
      <c r="L2024">
        <v>198.50320721988899</v>
      </c>
      <c r="M2024">
        <v>48.2352692428829</v>
      </c>
      <c r="N2024">
        <v>0.86422618421027098</v>
      </c>
      <c r="O2024">
        <v>41.687657430730397</v>
      </c>
      <c r="P2024">
        <v>31.829816672431601</v>
      </c>
    </row>
    <row r="2025" spans="1:17" hidden="1" x14ac:dyDescent="0.3">
      <c r="A2025" t="s">
        <v>4208</v>
      </c>
      <c r="B2025" t="s">
        <v>4209</v>
      </c>
      <c r="C2025" t="str">
        <f>IFERROR(VLOOKUP(Table1[[#This Row],[Ticker]],[1]!Table1[[Symbol]:[Industry]],2,FALSE),"-")</f>
        <v>-</v>
      </c>
      <c r="D2025" t="s">
        <v>125</v>
      </c>
      <c r="E2025">
        <v>337.00829579999998</v>
      </c>
      <c r="F2025">
        <v>43.01</v>
      </c>
      <c r="G2025">
        <v>717.663369879117</v>
      </c>
      <c r="H2025">
        <v>17.988015805998302</v>
      </c>
      <c r="I2025">
        <v>116.54232893599</v>
      </c>
      <c r="J2025">
        <v>7.1052223870022599</v>
      </c>
      <c r="K2025">
        <v>33.9141646959513</v>
      </c>
      <c r="L2025">
        <v>24.346254397607002</v>
      </c>
      <c r="M2025">
        <v>94.308642110489203</v>
      </c>
      <c r="N2025">
        <v>1.4061050701642399</v>
      </c>
      <c r="O2025">
        <v>0</v>
      </c>
      <c r="P2025">
        <v>1028.8713910761101</v>
      </c>
      <c r="Q2025">
        <v>0.28281237637899498</v>
      </c>
    </row>
    <row r="2026" spans="1:17" hidden="1" x14ac:dyDescent="0.3">
      <c r="A2026" t="s">
        <v>4210</v>
      </c>
      <c r="B2026" t="s">
        <v>4211</v>
      </c>
      <c r="C2026" t="str">
        <f>IFERROR(VLOOKUP(Table1[[#This Row],[Ticker]],[1]!Table1[[Symbol]:[Industry]],2,FALSE),"-")</f>
        <v>-</v>
      </c>
      <c r="D2026" t="s">
        <v>258</v>
      </c>
      <c r="E2026">
        <v>335.701145</v>
      </c>
      <c r="F2026">
        <v>681.35</v>
      </c>
      <c r="G2026">
        <v>86.225542687908501</v>
      </c>
      <c r="H2026">
        <v>-1.78217051572762</v>
      </c>
      <c r="I2026">
        <v>-1.88134579755456</v>
      </c>
      <c r="J2026">
        <v>-3.79357217570612</v>
      </c>
      <c r="K2026">
        <v>633.61352502888803</v>
      </c>
      <c r="L2026">
        <v>547.16244677975305</v>
      </c>
      <c r="M2026">
        <v>61.569461985276703</v>
      </c>
      <c r="N2026">
        <v>0.89405798957015004</v>
      </c>
      <c r="O2026">
        <v>8.4317898290159103</v>
      </c>
      <c r="P2026">
        <v>131.75170068027199</v>
      </c>
      <c r="Q2026">
        <v>0.14106902343342101</v>
      </c>
    </row>
    <row r="2027" spans="1:17" hidden="1" x14ac:dyDescent="0.3">
      <c r="A2027" t="s">
        <v>4212</v>
      </c>
      <c r="B2027" t="s">
        <v>4213</v>
      </c>
      <c r="C2027" t="str">
        <f>IFERROR(VLOOKUP(Table1[[#This Row],[Ticker]],[1]!Table1[[Symbol]:[Industry]],2,FALSE),"-")</f>
        <v>-</v>
      </c>
      <c r="D2027" t="s">
        <v>338</v>
      </c>
      <c r="E2027">
        <v>335.63752799999997</v>
      </c>
      <c r="F2027">
        <v>163.19999999999999</v>
      </c>
      <c r="G2027">
        <v>-8.3021101640321699</v>
      </c>
      <c r="H2027">
        <v>4.4033456051172601</v>
      </c>
      <c r="I2027">
        <v>-37.668482120130498</v>
      </c>
      <c r="J2027">
        <v>-6.0507150328489701</v>
      </c>
      <c r="K2027">
        <v>163.945065194568</v>
      </c>
      <c r="L2027">
        <v>169.24530967060701</v>
      </c>
      <c r="M2027">
        <v>36.632961371218798</v>
      </c>
      <c r="N2027">
        <v>0.60793036750483498</v>
      </c>
      <c r="O2027">
        <v>51.868872549019599</v>
      </c>
      <c r="P2027">
        <v>31.559854897218798</v>
      </c>
    </row>
    <row r="2028" spans="1:17" hidden="1" x14ac:dyDescent="0.3">
      <c r="A2028" t="s">
        <v>4214</v>
      </c>
      <c r="B2028" t="s">
        <v>4215</v>
      </c>
      <c r="C2028" t="str">
        <f>IFERROR(VLOOKUP(Table1[[#This Row],[Ticker]],[1]!Table1[[Symbol]:[Industry]],2,FALSE),"-")</f>
        <v>-</v>
      </c>
      <c r="D2028" t="s">
        <v>253</v>
      </c>
      <c r="E2028">
        <v>334.64517375000003</v>
      </c>
      <c r="F2028">
        <v>186.95</v>
      </c>
      <c r="G2028">
        <v>11.6922701975111</v>
      </c>
      <c r="H2028">
        <v>-1.19636472018451</v>
      </c>
      <c r="I2028">
        <v>-20.950864792003902</v>
      </c>
      <c r="J2028">
        <v>-10.535548927889799</v>
      </c>
      <c r="K2028">
        <v>187.504432694386</v>
      </c>
      <c r="M2028">
        <v>49.977352161383003</v>
      </c>
      <c r="N2028">
        <v>1.0609569061438</v>
      </c>
      <c r="O2028">
        <v>33.190692698582502</v>
      </c>
      <c r="P2028">
        <v>51.376518218623403</v>
      </c>
    </row>
    <row r="2029" spans="1:17" hidden="1" x14ac:dyDescent="0.3">
      <c r="A2029" t="s">
        <v>4216</v>
      </c>
      <c r="B2029" t="s">
        <v>4217</v>
      </c>
      <c r="C2029" t="str">
        <f>IFERROR(VLOOKUP(Table1[[#This Row],[Ticker]],[1]!Table1[[Symbol]:[Industry]],2,FALSE),"-")</f>
        <v>-</v>
      </c>
      <c r="D2029" t="s">
        <v>253</v>
      </c>
      <c r="E2029">
        <v>334.12677000000002</v>
      </c>
      <c r="F2029">
        <v>43.41</v>
      </c>
      <c r="G2029">
        <v>1166.29432226007</v>
      </c>
      <c r="H2029">
        <v>34.809117816202303</v>
      </c>
      <c r="I2029">
        <v>1101.30495794839</v>
      </c>
      <c r="J2029">
        <v>2.90629522606651</v>
      </c>
      <c r="K2029">
        <v>30.322650892068499</v>
      </c>
      <c r="L2029">
        <v>15.9983104795594</v>
      </c>
      <c r="M2029">
        <v>93.171001484729203</v>
      </c>
      <c r="N2029">
        <v>1.7953093634559301</v>
      </c>
      <c r="O2029">
        <v>0</v>
      </c>
      <c r="P2029">
        <v>1531.9548872180401</v>
      </c>
      <c r="Q2029">
        <v>0.18045114106457699</v>
      </c>
    </row>
    <row r="2030" spans="1:17" hidden="1" x14ac:dyDescent="0.3">
      <c r="A2030" t="s">
        <v>4218</v>
      </c>
      <c r="B2030" t="s">
        <v>4219</v>
      </c>
      <c r="C2030" t="str">
        <f>IFERROR(VLOOKUP(Table1[[#This Row],[Ticker]],[1]!Table1[[Symbol]:[Industry]],2,FALSE),"-")</f>
        <v>-</v>
      </c>
      <c r="D2030" t="s">
        <v>130</v>
      </c>
      <c r="E2030">
        <v>333.74588062499998</v>
      </c>
      <c r="F2030">
        <v>63.75</v>
      </c>
      <c r="G2030">
        <v>42.662493147572903</v>
      </c>
      <c r="H2030">
        <v>-12.0385015030327</v>
      </c>
      <c r="I2030">
        <v>-21.349500687972199</v>
      </c>
      <c r="J2030">
        <v>-8.0960375197751802</v>
      </c>
      <c r="K2030">
        <v>67.685033700333193</v>
      </c>
      <c r="L2030">
        <v>64.285633717453194</v>
      </c>
      <c r="M2030">
        <v>40.802050646466498</v>
      </c>
      <c r="N2030">
        <v>1.0837251077879899</v>
      </c>
      <c r="O2030">
        <v>48.862745098039198</v>
      </c>
      <c r="P2030">
        <v>90.868263473053901</v>
      </c>
      <c r="Q2030">
        <v>2.3907781499004001E-2</v>
      </c>
    </row>
    <row r="2031" spans="1:17" hidden="1" x14ac:dyDescent="0.3">
      <c r="A2031" t="s">
        <v>4220</v>
      </c>
      <c r="B2031" t="s">
        <v>4221</v>
      </c>
      <c r="C2031" t="str">
        <f>IFERROR(VLOOKUP(Table1[[#This Row],[Ticker]],[1]!Table1[[Symbol]:[Industry]],2,FALSE),"-")</f>
        <v>-</v>
      </c>
      <c r="D2031" t="s">
        <v>557</v>
      </c>
      <c r="E2031">
        <v>333.01691720000002</v>
      </c>
      <c r="F2031">
        <v>14.19</v>
      </c>
      <c r="G2031">
        <v>56.955519171266999</v>
      </c>
      <c r="H2031">
        <v>-1.7701131408228901</v>
      </c>
      <c r="I2031">
        <v>36.778944012513897</v>
      </c>
      <c r="J2031">
        <v>-2.2763819398424898</v>
      </c>
      <c r="K2031">
        <v>12.6056049058962</v>
      </c>
      <c r="L2031">
        <v>10.5557578755274</v>
      </c>
      <c r="M2031">
        <v>68.355786103039904</v>
      </c>
      <c r="N2031">
        <v>0.40164620467580903</v>
      </c>
      <c r="O2031">
        <v>0.49330514446794799</v>
      </c>
      <c r="P2031">
        <v>119.99999999999901</v>
      </c>
    </row>
    <row r="2032" spans="1:17" hidden="1" x14ac:dyDescent="0.3">
      <c r="A2032" t="s">
        <v>4222</v>
      </c>
      <c r="B2032" t="s">
        <v>4223</v>
      </c>
      <c r="C2032" t="str">
        <f>IFERROR(VLOOKUP(Table1[[#This Row],[Ticker]],[1]!Table1[[Symbol]:[Industry]],2,FALSE),"-")</f>
        <v>-</v>
      </c>
      <c r="D2032" t="s">
        <v>140</v>
      </c>
      <c r="E2032">
        <v>332.85975359999998</v>
      </c>
      <c r="F2032">
        <v>45.6</v>
      </c>
      <c r="G2032">
        <v>8.4476836046079793</v>
      </c>
      <c r="H2032">
        <v>-7.8812278282263097</v>
      </c>
      <c r="I2032">
        <v>2.5643816619865598</v>
      </c>
      <c r="J2032">
        <v>-6.7185625010715198</v>
      </c>
      <c r="K2032">
        <v>45.569555912772501</v>
      </c>
      <c r="L2032">
        <v>42.7311707101439</v>
      </c>
      <c r="M2032">
        <v>50.740939620989899</v>
      </c>
      <c r="N2032">
        <v>1.73787923741316</v>
      </c>
      <c r="O2032">
        <v>38.157894736842103</v>
      </c>
      <c r="P2032">
        <v>46.247594611930701</v>
      </c>
    </row>
    <row r="2033" spans="1:17" hidden="1" x14ac:dyDescent="0.3">
      <c r="A2033" t="s">
        <v>4224</v>
      </c>
      <c r="B2033" t="s">
        <v>4225</v>
      </c>
      <c r="C2033" t="str">
        <f>IFERROR(VLOOKUP(Table1[[#This Row],[Ticker]],[1]!Table1[[Symbol]:[Industry]],2,FALSE),"-")</f>
        <v>-</v>
      </c>
      <c r="D2033" t="s">
        <v>422</v>
      </c>
      <c r="E2033">
        <v>332.325047484999</v>
      </c>
      <c r="F2033">
        <v>244.78</v>
      </c>
      <c r="G2033">
        <v>-29.771824374881501</v>
      </c>
      <c r="H2033">
        <v>3.1229663938438001</v>
      </c>
      <c r="I2033">
        <v>-37.424753790189598</v>
      </c>
      <c r="J2033">
        <v>-5.0864501270420197</v>
      </c>
      <c r="K2033">
        <v>240.51875906936601</v>
      </c>
      <c r="L2033">
        <v>253.379765403292</v>
      </c>
      <c r="M2033">
        <v>51.461438649980401</v>
      </c>
      <c r="N2033">
        <v>1.79286766922811</v>
      </c>
      <c r="O2033">
        <v>44.680937985129397</v>
      </c>
      <c r="P2033">
        <v>17.4004796163069</v>
      </c>
      <c r="Q2033">
        <v>-4.0278576221699997E-3</v>
      </c>
    </row>
    <row r="2034" spans="1:17" hidden="1" x14ac:dyDescent="0.3">
      <c r="A2034" t="s">
        <v>4226</v>
      </c>
      <c r="B2034" t="s">
        <v>4227</v>
      </c>
      <c r="C2034" t="str">
        <f>IFERROR(VLOOKUP(Table1[[#This Row],[Ticker]],[1]!Table1[[Symbol]:[Industry]],2,FALSE),"-")</f>
        <v>-</v>
      </c>
      <c r="D2034" t="s">
        <v>140</v>
      </c>
      <c r="E2034">
        <v>332.123781051999</v>
      </c>
      <c r="F2034">
        <v>81.849999999999994</v>
      </c>
      <c r="G2034">
        <v>140.942414395947</v>
      </c>
      <c r="H2034">
        <v>6.2385124116623203</v>
      </c>
      <c r="I2034">
        <v>20.964527807872699</v>
      </c>
      <c r="J2034">
        <v>-5.1973707667133402</v>
      </c>
      <c r="K2034">
        <v>76.554471953146106</v>
      </c>
      <c r="L2034">
        <v>60.643956544965903</v>
      </c>
      <c r="M2034">
        <v>48.463961034877499</v>
      </c>
      <c r="N2034">
        <v>1.72297461751978</v>
      </c>
      <c r="O2034">
        <v>11.3744654856444</v>
      </c>
      <c r="P2034">
        <v>203.14814814814801</v>
      </c>
      <c r="Q2034">
        <v>0.114437725669033</v>
      </c>
    </row>
    <row r="2035" spans="1:17" hidden="1" x14ac:dyDescent="0.3">
      <c r="A2035" t="s">
        <v>4228</v>
      </c>
      <c r="B2035" t="s">
        <v>4229</v>
      </c>
      <c r="C2035" t="str">
        <f>IFERROR(VLOOKUP(Table1[[#This Row],[Ticker]],[1]!Table1[[Symbol]:[Industry]],2,FALSE),"-")</f>
        <v>-</v>
      </c>
      <c r="D2035" t="s">
        <v>46</v>
      </c>
      <c r="E2035">
        <v>331.96061312</v>
      </c>
      <c r="F2035">
        <v>259.39999999999998</v>
      </c>
      <c r="G2035">
        <v>121.37765559340301</v>
      </c>
      <c r="H2035">
        <v>71.497384201629401</v>
      </c>
      <c r="I2035">
        <v>135.782744593779</v>
      </c>
      <c r="J2035">
        <v>-7.2190999125740598</v>
      </c>
      <c r="M2035">
        <v>52.541677030913696</v>
      </c>
      <c r="O2035">
        <v>17.405551272166502</v>
      </c>
      <c r="P2035">
        <v>161.49193548387001</v>
      </c>
    </row>
    <row r="2036" spans="1:17" hidden="1" x14ac:dyDescent="0.3">
      <c r="A2036" t="s">
        <v>4230</v>
      </c>
      <c r="B2036" t="s">
        <v>4231</v>
      </c>
      <c r="C2036" t="str">
        <f>IFERROR(VLOOKUP(Table1[[#This Row],[Ticker]],[1]!Table1[[Symbol]:[Industry]],2,FALSE),"-")</f>
        <v>-</v>
      </c>
      <c r="D2036" t="s">
        <v>623</v>
      </c>
      <c r="E2036">
        <v>331.54547580000002</v>
      </c>
      <c r="F2036">
        <v>232.25</v>
      </c>
      <c r="G2036">
        <v>38.174833723914901</v>
      </c>
      <c r="H2036">
        <v>-4.0905786680752898E-2</v>
      </c>
      <c r="I2036">
        <v>52.579922724290803</v>
      </c>
      <c r="J2036">
        <v>-3.2317849916967201</v>
      </c>
      <c r="K2036">
        <v>218.78795996726299</v>
      </c>
      <c r="M2036">
        <v>48.9230698100585</v>
      </c>
      <c r="N2036">
        <v>0.731828956685035</v>
      </c>
      <c r="O2036">
        <v>17.976318622174301</v>
      </c>
      <c r="P2036">
        <v>72.037037037036995</v>
      </c>
    </row>
    <row r="2037" spans="1:17" hidden="1" x14ac:dyDescent="0.3">
      <c r="A2037" t="s">
        <v>4232</v>
      </c>
      <c r="B2037" t="s">
        <v>4233</v>
      </c>
      <c r="C2037" t="str">
        <f>IFERROR(VLOOKUP(Table1[[#This Row],[Ticker]],[1]!Table1[[Symbol]:[Industry]],2,FALSE),"-")</f>
        <v>-</v>
      </c>
      <c r="D2037" t="s">
        <v>67</v>
      </c>
      <c r="E2037">
        <v>331.08161408000001</v>
      </c>
      <c r="F2037">
        <v>33.46</v>
      </c>
      <c r="G2037">
        <v>130.92512857032401</v>
      </c>
      <c r="H2037">
        <v>90.5312925473105</v>
      </c>
      <c r="I2037">
        <v>65.305046390487405</v>
      </c>
      <c r="J2037">
        <v>-8.7555001098968308</v>
      </c>
      <c r="K2037">
        <v>25.291985161505799</v>
      </c>
      <c r="L2037">
        <v>19.837312604182099</v>
      </c>
      <c r="M2037">
        <v>50.921941203671999</v>
      </c>
      <c r="N2037">
        <v>1.0162027896968</v>
      </c>
      <c r="O2037">
        <v>28.541542139868401</v>
      </c>
      <c r="P2037">
        <v>214.47368421052599</v>
      </c>
      <c r="Q2037">
        <v>8.6366011761425998E-2</v>
      </c>
    </row>
    <row r="2038" spans="1:17" hidden="1" x14ac:dyDescent="0.3">
      <c r="A2038" t="s">
        <v>4234</v>
      </c>
      <c r="B2038" t="s">
        <v>4235</v>
      </c>
      <c r="C2038" t="str">
        <f>IFERROR(VLOOKUP(Table1[[#This Row],[Ticker]],[1]!Table1[[Symbol]:[Industry]],2,FALSE),"-")</f>
        <v>-</v>
      </c>
      <c r="D2038" t="s">
        <v>62</v>
      </c>
      <c r="E2038">
        <v>331.02317599999998</v>
      </c>
      <c r="F2038">
        <v>39.69</v>
      </c>
      <c r="G2038">
        <v>-73.855342044293806</v>
      </c>
      <c r="H2038">
        <v>-10.1447946604306</v>
      </c>
      <c r="I2038">
        <v>-65.113711663141999</v>
      </c>
      <c r="J2038">
        <v>-2.8481833872793598</v>
      </c>
      <c r="K2038">
        <v>42.295324500280898</v>
      </c>
      <c r="L2038">
        <v>58.558838963009102</v>
      </c>
      <c r="M2038">
        <v>51.7440553302091</v>
      </c>
      <c r="N2038">
        <v>0.52118253874526199</v>
      </c>
      <c r="O2038">
        <v>134.18997228520999</v>
      </c>
      <c r="P2038">
        <v>14.051724137931</v>
      </c>
      <c r="Q2038">
        <v>4.2446288478608998E-2</v>
      </c>
    </row>
    <row r="2039" spans="1:17" hidden="1" x14ac:dyDescent="0.3">
      <c r="A2039" t="s">
        <v>4236</v>
      </c>
      <c r="B2039" t="s">
        <v>4237</v>
      </c>
      <c r="C2039" t="str">
        <f>IFERROR(VLOOKUP(Table1[[#This Row],[Ticker]],[1]!Table1[[Symbol]:[Industry]],2,FALSE),"-")</f>
        <v>-</v>
      </c>
      <c r="E2039">
        <v>330.91711065200002</v>
      </c>
      <c r="F2039">
        <v>79.88</v>
      </c>
      <c r="G2039">
        <v>-29.196533502524701</v>
      </c>
      <c r="H2039">
        <v>-6.8445012387272204</v>
      </c>
      <c r="I2039">
        <v>-27.083190398617798</v>
      </c>
      <c r="J2039">
        <v>-4.4679812198993396</v>
      </c>
      <c r="K2039">
        <v>78.890748960388805</v>
      </c>
      <c r="L2039">
        <v>77.665196217583002</v>
      </c>
      <c r="M2039">
        <v>41.202503104720101</v>
      </c>
      <c r="N2039">
        <v>0.90426303224392701</v>
      </c>
      <c r="O2039">
        <v>31.4596895343014</v>
      </c>
      <c r="P2039">
        <v>22.8923076923076</v>
      </c>
      <c r="Q2039">
        <v>-0.108680428465749</v>
      </c>
    </row>
    <row r="2040" spans="1:17" hidden="1" x14ac:dyDescent="0.3">
      <c r="A2040" t="s">
        <v>4238</v>
      </c>
      <c r="B2040" t="s">
        <v>4239</v>
      </c>
      <c r="C2040" t="str">
        <f>IFERROR(VLOOKUP(Table1[[#This Row],[Ticker]],[1]!Table1[[Symbol]:[Industry]],2,FALSE),"-")</f>
        <v>-</v>
      </c>
      <c r="D2040" t="s">
        <v>253</v>
      </c>
      <c r="E2040">
        <v>330.70800000000003</v>
      </c>
      <c r="F2040">
        <v>304.8</v>
      </c>
      <c r="G2040">
        <v>-12.0786379728171</v>
      </c>
      <c r="H2040">
        <v>2.7424799894319198</v>
      </c>
      <c r="I2040">
        <v>-15.3856671559472</v>
      </c>
      <c r="J2040">
        <v>-4.5509504746948499</v>
      </c>
      <c r="K2040">
        <v>294.75084816970298</v>
      </c>
      <c r="L2040">
        <v>290.96353169512003</v>
      </c>
      <c r="M2040">
        <v>48.300758658880497</v>
      </c>
      <c r="N2040">
        <v>1.1830092537124</v>
      </c>
      <c r="O2040">
        <v>37.122703412073399</v>
      </c>
      <c r="P2040">
        <v>21.2892956625547</v>
      </c>
      <c r="Q2040">
        <v>3.9063731512055E-2</v>
      </c>
    </row>
    <row r="2041" spans="1:17" hidden="1" x14ac:dyDescent="0.3">
      <c r="A2041" t="s">
        <v>4240</v>
      </c>
      <c r="B2041" t="s">
        <v>4241</v>
      </c>
      <c r="C2041" t="str">
        <f>IFERROR(VLOOKUP(Table1[[#This Row],[Ticker]],[1]!Table1[[Symbol]:[Industry]],2,FALSE),"-")</f>
        <v>-</v>
      </c>
      <c r="D2041" t="s">
        <v>258</v>
      </c>
      <c r="E2041">
        <v>330.70322985000001</v>
      </c>
      <c r="F2041">
        <v>127.25</v>
      </c>
      <c r="G2041">
        <v>67.396339079542599</v>
      </c>
      <c r="H2041">
        <v>-2.4923679504237102</v>
      </c>
      <c r="I2041">
        <v>-17.422691562984198</v>
      </c>
      <c r="J2041">
        <v>-5.7846599869774096</v>
      </c>
      <c r="K2041">
        <v>127.069156636046</v>
      </c>
      <c r="L2041">
        <v>116.49900737017001</v>
      </c>
      <c r="M2041">
        <v>45.125877184741</v>
      </c>
      <c r="N2041">
        <v>0.98695047283714499</v>
      </c>
      <c r="O2041">
        <v>35.874263261296598</v>
      </c>
      <c r="P2041">
        <v>101.15396775213399</v>
      </c>
      <c r="Q2041">
        <v>2.6647757703455E-2</v>
      </c>
    </row>
    <row r="2042" spans="1:17" hidden="1" x14ac:dyDescent="0.3">
      <c r="A2042" t="s">
        <v>4242</v>
      </c>
      <c r="B2042" t="s">
        <v>4243</v>
      </c>
      <c r="C2042" t="str">
        <f>IFERROR(VLOOKUP(Table1[[#This Row],[Ticker]],[1]!Table1[[Symbol]:[Industry]],2,FALSE),"-")</f>
        <v>-</v>
      </c>
      <c r="D2042" t="s">
        <v>46</v>
      </c>
      <c r="E2042">
        <v>329.63839009200001</v>
      </c>
      <c r="F2042">
        <v>25.64</v>
      </c>
      <c r="G2042">
        <v>103.258607974355</v>
      </c>
      <c r="H2042">
        <v>12.891023408673799</v>
      </c>
      <c r="I2042">
        <v>-41.685498605807098</v>
      </c>
      <c r="J2042">
        <v>8.0556679458744203</v>
      </c>
      <c r="K2042">
        <v>24.586211533607798</v>
      </c>
      <c r="L2042">
        <v>27.219136541191499</v>
      </c>
      <c r="M2042">
        <v>77.934149218197604</v>
      </c>
      <c r="N2042">
        <v>0.71482344143934695</v>
      </c>
      <c r="O2042">
        <v>101.443057722308</v>
      </c>
      <c r="Q2042">
        <v>0.10495236065294999</v>
      </c>
    </row>
    <row r="2043" spans="1:17" hidden="1" x14ac:dyDescent="0.3">
      <c r="A2043" t="s">
        <v>4244</v>
      </c>
      <c r="B2043" t="s">
        <v>4245</v>
      </c>
      <c r="C2043" t="str">
        <f>IFERROR(VLOOKUP(Table1[[#This Row],[Ticker]],[1]!Table1[[Symbol]:[Industry]],2,FALSE),"-")</f>
        <v>-</v>
      </c>
      <c r="D2043" t="s">
        <v>193</v>
      </c>
      <c r="E2043">
        <v>329.37848020000001</v>
      </c>
      <c r="F2043">
        <v>150.91999999999999</v>
      </c>
      <c r="G2043">
        <v>162.620389936424</v>
      </c>
      <c r="H2043">
        <v>-10.1423464956719</v>
      </c>
      <c r="I2043">
        <v>88.629165281259603</v>
      </c>
      <c r="J2043">
        <v>-1.47745756485466</v>
      </c>
      <c r="K2043">
        <v>143.09551802875001</v>
      </c>
      <c r="L2043">
        <v>108.719608598755</v>
      </c>
      <c r="M2043">
        <v>55.7661214338927</v>
      </c>
      <c r="N2043">
        <v>0.43123092039085498</v>
      </c>
      <c r="O2043">
        <v>11.317254174397</v>
      </c>
      <c r="P2043">
        <v>207.99999999999901</v>
      </c>
      <c r="Q2043">
        <v>7.5693917576773004E-2</v>
      </c>
    </row>
    <row r="2044" spans="1:17" hidden="1" x14ac:dyDescent="0.3">
      <c r="A2044" t="s">
        <v>4246</v>
      </c>
      <c r="B2044" t="s">
        <v>4247</v>
      </c>
      <c r="C2044" t="str">
        <f>IFERROR(VLOOKUP(Table1[[#This Row],[Ticker]],[1]!Table1[[Symbol]:[Industry]],2,FALSE),"-")</f>
        <v>-</v>
      </c>
      <c r="D2044" t="s">
        <v>901</v>
      </c>
      <c r="E2044">
        <v>328.80663920400002</v>
      </c>
      <c r="F2044">
        <v>14.62</v>
      </c>
      <c r="G2044">
        <v>54.823863706278203</v>
      </c>
      <c r="H2044">
        <v>15.98019343286</v>
      </c>
      <c r="I2044">
        <v>2.0684588794936198</v>
      </c>
      <c r="J2044">
        <v>-5.2337215687966898</v>
      </c>
      <c r="K2044">
        <v>13.095132818881</v>
      </c>
      <c r="L2044">
        <v>12.480911777068499</v>
      </c>
      <c r="M2044">
        <v>73.930048692602199</v>
      </c>
      <c r="N2044">
        <v>2.50061627690746</v>
      </c>
      <c r="O2044">
        <v>27.906976744186</v>
      </c>
      <c r="P2044">
        <v>85.063291139240405</v>
      </c>
      <c r="Q2044">
        <v>4.8694737326675001E-2</v>
      </c>
    </row>
    <row r="2045" spans="1:17" hidden="1" x14ac:dyDescent="0.3">
      <c r="A2045" t="s">
        <v>4248</v>
      </c>
      <c r="B2045" t="s">
        <v>4249</v>
      </c>
      <c r="C2045" t="str">
        <f>IFERROR(VLOOKUP(Table1[[#This Row],[Ticker]],[1]!Table1[[Symbol]:[Industry]],2,FALSE),"-")</f>
        <v>-</v>
      </c>
      <c r="D2045" t="s">
        <v>710</v>
      </c>
      <c r="E2045">
        <v>328.32898089600002</v>
      </c>
      <c r="F2045">
        <v>50.88</v>
      </c>
      <c r="G2045">
        <v>21.321960842150101</v>
      </c>
      <c r="H2045">
        <v>-2.3328369851339699</v>
      </c>
      <c r="I2045">
        <v>-29.364539043892201</v>
      </c>
      <c r="J2045">
        <v>0.83163790832749296</v>
      </c>
      <c r="K2045">
        <v>52.973254747555202</v>
      </c>
      <c r="L2045">
        <v>50.760644330936799</v>
      </c>
      <c r="M2045">
        <v>40.936569231874401</v>
      </c>
      <c r="N2045">
        <v>1.0130011037756299</v>
      </c>
      <c r="O2045">
        <v>52.929073828928601</v>
      </c>
      <c r="P2045">
        <v>64.431644128137805</v>
      </c>
      <c r="Q2045">
        <v>0.128174334302432</v>
      </c>
    </row>
    <row r="2046" spans="1:17" hidden="1" x14ac:dyDescent="0.3">
      <c r="A2046" t="s">
        <v>4250</v>
      </c>
      <c r="B2046" t="s">
        <v>4251</v>
      </c>
      <c r="C2046" t="str">
        <f>IFERROR(VLOOKUP(Table1[[#This Row],[Ticker]],[1]!Table1[[Symbol]:[Industry]],2,FALSE),"-")</f>
        <v>-</v>
      </c>
      <c r="D2046" t="s">
        <v>550</v>
      </c>
      <c r="E2046">
        <v>327.04730000000001</v>
      </c>
      <c r="F2046">
        <v>259.14999999999998</v>
      </c>
      <c r="G2046">
        <v>-17.775766201806199</v>
      </c>
      <c r="H2046">
        <v>-5.6501660804557297</v>
      </c>
      <c r="I2046">
        <v>-0.56431913559963398</v>
      </c>
      <c r="J2046">
        <v>-1.3178906053680499</v>
      </c>
      <c r="K2046">
        <v>265.92163027001902</v>
      </c>
      <c r="L2046">
        <v>252.46750805914201</v>
      </c>
      <c r="M2046">
        <v>42.891406742468199</v>
      </c>
      <c r="N2046">
        <v>0.52865804667640404</v>
      </c>
      <c r="O2046">
        <v>30.214161682423299</v>
      </c>
      <c r="P2046">
        <v>22.819905213270101</v>
      </c>
      <c r="Q2046">
        <v>-2.2856680687621998E-2</v>
      </c>
    </row>
    <row r="2047" spans="1:17" hidden="1" x14ac:dyDescent="0.3">
      <c r="A2047" t="s">
        <v>4252</v>
      </c>
      <c r="B2047" t="s">
        <v>4253</v>
      </c>
      <c r="C2047" t="str">
        <f>IFERROR(VLOOKUP(Table1[[#This Row],[Ticker]],[1]!Table1[[Symbol]:[Industry]],2,FALSE),"-")</f>
        <v>-</v>
      </c>
      <c r="E2047">
        <v>326.89607999999998</v>
      </c>
      <c r="F2047">
        <v>16.8</v>
      </c>
      <c r="G2047">
        <v>-12.462416284404201</v>
      </c>
      <c r="H2047">
        <v>-7.48949634459502</v>
      </c>
      <c r="I2047">
        <v>-31.4927946817599</v>
      </c>
      <c r="J2047">
        <v>-8.4700698715586693</v>
      </c>
      <c r="K2047">
        <v>20.640811504879501</v>
      </c>
      <c r="L2047">
        <v>21.860537678135401</v>
      </c>
      <c r="M2047">
        <v>23.456297947959399</v>
      </c>
      <c r="N2047">
        <v>1.0957325217338201</v>
      </c>
      <c r="O2047">
        <v>102.380952380952</v>
      </c>
      <c r="P2047">
        <v>52.588555858310599</v>
      </c>
      <c r="Q2047">
        <v>0.10886758653079</v>
      </c>
    </row>
    <row r="2048" spans="1:17" hidden="1" x14ac:dyDescent="0.3">
      <c r="A2048" t="s">
        <v>4254</v>
      </c>
      <c r="B2048" t="s">
        <v>4255</v>
      </c>
      <c r="C2048" t="str">
        <f>IFERROR(VLOOKUP(Table1[[#This Row],[Ticker]],[1]!Table1[[Symbol]:[Industry]],2,FALSE),"-")</f>
        <v>-</v>
      </c>
      <c r="D2048" t="s">
        <v>46</v>
      </c>
      <c r="E2048">
        <v>326.86221769700001</v>
      </c>
      <c r="F2048">
        <v>61.63</v>
      </c>
      <c r="G2048">
        <v>-1.54106113800204</v>
      </c>
      <c r="H2048">
        <v>52.507216547033103</v>
      </c>
      <c r="I2048">
        <v>34.777779574596302</v>
      </c>
      <c r="J2048">
        <v>21.618976780348198</v>
      </c>
      <c r="K2048">
        <v>48.634862419085103</v>
      </c>
      <c r="L2048">
        <v>46.190268102436598</v>
      </c>
      <c r="M2048">
        <v>61.493678006775497</v>
      </c>
      <c r="N2048">
        <v>3.2246231937424699</v>
      </c>
      <c r="O2048">
        <v>15.1549570014603</v>
      </c>
      <c r="P2048">
        <v>78.3791606367583</v>
      </c>
      <c r="Q2048">
        <v>2.3625224628708998E-2</v>
      </c>
    </row>
    <row r="2049" spans="1:17" hidden="1" x14ac:dyDescent="0.3">
      <c r="A2049" t="s">
        <v>4256</v>
      </c>
      <c r="B2049" t="s">
        <v>4257</v>
      </c>
      <c r="C2049" t="str">
        <f>IFERROR(VLOOKUP(Table1[[#This Row],[Ticker]],[1]!Table1[[Symbol]:[Industry]],2,FALSE),"-")</f>
        <v>-</v>
      </c>
      <c r="D2049" t="s">
        <v>21</v>
      </c>
      <c r="E2049">
        <v>326.81480926500001</v>
      </c>
      <c r="F2049">
        <v>145.35</v>
      </c>
      <c r="G2049">
        <v>-13.560437808245601</v>
      </c>
      <c r="H2049">
        <v>-5.9927681309323102</v>
      </c>
      <c r="I2049">
        <v>-16.326925400933099</v>
      </c>
      <c r="J2049">
        <v>-7.1442106526644702</v>
      </c>
      <c r="K2049">
        <v>119.160602944689</v>
      </c>
      <c r="L2049">
        <v>124.318734304834</v>
      </c>
      <c r="M2049">
        <v>80.134233764698394</v>
      </c>
      <c r="N2049">
        <v>3.7567153974223699</v>
      </c>
      <c r="O2049">
        <v>20.2270381836945</v>
      </c>
      <c r="P2049">
        <v>54.627659574467998</v>
      </c>
      <c r="Q2049">
        <v>0.116819255922397</v>
      </c>
    </row>
    <row r="2050" spans="1:17" hidden="1" x14ac:dyDescent="0.3">
      <c r="A2050" t="s">
        <v>4258</v>
      </c>
      <c r="B2050" t="s">
        <v>4259</v>
      </c>
      <c r="C2050" t="str">
        <f>IFERROR(VLOOKUP(Table1[[#This Row],[Ticker]],[1]!Table1[[Symbol]:[Industry]],2,FALSE),"-")</f>
        <v>-</v>
      </c>
      <c r="D2050" t="s">
        <v>800</v>
      </c>
      <c r="E2050">
        <v>326.62909999999999</v>
      </c>
      <c r="F2050">
        <v>132.80000000000001</v>
      </c>
      <c r="G2050">
        <v>-45.185114969367</v>
      </c>
      <c r="H2050">
        <v>-7.7113516046027604</v>
      </c>
      <c r="I2050">
        <v>-57.651632629051598</v>
      </c>
      <c r="J2050">
        <v>-2.0115428229450698</v>
      </c>
      <c r="K2050">
        <v>136.26580073618101</v>
      </c>
      <c r="L2050">
        <v>151.62939244341399</v>
      </c>
      <c r="M2050">
        <v>54.641009945501999</v>
      </c>
      <c r="N2050">
        <v>0.83544056944128398</v>
      </c>
      <c r="O2050">
        <v>95.030120481927696</v>
      </c>
      <c r="P2050">
        <v>24.519456165025801</v>
      </c>
    </row>
    <row r="2051" spans="1:17" hidden="1" x14ac:dyDescent="0.3">
      <c r="A2051" t="s">
        <v>4260</v>
      </c>
      <c r="B2051" t="s">
        <v>4261</v>
      </c>
      <c r="C2051" t="str">
        <f>IFERROR(VLOOKUP(Table1[[#This Row],[Ticker]],[1]!Table1[[Symbol]:[Industry]],2,FALSE),"-")</f>
        <v>-</v>
      </c>
      <c r="D2051" t="s">
        <v>21</v>
      </c>
      <c r="E2051">
        <v>326.42857520000001</v>
      </c>
      <c r="F2051">
        <v>58.1</v>
      </c>
      <c r="G2051">
        <v>15.0080026474793</v>
      </c>
      <c r="H2051">
        <v>19.908560530803801</v>
      </c>
      <c r="I2051">
        <v>23.5379097688981</v>
      </c>
      <c r="J2051">
        <v>-11.9625237025051</v>
      </c>
      <c r="K2051">
        <v>52.1471144274133</v>
      </c>
      <c r="M2051">
        <v>55.958580136888699</v>
      </c>
      <c r="N2051">
        <v>1.5146289693825099</v>
      </c>
      <c r="O2051">
        <v>18.244406196213401</v>
      </c>
      <c r="P2051">
        <v>115.18518518518501</v>
      </c>
    </row>
    <row r="2052" spans="1:17" hidden="1" x14ac:dyDescent="0.3">
      <c r="A2052" t="s">
        <v>4262</v>
      </c>
      <c r="B2052" t="s">
        <v>4263</v>
      </c>
      <c r="C2052" t="str">
        <f>IFERROR(VLOOKUP(Table1[[#This Row],[Ticker]],[1]!Table1[[Symbol]:[Industry]],2,FALSE),"-")</f>
        <v>-</v>
      </c>
      <c r="D2052" t="s">
        <v>409</v>
      </c>
      <c r="E2052">
        <v>325.86350647500001</v>
      </c>
      <c r="F2052">
        <v>130.65</v>
      </c>
      <c r="G2052">
        <v>280.327550529625</v>
      </c>
      <c r="H2052">
        <v>-7.9998541600375797</v>
      </c>
      <c r="I2052">
        <v>58.410450221484901</v>
      </c>
      <c r="J2052">
        <v>0.46443648230254903</v>
      </c>
      <c r="K2052">
        <v>120.240137992903</v>
      </c>
      <c r="L2052">
        <v>86.914316113441004</v>
      </c>
      <c r="M2052">
        <v>51.393068683212299</v>
      </c>
      <c r="N2052">
        <v>1.3448733416021801</v>
      </c>
      <c r="O2052">
        <v>14.542671259089101</v>
      </c>
      <c r="P2052">
        <v>400</v>
      </c>
      <c r="Q2052">
        <v>0.17168503620961201</v>
      </c>
    </row>
    <row r="2053" spans="1:17" hidden="1" x14ac:dyDescent="0.3">
      <c r="A2053" t="s">
        <v>4264</v>
      </c>
      <c r="B2053" t="s">
        <v>4265</v>
      </c>
      <c r="C2053" t="str">
        <f>IFERROR(VLOOKUP(Table1[[#This Row],[Ticker]],[1]!Table1[[Symbol]:[Industry]],2,FALSE),"-")</f>
        <v>-</v>
      </c>
      <c r="D2053" t="s">
        <v>220</v>
      </c>
      <c r="E2053">
        <v>325.32325800000001</v>
      </c>
      <c r="F2053">
        <v>258.35000000000002</v>
      </c>
      <c r="G2053">
        <v>278.95024014797701</v>
      </c>
      <c r="H2053">
        <v>-15.414089910834999</v>
      </c>
      <c r="I2053">
        <v>33.064734484707799</v>
      </c>
      <c r="J2053">
        <v>-9.2745160985683306</v>
      </c>
      <c r="K2053">
        <v>265.13851139202001</v>
      </c>
      <c r="L2053">
        <v>212.789262360094</v>
      </c>
      <c r="M2053">
        <v>43.098123612758599</v>
      </c>
      <c r="N2053">
        <v>1.02202876333057</v>
      </c>
      <c r="O2053">
        <v>31.6237662086317</v>
      </c>
      <c r="Q2053">
        <v>0.27416625741997402</v>
      </c>
    </row>
    <row r="2054" spans="1:17" hidden="1" x14ac:dyDescent="0.3">
      <c r="A2054" t="s">
        <v>4266</v>
      </c>
      <c r="B2054" t="s">
        <v>4267</v>
      </c>
      <c r="C2054" t="str">
        <f>IFERROR(VLOOKUP(Table1[[#This Row],[Ticker]],[1]!Table1[[Symbol]:[Industry]],2,FALSE),"-")</f>
        <v>-</v>
      </c>
      <c r="D2054" t="s">
        <v>1492</v>
      </c>
      <c r="E2054">
        <v>324.69243</v>
      </c>
      <c r="F2054">
        <v>442.3</v>
      </c>
      <c r="G2054">
        <v>-49.771207555459597</v>
      </c>
      <c r="H2054">
        <v>8.4646632263038892</v>
      </c>
      <c r="I2054">
        <v>-35.638645506246299</v>
      </c>
      <c r="J2054">
        <v>-6.7569532969841797</v>
      </c>
      <c r="K2054">
        <v>459.42263631301603</v>
      </c>
      <c r="L2054">
        <v>505.35137793739301</v>
      </c>
      <c r="M2054">
        <v>34.061055881603501</v>
      </c>
      <c r="N2054">
        <v>1.0481283422459799</v>
      </c>
      <c r="O2054">
        <v>65.046348632150099</v>
      </c>
      <c r="P2054">
        <v>27.8323699421965</v>
      </c>
      <c r="Q2054">
        <v>5.0833128893982997E-2</v>
      </c>
    </row>
    <row r="2055" spans="1:17" hidden="1" x14ac:dyDescent="0.3">
      <c r="A2055" t="s">
        <v>4268</v>
      </c>
      <c r="B2055" t="s">
        <v>4269</v>
      </c>
      <c r="C2055" t="str">
        <f>IFERROR(VLOOKUP(Table1[[#This Row],[Ticker]],[1]!Table1[[Symbol]:[Industry]],2,FALSE),"-")</f>
        <v>-</v>
      </c>
      <c r="D2055" t="s">
        <v>253</v>
      </c>
      <c r="E2055">
        <v>324.38475720000002</v>
      </c>
      <c r="F2055">
        <v>233.5</v>
      </c>
      <c r="G2055">
        <v>41.473916288089399</v>
      </c>
      <c r="H2055">
        <v>-1.2378089289658001</v>
      </c>
      <c r="I2055">
        <v>-14.4773096870003</v>
      </c>
      <c r="J2055">
        <v>-3.5507150328489701</v>
      </c>
      <c r="K2055">
        <v>225.685742443002</v>
      </c>
      <c r="L2055">
        <v>218.10422361636</v>
      </c>
      <c r="M2055">
        <v>59.8852917819884</v>
      </c>
      <c r="N2055">
        <v>1.77478184588392</v>
      </c>
      <c r="O2055">
        <v>35.203426124197001</v>
      </c>
      <c r="P2055">
        <v>72.962962962962905</v>
      </c>
    </row>
    <row r="2056" spans="1:17" hidden="1" x14ac:dyDescent="0.3">
      <c r="A2056" t="s">
        <v>4270</v>
      </c>
      <c r="B2056" t="s">
        <v>4271</v>
      </c>
      <c r="C2056" t="str">
        <f>IFERROR(VLOOKUP(Table1[[#This Row],[Ticker]],[1]!Table1[[Symbol]:[Industry]],2,FALSE),"-")</f>
        <v>-</v>
      </c>
      <c r="D2056" t="s">
        <v>882</v>
      </c>
      <c r="E2056">
        <v>324.35464159999998</v>
      </c>
      <c r="F2056">
        <v>283.5</v>
      </c>
      <c r="G2056">
        <v>419.52234423809199</v>
      </c>
      <c r="H2056">
        <v>6.0308106101882899</v>
      </c>
      <c r="I2056">
        <v>118.289781416605</v>
      </c>
      <c r="J2056">
        <v>-1.68276149680523</v>
      </c>
      <c r="K2056">
        <v>258.19008628871501</v>
      </c>
      <c r="L2056">
        <v>179.13954385071401</v>
      </c>
      <c r="M2056">
        <v>52.9452066216137</v>
      </c>
      <c r="N2056">
        <v>1.2382395328443301</v>
      </c>
      <c r="O2056">
        <v>14.6560846560846</v>
      </c>
      <c r="P2056">
        <v>537.07865168539297</v>
      </c>
      <c r="Q2056">
        <v>0.267344761900912</v>
      </c>
    </row>
    <row r="2057" spans="1:17" hidden="1" x14ac:dyDescent="0.3">
      <c r="A2057" t="s">
        <v>4272</v>
      </c>
      <c r="B2057" t="s">
        <v>4273</v>
      </c>
      <c r="C2057" t="str">
        <f>IFERROR(VLOOKUP(Table1[[#This Row],[Ticker]],[1]!Table1[[Symbol]:[Industry]],2,FALSE),"-")</f>
        <v>-</v>
      </c>
      <c r="D2057" t="s">
        <v>140</v>
      </c>
      <c r="E2057">
        <v>323.81997915699998</v>
      </c>
      <c r="F2057">
        <v>96.17</v>
      </c>
      <c r="G2057">
        <v>-46.3871934624595</v>
      </c>
      <c r="H2057">
        <v>-2.78920479420673</v>
      </c>
      <c r="I2057">
        <v>-39.7364252162048</v>
      </c>
      <c r="J2057">
        <v>-3.1018416368703998</v>
      </c>
      <c r="K2057">
        <v>97.115842306578202</v>
      </c>
      <c r="L2057">
        <v>115.187576054383</v>
      </c>
      <c r="M2057">
        <v>45.588729445537801</v>
      </c>
      <c r="N2057">
        <v>1.17892173728591</v>
      </c>
      <c r="O2057">
        <v>70.531350733076806</v>
      </c>
      <c r="P2057">
        <v>18.2175783650891</v>
      </c>
      <c r="Q2057">
        <v>7.6908808747157997E-2</v>
      </c>
    </row>
    <row r="2058" spans="1:17" hidden="1" x14ac:dyDescent="0.3">
      <c r="A2058" t="s">
        <v>4274</v>
      </c>
      <c r="B2058" t="s">
        <v>4275</v>
      </c>
      <c r="C2058" t="str">
        <f>IFERROR(VLOOKUP(Table1[[#This Row],[Ticker]],[1]!Table1[[Symbol]:[Industry]],2,FALSE),"-")</f>
        <v>-</v>
      </c>
      <c r="D2058" t="s">
        <v>253</v>
      </c>
      <c r="E2058">
        <v>322.90569671999998</v>
      </c>
      <c r="F2058">
        <v>579.1</v>
      </c>
      <c r="G2058">
        <v>199.57575404087001</v>
      </c>
      <c r="H2058">
        <v>37.791370185326898</v>
      </c>
      <c r="I2058">
        <v>80.426618429311503</v>
      </c>
      <c r="J2058">
        <v>17.194246814147601</v>
      </c>
      <c r="K2058">
        <v>424.66795872338099</v>
      </c>
      <c r="L2058">
        <v>312.59471609350697</v>
      </c>
      <c r="M2058">
        <v>69.690647010837694</v>
      </c>
      <c r="N2058">
        <v>1.8139948319021799</v>
      </c>
      <c r="O2058">
        <v>7.4080469694353299</v>
      </c>
      <c r="P2058">
        <v>240.64705882352899</v>
      </c>
      <c r="Q2058">
        <v>0.19656303753252999</v>
      </c>
    </row>
    <row r="2059" spans="1:17" hidden="1" x14ac:dyDescent="0.3">
      <c r="A2059" t="s">
        <v>4276</v>
      </c>
      <c r="B2059" t="s">
        <v>4277</v>
      </c>
      <c r="C2059" t="str">
        <f>IFERROR(VLOOKUP(Table1[[#This Row],[Ticker]],[1]!Table1[[Symbol]:[Industry]],2,FALSE),"-")</f>
        <v>-</v>
      </c>
      <c r="D2059" t="s">
        <v>21</v>
      </c>
      <c r="E2059">
        <v>322.79180724999998</v>
      </c>
      <c r="F2059">
        <v>141.35</v>
      </c>
      <c r="G2059">
        <v>-25.952150403069101</v>
      </c>
      <c r="H2059">
        <v>6.6451322898269201</v>
      </c>
      <c r="I2059">
        <v>-27.077858372839099</v>
      </c>
      <c r="J2059">
        <v>-7.8194225158421604</v>
      </c>
      <c r="K2059">
        <v>132.08550485380499</v>
      </c>
      <c r="M2059">
        <v>60.021703576304397</v>
      </c>
      <c r="N2059">
        <v>0.992644895557516</v>
      </c>
      <c r="O2059">
        <v>47.1524584365051</v>
      </c>
      <c r="P2059">
        <v>41.138292561158202</v>
      </c>
    </row>
    <row r="2060" spans="1:17" hidden="1" x14ac:dyDescent="0.3">
      <c r="A2060" t="s">
        <v>4278</v>
      </c>
      <c r="B2060" t="s">
        <v>4279</v>
      </c>
      <c r="C2060" t="str">
        <f>IFERROR(VLOOKUP(Table1[[#This Row],[Ticker]],[1]!Table1[[Symbol]:[Industry]],2,FALSE),"-")</f>
        <v>-</v>
      </c>
      <c r="D2060" t="s">
        <v>140</v>
      </c>
      <c r="E2060">
        <v>322.59525480000002</v>
      </c>
      <c r="F2060">
        <v>8.35</v>
      </c>
      <c r="G2060">
        <v>123.583767889068</v>
      </c>
      <c r="H2060">
        <v>-0.44642174673256302</v>
      </c>
      <c r="I2060">
        <v>57.421994233028897</v>
      </c>
      <c r="J2060">
        <v>-9.0282431227366295</v>
      </c>
      <c r="K2060">
        <v>8.5927628847718101</v>
      </c>
      <c r="L2060">
        <v>6.5213055811042802</v>
      </c>
      <c r="M2060">
        <v>25.227389415653199</v>
      </c>
      <c r="N2060">
        <v>0.32914449996350498</v>
      </c>
      <c r="O2060">
        <v>32.934131736526901</v>
      </c>
      <c r="P2060">
        <v>198.21428571428501</v>
      </c>
      <c r="Q2060">
        <v>0.10602804593381999</v>
      </c>
    </row>
    <row r="2061" spans="1:17" hidden="1" x14ac:dyDescent="0.3">
      <c r="A2061" t="s">
        <v>4280</v>
      </c>
      <c r="B2061" t="s">
        <v>4281</v>
      </c>
      <c r="C2061" t="str">
        <f>IFERROR(VLOOKUP(Table1[[#This Row],[Ticker]],[1]!Table1[[Symbol]:[Industry]],2,FALSE),"-")</f>
        <v>-</v>
      </c>
      <c r="D2061" t="s">
        <v>476</v>
      </c>
      <c r="E2061">
        <v>322.39917511499999</v>
      </c>
      <c r="F2061">
        <v>72.790000000000006</v>
      </c>
      <c r="G2061">
        <v>7.5230832063517097</v>
      </c>
      <c r="H2061">
        <v>1.16710293895835</v>
      </c>
      <c r="I2061">
        <v>-13.0327556954051</v>
      </c>
      <c r="J2061">
        <v>-8.5011325693834099</v>
      </c>
      <c r="K2061">
        <v>70.487903397911694</v>
      </c>
      <c r="L2061">
        <v>68.441213148485303</v>
      </c>
      <c r="M2061">
        <v>53.514414522511601</v>
      </c>
      <c r="N2061">
        <v>1.69436341252498</v>
      </c>
      <c r="O2061">
        <v>18.1480972661079</v>
      </c>
      <c r="P2061">
        <v>43.570019723865798</v>
      </c>
      <c r="Q2061">
        <v>4.1505828286729003E-2</v>
      </c>
    </row>
    <row r="2062" spans="1:17" hidden="1" x14ac:dyDescent="0.3">
      <c r="A2062" t="s">
        <v>4282</v>
      </c>
      <c r="B2062" t="s">
        <v>4283</v>
      </c>
      <c r="C2062" t="str">
        <f>IFERROR(VLOOKUP(Table1[[#This Row],[Ticker]],[1]!Table1[[Symbol]:[Industry]],2,FALSE),"-")</f>
        <v>-</v>
      </c>
      <c r="D2062" t="s">
        <v>409</v>
      </c>
      <c r="E2062">
        <v>321.76484909999999</v>
      </c>
      <c r="F2062">
        <v>862.2</v>
      </c>
      <c r="G2062">
        <v>55.065515024681197</v>
      </c>
      <c r="H2062">
        <v>-11.7952725111339</v>
      </c>
      <c r="I2062">
        <v>-36.117796404421398</v>
      </c>
      <c r="J2062">
        <v>-9.2774955976239895</v>
      </c>
      <c r="K2062">
        <v>902.34558653961199</v>
      </c>
      <c r="L2062">
        <v>844.14068083673396</v>
      </c>
      <c r="M2062">
        <v>39.629191451843198</v>
      </c>
      <c r="N2062">
        <v>0.64566452101476701</v>
      </c>
      <c r="O2062">
        <v>57.724425887265099</v>
      </c>
      <c r="P2062">
        <v>87.434782608695599</v>
      </c>
      <c r="Q2062">
        <v>5.1961608446399001E-2</v>
      </c>
    </row>
    <row r="2063" spans="1:17" hidden="1" x14ac:dyDescent="0.3">
      <c r="A2063" t="s">
        <v>4284</v>
      </c>
      <c r="B2063" t="s">
        <v>4285</v>
      </c>
      <c r="C2063" t="str">
        <f>IFERROR(VLOOKUP(Table1[[#This Row],[Ticker]],[1]!Table1[[Symbol]:[Industry]],2,FALSE),"-")</f>
        <v>-</v>
      </c>
      <c r="D2063" t="s">
        <v>62</v>
      </c>
      <c r="E2063">
        <v>321.38356336199899</v>
      </c>
      <c r="F2063">
        <v>14.13</v>
      </c>
      <c r="G2063">
        <v>86.811239553303196</v>
      </c>
      <c r="H2063">
        <v>-19.285094624382499</v>
      </c>
      <c r="I2063">
        <v>-36.025257840421098</v>
      </c>
      <c r="J2063">
        <v>-6.2162779467562599</v>
      </c>
      <c r="K2063">
        <v>15.8737792061023</v>
      </c>
      <c r="L2063">
        <v>15.166286243824301</v>
      </c>
      <c r="M2063">
        <v>26.610919130744001</v>
      </c>
      <c r="N2063">
        <v>0.98173954436097999</v>
      </c>
      <c r="O2063">
        <v>54.918612880396303</v>
      </c>
      <c r="P2063">
        <v>129.75609756097501</v>
      </c>
      <c r="Q2063">
        <v>2.8519939313866E-2</v>
      </c>
    </row>
    <row r="2064" spans="1:17" hidden="1" x14ac:dyDescent="0.3">
      <c r="A2064" t="s">
        <v>4286</v>
      </c>
      <c r="B2064" t="s">
        <v>4287</v>
      </c>
      <c r="C2064" t="str">
        <f>IFERROR(VLOOKUP(Table1[[#This Row],[Ticker]],[1]!Table1[[Symbol]:[Industry]],2,FALSE),"-")</f>
        <v>-</v>
      </c>
      <c r="D2064" t="s">
        <v>193</v>
      </c>
      <c r="E2064">
        <v>320.65600000000001</v>
      </c>
      <c r="F2064">
        <v>32.72</v>
      </c>
      <c r="G2064">
        <v>313.34412105282598</v>
      </c>
      <c r="H2064">
        <v>55.068521908338496</v>
      </c>
      <c r="I2064">
        <v>94.521289068172806</v>
      </c>
      <c r="J2064">
        <v>16.7942755153551</v>
      </c>
      <c r="K2064">
        <v>22.541787554294501</v>
      </c>
      <c r="L2064">
        <v>17.522324207660599</v>
      </c>
      <c r="M2064">
        <v>86.152393405303698</v>
      </c>
      <c r="N2064">
        <v>0.82129206101239405</v>
      </c>
      <c r="O2064">
        <v>0</v>
      </c>
      <c r="P2064">
        <v>384.74074074074002</v>
      </c>
      <c r="Q2064">
        <v>0.127227634662823</v>
      </c>
    </row>
    <row r="2065" spans="1:17" hidden="1" x14ac:dyDescent="0.3">
      <c r="A2065" t="s">
        <v>4288</v>
      </c>
      <c r="B2065" t="s">
        <v>4289</v>
      </c>
      <c r="C2065" t="str">
        <f>IFERROR(VLOOKUP(Table1[[#This Row],[Ticker]],[1]!Table1[[Symbol]:[Industry]],2,FALSE),"-")</f>
        <v>-</v>
      </c>
      <c r="D2065" t="s">
        <v>1633</v>
      </c>
      <c r="E2065">
        <v>319.171027199999</v>
      </c>
      <c r="F2065">
        <v>62.35</v>
      </c>
      <c r="G2065">
        <v>-2.78860752201216</v>
      </c>
      <c r="H2065">
        <v>-2.7287874860861399</v>
      </c>
      <c r="I2065">
        <v>5.5391720055083704</v>
      </c>
      <c r="J2065">
        <v>-0.71227828828813899</v>
      </c>
      <c r="K2065">
        <v>61.108045268766197</v>
      </c>
      <c r="L2065">
        <v>56.917300009973303</v>
      </c>
      <c r="M2065">
        <v>55.8285238094657</v>
      </c>
      <c r="N2065">
        <v>0.76288908025004998</v>
      </c>
      <c r="O2065">
        <v>4.0898155573375998</v>
      </c>
      <c r="P2065">
        <v>31.2355293622395</v>
      </c>
      <c r="Q2065">
        <v>-2.0749357399728999E-2</v>
      </c>
    </row>
    <row r="2066" spans="1:17" hidden="1" x14ac:dyDescent="0.3">
      <c r="A2066" t="s">
        <v>4290</v>
      </c>
      <c r="B2066" t="s">
        <v>4291</v>
      </c>
      <c r="C2066" t="str">
        <f>IFERROR(VLOOKUP(Table1[[#This Row],[Ticker]],[1]!Table1[[Symbol]:[Industry]],2,FALSE),"-")</f>
        <v>-</v>
      </c>
      <c r="D2066" t="s">
        <v>1103</v>
      </c>
      <c r="E2066">
        <v>317.95499999999998</v>
      </c>
      <c r="F2066">
        <v>13.53</v>
      </c>
      <c r="G2066">
        <v>23.832798976723598</v>
      </c>
      <c r="H2066">
        <v>-3.1396302998137302</v>
      </c>
      <c r="I2066">
        <v>-12.5057503662484</v>
      </c>
      <c r="J2066">
        <v>2.4522040664003901</v>
      </c>
      <c r="K2066">
        <v>12.189800982094701</v>
      </c>
      <c r="L2066">
        <v>11.899771631862601</v>
      </c>
      <c r="M2066">
        <v>79.6761563699486</v>
      </c>
      <c r="N2066">
        <v>3.9630651130937999</v>
      </c>
      <c r="O2066">
        <v>30.450849963044998</v>
      </c>
      <c r="P2066">
        <v>60.118343195266199</v>
      </c>
      <c r="Q2066">
        <v>3.4821698564245003E-2</v>
      </c>
    </row>
    <row r="2067" spans="1:17" hidden="1" x14ac:dyDescent="0.3">
      <c r="A2067" t="s">
        <v>4292</v>
      </c>
      <c r="B2067" t="s">
        <v>4293</v>
      </c>
      <c r="C2067" t="str">
        <f>IFERROR(VLOOKUP(Table1[[#This Row],[Ticker]],[1]!Table1[[Symbol]:[Industry]],2,FALSE),"-")</f>
        <v>-</v>
      </c>
      <c r="D2067" t="s">
        <v>989</v>
      </c>
      <c r="E2067">
        <v>317.91154</v>
      </c>
      <c r="F2067">
        <v>16.93</v>
      </c>
      <c r="G2067">
        <v>-21.804932779368901</v>
      </c>
      <c r="H2067">
        <v>-11.477247533641799</v>
      </c>
      <c r="I2067">
        <v>-10.7900970057684</v>
      </c>
      <c r="J2067">
        <v>-3.90949147653108</v>
      </c>
      <c r="K2067">
        <v>16.617044472643901</v>
      </c>
      <c r="L2067">
        <v>16.768795435062099</v>
      </c>
      <c r="M2067">
        <v>46.118176267473501</v>
      </c>
      <c r="N2067">
        <v>1.34184855309688</v>
      </c>
      <c r="O2067">
        <v>18.4288245717661</v>
      </c>
      <c r="P2067">
        <v>20.070921985815499</v>
      </c>
      <c r="Q2067">
        <v>-8.2351476719651998E-2</v>
      </c>
    </row>
    <row r="2068" spans="1:17" hidden="1" x14ac:dyDescent="0.3">
      <c r="A2068" t="s">
        <v>4294</v>
      </c>
      <c r="B2068" t="s">
        <v>4295</v>
      </c>
      <c r="C2068" t="str">
        <f>IFERROR(VLOOKUP(Table1[[#This Row],[Ticker]],[1]!Table1[[Symbol]:[Industry]],2,FALSE),"-")</f>
        <v>-</v>
      </c>
      <c r="D2068" t="s">
        <v>106</v>
      </c>
      <c r="E2068">
        <v>315.576144</v>
      </c>
      <c r="F2068">
        <v>113.1</v>
      </c>
      <c r="G2068">
        <v>-43.205508477912197</v>
      </c>
      <c r="H2068">
        <v>-19.0887430489264</v>
      </c>
      <c r="I2068">
        <v>-44.242652231617399</v>
      </c>
      <c r="J2068">
        <v>-11.3136892008731</v>
      </c>
      <c r="K2068">
        <v>117.621360483774</v>
      </c>
      <c r="L2068">
        <v>130.56073423587799</v>
      </c>
      <c r="M2068">
        <v>37.3683771877811</v>
      </c>
      <c r="N2068">
        <v>1.50293074154824</v>
      </c>
      <c r="O2068">
        <v>66.401414677276705</v>
      </c>
      <c r="P2068">
        <v>15.2905198776758</v>
      </c>
      <c r="Q2068">
        <v>5.8202825376593999E-2</v>
      </c>
    </row>
    <row r="2069" spans="1:17" hidden="1" x14ac:dyDescent="0.3">
      <c r="A2069" t="s">
        <v>4296</v>
      </c>
      <c r="B2069" t="s">
        <v>4297</v>
      </c>
      <c r="C2069" t="str">
        <f>IFERROR(VLOOKUP(Table1[[#This Row],[Ticker]],[1]!Table1[[Symbol]:[Industry]],2,FALSE),"-")</f>
        <v>-</v>
      </c>
      <c r="D2069" t="s">
        <v>308</v>
      </c>
      <c r="E2069">
        <v>315.57028083799997</v>
      </c>
      <c r="F2069">
        <v>162.22</v>
      </c>
      <c r="G2069">
        <v>-21.716102512209702</v>
      </c>
      <c r="H2069">
        <v>7.1788898013150702</v>
      </c>
      <c r="I2069">
        <v>-31.471465698306002</v>
      </c>
      <c r="J2069">
        <v>-4.9686254806101804</v>
      </c>
      <c r="K2069">
        <v>145.78744499943099</v>
      </c>
      <c r="L2069">
        <v>151.36219319658201</v>
      </c>
      <c r="M2069">
        <v>70.637510271756497</v>
      </c>
      <c r="N2069">
        <v>0.84833344148119305</v>
      </c>
      <c r="O2069">
        <v>47.299963013191899</v>
      </c>
      <c r="P2069">
        <v>49.030776297657297</v>
      </c>
      <c r="Q2069">
        <v>4.4046791191538003E-2</v>
      </c>
    </row>
    <row r="2070" spans="1:17" hidden="1" x14ac:dyDescent="0.3">
      <c r="A2070" t="s">
        <v>4298</v>
      </c>
      <c r="B2070" t="s">
        <v>4299</v>
      </c>
      <c r="C2070" t="str">
        <f>IFERROR(VLOOKUP(Table1[[#This Row],[Ticker]],[1]!Table1[[Symbol]:[Industry]],2,FALSE),"-")</f>
        <v>-</v>
      </c>
      <c r="D2070" t="s">
        <v>384</v>
      </c>
      <c r="E2070">
        <v>315.50314859999997</v>
      </c>
      <c r="F2070">
        <v>137.75</v>
      </c>
      <c r="G2070">
        <v>25.1236873394352</v>
      </c>
      <c r="H2070">
        <v>-2.43388193781536</v>
      </c>
      <c r="I2070">
        <v>39.528776339811103</v>
      </c>
      <c r="J2070">
        <v>-14.2382564510067</v>
      </c>
      <c r="M2070">
        <v>47.837423685336901</v>
      </c>
      <c r="O2070">
        <v>26.969147005444601</v>
      </c>
      <c r="P2070">
        <v>100.655498907501</v>
      </c>
    </row>
    <row r="2071" spans="1:17" hidden="1" x14ac:dyDescent="0.3">
      <c r="A2071" t="s">
        <v>4300</v>
      </c>
      <c r="B2071" t="s">
        <v>4301</v>
      </c>
      <c r="C2071" t="str">
        <f>IFERROR(VLOOKUP(Table1[[#This Row],[Ticker]],[1]!Table1[[Symbol]:[Industry]],2,FALSE),"-")</f>
        <v>-</v>
      </c>
      <c r="D2071" t="s">
        <v>461</v>
      </c>
      <c r="E2071">
        <v>315.32355000000001</v>
      </c>
      <c r="F2071">
        <v>13.1</v>
      </c>
      <c r="G2071">
        <v>189.23388269962999</v>
      </c>
      <c r="H2071">
        <v>-14.9127670729505</v>
      </c>
      <c r="I2071">
        <v>-30.4006769229754</v>
      </c>
      <c r="J2071">
        <v>-6.0507150328489701</v>
      </c>
      <c r="K2071">
        <v>14.186355578357899</v>
      </c>
      <c r="L2071">
        <v>13.3426170855387</v>
      </c>
      <c r="M2071">
        <v>25.084406273010298</v>
      </c>
      <c r="N2071">
        <v>0.89554016826744098</v>
      </c>
      <c r="O2071">
        <v>78.244274809160302</v>
      </c>
      <c r="P2071">
        <v>227.5</v>
      </c>
      <c r="Q2071">
        <v>0.23745779618444901</v>
      </c>
    </row>
    <row r="2072" spans="1:17" hidden="1" x14ac:dyDescent="0.3">
      <c r="A2072" t="s">
        <v>4302</v>
      </c>
      <c r="B2072" t="s">
        <v>4303</v>
      </c>
      <c r="C2072" t="str">
        <f>IFERROR(VLOOKUP(Table1[[#This Row],[Ticker]],[1]!Table1[[Symbol]:[Industry]],2,FALSE),"-")</f>
        <v>-</v>
      </c>
      <c r="D2072" t="s">
        <v>97</v>
      </c>
      <c r="E2072">
        <v>314.80306050000002</v>
      </c>
      <c r="F2072">
        <v>142.94999999999999</v>
      </c>
      <c r="G2072">
        <v>17.137229352977201</v>
      </c>
      <c r="H2072">
        <v>-7.6573028325702399</v>
      </c>
      <c r="I2072">
        <v>-39.736227968976003</v>
      </c>
      <c r="J2072">
        <v>5.9356898009878698</v>
      </c>
      <c r="K2072">
        <v>148.34334574272401</v>
      </c>
      <c r="L2072">
        <v>155.74604239364101</v>
      </c>
      <c r="M2072">
        <v>59.241932211353401</v>
      </c>
      <c r="N2072">
        <v>0.65141567319085303</v>
      </c>
      <c r="O2072">
        <v>77.474641483035995</v>
      </c>
      <c r="P2072">
        <v>45.274390243902403</v>
      </c>
      <c r="Q2072">
        <v>-3.9837176047960001E-3</v>
      </c>
    </row>
    <row r="2073" spans="1:17" hidden="1" x14ac:dyDescent="0.3">
      <c r="A2073" t="s">
        <v>4304</v>
      </c>
      <c r="B2073" t="s">
        <v>4305</v>
      </c>
      <c r="C2073" t="str">
        <f>IFERROR(VLOOKUP(Table1[[#This Row],[Ticker]],[1]!Table1[[Symbol]:[Industry]],2,FALSE),"-")</f>
        <v>-</v>
      </c>
      <c r="D2073" t="s">
        <v>557</v>
      </c>
      <c r="E2073">
        <v>314.41790064000003</v>
      </c>
      <c r="F2073">
        <v>349.9</v>
      </c>
      <c r="G2073">
        <v>260.10732430763602</v>
      </c>
      <c r="H2073">
        <v>5.3158556235853496</v>
      </c>
      <c r="I2073">
        <v>-7.4677816030535897</v>
      </c>
      <c r="J2073">
        <v>-9.2552334632889295</v>
      </c>
      <c r="K2073">
        <v>364.99113303023103</v>
      </c>
      <c r="L2073">
        <v>325.09981968616501</v>
      </c>
      <c r="M2073">
        <v>39.050321965824097</v>
      </c>
      <c r="N2073">
        <v>0.96982526339182096</v>
      </c>
      <c r="O2073">
        <v>50.700200057159101</v>
      </c>
      <c r="P2073">
        <v>285.77728776185199</v>
      </c>
      <c r="Q2073">
        <v>0.26724846644107902</v>
      </c>
    </row>
    <row r="2074" spans="1:17" hidden="1" x14ac:dyDescent="0.3">
      <c r="A2074" t="s">
        <v>4306</v>
      </c>
      <c r="B2074" t="s">
        <v>4307</v>
      </c>
      <c r="C2074" t="str">
        <f>IFERROR(VLOOKUP(Table1[[#This Row],[Ticker]],[1]!Table1[[Symbol]:[Industry]],2,FALSE),"-")</f>
        <v>-</v>
      </c>
      <c r="D2074" t="s">
        <v>258</v>
      </c>
      <c r="E2074">
        <v>313.51420000000002</v>
      </c>
      <c r="F2074">
        <v>265.69</v>
      </c>
      <c r="G2074">
        <v>-10.478114332169101</v>
      </c>
      <c r="H2074">
        <v>-2.7856000653053998</v>
      </c>
      <c r="I2074">
        <v>-28.028658914992501</v>
      </c>
      <c r="J2074">
        <v>3.2517621509841299</v>
      </c>
      <c r="K2074">
        <v>252.169958732482</v>
      </c>
      <c r="L2074">
        <v>248.62584219615701</v>
      </c>
      <c r="M2074">
        <v>64.651017782460201</v>
      </c>
      <c r="N2074">
        <v>1.55050952962143</v>
      </c>
      <c r="O2074">
        <v>24.844743874440098</v>
      </c>
      <c r="P2074">
        <v>28.975728155339699</v>
      </c>
      <c r="Q2074">
        <v>-3.4017554665037003E-2</v>
      </c>
    </row>
    <row r="2075" spans="1:17" hidden="1" x14ac:dyDescent="0.3">
      <c r="A2075" t="s">
        <v>4308</v>
      </c>
      <c r="B2075" t="s">
        <v>4309</v>
      </c>
      <c r="C2075" t="str">
        <f>IFERROR(VLOOKUP(Table1[[#This Row],[Ticker]],[1]!Table1[[Symbol]:[Industry]],2,FALSE),"-")</f>
        <v>-</v>
      </c>
      <c r="D2075" t="s">
        <v>844</v>
      </c>
      <c r="E2075">
        <v>313.31475</v>
      </c>
      <c r="F2075">
        <v>307.85000000000002</v>
      </c>
      <c r="G2075">
        <v>57.138825144359203</v>
      </c>
      <c r="H2075">
        <v>0.341821987099311</v>
      </c>
      <c r="I2075">
        <v>61.490456634824703</v>
      </c>
      <c r="J2075">
        <v>-9.3840483661823093</v>
      </c>
      <c r="K2075">
        <v>279.61226988975397</v>
      </c>
      <c r="L2075">
        <v>218.570080486043</v>
      </c>
      <c r="M2075">
        <v>56.511632367456002</v>
      </c>
      <c r="N2075">
        <v>0.11054750989984</v>
      </c>
      <c r="O2075">
        <v>12.489848952411799</v>
      </c>
      <c r="P2075">
        <v>94.841772151898695</v>
      </c>
      <c r="Q2075">
        <v>7.8907011267166996E-2</v>
      </c>
    </row>
    <row r="2076" spans="1:17" hidden="1" x14ac:dyDescent="0.3">
      <c r="A2076" t="s">
        <v>4310</v>
      </c>
      <c r="B2076" t="s">
        <v>4311</v>
      </c>
      <c r="C2076" t="str">
        <f>IFERROR(VLOOKUP(Table1[[#This Row],[Ticker]],[1]!Table1[[Symbol]:[Industry]],2,FALSE),"-")</f>
        <v>-</v>
      </c>
      <c r="E2076">
        <v>311.65477559999999</v>
      </c>
      <c r="F2076">
        <v>36.54</v>
      </c>
      <c r="G2076">
        <v>59.718164399665703</v>
      </c>
      <c r="H2076">
        <v>-15.565303170691999</v>
      </c>
      <c r="I2076">
        <v>10.5351255461603</v>
      </c>
      <c r="J2076">
        <v>-3.3632150328489701</v>
      </c>
      <c r="K2076">
        <v>31.113876389198399</v>
      </c>
      <c r="L2076">
        <v>29.290893768496801</v>
      </c>
      <c r="M2076">
        <v>71.339885954528398</v>
      </c>
      <c r="N2076">
        <v>1.4409895795836201</v>
      </c>
      <c r="O2076">
        <v>13.847837985769001</v>
      </c>
      <c r="P2076">
        <v>91.509433962264097</v>
      </c>
      <c r="Q2076">
        <v>6.3341719908711E-2</v>
      </c>
    </row>
    <row r="2077" spans="1:17" hidden="1" x14ac:dyDescent="0.3">
      <c r="A2077" t="s">
        <v>4312</v>
      </c>
      <c r="B2077" t="s">
        <v>4313</v>
      </c>
      <c r="C2077" t="str">
        <f>IFERROR(VLOOKUP(Table1[[#This Row],[Ticker]],[1]!Table1[[Symbol]:[Industry]],2,FALSE),"-")</f>
        <v>-</v>
      </c>
      <c r="D2077" t="s">
        <v>247</v>
      </c>
      <c r="E2077">
        <v>311.48700177000001</v>
      </c>
      <c r="F2077">
        <v>29.82</v>
      </c>
      <c r="G2077">
        <v>34.652617190945698</v>
      </c>
      <c r="H2077">
        <v>-2.8680841991218902</v>
      </c>
      <c r="I2077">
        <v>3.7822625782126802E-3</v>
      </c>
      <c r="J2077">
        <v>11.6159516338176</v>
      </c>
      <c r="K2077">
        <v>27.317892544551601</v>
      </c>
      <c r="L2077">
        <v>25.925300088365599</v>
      </c>
      <c r="M2077">
        <v>53.506804058580599</v>
      </c>
      <c r="N2077">
        <v>2.6123958186358101</v>
      </c>
      <c r="O2077">
        <v>26.928236083165601</v>
      </c>
      <c r="P2077">
        <v>71.873198847262202</v>
      </c>
      <c r="Q2077">
        <v>5.7060795080040002E-3</v>
      </c>
    </row>
    <row r="2078" spans="1:17" hidden="1" x14ac:dyDescent="0.3">
      <c r="A2078" t="s">
        <v>4314</v>
      </c>
      <c r="B2078" t="s">
        <v>4315</v>
      </c>
      <c r="C2078" t="str">
        <f>IFERROR(VLOOKUP(Table1[[#This Row],[Ticker]],[1]!Table1[[Symbol]:[Industry]],2,FALSE),"-")</f>
        <v>-</v>
      </c>
      <c r="D2078" t="s">
        <v>193</v>
      </c>
      <c r="E2078">
        <v>310.46663632500002</v>
      </c>
      <c r="F2078">
        <v>429.15</v>
      </c>
      <c r="G2078">
        <v>20.4982926765746</v>
      </c>
      <c r="H2078">
        <v>0.36780927460212598</v>
      </c>
      <c r="I2078">
        <v>7.2521098046524202</v>
      </c>
      <c r="J2078">
        <v>-7.6536629093115705E-2</v>
      </c>
      <c r="K2078">
        <v>400.30807433067901</v>
      </c>
      <c r="L2078">
        <v>360.72123998677301</v>
      </c>
      <c r="M2078">
        <v>57.674566682563302</v>
      </c>
      <c r="N2078">
        <v>1.5249560163679201</v>
      </c>
      <c r="O2078">
        <v>17.895840615169501</v>
      </c>
      <c r="P2078">
        <v>55.460967216084001</v>
      </c>
      <c r="Q2078">
        <v>8.4815508764780004E-3</v>
      </c>
    </row>
    <row r="2079" spans="1:17" hidden="1" x14ac:dyDescent="0.3">
      <c r="A2079" t="s">
        <v>4316</v>
      </c>
      <c r="B2079" t="s">
        <v>4317</v>
      </c>
      <c r="C2079" t="str">
        <f>IFERROR(VLOOKUP(Table1[[#This Row],[Ticker]],[1]!Table1[[Symbol]:[Industry]],2,FALSE),"-")</f>
        <v>-</v>
      </c>
      <c r="D2079" t="s">
        <v>288</v>
      </c>
      <c r="E2079">
        <v>310.33413300000001</v>
      </c>
      <c r="F2079">
        <v>155.15</v>
      </c>
      <c r="G2079">
        <v>21.1967536983781</v>
      </c>
      <c r="H2079">
        <v>11.122895567836499</v>
      </c>
      <c r="I2079">
        <v>-2.84418961806051</v>
      </c>
      <c r="J2079">
        <v>-3.0889315933585202</v>
      </c>
      <c r="K2079">
        <v>136.05312120738199</v>
      </c>
      <c r="L2079">
        <v>118.737198335784</v>
      </c>
      <c r="M2079">
        <v>63.691196383498998</v>
      </c>
      <c r="N2079">
        <v>0.76030495202801196</v>
      </c>
      <c r="O2079">
        <v>7.4444086368030904</v>
      </c>
      <c r="P2079">
        <v>83.067846607669594</v>
      </c>
      <c r="Q2079">
        <v>-6.2682616118949997E-3</v>
      </c>
    </row>
    <row r="2080" spans="1:17" hidden="1" x14ac:dyDescent="0.3">
      <c r="A2080" t="s">
        <v>4318</v>
      </c>
      <c r="B2080" t="s">
        <v>4319</v>
      </c>
      <c r="C2080" t="str">
        <f>IFERROR(VLOOKUP(Table1[[#This Row],[Ticker]],[1]!Table1[[Symbol]:[Industry]],2,FALSE),"-")</f>
        <v>-</v>
      </c>
      <c r="D2080" t="s">
        <v>140</v>
      </c>
      <c r="E2080">
        <v>308.85863999999998</v>
      </c>
      <c r="F2080">
        <v>196.4</v>
      </c>
      <c r="G2080">
        <v>20.787903809020801</v>
      </c>
      <c r="H2080">
        <v>-8.4180479853636498</v>
      </c>
      <c r="I2080">
        <v>-8.3028823175356301</v>
      </c>
      <c r="J2080">
        <v>-3.21314902832294</v>
      </c>
      <c r="K2080">
        <v>205.76792619900999</v>
      </c>
      <c r="L2080">
        <v>189.79336587730401</v>
      </c>
      <c r="M2080">
        <v>42.614950948305498</v>
      </c>
      <c r="N2080">
        <v>0.56891713389793497</v>
      </c>
      <c r="O2080">
        <v>44.068228105906201</v>
      </c>
      <c r="P2080">
        <v>61.779242174629303</v>
      </c>
      <c r="Q2080">
        <v>0.213086316412511</v>
      </c>
    </row>
    <row r="2081" spans="1:17" hidden="1" x14ac:dyDescent="0.3">
      <c r="A2081" t="s">
        <v>4320</v>
      </c>
      <c r="B2081" t="s">
        <v>4321</v>
      </c>
      <c r="C2081" t="str">
        <f>IFERROR(VLOOKUP(Table1[[#This Row],[Ticker]],[1]!Table1[[Symbol]:[Industry]],2,FALSE),"-")</f>
        <v>-</v>
      </c>
      <c r="D2081" t="s">
        <v>140</v>
      </c>
      <c r="E2081">
        <v>308.69650000000001</v>
      </c>
      <c r="F2081">
        <v>178.65</v>
      </c>
      <c r="G2081">
        <v>-28.551181176422599</v>
      </c>
      <c r="H2081">
        <v>-12.060430173531801</v>
      </c>
      <c r="I2081">
        <v>-22.273591763926799</v>
      </c>
      <c r="J2081">
        <v>-2.9127203528641799</v>
      </c>
      <c r="K2081">
        <v>184.68724737972499</v>
      </c>
      <c r="L2081">
        <v>189.452707953154</v>
      </c>
      <c r="M2081">
        <v>34.404103955020702</v>
      </c>
      <c r="N2081">
        <v>0.66721349709387601</v>
      </c>
      <c r="O2081">
        <v>33.753148614609501</v>
      </c>
      <c r="P2081">
        <v>10.243751928417099</v>
      </c>
      <c r="Q2081">
        <v>-7.0502711880670005E-2</v>
      </c>
    </row>
    <row r="2082" spans="1:17" hidden="1" x14ac:dyDescent="0.3">
      <c r="A2082" t="s">
        <v>4322</v>
      </c>
      <c r="B2082" t="s">
        <v>4323</v>
      </c>
      <c r="C2082" t="str">
        <f>IFERROR(VLOOKUP(Table1[[#This Row],[Ticker]],[1]!Table1[[Symbol]:[Industry]],2,FALSE),"-")</f>
        <v>-</v>
      </c>
      <c r="D2082" t="s">
        <v>647</v>
      </c>
      <c r="E2082">
        <v>307.28562666900001</v>
      </c>
      <c r="F2082">
        <v>47.39</v>
      </c>
      <c r="G2082">
        <v>-24.732796255067498</v>
      </c>
      <c r="H2082">
        <v>2.1643323478989198</v>
      </c>
      <c r="I2082">
        <v>-24.549412422732601</v>
      </c>
      <c r="J2082">
        <v>-6.0665754610805402</v>
      </c>
      <c r="K2082">
        <v>47.3373381966219</v>
      </c>
      <c r="L2082">
        <v>47.443417826527103</v>
      </c>
      <c r="M2082">
        <v>40.784240213325901</v>
      </c>
      <c r="N2082">
        <v>0.84536255837499796</v>
      </c>
      <c r="O2082">
        <v>25.553914327917202</v>
      </c>
      <c r="P2082">
        <v>26.373333333333299</v>
      </c>
      <c r="Q2082">
        <v>-3.0598847002128001E-2</v>
      </c>
    </row>
    <row r="2083" spans="1:17" hidden="1" x14ac:dyDescent="0.3">
      <c r="A2083" t="s">
        <v>4324</v>
      </c>
      <c r="B2083" t="s">
        <v>4325</v>
      </c>
      <c r="C2083" t="str">
        <f>IFERROR(VLOOKUP(Table1[[#This Row],[Ticker]],[1]!Table1[[Symbol]:[Industry]],2,FALSE),"-")</f>
        <v>-</v>
      </c>
      <c r="D2083" t="s">
        <v>21</v>
      </c>
      <c r="E2083">
        <v>306.22338000000002</v>
      </c>
      <c r="F2083">
        <v>20.66</v>
      </c>
      <c r="G2083">
        <v>-11.840762352287101</v>
      </c>
      <c r="H2083">
        <v>-10.925914035464499</v>
      </c>
      <c r="I2083">
        <v>-41.349476822706002</v>
      </c>
      <c r="J2083">
        <v>-2.2406245997218899</v>
      </c>
      <c r="K2083">
        <v>21.549732244449601</v>
      </c>
      <c r="L2083">
        <v>22.5871542559949</v>
      </c>
      <c r="M2083">
        <v>44.725727316931803</v>
      </c>
      <c r="N2083">
        <v>0.73941639307892304</v>
      </c>
      <c r="O2083">
        <v>73.281703775411401</v>
      </c>
      <c r="P2083">
        <v>21.173020527859201</v>
      </c>
      <c r="Q2083">
        <v>-0.105565669674112</v>
      </c>
    </row>
    <row r="2084" spans="1:17" hidden="1" x14ac:dyDescent="0.3">
      <c r="A2084" t="s">
        <v>4326</v>
      </c>
      <c r="B2084" t="s">
        <v>4327</v>
      </c>
      <c r="C2084" t="str">
        <f>IFERROR(VLOOKUP(Table1[[#This Row],[Ticker]],[1]!Table1[[Symbol]:[Industry]],2,FALSE),"-")</f>
        <v>-</v>
      </c>
      <c r="D2084" t="s">
        <v>193</v>
      </c>
      <c r="E2084">
        <v>306.19853308099999</v>
      </c>
      <c r="F2084">
        <v>217.37</v>
      </c>
      <c r="G2084">
        <v>-20.150545978487301</v>
      </c>
      <c r="H2084">
        <v>3.0227413797993199</v>
      </c>
      <c r="I2084">
        <v>-24.9555633559639</v>
      </c>
      <c r="J2084">
        <v>-1.6801014942481101</v>
      </c>
      <c r="K2084">
        <v>209.23953188356899</v>
      </c>
      <c r="L2084">
        <v>212.63880045658101</v>
      </c>
      <c r="M2084">
        <v>47.109325908490199</v>
      </c>
      <c r="N2084">
        <v>1.2799767560934801</v>
      </c>
      <c r="O2084">
        <v>35.253254818972202</v>
      </c>
      <c r="P2084">
        <v>26.3779069767441</v>
      </c>
      <c r="Q2084">
        <v>-4.6393451369334003E-2</v>
      </c>
    </row>
    <row r="2085" spans="1:17" hidden="1" x14ac:dyDescent="0.3">
      <c r="A2085" t="s">
        <v>4328</v>
      </c>
      <c r="B2085" t="s">
        <v>4329</v>
      </c>
      <c r="C2085" t="str">
        <f>IFERROR(VLOOKUP(Table1[[#This Row],[Ticker]],[1]!Table1[[Symbol]:[Industry]],2,FALSE),"-")</f>
        <v>-</v>
      </c>
      <c r="D2085" t="s">
        <v>647</v>
      </c>
      <c r="E2085">
        <v>305.95549999999997</v>
      </c>
      <c r="F2085">
        <v>913.3</v>
      </c>
      <c r="G2085">
        <v>7372.2587855101501</v>
      </c>
      <c r="H2085">
        <v>20.880217361169301</v>
      </c>
      <c r="I2085">
        <v>557.32956185655496</v>
      </c>
      <c r="J2085">
        <v>6.0043011483808</v>
      </c>
      <c r="K2085">
        <v>710.78394354377997</v>
      </c>
      <c r="L2085">
        <v>408.19328837300799</v>
      </c>
      <c r="M2085">
        <v>89.876305386933694</v>
      </c>
      <c r="N2085">
        <v>0.87299261258585603</v>
      </c>
      <c r="O2085">
        <v>2.0584692872002499</v>
      </c>
      <c r="P2085">
        <v>9257.5819672131092</v>
      </c>
      <c r="Q2085">
        <v>0.43781308579852601</v>
      </c>
    </row>
    <row r="2086" spans="1:17" hidden="1" x14ac:dyDescent="0.3">
      <c r="A2086" t="s">
        <v>4330</v>
      </c>
      <c r="B2086" t="s">
        <v>4331</v>
      </c>
      <c r="C2086" t="str">
        <f>IFERROR(VLOOKUP(Table1[[#This Row],[Ticker]],[1]!Table1[[Symbol]:[Industry]],2,FALSE),"-")</f>
        <v>-</v>
      </c>
      <c r="D2086" t="s">
        <v>710</v>
      </c>
      <c r="E2086">
        <v>305.81317233599998</v>
      </c>
      <c r="F2086">
        <v>20.73</v>
      </c>
      <c r="G2086">
        <v>36.918271839902097</v>
      </c>
      <c r="H2086">
        <v>0.40681472220458897</v>
      </c>
      <c r="I2086">
        <v>-7.3551000177494599</v>
      </c>
      <c r="J2086">
        <v>-2.6365359283713601</v>
      </c>
      <c r="K2086">
        <v>20.206780793290999</v>
      </c>
      <c r="L2086">
        <v>18.567723857897001</v>
      </c>
      <c r="M2086">
        <v>53.8946875706554</v>
      </c>
      <c r="N2086">
        <v>0.93959925104271103</v>
      </c>
      <c r="O2086">
        <v>17.462614568258498</v>
      </c>
      <c r="P2086">
        <v>71.322314049586694</v>
      </c>
      <c r="Q2086">
        <v>-7.0422939844830001E-3</v>
      </c>
    </row>
    <row r="2087" spans="1:17" hidden="1" x14ac:dyDescent="0.3">
      <c r="A2087" t="s">
        <v>4332</v>
      </c>
      <c r="B2087" t="s">
        <v>4333</v>
      </c>
      <c r="C2087" t="str">
        <f>IFERROR(VLOOKUP(Table1[[#This Row],[Ticker]],[1]!Table1[[Symbol]:[Industry]],2,FALSE),"-")</f>
        <v>-</v>
      </c>
      <c r="D2087" t="s">
        <v>1391</v>
      </c>
      <c r="E2087">
        <v>305.2747602</v>
      </c>
      <c r="F2087">
        <v>76.41</v>
      </c>
      <c r="G2087">
        <v>-2.02918675518641</v>
      </c>
      <c r="H2087">
        <v>6.2833489965464597</v>
      </c>
      <c r="I2087">
        <v>-14.6656329873415</v>
      </c>
      <c r="J2087">
        <v>-2.9910902577268899</v>
      </c>
      <c r="K2087">
        <v>73.043981660103796</v>
      </c>
      <c r="L2087">
        <v>73.406411328613004</v>
      </c>
      <c r="M2087">
        <v>51.488985978824402</v>
      </c>
      <c r="N2087">
        <v>2.6235833550969798</v>
      </c>
      <c r="O2087">
        <v>46.315927234655099</v>
      </c>
      <c r="P2087">
        <v>51.157270029673498</v>
      </c>
    </row>
    <row r="2088" spans="1:17" hidden="1" x14ac:dyDescent="0.3">
      <c r="A2088" t="s">
        <v>4334</v>
      </c>
      <c r="B2088" t="s">
        <v>4335</v>
      </c>
      <c r="C2088" t="str">
        <f>IFERROR(VLOOKUP(Table1[[#This Row],[Ticker]],[1]!Table1[[Symbol]:[Industry]],2,FALSE),"-")</f>
        <v>-</v>
      </c>
      <c r="E2088">
        <v>305.2467264</v>
      </c>
      <c r="F2088">
        <v>138</v>
      </c>
      <c r="G2088">
        <v>64.674864131991299</v>
      </c>
      <c r="H2088">
        <v>16.274999641131998</v>
      </c>
      <c r="I2088">
        <v>29.551452076772499</v>
      </c>
      <c r="J2088">
        <v>-2.9696915786911799</v>
      </c>
      <c r="K2088">
        <v>122.244248040827</v>
      </c>
      <c r="L2088">
        <v>103.472593183839</v>
      </c>
      <c r="M2088">
        <v>52.394754921275499</v>
      </c>
      <c r="N2088">
        <v>0.69108561341570995</v>
      </c>
      <c r="O2088">
        <v>7.2463768115942102</v>
      </c>
      <c r="P2088">
        <v>133.502538071065</v>
      </c>
      <c r="Q2088">
        <v>0.14855261731654701</v>
      </c>
    </row>
    <row r="2089" spans="1:17" hidden="1" x14ac:dyDescent="0.3">
      <c r="A2089" t="s">
        <v>4336</v>
      </c>
      <c r="B2089" t="s">
        <v>4337</v>
      </c>
      <c r="C2089" t="str">
        <f>IFERROR(VLOOKUP(Table1[[#This Row],[Ticker]],[1]!Table1[[Symbol]:[Industry]],2,FALSE),"-")</f>
        <v>-</v>
      </c>
      <c r="D2089" t="s">
        <v>193</v>
      </c>
      <c r="E2089">
        <v>303.89999999999998</v>
      </c>
      <c r="F2089">
        <v>607.79999999999995</v>
      </c>
      <c r="G2089">
        <v>9.6071342533295105</v>
      </c>
      <c r="H2089">
        <v>-0.48102176832383398</v>
      </c>
      <c r="I2089">
        <v>-21.160360333314902</v>
      </c>
      <c r="J2089">
        <v>5.0441125533579196</v>
      </c>
      <c r="K2089">
        <v>591.71781078804702</v>
      </c>
      <c r="L2089">
        <v>571.92578375575397</v>
      </c>
      <c r="M2089">
        <v>68.278650379424604</v>
      </c>
      <c r="N2089">
        <v>1.7044499230390999</v>
      </c>
      <c r="O2089">
        <v>25.863770977295101</v>
      </c>
      <c r="P2089">
        <v>50.520059435363997</v>
      </c>
      <c r="Q2089">
        <v>6.2534702671076997E-2</v>
      </c>
    </row>
    <row r="2090" spans="1:17" hidden="1" x14ac:dyDescent="0.3">
      <c r="A2090" t="s">
        <v>4338</v>
      </c>
      <c r="B2090" t="s">
        <v>4339</v>
      </c>
      <c r="C2090" t="str">
        <f>IFERROR(VLOOKUP(Table1[[#This Row],[Ticker]],[1]!Table1[[Symbol]:[Industry]],2,FALSE),"-")</f>
        <v>-</v>
      </c>
      <c r="D2090" t="s">
        <v>173</v>
      </c>
      <c r="E2090">
        <v>303.74608634999998</v>
      </c>
      <c r="F2090">
        <v>292.95</v>
      </c>
      <c r="G2090">
        <v>130.74141510158299</v>
      </c>
      <c r="H2090">
        <v>-10.581490458715599</v>
      </c>
      <c r="I2090">
        <v>33.0810235505949</v>
      </c>
      <c r="J2090">
        <v>9.0808639145194299</v>
      </c>
      <c r="K2090">
        <v>266.89993125787601</v>
      </c>
      <c r="L2090">
        <v>212.66711034519099</v>
      </c>
      <c r="M2090">
        <v>64.999107010712294</v>
      </c>
      <c r="N2090">
        <v>0.32000550547106099</v>
      </c>
      <c r="O2090">
        <v>11.9644990612732</v>
      </c>
      <c r="P2090">
        <v>179</v>
      </c>
    </row>
    <row r="2091" spans="1:17" hidden="1" x14ac:dyDescent="0.3">
      <c r="A2091" t="s">
        <v>4340</v>
      </c>
      <c r="B2091" t="s">
        <v>4341</v>
      </c>
      <c r="C2091" t="str">
        <f>IFERROR(VLOOKUP(Table1[[#This Row],[Ticker]],[1]!Table1[[Symbol]:[Industry]],2,FALSE),"-")</f>
        <v>-</v>
      </c>
      <c r="D2091" t="s">
        <v>513</v>
      </c>
      <c r="E2091">
        <v>303.67355220000002</v>
      </c>
      <c r="F2091">
        <v>234.9</v>
      </c>
      <c r="G2091">
        <v>127.318727983587</v>
      </c>
      <c r="H2091">
        <v>-15.610633133510801</v>
      </c>
      <c r="I2091">
        <v>92.287985164877796</v>
      </c>
      <c r="J2091">
        <v>-5.48879969390575</v>
      </c>
      <c r="K2091">
        <v>221.57504108485799</v>
      </c>
      <c r="L2091">
        <v>170.75183754464501</v>
      </c>
      <c r="M2091">
        <v>53.421282708615799</v>
      </c>
      <c r="N2091">
        <v>0.36517325649173998</v>
      </c>
      <c r="O2091">
        <v>18.348233290762</v>
      </c>
      <c r="P2091">
        <v>168.15068493150599</v>
      </c>
      <c r="Q2091">
        <v>0.1078323649854</v>
      </c>
    </row>
    <row r="2092" spans="1:17" hidden="1" x14ac:dyDescent="0.3">
      <c r="A2092" t="s">
        <v>4342</v>
      </c>
      <c r="B2092" t="s">
        <v>4343</v>
      </c>
      <c r="C2092" t="str">
        <f>IFERROR(VLOOKUP(Table1[[#This Row],[Ticker]],[1]!Table1[[Symbol]:[Industry]],2,FALSE),"-")</f>
        <v>-</v>
      </c>
      <c r="D2092" t="s">
        <v>422</v>
      </c>
      <c r="E2092">
        <v>303.09840179999998</v>
      </c>
      <c r="F2092">
        <v>3513.5</v>
      </c>
      <c r="G2092">
        <v>-37.280026347297301</v>
      </c>
      <c r="H2092">
        <v>-10.194084379974701</v>
      </c>
      <c r="I2092">
        <v>-7.9266391597220398</v>
      </c>
      <c r="J2092">
        <v>-6.2233954452200999</v>
      </c>
      <c r="K2092">
        <v>3714.3423261225198</v>
      </c>
      <c r="L2092">
        <v>3636.5026051618802</v>
      </c>
      <c r="M2092">
        <v>34.134647455844899</v>
      </c>
      <c r="N2092">
        <v>0.58590468288129405</v>
      </c>
      <c r="O2092">
        <v>19.994307670414099</v>
      </c>
      <c r="P2092">
        <v>12.414013757798701</v>
      </c>
      <c r="Q2092">
        <v>6.3687897530657997E-2</v>
      </c>
    </row>
    <row r="2093" spans="1:17" hidden="1" x14ac:dyDescent="0.3">
      <c r="A2093" t="s">
        <v>4344</v>
      </c>
      <c r="B2093" t="s">
        <v>4345</v>
      </c>
      <c r="C2093" t="str">
        <f>IFERROR(VLOOKUP(Table1[[#This Row],[Ticker]],[1]!Table1[[Symbol]:[Industry]],2,FALSE),"-")</f>
        <v>-</v>
      </c>
      <c r="D2093" t="s">
        <v>557</v>
      </c>
      <c r="E2093">
        <v>302.89999999999998</v>
      </c>
      <c r="F2093">
        <v>3029</v>
      </c>
      <c r="G2093">
        <v>53.285489694785902</v>
      </c>
      <c r="H2093">
        <v>22.7239490817892</v>
      </c>
      <c r="I2093">
        <v>13.177926638989099</v>
      </c>
      <c r="J2093">
        <v>-8.0447626518965905</v>
      </c>
      <c r="K2093">
        <v>2819.8129677627298</v>
      </c>
      <c r="L2093">
        <v>2394.0286208636498</v>
      </c>
      <c r="M2093">
        <v>35.973384100262997</v>
      </c>
      <c r="N2093">
        <v>0.64739837786337995</v>
      </c>
      <c r="O2093">
        <v>24.133377352261402</v>
      </c>
      <c r="P2093">
        <v>101.798800799467</v>
      </c>
      <c r="Q2093">
        <v>5.3965261343901998E-2</v>
      </c>
    </row>
    <row r="2094" spans="1:17" hidden="1" x14ac:dyDescent="0.3">
      <c r="A2094" t="s">
        <v>4346</v>
      </c>
      <c r="B2094" t="s">
        <v>4347</v>
      </c>
      <c r="C2094" t="str">
        <f>IFERROR(VLOOKUP(Table1[[#This Row],[Ticker]],[1]!Table1[[Symbol]:[Industry]],2,FALSE),"-")</f>
        <v>-</v>
      </c>
      <c r="D2094" t="s">
        <v>647</v>
      </c>
      <c r="E2094">
        <v>302.65545128000002</v>
      </c>
      <c r="F2094">
        <v>540.4</v>
      </c>
      <c r="G2094">
        <v>-16.751289666046599</v>
      </c>
      <c r="H2094">
        <v>-1.9864866057653101</v>
      </c>
      <c r="I2094">
        <v>-0.97916016812541395</v>
      </c>
      <c r="J2094">
        <v>-2.52672979299658</v>
      </c>
      <c r="K2094">
        <v>519.71268133667104</v>
      </c>
      <c r="L2094">
        <v>512.09268231950205</v>
      </c>
      <c r="M2094">
        <v>60.476059491395603</v>
      </c>
      <c r="N2094">
        <v>1.9099601477218699</v>
      </c>
      <c r="O2094">
        <v>4.9130273871206702</v>
      </c>
      <c r="P2094">
        <v>17.223427331887098</v>
      </c>
      <c r="Q2094">
        <v>-6.9026331248511E-2</v>
      </c>
    </row>
    <row r="2095" spans="1:17" hidden="1" x14ac:dyDescent="0.3">
      <c r="A2095" t="s">
        <v>4348</v>
      </c>
      <c r="B2095" t="s">
        <v>4349</v>
      </c>
      <c r="C2095" t="str">
        <f>IFERROR(VLOOKUP(Table1[[#This Row],[Ticker]],[1]!Table1[[Symbol]:[Industry]],2,FALSE),"-")</f>
        <v>-</v>
      </c>
      <c r="D2095" t="s">
        <v>140</v>
      </c>
      <c r="E2095">
        <v>301.87793593599997</v>
      </c>
      <c r="F2095">
        <v>146.09</v>
      </c>
      <c r="G2095">
        <v>187.82789062303701</v>
      </c>
      <c r="H2095">
        <v>52.395363842775303</v>
      </c>
      <c r="I2095">
        <v>89.5461221097341</v>
      </c>
      <c r="J2095">
        <v>-9.4711206874279501</v>
      </c>
      <c r="K2095">
        <v>116.84695440303101</v>
      </c>
      <c r="L2095">
        <v>80.832826523318005</v>
      </c>
      <c r="M2095">
        <v>52.421878339483598</v>
      </c>
      <c r="N2095">
        <v>0.20932367067367</v>
      </c>
      <c r="O2095">
        <v>18.077897186665702</v>
      </c>
      <c r="P2095">
        <v>255.883069427527</v>
      </c>
      <c r="Q2095">
        <v>0.13128630223233501</v>
      </c>
    </row>
    <row r="2096" spans="1:17" hidden="1" x14ac:dyDescent="0.3">
      <c r="A2096" t="s">
        <v>4350</v>
      </c>
      <c r="B2096" t="s">
        <v>4351</v>
      </c>
      <c r="C2096" t="str">
        <f>IFERROR(VLOOKUP(Table1[[#This Row],[Ticker]],[1]!Table1[[Symbol]:[Industry]],2,FALSE),"-")</f>
        <v>-</v>
      </c>
      <c r="D2096" t="s">
        <v>647</v>
      </c>
      <c r="E2096">
        <v>300.97450800000001</v>
      </c>
      <c r="F2096">
        <v>72.510000000000005</v>
      </c>
      <c r="G2096">
        <v>4.0438111432799904</v>
      </c>
      <c r="H2096">
        <v>-5.8113642555520197</v>
      </c>
      <c r="I2096">
        <v>-17.944411133376299</v>
      </c>
      <c r="J2096">
        <v>-2.32615600978249</v>
      </c>
      <c r="K2096">
        <v>72.697913478821206</v>
      </c>
      <c r="L2096">
        <v>71.454546655775502</v>
      </c>
      <c r="M2096">
        <v>43.750302615508197</v>
      </c>
      <c r="N2096">
        <v>0.92307892605283604</v>
      </c>
      <c r="O2096">
        <v>40.670252378982198</v>
      </c>
      <c r="P2096">
        <v>44.1550695825049</v>
      </c>
      <c r="Q2096">
        <v>-2.9028530677539998E-3</v>
      </c>
    </row>
    <row r="2097" spans="1:17" hidden="1" x14ac:dyDescent="0.3">
      <c r="A2097" t="s">
        <v>4352</v>
      </c>
      <c r="B2097" t="s">
        <v>4353</v>
      </c>
      <c r="C2097" t="str">
        <f>IFERROR(VLOOKUP(Table1[[#This Row],[Ticker]],[1]!Table1[[Symbol]:[Industry]],2,FALSE),"-")</f>
        <v>-</v>
      </c>
      <c r="D2097" t="s">
        <v>253</v>
      </c>
      <c r="E2097">
        <v>299.75271046</v>
      </c>
      <c r="F2097">
        <v>300.05</v>
      </c>
      <c r="G2097">
        <v>28.157751498500701</v>
      </c>
      <c r="H2097">
        <v>24.188166636806798</v>
      </c>
      <c r="I2097">
        <v>26.181794926155298</v>
      </c>
      <c r="J2097">
        <v>14.7399772570329</v>
      </c>
      <c r="K2097">
        <v>198.93737495038599</v>
      </c>
      <c r="L2097">
        <v>190.93805423556</v>
      </c>
      <c r="M2097">
        <v>95.272791534857703</v>
      </c>
      <c r="N2097">
        <v>0.99374135571774702</v>
      </c>
      <c r="O2097">
        <v>0</v>
      </c>
      <c r="P2097">
        <v>106.600251681418</v>
      </c>
      <c r="Q2097">
        <v>-5.2097067244570999E-2</v>
      </c>
    </row>
    <row r="2098" spans="1:17" hidden="1" x14ac:dyDescent="0.3">
      <c r="A2098" t="s">
        <v>4354</v>
      </c>
      <c r="B2098" t="s">
        <v>4355</v>
      </c>
      <c r="C2098" t="str">
        <f>IFERROR(VLOOKUP(Table1[[#This Row],[Ticker]],[1]!Table1[[Symbol]:[Industry]],2,FALSE),"-")</f>
        <v>-</v>
      </c>
      <c r="D2098" t="s">
        <v>140</v>
      </c>
      <c r="E2098">
        <v>299.60500801500001</v>
      </c>
      <c r="F2098">
        <v>26.77</v>
      </c>
      <c r="G2098">
        <v>15.002658721296701</v>
      </c>
      <c r="H2098">
        <v>21.5721604018246</v>
      </c>
      <c r="I2098">
        <v>-21.8825706141068</v>
      </c>
      <c r="J2098">
        <v>-1.5232704672364801</v>
      </c>
      <c r="K2098">
        <v>24.693540631517799</v>
      </c>
      <c r="L2098">
        <v>23.214642409621899</v>
      </c>
      <c r="M2098">
        <v>49.735593239837598</v>
      </c>
      <c r="N2098">
        <v>2.4718161818331601</v>
      </c>
      <c r="O2098">
        <v>38.737392603660801</v>
      </c>
      <c r="P2098">
        <v>56.366822429906499</v>
      </c>
      <c r="Q2098">
        <v>3.6371526953529E-2</v>
      </c>
    </row>
    <row r="2099" spans="1:17" hidden="1" x14ac:dyDescent="0.3">
      <c r="A2099" t="s">
        <v>4356</v>
      </c>
      <c r="B2099" t="s">
        <v>4357</v>
      </c>
      <c r="C2099" t="str">
        <f>IFERROR(VLOOKUP(Table1[[#This Row],[Ticker]],[1]!Table1[[Symbol]:[Industry]],2,FALSE),"-")</f>
        <v>-</v>
      </c>
      <c r="D2099" t="s">
        <v>4358</v>
      </c>
      <c r="E2099">
        <v>299.07409799999999</v>
      </c>
      <c r="F2099">
        <v>161.75</v>
      </c>
      <c r="G2099">
        <v>122.79393823549201</v>
      </c>
      <c r="H2099">
        <v>28.953202815165799</v>
      </c>
      <c r="I2099">
        <v>57.136999570106099</v>
      </c>
      <c r="J2099">
        <v>-9.4253867573893899</v>
      </c>
      <c r="K2099">
        <v>122.49592564042101</v>
      </c>
      <c r="M2099">
        <v>61.845501939771403</v>
      </c>
      <c r="N2099">
        <v>1.89126830616192</v>
      </c>
      <c r="O2099">
        <v>18.6398763523956</v>
      </c>
      <c r="P2099">
        <v>160.887096774193</v>
      </c>
    </row>
    <row r="2100" spans="1:17" hidden="1" x14ac:dyDescent="0.3">
      <c r="A2100" t="s">
        <v>4359</v>
      </c>
      <c r="B2100" t="s">
        <v>4360</v>
      </c>
      <c r="C2100" t="str">
        <f>IFERROR(VLOOKUP(Table1[[#This Row],[Ticker]],[1]!Table1[[Symbol]:[Industry]],2,FALSE),"-")</f>
        <v>-</v>
      </c>
      <c r="D2100" t="s">
        <v>713</v>
      </c>
      <c r="E2100">
        <v>298.53358683599998</v>
      </c>
      <c r="F2100">
        <v>11.87</v>
      </c>
      <c r="G2100">
        <v>-18.5399995552985</v>
      </c>
      <c r="H2100">
        <v>-4.10138510772238</v>
      </c>
      <c r="I2100">
        <v>-7.50613319509843</v>
      </c>
      <c r="J2100">
        <v>-0.96668141940360197</v>
      </c>
      <c r="K2100">
        <v>11.7667905551535</v>
      </c>
      <c r="L2100">
        <v>11.5218614391878</v>
      </c>
      <c r="M2100">
        <v>70.589314799391403</v>
      </c>
      <c r="N2100">
        <v>1.66702923699025</v>
      </c>
      <c r="O2100">
        <v>12.0471777590564</v>
      </c>
      <c r="P2100">
        <v>24.947368421052602</v>
      </c>
    </row>
    <row r="2101" spans="1:17" hidden="1" x14ac:dyDescent="0.3">
      <c r="A2101" t="s">
        <v>4361</v>
      </c>
      <c r="B2101" t="s">
        <v>4362</v>
      </c>
      <c r="C2101" t="str">
        <f>IFERROR(VLOOKUP(Table1[[#This Row],[Ticker]],[1]!Table1[[Symbol]:[Industry]],2,FALSE),"-")</f>
        <v>-</v>
      </c>
      <c r="D2101" t="s">
        <v>193</v>
      </c>
      <c r="E2101">
        <v>298.30075499999998</v>
      </c>
      <c r="F2101">
        <v>771.9</v>
      </c>
      <c r="G2101">
        <v>-13.800398236824201</v>
      </c>
      <c r="H2101">
        <v>0.81721436146340398</v>
      </c>
      <c r="I2101">
        <v>-10.874706681697599</v>
      </c>
      <c r="J2101">
        <v>2.51360060481327</v>
      </c>
      <c r="K2101">
        <v>732.87537511643802</v>
      </c>
      <c r="L2101">
        <v>729.46091695706696</v>
      </c>
      <c r="M2101">
        <v>71.390899512536805</v>
      </c>
      <c r="N2101">
        <v>2.36212149821477</v>
      </c>
      <c r="O2101">
        <v>16.465863453815199</v>
      </c>
      <c r="P2101">
        <v>18.753846153846101</v>
      </c>
      <c r="Q2101">
        <v>5.2591743760110003E-3</v>
      </c>
    </row>
    <row r="2102" spans="1:17" hidden="1" x14ac:dyDescent="0.3">
      <c r="A2102" t="s">
        <v>4363</v>
      </c>
      <c r="B2102" t="s">
        <v>4364</v>
      </c>
      <c r="C2102" t="str">
        <f>IFERROR(VLOOKUP(Table1[[#This Row],[Ticker]],[1]!Table1[[Symbol]:[Industry]],2,FALSE),"-")</f>
        <v>-</v>
      </c>
      <c r="D2102" t="s">
        <v>253</v>
      </c>
      <c r="E2102">
        <v>298.19902215500002</v>
      </c>
      <c r="F2102">
        <v>124</v>
      </c>
      <c r="G2102">
        <v>-43.058371182396698</v>
      </c>
      <c r="H2102">
        <v>-16.5258836860671</v>
      </c>
      <c r="I2102">
        <v>-29.308496396998901</v>
      </c>
      <c r="J2102">
        <v>-1.75881888808107</v>
      </c>
      <c r="K2102">
        <v>127.40343884245701</v>
      </c>
      <c r="L2102">
        <v>138.961789057841</v>
      </c>
      <c r="M2102">
        <v>42.541483263054602</v>
      </c>
      <c r="N2102">
        <v>0.67650668655440904</v>
      </c>
      <c r="O2102">
        <v>57.258064516128997</v>
      </c>
      <c r="P2102">
        <v>36.263736263736199</v>
      </c>
      <c r="Q2102">
        <v>9.9416413082425006E-2</v>
      </c>
    </row>
    <row r="2103" spans="1:17" hidden="1" x14ac:dyDescent="0.3">
      <c r="A2103" t="s">
        <v>4365</v>
      </c>
      <c r="B2103" t="s">
        <v>4366</v>
      </c>
      <c r="C2103" t="str">
        <f>IFERROR(VLOOKUP(Table1[[#This Row],[Ticker]],[1]!Table1[[Symbol]:[Industry]],2,FALSE),"-")</f>
        <v>-</v>
      </c>
      <c r="D2103" t="s">
        <v>46</v>
      </c>
      <c r="E2103">
        <v>298.18599999999998</v>
      </c>
      <c r="F2103">
        <v>532</v>
      </c>
      <c r="G2103">
        <v>59.052258768006602</v>
      </c>
      <c r="H2103">
        <v>25.408522095521999</v>
      </c>
      <c r="I2103">
        <v>86.174353603313705</v>
      </c>
      <c r="J2103">
        <v>-10.372748931154</v>
      </c>
      <c r="K2103">
        <v>472.55498605477999</v>
      </c>
      <c r="L2103">
        <v>362.040865282254</v>
      </c>
      <c r="M2103">
        <v>49.9386148986381</v>
      </c>
      <c r="N2103">
        <v>0.986824290856256</v>
      </c>
      <c r="O2103">
        <v>14.097744360902199</v>
      </c>
      <c r="P2103">
        <v>155.76923076923001</v>
      </c>
    </row>
    <row r="2104" spans="1:17" hidden="1" x14ac:dyDescent="0.3">
      <c r="A2104" t="s">
        <v>4367</v>
      </c>
      <c r="B2104" t="s">
        <v>4368</v>
      </c>
      <c r="C2104" t="str">
        <f>IFERROR(VLOOKUP(Table1[[#This Row],[Ticker]],[1]!Table1[[Symbol]:[Industry]],2,FALSE),"-")</f>
        <v>-</v>
      </c>
      <c r="D2104" t="s">
        <v>62</v>
      </c>
      <c r="E2104">
        <v>297.58026150000001</v>
      </c>
      <c r="F2104">
        <v>318.3</v>
      </c>
      <c r="G2104">
        <v>-37.326915993765901</v>
      </c>
      <c r="H2104">
        <v>-5.6119953494346602</v>
      </c>
      <c r="I2104">
        <v>-25.028082256603099</v>
      </c>
      <c r="J2104">
        <v>-3.2153491791904401</v>
      </c>
      <c r="K2104">
        <v>314.35322431199199</v>
      </c>
      <c r="L2104">
        <v>339.63928968232602</v>
      </c>
      <c r="M2104">
        <v>51.4594567761118</v>
      </c>
      <c r="N2104">
        <v>1.0345173468007201</v>
      </c>
      <c r="O2104">
        <v>32.265158655356501</v>
      </c>
      <c r="P2104">
        <v>24.823529411764699</v>
      </c>
      <c r="Q2104">
        <v>7.0242432911666999E-2</v>
      </c>
    </row>
    <row r="2105" spans="1:17" hidden="1" x14ac:dyDescent="0.3">
      <c r="A2105" t="s">
        <v>4369</v>
      </c>
      <c r="B2105" t="s">
        <v>4370</v>
      </c>
      <c r="C2105" t="str">
        <f>IFERROR(VLOOKUP(Table1[[#This Row],[Ticker]],[1]!Table1[[Symbol]:[Industry]],2,FALSE),"-")</f>
        <v>-</v>
      </c>
      <c r="D2105" t="s">
        <v>125</v>
      </c>
      <c r="E2105">
        <v>297.279</v>
      </c>
      <c r="F2105">
        <v>294</v>
      </c>
      <c r="G2105">
        <v>228.54690401566299</v>
      </c>
      <c r="H2105">
        <v>18.912095525497001</v>
      </c>
      <c r="I2105">
        <v>118.42262554616001</v>
      </c>
      <c r="J2105">
        <v>2.7676907387505301</v>
      </c>
      <c r="K2105">
        <v>242.351163494546</v>
      </c>
      <c r="L2105">
        <v>179.77420325263699</v>
      </c>
      <c r="M2105">
        <v>92.232490946986005</v>
      </c>
      <c r="N2105">
        <v>1.43115677014207</v>
      </c>
      <c r="O2105">
        <v>0.61224489795919101</v>
      </c>
      <c r="P2105">
        <v>257.22964763061901</v>
      </c>
      <c r="Q2105">
        <v>0.14665226141337501</v>
      </c>
    </row>
    <row r="2106" spans="1:17" hidden="1" x14ac:dyDescent="0.3">
      <c r="A2106" t="s">
        <v>4371</v>
      </c>
      <c r="B2106" t="s">
        <v>4372</v>
      </c>
      <c r="C2106" t="str">
        <f>IFERROR(VLOOKUP(Table1[[#This Row],[Ticker]],[1]!Table1[[Symbol]:[Industry]],2,FALSE),"-")</f>
        <v>-</v>
      </c>
      <c r="D2106" t="s">
        <v>49</v>
      </c>
      <c r="E2106">
        <v>297.22247632</v>
      </c>
      <c r="F2106">
        <v>9.2899999999999991</v>
      </c>
      <c r="G2106">
        <v>83.768238792975396</v>
      </c>
      <c r="H2106">
        <v>-3.90043895535922</v>
      </c>
      <c r="I2106">
        <v>-6.4116013161421801</v>
      </c>
      <c r="J2106">
        <v>-4.2086097696910896</v>
      </c>
      <c r="K2106">
        <v>9.4680801775623706</v>
      </c>
      <c r="L2106">
        <v>8.6785641905841899</v>
      </c>
      <c r="M2106">
        <v>44.920283527402603</v>
      </c>
      <c r="N2106">
        <v>0.97569456841967095</v>
      </c>
      <c r="O2106">
        <v>32.185145317545697</v>
      </c>
      <c r="P2106">
        <v>118.588235294117</v>
      </c>
      <c r="Q2106">
        <v>0.13138571964540099</v>
      </c>
    </row>
    <row r="2107" spans="1:17" hidden="1" x14ac:dyDescent="0.3">
      <c r="A2107" t="s">
        <v>4373</v>
      </c>
      <c r="B2107" t="s">
        <v>4374</v>
      </c>
      <c r="C2107" t="str">
        <f>IFERROR(VLOOKUP(Table1[[#This Row],[Ticker]],[1]!Table1[[Symbol]:[Industry]],2,FALSE),"-")</f>
        <v>-</v>
      </c>
      <c r="D2107" t="s">
        <v>258</v>
      </c>
      <c r="E2107">
        <v>297.05182955999999</v>
      </c>
      <c r="F2107">
        <v>53.64</v>
      </c>
      <c r="G2107">
        <v>137.917260133008</v>
      </c>
      <c r="H2107">
        <v>-7.02670256978561</v>
      </c>
      <c r="I2107">
        <v>14.621067813233701</v>
      </c>
      <c r="J2107">
        <v>-12.381013464816601</v>
      </c>
      <c r="K2107">
        <v>54.021787081884597</v>
      </c>
      <c r="L2107">
        <v>46.375587200613097</v>
      </c>
      <c r="M2107">
        <v>45.864488502222201</v>
      </c>
      <c r="N2107">
        <v>0.84603392089890905</v>
      </c>
      <c r="O2107">
        <v>30.033557046979801</v>
      </c>
      <c r="P2107">
        <v>171.73252279635199</v>
      </c>
      <c r="Q2107">
        <v>2.5537584618443E-2</v>
      </c>
    </row>
    <row r="2108" spans="1:17" hidden="1" x14ac:dyDescent="0.3">
      <c r="A2108" t="s">
        <v>4375</v>
      </c>
      <c r="B2108" t="s">
        <v>4376</v>
      </c>
      <c r="C2108" t="str">
        <f>IFERROR(VLOOKUP(Table1[[#This Row],[Ticker]],[1]!Table1[[Symbol]:[Industry]],2,FALSE),"-")</f>
        <v>-</v>
      </c>
      <c r="D2108" t="s">
        <v>4377</v>
      </c>
      <c r="E2108">
        <v>296.43915776</v>
      </c>
      <c r="F2108">
        <v>524.79999999999995</v>
      </c>
      <c r="G2108">
        <v>132.34380252415201</v>
      </c>
      <c r="H2108">
        <v>24.0815913631555</v>
      </c>
      <c r="I2108">
        <v>30.381549297847201</v>
      </c>
      <c r="J2108">
        <v>-1.3886162905925601</v>
      </c>
      <c r="K2108">
        <v>397.38465677134599</v>
      </c>
      <c r="M2108">
        <v>79.121575082910297</v>
      </c>
      <c r="N2108">
        <v>1.7789585547290101</v>
      </c>
      <c r="O2108">
        <v>2.8868140243902598</v>
      </c>
      <c r="P2108">
        <v>216.43050949653301</v>
      </c>
    </row>
    <row r="2109" spans="1:17" hidden="1" x14ac:dyDescent="0.3">
      <c r="A2109" t="s">
        <v>4378</v>
      </c>
      <c r="B2109" t="s">
        <v>4379</v>
      </c>
      <c r="C2109" t="str">
        <f>IFERROR(VLOOKUP(Table1[[#This Row],[Ticker]],[1]!Table1[[Symbol]:[Industry]],2,FALSE),"-")</f>
        <v>-</v>
      </c>
      <c r="D2109" t="s">
        <v>193</v>
      </c>
      <c r="E2109">
        <v>295.91938575</v>
      </c>
      <c r="F2109">
        <v>752.1</v>
      </c>
      <c r="G2109">
        <v>62.378542609042299</v>
      </c>
      <c r="H2109">
        <v>-5.5300969092735803</v>
      </c>
      <c r="I2109">
        <v>7.24138884088969</v>
      </c>
      <c r="J2109">
        <v>-2.1687916824967401</v>
      </c>
      <c r="K2109">
        <v>758.63850937686095</v>
      </c>
      <c r="L2109">
        <v>669.87570363600696</v>
      </c>
      <c r="M2109">
        <v>38.470859020691101</v>
      </c>
      <c r="N2109">
        <v>0.463271464092184</v>
      </c>
      <c r="O2109">
        <v>24.883659087887199</v>
      </c>
      <c r="P2109">
        <v>92.846153846153797</v>
      </c>
      <c r="Q2109">
        <v>3.6011193288484997E-2</v>
      </c>
    </row>
    <row r="2110" spans="1:17" hidden="1" x14ac:dyDescent="0.3">
      <c r="A2110" t="s">
        <v>4380</v>
      </c>
      <c r="B2110" t="s">
        <v>4381</v>
      </c>
      <c r="C2110" t="str">
        <f>IFERROR(VLOOKUP(Table1[[#This Row],[Ticker]],[1]!Table1[[Symbol]:[Industry]],2,FALSE),"-")</f>
        <v>-</v>
      </c>
      <c r="D2110" t="s">
        <v>800</v>
      </c>
      <c r="E2110">
        <v>295.20205039000001</v>
      </c>
      <c r="F2110">
        <v>227.55</v>
      </c>
      <c r="G2110">
        <v>62.777241514728502</v>
      </c>
      <c r="H2110">
        <v>6.8473680621846302</v>
      </c>
      <c r="I2110">
        <v>26.853486699422799</v>
      </c>
      <c r="J2110">
        <v>-8.7986489171464992</v>
      </c>
      <c r="K2110">
        <v>196.154216733049</v>
      </c>
      <c r="M2110">
        <v>49.709084089400697</v>
      </c>
      <c r="N2110">
        <v>0.85461109287824</v>
      </c>
      <c r="O2110">
        <v>14.2606020654801</v>
      </c>
      <c r="P2110">
        <v>103.16964285714199</v>
      </c>
    </row>
    <row r="2111" spans="1:17" hidden="1" x14ac:dyDescent="0.3">
      <c r="A2111" t="s">
        <v>4382</v>
      </c>
      <c r="B2111" t="s">
        <v>4383</v>
      </c>
      <c r="C2111" t="str">
        <f>IFERROR(VLOOKUP(Table1[[#This Row],[Ticker]],[1]!Table1[[Symbol]:[Industry]],2,FALSE),"-")</f>
        <v>-</v>
      </c>
      <c r="D2111" t="s">
        <v>62</v>
      </c>
      <c r="E2111">
        <v>294.75755537999999</v>
      </c>
      <c r="F2111">
        <v>239.55</v>
      </c>
      <c r="G2111">
        <v>-4.3173798675894002</v>
      </c>
      <c r="H2111">
        <v>-1.9288696605832401</v>
      </c>
      <c r="I2111">
        <v>2.21215065274487</v>
      </c>
      <c r="J2111">
        <v>-6.9392876233329197</v>
      </c>
      <c r="K2111">
        <v>236.15149222091699</v>
      </c>
      <c r="L2111">
        <v>223.191748688584</v>
      </c>
      <c r="M2111">
        <v>56.733244869261398</v>
      </c>
      <c r="N2111">
        <v>0.34477684739322201</v>
      </c>
      <c r="O2111">
        <v>35.671049885201398</v>
      </c>
      <c r="P2111">
        <v>34.578651685393197</v>
      </c>
      <c r="Q2111">
        <v>4.6393346022970003E-2</v>
      </c>
    </row>
    <row r="2112" spans="1:17" hidden="1" x14ac:dyDescent="0.3">
      <c r="A2112" t="s">
        <v>4384</v>
      </c>
      <c r="B2112" t="s">
        <v>4385</v>
      </c>
      <c r="C2112" t="str">
        <f>IFERROR(VLOOKUP(Table1[[#This Row],[Ticker]],[1]!Table1[[Symbol]:[Industry]],2,FALSE),"-")</f>
        <v>-</v>
      </c>
      <c r="D2112" t="s">
        <v>1833</v>
      </c>
      <c r="E2112">
        <v>294.24317840999998</v>
      </c>
      <c r="F2112">
        <v>462.3</v>
      </c>
      <c r="G2112">
        <v>35.663137226293898</v>
      </c>
      <c r="H2112">
        <v>0.68990826468612199</v>
      </c>
      <c r="I2112">
        <v>47.4919936780284</v>
      </c>
      <c r="J2112">
        <v>4.6056095494899196</v>
      </c>
      <c r="K2112">
        <v>394.92231528638501</v>
      </c>
      <c r="L2112">
        <v>347.51387206476602</v>
      </c>
      <c r="M2112">
        <v>67.005908771906604</v>
      </c>
      <c r="N2112">
        <v>2.38880859500834</v>
      </c>
      <c r="O2112">
        <v>7.72225827384813</v>
      </c>
      <c r="P2112">
        <v>72.693313410534202</v>
      </c>
      <c r="Q2112">
        <v>2.2922605385355999E-2</v>
      </c>
    </row>
    <row r="2113" spans="1:17" hidden="1" x14ac:dyDescent="0.3">
      <c r="A2113" t="s">
        <v>4386</v>
      </c>
      <c r="B2113" t="s">
        <v>4387</v>
      </c>
      <c r="C2113" t="str">
        <f>IFERROR(VLOOKUP(Table1[[#This Row],[Ticker]],[1]!Table1[[Symbol]:[Industry]],2,FALSE),"-")</f>
        <v>-</v>
      </c>
      <c r="E2113">
        <v>294.09980000000002</v>
      </c>
      <c r="F2113">
        <v>215.3</v>
      </c>
      <c r="G2113">
        <v>60.398656371210102</v>
      </c>
      <c r="H2113">
        <v>18.2949937605086</v>
      </c>
      <c r="I2113">
        <v>0.40525002748810401</v>
      </c>
      <c r="J2113">
        <v>-4.5125905806140798</v>
      </c>
      <c r="K2113">
        <v>198.38700065833899</v>
      </c>
      <c r="L2113">
        <v>186.03805253902999</v>
      </c>
      <c r="M2113">
        <v>56.180571719611898</v>
      </c>
      <c r="N2113">
        <v>1.4461786001609001</v>
      </c>
      <c r="O2113">
        <v>16.953088713423099</v>
      </c>
      <c r="P2113">
        <v>95.372050816696898</v>
      </c>
    </row>
    <row r="2114" spans="1:17" hidden="1" x14ac:dyDescent="0.3">
      <c r="A2114" t="s">
        <v>4388</v>
      </c>
      <c r="B2114" t="s">
        <v>4389</v>
      </c>
      <c r="C2114" t="str">
        <f>IFERROR(VLOOKUP(Table1[[#This Row],[Ticker]],[1]!Table1[[Symbol]:[Industry]],2,FALSE),"-")</f>
        <v>-</v>
      </c>
      <c r="D2114" t="s">
        <v>46</v>
      </c>
      <c r="E2114">
        <v>293.64494400000001</v>
      </c>
      <c r="F2114">
        <v>123.69</v>
      </c>
      <c r="G2114">
        <v>82.212389486960902</v>
      </c>
      <c r="H2114">
        <v>23.373326938197302</v>
      </c>
      <c r="I2114">
        <v>40.968971700006399</v>
      </c>
      <c r="J2114">
        <v>-9.1683620916725097</v>
      </c>
      <c r="K2114">
        <v>106.786701783534</v>
      </c>
      <c r="L2114">
        <v>89.744878766873498</v>
      </c>
      <c r="M2114">
        <v>51.822555208414101</v>
      </c>
      <c r="N2114">
        <v>1.80078299517702</v>
      </c>
      <c r="O2114">
        <v>15.6116096693346</v>
      </c>
      <c r="P2114">
        <v>115.86387434554899</v>
      </c>
      <c r="Q2114">
        <v>2.2515341756760999E-2</v>
      </c>
    </row>
    <row r="2115" spans="1:17" hidden="1" x14ac:dyDescent="0.3">
      <c r="A2115" t="s">
        <v>4390</v>
      </c>
      <c r="B2115" t="s">
        <v>4391</v>
      </c>
      <c r="C2115" t="str">
        <f>IFERROR(VLOOKUP(Table1[[#This Row],[Ticker]],[1]!Table1[[Symbol]:[Industry]],2,FALSE),"-")</f>
        <v>-</v>
      </c>
      <c r="D2115" t="s">
        <v>130</v>
      </c>
      <c r="E2115">
        <v>293.64217200000002</v>
      </c>
      <c r="F2115">
        <v>25.36</v>
      </c>
      <c r="G2115">
        <v>51.6726938884417</v>
      </c>
      <c r="H2115">
        <v>17.755640205369499</v>
      </c>
      <c r="I2115">
        <v>36.176986011276497</v>
      </c>
      <c r="J2115">
        <v>-1.0507150328489701</v>
      </c>
      <c r="K2115">
        <v>21.477568577807101</v>
      </c>
      <c r="L2115">
        <v>17.0549594154677</v>
      </c>
      <c r="M2115">
        <v>42.676830128909401</v>
      </c>
      <c r="N2115">
        <v>2.1733182876149999</v>
      </c>
      <c r="O2115">
        <v>10.8438485804416</v>
      </c>
      <c r="P2115">
        <v>106.178861788617</v>
      </c>
      <c r="Q2115">
        <v>8.4580366742632002E-2</v>
      </c>
    </row>
    <row r="2116" spans="1:17" hidden="1" x14ac:dyDescent="0.3">
      <c r="A2116" t="s">
        <v>4392</v>
      </c>
      <c r="B2116" t="s">
        <v>4393</v>
      </c>
      <c r="C2116" t="str">
        <f>IFERROR(VLOOKUP(Table1[[#This Row],[Ticker]],[1]!Table1[[Symbol]:[Industry]],2,FALSE),"-")</f>
        <v>-</v>
      </c>
      <c r="D2116" t="s">
        <v>78</v>
      </c>
      <c r="E2116">
        <v>293.09121399999998</v>
      </c>
      <c r="F2116">
        <v>13.06</v>
      </c>
      <c r="G2116">
        <v>45.721112661269999</v>
      </c>
      <c r="H2116">
        <v>-11.972399379675799</v>
      </c>
      <c r="I2116">
        <v>155.265737791058</v>
      </c>
      <c r="J2116">
        <v>-7.8390362007321803</v>
      </c>
      <c r="K2116">
        <v>13.369432877681099</v>
      </c>
      <c r="L2116">
        <v>9.5242676050766395</v>
      </c>
      <c r="M2116">
        <v>34.4414690994154</v>
      </c>
      <c r="N2116">
        <v>0.97304145733121095</v>
      </c>
      <c r="O2116">
        <v>28.637059724349101</v>
      </c>
      <c r="P2116">
        <v>252.972972972972</v>
      </c>
      <c r="Q2116">
        <v>5.8985716714919999E-2</v>
      </c>
    </row>
    <row r="2117" spans="1:17" hidden="1" x14ac:dyDescent="0.3">
      <c r="A2117" t="s">
        <v>4394</v>
      </c>
      <c r="B2117" t="s">
        <v>4395</v>
      </c>
      <c r="C2117" t="str">
        <f>IFERROR(VLOOKUP(Table1[[#This Row],[Ticker]],[1]!Table1[[Symbol]:[Industry]],2,FALSE),"-")</f>
        <v>-</v>
      </c>
      <c r="D2117" t="s">
        <v>308</v>
      </c>
      <c r="E2117">
        <v>292.59278801599999</v>
      </c>
      <c r="F2117">
        <v>169.21</v>
      </c>
      <c r="G2117">
        <v>46.466353941511798</v>
      </c>
      <c r="H2117">
        <v>-4.0089387162919499</v>
      </c>
      <c r="I2117">
        <v>-8.4016525693412092</v>
      </c>
      <c r="J2117">
        <v>-5.9737919559258996</v>
      </c>
      <c r="K2117">
        <v>179.62066553530099</v>
      </c>
      <c r="L2117">
        <v>156.76570401297701</v>
      </c>
      <c r="M2117">
        <v>26.561621368887099</v>
      </c>
      <c r="N2117">
        <v>0.92206961352235295</v>
      </c>
      <c r="O2117">
        <v>35.334791087997097</v>
      </c>
      <c r="P2117">
        <v>79.058201058201007</v>
      </c>
    </row>
    <row r="2118" spans="1:17" hidden="1" x14ac:dyDescent="0.3">
      <c r="A2118" t="s">
        <v>4396</v>
      </c>
      <c r="B2118" t="s">
        <v>4397</v>
      </c>
      <c r="C2118" t="str">
        <f>IFERROR(VLOOKUP(Table1[[#This Row],[Ticker]],[1]!Table1[[Symbol]:[Industry]],2,FALSE),"-")</f>
        <v>-</v>
      </c>
      <c r="E2118">
        <v>292.29123750000002</v>
      </c>
      <c r="F2118">
        <v>12.99</v>
      </c>
      <c r="G2118">
        <v>351.90356595754901</v>
      </c>
      <c r="H2118">
        <v>13.960942102403999</v>
      </c>
      <c r="I2118">
        <v>-10.410837186758901</v>
      </c>
      <c r="J2118">
        <v>-1.0507150328489701</v>
      </c>
      <c r="K2118">
        <v>12.544961945727399</v>
      </c>
      <c r="L2118">
        <v>10.836027660870601</v>
      </c>
      <c r="M2118">
        <v>63.662296922794098</v>
      </c>
      <c r="N2118">
        <v>0.261989978525411</v>
      </c>
      <c r="O2118">
        <v>47.036181678214</v>
      </c>
    </row>
    <row r="2119" spans="1:17" hidden="1" x14ac:dyDescent="0.3">
      <c r="A2119" t="s">
        <v>4398</v>
      </c>
      <c r="B2119" t="s">
        <v>4399</v>
      </c>
      <c r="C2119" t="str">
        <f>IFERROR(VLOOKUP(Table1[[#This Row],[Ticker]],[1]!Table1[[Symbol]:[Industry]],2,FALSE),"-")</f>
        <v>-</v>
      </c>
      <c r="D2119" t="s">
        <v>258</v>
      </c>
      <c r="E2119">
        <v>291.31200000000001</v>
      </c>
      <c r="F2119">
        <v>856.8</v>
      </c>
      <c r="G2119">
        <v>168.560805776553</v>
      </c>
      <c r="H2119">
        <v>4.2844798634268697</v>
      </c>
      <c r="I2119">
        <v>36.484737548229603</v>
      </c>
      <c r="J2119">
        <v>0.87649225803161801</v>
      </c>
      <c r="K2119">
        <v>798.10441390951996</v>
      </c>
      <c r="L2119">
        <v>641.67899683977396</v>
      </c>
      <c r="M2119">
        <v>53.6119027796423</v>
      </c>
      <c r="N2119">
        <v>0.89188140284540895</v>
      </c>
      <c r="O2119">
        <v>8.1932773109243797</v>
      </c>
      <c r="P2119">
        <v>208.58995137763301</v>
      </c>
      <c r="Q2119">
        <v>0.163598468693259</v>
      </c>
    </row>
    <row r="2120" spans="1:17" hidden="1" x14ac:dyDescent="0.3">
      <c r="A2120" t="s">
        <v>4400</v>
      </c>
      <c r="B2120" t="s">
        <v>4401</v>
      </c>
      <c r="C2120" t="str">
        <f>IFERROR(VLOOKUP(Table1[[#This Row],[Ticker]],[1]!Table1[[Symbol]:[Industry]],2,FALSE),"-")</f>
        <v>-</v>
      </c>
      <c r="D2120" t="s">
        <v>901</v>
      </c>
      <c r="E2120">
        <v>290.83215766000001</v>
      </c>
      <c r="F2120">
        <v>86.02</v>
      </c>
      <c r="G2120">
        <v>38.984719611063497</v>
      </c>
      <c r="H2120">
        <v>-1.4284632917346101</v>
      </c>
      <c r="I2120">
        <v>38.988400655330601</v>
      </c>
      <c r="J2120">
        <v>-5.4243414064753503</v>
      </c>
      <c r="K2120">
        <v>88.251124060807797</v>
      </c>
      <c r="L2120">
        <v>77.354385787998794</v>
      </c>
      <c r="M2120">
        <v>48.7332473629044</v>
      </c>
      <c r="N2120">
        <v>2.2625699755761302</v>
      </c>
      <c r="O2120">
        <v>37.991164845384802</v>
      </c>
      <c r="P2120">
        <v>89.054945054944994</v>
      </c>
      <c r="Q2120">
        <v>1.1489720379040001E-3</v>
      </c>
    </row>
    <row r="2121" spans="1:17" hidden="1" x14ac:dyDescent="0.3">
      <c r="A2121" t="s">
        <v>4402</v>
      </c>
      <c r="B2121" t="s">
        <v>4403</v>
      </c>
      <c r="C2121" t="str">
        <f>IFERROR(VLOOKUP(Table1[[#This Row],[Ticker]],[1]!Table1[[Symbol]:[Industry]],2,FALSE),"-")</f>
        <v>-</v>
      </c>
      <c r="D2121" t="s">
        <v>258</v>
      </c>
      <c r="E2121">
        <v>290.60700486000002</v>
      </c>
      <c r="F2121">
        <v>12.27</v>
      </c>
      <c r="G2121">
        <v>9.9101470430220004</v>
      </c>
      <c r="H2121">
        <v>16.7223680621846</v>
      </c>
      <c r="I2121">
        <v>-16.5158397048049</v>
      </c>
      <c r="J2121">
        <v>-0.22083951417678199</v>
      </c>
      <c r="K2121">
        <v>11.330626559868501</v>
      </c>
      <c r="L2121">
        <v>10.818374255004599</v>
      </c>
      <c r="M2121">
        <v>49.605353592790799</v>
      </c>
      <c r="N2121">
        <v>0.36251739323916499</v>
      </c>
      <c r="O2121">
        <v>20.863895680521601</v>
      </c>
      <c r="P2121">
        <v>45.2071005917159</v>
      </c>
      <c r="Q2121">
        <v>5.3234202350305002E-2</v>
      </c>
    </row>
    <row r="2122" spans="1:17" hidden="1" x14ac:dyDescent="0.3">
      <c r="A2122" t="s">
        <v>4404</v>
      </c>
      <c r="B2122" t="s">
        <v>4405</v>
      </c>
      <c r="C2122" t="str">
        <f>IFERROR(VLOOKUP(Table1[[#This Row],[Ticker]],[1]!Table1[[Symbol]:[Industry]],2,FALSE),"-")</f>
        <v>-</v>
      </c>
      <c r="D2122" t="s">
        <v>258</v>
      </c>
      <c r="E2122">
        <v>290.284425</v>
      </c>
      <c r="F2122">
        <v>1327.5</v>
      </c>
      <c r="G2122">
        <v>83.253549293659802</v>
      </c>
      <c r="H2122">
        <v>-2.67029415734235</v>
      </c>
      <c r="I2122">
        <v>33.177756523800198</v>
      </c>
      <c r="J2122">
        <v>-4.4430983076104997</v>
      </c>
      <c r="K2122">
        <v>1287.18862551245</v>
      </c>
      <c r="L2122">
        <v>1053.45903213819</v>
      </c>
      <c r="M2122">
        <v>40.683493499021999</v>
      </c>
      <c r="N2122">
        <v>0.5021547301457</v>
      </c>
      <c r="O2122">
        <v>14.5009416195856</v>
      </c>
      <c r="P2122">
        <v>121.23156403633</v>
      </c>
      <c r="Q2122">
        <v>0.11853160109462101</v>
      </c>
    </row>
    <row r="2123" spans="1:17" hidden="1" x14ac:dyDescent="0.3">
      <c r="A2123" t="s">
        <v>4406</v>
      </c>
      <c r="B2123" t="s">
        <v>4407</v>
      </c>
      <c r="C2123" t="str">
        <f>IFERROR(VLOOKUP(Table1[[#This Row],[Ticker]],[1]!Table1[[Symbol]:[Industry]],2,FALSE),"-")</f>
        <v>-</v>
      </c>
      <c r="D2123" t="s">
        <v>710</v>
      </c>
      <c r="E2123">
        <v>289.87586241999998</v>
      </c>
      <c r="F2123">
        <v>293.89999999999998</v>
      </c>
      <c r="G2123">
        <v>17.034576482662299</v>
      </c>
      <c r="H2123">
        <v>-5.7098353276458704</v>
      </c>
      <c r="I2123">
        <v>60.556230486236203</v>
      </c>
      <c r="J2123">
        <v>-6.4714270069590096</v>
      </c>
      <c r="K2123">
        <v>290.26437124793898</v>
      </c>
      <c r="L2123">
        <v>252.00551194565699</v>
      </c>
      <c r="M2123">
        <v>39.647933624505697</v>
      </c>
      <c r="N2123">
        <v>0.94094924710208105</v>
      </c>
      <c r="O2123">
        <v>25.825110581830501</v>
      </c>
      <c r="P2123">
        <v>94.571333995365706</v>
      </c>
      <c r="Q2123">
        <v>8.3843715430913998E-2</v>
      </c>
    </row>
    <row r="2124" spans="1:17" hidden="1" x14ac:dyDescent="0.3">
      <c r="A2124" t="s">
        <v>4408</v>
      </c>
      <c r="B2124" t="s">
        <v>4409</v>
      </c>
      <c r="C2124" t="str">
        <f>IFERROR(VLOOKUP(Table1[[#This Row],[Ticker]],[1]!Table1[[Symbol]:[Industry]],2,FALSE),"-")</f>
        <v>-</v>
      </c>
      <c r="D2124" t="s">
        <v>220</v>
      </c>
      <c r="E2124">
        <v>289.59156825000002</v>
      </c>
      <c r="F2124">
        <v>150.57</v>
      </c>
      <c r="G2124">
        <v>12.920017992908701</v>
      </c>
      <c r="H2124">
        <v>15.309177804166801</v>
      </c>
      <c r="I2124">
        <v>4.6027669466989698</v>
      </c>
      <c r="J2124">
        <v>6.06909567913209</v>
      </c>
      <c r="K2124">
        <v>131.271188246295</v>
      </c>
      <c r="L2124">
        <v>125.660233150894</v>
      </c>
      <c r="M2124">
        <v>80.057558038999701</v>
      </c>
      <c r="N2124">
        <v>2.4965175560794601</v>
      </c>
      <c r="O2124">
        <v>4.2704389984724802</v>
      </c>
      <c r="P2124">
        <v>43.399999999999899</v>
      </c>
      <c r="Q2124">
        <v>-2.1368735504270001E-3</v>
      </c>
    </row>
    <row r="2125" spans="1:17" hidden="1" x14ac:dyDescent="0.3">
      <c r="A2125" t="s">
        <v>4410</v>
      </c>
      <c r="B2125" t="s">
        <v>4411</v>
      </c>
      <c r="C2125" t="str">
        <f>IFERROR(VLOOKUP(Table1[[#This Row],[Ticker]],[1]!Table1[[Symbol]:[Industry]],2,FALSE),"-")</f>
        <v>-</v>
      </c>
      <c r="D2125" t="s">
        <v>409</v>
      </c>
      <c r="E2125">
        <v>289.06905160000002</v>
      </c>
      <c r="F2125">
        <v>796.8</v>
      </c>
      <c r="G2125">
        <v>81.830036545784395</v>
      </c>
      <c r="H2125">
        <v>5.3667250175651997</v>
      </c>
      <c r="I2125">
        <v>14.4133589846461</v>
      </c>
      <c r="J2125">
        <v>1.42791744578349</v>
      </c>
      <c r="K2125">
        <v>771.56247343454402</v>
      </c>
      <c r="L2125">
        <v>682.32971040475798</v>
      </c>
      <c r="M2125">
        <v>48.694033744581702</v>
      </c>
      <c r="N2125">
        <v>0.77947223129925403</v>
      </c>
      <c r="O2125">
        <v>16.735692771084299</v>
      </c>
      <c r="P2125">
        <v>123.82022471910101</v>
      </c>
      <c r="Q2125">
        <v>4.4718040603283001E-2</v>
      </c>
    </row>
    <row r="2126" spans="1:17" hidden="1" x14ac:dyDescent="0.3">
      <c r="A2126" t="s">
        <v>4412</v>
      </c>
      <c r="B2126" t="s">
        <v>4413</v>
      </c>
      <c r="C2126" t="str">
        <f>IFERROR(VLOOKUP(Table1[[#This Row],[Ticker]],[1]!Table1[[Symbol]:[Industry]],2,FALSE),"-")</f>
        <v>-</v>
      </c>
      <c r="D2126" t="s">
        <v>384</v>
      </c>
      <c r="E2126">
        <v>288.954474414</v>
      </c>
      <c r="F2126">
        <v>30.19</v>
      </c>
      <c r="G2126">
        <v>29.948593246815399</v>
      </c>
      <c r="H2126">
        <v>-3.7868062497419701</v>
      </c>
      <c r="I2126">
        <v>-11.2979870366211</v>
      </c>
      <c r="J2126">
        <v>-7.44527285597822</v>
      </c>
      <c r="K2126">
        <v>26.6012065447546</v>
      </c>
      <c r="L2126">
        <v>26.286253008201701</v>
      </c>
      <c r="M2126">
        <v>72.2326228967069</v>
      </c>
      <c r="N2126">
        <v>2.2016443199115798</v>
      </c>
      <c r="O2126">
        <v>23.882080158992999</v>
      </c>
      <c r="P2126">
        <v>67.257617728531798</v>
      </c>
      <c r="Q2126">
        <v>6.3951085457884999E-2</v>
      </c>
    </row>
    <row r="2127" spans="1:17" hidden="1" x14ac:dyDescent="0.3">
      <c r="A2127" t="s">
        <v>4414</v>
      </c>
      <c r="B2127" t="s">
        <v>4415</v>
      </c>
      <c r="C2127" t="str">
        <f>IFERROR(VLOOKUP(Table1[[#This Row],[Ticker]],[1]!Table1[[Symbol]:[Industry]],2,FALSE),"-")</f>
        <v>-</v>
      </c>
      <c r="D2127" t="s">
        <v>143</v>
      </c>
      <c r="E2127">
        <v>287.69834730000002</v>
      </c>
      <c r="F2127">
        <v>265</v>
      </c>
      <c r="G2127">
        <v>265.762828273997</v>
      </c>
      <c r="H2127">
        <v>-2.8764912534047098</v>
      </c>
      <c r="I2127">
        <v>-5.5397597520643096</v>
      </c>
      <c r="J2127">
        <v>-5.1480490818738396</v>
      </c>
      <c r="K2127">
        <v>266.45202786626101</v>
      </c>
      <c r="L2127">
        <v>229.40638943972601</v>
      </c>
      <c r="M2127">
        <v>39.133755136588903</v>
      </c>
      <c r="N2127">
        <v>0.20726661768062399</v>
      </c>
      <c r="O2127">
        <v>35.924528301886703</v>
      </c>
      <c r="P2127">
        <v>310.85271317829398</v>
      </c>
      <c r="Q2127">
        <v>0.20341225916807301</v>
      </c>
    </row>
    <row r="2128" spans="1:17" hidden="1" x14ac:dyDescent="0.3">
      <c r="A2128" t="s">
        <v>4416</v>
      </c>
      <c r="B2128" t="s">
        <v>4417</v>
      </c>
      <c r="C2128" t="str">
        <f>IFERROR(VLOOKUP(Table1[[#This Row],[Ticker]],[1]!Table1[[Symbol]:[Industry]],2,FALSE),"-")</f>
        <v>-</v>
      </c>
      <c r="E2128">
        <v>287.643161378</v>
      </c>
      <c r="F2128">
        <v>85.57</v>
      </c>
      <c r="G2128">
        <v>-56.494539040310897</v>
      </c>
      <c r="H2128">
        <v>-40.161625470555798</v>
      </c>
      <c r="I2128">
        <v>-42.089450039935002</v>
      </c>
      <c r="J2128">
        <v>-22.687969934809701</v>
      </c>
      <c r="M2128">
        <v>28.029782407337098</v>
      </c>
      <c r="O2128">
        <v>53.7220988664251</v>
      </c>
      <c r="P2128">
        <v>12.5921052631578</v>
      </c>
    </row>
    <row r="2129" spans="1:17" hidden="1" x14ac:dyDescent="0.3">
      <c r="A2129" t="s">
        <v>4418</v>
      </c>
      <c r="B2129" t="s">
        <v>4419</v>
      </c>
      <c r="C2129" t="str">
        <f>IFERROR(VLOOKUP(Table1[[#This Row],[Ticker]],[1]!Table1[[Symbol]:[Industry]],2,FALSE),"-")</f>
        <v>-</v>
      </c>
      <c r="D2129" t="s">
        <v>122</v>
      </c>
      <c r="E2129">
        <v>287.15717332999998</v>
      </c>
      <c r="F2129">
        <v>358.55</v>
      </c>
      <c r="G2129">
        <v>-10.5101754343022</v>
      </c>
      <c r="H2129">
        <v>-11.8307224738502</v>
      </c>
      <c r="I2129">
        <v>-26.491260551487098</v>
      </c>
      <c r="J2129">
        <v>-4.6549177193764404</v>
      </c>
      <c r="K2129">
        <v>358.265604331367</v>
      </c>
      <c r="L2129">
        <v>354.21247031002599</v>
      </c>
      <c r="M2129">
        <v>41.267744641951403</v>
      </c>
      <c r="N2129">
        <v>1.0483118042417801</v>
      </c>
      <c r="O2129">
        <v>31.0835308883</v>
      </c>
      <c r="P2129">
        <v>23.637931034482701</v>
      </c>
      <c r="Q2129">
        <v>3.5933802214450001E-3</v>
      </c>
    </row>
    <row r="2130" spans="1:17" hidden="1" x14ac:dyDescent="0.3">
      <c r="A2130" t="s">
        <v>4420</v>
      </c>
      <c r="B2130" t="s">
        <v>4421</v>
      </c>
      <c r="C2130" t="str">
        <f>IFERROR(VLOOKUP(Table1[[#This Row],[Ticker]],[1]!Table1[[Symbol]:[Industry]],2,FALSE),"-")</f>
        <v>-</v>
      </c>
      <c r="D2130" t="s">
        <v>713</v>
      </c>
      <c r="E2130">
        <v>286.83496256799998</v>
      </c>
      <c r="F2130">
        <v>261.43</v>
      </c>
      <c r="G2130">
        <v>0.75297769380902901</v>
      </c>
      <c r="H2130">
        <v>-0.67418504242322297</v>
      </c>
      <c r="I2130">
        <v>1.01876597050424</v>
      </c>
      <c r="J2130">
        <v>-0.260017358430366</v>
      </c>
      <c r="K2130">
        <v>248.86227185232499</v>
      </c>
      <c r="L2130">
        <v>231.42953547883499</v>
      </c>
      <c r="M2130">
        <v>58.2466499100683</v>
      </c>
      <c r="N2130">
        <v>0.43103071869975201</v>
      </c>
      <c r="O2130">
        <v>1.8054546150021</v>
      </c>
      <c r="P2130">
        <v>31.411480848497</v>
      </c>
      <c r="Q2130">
        <v>4.1697795445031001E-2</v>
      </c>
    </row>
    <row r="2131" spans="1:17" hidden="1" x14ac:dyDescent="0.3">
      <c r="A2131" t="s">
        <v>4422</v>
      </c>
      <c r="B2131" t="s">
        <v>4423</v>
      </c>
      <c r="C2131" t="str">
        <f>IFERROR(VLOOKUP(Table1[[#This Row],[Ticker]],[1]!Table1[[Symbol]:[Industry]],2,FALSE),"-")</f>
        <v>-</v>
      </c>
      <c r="E2131">
        <v>286.469358</v>
      </c>
      <c r="F2131">
        <v>281.14999999999998</v>
      </c>
      <c r="G2131">
        <v>453.36412160396497</v>
      </c>
      <c r="H2131">
        <v>-2.5914542227236899</v>
      </c>
      <c r="I2131">
        <v>5.9297899896784196</v>
      </c>
      <c r="J2131">
        <v>-7.5668440651070297</v>
      </c>
      <c r="K2131">
        <v>280.20912757242797</v>
      </c>
      <c r="L2131">
        <v>208.90279799742299</v>
      </c>
      <c r="M2131">
        <v>34.450602897910798</v>
      </c>
      <c r="N2131">
        <v>0.39922008286619498</v>
      </c>
      <c r="O2131">
        <v>22.7102969944869</v>
      </c>
      <c r="P2131">
        <v>488.179916317991</v>
      </c>
    </row>
    <row r="2132" spans="1:17" hidden="1" x14ac:dyDescent="0.3">
      <c r="A2132" t="s">
        <v>4424</v>
      </c>
      <c r="B2132" t="s">
        <v>4425</v>
      </c>
      <c r="C2132" t="str">
        <f>IFERROR(VLOOKUP(Table1[[#This Row],[Ticker]],[1]!Table1[[Symbol]:[Industry]],2,FALSE),"-")</f>
        <v>-</v>
      </c>
      <c r="D2132" t="s">
        <v>140</v>
      </c>
      <c r="E2132">
        <v>286.37108128</v>
      </c>
      <c r="F2132">
        <v>273.2</v>
      </c>
      <c r="G2132">
        <v>59.8648412996044</v>
      </c>
      <c r="H2132">
        <v>-9.0149200734085806</v>
      </c>
      <c r="I2132">
        <v>-6.1879513769166197</v>
      </c>
      <c r="J2132">
        <v>-4.6343327802892498</v>
      </c>
      <c r="K2132">
        <v>288.30433166496601</v>
      </c>
      <c r="L2132">
        <v>261.56708697612902</v>
      </c>
      <c r="M2132">
        <v>31.8542183773407</v>
      </c>
      <c r="N2132">
        <v>0.68709534368070901</v>
      </c>
      <c r="O2132">
        <v>18.594436310395299</v>
      </c>
      <c r="P2132">
        <v>90.648988136775898</v>
      </c>
      <c r="Q2132">
        <v>6.0394034013253002E-2</v>
      </c>
    </row>
    <row r="2133" spans="1:17" hidden="1" x14ac:dyDescent="0.3">
      <c r="A2133" t="s">
        <v>4426</v>
      </c>
      <c r="B2133" t="s">
        <v>4427</v>
      </c>
      <c r="C2133" t="str">
        <f>IFERROR(VLOOKUP(Table1[[#This Row],[Ticker]],[1]!Table1[[Symbol]:[Industry]],2,FALSE),"-")</f>
        <v>-</v>
      </c>
      <c r="E2133">
        <v>285.38962186200001</v>
      </c>
      <c r="F2133">
        <v>2.74</v>
      </c>
      <c r="G2133">
        <v>1.81099402798672E-2</v>
      </c>
      <c r="H2133">
        <v>7.61553045534703</v>
      </c>
      <c r="I2133">
        <v>1.4923271922508401</v>
      </c>
      <c r="J2133">
        <v>1.28391531734557</v>
      </c>
      <c r="K2133">
        <v>2.43561292089576</v>
      </c>
      <c r="L2133">
        <v>2.3151359050070499</v>
      </c>
      <c r="M2133">
        <v>82.018036872902798</v>
      </c>
      <c r="N2133">
        <v>1.85312879450909</v>
      </c>
      <c r="O2133">
        <v>24.817518248175102</v>
      </c>
      <c r="P2133">
        <v>76.774193548387103</v>
      </c>
      <c r="Q2133">
        <v>-6.4965923902757003E-2</v>
      </c>
    </row>
    <row r="2134" spans="1:17" hidden="1" x14ac:dyDescent="0.3">
      <c r="A2134" t="s">
        <v>4428</v>
      </c>
      <c r="B2134" t="s">
        <v>4429</v>
      </c>
      <c r="C2134" t="str">
        <f>IFERROR(VLOOKUP(Table1[[#This Row],[Ticker]],[1]!Table1[[Symbol]:[Industry]],2,FALSE),"-")</f>
        <v>-</v>
      </c>
      <c r="D2134" t="s">
        <v>159</v>
      </c>
      <c r="E2134">
        <v>285.30599999999998</v>
      </c>
      <c r="F2134">
        <v>207.86</v>
      </c>
      <c r="G2134">
        <v>97.5953426682334</v>
      </c>
      <c r="H2134">
        <v>-15.192459828371399</v>
      </c>
      <c r="I2134">
        <v>48.873800430597797</v>
      </c>
      <c r="J2134">
        <v>-8.1912849976264397</v>
      </c>
      <c r="K2134">
        <v>199.81595514136399</v>
      </c>
      <c r="L2134">
        <v>150.68346481267</v>
      </c>
      <c r="M2134">
        <v>34.0764299558288</v>
      </c>
      <c r="N2134">
        <v>0.329793686248471</v>
      </c>
      <c r="O2134">
        <v>12.6960454151832</v>
      </c>
      <c r="P2134">
        <v>184.73972602739701</v>
      </c>
      <c r="Q2134">
        <v>0.105027154037582</v>
      </c>
    </row>
    <row r="2135" spans="1:17" hidden="1" x14ac:dyDescent="0.3">
      <c r="A2135" t="s">
        <v>4430</v>
      </c>
      <c r="B2135" t="s">
        <v>4431</v>
      </c>
      <c r="C2135" t="str">
        <f>IFERROR(VLOOKUP(Table1[[#This Row],[Ticker]],[1]!Table1[[Symbol]:[Industry]],2,FALSE),"-")</f>
        <v>-</v>
      </c>
      <c r="D2135" t="s">
        <v>557</v>
      </c>
      <c r="E2135">
        <v>284.60000000000002</v>
      </c>
      <c r="F2135">
        <v>284.25</v>
      </c>
      <c r="G2135">
        <v>-6.7369090609100999</v>
      </c>
      <c r="H2135">
        <v>-9.7012312586982095</v>
      </c>
      <c r="I2135">
        <v>1.2870954531094101</v>
      </c>
      <c r="J2135">
        <v>-2.66701861682649</v>
      </c>
      <c r="K2135">
        <v>293.909563137009</v>
      </c>
      <c r="L2135">
        <v>287.05103978398199</v>
      </c>
      <c r="M2135">
        <v>56.1752262152607</v>
      </c>
      <c r="N2135">
        <v>1.18470793821292</v>
      </c>
      <c r="O2135">
        <v>31.3280562884784</v>
      </c>
      <c r="P2135">
        <v>38.523391812865498</v>
      </c>
      <c r="Q2135">
        <v>0.11336516578681</v>
      </c>
    </row>
    <row r="2136" spans="1:17" hidden="1" x14ac:dyDescent="0.3">
      <c r="A2136" t="s">
        <v>4432</v>
      </c>
      <c r="B2136" t="s">
        <v>4433</v>
      </c>
      <c r="C2136" t="str">
        <f>IFERROR(VLOOKUP(Table1[[#This Row],[Ticker]],[1]!Table1[[Symbol]:[Industry]],2,FALSE),"-")</f>
        <v>-</v>
      </c>
      <c r="E2136">
        <v>284.35681920000002</v>
      </c>
      <c r="F2136">
        <v>116.4</v>
      </c>
      <c r="G2136">
        <v>-17.622065932633799</v>
      </c>
      <c r="H2136">
        <v>11.450438237623199</v>
      </c>
      <c r="I2136">
        <v>-3.21697693225796</v>
      </c>
      <c r="J2136">
        <v>-17.0718417934123</v>
      </c>
      <c r="O2136">
        <v>23.883161512027399</v>
      </c>
      <c r="P2136">
        <v>13.4502923976608</v>
      </c>
    </row>
    <row r="2137" spans="1:17" hidden="1" x14ac:dyDescent="0.3">
      <c r="A2137" t="s">
        <v>4434</v>
      </c>
      <c r="B2137" t="s">
        <v>4435</v>
      </c>
      <c r="C2137" t="str">
        <f>IFERROR(VLOOKUP(Table1[[#This Row],[Ticker]],[1]!Table1[[Symbol]:[Industry]],2,FALSE),"-")</f>
        <v>-</v>
      </c>
      <c r="D2137" t="s">
        <v>46</v>
      </c>
      <c r="E2137">
        <v>283.57799999999997</v>
      </c>
      <c r="F2137">
        <v>186.6</v>
      </c>
      <c r="G2137">
        <v>-41.044113114079401</v>
      </c>
      <c r="H2137">
        <v>-11.7428060671685</v>
      </c>
      <c r="I2137">
        <v>-26.639024113703599</v>
      </c>
      <c r="J2137">
        <v>-17.921130680770698</v>
      </c>
      <c r="K2137">
        <v>195.67003176682999</v>
      </c>
      <c r="M2137">
        <v>42.385564491818499</v>
      </c>
      <c r="N2137">
        <v>0.65296497786789498</v>
      </c>
      <c r="O2137">
        <v>72.9903536977492</v>
      </c>
      <c r="P2137">
        <v>28.6452947259565</v>
      </c>
    </row>
    <row r="2138" spans="1:17" hidden="1" x14ac:dyDescent="0.3">
      <c r="A2138" t="s">
        <v>4436</v>
      </c>
      <c r="B2138" t="s">
        <v>4437</v>
      </c>
      <c r="C2138" t="str">
        <f>IFERROR(VLOOKUP(Table1[[#This Row],[Ticker]],[1]!Table1[[Symbol]:[Industry]],2,FALSE),"-")</f>
        <v>-</v>
      </c>
      <c r="D2138" t="s">
        <v>153</v>
      </c>
      <c r="E2138">
        <v>282.98691778</v>
      </c>
      <c r="F2138">
        <v>268.05</v>
      </c>
      <c r="G2138">
        <v>-9.75644994070203</v>
      </c>
      <c r="H2138">
        <v>-4.7212515581874799</v>
      </c>
      <c r="I2138">
        <v>-15.361475527184901</v>
      </c>
      <c r="J2138">
        <v>-2.4581224402563899</v>
      </c>
      <c r="K2138">
        <v>264.47931762099103</v>
      </c>
      <c r="L2138">
        <v>259.73281303002</v>
      </c>
      <c r="M2138">
        <v>69.068727375531907</v>
      </c>
      <c r="N2138">
        <v>0.83731052781326398</v>
      </c>
      <c r="O2138">
        <v>21.7683268047006</v>
      </c>
      <c r="P2138">
        <v>18.083700440528599</v>
      </c>
      <c r="Q2138">
        <v>6.7445355498182993E-2</v>
      </c>
    </row>
    <row r="2139" spans="1:17" hidden="1" x14ac:dyDescent="0.3">
      <c r="A2139" t="s">
        <v>4438</v>
      </c>
      <c r="B2139" t="s">
        <v>4439</v>
      </c>
      <c r="C2139" t="str">
        <f>IFERROR(VLOOKUP(Table1[[#This Row],[Ticker]],[1]!Table1[[Symbol]:[Industry]],2,FALSE),"-")</f>
        <v>-</v>
      </c>
      <c r="D2139" t="s">
        <v>647</v>
      </c>
      <c r="E2139">
        <v>282.65148449999998</v>
      </c>
      <c r="F2139">
        <v>70.02</v>
      </c>
      <c r="G2139">
        <v>-15.5986995682377</v>
      </c>
      <c r="H2139">
        <v>-10.405162302187801</v>
      </c>
      <c r="I2139">
        <v>-47.339128866499401</v>
      </c>
      <c r="J2139">
        <v>-2.5854939683600802</v>
      </c>
      <c r="K2139">
        <v>74.250959679309702</v>
      </c>
      <c r="L2139">
        <v>75.862831182138095</v>
      </c>
      <c r="M2139">
        <v>33.384589251078999</v>
      </c>
      <c r="N2139">
        <v>0.69547174259084998</v>
      </c>
      <c r="O2139">
        <v>78.449014567266502</v>
      </c>
      <c r="P2139">
        <v>21.562499999999901</v>
      </c>
      <c r="Q2139">
        <v>0.11010983684747</v>
      </c>
    </row>
    <row r="2140" spans="1:17" hidden="1" x14ac:dyDescent="0.3">
      <c r="A2140" t="s">
        <v>4440</v>
      </c>
      <c r="B2140" t="s">
        <v>4441</v>
      </c>
      <c r="C2140" t="str">
        <f>IFERROR(VLOOKUP(Table1[[#This Row],[Ticker]],[1]!Table1[[Symbol]:[Industry]],2,FALSE),"-")</f>
        <v>-</v>
      </c>
      <c r="D2140" t="s">
        <v>75</v>
      </c>
      <c r="E2140">
        <v>282.64690023000003</v>
      </c>
      <c r="F2140">
        <v>193.1</v>
      </c>
      <c r="G2140">
        <v>352.300333575487</v>
      </c>
      <c r="H2140">
        <v>17.279369301342001</v>
      </c>
      <c r="I2140">
        <v>183.90479842907001</v>
      </c>
      <c r="J2140">
        <v>-2.0059689292793399</v>
      </c>
      <c r="K2140">
        <v>173.13722211423499</v>
      </c>
      <c r="L2140">
        <v>117.050607349326</v>
      </c>
      <c r="M2140">
        <v>48.363517613265202</v>
      </c>
      <c r="N2140">
        <v>0.34028720155149</v>
      </c>
      <c r="O2140">
        <v>7.6903158984981701</v>
      </c>
      <c r="P2140">
        <v>522.90322580645102</v>
      </c>
      <c r="Q2140">
        <v>0.21055407242238</v>
      </c>
    </row>
    <row r="2141" spans="1:17" hidden="1" x14ac:dyDescent="0.3">
      <c r="A2141" t="s">
        <v>4442</v>
      </c>
      <c r="B2141" t="s">
        <v>4443</v>
      </c>
      <c r="C2141" t="str">
        <f>IFERROR(VLOOKUP(Table1[[#This Row],[Ticker]],[1]!Table1[[Symbol]:[Industry]],2,FALSE),"-")</f>
        <v>-</v>
      </c>
      <c r="E2141">
        <v>282.56080023999999</v>
      </c>
      <c r="F2141">
        <v>125.6</v>
      </c>
      <c r="G2141">
        <v>36.756651027193399</v>
      </c>
      <c r="H2141">
        <v>32.064473325342497</v>
      </c>
      <c r="I2141">
        <v>52.596834613348797</v>
      </c>
      <c r="J2141">
        <v>14.0534516338176</v>
      </c>
      <c r="K2141">
        <v>106.163590490792</v>
      </c>
      <c r="M2141">
        <v>59.668432688422499</v>
      </c>
      <c r="N2141">
        <v>2.14579482061936</v>
      </c>
      <c r="O2141">
        <v>17.0382165605095</v>
      </c>
      <c r="P2141">
        <v>91.084740605507307</v>
      </c>
    </row>
    <row r="2142" spans="1:17" hidden="1" x14ac:dyDescent="0.3">
      <c r="A2142" t="s">
        <v>4444</v>
      </c>
      <c r="B2142" t="s">
        <v>4445</v>
      </c>
      <c r="C2142" t="str">
        <f>IFERROR(VLOOKUP(Table1[[#This Row],[Ticker]],[1]!Table1[[Symbol]:[Industry]],2,FALSE),"-")</f>
        <v>-</v>
      </c>
      <c r="D2142" t="s">
        <v>220</v>
      </c>
      <c r="E2142">
        <v>282.39200640000001</v>
      </c>
      <c r="F2142">
        <v>223.05</v>
      </c>
      <c r="G2142">
        <v>174.451134500574</v>
      </c>
      <c r="H2142">
        <v>-9.3449899935455107</v>
      </c>
      <c r="I2142">
        <v>48.455855943582399</v>
      </c>
      <c r="J2142">
        <v>-4.0326106665017996</v>
      </c>
      <c r="K2142">
        <v>202.63829935281899</v>
      </c>
      <c r="L2142">
        <v>149.31438701573401</v>
      </c>
      <c r="M2142">
        <v>40.192373628501898</v>
      </c>
      <c r="N2142">
        <v>0.43514086551393499</v>
      </c>
      <c r="O2142">
        <v>18.583277292086901</v>
      </c>
      <c r="P2142">
        <v>207.655172413793</v>
      </c>
      <c r="Q2142">
        <v>0.16107345086182501</v>
      </c>
    </row>
    <row r="2143" spans="1:17" hidden="1" x14ac:dyDescent="0.3">
      <c r="A2143" t="s">
        <v>4446</v>
      </c>
      <c r="B2143" t="s">
        <v>4447</v>
      </c>
      <c r="C2143" t="str">
        <f>IFERROR(VLOOKUP(Table1[[#This Row],[Ticker]],[1]!Table1[[Symbol]:[Industry]],2,FALSE),"-")</f>
        <v>-</v>
      </c>
      <c r="E2143">
        <v>281.70200996</v>
      </c>
      <c r="F2143">
        <v>23.24</v>
      </c>
      <c r="G2143">
        <v>-5.4423380015512901</v>
      </c>
      <c r="H2143">
        <v>-5.1381546958144702</v>
      </c>
      <c r="I2143">
        <v>-37.204963682647801</v>
      </c>
      <c r="J2143">
        <v>-3.0019345450441</v>
      </c>
      <c r="K2143">
        <v>22.9555162313893</v>
      </c>
      <c r="L2143">
        <v>23.963614111877899</v>
      </c>
      <c r="M2143">
        <v>55.320294762639797</v>
      </c>
      <c r="N2143">
        <v>0.92931517691460996</v>
      </c>
      <c r="O2143">
        <v>58.347676419965502</v>
      </c>
      <c r="P2143">
        <v>30.9295774647887</v>
      </c>
      <c r="Q2143">
        <v>4.8230300441567002E-2</v>
      </c>
    </row>
    <row r="2144" spans="1:17" hidden="1" x14ac:dyDescent="0.3">
      <c r="A2144" t="s">
        <v>4448</v>
      </c>
      <c r="B2144" t="s">
        <v>4449</v>
      </c>
      <c r="C2144" t="str">
        <f>IFERROR(VLOOKUP(Table1[[#This Row],[Ticker]],[1]!Table1[[Symbol]:[Industry]],2,FALSE),"-")</f>
        <v>-</v>
      </c>
      <c r="D2144" t="s">
        <v>901</v>
      </c>
      <c r="E2144">
        <v>281.47924</v>
      </c>
      <c r="F2144">
        <v>205.05</v>
      </c>
      <c r="G2144">
        <v>30.558607974355802</v>
      </c>
      <c r="H2144">
        <v>15.5135148239196</v>
      </c>
      <c r="I2144">
        <v>44.963696974731697</v>
      </c>
      <c r="J2144">
        <v>-9.83647759198392</v>
      </c>
      <c r="K2144">
        <v>182.904656369458</v>
      </c>
      <c r="M2144">
        <v>46.6511331182422</v>
      </c>
      <c r="N2144">
        <v>0.80882720920832296</v>
      </c>
      <c r="O2144">
        <v>21.872713972201801</v>
      </c>
      <c r="P2144">
        <v>78.149435273674996</v>
      </c>
    </row>
    <row r="2145" spans="1:17" hidden="1" x14ac:dyDescent="0.3">
      <c r="A2145" t="s">
        <v>4450</v>
      </c>
      <c r="B2145" t="s">
        <v>4451</v>
      </c>
      <c r="C2145" t="str">
        <f>IFERROR(VLOOKUP(Table1[[#This Row],[Ticker]],[1]!Table1[[Symbol]:[Industry]],2,FALSE),"-")</f>
        <v>-</v>
      </c>
      <c r="D2145" t="s">
        <v>1662</v>
      </c>
      <c r="E2145">
        <v>280.92734243000001</v>
      </c>
      <c r="F2145">
        <v>255.85</v>
      </c>
      <c r="G2145">
        <v>-9.7958692513170007</v>
      </c>
      <c r="H2145">
        <v>-4.9178562967897204</v>
      </c>
      <c r="I2145">
        <v>-1.78691125315505</v>
      </c>
      <c r="J2145">
        <v>-5.1853304174643604</v>
      </c>
      <c r="K2145">
        <v>264.07940206867602</v>
      </c>
      <c r="L2145">
        <v>257.11122047666203</v>
      </c>
      <c r="M2145">
        <v>55.161822305131601</v>
      </c>
      <c r="N2145">
        <v>1.1724132299969801</v>
      </c>
      <c r="O2145">
        <v>43.4825092827829</v>
      </c>
      <c r="P2145">
        <v>26.658415841584102</v>
      </c>
      <c r="Q2145">
        <v>8.1075373786306998E-2</v>
      </c>
    </row>
    <row r="2146" spans="1:17" hidden="1" x14ac:dyDescent="0.3">
      <c r="A2146" t="s">
        <v>4452</v>
      </c>
      <c r="B2146" t="s">
        <v>4453</v>
      </c>
      <c r="C2146" t="str">
        <f>IFERROR(VLOOKUP(Table1[[#This Row],[Ticker]],[1]!Table1[[Symbol]:[Industry]],2,FALSE),"-")</f>
        <v>-</v>
      </c>
      <c r="D2146" t="s">
        <v>647</v>
      </c>
      <c r="E2146">
        <v>280.41348611999899</v>
      </c>
      <c r="F2146">
        <v>582.20000000000005</v>
      </c>
      <c r="G2146">
        <v>-42.260221333871698</v>
      </c>
      <c r="H2146">
        <v>-11.216963174365601</v>
      </c>
      <c r="I2146">
        <v>-25.102376303773099</v>
      </c>
      <c r="J2146">
        <v>-5.6583099695578296</v>
      </c>
      <c r="K2146">
        <v>585.06268070730698</v>
      </c>
      <c r="L2146">
        <v>612.72233921726604</v>
      </c>
      <c r="M2146">
        <v>47.119653140448897</v>
      </c>
      <c r="N2146">
        <v>1.32356585664544</v>
      </c>
      <c r="O2146">
        <v>33.098591549295698</v>
      </c>
      <c r="P2146">
        <v>20.239570425444001</v>
      </c>
    </row>
    <row r="2147" spans="1:17" hidden="1" x14ac:dyDescent="0.3">
      <c r="A2147" t="s">
        <v>4454</v>
      </c>
      <c r="B2147" t="s">
        <v>4455</v>
      </c>
      <c r="C2147" t="str">
        <f>IFERROR(VLOOKUP(Table1[[#This Row],[Ticker]],[1]!Table1[[Symbol]:[Industry]],2,FALSE),"-")</f>
        <v>-</v>
      </c>
      <c r="D2147" t="s">
        <v>550</v>
      </c>
      <c r="E2147">
        <v>279.59814</v>
      </c>
      <c r="F2147">
        <v>142.44999999999999</v>
      </c>
      <c r="G2147">
        <v>-59.026688600414303</v>
      </c>
      <c r="H2147">
        <v>4.3419890649481401</v>
      </c>
      <c r="I2147">
        <v>-27.985131688566302</v>
      </c>
      <c r="J2147">
        <v>-9.5275362249019597</v>
      </c>
      <c r="K2147">
        <v>131.944958728172</v>
      </c>
      <c r="M2147">
        <v>56.746756102096903</v>
      </c>
      <c r="N2147">
        <v>2.2399769015014002</v>
      </c>
      <c r="O2147">
        <v>65.672165672165605</v>
      </c>
      <c r="P2147">
        <v>42.449999999999903</v>
      </c>
    </row>
    <row r="2148" spans="1:17" hidden="1" x14ac:dyDescent="0.3">
      <c r="A2148" t="s">
        <v>4456</v>
      </c>
      <c r="B2148" t="s">
        <v>4457</v>
      </c>
      <c r="C2148" t="str">
        <f>IFERROR(VLOOKUP(Table1[[#This Row],[Ticker]],[1]!Table1[[Symbol]:[Industry]],2,FALSE),"-")</f>
        <v>-</v>
      </c>
      <c r="E2148">
        <v>279.38682399999999</v>
      </c>
      <c r="F2148">
        <v>172</v>
      </c>
      <c r="G2148">
        <v>77.880332403772599</v>
      </c>
      <c r="H2148">
        <v>6.3564485249695005E-2</v>
      </c>
      <c r="I2148">
        <v>16.142532953567699</v>
      </c>
      <c r="J2148">
        <v>2.60782155251687</v>
      </c>
      <c r="K2148">
        <v>161.70196772190499</v>
      </c>
      <c r="L2148">
        <v>142.99698558545899</v>
      </c>
      <c r="M2148">
        <v>83.372371244293703</v>
      </c>
      <c r="N2148">
        <v>1.5308641975308599</v>
      </c>
      <c r="O2148">
        <v>2.32558139534884</v>
      </c>
      <c r="P2148">
        <v>114.99999999999901</v>
      </c>
      <c r="Q2148">
        <v>0.14397807258391701</v>
      </c>
    </row>
    <row r="2149" spans="1:17" hidden="1" x14ac:dyDescent="0.3">
      <c r="A2149" t="s">
        <v>4458</v>
      </c>
      <c r="B2149" t="s">
        <v>4459</v>
      </c>
      <c r="C2149" t="str">
        <f>IFERROR(VLOOKUP(Table1[[#This Row],[Ticker]],[1]!Table1[[Symbol]:[Industry]],2,FALSE),"-")</f>
        <v>-</v>
      </c>
      <c r="D2149" t="s">
        <v>114</v>
      </c>
      <c r="E2149">
        <v>279.10493129999998</v>
      </c>
      <c r="F2149">
        <v>183.5</v>
      </c>
      <c r="G2149">
        <v>57.775003055831398</v>
      </c>
      <c r="H2149">
        <v>-6.2138470884771504</v>
      </c>
      <c r="I2149">
        <v>-11.833825957497201</v>
      </c>
      <c r="J2149">
        <v>6.9739763251757099</v>
      </c>
      <c r="K2149">
        <v>177.61109256549801</v>
      </c>
      <c r="L2149">
        <v>165.773804556187</v>
      </c>
      <c r="M2149">
        <v>66.109610401004502</v>
      </c>
      <c r="N2149">
        <v>1.2259569442470599</v>
      </c>
      <c r="O2149">
        <v>95.749318801089899</v>
      </c>
      <c r="P2149">
        <v>105.372132064913</v>
      </c>
      <c r="Q2149">
        <v>0.101830698993034</v>
      </c>
    </row>
    <row r="2150" spans="1:17" hidden="1" x14ac:dyDescent="0.3">
      <c r="A2150" t="s">
        <v>4460</v>
      </c>
      <c r="B2150" t="s">
        <v>4461</v>
      </c>
      <c r="C2150" t="str">
        <f>IFERROR(VLOOKUP(Table1[[#This Row],[Ticker]],[1]!Table1[[Symbol]:[Industry]],2,FALSE),"-")</f>
        <v>-</v>
      </c>
      <c r="D2150" t="s">
        <v>409</v>
      </c>
      <c r="E2150">
        <v>278.57937629999998</v>
      </c>
      <c r="F2150">
        <v>281.10000000000002</v>
      </c>
      <c r="G2150">
        <v>55.159885371773498</v>
      </c>
      <c r="H2150">
        <v>-8.4152674747163694</v>
      </c>
      <c r="I2150">
        <v>-23.297420221325201</v>
      </c>
      <c r="J2150">
        <v>-5.0576836739639601</v>
      </c>
      <c r="K2150">
        <v>275.24787319274901</v>
      </c>
      <c r="L2150">
        <v>252.13253946835201</v>
      </c>
      <c r="M2150">
        <v>44.384273662421201</v>
      </c>
      <c r="N2150">
        <v>0.74173083354120395</v>
      </c>
      <c r="O2150">
        <v>46.673781572394098</v>
      </c>
      <c r="P2150">
        <v>90.835030549898093</v>
      </c>
      <c r="Q2150">
        <v>4.7575940248890003E-2</v>
      </c>
    </row>
    <row r="2151" spans="1:17" hidden="1" x14ac:dyDescent="0.3">
      <c r="A2151" t="s">
        <v>4462</v>
      </c>
      <c r="B2151" t="s">
        <v>4463</v>
      </c>
      <c r="C2151" t="str">
        <f>IFERROR(VLOOKUP(Table1[[#This Row],[Ticker]],[1]!Table1[[Symbol]:[Industry]],2,FALSE),"-")</f>
        <v>-</v>
      </c>
      <c r="D2151" t="s">
        <v>21</v>
      </c>
      <c r="E2151">
        <v>278.038885553</v>
      </c>
      <c r="F2151">
        <v>144.43</v>
      </c>
      <c r="G2151">
        <v>87.039903997919893</v>
      </c>
      <c r="H2151">
        <v>32.4277013955179</v>
      </c>
      <c r="I2151">
        <v>68.598139244790403</v>
      </c>
      <c r="J2151">
        <v>0.232749534080151</v>
      </c>
      <c r="K2151">
        <v>107.06260576447001</v>
      </c>
      <c r="L2151">
        <v>89.015462773619205</v>
      </c>
      <c r="M2151">
        <v>78.552122623167904</v>
      </c>
      <c r="N2151">
        <v>2.0926892555024801</v>
      </c>
      <c r="O2151">
        <v>2.1948348681021899</v>
      </c>
      <c r="P2151">
        <v>171.484962406015</v>
      </c>
      <c r="Q2151">
        <v>4.6371957399872002E-2</v>
      </c>
    </row>
    <row r="2152" spans="1:17" hidden="1" x14ac:dyDescent="0.3">
      <c r="A2152" t="s">
        <v>4464</v>
      </c>
      <c r="B2152" t="s">
        <v>4465</v>
      </c>
      <c r="C2152" t="str">
        <f>IFERROR(VLOOKUP(Table1[[#This Row],[Ticker]],[1]!Table1[[Symbol]:[Industry]],2,FALSE),"-")</f>
        <v>-</v>
      </c>
      <c r="D2152" t="s">
        <v>46</v>
      </c>
      <c r="E2152">
        <v>277.85118</v>
      </c>
      <c r="F2152">
        <v>95.75</v>
      </c>
      <c r="G2152">
        <v>106.17023025038399</v>
      </c>
      <c r="H2152">
        <v>9.1047210033610995</v>
      </c>
      <c r="I2152">
        <v>27.5032414881892</v>
      </c>
      <c r="J2152">
        <v>-4.1538181359520898</v>
      </c>
      <c r="K2152">
        <v>90.275398497035894</v>
      </c>
      <c r="L2152">
        <v>72.592890770852193</v>
      </c>
      <c r="M2152">
        <v>45.8046369376274</v>
      </c>
      <c r="N2152">
        <v>1.45397043783914</v>
      </c>
      <c r="O2152">
        <v>19.4778067885117</v>
      </c>
      <c r="P2152">
        <v>144.822296087957</v>
      </c>
      <c r="Q2152">
        <v>0.13886973498347299</v>
      </c>
    </row>
    <row r="2153" spans="1:17" hidden="1" x14ac:dyDescent="0.3">
      <c r="A2153" t="s">
        <v>4466</v>
      </c>
      <c r="B2153" t="s">
        <v>4467</v>
      </c>
      <c r="C2153" t="str">
        <f>IFERROR(VLOOKUP(Table1[[#This Row],[Ticker]],[1]!Table1[[Symbol]:[Industry]],2,FALSE),"-")</f>
        <v>-</v>
      </c>
      <c r="D2153" t="s">
        <v>285</v>
      </c>
      <c r="E2153">
        <v>277.16000000000003</v>
      </c>
      <c r="F2153">
        <v>338</v>
      </c>
      <c r="G2153">
        <v>40.016311055588297</v>
      </c>
      <c r="H2153">
        <v>20.608521069635099</v>
      </c>
      <c r="I2153">
        <v>-1.4889731871946701</v>
      </c>
      <c r="J2153">
        <v>-10.2851270296919</v>
      </c>
      <c r="K2153">
        <v>303.65652259433699</v>
      </c>
      <c r="L2153">
        <v>270.33526141336</v>
      </c>
      <c r="M2153">
        <v>55.384338071290401</v>
      </c>
      <c r="N2153">
        <v>1.98347107438016</v>
      </c>
      <c r="O2153">
        <v>15.3254437869822</v>
      </c>
      <c r="P2153">
        <v>79.787234042553195</v>
      </c>
      <c r="Q2153">
        <v>0.19901750185922401</v>
      </c>
    </row>
    <row r="2154" spans="1:17" hidden="1" x14ac:dyDescent="0.3">
      <c r="A2154" t="s">
        <v>4468</v>
      </c>
      <c r="B2154" t="s">
        <v>4469</v>
      </c>
      <c r="C2154" t="str">
        <f>IFERROR(VLOOKUP(Table1[[#This Row],[Ticker]],[1]!Table1[[Symbol]:[Industry]],2,FALSE),"-")</f>
        <v>-</v>
      </c>
      <c r="D2154" t="s">
        <v>21</v>
      </c>
      <c r="E2154">
        <v>277.13064511799899</v>
      </c>
      <c r="F2154">
        <v>194.72</v>
      </c>
      <c r="G2154">
        <v>148.823206926805</v>
      </c>
      <c r="H2154">
        <v>17.764847609069399</v>
      </c>
      <c r="I2154">
        <v>-15.508788887082799</v>
      </c>
      <c r="J2154">
        <v>5.20269542224215</v>
      </c>
      <c r="K2154">
        <v>178.270392898571</v>
      </c>
      <c r="L2154">
        <v>160.03995898115099</v>
      </c>
      <c r="M2154">
        <v>65.479425485169003</v>
      </c>
      <c r="N2154">
        <v>1.7508370169810401</v>
      </c>
      <c r="O2154">
        <v>14.343672966310599</v>
      </c>
      <c r="P2154">
        <v>195.030303030303</v>
      </c>
      <c r="Q2154">
        <v>9.2667706959360996E-2</v>
      </c>
    </row>
    <row r="2155" spans="1:17" hidden="1" x14ac:dyDescent="0.3">
      <c r="A2155" t="s">
        <v>4470</v>
      </c>
      <c r="B2155" t="s">
        <v>4471</v>
      </c>
      <c r="C2155" t="str">
        <f>IFERROR(VLOOKUP(Table1[[#This Row],[Ticker]],[1]!Table1[[Symbol]:[Industry]],2,FALSE),"-")</f>
        <v>-</v>
      </c>
      <c r="E2155">
        <v>277.12740000000002</v>
      </c>
      <c r="F2155">
        <v>65.67</v>
      </c>
      <c r="G2155">
        <v>168.94645646503</v>
      </c>
      <c r="H2155">
        <v>-5.2499566610625799</v>
      </c>
      <c r="I2155">
        <v>67.672455246432705</v>
      </c>
      <c r="J2155">
        <v>-8.9206426185847203</v>
      </c>
      <c r="K2155">
        <v>64.424133015404905</v>
      </c>
      <c r="L2155">
        <v>49.4931327904211</v>
      </c>
      <c r="M2155">
        <v>37.221739646826897</v>
      </c>
      <c r="N2155">
        <v>3.1438356743068101</v>
      </c>
      <c r="O2155">
        <v>13.1566925536774</v>
      </c>
      <c r="P2155">
        <v>211.97149643705399</v>
      </c>
      <c r="Q2155">
        <v>0.17903849344822101</v>
      </c>
    </row>
    <row r="2156" spans="1:17" hidden="1" x14ac:dyDescent="0.3">
      <c r="A2156" t="s">
        <v>4472</v>
      </c>
      <c r="B2156" t="s">
        <v>4473</v>
      </c>
      <c r="C2156" t="str">
        <f>IFERROR(VLOOKUP(Table1[[#This Row],[Ticker]],[1]!Table1[[Symbol]:[Industry]],2,FALSE),"-")</f>
        <v>-</v>
      </c>
      <c r="E2156">
        <v>277.00907009999997</v>
      </c>
      <c r="F2156">
        <v>203</v>
      </c>
      <c r="G2156">
        <v>-28.2844993141339</v>
      </c>
      <c r="H2156">
        <v>-8.3808139686997691</v>
      </c>
      <c r="I2156">
        <v>-41.505424282018303</v>
      </c>
      <c r="J2156">
        <v>3.7572218788783101</v>
      </c>
      <c r="K2156">
        <v>213.9077449625</v>
      </c>
      <c r="L2156">
        <v>242.07607523931901</v>
      </c>
      <c r="M2156">
        <v>52.716905535893503</v>
      </c>
      <c r="N2156">
        <v>0.94533947065592605</v>
      </c>
      <c r="O2156">
        <v>69.9507389162561</v>
      </c>
      <c r="P2156">
        <v>12.7777777777777</v>
      </c>
      <c r="Q2156">
        <v>0.10860514413231299</v>
      </c>
    </row>
    <row r="2157" spans="1:17" hidden="1" x14ac:dyDescent="0.3">
      <c r="A2157" t="s">
        <v>4474</v>
      </c>
      <c r="B2157" t="s">
        <v>4475</v>
      </c>
      <c r="C2157" t="str">
        <f>IFERROR(VLOOKUP(Table1[[#This Row],[Ticker]],[1]!Table1[[Symbol]:[Industry]],2,FALSE),"-")</f>
        <v>-</v>
      </c>
      <c r="D2157" t="s">
        <v>557</v>
      </c>
      <c r="E2157">
        <v>276.14999999999998</v>
      </c>
      <c r="F2157">
        <v>2.62</v>
      </c>
      <c r="G2157">
        <v>13.9427289463117</v>
      </c>
      <c r="H2157">
        <v>-9.2531581900861397</v>
      </c>
      <c r="I2157">
        <v>-26.188390022268301</v>
      </c>
      <c r="J2157">
        <v>-7.8122808691478998</v>
      </c>
      <c r="K2157">
        <v>2.5823547418374999</v>
      </c>
      <c r="L2157">
        <v>2.4481246412628601</v>
      </c>
      <c r="M2157">
        <v>37.285302131450997</v>
      </c>
      <c r="N2157">
        <v>1.39758870681129</v>
      </c>
      <c r="O2157">
        <v>43.2534510732239</v>
      </c>
      <c r="P2157">
        <v>51.247083433904599</v>
      </c>
      <c r="Q2157">
        <v>-1.0719849581887E-2</v>
      </c>
    </row>
    <row r="2158" spans="1:17" hidden="1" x14ac:dyDescent="0.3">
      <c r="A2158" t="s">
        <v>4476</v>
      </c>
      <c r="B2158" t="s">
        <v>4477</v>
      </c>
      <c r="C2158" t="str">
        <f>IFERROR(VLOOKUP(Table1[[#This Row],[Ticker]],[1]!Table1[[Symbol]:[Industry]],2,FALSE),"-")</f>
        <v>-</v>
      </c>
      <c r="E2158">
        <v>275.94</v>
      </c>
      <c r="F2158">
        <v>1226.4000000000001</v>
      </c>
      <c r="G2158">
        <v>197.57726901810901</v>
      </c>
      <c r="H2158">
        <v>-4.0947051085470596</v>
      </c>
      <c r="I2158">
        <v>34.362389097784103</v>
      </c>
      <c r="J2158">
        <v>-3.2694280214000901</v>
      </c>
      <c r="K2158">
        <v>1167.50232991493</v>
      </c>
      <c r="L2158">
        <v>870.36268297495303</v>
      </c>
      <c r="M2158">
        <v>46.114599373365699</v>
      </c>
      <c r="N2158">
        <v>0.59680450171891197</v>
      </c>
      <c r="O2158">
        <v>17.3964448793215</v>
      </c>
      <c r="P2158">
        <v>264.72862453531599</v>
      </c>
      <c r="Q2158">
        <v>0.18982867821640101</v>
      </c>
    </row>
    <row r="2159" spans="1:17" hidden="1" x14ac:dyDescent="0.3">
      <c r="A2159" t="s">
        <v>4478</v>
      </c>
      <c r="B2159" t="s">
        <v>4479</v>
      </c>
      <c r="C2159" t="str">
        <f>IFERROR(VLOOKUP(Table1[[#This Row],[Ticker]],[1]!Table1[[Symbol]:[Industry]],2,FALSE),"-")</f>
        <v>-</v>
      </c>
      <c r="D2159" t="s">
        <v>153</v>
      </c>
      <c r="E2159">
        <v>275.49336499999998</v>
      </c>
      <c r="F2159">
        <v>918.25</v>
      </c>
      <c r="G2159">
        <v>246.257078575919</v>
      </c>
      <c r="H2159">
        <v>5.8847365312558697</v>
      </c>
      <c r="I2159">
        <v>23.623116732351999</v>
      </c>
      <c r="J2159">
        <v>-5.9236628525708097</v>
      </c>
      <c r="K2159">
        <v>908.27645238883701</v>
      </c>
      <c r="L2159">
        <v>747.79555393327701</v>
      </c>
      <c r="M2159">
        <v>53.925694824147698</v>
      </c>
      <c r="N2159">
        <v>0.76798865711074604</v>
      </c>
      <c r="O2159">
        <v>49.741355839912799</v>
      </c>
      <c r="P2159">
        <v>282.604166666666</v>
      </c>
      <c r="Q2159">
        <v>0.17344190338385401</v>
      </c>
    </row>
    <row r="2160" spans="1:17" hidden="1" x14ac:dyDescent="0.3">
      <c r="A2160" t="s">
        <v>4480</v>
      </c>
      <c r="B2160" t="s">
        <v>4481</v>
      </c>
      <c r="C2160" t="str">
        <f>IFERROR(VLOOKUP(Table1[[#This Row],[Ticker]],[1]!Table1[[Symbol]:[Industry]],2,FALSE),"-")</f>
        <v>-</v>
      </c>
      <c r="D2160" t="s">
        <v>62</v>
      </c>
      <c r="E2160">
        <v>275.10481425</v>
      </c>
      <c r="F2160">
        <v>275.10000000000002</v>
      </c>
      <c r="G2160">
        <v>-46.7429802380342</v>
      </c>
      <c r="H2160">
        <v>-7.32630450418704</v>
      </c>
      <c r="I2160">
        <v>-45.419972586917702</v>
      </c>
      <c r="J2160">
        <v>-4.1140953145391101</v>
      </c>
      <c r="K2160">
        <v>278.29938014755197</v>
      </c>
      <c r="L2160">
        <v>326.44484080557697</v>
      </c>
      <c r="M2160">
        <v>46.121076504098497</v>
      </c>
      <c r="N2160">
        <v>0.81420625273694702</v>
      </c>
      <c r="O2160">
        <v>70.410759723736803</v>
      </c>
      <c r="P2160">
        <v>14.625</v>
      </c>
      <c r="Q2160">
        <v>-0.16014753190797301</v>
      </c>
    </row>
    <row r="2161" spans="1:17" hidden="1" x14ac:dyDescent="0.3">
      <c r="A2161" t="s">
        <v>4482</v>
      </c>
      <c r="B2161" t="s">
        <v>4483</v>
      </c>
      <c r="C2161" t="str">
        <f>IFERROR(VLOOKUP(Table1[[#This Row],[Ticker]],[1]!Table1[[Symbol]:[Industry]],2,FALSE),"-")</f>
        <v>-</v>
      </c>
      <c r="D2161" t="s">
        <v>75</v>
      </c>
      <c r="E2161">
        <v>275.05501315999999</v>
      </c>
      <c r="F2161">
        <v>47.12</v>
      </c>
      <c r="G2161">
        <v>169.383261342277</v>
      </c>
      <c r="H2161">
        <v>-11.1698741701525</v>
      </c>
      <c r="I2161">
        <v>3.5499403609751101</v>
      </c>
      <c r="J2161">
        <v>-8.1051461588069298</v>
      </c>
      <c r="K2161">
        <v>45.808836991795602</v>
      </c>
      <c r="L2161">
        <v>38.596595706265298</v>
      </c>
      <c r="M2161">
        <v>41.020027029418003</v>
      </c>
      <c r="N2161">
        <v>0.710337666637196</v>
      </c>
      <c r="O2161">
        <v>24.787775891341202</v>
      </c>
      <c r="P2161">
        <v>212.674187126741</v>
      </c>
      <c r="Q2161">
        <v>7.6661769908395003E-2</v>
      </c>
    </row>
    <row r="2162" spans="1:17" hidden="1" x14ac:dyDescent="0.3">
      <c r="A2162" t="s">
        <v>4484</v>
      </c>
      <c r="B2162" t="s">
        <v>4485</v>
      </c>
      <c r="C2162" t="str">
        <f>IFERROR(VLOOKUP(Table1[[#This Row],[Ticker]],[1]!Table1[[Symbol]:[Industry]],2,FALSE),"-")</f>
        <v>-</v>
      </c>
      <c r="D2162" t="s">
        <v>647</v>
      </c>
      <c r="E2162">
        <v>274.67405280000003</v>
      </c>
      <c r="F2162">
        <v>68.28</v>
      </c>
      <c r="G2162">
        <v>0.37766438407132602</v>
      </c>
      <c r="H2162">
        <v>-5.1692200451395003</v>
      </c>
      <c r="I2162">
        <v>-9.47596568818674</v>
      </c>
      <c r="J2162">
        <v>-2.0881790097942199</v>
      </c>
      <c r="K2162">
        <v>68.925269228571295</v>
      </c>
      <c r="L2162">
        <v>65.979067455945994</v>
      </c>
      <c r="M2162">
        <v>39.096240175593302</v>
      </c>
      <c r="N2162">
        <v>1.4350071038836401</v>
      </c>
      <c r="O2162">
        <v>15.700058582308101</v>
      </c>
      <c r="P2162">
        <v>35.8805970149253</v>
      </c>
      <c r="Q2162">
        <v>5.0158716280420998E-2</v>
      </c>
    </row>
    <row r="2163" spans="1:17" hidden="1" x14ac:dyDescent="0.3">
      <c r="A2163" t="s">
        <v>4486</v>
      </c>
      <c r="B2163" t="s">
        <v>4487</v>
      </c>
      <c r="C2163" t="str">
        <f>IFERROR(VLOOKUP(Table1[[#This Row],[Ticker]],[1]!Table1[[Symbol]:[Industry]],2,FALSE),"-")</f>
        <v>-</v>
      </c>
      <c r="E2163">
        <v>274.18812000000003</v>
      </c>
      <c r="F2163">
        <v>5.09</v>
      </c>
      <c r="G2163">
        <v>0.63276607432041798</v>
      </c>
      <c r="H2163">
        <v>13.274624594251099</v>
      </c>
      <c r="I2163">
        <v>-12.812263235271001</v>
      </c>
      <c r="J2163">
        <v>-2.6348734486905601</v>
      </c>
      <c r="K2163">
        <v>4.48839772522693</v>
      </c>
      <c r="L2163">
        <v>4.1537332164051097</v>
      </c>
      <c r="M2163">
        <v>69.149614390428496</v>
      </c>
      <c r="N2163">
        <v>1.3059178955106701</v>
      </c>
      <c r="O2163">
        <v>30.648330058939099</v>
      </c>
      <c r="P2163">
        <v>111.203319502074</v>
      </c>
      <c r="Q2163">
        <v>-5.1486921198752998E-2</v>
      </c>
    </row>
    <row r="2164" spans="1:17" hidden="1" x14ac:dyDescent="0.3">
      <c r="A2164" t="s">
        <v>4488</v>
      </c>
      <c r="B2164" t="s">
        <v>4489</v>
      </c>
      <c r="C2164" t="str">
        <f>IFERROR(VLOOKUP(Table1[[#This Row],[Ticker]],[1]!Table1[[Symbol]:[Industry]],2,FALSE),"-")</f>
        <v>-</v>
      </c>
      <c r="D2164" t="s">
        <v>46</v>
      </c>
      <c r="E2164">
        <v>274.16444651999899</v>
      </c>
      <c r="F2164">
        <v>10.17</v>
      </c>
      <c r="G2164">
        <v>57.243705610532601</v>
      </c>
      <c r="H2164">
        <v>-18.382484624123801</v>
      </c>
      <c r="I2164">
        <v>-31.123030482208399</v>
      </c>
      <c r="J2164">
        <v>-10.4143513964853</v>
      </c>
      <c r="K2164">
        <v>10.7775672274479</v>
      </c>
      <c r="L2164">
        <v>9.8927769057764792</v>
      </c>
      <c r="M2164">
        <v>38.237097190322103</v>
      </c>
      <c r="N2164">
        <v>1.4549071478159299</v>
      </c>
      <c r="O2164">
        <v>47.492625368731503</v>
      </c>
      <c r="P2164">
        <v>92.613636363636303</v>
      </c>
      <c r="Q2164">
        <v>4.9347640655465999E-2</v>
      </c>
    </row>
    <row r="2165" spans="1:17" hidden="1" x14ac:dyDescent="0.3">
      <c r="A2165" t="s">
        <v>4490</v>
      </c>
      <c r="B2165" t="s">
        <v>4491</v>
      </c>
      <c r="C2165" t="str">
        <f>IFERROR(VLOOKUP(Table1[[#This Row],[Ticker]],[1]!Table1[[Symbol]:[Industry]],2,FALSE),"-")</f>
        <v>-</v>
      </c>
      <c r="D2165" t="s">
        <v>253</v>
      </c>
      <c r="E2165">
        <v>273.62093399999998</v>
      </c>
      <c r="F2165">
        <v>385.8</v>
      </c>
      <c r="G2165">
        <v>-21.722772291612799</v>
      </c>
      <c r="H2165">
        <v>-7.6935839103711103</v>
      </c>
      <c r="I2165">
        <v>-12.354478350775899</v>
      </c>
      <c r="J2165">
        <v>-3.1147367854135601</v>
      </c>
      <c r="K2165">
        <v>396.80885748623098</v>
      </c>
      <c r="L2165">
        <v>383.85404810157598</v>
      </c>
      <c r="M2165">
        <v>34.382496013145698</v>
      </c>
      <c r="N2165">
        <v>0.80361314935445904</v>
      </c>
      <c r="O2165">
        <v>33.216692586832501</v>
      </c>
      <c r="P2165">
        <v>18.525345622119801</v>
      </c>
      <c r="Q2165">
        <v>0.104239372510086</v>
      </c>
    </row>
    <row r="2166" spans="1:17" hidden="1" x14ac:dyDescent="0.3">
      <c r="A2166" t="s">
        <v>4492</v>
      </c>
      <c r="B2166" t="s">
        <v>4493</v>
      </c>
      <c r="C2166" t="str">
        <f>IFERROR(VLOOKUP(Table1[[#This Row],[Ticker]],[1]!Table1[[Symbol]:[Industry]],2,FALSE),"-")</f>
        <v>-</v>
      </c>
      <c r="D2166" t="s">
        <v>46</v>
      </c>
      <c r="E2166">
        <v>273.59545400000002</v>
      </c>
      <c r="F2166">
        <v>55</v>
      </c>
      <c r="G2166">
        <v>72.557258196871004</v>
      </c>
      <c r="H2166">
        <v>-4.77763193781536</v>
      </c>
      <c r="I2166">
        <v>12.0402150181029</v>
      </c>
      <c r="J2166">
        <v>2.7954388133048602</v>
      </c>
      <c r="K2166">
        <v>53.745944170343599</v>
      </c>
      <c r="L2166">
        <v>44.054891075738603</v>
      </c>
      <c r="M2166">
        <v>52.323480156343898</v>
      </c>
      <c r="N2166">
        <v>0.25610448608745001</v>
      </c>
      <c r="O2166">
        <v>21.818181818181799</v>
      </c>
      <c r="P2166">
        <v>117.294449867978</v>
      </c>
      <c r="Q2166">
        <v>0.19809415698554</v>
      </c>
    </row>
    <row r="2167" spans="1:17" hidden="1" x14ac:dyDescent="0.3">
      <c r="A2167" t="s">
        <v>4494</v>
      </c>
      <c r="B2167" t="s">
        <v>4495</v>
      </c>
      <c r="C2167" t="str">
        <f>IFERROR(VLOOKUP(Table1[[#This Row],[Ticker]],[1]!Table1[[Symbol]:[Industry]],2,FALSE),"-")</f>
        <v>-</v>
      </c>
      <c r="D2167" t="s">
        <v>1533</v>
      </c>
      <c r="E2167">
        <v>272.93961082499999</v>
      </c>
      <c r="F2167">
        <v>8.5299999999999994</v>
      </c>
      <c r="G2167">
        <v>140.04432226007</v>
      </c>
      <c r="H2167">
        <v>2.1189197863225502</v>
      </c>
      <c r="I2167">
        <v>-7.2404842099372502</v>
      </c>
      <c r="J2167">
        <v>5.7094890487836603</v>
      </c>
      <c r="K2167">
        <v>7.4050887529014702</v>
      </c>
      <c r="L2167">
        <v>6.7996968620154998</v>
      </c>
      <c r="M2167">
        <v>75.126252568876197</v>
      </c>
      <c r="N2167">
        <v>1.0364023357152501</v>
      </c>
      <c r="O2167">
        <v>13.7162954279015</v>
      </c>
      <c r="P2167">
        <v>215.92592592592499</v>
      </c>
      <c r="Q2167">
        <v>-2.7501444450745999E-2</v>
      </c>
    </row>
    <row r="2168" spans="1:17" hidden="1" x14ac:dyDescent="0.3">
      <c r="A2168" t="s">
        <v>4496</v>
      </c>
      <c r="B2168" t="s">
        <v>4497</v>
      </c>
      <c r="C2168" t="str">
        <f>IFERROR(VLOOKUP(Table1[[#This Row],[Ticker]],[1]!Table1[[Symbol]:[Industry]],2,FALSE),"-")</f>
        <v>-</v>
      </c>
      <c r="D2168" t="s">
        <v>1582</v>
      </c>
      <c r="E2168">
        <v>271.83014400000002</v>
      </c>
      <c r="F2168">
        <v>21.72</v>
      </c>
      <c r="G2168">
        <v>23.301229961422301</v>
      </c>
      <c r="H2168">
        <v>-7.0911352428200702</v>
      </c>
      <c r="I2168">
        <v>-13.4270366160018</v>
      </c>
      <c r="J2168">
        <v>-1.0990242115929301</v>
      </c>
      <c r="K2168">
        <v>21.169160494080099</v>
      </c>
      <c r="L2168">
        <v>21.932772988813898</v>
      </c>
      <c r="M2168">
        <v>77.033342279738605</v>
      </c>
      <c r="N2168">
        <v>1.5254889503331299</v>
      </c>
      <c r="O2168">
        <v>79.097605893186</v>
      </c>
      <c r="P2168">
        <v>65.801526717557195</v>
      </c>
      <c r="Q2168">
        <v>8.0252321893676995E-2</v>
      </c>
    </row>
    <row r="2169" spans="1:17" hidden="1" x14ac:dyDescent="0.3">
      <c r="A2169" t="s">
        <v>4498</v>
      </c>
      <c r="B2169" t="s">
        <v>4499</v>
      </c>
      <c r="C2169" t="str">
        <f>IFERROR(VLOOKUP(Table1[[#This Row],[Ticker]],[1]!Table1[[Symbol]:[Industry]],2,FALSE),"-")</f>
        <v>-</v>
      </c>
      <c r="D2169" t="s">
        <v>49</v>
      </c>
      <c r="E2169">
        <v>269.88046800000001</v>
      </c>
      <c r="F2169">
        <v>1.56</v>
      </c>
      <c r="G2169">
        <v>-28.735414986941301</v>
      </c>
      <c r="H2169">
        <v>-1.5518254862024501</v>
      </c>
      <c r="I2169">
        <v>-63.412113717643301</v>
      </c>
      <c r="J2169">
        <v>-9.0966920443432198</v>
      </c>
      <c r="K2169">
        <v>1.6715168350418701</v>
      </c>
      <c r="L2169">
        <v>1.9097919471618501</v>
      </c>
      <c r="M2169">
        <v>32.581271853337398</v>
      </c>
      <c r="N2169">
        <v>1.98860467714202</v>
      </c>
      <c r="O2169">
        <v>125.641025641025</v>
      </c>
      <c r="P2169">
        <v>34.3669250645994</v>
      </c>
    </row>
    <row r="2170" spans="1:17" hidden="1" x14ac:dyDescent="0.3">
      <c r="A2170" t="s">
        <v>4500</v>
      </c>
      <c r="B2170" t="s">
        <v>4501</v>
      </c>
      <c r="C2170" t="str">
        <f>IFERROR(VLOOKUP(Table1[[#This Row],[Ticker]],[1]!Table1[[Symbol]:[Industry]],2,FALSE),"-")</f>
        <v>-</v>
      </c>
      <c r="D2170" t="s">
        <v>220</v>
      </c>
      <c r="E2170">
        <v>269.79380400000002</v>
      </c>
      <c r="F2170">
        <v>148.65</v>
      </c>
      <c r="G2170">
        <v>48.189685668591402</v>
      </c>
      <c r="H2170">
        <v>54.308446701929498</v>
      </c>
      <c r="I2170">
        <v>62.594774668967297</v>
      </c>
      <c r="J2170">
        <v>-14.518923125334499</v>
      </c>
      <c r="K2170">
        <v>115.084299205924</v>
      </c>
      <c r="M2170">
        <v>57.288534907209701</v>
      </c>
      <c r="O2170">
        <v>22.771611167171201</v>
      </c>
      <c r="P2170">
        <v>93.051948051948003</v>
      </c>
    </row>
    <row r="2171" spans="1:17" hidden="1" x14ac:dyDescent="0.3">
      <c r="A2171" t="s">
        <v>4502</v>
      </c>
      <c r="B2171" t="s">
        <v>4503</v>
      </c>
      <c r="C2171" t="str">
        <f>IFERROR(VLOOKUP(Table1[[#This Row],[Ticker]],[1]!Table1[[Symbol]:[Industry]],2,FALSE),"-")</f>
        <v>-</v>
      </c>
      <c r="D2171" t="s">
        <v>550</v>
      </c>
      <c r="E2171">
        <v>269.54178839999997</v>
      </c>
      <c r="F2171">
        <v>19.98</v>
      </c>
      <c r="G2171">
        <v>286.28879943238201</v>
      </c>
      <c r="H2171">
        <v>42.583177895879402</v>
      </c>
      <c r="I2171">
        <v>145.54746487777899</v>
      </c>
      <c r="J2171">
        <v>-5.0092447218216396</v>
      </c>
      <c r="K2171">
        <v>14.1213498656056</v>
      </c>
      <c r="L2171">
        <v>9.5014466030988505</v>
      </c>
      <c r="M2171">
        <v>62.783040710778401</v>
      </c>
      <c r="N2171">
        <v>2.2949564644973401</v>
      </c>
      <c r="O2171">
        <v>8.3083083083083</v>
      </c>
      <c r="P2171">
        <v>333.40563991323199</v>
      </c>
      <c r="Q2171">
        <v>0.10322198036272801</v>
      </c>
    </row>
    <row r="2172" spans="1:17" hidden="1" x14ac:dyDescent="0.3">
      <c r="A2172" t="s">
        <v>4504</v>
      </c>
      <c r="B2172" t="s">
        <v>4505</v>
      </c>
      <c r="C2172" t="str">
        <f>IFERROR(VLOOKUP(Table1[[#This Row],[Ticker]],[1]!Table1[[Symbol]:[Industry]],2,FALSE),"-")</f>
        <v>-</v>
      </c>
      <c r="E2172">
        <v>269.10000000000002</v>
      </c>
      <c r="F2172">
        <v>115</v>
      </c>
      <c r="G2172">
        <v>121.376223441595</v>
      </c>
      <c r="H2172">
        <v>32.338207305683397</v>
      </c>
      <c r="I2172">
        <v>39.911673462553097</v>
      </c>
      <c r="J2172">
        <v>-5.18294643780765</v>
      </c>
      <c r="K2172">
        <v>95.738235268881098</v>
      </c>
      <c r="L2172">
        <v>76.101723988342201</v>
      </c>
      <c r="M2172">
        <v>57.504389226494297</v>
      </c>
      <c r="N2172">
        <v>1.35046487603305</v>
      </c>
      <c r="O2172">
        <v>10.043478260869501</v>
      </c>
      <c r="P2172">
        <v>166.450417052826</v>
      </c>
      <c r="Q2172">
        <v>2.5652462446758999E-2</v>
      </c>
    </row>
    <row r="2173" spans="1:17" hidden="1" x14ac:dyDescent="0.3">
      <c r="A2173" t="s">
        <v>4506</v>
      </c>
      <c r="B2173" t="s">
        <v>4507</v>
      </c>
      <c r="C2173" t="str">
        <f>IFERROR(VLOOKUP(Table1[[#This Row],[Ticker]],[1]!Table1[[Symbol]:[Industry]],2,FALSE),"-")</f>
        <v>-</v>
      </c>
      <c r="D2173" t="s">
        <v>106</v>
      </c>
      <c r="E2173">
        <v>268.60338161999999</v>
      </c>
      <c r="F2173">
        <v>29.82</v>
      </c>
      <c r="G2173">
        <v>70.643400601083997</v>
      </c>
      <c r="H2173">
        <v>14.414675754492301</v>
      </c>
      <c r="I2173">
        <v>1.3059069731138699</v>
      </c>
      <c r="J2173">
        <v>-1.5004419843427099</v>
      </c>
      <c r="K2173">
        <v>28.029435661319798</v>
      </c>
      <c r="L2173">
        <v>25.061744313708701</v>
      </c>
      <c r="M2173">
        <v>47.138346937646503</v>
      </c>
      <c r="N2173">
        <v>1.7778790612439599</v>
      </c>
      <c r="O2173">
        <v>36.820925553319903</v>
      </c>
      <c r="P2173">
        <v>105.51343900758</v>
      </c>
      <c r="Q2173">
        <v>1.2494406078134001E-2</v>
      </c>
    </row>
    <row r="2174" spans="1:17" hidden="1" x14ac:dyDescent="0.3">
      <c r="A2174" t="s">
        <v>4508</v>
      </c>
      <c r="B2174" t="s">
        <v>4509</v>
      </c>
      <c r="C2174" t="str">
        <f>IFERROR(VLOOKUP(Table1[[#This Row],[Ticker]],[1]!Table1[[Symbol]:[Industry]],2,FALSE),"-")</f>
        <v>-</v>
      </c>
      <c r="D2174" t="s">
        <v>46</v>
      </c>
      <c r="E2174">
        <v>266.9375</v>
      </c>
      <c r="F2174">
        <v>213.55</v>
      </c>
      <c r="G2174">
        <v>53.6331431788659</v>
      </c>
      <c r="H2174">
        <v>-1.40900826120323</v>
      </c>
      <c r="I2174">
        <v>28.813839878728299</v>
      </c>
      <c r="J2174">
        <v>-3.4143513964853298</v>
      </c>
      <c r="K2174">
        <v>199.65789198781999</v>
      </c>
      <c r="L2174">
        <v>167.39129589137201</v>
      </c>
      <c r="M2174">
        <v>47.9136560002176</v>
      </c>
      <c r="N2174">
        <v>0.34952750654551401</v>
      </c>
      <c r="O2174">
        <v>19.269491922266401</v>
      </c>
      <c r="P2174">
        <v>113.44327836081899</v>
      </c>
      <c r="Q2174">
        <v>0.147166894526084</v>
      </c>
    </row>
    <row r="2175" spans="1:17" hidden="1" x14ac:dyDescent="0.3">
      <c r="A2175" t="s">
        <v>4510</v>
      </c>
      <c r="B2175" t="s">
        <v>4511</v>
      </c>
      <c r="C2175" t="str">
        <f>IFERROR(VLOOKUP(Table1[[#This Row],[Ticker]],[1]!Table1[[Symbol]:[Industry]],2,FALSE),"-")</f>
        <v>-</v>
      </c>
      <c r="D2175" t="s">
        <v>146</v>
      </c>
      <c r="E2175">
        <v>266.50987024</v>
      </c>
      <c r="F2175">
        <v>2.29</v>
      </c>
      <c r="G2175">
        <v>323.34964438892098</v>
      </c>
      <c r="H2175">
        <v>2.1031020071387498</v>
      </c>
      <c r="I2175">
        <v>8.0059588794936403</v>
      </c>
      <c r="J2175">
        <v>-7.8507150328489699</v>
      </c>
      <c r="K2175">
        <v>2.42412646206173</v>
      </c>
      <c r="L2175">
        <v>2.0118384493306798</v>
      </c>
      <c r="M2175">
        <v>31.3195083118271</v>
      </c>
      <c r="N2175">
        <v>0.82367777182063995</v>
      </c>
      <c r="O2175">
        <v>68.558951965065404</v>
      </c>
      <c r="P2175">
        <v>367.34693877551001</v>
      </c>
    </row>
    <row r="2176" spans="1:17" hidden="1" x14ac:dyDescent="0.3">
      <c r="A2176" t="s">
        <v>4512</v>
      </c>
      <c r="B2176" t="s">
        <v>4513</v>
      </c>
      <c r="C2176" t="str">
        <f>IFERROR(VLOOKUP(Table1[[#This Row],[Ticker]],[1]!Table1[[Symbol]:[Industry]],2,FALSE),"-")</f>
        <v>-</v>
      </c>
      <c r="D2176" t="s">
        <v>1022</v>
      </c>
      <c r="E2176">
        <v>266.457621869999</v>
      </c>
      <c r="F2176">
        <v>7.93</v>
      </c>
      <c r="G2176">
        <v>147.77831240785301</v>
      </c>
      <c r="H2176">
        <v>55.748683851658299</v>
      </c>
      <c r="I2176">
        <v>25.4592634771947</v>
      </c>
      <c r="J2176">
        <v>-4.4611900632996599</v>
      </c>
      <c r="K2176">
        <v>5.9431927484614802</v>
      </c>
      <c r="L2176">
        <v>4.9727009018046804</v>
      </c>
      <c r="M2176">
        <v>70.586347669551699</v>
      </c>
      <c r="N2176">
        <v>1.2095005578403399</v>
      </c>
      <c r="O2176">
        <v>8.7011349306431196</v>
      </c>
      <c r="Q2176">
        <v>2.7032843721749002E-2</v>
      </c>
    </row>
    <row r="2177" spans="1:17" hidden="1" x14ac:dyDescent="0.3">
      <c r="A2177" t="s">
        <v>4514</v>
      </c>
      <c r="B2177" t="s">
        <v>4515</v>
      </c>
      <c r="C2177" t="str">
        <f>IFERROR(VLOOKUP(Table1[[#This Row],[Ticker]],[1]!Table1[[Symbol]:[Industry]],2,FALSE),"-")</f>
        <v>-</v>
      </c>
      <c r="E2177">
        <v>265.82709999999997</v>
      </c>
      <c r="F2177">
        <v>197.5</v>
      </c>
      <c r="G2177">
        <v>53.957139774524698</v>
      </c>
      <c r="H2177">
        <v>8.2535295352724507</v>
      </c>
      <c r="I2177">
        <v>11.673189660695</v>
      </c>
      <c r="J2177">
        <v>-1.4252468680549699</v>
      </c>
      <c r="K2177">
        <v>187.638203513387</v>
      </c>
      <c r="L2177">
        <v>173.341064583454</v>
      </c>
      <c r="M2177">
        <v>59.567243255423001</v>
      </c>
      <c r="N2177">
        <v>1.91444976076555</v>
      </c>
      <c r="O2177">
        <v>9.1139240506329102</v>
      </c>
      <c r="P2177">
        <v>82.027649769585196</v>
      </c>
      <c r="Q2177">
        <v>0.19798186254535199</v>
      </c>
    </row>
    <row r="2178" spans="1:17" hidden="1" x14ac:dyDescent="0.3">
      <c r="A2178" t="s">
        <v>4516</v>
      </c>
      <c r="B2178" t="s">
        <v>4517</v>
      </c>
      <c r="C2178" t="str">
        <f>IFERROR(VLOOKUP(Table1[[#This Row],[Ticker]],[1]!Table1[[Symbol]:[Industry]],2,FALSE),"-")</f>
        <v>-</v>
      </c>
      <c r="D2178" t="s">
        <v>710</v>
      </c>
      <c r="E2178">
        <v>265.71909010000002</v>
      </c>
      <c r="F2178">
        <v>228.05</v>
      </c>
      <c r="G2178">
        <v>-11.3313614718317</v>
      </c>
      <c r="H2178">
        <v>-4.0752053733198297</v>
      </c>
      <c r="I2178">
        <v>-24.751843730029599</v>
      </c>
      <c r="J2178">
        <v>-2.69312667526061</v>
      </c>
      <c r="K2178">
        <v>224.60322124709899</v>
      </c>
      <c r="L2178">
        <v>212.39641204576199</v>
      </c>
      <c r="M2178">
        <v>49.3099345089</v>
      </c>
      <c r="N2178">
        <v>0.954378133010376</v>
      </c>
      <c r="O2178">
        <v>30.344055391629301</v>
      </c>
      <c r="P2178">
        <v>30.987937966685799</v>
      </c>
      <c r="Q2178">
        <v>-3.7587305806588998E-2</v>
      </c>
    </row>
    <row r="2179" spans="1:17" hidden="1" x14ac:dyDescent="0.3">
      <c r="A2179" t="s">
        <v>4518</v>
      </c>
      <c r="B2179" t="s">
        <v>4519</v>
      </c>
      <c r="C2179" t="str">
        <f>IFERROR(VLOOKUP(Table1[[#This Row],[Ticker]],[1]!Table1[[Symbol]:[Industry]],2,FALSE),"-")</f>
        <v>-</v>
      </c>
      <c r="E2179">
        <v>265.42911959999998</v>
      </c>
      <c r="F2179">
        <v>17.97</v>
      </c>
      <c r="G2179">
        <v>-59.883384796349702</v>
      </c>
      <c r="H2179">
        <v>-6.4624145465110097</v>
      </c>
      <c r="I2179">
        <v>-17.082484516732698</v>
      </c>
      <c r="J2179">
        <v>-3.2140465634060198</v>
      </c>
      <c r="K2179">
        <v>18.532592167674299</v>
      </c>
      <c r="L2179">
        <v>19.301653383656099</v>
      </c>
      <c r="M2179">
        <v>30.712070675654001</v>
      </c>
      <c r="N2179">
        <v>0.22787802058841</v>
      </c>
      <c r="O2179">
        <v>63.049526989426802</v>
      </c>
      <c r="P2179">
        <v>27.446808510638299</v>
      </c>
      <c r="Q2179">
        <v>0.19494206778801501</v>
      </c>
    </row>
    <row r="2180" spans="1:17" hidden="1" x14ac:dyDescent="0.3">
      <c r="A2180" t="s">
        <v>4520</v>
      </c>
      <c r="B2180" t="s">
        <v>4521</v>
      </c>
      <c r="C2180" t="str">
        <f>IFERROR(VLOOKUP(Table1[[#This Row],[Ticker]],[1]!Table1[[Symbol]:[Industry]],2,FALSE),"-")</f>
        <v>-</v>
      </c>
      <c r="D2180" t="s">
        <v>4522</v>
      </c>
      <c r="E2180">
        <v>265.36710914999998</v>
      </c>
      <c r="F2180">
        <v>25.74</v>
      </c>
      <c r="G2180">
        <v>-29.982231112208101</v>
      </c>
      <c r="H2180">
        <v>-8.6473637385816495</v>
      </c>
      <c r="I2180">
        <v>-27.963903580053199</v>
      </c>
      <c r="J2180">
        <v>-12.6122236687319</v>
      </c>
      <c r="K2180">
        <v>27.063459582684001</v>
      </c>
      <c r="L2180">
        <v>29.649672671408101</v>
      </c>
      <c r="M2180">
        <v>44.830093695955</v>
      </c>
      <c r="N2180">
        <v>1.1176120356960799</v>
      </c>
      <c r="O2180">
        <v>41.025641025641001</v>
      </c>
      <c r="P2180">
        <v>9.7654584221748397</v>
      </c>
      <c r="Q2180">
        <v>8.7792966959773996E-2</v>
      </c>
    </row>
    <row r="2181" spans="1:17" hidden="1" x14ac:dyDescent="0.3">
      <c r="A2181" t="s">
        <v>4523</v>
      </c>
      <c r="B2181" t="s">
        <v>4524</v>
      </c>
      <c r="C2181" t="str">
        <f>IFERROR(VLOOKUP(Table1[[#This Row],[Ticker]],[1]!Table1[[Symbol]:[Industry]],2,FALSE),"-")</f>
        <v>-</v>
      </c>
      <c r="D2181" t="s">
        <v>647</v>
      </c>
      <c r="E2181">
        <v>264.573050784999</v>
      </c>
      <c r="F2181">
        <v>30.89</v>
      </c>
      <c r="G2181">
        <v>-15.9363932943576</v>
      </c>
      <c r="H2181">
        <v>-10.724566978986401</v>
      </c>
      <c r="I2181">
        <v>-27.438551523039099</v>
      </c>
      <c r="J2181">
        <v>-8.2988353336008593</v>
      </c>
      <c r="K2181">
        <v>32.696251924267003</v>
      </c>
      <c r="L2181">
        <v>32.651992042025597</v>
      </c>
      <c r="M2181">
        <v>37.879082256126203</v>
      </c>
      <c r="N2181">
        <v>0.87097274301490402</v>
      </c>
      <c r="O2181">
        <v>46.3256717384266</v>
      </c>
      <c r="P2181">
        <v>26.5983606557377</v>
      </c>
      <c r="Q2181">
        <v>-2.3086936880415E-2</v>
      </c>
    </row>
    <row r="2182" spans="1:17" hidden="1" x14ac:dyDescent="0.3">
      <c r="A2182" t="s">
        <v>4525</v>
      </c>
      <c r="B2182" t="s">
        <v>4526</v>
      </c>
      <c r="C2182" t="str">
        <f>IFERROR(VLOOKUP(Table1[[#This Row],[Ticker]],[1]!Table1[[Symbol]:[Industry]],2,FALSE),"-")</f>
        <v>-</v>
      </c>
      <c r="D2182" t="s">
        <v>557</v>
      </c>
      <c r="E2182">
        <v>264.56627550000002</v>
      </c>
      <c r="F2182">
        <v>320.7</v>
      </c>
      <c r="G2182">
        <v>364.69700902284802</v>
      </c>
      <c r="H2182">
        <v>3.7048304816549402</v>
      </c>
      <c r="I2182">
        <v>110.51935791130499</v>
      </c>
      <c r="J2182">
        <v>-10.4107628797389</v>
      </c>
      <c r="K2182">
        <v>286.74710223641</v>
      </c>
      <c r="L2182">
        <v>207.90020000210899</v>
      </c>
      <c r="M2182">
        <v>55.7314434221122</v>
      </c>
      <c r="N2182">
        <v>1.1290712924791699</v>
      </c>
      <c r="O2182">
        <v>13.3458060492672</v>
      </c>
      <c r="P2182">
        <v>434.05495420482902</v>
      </c>
      <c r="Q2182">
        <v>0.17969295994596099</v>
      </c>
    </row>
    <row r="2183" spans="1:17" hidden="1" x14ac:dyDescent="0.3">
      <c r="A2183" t="s">
        <v>4527</v>
      </c>
      <c r="B2183" t="s">
        <v>4528</v>
      </c>
      <c r="C2183" t="str">
        <f>IFERROR(VLOOKUP(Table1[[#This Row],[Ticker]],[1]!Table1[[Symbol]:[Industry]],2,FALSE),"-")</f>
        <v>-</v>
      </c>
      <c r="D2183" t="s">
        <v>901</v>
      </c>
      <c r="E2183">
        <v>264.41056341000001</v>
      </c>
      <c r="F2183">
        <v>4250.55</v>
      </c>
      <c r="G2183">
        <v>-2.13260187081681</v>
      </c>
      <c r="H2183">
        <v>3.5408620840620202</v>
      </c>
      <c r="I2183">
        <v>0.78041234497937595</v>
      </c>
      <c r="J2183">
        <v>0.60859020769059302</v>
      </c>
      <c r="K2183">
        <v>4008.9044681487799</v>
      </c>
      <c r="L2183">
        <v>3780.78320413859</v>
      </c>
      <c r="M2183">
        <v>68.539409312513399</v>
      </c>
      <c r="N2183">
        <v>1.5099812048669501</v>
      </c>
      <c r="O2183">
        <v>5.3981249485360596</v>
      </c>
      <c r="P2183">
        <v>34.938095238095201</v>
      </c>
      <c r="Q2183">
        <v>2.4997281421918E-2</v>
      </c>
    </row>
    <row r="2184" spans="1:17" hidden="1" x14ac:dyDescent="0.3">
      <c r="A2184" t="s">
        <v>4529</v>
      </c>
      <c r="B2184" t="s">
        <v>4530</v>
      </c>
      <c r="C2184" t="str">
        <f>IFERROR(VLOOKUP(Table1[[#This Row],[Ticker]],[1]!Table1[[Symbol]:[Industry]],2,FALSE),"-")</f>
        <v>-</v>
      </c>
      <c r="D2184" t="s">
        <v>384</v>
      </c>
      <c r="E2184">
        <v>263.71800000000002</v>
      </c>
      <c r="F2184">
        <v>228.98</v>
      </c>
      <c r="G2184">
        <v>1.1887623075572999</v>
      </c>
      <c r="H2184">
        <v>-7.4794668002006697</v>
      </c>
      <c r="I2184">
        <v>-9.9687010408779706</v>
      </c>
      <c r="J2184">
        <v>-7.9424230351315703</v>
      </c>
      <c r="K2184">
        <v>222.93118053660899</v>
      </c>
      <c r="L2184">
        <v>207.118717467012</v>
      </c>
      <c r="M2184">
        <v>58.596400683411296</v>
      </c>
      <c r="N2184">
        <v>1.52459779046185</v>
      </c>
      <c r="O2184">
        <v>15.7306314962005</v>
      </c>
      <c r="P2184">
        <v>47.7290322580645</v>
      </c>
      <c r="Q2184">
        <v>9.5863381939035999E-2</v>
      </c>
    </row>
    <row r="2185" spans="1:17" hidden="1" x14ac:dyDescent="0.3">
      <c r="A2185" t="s">
        <v>4531</v>
      </c>
      <c r="B2185" t="s">
        <v>4532</v>
      </c>
      <c r="C2185" t="str">
        <f>IFERROR(VLOOKUP(Table1[[#This Row],[Ticker]],[1]!Table1[[Symbol]:[Industry]],2,FALSE),"-")</f>
        <v>-</v>
      </c>
      <c r="D2185" t="s">
        <v>258</v>
      </c>
      <c r="E2185">
        <v>263.01088800000002</v>
      </c>
      <c r="F2185">
        <v>257.60000000000002</v>
      </c>
      <c r="G2185">
        <v>139.897046855062</v>
      </c>
      <c r="H2185">
        <v>11.7834540350353</v>
      </c>
      <c r="I2185">
        <v>120.702707716353</v>
      </c>
      <c r="J2185">
        <v>14.6725554074026</v>
      </c>
      <c r="K2185">
        <v>215.02552276090401</v>
      </c>
      <c r="L2185">
        <v>169.07214955698799</v>
      </c>
      <c r="M2185">
        <v>90.887094239917602</v>
      </c>
      <c r="N2185">
        <v>0.785824345146379</v>
      </c>
      <c r="O2185">
        <v>0</v>
      </c>
      <c r="P2185">
        <v>192.72727272727201</v>
      </c>
    </row>
    <row r="2186" spans="1:17" hidden="1" x14ac:dyDescent="0.3">
      <c r="A2186" t="s">
        <v>4533</v>
      </c>
      <c r="B2186" t="s">
        <v>4534</v>
      </c>
      <c r="C2186" t="str">
        <f>IFERROR(VLOOKUP(Table1[[#This Row],[Ticker]],[1]!Table1[[Symbol]:[Industry]],2,FALSE),"-")</f>
        <v>-</v>
      </c>
      <c r="D2186" t="s">
        <v>100</v>
      </c>
      <c r="E2186">
        <v>262.643238</v>
      </c>
      <c r="F2186">
        <v>257.39999999999998</v>
      </c>
      <c r="G2186">
        <v>49.067591574568702</v>
      </c>
      <c r="H2186">
        <v>-14.0649642256703</v>
      </c>
      <c r="I2186">
        <v>41.858266533667702</v>
      </c>
      <c r="J2186">
        <v>-1.3189142665654401</v>
      </c>
      <c r="K2186">
        <v>271.20436255107802</v>
      </c>
      <c r="L2186">
        <v>225.18645668625601</v>
      </c>
      <c r="M2186">
        <v>31.716401345942401</v>
      </c>
      <c r="N2186">
        <v>0.57204437294947397</v>
      </c>
      <c r="O2186">
        <v>32.6340326340326</v>
      </c>
      <c r="P2186">
        <v>158.563535911602</v>
      </c>
      <c r="Q2186">
        <v>9.2479322582342996E-2</v>
      </c>
    </row>
    <row r="2187" spans="1:17" hidden="1" x14ac:dyDescent="0.3">
      <c r="A2187" t="s">
        <v>4535</v>
      </c>
      <c r="B2187" t="s">
        <v>4536</v>
      </c>
      <c r="C2187" t="str">
        <f>IFERROR(VLOOKUP(Table1[[#This Row],[Ticker]],[1]!Table1[[Symbol]:[Industry]],2,FALSE),"-")</f>
        <v>-</v>
      </c>
      <c r="D2187" t="s">
        <v>647</v>
      </c>
      <c r="E2187">
        <v>262.50833299999999</v>
      </c>
      <c r="F2187">
        <v>148.57</v>
      </c>
      <c r="G2187">
        <v>116.49792570633799</v>
      </c>
      <c r="H2187">
        <v>5.6101202441849196</v>
      </c>
      <c r="I2187">
        <v>51.730188628990703</v>
      </c>
      <c r="J2187">
        <v>1.81595163381769</v>
      </c>
      <c r="K2187">
        <v>142.29053617284899</v>
      </c>
      <c r="L2187">
        <v>115.361671984243</v>
      </c>
      <c r="M2187">
        <v>47.793804491709501</v>
      </c>
      <c r="N2187">
        <v>0.79995196279963199</v>
      </c>
      <c r="O2187">
        <v>9.8808642390792301</v>
      </c>
      <c r="P2187">
        <v>151.60033869602</v>
      </c>
      <c r="Q2187">
        <v>0.115860500578194</v>
      </c>
    </row>
    <row r="2188" spans="1:17" hidden="1" x14ac:dyDescent="0.3">
      <c r="A2188" t="s">
        <v>4537</v>
      </c>
      <c r="B2188" t="s">
        <v>4538</v>
      </c>
      <c r="C2188" t="str">
        <f>IFERROR(VLOOKUP(Table1[[#This Row],[Ticker]],[1]!Table1[[Symbol]:[Industry]],2,FALSE),"-")</f>
        <v>-</v>
      </c>
      <c r="D2188" t="s">
        <v>396</v>
      </c>
      <c r="E2188">
        <v>262.281121552</v>
      </c>
      <c r="F2188">
        <v>66.28</v>
      </c>
      <c r="G2188">
        <v>39.027006242754098</v>
      </c>
      <c r="H2188">
        <v>9.2409021818139507</v>
      </c>
      <c r="I2188">
        <v>-7.4590796222030402</v>
      </c>
      <c r="J2188">
        <v>4.3378537259113497</v>
      </c>
      <c r="K2188">
        <v>63.759067074904799</v>
      </c>
      <c r="L2188">
        <v>58.777811991713001</v>
      </c>
      <c r="M2188">
        <v>55.746136022446599</v>
      </c>
      <c r="N2188">
        <v>2.36404295256908</v>
      </c>
      <c r="O2188">
        <v>19.9305974652987</v>
      </c>
      <c r="P2188">
        <v>74.421052631578902</v>
      </c>
      <c r="Q2188">
        <v>8.7359350161076002E-2</v>
      </c>
    </row>
    <row r="2189" spans="1:17" hidden="1" x14ac:dyDescent="0.3">
      <c r="A2189" t="s">
        <v>4539</v>
      </c>
      <c r="B2189" t="s">
        <v>4540</v>
      </c>
      <c r="C2189" t="str">
        <f>IFERROR(VLOOKUP(Table1[[#This Row],[Ticker]],[1]!Table1[[Symbol]:[Industry]],2,FALSE),"-")</f>
        <v>-</v>
      </c>
      <c r="D2189" t="s">
        <v>332</v>
      </c>
      <c r="E2189">
        <v>262.26</v>
      </c>
      <c r="F2189">
        <v>155</v>
      </c>
      <c r="G2189">
        <v>230.65187562624399</v>
      </c>
      <c r="H2189">
        <v>10.4035274824744</v>
      </c>
      <c r="I2189">
        <v>27.748578460958498</v>
      </c>
      <c r="J2189">
        <v>-4.2775034651168697</v>
      </c>
      <c r="K2189">
        <v>145.95039289995299</v>
      </c>
      <c r="L2189">
        <v>117.74501538596201</v>
      </c>
      <c r="M2189">
        <v>59.092292676117097</v>
      </c>
      <c r="N2189">
        <v>1.1878496765917901</v>
      </c>
      <c r="O2189">
        <v>21.2903225806451</v>
      </c>
      <c r="P2189">
        <v>292.15686274509801</v>
      </c>
    </row>
    <row r="2190" spans="1:17" hidden="1" x14ac:dyDescent="0.3">
      <c r="A2190" t="s">
        <v>4541</v>
      </c>
      <c r="B2190" t="s">
        <v>4542</v>
      </c>
      <c r="C2190" t="str">
        <f>IFERROR(VLOOKUP(Table1[[#This Row],[Ticker]],[1]!Table1[[Symbol]:[Industry]],2,FALSE),"-")</f>
        <v>-</v>
      </c>
      <c r="E2190">
        <v>262.02326302500001</v>
      </c>
      <c r="F2190">
        <v>860.05</v>
      </c>
      <c r="G2190">
        <v>814.78930390499602</v>
      </c>
      <c r="H2190">
        <v>-12.513215622766101</v>
      </c>
      <c r="I2190">
        <v>829.19439290537196</v>
      </c>
      <c r="J2190">
        <v>0.99010129368163002</v>
      </c>
      <c r="K2190">
        <v>764.88994283254704</v>
      </c>
      <c r="M2190">
        <v>52.7240254853171</v>
      </c>
      <c r="N2190">
        <v>0.61176893708847402</v>
      </c>
      <c r="O2190">
        <v>13.830591244695</v>
      </c>
      <c r="P2190">
        <v>887.42824339839206</v>
      </c>
    </row>
    <row r="2191" spans="1:17" hidden="1" x14ac:dyDescent="0.3">
      <c r="A2191" t="s">
        <v>4543</v>
      </c>
      <c r="B2191" t="s">
        <v>4544</v>
      </c>
      <c r="C2191" t="str">
        <f>IFERROR(VLOOKUP(Table1[[#This Row],[Ticker]],[1]!Table1[[Symbol]:[Industry]],2,FALSE),"-")</f>
        <v>-</v>
      </c>
      <c r="D2191" t="s">
        <v>62</v>
      </c>
      <c r="E2191">
        <v>262.02004799999997</v>
      </c>
      <c r="F2191">
        <v>105.8</v>
      </c>
      <c r="G2191">
        <v>-11.5383561187247</v>
      </c>
      <c r="H2191">
        <v>-0.72494703406662997</v>
      </c>
      <c r="I2191">
        <v>2.8667328816511199</v>
      </c>
      <c r="J2191">
        <v>-15.3960027726321</v>
      </c>
      <c r="K2191">
        <v>99.082053081804304</v>
      </c>
      <c r="M2191">
        <v>52.396260023297998</v>
      </c>
      <c r="N2191">
        <v>1.6507184994705699</v>
      </c>
      <c r="O2191">
        <v>15.170132325141701</v>
      </c>
      <c r="P2191">
        <v>29.103111653447201</v>
      </c>
    </row>
    <row r="2192" spans="1:17" hidden="1" x14ac:dyDescent="0.3">
      <c r="A2192" t="s">
        <v>4545</v>
      </c>
      <c r="B2192" t="s">
        <v>4546</v>
      </c>
      <c r="C2192" t="str">
        <f>IFERROR(VLOOKUP(Table1[[#This Row],[Ticker]],[1]!Table1[[Symbol]:[Industry]],2,FALSE),"-")</f>
        <v>-</v>
      </c>
      <c r="D2192" t="s">
        <v>97</v>
      </c>
      <c r="E2192">
        <v>259.98543948000003</v>
      </c>
      <c r="F2192">
        <v>7.8</v>
      </c>
      <c r="G2192">
        <v>-24.330510876192399</v>
      </c>
      <c r="H2192">
        <v>-22.237949398132798</v>
      </c>
      <c r="I2192">
        <v>-49.624021553283299</v>
      </c>
      <c r="J2192">
        <v>-6.8478164821243297</v>
      </c>
      <c r="K2192">
        <v>9.4975414859852894</v>
      </c>
      <c r="L2192">
        <v>10.044142780565201</v>
      </c>
      <c r="M2192">
        <v>41.101247646168801</v>
      </c>
      <c r="N2192">
        <v>0.88379929687806202</v>
      </c>
      <c r="O2192">
        <v>108.596961244862</v>
      </c>
      <c r="P2192">
        <v>11.4285714285714</v>
      </c>
      <c r="Q2192">
        <v>6.4526282984269004E-2</v>
      </c>
    </row>
    <row r="2193" spans="1:17" hidden="1" x14ac:dyDescent="0.3">
      <c r="A2193" t="s">
        <v>4547</v>
      </c>
      <c r="B2193" t="s">
        <v>4548</v>
      </c>
      <c r="C2193" t="str">
        <f>IFERROR(VLOOKUP(Table1[[#This Row],[Ticker]],[1]!Table1[[Symbol]:[Industry]],2,FALSE),"-")</f>
        <v>-</v>
      </c>
      <c r="D2193" t="s">
        <v>441</v>
      </c>
      <c r="E2193">
        <v>259.95780000000002</v>
      </c>
      <c r="F2193">
        <v>103.9</v>
      </c>
      <c r="G2193">
        <v>-53.517185676437698</v>
      </c>
      <c r="H2193">
        <v>-4.4905505981024403</v>
      </c>
      <c r="I2193">
        <v>-18.206208981381099</v>
      </c>
      <c r="J2193">
        <v>-2.0894308024429402</v>
      </c>
      <c r="K2193">
        <v>107.004757890232</v>
      </c>
      <c r="L2193">
        <v>114.339749137783</v>
      </c>
      <c r="M2193">
        <v>39.788124775251802</v>
      </c>
      <c r="N2193">
        <v>0.83828743062538902</v>
      </c>
      <c r="O2193">
        <v>53.464870067372402</v>
      </c>
      <c r="P2193">
        <v>8.2291666666666607</v>
      </c>
    </row>
    <row r="2194" spans="1:17" hidden="1" x14ac:dyDescent="0.3">
      <c r="A2194" t="s">
        <v>4549</v>
      </c>
      <c r="B2194" t="s">
        <v>4550</v>
      </c>
      <c r="C2194" t="str">
        <f>IFERROR(VLOOKUP(Table1[[#This Row],[Ticker]],[1]!Table1[[Symbol]:[Industry]],2,FALSE),"-")</f>
        <v>-</v>
      </c>
      <c r="D2194" t="s">
        <v>62</v>
      </c>
      <c r="E2194">
        <v>258.65624000000003</v>
      </c>
      <c r="F2194">
        <v>724</v>
      </c>
      <c r="G2194">
        <v>167.21029544545999</v>
      </c>
      <c r="H2194">
        <v>26.082017184991599</v>
      </c>
      <c r="I2194">
        <v>44.904236849007503</v>
      </c>
      <c r="J2194">
        <v>6.8942922030410303</v>
      </c>
      <c r="K2194">
        <v>581.86227794424497</v>
      </c>
      <c r="L2194">
        <v>442.30070863703497</v>
      </c>
      <c r="M2194">
        <v>63.5082550927009</v>
      </c>
      <c r="N2194">
        <v>0.70629787743087902</v>
      </c>
      <c r="O2194">
        <v>3.3149171270718099</v>
      </c>
      <c r="P2194">
        <v>196.72131147540901</v>
      </c>
      <c r="Q2194">
        <v>4.1723707667352998E-2</v>
      </c>
    </row>
    <row r="2195" spans="1:17" hidden="1" x14ac:dyDescent="0.3">
      <c r="A2195" t="s">
        <v>4551</v>
      </c>
      <c r="B2195" t="s">
        <v>4552</v>
      </c>
      <c r="C2195" t="str">
        <f>IFERROR(VLOOKUP(Table1[[#This Row],[Ticker]],[1]!Table1[[Symbol]:[Industry]],2,FALSE),"-")</f>
        <v>-</v>
      </c>
      <c r="D2195" t="s">
        <v>62</v>
      </c>
      <c r="E2195">
        <v>258.52232484000001</v>
      </c>
      <c r="F2195">
        <v>186.3</v>
      </c>
      <c r="G2195">
        <v>83.585343745604703</v>
      </c>
      <c r="H2195">
        <v>-18.494125538394901</v>
      </c>
      <c r="I2195">
        <v>24.919336072476</v>
      </c>
      <c r="J2195">
        <v>-5.6689745096242001</v>
      </c>
      <c r="K2195">
        <v>183.62777877996299</v>
      </c>
      <c r="L2195">
        <v>151.12594805486401</v>
      </c>
      <c r="M2195">
        <v>48.0734041945977</v>
      </c>
      <c r="N2195">
        <v>0.57078222588607397</v>
      </c>
      <c r="O2195">
        <v>25.0134192163177</v>
      </c>
      <c r="P2195">
        <v>116.476876597722</v>
      </c>
      <c r="Q2195">
        <v>0.10483399421492801</v>
      </c>
    </row>
    <row r="2196" spans="1:17" hidden="1" x14ac:dyDescent="0.3">
      <c r="A2196" t="s">
        <v>4553</v>
      </c>
      <c r="B2196" t="s">
        <v>4554</v>
      </c>
      <c r="C2196" t="str">
        <f>IFERROR(VLOOKUP(Table1[[#This Row],[Ticker]],[1]!Table1[[Symbol]:[Industry]],2,FALSE),"-")</f>
        <v>-</v>
      </c>
      <c r="D2196" t="s">
        <v>989</v>
      </c>
      <c r="E2196">
        <v>258.093235134</v>
      </c>
      <c r="F2196">
        <v>76.69</v>
      </c>
      <c r="G2196">
        <v>60.020109185009602</v>
      </c>
      <c r="H2196">
        <v>-11.1462119982383</v>
      </c>
      <c r="I2196">
        <v>-1.2361800492485899</v>
      </c>
      <c r="J2196">
        <v>1.4631775313214399</v>
      </c>
      <c r="K2196">
        <v>72.342341058577006</v>
      </c>
      <c r="L2196">
        <v>64.625289546531107</v>
      </c>
      <c r="M2196">
        <v>51.753078379653999</v>
      </c>
      <c r="N2196">
        <v>1.28059525298669</v>
      </c>
      <c r="O2196">
        <v>32.8726039900899</v>
      </c>
      <c r="P2196">
        <v>90.771144278606897</v>
      </c>
      <c r="Q2196">
        <v>8.1745879541720995E-2</v>
      </c>
    </row>
    <row r="2197" spans="1:17" hidden="1" x14ac:dyDescent="0.3">
      <c r="A2197" t="s">
        <v>4555</v>
      </c>
      <c r="B2197" t="s">
        <v>4556</v>
      </c>
      <c r="C2197" t="str">
        <f>IFERROR(VLOOKUP(Table1[[#This Row],[Ticker]],[1]!Table1[[Symbol]:[Industry]],2,FALSE),"-")</f>
        <v>-</v>
      </c>
      <c r="D2197" t="s">
        <v>46</v>
      </c>
      <c r="E2197">
        <v>258.05216250000001</v>
      </c>
      <c r="F2197">
        <v>146.85</v>
      </c>
      <c r="G2197">
        <v>33.258607974355797</v>
      </c>
      <c r="H2197">
        <v>34.313277153093701</v>
      </c>
      <c r="I2197">
        <v>47.6636969747317</v>
      </c>
      <c r="J2197">
        <v>2.8542085664719101</v>
      </c>
      <c r="O2197">
        <v>0</v>
      </c>
      <c r="P2197">
        <v>75.657894736842096</v>
      </c>
    </row>
    <row r="2198" spans="1:17" hidden="1" x14ac:dyDescent="0.3">
      <c r="A2198" t="s">
        <v>4557</v>
      </c>
      <c r="B2198" t="s">
        <v>4558</v>
      </c>
      <c r="C2198" t="str">
        <f>IFERROR(VLOOKUP(Table1[[#This Row],[Ticker]],[1]!Table1[[Symbol]:[Industry]],2,FALSE),"-")</f>
        <v>-</v>
      </c>
      <c r="D2198" t="s">
        <v>220</v>
      </c>
      <c r="E2198">
        <v>257.88751050000002</v>
      </c>
      <c r="F2198">
        <v>188.38</v>
      </c>
      <c r="G2198">
        <v>-57.403973238596699</v>
      </c>
      <c r="H2198">
        <v>-15.8766885415889</v>
      </c>
      <c r="I2198">
        <v>-39.514731623902499</v>
      </c>
      <c r="J2198">
        <v>-7.2752149830927797</v>
      </c>
      <c r="K2198">
        <v>209.331506950749</v>
      </c>
      <c r="L2198">
        <v>227.330731612996</v>
      </c>
      <c r="M2198">
        <v>24.421427200135799</v>
      </c>
      <c r="N2198">
        <v>1.2891427169791301</v>
      </c>
      <c r="O2198">
        <v>137.81717804437801</v>
      </c>
      <c r="P2198">
        <v>0.48541099909318303</v>
      </c>
      <c r="Q2198">
        <v>4.7163343957908999E-2</v>
      </c>
    </row>
    <row r="2199" spans="1:17" hidden="1" x14ac:dyDescent="0.3">
      <c r="A2199" t="s">
        <v>4559</v>
      </c>
      <c r="B2199" t="s">
        <v>4560</v>
      </c>
      <c r="C2199" t="str">
        <f>IFERROR(VLOOKUP(Table1[[#This Row],[Ticker]],[1]!Table1[[Symbol]:[Industry]],2,FALSE),"-")</f>
        <v>-</v>
      </c>
      <c r="D2199" t="s">
        <v>62</v>
      </c>
      <c r="E2199">
        <v>257.28172369999999</v>
      </c>
      <c r="F2199">
        <v>850.4</v>
      </c>
      <c r="G2199">
        <v>40.504926628832798</v>
      </c>
      <c r="H2199">
        <v>8.2005274092144999E-3</v>
      </c>
      <c r="I2199">
        <v>26.7758689923091</v>
      </c>
      <c r="J2199">
        <v>-2.0465464362764898</v>
      </c>
      <c r="K2199">
        <v>779.59203154428894</v>
      </c>
      <c r="L2199">
        <v>661.06298840010095</v>
      </c>
      <c r="M2199">
        <v>54.246389902558199</v>
      </c>
      <c r="N2199">
        <v>0.37534445775120401</v>
      </c>
      <c r="O2199">
        <v>11.476952022577599</v>
      </c>
      <c r="P2199">
        <v>80.150407795784304</v>
      </c>
      <c r="Q2199">
        <v>-1.8461378853522E-2</v>
      </c>
    </row>
    <row r="2200" spans="1:17" hidden="1" x14ac:dyDescent="0.3">
      <c r="A2200" t="s">
        <v>4561</v>
      </c>
      <c r="B2200" t="s">
        <v>4562</v>
      </c>
      <c r="C2200" t="str">
        <f>IFERROR(VLOOKUP(Table1[[#This Row],[Ticker]],[1]!Table1[[Symbol]:[Industry]],2,FALSE),"-")</f>
        <v>-</v>
      </c>
      <c r="D2200" t="s">
        <v>384</v>
      </c>
      <c r="E2200">
        <v>256.878175</v>
      </c>
      <c r="F2200">
        <v>193</v>
      </c>
      <c r="G2200">
        <v>-0.62947106678437903</v>
      </c>
      <c r="H2200">
        <v>-2.2135293737128001</v>
      </c>
      <c r="I2200">
        <v>-18.140628374225699</v>
      </c>
      <c r="J2200">
        <v>-11.364616378140401</v>
      </c>
      <c r="K2200">
        <v>202.32859585323101</v>
      </c>
      <c r="L2200">
        <v>206.02504537130901</v>
      </c>
      <c r="M2200">
        <v>37.397633489009401</v>
      </c>
      <c r="N2200">
        <v>1.7062937062937</v>
      </c>
      <c r="O2200">
        <v>52.538860103626902</v>
      </c>
      <c r="P2200">
        <v>35.438596491227997</v>
      </c>
    </row>
    <row r="2201" spans="1:17" hidden="1" x14ac:dyDescent="0.3">
      <c r="A2201" t="s">
        <v>4563</v>
      </c>
      <c r="B2201" t="s">
        <v>4564</v>
      </c>
      <c r="C2201" t="str">
        <f>IFERROR(VLOOKUP(Table1[[#This Row],[Ticker]],[1]!Table1[[Symbol]:[Industry]],2,FALSE),"-")</f>
        <v>-</v>
      </c>
      <c r="D2201" t="s">
        <v>21</v>
      </c>
      <c r="E2201">
        <v>256.8109</v>
      </c>
      <c r="F2201">
        <v>281.89999999999998</v>
      </c>
      <c r="G2201">
        <v>-38.7844649182315</v>
      </c>
      <c r="H2201">
        <v>18.265846323054198</v>
      </c>
      <c r="I2201">
        <v>-24.3793759178557</v>
      </c>
      <c r="J2201">
        <v>-13.7050360205033</v>
      </c>
      <c r="K2201">
        <v>246.86106722993199</v>
      </c>
      <c r="M2201">
        <v>61.545884477371501</v>
      </c>
      <c r="N2201">
        <v>2.1018875192604001</v>
      </c>
      <c r="O2201">
        <v>19.191202554097199</v>
      </c>
      <c r="P2201">
        <v>53.164900842162403</v>
      </c>
    </row>
    <row r="2202" spans="1:17" hidden="1" x14ac:dyDescent="0.3">
      <c r="A2202" t="s">
        <v>4565</v>
      </c>
      <c r="B2202" t="s">
        <v>4566</v>
      </c>
      <c r="C2202" t="str">
        <f>IFERROR(VLOOKUP(Table1[[#This Row],[Ticker]],[1]!Table1[[Symbol]:[Industry]],2,FALSE),"-")</f>
        <v>-</v>
      </c>
      <c r="D2202" t="s">
        <v>1391</v>
      </c>
      <c r="E2202">
        <v>256.6592</v>
      </c>
      <c r="F2202">
        <v>217.6</v>
      </c>
      <c r="G2202">
        <v>-20.371149033697701</v>
      </c>
      <c r="H2202">
        <v>6.4657543055708704</v>
      </c>
      <c r="I2202">
        <v>13.792596810528099</v>
      </c>
      <c r="J2202">
        <v>2.0635566689656302</v>
      </c>
      <c r="K2202">
        <v>193.43804590171499</v>
      </c>
      <c r="L2202">
        <v>194.579980886822</v>
      </c>
      <c r="M2202">
        <v>79.293649931663097</v>
      </c>
      <c r="N2202">
        <v>1.98594154260754</v>
      </c>
      <c r="O2202">
        <v>36.397058823529399</v>
      </c>
      <c r="P2202">
        <v>35.745477230193302</v>
      </c>
      <c r="Q2202">
        <v>1.2702459894117999E-2</v>
      </c>
    </row>
    <row r="2203" spans="1:17" hidden="1" x14ac:dyDescent="0.3">
      <c r="A2203" t="s">
        <v>4567</v>
      </c>
      <c r="B2203" t="s">
        <v>4568</v>
      </c>
      <c r="C2203" t="str">
        <f>IFERROR(VLOOKUP(Table1[[#This Row],[Ticker]],[1]!Table1[[Symbol]:[Industry]],2,FALSE),"-")</f>
        <v>-</v>
      </c>
      <c r="D2203" t="s">
        <v>122</v>
      </c>
      <c r="E2203">
        <v>256.6233216</v>
      </c>
      <c r="F2203">
        <v>116.63</v>
      </c>
      <c r="G2203">
        <v>68.713369879117707</v>
      </c>
      <c r="H2203">
        <v>9.1663120061285692</v>
      </c>
      <c r="I2203">
        <v>41.792868328312501</v>
      </c>
      <c r="J2203">
        <v>-1.73994902342654</v>
      </c>
      <c r="K2203">
        <v>100.382944195649</v>
      </c>
      <c r="L2203">
        <v>85.748760812808996</v>
      </c>
      <c r="M2203">
        <v>70.122278038578898</v>
      </c>
      <c r="N2203">
        <v>1.8408449233453701</v>
      </c>
      <c r="O2203">
        <v>4.6043042098945497</v>
      </c>
      <c r="P2203">
        <v>96.016806722688997</v>
      </c>
      <c r="Q2203">
        <v>4.339803410627E-3</v>
      </c>
    </row>
    <row r="2204" spans="1:17" hidden="1" x14ac:dyDescent="0.3">
      <c r="A2204" t="s">
        <v>4569</v>
      </c>
      <c r="B2204" t="s">
        <v>4570</v>
      </c>
      <c r="C2204" t="str">
        <f>IFERROR(VLOOKUP(Table1[[#This Row],[Ticker]],[1]!Table1[[Symbol]:[Industry]],2,FALSE),"-")</f>
        <v>-</v>
      </c>
      <c r="D2204" t="s">
        <v>901</v>
      </c>
      <c r="E2204">
        <v>256.22732500000001</v>
      </c>
      <c r="F2204">
        <v>215</v>
      </c>
      <c r="G2204">
        <v>-20.715118445672701</v>
      </c>
      <c r="H2204">
        <v>1.65801162654107</v>
      </c>
      <c r="I2204">
        <v>-63.645826834791997</v>
      </c>
      <c r="J2204">
        <v>3.8273337476388201</v>
      </c>
      <c r="K2204">
        <v>213.808206883482</v>
      </c>
      <c r="L2204">
        <v>272.22304565640798</v>
      </c>
      <c r="M2204">
        <v>89.877730190141705</v>
      </c>
      <c r="N2204">
        <v>1.1345385016513101</v>
      </c>
      <c r="O2204">
        <v>126.418604651162</v>
      </c>
      <c r="P2204">
        <v>15.5913978494623</v>
      </c>
      <c r="Q2204">
        <v>4.4859077250832997E-2</v>
      </c>
    </row>
    <row r="2205" spans="1:17" hidden="1" x14ac:dyDescent="0.3">
      <c r="A2205" t="s">
        <v>4571</v>
      </c>
      <c r="B2205" t="s">
        <v>4572</v>
      </c>
      <c r="C2205" t="str">
        <f>IFERROR(VLOOKUP(Table1[[#This Row],[Ticker]],[1]!Table1[[Symbol]:[Industry]],2,FALSE),"-")</f>
        <v>-</v>
      </c>
      <c r="E2205">
        <v>256.12048800000002</v>
      </c>
      <c r="F2205">
        <v>709.2</v>
      </c>
      <c r="G2205">
        <v>-37.0199634542155</v>
      </c>
      <c r="H2205">
        <v>-1.8999340960887401</v>
      </c>
      <c r="I2205">
        <v>-38.5450590218991</v>
      </c>
      <c r="J2205">
        <v>-2.1913994434953601</v>
      </c>
      <c r="K2205">
        <v>726.79808935995504</v>
      </c>
      <c r="L2205">
        <v>828.81752092986699</v>
      </c>
      <c r="M2205">
        <v>43.843930444082098</v>
      </c>
      <c r="N2205">
        <v>1.09209100758396</v>
      </c>
      <c r="O2205">
        <v>54.371122391426901</v>
      </c>
      <c r="P2205">
        <v>33.308270676691698</v>
      </c>
      <c r="Q2205">
        <v>0.120446204121197</v>
      </c>
    </row>
    <row r="2206" spans="1:17" hidden="1" x14ac:dyDescent="0.3">
      <c r="A2206" t="s">
        <v>4573</v>
      </c>
      <c r="B2206" t="s">
        <v>4574</v>
      </c>
      <c r="C2206" t="str">
        <f>IFERROR(VLOOKUP(Table1[[#This Row],[Ticker]],[1]!Table1[[Symbol]:[Industry]],2,FALSE),"-")</f>
        <v>-</v>
      </c>
      <c r="D2206" t="s">
        <v>140</v>
      </c>
      <c r="E2206">
        <v>256.04500000000002</v>
      </c>
      <c r="F2206">
        <v>62.49</v>
      </c>
      <c r="G2206">
        <v>77.549548740906403</v>
      </c>
      <c r="H2206">
        <v>37.0319628919137</v>
      </c>
      <c r="I2206">
        <v>38.232733201662697</v>
      </c>
      <c r="J2206">
        <v>11.585020406440201</v>
      </c>
      <c r="K2206">
        <v>43.3081348198737</v>
      </c>
      <c r="L2206">
        <v>38.232896762376797</v>
      </c>
      <c r="M2206">
        <v>87.8379547695192</v>
      </c>
      <c r="N2206">
        <v>3.7968917919928402</v>
      </c>
      <c r="O2206">
        <v>4.5127220355256803</v>
      </c>
      <c r="P2206">
        <v>116.60311958405499</v>
      </c>
      <c r="Q2206">
        <v>4.5050226256003002E-2</v>
      </c>
    </row>
    <row r="2207" spans="1:17" hidden="1" x14ac:dyDescent="0.3">
      <c r="A2207" t="s">
        <v>4575</v>
      </c>
      <c r="B2207" t="s">
        <v>4576</v>
      </c>
      <c r="C2207" t="str">
        <f>IFERROR(VLOOKUP(Table1[[#This Row],[Ticker]],[1]!Table1[[Symbol]:[Industry]],2,FALSE),"-")</f>
        <v>-</v>
      </c>
      <c r="D2207" t="s">
        <v>409</v>
      </c>
      <c r="E2207">
        <v>255.95190959999999</v>
      </c>
      <c r="F2207">
        <v>197.7</v>
      </c>
      <c r="G2207">
        <v>137.33389446782701</v>
      </c>
      <c r="H2207">
        <v>95.318521908338397</v>
      </c>
      <c r="I2207">
        <v>112.630935285684</v>
      </c>
      <c r="J2207">
        <v>38.613714497352298</v>
      </c>
      <c r="K2207">
        <v>123.60970928165401</v>
      </c>
      <c r="L2207">
        <v>101.301471769755</v>
      </c>
      <c r="M2207">
        <v>74.494980746634795</v>
      </c>
      <c r="N2207">
        <v>3.8106947604068901</v>
      </c>
      <c r="O2207">
        <v>16.337885685381899</v>
      </c>
      <c r="P2207">
        <v>170.82191780821901</v>
      </c>
      <c r="Q2207">
        <v>0.136791621117893</v>
      </c>
    </row>
    <row r="2208" spans="1:17" hidden="1" x14ac:dyDescent="0.3">
      <c r="A2208" t="s">
        <v>4577</v>
      </c>
      <c r="B2208" t="s">
        <v>4578</v>
      </c>
      <c r="C2208" t="str">
        <f>IFERROR(VLOOKUP(Table1[[#This Row],[Ticker]],[1]!Table1[[Symbol]:[Industry]],2,FALSE),"-")</f>
        <v>-</v>
      </c>
      <c r="E2208">
        <v>255.91288019999999</v>
      </c>
      <c r="F2208">
        <v>33.29</v>
      </c>
      <c r="G2208">
        <v>360.31543800563799</v>
      </c>
      <c r="H2208">
        <v>81.630135052475794</v>
      </c>
      <c r="I2208">
        <v>131.020423944995</v>
      </c>
      <c r="J2208">
        <v>13.5962818059286</v>
      </c>
      <c r="K2208">
        <v>18.9636643777649</v>
      </c>
      <c r="L2208">
        <v>12.0048745317395</v>
      </c>
      <c r="M2208">
        <v>99.999999908845794</v>
      </c>
      <c r="N2208">
        <v>1.2930102653720701</v>
      </c>
      <c r="O2208">
        <v>0</v>
      </c>
      <c r="P2208">
        <v>389.55882352941097</v>
      </c>
      <c r="Q2208">
        <v>0.13387114657471599</v>
      </c>
    </row>
    <row r="2209" spans="1:17" hidden="1" x14ac:dyDescent="0.3">
      <c r="A2209" t="s">
        <v>4579</v>
      </c>
      <c r="B2209" t="s">
        <v>4580</v>
      </c>
      <c r="C2209" t="str">
        <f>IFERROR(VLOOKUP(Table1[[#This Row],[Ticker]],[1]!Table1[[Symbol]:[Industry]],2,FALSE),"-")</f>
        <v>-</v>
      </c>
      <c r="D2209" t="s">
        <v>140</v>
      </c>
      <c r="E2209">
        <v>255.66703507399899</v>
      </c>
      <c r="F2209">
        <v>41.69</v>
      </c>
      <c r="G2209">
        <v>35.295287511035397</v>
      </c>
      <c r="H2209">
        <v>-15.5042755364312</v>
      </c>
      <c r="I2209">
        <v>-32.081588603887099</v>
      </c>
      <c r="J2209">
        <v>-1.8199458020797501</v>
      </c>
      <c r="K2209">
        <v>46.835145620280997</v>
      </c>
      <c r="L2209">
        <v>43.658501862306103</v>
      </c>
      <c r="M2209">
        <v>25.707731155197202</v>
      </c>
      <c r="N2209">
        <v>1.6725570221197701</v>
      </c>
      <c r="O2209">
        <v>53.274166466778603</v>
      </c>
      <c r="P2209">
        <v>84.061810154525304</v>
      </c>
      <c r="Q2209">
        <v>5.9446402555752002E-2</v>
      </c>
    </row>
    <row r="2210" spans="1:17" hidden="1" x14ac:dyDescent="0.3">
      <c r="A2210" t="s">
        <v>4581</v>
      </c>
      <c r="B2210" t="s">
        <v>4582</v>
      </c>
      <c r="C2210" t="str">
        <f>IFERROR(VLOOKUP(Table1[[#This Row],[Ticker]],[1]!Table1[[Symbol]:[Industry]],2,FALSE),"-")</f>
        <v>-</v>
      </c>
      <c r="D2210" t="s">
        <v>46</v>
      </c>
      <c r="E2210">
        <v>255.57030954000001</v>
      </c>
      <c r="F2210">
        <v>97.46</v>
      </c>
      <c r="G2210">
        <v>298.99234591397601</v>
      </c>
      <c r="H2210">
        <v>5.9723680621846196</v>
      </c>
      <c r="I2210">
        <v>39.9531239945699</v>
      </c>
      <c r="J2210">
        <v>-17.765806470210102</v>
      </c>
      <c r="K2210">
        <v>95.075324120066</v>
      </c>
      <c r="L2210">
        <v>70.611657329431793</v>
      </c>
      <c r="M2210">
        <v>47.745338486110001</v>
      </c>
      <c r="N2210">
        <v>1.14724648547328</v>
      </c>
      <c r="O2210">
        <v>20.069772214241699</v>
      </c>
      <c r="P2210">
        <v>402.371134020618</v>
      </c>
      <c r="Q2210">
        <v>0.12581698740162001</v>
      </c>
    </row>
    <row r="2211" spans="1:17" hidden="1" x14ac:dyDescent="0.3">
      <c r="A2211" t="s">
        <v>4583</v>
      </c>
      <c r="B2211" t="s">
        <v>4584</v>
      </c>
      <c r="C2211" t="str">
        <f>IFERROR(VLOOKUP(Table1[[#This Row],[Ticker]],[1]!Table1[[Symbol]:[Industry]],2,FALSE),"-")</f>
        <v>-</v>
      </c>
      <c r="D2211" t="s">
        <v>130</v>
      </c>
      <c r="E2211">
        <v>255.230705556</v>
      </c>
      <c r="F2211">
        <v>229.86</v>
      </c>
      <c r="G2211">
        <v>-26.5923772473189</v>
      </c>
      <c r="H2211">
        <v>-6.0681494396497104</v>
      </c>
      <c r="I2211">
        <v>-35.578341691245001</v>
      </c>
      <c r="J2211">
        <v>-3.79364507750133</v>
      </c>
      <c r="K2211">
        <v>236.037323043908</v>
      </c>
      <c r="L2211">
        <v>243.51341527988799</v>
      </c>
      <c r="M2211">
        <v>43.435616591439498</v>
      </c>
      <c r="N2211">
        <v>0.75566328676990002</v>
      </c>
      <c r="O2211">
        <v>44.718524319150703</v>
      </c>
      <c r="P2211">
        <v>20.125424614580599</v>
      </c>
      <c r="Q2211">
        <v>1.1001179213685E-2</v>
      </c>
    </row>
    <row r="2212" spans="1:17" hidden="1" x14ac:dyDescent="0.3">
      <c r="A2212" t="s">
        <v>4585</v>
      </c>
      <c r="B2212" t="s">
        <v>4586</v>
      </c>
      <c r="C2212" t="str">
        <f>IFERROR(VLOOKUP(Table1[[#This Row],[Ticker]],[1]!Table1[[Symbol]:[Industry]],2,FALSE),"-")</f>
        <v>-</v>
      </c>
      <c r="D2212" t="s">
        <v>647</v>
      </c>
      <c r="E2212">
        <v>255.13885740000001</v>
      </c>
      <c r="F2212">
        <v>118.68</v>
      </c>
      <c r="G2212">
        <v>33.846165578042502</v>
      </c>
      <c r="H2212">
        <v>6.5731689139576099</v>
      </c>
      <c r="I2212">
        <v>-3.0789127400748701</v>
      </c>
      <c r="J2212">
        <v>0.34882969356531701</v>
      </c>
      <c r="K2212">
        <v>112.61041020663301</v>
      </c>
      <c r="L2212">
        <v>105.12349117082</v>
      </c>
      <c r="M2212">
        <v>54.381882345588899</v>
      </c>
      <c r="N2212">
        <v>1.6465567322455399</v>
      </c>
      <c r="O2212">
        <v>11.644759015840901</v>
      </c>
      <c r="P2212">
        <v>62.131147540983598</v>
      </c>
      <c r="Q2212">
        <v>4.3096212436706E-2</v>
      </c>
    </row>
    <row r="2213" spans="1:17" hidden="1" x14ac:dyDescent="0.3">
      <c r="A2213" t="s">
        <v>4587</v>
      </c>
      <c r="B2213" t="s">
        <v>4588</v>
      </c>
      <c r="C2213" t="str">
        <f>IFERROR(VLOOKUP(Table1[[#This Row],[Ticker]],[1]!Table1[[Symbol]:[Industry]],2,FALSE),"-")</f>
        <v>-</v>
      </c>
      <c r="D2213" t="s">
        <v>193</v>
      </c>
      <c r="E2213">
        <v>254.95073840000001</v>
      </c>
      <c r="F2213">
        <v>2.1800000000000002</v>
      </c>
      <c r="G2213">
        <v>54.495325801982801</v>
      </c>
      <c r="H2213">
        <v>-1.4912469612895201</v>
      </c>
      <c r="I2213">
        <v>-4.4021293558004704</v>
      </c>
      <c r="J2213">
        <v>-13.050715032848901</v>
      </c>
      <c r="K2213">
        <v>2.1695465520600199</v>
      </c>
      <c r="L2213">
        <v>1.9913193890801899</v>
      </c>
      <c r="M2213">
        <v>42.008871359833897</v>
      </c>
      <c r="N2213">
        <v>2.1183051621738</v>
      </c>
      <c r="O2213">
        <v>36.238532110091697</v>
      </c>
      <c r="P2213">
        <v>105.66037735849</v>
      </c>
      <c r="Q2213">
        <v>-5.1368067465929999E-2</v>
      </c>
    </row>
    <row r="2214" spans="1:17" hidden="1" x14ac:dyDescent="0.3">
      <c r="A2214" t="s">
        <v>4589</v>
      </c>
      <c r="B2214" t="s">
        <v>4590</v>
      </c>
      <c r="C2214" t="str">
        <f>IFERROR(VLOOKUP(Table1[[#This Row],[Ticker]],[1]!Table1[[Symbol]:[Industry]],2,FALSE),"-")</f>
        <v>-</v>
      </c>
      <c r="D2214" t="s">
        <v>258</v>
      </c>
      <c r="E2214">
        <v>254.898</v>
      </c>
      <c r="F2214">
        <v>666.4</v>
      </c>
      <c r="G2214">
        <v>11.9875453249622</v>
      </c>
      <c r="H2214">
        <v>0.94201175651187796</v>
      </c>
      <c r="I2214">
        <v>-3.9195136290974202</v>
      </c>
      <c r="J2214">
        <v>7.0361200334877402E-2</v>
      </c>
      <c r="K2214">
        <v>645.19514083449701</v>
      </c>
      <c r="L2214">
        <v>604.35522735849702</v>
      </c>
      <c r="M2214">
        <v>56.395761640685002</v>
      </c>
      <c r="N2214">
        <v>1.4732878046600599</v>
      </c>
      <c r="O2214">
        <v>9.5438175270108108</v>
      </c>
      <c r="P2214">
        <v>39.853095487932798</v>
      </c>
      <c r="Q2214">
        <v>2.3696683093955999E-2</v>
      </c>
    </row>
    <row r="2215" spans="1:17" hidden="1" x14ac:dyDescent="0.3">
      <c r="A2215" t="s">
        <v>4591</v>
      </c>
      <c r="B2215" t="s">
        <v>4592</v>
      </c>
      <c r="C2215" t="str">
        <f>IFERROR(VLOOKUP(Table1[[#This Row],[Ticker]],[1]!Table1[[Symbol]:[Industry]],2,FALSE),"-")</f>
        <v>-</v>
      </c>
      <c r="D2215" t="s">
        <v>253</v>
      </c>
      <c r="E2215">
        <v>254.41740625</v>
      </c>
      <c r="F2215">
        <v>49.69</v>
      </c>
      <c r="G2215">
        <v>155.382072744879</v>
      </c>
      <c r="H2215">
        <v>-5.9459487694985302</v>
      </c>
      <c r="I2215">
        <v>-24.545851766230601</v>
      </c>
      <c r="J2215">
        <v>-2.8992892708037501</v>
      </c>
      <c r="K2215">
        <v>51.2409062667247</v>
      </c>
      <c r="L2215">
        <v>45.6989558470977</v>
      </c>
      <c r="M2215">
        <v>31.459151362408601</v>
      </c>
      <c r="N2215">
        <v>0.870283141758741</v>
      </c>
      <c r="O2215">
        <v>40.269671966190401</v>
      </c>
      <c r="P2215">
        <v>185.08318990246599</v>
      </c>
      <c r="Q2215">
        <v>8.7132980521454004E-2</v>
      </c>
    </row>
    <row r="2216" spans="1:17" hidden="1" x14ac:dyDescent="0.3">
      <c r="A2216" t="s">
        <v>4593</v>
      </c>
      <c r="B2216" t="s">
        <v>4594</v>
      </c>
      <c r="C2216" t="str">
        <f>IFERROR(VLOOKUP(Table1[[#This Row],[Ticker]],[1]!Table1[[Symbol]:[Industry]],2,FALSE),"-")</f>
        <v>-</v>
      </c>
      <c r="D2216" t="s">
        <v>49</v>
      </c>
      <c r="E2216">
        <v>254.33748</v>
      </c>
      <c r="F2216">
        <v>824.7</v>
      </c>
      <c r="G2216">
        <v>13.794523580733699</v>
      </c>
      <c r="H2216">
        <v>-11.401227443433299</v>
      </c>
      <c r="I2216">
        <v>-47.8264129153781</v>
      </c>
      <c r="J2216">
        <v>-1.6428202960068701</v>
      </c>
      <c r="K2216">
        <v>877.46712462011897</v>
      </c>
      <c r="L2216">
        <v>899.44859511303298</v>
      </c>
      <c r="M2216">
        <v>37.939172701120697</v>
      </c>
      <c r="N2216">
        <v>0.92877671941293805</v>
      </c>
      <c r="O2216">
        <v>79.447071662422701</v>
      </c>
      <c r="P2216">
        <v>45.278919553728699</v>
      </c>
      <c r="Q2216">
        <v>2.5274342511948999E-2</v>
      </c>
    </row>
    <row r="2217" spans="1:17" hidden="1" x14ac:dyDescent="0.3">
      <c r="A2217" t="s">
        <v>4595</v>
      </c>
      <c r="B2217" t="s">
        <v>4596</v>
      </c>
      <c r="C2217" t="str">
        <f>IFERROR(VLOOKUP(Table1[[#This Row],[Ticker]],[1]!Table1[[Symbol]:[Industry]],2,FALSE),"-")</f>
        <v>-</v>
      </c>
      <c r="D2217" t="s">
        <v>647</v>
      </c>
      <c r="E2217">
        <v>253.73214426199999</v>
      </c>
      <c r="F2217">
        <v>195.74</v>
      </c>
      <c r="G2217">
        <v>36.8373009708571</v>
      </c>
      <c r="H2217">
        <v>-6.0316001917836202</v>
      </c>
      <c r="I2217">
        <v>21.665516038520199</v>
      </c>
      <c r="J2217">
        <v>-1.9270693986870899</v>
      </c>
      <c r="K2217">
        <v>174.75217537086101</v>
      </c>
      <c r="L2217">
        <v>159.54562068543399</v>
      </c>
      <c r="M2217">
        <v>67.275341097470104</v>
      </c>
      <c r="N2217">
        <v>1.14734001343753</v>
      </c>
      <c r="O2217">
        <v>2.6872381730867301</v>
      </c>
      <c r="P2217">
        <v>70.208695652173901</v>
      </c>
      <c r="Q2217">
        <v>-3.287627297215E-3</v>
      </c>
    </row>
    <row r="2218" spans="1:17" hidden="1" x14ac:dyDescent="0.3">
      <c r="A2218" t="s">
        <v>4597</v>
      </c>
      <c r="B2218" t="s">
        <v>4598</v>
      </c>
      <c r="C2218" t="str">
        <f>IFERROR(VLOOKUP(Table1[[#This Row],[Ticker]],[1]!Table1[[Symbol]:[Industry]],2,FALSE),"-")</f>
        <v>-</v>
      </c>
      <c r="D2218" t="s">
        <v>446</v>
      </c>
      <c r="E2218">
        <v>253.71694880000001</v>
      </c>
      <c r="F2218">
        <v>112</v>
      </c>
      <c r="G2218">
        <v>12.0067421389006</v>
      </c>
      <c r="H2218">
        <v>-6.8873365791655701</v>
      </c>
      <c r="I2218">
        <v>11.676947719596001</v>
      </c>
      <c r="J2218">
        <v>6.3566923745584196</v>
      </c>
      <c r="K2218">
        <v>109.83650513475</v>
      </c>
      <c r="L2218">
        <v>95.849786001317995</v>
      </c>
      <c r="M2218">
        <v>50.1710887646937</v>
      </c>
      <c r="N2218">
        <v>0.43077013280173498</v>
      </c>
      <c r="O2218">
        <v>37.589285714285701</v>
      </c>
      <c r="P2218">
        <v>65.803108808290105</v>
      </c>
    </row>
    <row r="2219" spans="1:17" hidden="1" x14ac:dyDescent="0.3">
      <c r="A2219" t="s">
        <v>4599</v>
      </c>
      <c r="B2219" t="s">
        <v>4600</v>
      </c>
      <c r="C2219" t="str">
        <f>IFERROR(VLOOKUP(Table1[[#This Row],[Ticker]],[1]!Table1[[Symbol]:[Industry]],2,FALSE),"-")</f>
        <v>-</v>
      </c>
      <c r="D2219" t="s">
        <v>623</v>
      </c>
      <c r="E2219">
        <v>253.56250315999901</v>
      </c>
      <c r="F2219">
        <v>261.64999999999998</v>
      </c>
      <c r="G2219">
        <v>27.7904471029691</v>
      </c>
      <c r="H2219">
        <v>18.644527949982599</v>
      </c>
      <c r="I2219">
        <v>-8.2530634302176509</v>
      </c>
      <c r="J2219">
        <v>-17.7699579350571</v>
      </c>
      <c r="K2219">
        <v>238.297956548608</v>
      </c>
      <c r="L2219">
        <v>216.48562875230499</v>
      </c>
      <c r="M2219">
        <v>47.208841766748797</v>
      </c>
      <c r="N2219">
        <v>2.7883116883116799</v>
      </c>
      <c r="O2219">
        <v>26.7532963883049</v>
      </c>
      <c r="P2219">
        <v>71.013071895424801</v>
      </c>
    </row>
    <row r="2220" spans="1:17" hidden="1" x14ac:dyDescent="0.3">
      <c r="A2220" t="s">
        <v>4601</v>
      </c>
      <c r="B2220" t="s">
        <v>4602</v>
      </c>
      <c r="C2220" t="str">
        <f>IFERROR(VLOOKUP(Table1[[#This Row],[Ticker]],[1]!Table1[[Symbol]:[Industry]],2,FALSE),"-")</f>
        <v>-</v>
      </c>
      <c r="D2220" t="s">
        <v>393</v>
      </c>
      <c r="E2220">
        <v>253.485305436</v>
      </c>
      <c r="F2220">
        <v>101.23</v>
      </c>
      <c r="G2220">
        <v>24.1893999802774</v>
      </c>
      <c r="H2220">
        <v>-3.9146113658133501</v>
      </c>
      <c r="I2220">
        <v>-2.70723370316944</v>
      </c>
      <c r="J2220">
        <v>2.32272937731249</v>
      </c>
      <c r="K2220">
        <v>97.597860415392503</v>
      </c>
      <c r="L2220">
        <v>91.212176617051398</v>
      </c>
      <c r="M2220">
        <v>67.926547561221696</v>
      </c>
      <c r="N2220">
        <v>0.732465645998857</v>
      </c>
      <c r="O2220">
        <v>18.591326681813602</v>
      </c>
      <c r="P2220">
        <v>54.549618320610598</v>
      </c>
      <c r="Q2220">
        <v>2.2398321475521999E-2</v>
      </c>
    </row>
    <row r="2221" spans="1:17" hidden="1" x14ac:dyDescent="0.3">
      <c r="A2221" t="s">
        <v>4603</v>
      </c>
      <c r="B2221" t="s">
        <v>4604</v>
      </c>
      <c r="C2221" t="str">
        <f>IFERROR(VLOOKUP(Table1[[#This Row],[Ticker]],[1]!Table1[[Symbol]:[Industry]],2,FALSE),"-")</f>
        <v>-</v>
      </c>
      <c r="D2221" t="s">
        <v>409</v>
      </c>
      <c r="E2221">
        <v>252.6109476</v>
      </c>
      <c r="F2221">
        <v>4.7300000000000004</v>
      </c>
      <c r="G2221">
        <v>168.11885642156</v>
      </c>
      <c r="H2221">
        <v>13.2426726307125</v>
      </c>
      <c r="I2221">
        <v>53.543487915498197</v>
      </c>
      <c r="J2221">
        <v>5.8458366912889597</v>
      </c>
      <c r="K2221">
        <v>3.8886605148641098</v>
      </c>
      <c r="L2221">
        <v>3.0561873262585602</v>
      </c>
      <c r="M2221">
        <v>74.585838684640905</v>
      </c>
      <c r="N2221">
        <v>0.90667744797565497</v>
      </c>
      <c r="O2221">
        <v>2.7484143763213398</v>
      </c>
      <c r="P2221">
        <v>237.85714285714201</v>
      </c>
      <c r="Q2221">
        <v>5.5434166487946003E-2</v>
      </c>
    </row>
    <row r="2222" spans="1:17" hidden="1" x14ac:dyDescent="0.3">
      <c r="A2222" t="s">
        <v>4605</v>
      </c>
      <c r="B2222" t="s">
        <v>4606</v>
      </c>
      <c r="C2222" t="str">
        <f>IFERROR(VLOOKUP(Table1[[#This Row],[Ticker]],[1]!Table1[[Symbol]:[Industry]],2,FALSE),"-")</f>
        <v>-</v>
      </c>
      <c r="D2222" t="s">
        <v>75</v>
      </c>
      <c r="E2222">
        <v>252.06065000000001</v>
      </c>
      <c r="F2222">
        <v>19.190000000000001</v>
      </c>
      <c r="G2222">
        <v>-5.4452443530919297</v>
      </c>
      <c r="H2222">
        <v>-9.1254580247718895</v>
      </c>
      <c r="I2222">
        <v>-11.576562765527999</v>
      </c>
      <c r="J2222">
        <v>-1.8283200095208201</v>
      </c>
      <c r="K2222">
        <v>19.3226164895819</v>
      </c>
      <c r="L2222">
        <v>19.534604948074801</v>
      </c>
      <c r="M2222">
        <v>49.286145520782803</v>
      </c>
      <c r="N2222">
        <v>1.35790409631749</v>
      </c>
      <c r="O2222">
        <v>58.676393955184899</v>
      </c>
      <c r="P2222">
        <v>43.208955223880501</v>
      </c>
      <c r="Q2222">
        <v>5.6994918570535999E-2</v>
      </c>
    </row>
    <row r="2223" spans="1:17" hidden="1" x14ac:dyDescent="0.3">
      <c r="A2223" t="s">
        <v>4607</v>
      </c>
      <c r="B2223" t="s">
        <v>4608</v>
      </c>
      <c r="C2223" t="str">
        <f>IFERROR(VLOOKUP(Table1[[#This Row],[Ticker]],[1]!Table1[[Symbol]:[Industry]],2,FALSE),"-")</f>
        <v>-</v>
      </c>
      <c r="D2223" t="s">
        <v>140</v>
      </c>
      <c r="E2223">
        <v>251.559887</v>
      </c>
      <c r="F2223">
        <v>145.55000000000001</v>
      </c>
      <c r="G2223">
        <v>137.53075987309001</v>
      </c>
      <c r="H2223">
        <v>-13.9877474545184</v>
      </c>
      <c r="I2223">
        <v>55.803536932753502</v>
      </c>
      <c r="J2223">
        <v>-3.4668224153993101</v>
      </c>
      <c r="K2223">
        <v>150.158307145132</v>
      </c>
      <c r="L2223">
        <v>121.236507172665</v>
      </c>
      <c r="M2223">
        <v>39.811790380182998</v>
      </c>
      <c r="N2223">
        <v>1.16061673368936</v>
      </c>
      <c r="O2223">
        <v>30.470628649948399</v>
      </c>
      <c r="P2223">
        <v>208.957758437699</v>
      </c>
      <c r="Q2223">
        <v>0.12376010329817801</v>
      </c>
    </row>
    <row r="2224" spans="1:17" hidden="1" x14ac:dyDescent="0.3">
      <c r="A2224" t="s">
        <v>4609</v>
      </c>
      <c r="B2224" t="s">
        <v>4610</v>
      </c>
      <c r="C2224" t="str">
        <f>IFERROR(VLOOKUP(Table1[[#This Row],[Ticker]],[1]!Table1[[Symbol]:[Industry]],2,FALSE),"-")</f>
        <v>-</v>
      </c>
      <c r="D2224" t="s">
        <v>550</v>
      </c>
      <c r="E2224">
        <v>251.15484023499999</v>
      </c>
      <c r="F2224">
        <v>312.64999999999998</v>
      </c>
      <c r="G2224">
        <v>2.7020340822245901</v>
      </c>
      <c r="H2224">
        <v>16.363181315196599</v>
      </c>
      <c r="I2224">
        <v>-4.6857028158645901</v>
      </c>
      <c r="J2224">
        <v>0.463719420534839</v>
      </c>
      <c r="K2224">
        <v>294.49608518504402</v>
      </c>
      <c r="L2224">
        <v>279.30135165314698</v>
      </c>
      <c r="M2224">
        <v>46.333438543964398</v>
      </c>
      <c r="N2224">
        <v>1.3277373720773999</v>
      </c>
      <c r="O2224">
        <v>16.903886134655298</v>
      </c>
      <c r="P2224">
        <v>35.199999999999903</v>
      </c>
      <c r="Q2224">
        <v>-4.6309779599836003E-2</v>
      </c>
    </row>
    <row r="2225" spans="1:17" hidden="1" x14ac:dyDescent="0.3">
      <c r="A2225" t="s">
        <v>4611</v>
      </c>
      <c r="B2225" t="s">
        <v>4612</v>
      </c>
      <c r="C2225" t="str">
        <f>IFERROR(VLOOKUP(Table1[[#This Row],[Ticker]],[1]!Table1[[Symbol]:[Industry]],2,FALSE),"-")</f>
        <v>-</v>
      </c>
      <c r="D2225" t="s">
        <v>140</v>
      </c>
      <c r="E2225">
        <v>249.335835</v>
      </c>
      <c r="F2225">
        <v>15.78</v>
      </c>
      <c r="G2225">
        <v>-106.59817230120601</v>
      </c>
      <c r="H2225">
        <v>-0.49774063346754499</v>
      </c>
      <c r="I2225">
        <v>-55.993420863647003</v>
      </c>
      <c r="J2225">
        <v>-7.6808853491506897</v>
      </c>
      <c r="K2225">
        <v>16.323988941104801</v>
      </c>
      <c r="L2225">
        <v>32.673579100468402</v>
      </c>
      <c r="M2225">
        <v>51.205936541270297</v>
      </c>
      <c r="N2225">
        <v>2.4004465505653898</v>
      </c>
      <c r="O2225">
        <v>500.38022813688201</v>
      </c>
      <c r="P2225">
        <v>53.352769679300202</v>
      </c>
      <c r="Q2225">
        <v>7.1305827595780002E-3</v>
      </c>
    </row>
    <row r="2226" spans="1:17" hidden="1" x14ac:dyDescent="0.3">
      <c r="A2226" t="s">
        <v>4613</v>
      </c>
      <c r="B2226" t="s">
        <v>4614</v>
      </c>
      <c r="C2226" t="str">
        <f>IFERROR(VLOOKUP(Table1[[#This Row],[Ticker]],[1]!Table1[[Symbol]:[Industry]],2,FALSE),"-")</f>
        <v>-</v>
      </c>
      <c r="D2226" t="s">
        <v>62</v>
      </c>
      <c r="E2226">
        <v>248.86501765999901</v>
      </c>
      <c r="F2226">
        <v>52.6</v>
      </c>
      <c r="G2226">
        <v>21.257410847460399</v>
      </c>
      <c r="H2226">
        <v>-7.9088536572723704</v>
      </c>
      <c r="I2226">
        <v>34.6435860177275</v>
      </c>
      <c r="J2226">
        <v>-1.92124661277118</v>
      </c>
      <c r="K2226">
        <v>51.257364027336003</v>
      </c>
      <c r="L2226">
        <v>45.3981672896928</v>
      </c>
      <c r="M2226">
        <v>48.946503625573101</v>
      </c>
      <c r="N2226">
        <v>0.95237432228027796</v>
      </c>
      <c r="O2226">
        <v>11.0266159695817</v>
      </c>
      <c r="P2226">
        <v>64.426383244763997</v>
      </c>
      <c r="Q2226">
        <v>6.5180519991599999E-3</v>
      </c>
    </row>
    <row r="2227" spans="1:17" hidden="1" x14ac:dyDescent="0.3">
      <c r="A2227" t="s">
        <v>4615</v>
      </c>
      <c r="B2227" t="s">
        <v>4616</v>
      </c>
      <c r="C2227" t="str">
        <f>IFERROR(VLOOKUP(Table1[[#This Row],[Ticker]],[1]!Table1[[Symbol]:[Industry]],2,FALSE),"-")</f>
        <v>-</v>
      </c>
      <c r="D2227" t="s">
        <v>338</v>
      </c>
      <c r="E2227">
        <v>247.88229899999999</v>
      </c>
      <c r="F2227">
        <v>72.17</v>
      </c>
      <c r="G2227">
        <v>11.840357282526201</v>
      </c>
      <c r="H2227">
        <v>-5.8188814372146398</v>
      </c>
      <c r="I2227">
        <v>-22.658367394293901</v>
      </c>
      <c r="J2227">
        <v>0.49723017263046598</v>
      </c>
      <c r="K2227">
        <v>75.489734828961403</v>
      </c>
      <c r="L2227">
        <v>75.091315089447704</v>
      </c>
      <c r="M2227">
        <v>36.956118258229097</v>
      </c>
      <c r="N2227">
        <v>1.4225699827971101</v>
      </c>
      <c r="O2227">
        <v>79.437439379243401</v>
      </c>
      <c r="P2227">
        <v>45.259979872525903</v>
      </c>
      <c r="Q2227">
        <v>3.2693551203514998E-2</v>
      </c>
    </row>
    <row r="2228" spans="1:17" hidden="1" x14ac:dyDescent="0.3">
      <c r="A2228" t="s">
        <v>4617</v>
      </c>
      <c r="B2228" t="s">
        <v>4618</v>
      </c>
      <c r="C2228" t="str">
        <f>IFERROR(VLOOKUP(Table1[[#This Row],[Ticker]],[1]!Table1[[Symbol]:[Industry]],2,FALSE),"-")</f>
        <v>-</v>
      </c>
      <c r="D2228" t="s">
        <v>288</v>
      </c>
      <c r="E2228">
        <v>247.771499642999</v>
      </c>
      <c r="F2228">
        <v>96.01</v>
      </c>
      <c r="G2228">
        <v>-72.478827720143499</v>
      </c>
      <c r="H2228">
        <v>-9.4917743650972106</v>
      </c>
      <c r="I2228">
        <v>-59.071343603065003</v>
      </c>
      <c r="J2228">
        <v>-6.9913090922549097</v>
      </c>
      <c r="K2228">
        <v>103.702431632019</v>
      </c>
      <c r="L2228">
        <v>143.290662305149</v>
      </c>
      <c r="M2228">
        <v>53.516179220013598</v>
      </c>
      <c r="N2228">
        <v>0.77175396009112596</v>
      </c>
      <c r="O2228">
        <v>136.38162691386299</v>
      </c>
      <c r="P2228">
        <v>7.8764044943820197</v>
      </c>
      <c r="Q2228">
        <v>1.5489967317919E-2</v>
      </c>
    </row>
    <row r="2229" spans="1:17" hidden="1" x14ac:dyDescent="0.3">
      <c r="A2229" t="s">
        <v>4619</v>
      </c>
      <c r="B2229" t="s">
        <v>4620</v>
      </c>
      <c r="C2229" t="str">
        <f>IFERROR(VLOOKUP(Table1[[#This Row],[Ticker]],[1]!Table1[[Symbol]:[Industry]],2,FALSE),"-")</f>
        <v>-</v>
      </c>
      <c r="D2229" t="s">
        <v>130</v>
      </c>
      <c r="E2229">
        <v>247.64630399999999</v>
      </c>
      <c r="F2229">
        <v>487.8</v>
      </c>
      <c r="G2229">
        <v>515.62609753688901</v>
      </c>
      <c r="H2229">
        <v>43.947043765434799</v>
      </c>
      <c r="I2229">
        <v>83.816109349399596</v>
      </c>
      <c r="J2229">
        <v>-11.5419431030244</v>
      </c>
      <c r="K2229">
        <v>457.53308306170999</v>
      </c>
      <c r="L2229">
        <v>314.426649126602</v>
      </c>
      <c r="M2229">
        <v>31.951212221150101</v>
      </c>
      <c r="N2229">
        <v>0.93542131056515399</v>
      </c>
      <c r="O2229">
        <v>54.2025420254202</v>
      </c>
      <c r="P2229">
        <v>578.91440501043803</v>
      </c>
      <c r="Q2229">
        <v>0.14843245005769801</v>
      </c>
    </row>
    <row r="2230" spans="1:17" hidden="1" x14ac:dyDescent="0.3">
      <c r="A2230" t="s">
        <v>4621</v>
      </c>
      <c r="B2230" t="s">
        <v>4622</v>
      </c>
      <c r="C2230" t="str">
        <f>IFERROR(VLOOKUP(Table1[[#This Row],[Ticker]],[1]!Table1[[Symbol]:[Industry]],2,FALSE),"-")</f>
        <v>-</v>
      </c>
      <c r="D2230" t="s">
        <v>253</v>
      </c>
      <c r="E2230">
        <v>247.53461849999999</v>
      </c>
      <c r="F2230">
        <v>103.35</v>
      </c>
      <c r="G2230">
        <v>-24.840695161532601</v>
      </c>
      <c r="H2230">
        <v>35.973038303471498</v>
      </c>
      <c r="I2230">
        <v>1.3168248925655299</v>
      </c>
      <c r="J2230">
        <v>2.9096810067549801</v>
      </c>
      <c r="K2230">
        <v>86.405485933415505</v>
      </c>
      <c r="L2230">
        <v>88.347352678799496</v>
      </c>
      <c r="M2230">
        <v>65.7669740382551</v>
      </c>
      <c r="N2230">
        <v>3.1494195975546302</v>
      </c>
      <c r="O2230">
        <v>14.126753749395199</v>
      </c>
      <c r="P2230">
        <v>54.138702460850098</v>
      </c>
    </row>
    <row r="2231" spans="1:17" hidden="1" x14ac:dyDescent="0.3">
      <c r="A2231" t="s">
        <v>4623</v>
      </c>
      <c r="B2231" t="s">
        <v>4624</v>
      </c>
      <c r="C2231" t="str">
        <f>IFERROR(VLOOKUP(Table1[[#This Row],[Ticker]],[1]!Table1[[Symbol]:[Industry]],2,FALSE),"-")</f>
        <v>-</v>
      </c>
      <c r="E2231">
        <v>247.28355640000001</v>
      </c>
      <c r="F2231">
        <v>158</v>
      </c>
      <c r="G2231">
        <v>-7.0335315575343698</v>
      </c>
      <c r="H2231">
        <v>-10.6305731142859</v>
      </c>
      <c r="I2231">
        <v>7.3715574428414801</v>
      </c>
      <c r="J2231">
        <v>-4.1094673041996597</v>
      </c>
      <c r="K2231">
        <v>156.140356849683</v>
      </c>
      <c r="M2231">
        <v>37.757395957355399</v>
      </c>
      <c r="N2231">
        <v>0.58960283078144105</v>
      </c>
      <c r="O2231">
        <v>13.1012658227848</v>
      </c>
      <c r="P2231">
        <v>38.353765323992903</v>
      </c>
    </row>
    <row r="2232" spans="1:17" hidden="1" x14ac:dyDescent="0.3">
      <c r="A2232" t="s">
        <v>4625</v>
      </c>
      <c r="B2232" t="s">
        <v>4626</v>
      </c>
      <c r="C2232" t="str">
        <f>IFERROR(VLOOKUP(Table1[[#This Row],[Ticker]],[1]!Table1[[Symbol]:[Industry]],2,FALSE),"-")</f>
        <v>-</v>
      </c>
      <c r="D2232" t="s">
        <v>647</v>
      </c>
      <c r="E2232">
        <v>246.82155524999999</v>
      </c>
      <c r="F2232">
        <v>201.75</v>
      </c>
      <c r="G2232">
        <v>593.58137344418003</v>
      </c>
      <c r="H2232">
        <v>-9.5676272186081892</v>
      </c>
      <c r="I2232">
        <v>563.48428942575902</v>
      </c>
      <c r="J2232">
        <v>-4.9792864614203998</v>
      </c>
      <c r="K2232">
        <v>172.95159651204699</v>
      </c>
      <c r="L2232">
        <v>95.911892286897995</v>
      </c>
      <c r="M2232">
        <v>46.504114416119798</v>
      </c>
      <c r="N2232">
        <v>1.0991394148020599</v>
      </c>
      <c r="O2232">
        <v>7.8066914498141102</v>
      </c>
      <c r="P2232">
        <v>842.75700934579402</v>
      </c>
    </row>
    <row r="2233" spans="1:17" hidden="1" x14ac:dyDescent="0.3">
      <c r="A2233" t="s">
        <v>4627</v>
      </c>
      <c r="B2233" t="s">
        <v>4628</v>
      </c>
      <c r="C2233" t="str">
        <f>IFERROR(VLOOKUP(Table1[[#This Row],[Ticker]],[1]!Table1[[Symbol]:[Industry]],2,FALSE),"-")</f>
        <v>-</v>
      </c>
      <c r="D2233" t="s">
        <v>62</v>
      </c>
      <c r="E2233">
        <v>246.71399450000001</v>
      </c>
      <c r="F2233">
        <v>211.15</v>
      </c>
      <c r="G2233">
        <v>195.42061788873099</v>
      </c>
      <c r="H2233">
        <v>15.022368062184601</v>
      </c>
      <c r="I2233">
        <v>12.9410078991014</v>
      </c>
      <c r="J2233">
        <v>-7.0372621180507702</v>
      </c>
      <c r="K2233">
        <v>193.02533696540701</v>
      </c>
      <c r="L2233">
        <v>158.35268317973399</v>
      </c>
      <c r="M2233">
        <v>53.690070803294702</v>
      </c>
      <c r="N2233">
        <v>0.924866505661046</v>
      </c>
      <c r="O2233">
        <v>10.277054226852901</v>
      </c>
      <c r="P2233">
        <v>240.564516129032</v>
      </c>
      <c r="Q2233">
        <v>0.14742444268791999</v>
      </c>
    </row>
    <row r="2234" spans="1:17" hidden="1" x14ac:dyDescent="0.3">
      <c r="A2234" t="s">
        <v>4629</v>
      </c>
      <c r="B2234" t="s">
        <v>4630</v>
      </c>
      <c r="C2234" t="str">
        <f>IFERROR(VLOOKUP(Table1[[#This Row],[Ticker]],[1]!Table1[[Symbol]:[Industry]],2,FALSE),"-")</f>
        <v>-</v>
      </c>
      <c r="D2234" t="s">
        <v>819</v>
      </c>
      <c r="E2234">
        <v>246.68467999999999</v>
      </c>
      <c r="F2234">
        <v>172.7</v>
      </c>
      <c r="G2234">
        <v>127.37032958607701</v>
      </c>
      <c r="H2234">
        <v>-10.9574072187142</v>
      </c>
      <c r="I2234">
        <v>77.066641358592094</v>
      </c>
      <c r="J2234">
        <v>-2.46748008597767</v>
      </c>
      <c r="K2234">
        <v>154.345141181901</v>
      </c>
      <c r="M2234">
        <v>56.514763492981203</v>
      </c>
      <c r="N2234">
        <v>0.70040246212121204</v>
      </c>
      <c r="O2234">
        <v>10.017371163867899</v>
      </c>
      <c r="P2234">
        <v>174.12698412698401</v>
      </c>
    </row>
    <row r="2235" spans="1:17" hidden="1" x14ac:dyDescent="0.3">
      <c r="A2235" t="s">
        <v>4631</v>
      </c>
      <c r="B2235" t="s">
        <v>4632</v>
      </c>
      <c r="C2235" t="str">
        <f>IFERROR(VLOOKUP(Table1[[#This Row],[Ticker]],[1]!Table1[[Symbol]:[Industry]],2,FALSE),"-")</f>
        <v>-</v>
      </c>
      <c r="D2235" t="s">
        <v>338</v>
      </c>
      <c r="E2235">
        <v>246.29937899999999</v>
      </c>
      <c r="F2235">
        <v>83.67</v>
      </c>
      <c r="G2235">
        <v>57.816878651047602</v>
      </c>
      <c r="H2235">
        <v>-6.3440623059836501</v>
      </c>
      <c r="I2235">
        <v>9.6455301704377501</v>
      </c>
      <c r="J2235">
        <v>-1.5247034721553301</v>
      </c>
      <c r="K2235">
        <v>84.528942356626203</v>
      </c>
      <c r="L2235">
        <v>72.6660609208013</v>
      </c>
      <c r="M2235">
        <v>36.353049493765397</v>
      </c>
      <c r="N2235">
        <v>0.51731806665508795</v>
      </c>
      <c r="O2235">
        <v>16.349946217282099</v>
      </c>
      <c r="P2235">
        <v>96.639247943595706</v>
      </c>
      <c r="Q2235">
        <v>3.6800364796197998E-2</v>
      </c>
    </row>
    <row r="2236" spans="1:17" hidden="1" x14ac:dyDescent="0.3">
      <c r="A2236" t="s">
        <v>4633</v>
      </c>
      <c r="B2236" t="s">
        <v>4634</v>
      </c>
      <c r="C2236" t="str">
        <f>IFERROR(VLOOKUP(Table1[[#This Row],[Ticker]],[1]!Table1[[Symbol]:[Industry]],2,FALSE),"-")</f>
        <v>-</v>
      </c>
      <c r="D2236" t="s">
        <v>1161</v>
      </c>
      <c r="E2236">
        <v>245.62638251999999</v>
      </c>
      <c r="F2236">
        <v>568.20000000000005</v>
      </c>
      <c r="G2236">
        <v>-3.6469848221957699</v>
      </c>
      <c r="H2236">
        <v>-14.534124131003599</v>
      </c>
      <c r="I2236">
        <v>-39.985943261466801</v>
      </c>
      <c r="J2236">
        <v>2.18852605923801</v>
      </c>
      <c r="K2236">
        <v>576.36206051171405</v>
      </c>
      <c r="L2236">
        <v>612.32501588777598</v>
      </c>
      <c r="M2236">
        <v>61.130548592172303</v>
      </c>
      <c r="N2236">
        <v>1.0747140458047799</v>
      </c>
      <c r="O2236">
        <v>75.096796902499094</v>
      </c>
      <c r="P2236">
        <v>22.5757739186711</v>
      </c>
    </row>
    <row r="2237" spans="1:17" hidden="1" x14ac:dyDescent="0.3">
      <c r="A2237" t="s">
        <v>4635</v>
      </c>
      <c r="B2237" t="s">
        <v>4636</v>
      </c>
      <c r="C2237" t="str">
        <f>IFERROR(VLOOKUP(Table1[[#This Row],[Ticker]],[1]!Table1[[Symbol]:[Industry]],2,FALSE),"-")</f>
        <v>-</v>
      </c>
      <c r="D2237" t="s">
        <v>130</v>
      </c>
      <c r="E2237">
        <v>245.38499999999999</v>
      </c>
      <c r="F2237">
        <v>272.64999999999998</v>
      </c>
      <c r="G2237">
        <v>-19.642353110058401</v>
      </c>
      <c r="H2237">
        <v>1.79568583736937</v>
      </c>
      <c r="I2237">
        <v>-23.0714408455589</v>
      </c>
      <c r="J2237">
        <v>-7.0541455645813897</v>
      </c>
      <c r="K2237">
        <v>278.66820465705001</v>
      </c>
      <c r="L2237">
        <v>268.14438541761302</v>
      </c>
      <c r="M2237">
        <v>43.057982323909798</v>
      </c>
      <c r="N2237">
        <v>0.91480357881528596</v>
      </c>
      <c r="O2237">
        <v>29.470016504676298</v>
      </c>
      <c r="P2237">
        <v>31.144781144781099</v>
      </c>
      <c r="Q2237">
        <v>-7.0021406314159998E-3</v>
      </c>
    </row>
    <row r="2238" spans="1:17" hidden="1" x14ac:dyDescent="0.3">
      <c r="A2238" t="s">
        <v>4637</v>
      </c>
      <c r="B2238" t="s">
        <v>4638</v>
      </c>
      <c r="C2238" t="str">
        <f>IFERROR(VLOOKUP(Table1[[#This Row],[Ticker]],[1]!Table1[[Symbol]:[Industry]],2,FALSE),"-")</f>
        <v>-</v>
      </c>
      <c r="D2238" t="s">
        <v>541</v>
      </c>
      <c r="E2238">
        <v>245.32830000000001</v>
      </c>
      <c r="F2238">
        <v>222.52</v>
      </c>
      <c r="G2238">
        <v>-22.340499790412402</v>
      </c>
      <c r="H2238">
        <v>0.68383156735841399</v>
      </c>
      <c r="I2238">
        <v>-24.681216866290999</v>
      </c>
      <c r="J2238">
        <v>3.2396534340899401</v>
      </c>
      <c r="K2238">
        <v>218.58777204732201</v>
      </c>
      <c r="L2238">
        <v>221.74718659962701</v>
      </c>
      <c r="M2238">
        <v>49.459830492211502</v>
      </c>
      <c r="N2238">
        <v>1.7611654821568501</v>
      </c>
      <c r="O2238">
        <v>23.584396908142999</v>
      </c>
      <c r="P2238">
        <v>17.115789473684199</v>
      </c>
      <c r="Q2238">
        <v>1.9224278133422E-2</v>
      </c>
    </row>
    <row r="2239" spans="1:17" hidden="1" x14ac:dyDescent="0.3">
      <c r="A2239" t="s">
        <v>4639</v>
      </c>
      <c r="B2239" t="s">
        <v>4640</v>
      </c>
      <c r="C2239" t="str">
        <f>IFERROR(VLOOKUP(Table1[[#This Row],[Ticker]],[1]!Table1[[Symbol]:[Industry]],2,FALSE),"-")</f>
        <v>-</v>
      </c>
      <c r="D2239" t="s">
        <v>901</v>
      </c>
      <c r="E2239">
        <v>244.26587465</v>
      </c>
      <c r="F2239">
        <v>30.35</v>
      </c>
      <c r="G2239">
        <v>-15.785821528074999</v>
      </c>
      <c r="H2239">
        <v>0.29181250662908198</v>
      </c>
      <c r="I2239">
        <v>-16.746032971435401</v>
      </c>
      <c r="J2239">
        <v>-4.0635355456694802</v>
      </c>
      <c r="K2239">
        <v>29.5857601944675</v>
      </c>
      <c r="L2239">
        <v>30.514349971096301</v>
      </c>
      <c r="M2239">
        <v>50.197197730548297</v>
      </c>
      <c r="N2239">
        <v>1.23383409267666</v>
      </c>
      <c r="O2239">
        <v>31.070840197693499</v>
      </c>
      <c r="P2239">
        <v>23.3739837398373</v>
      </c>
      <c r="Q2239">
        <v>3.2255393354744998E-2</v>
      </c>
    </row>
    <row r="2240" spans="1:17" hidden="1" x14ac:dyDescent="0.3">
      <c r="A2240" t="s">
        <v>4641</v>
      </c>
      <c r="B2240" t="s">
        <v>4642</v>
      </c>
      <c r="C2240" t="str">
        <f>IFERROR(VLOOKUP(Table1[[#This Row],[Ticker]],[1]!Table1[[Symbol]:[Industry]],2,FALSE),"-")</f>
        <v>-</v>
      </c>
      <c r="D2240" t="s">
        <v>713</v>
      </c>
      <c r="E2240">
        <v>242.86609717499999</v>
      </c>
      <c r="F2240">
        <v>533.23</v>
      </c>
      <c r="G2240">
        <v>-9.1729783978492101</v>
      </c>
      <c r="H2240">
        <v>0.23054427433271699</v>
      </c>
      <c r="I2240">
        <v>-1.5896446054265101</v>
      </c>
      <c r="J2240">
        <v>-0.53587325711631595</v>
      </c>
      <c r="K2240">
        <v>514.11207949508901</v>
      </c>
      <c r="L2240">
        <v>482.31347950813699</v>
      </c>
      <c r="M2240">
        <v>76.378610990004603</v>
      </c>
      <c r="N2240">
        <v>0.61817241159995395</v>
      </c>
      <c r="O2240">
        <v>3.95139058192524</v>
      </c>
      <c r="P2240">
        <v>25.039277758236601</v>
      </c>
      <c r="Q2240">
        <v>-1.6014498322345E-2</v>
      </c>
    </row>
    <row r="2241" spans="1:17" hidden="1" x14ac:dyDescent="0.3">
      <c r="A2241" t="s">
        <v>4643</v>
      </c>
      <c r="B2241" t="s">
        <v>4644</v>
      </c>
      <c r="C2241" t="str">
        <f>IFERROR(VLOOKUP(Table1[[#This Row],[Ticker]],[1]!Table1[[Symbol]:[Industry]],2,FALSE),"-")</f>
        <v>-</v>
      </c>
      <c r="D2241" t="s">
        <v>1022</v>
      </c>
      <c r="E2241">
        <v>242.0535026</v>
      </c>
      <c r="F2241">
        <v>13</v>
      </c>
      <c r="G2241">
        <v>61.380396258014599</v>
      </c>
      <c r="H2241">
        <v>-15.8417616065961</v>
      </c>
      <c r="I2241">
        <v>-1.09538292841597</v>
      </c>
      <c r="J2241">
        <v>-9.6014396705301408</v>
      </c>
      <c r="K2241">
        <v>11.677232803586101</v>
      </c>
      <c r="L2241">
        <v>10.199163865571601</v>
      </c>
      <c r="M2241">
        <v>48.525760255090603</v>
      </c>
      <c r="N2241">
        <v>1.30285688084787</v>
      </c>
      <c r="O2241">
        <v>18.4615384615384</v>
      </c>
      <c r="Q2241">
        <v>5.6134707537277999E-2</v>
      </c>
    </row>
    <row r="2242" spans="1:17" hidden="1" x14ac:dyDescent="0.3">
      <c r="A2242" t="s">
        <v>4645</v>
      </c>
      <c r="B2242" t="s">
        <v>4646</v>
      </c>
      <c r="C2242" t="str">
        <f>IFERROR(VLOOKUP(Table1[[#This Row],[Ticker]],[1]!Table1[[Symbol]:[Industry]],2,FALSE),"-")</f>
        <v>-</v>
      </c>
      <c r="D2242" t="s">
        <v>461</v>
      </c>
      <c r="E2242">
        <v>242.01599999999999</v>
      </c>
      <c r="F2242">
        <v>504.2</v>
      </c>
      <c r="G2242">
        <v>-5.4897405469354803</v>
      </c>
      <c r="H2242">
        <v>-20.1153756704058</v>
      </c>
      <c r="I2242">
        <v>-16.069934399086499</v>
      </c>
      <c r="J2242">
        <v>-4.9819675022286596</v>
      </c>
      <c r="K2242">
        <v>518.09720332128995</v>
      </c>
      <c r="L2242">
        <v>486.37972341636498</v>
      </c>
      <c r="M2242">
        <v>42.396399470974302</v>
      </c>
      <c r="N2242">
        <v>0.88250203541392802</v>
      </c>
      <c r="O2242">
        <v>19.059896866322799</v>
      </c>
      <c r="P2242">
        <v>31.920460491888999</v>
      </c>
      <c r="Q2242">
        <v>-7.6034239466320999E-2</v>
      </c>
    </row>
    <row r="2243" spans="1:17" hidden="1" x14ac:dyDescent="0.3">
      <c r="A2243" t="s">
        <v>4647</v>
      </c>
      <c r="B2243" t="s">
        <v>4648</v>
      </c>
      <c r="C2243" t="str">
        <f>IFERROR(VLOOKUP(Table1[[#This Row],[Ticker]],[1]!Table1[[Symbol]:[Industry]],2,FALSE),"-")</f>
        <v>-</v>
      </c>
      <c r="E2243">
        <v>241.54681836</v>
      </c>
      <c r="F2243">
        <v>2057.6999999999998</v>
      </c>
      <c r="G2243">
        <v>333.279517977701</v>
      </c>
      <c r="H2243">
        <v>51.040549880366399</v>
      </c>
      <c r="I2243">
        <v>51.9216119254774</v>
      </c>
      <c r="J2243">
        <v>-8.8111156830269</v>
      </c>
      <c r="K2243">
        <v>1649.1951452895701</v>
      </c>
      <c r="L2243">
        <v>1122.4194484429499</v>
      </c>
      <c r="M2243">
        <v>45.000267406561797</v>
      </c>
      <c r="N2243">
        <v>0.72138838637854596</v>
      </c>
      <c r="O2243">
        <v>15.184429217087001</v>
      </c>
      <c r="P2243">
        <v>403.10513447432697</v>
      </c>
      <c r="Q2243">
        <v>0.17167482890288999</v>
      </c>
    </row>
    <row r="2244" spans="1:17" hidden="1" x14ac:dyDescent="0.3">
      <c r="A2244" t="s">
        <v>4649</v>
      </c>
      <c r="B2244" t="s">
        <v>4650</v>
      </c>
      <c r="C2244" t="str">
        <f>IFERROR(VLOOKUP(Table1[[#This Row],[Ticker]],[1]!Table1[[Symbol]:[Industry]],2,FALSE),"-")</f>
        <v>-</v>
      </c>
      <c r="D2244" t="s">
        <v>247</v>
      </c>
      <c r="E2244">
        <v>241.46782487999999</v>
      </c>
      <c r="F2244">
        <v>308.10000000000002</v>
      </c>
      <c r="G2244">
        <v>6.4483898905529102</v>
      </c>
      <c r="H2244">
        <v>4.9093471323828304</v>
      </c>
      <c r="I2244">
        <v>-14.2407837594608</v>
      </c>
      <c r="J2244">
        <v>3.9492849671510202</v>
      </c>
      <c r="K2244">
        <v>277.16083859045898</v>
      </c>
      <c r="L2244">
        <v>264.23763183749702</v>
      </c>
      <c r="M2244">
        <v>74.856003052119306</v>
      </c>
      <c r="N2244">
        <v>1.4170423763985101</v>
      </c>
      <c r="O2244">
        <v>16.5206101914962</v>
      </c>
      <c r="P2244">
        <v>37.729101475189999</v>
      </c>
      <c r="Q2244">
        <v>1.1450707479474E-2</v>
      </c>
    </row>
    <row r="2245" spans="1:17" hidden="1" x14ac:dyDescent="0.3">
      <c r="A2245" t="s">
        <v>4651</v>
      </c>
      <c r="B2245" t="s">
        <v>4652</v>
      </c>
      <c r="C2245" t="str">
        <f>IFERROR(VLOOKUP(Table1[[#This Row],[Ticker]],[1]!Table1[[Symbol]:[Industry]],2,FALSE),"-")</f>
        <v>-</v>
      </c>
      <c r="D2245" t="s">
        <v>513</v>
      </c>
      <c r="E2245">
        <v>241.39731459999999</v>
      </c>
      <c r="F2245">
        <v>112</v>
      </c>
      <c r="G2245">
        <v>-52.130895824537198</v>
      </c>
      <c r="H2245">
        <v>-29.2937609700734</v>
      </c>
      <c r="I2245">
        <v>-37.725806824161403</v>
      </c>
      <c r="J2245">
        <v>-6.8098773365138996</v>
      </c>
      <c r="O2245">
        <v>45.3125</v>
      </c>
      <c r="P2245">
        <v>2.6581118240146702</v>
      </c>
    </row>
    <row r="2246" spans="1:17" hidden="1" x14ac:dyDescent="0.3">
      <c r="A2246" t="s">
        <v>4653</v>
      </c>
      <c r="B2246" t="s">
        <v>4654</v>
      </c>
      <c r="C2246" t="str">
        <f>IFERROR(VLOOKUP(Table1[[#This Row],[Ticker]],[1]!Table1[[Symbol]:[Industry]],2,FALSE),"-")</f>
        <v>-</v>
      </c>
      <c r="E2246">
        <v>241.07847599999999</v>
      </c>
      <c r="F2246">
        <v>140.1</v>
      </c>
      <c r="G2246">
        <v>36.689522001804797</v>
      </c>
      <c r="H2246">
        <v>-2.5183726785560898</v>
      </c>
      <c r="I2246">
        <v>20.2844213208081</v>
      </c>
      <c r="J2246">
        <v>-3.8324051736940401</v>
      </c>
      <c r="K2246">
        <v>131.607132488318</v>
      </c>
      <c r="L2246">
        <v>108.81134991691999</v>
      </c>
      <c r="M2246">
        <v>49.844868242072401</v>
      </c>
      <c r="N2246">
        <v>0.78807031545933104</v>
      </c>
      <c r="O2246">
        <v>28.051391862955001</v>
      </c>
      <c r="P2246">
        <v>79.869046090640595</v>
      </c>
      <c r="Q2246">
        <v>0.24820178336189</v>
      </c>
    </row>
    <row r="2247" spans="1:17" hidden="1" x14ac:dyDescent="0.3">
      <c r="A2247" t="s">
        <v>4655</v>
      </c>
      <c r="B2247" t="s">
        <v>4656</v>
      </c>
      <c r="C2247" t="str">
        <f>IFERROR(VLOOKUP(Table1[[#This Row],[Ticker]],[1]!Table1[[Symbol]:[Industry]],2,FALSE),"-")</f>
        <v>-</v>
      </c>
      <c r="E2247">
        <v>240.62623199999999</v>
      </c>
      <c r="F2247">
        <v>2.31</v>
      </c>
      <c r="G2247">
        <v>154.84005476071999</v>
      </c>
      <c r="H2247">
        <v>-26.964127114664201</v>
      </c>
      <c r="I2247">
        <v>18.446643760521201</v>
      </c>
      <c r="J2247">
        <v>-11.751822043919001</v>
      </c>
      <c r="K2247">
        <v>3.0635864067080201</v>
      </c>
      <c r="L2247">
        <v>2.51874292739664</v>
      </c>
      <c r="M2247">
        <v>24.9520038360032</v>
      </c>
      <c r="N2247">
        <v>1.1466218090835101</v>
      </c>
      <c r="O2247">
        <v>78.787878787878697</v>
      </c>
      <c r="P2247">
        <v>428</v>
      </c>
    </row>
    <row r="2248" spans="1:17" hidden="1" x14ac:dyDescent="0.3">
      <c r="A2248" t="s">
        <v>4657</v>
      </c>
      <c r="B2248" t="s">
        <v>4658</v>
      </c>
      <c r="C2248" t="str">
        <f>IFERROR(VLOOKUP(Table1[[#This Row],[Ticker]],[1]!Table1[[Symbol]:[Industry]],2,FALSE),"-")</f>
        <v>-</v>
      </c>
      <c r="D2248" t="s">
        <v>1391</v>
      </c>
      <c r="E2248">
        <v>240.56698399999999</v>
      </c>
      <c r="F2248">
        <v>135.80000000000001</v>
      </c>
      <c r="G2248">
        <v>-1.69890963241544</v>
      </c>
      <c r="H2248">
        <v>-10.565303170691999</v>
      </c>
      <c r="I2248">
        <v>-17.383090838215701</v>
      </c>
      <c r="J2248">
        <v>-5.3637585111098396</v>
      </c>
      <c r="K2248">
        <v>139.57078703904699</v>
      </c>
      <c r="L2248">
        <v>133.95664086601801</v>
      </c>
      <c r="M2248">
        <v>34.922904081073902</v>
      </c>
      <c r="N2248">
        <v>0.55132677956717202</v>
      </c>
      <c r="O2248">
        <v>36.229749631811401</v>
      </c>
      <c r="P2248">
        <v>39.927872230808802</v>
      </c>
      <c r="Q2248">
        <v>2.8324915767413E-2</v>
      </c>
    </row>
    <row r="2249" spans="1:17" hidden="1" x14ac:dyDescent="0.3">
      <c r="A2249" t="s">
        <v>4659</v>
      </c>
      <c r="B2249" t="s">
        <v>4660</v>
      </c>
      <c r="C2249" t="str">
        <f>IFERROR(VLOOKUP(Table1[[#This Row],[Ticker]],[1]!Table1[[Symbol]:[Industry]],2,FALSE),"-")</f>
        <v>-</v>
      </c>
      <c r="E2249">
        <v>239.94995309999999</v>
      </c>
      <c r="F2249">
        <v>14.42</v>
      </c>
      <c r="G2249">
        <v>18.302379930351002</v>
      </c>
      <c r="H2249">
        <v>-20.805287500354599</v>
      </c>
      <c r="I2249">
        <v>-27.960426158056901</v>
      </c>
      <c r="J2249">
        <v>-13.0981146378522</v>
      </c>
      <c r="K2249">
        <v>15.750065310391999</v>
      </c>
      <c r="L2249">
        <v>15.313482056355401</v>
      </c>
      <c r="M2249">
        <v>44.003193227833897</v>
      </c>
      <c r="N2249">
        <v>2.07109109861443</v>
      </c>
      <c r="O2249">
        <v>35.922330097087297</v>
      </c>
      <c r="P2249">
        <v>50.706517547242498</v>
      </c>
      <c r="Q2249">
        <v>4.1115587500358999E-2</v>
      </c>
    </row>
    <row r="2250" spans="1:17" hidden="1" x14ac:dyDescent="0.3">
      <c r="A2250" t="s">
        <v>4661</v>
      </c>
      <c r="B2250" t="s">
        <v>4662</v>
      </c>
      <c r="C2250" t="str">
        <f>IFERROR(VLOOKUP(Table1[[#This Row],[Ticker]],[1]!Table1[[Symbol]:[Industry]],2,FALSE),"-")</f>
        <v>-</v>
      </c>
      <c r="D2250" t="s">
        <v>308</v>
      </c>
      <c r="E2250">
        <v>239.81853182399999</v>
      </c>
      <c r="F2250">
        <v>139.07</v>
      </c>
      <c r="G2250">
        <v>-15.2531313779948</v>
      </c>
      <c r="H2250">
        <v>-7.3751240144310302</v>
      </c>
      <c r="I2250">
        <v>-27.512992490575598</v>
      </c>
      <c r="J2250">
        <v>-1.80887579100972</v>
      </c>
      <c r="K2250">
        <v>143.53548741087101</v>
      </c>
      <c r="L2250">
        <v>143.93688761108601</v>
      </c>
      <c r="M2250">
        <v>30.532556445699001</v>
      </c>
      <c r="N2250">
        <v>0.57380392238827604</v>
      </c>
      <c r="O2250">
        <v>31.516502480764998</v>
      </c>
      <c r="P2250">
        <v>16.230672795653899</v>
      </c>
      <c r="Q2250">
        <v>4.2227969964190003E-3</v>
      </c>
    </row>
    <row r="2251" spans="1:17" hidden="1" x14ac:dyDescent="0.3">
      <c r="A2251" t="s">
        <v>4663</v>
      </c>
      <c r="B2251" t="s">
        <v>4664</v>
      </c>
      <c r="C2251" t="str">
        <f>IFERROR(VLOOKUP(Table1[[#This Row],[Ticker]],[1]!Table1[[Symbol]:[Industry]],2,FALSE),"-")</f>
        <v>-</v>
      </c>
      <c r="D2251" t="s">
        <v>258</v>
      </c>
      <c r="E2251">
        <v>238.62049159200001</v>
      </c>
      <c r="F2251">
        <v>202.57</v>
      </c>
      <c r="G2251">
        <v>180.55830563119599</v>
      </c>
      <c r="H2251">
        <v>25.325544270964699</v>
      </c>
      <c r="I2251">
        <v>94.913242594506301</v>
      </c>
      <c r="J2251">
        <v>9.82859531197861</v>
      </c>
      <c r="K2251">
        <v>160.94145130836</v>
      </c>
      <c r="L2251">
        <v>120.593705308106</v>
      </c>
      <c r="M2251">
        <v>66.759933900716106</v>
      </c>
      <c r="N2251">
        <v>0.74560213497959205</v>
      </c>
      <c r="O2251">
        <v>16.295601520462</v>
      </c>
      <c r="P2251">
        <v>288.80998080614199</v>
      </c>
      <c r="Q2251">
        <v>0.100562032307895</v>
      </c>
    </row>
    <row r="2252" spans="1:17" hidden="1" x14ac:dyDescent="0.3">
      <c r="A2252" t="s">
        <v>4665</v>
      </c>
      <c r="B2252" t="s">
        <v>4666</v>
      </c>
      <c r="C2252" t="str">
        <f>IFERROR(VLOOKUP(Table1[[#This Row],[Ticker]],[1]!Table1[[Symbol]:[Industry]],2,FALSE),"-")</f>
        <v>-</v>
      </c>
      <c r="D2252" t="s">
        <v>1662</v>
      </c>
      <c r="E2252">
        <v>238.46229</v>
      </c>
      <c r="F2252">
        <v>26.07</v>
      </c>
      <c r="G2252">
        <v>-79.199375218921404</v>
      </c>
      <c r="H2252">
        <v>-8.7597681492035306</v>
      </c>
      <c r="I2252">
        <v>-50.695658577750599</v>
      </c>
      <c r="J2252">
        <v>-3.3974220729700999</v>
      </c>
      <c r="K2252">
        <v>27.9189896092117</v>
      </c>
      <c r="L2252">
        <v>37.339406126454399</v>
      </c>
      <c r="M2252">
        <v>42.702758207954403</v>
      </c>
      <c r="N2252">
        <v>0.90672606144243295</v>
      </c>
      <c r="O2252">
        <v>142.296381536887</v>
      </c>
      <c r="P2252">
        <v>12.1290322580645</v>
      </c>
      <c r="Q2252">
        <v>9.4363403994009998E-2</v>
      </c>
    </row>
    <row r="2253" spans="1:17" hidden="1" x14ac:dyDescent="0.3">
      <c r="A2253" t="s">
        <v>4667</v>
      </c>
      <c r="B2253" t="s">
        <v>4668</v>
      </c>
      <c r="C2253" t="str">
        <f>IFERROR(VLOOKUP(Table1[[#This Row],[Ticker]],[1]!Table1[[Symbol]:[Industry]],2,FALSE),"-")</f>
        <v>-</v>
      </c>
      <c r="D2253" t="s">
        <v>338</v>
      </c>
      <c r="E2253">
        <v>237.66270299999999</v>
      </c>
      <c r="F2253">
        <v>391</v>
      </c>
      <c r="G2253">
        <v>110.22747244321999</v>
      </c>
      <c r="H2253">
        <v>-7.8441344008695397</v>
      </c>
      <c r="I2253">
        <v>-14.888241473805101</v>
      </c>
      <c r="J2253">
        <v>-2.58936902334184</v>
      </c>
      <c r="K2253">
        <v>403.74620903344697</v>
      </c>
      <c r="L2253">
        <v>358.66481898035801</v>
      </c>
      <c r="M2253">
        <v>36.483965314354201</v>
      </c>
      <c r="N2253">
        <v>1.0109818009723299</v>
      </c>
      <c r="O2253">
        <v>35.115089514066398</v>
      </c>
      <c r="P2253">
        <v>155.555555555555</v>
      </c>
      <c r="Q2253">
        <v>0.139909177368084</v>
      </c>
    </row>
    <row r="2254" spans="1:17" hidden="1" x14ac:dyDescent="0.3">
      <c r="A2254" t="s">
        <v>4669</v>
      </c>
      <c r="B2254" t="s">
        <v>4670</v>
      </c>
      <c r="C2254" t="str">
        <f>IFERROR(VLOOKUP(Table1[[#This Row],[Ticker]],[1]!Table1[[Symbol]:[Industry]],2,FALSE),"-")</f>
        <v>-</v>
      </c>
      <c r="D2254" t="s">
        <v>288</v>
      </c>
      <c r="E2254">
        <v>237.47157504</v>
      </c>
      <c r="F2254">
        <v>52.15</v>
      </c>
      <c r="G2254">
        <v>-45.709828526279303</v>
      </c>
      <c r="H2254">
        <v>-4.4173057477907003</v>
      </c>
      <c r="I2254">
        <v>-31.816367445917699</v>
      </c>
      <c r="J2254">
        <v>-6.1780007983563197</v>
      </c>
      <c r="K2254">
        <v>55.396738865114003</v>
      </c>
      <c r="L2254">
        <v>58.976519367465499</v>
      </c>
      <c r="M2254">
        <v>23.3146517773733</v>
      </c>
      <c r="N2254">
        <v>0.91458224965328105</v>
      </c>
      <c r="O2254">
        <v>91.179290508149506</v>
      </c>
      <c r="P2254">
        <v>17.4549549549549</v>
      </c>
      <c r="Q2254">
        <v>0.120024983803436</v>
      </c>
    </row>
    <row r="2255" spans="1:17" hidden="1" x14ac:dyDescent="0.3">
      <c r="A2255" t="s">
        <v>4671</v>
      </c>
      <c r="B2255" t="s">
        <v>4672</v>
      </c>
      <c r="C2255" t="str">
        <f>IFERROR(VLOOKUP(Table1[[#This Row],[Ticker]],[1]!Table1[[Symbol]:[Industry]],2,FALSE),"-")</f>
        <v>-</v>
      </c>
      <c r="D2255" t="s">
        <v>409</v>
      </c>
      <c r="E2255">
        <v>237.45673099999999</v>
      </c>
      <c r="F2255">
        <v>802.3</v>
      </c>
      <c r="G2255">
        <v>339.83627385358801</v>
      </c>
      <c r="H2255">
        <v>-12.0624804226638</v>
      </c>
      <c r="I2255">
        <v>48.4921944430141</v>
      </c>
      <c r="J2255">
        <v>-3.1121746999424502</v>
      </c>
      <c r="K2255">
        <v>754.00413902748403</v>
      </c>
      <c r="L2255">
        <v>588.12340051627302</v>
      </c>
      <c r="M2255">
        <v>61.498036966328101</v>
      </c>
      <c r="N2255">
        <v>0.97581947507170896</v>
      </c>
      <c r="O2255">
        <v>5.3221986787984603</v>
      </c>
      <c r="P2255">
        <v>395.24691358024597</v>
      </c>
      <c r="Q2255">
        <v>0.14802928079532199</v>
      </c>
    </row>
    <row r="2256" spans="1:17" hidden="1" x14ac:dyDescent="0.3">
      <c r="A2256" t="s">
        <v>4673</v>
      </c>
      <c r="B2256" t="s">
        <v>4674</v>
      </c>
      <c r="C2256" t="str">
        <f>IFERROR(VLOOKUP(Table1[[#This Row],[Ticker]],[1]!Table1[[Symbol]:[Industry]],2,FALSE),"-")</f>
        <v>-</v>
      </c>
      <c r="D2256" t="s">
        <v>901</v>
      </c>
      <c r="E2256">
        <v>237.210036</v>
      </c>
      <c r="F2256">
        <v>397.95</v>
      </c>
      <c r="G2256">
        <v>97.897452276121498</v>
      </c>
      <c r="H2256">
        <v>75.698558538375096</v>
      </c>
      <c r="I2256">
        <v>34.291087506657703</v>
      </c>
      <c r="J2256">
        <v>-10.4133839315695</v>
      </c>
      <c r="K2256">
        <v>271.524142647838</v>
      </c>
      <c r="L2256">
        <v>224.18945279821</v>
      </c>
      <c r="M2256">
        <v>68.820396925173497</v>
      </c>
      <c r="N2256">
        <v>2.5574768726335901</v>
      </c>
      <c r="O2256">
        <v>13.330820454831001</v>
      </c>
      <c r="P2256">
        <v>199.210526315789</v>
      </c>
    </row>
    <row r="2257" spans="1:17" hidden="1" x14ac:dyDescent="0.3">
      <c r="A2257" t="s">
        <v>4675</v>
      </c>
      <c r="B2257" t="s">
        <v>4676</v>
      </c>
      <c r="C2257" t="str">
        <f>IFERROR(VLOOKUP(Table1[[#This Row],[Ticker]],[1]!Table1[[Symbol]:[Industry]],2,FALSE),"-")</f>
        <v>-</v>
      </c>
      <c r="D2257" t="s">
        <v>193</v>
      </c>
      <c r="E2257">
        <v>237.16543415000001</v>
      </c>
      <c r="F2257">
        <v>187.1</v>
      </c>
      <c r="G2257">
        <v>18.474874758419201</v>
      </c>
      <c r="H2257">
        <v>-9.7301081759344203</v>
      </c>
      <c r="I2257">
        <v>-16.193736242457501</v>
      </c>
      <c r="J2257">
        <v>-9.2632754193223992</v>
      </c>
      <c r="K2257">
        <v>188.85489410231199</v>
      </c>
      <c r="L2257">
        <v>169.00554922881301</v>
      </c>
      <c r="M2257">
        <v>34.555480782688399</v>
      </c>
      <c r="N2257">
        <v>0.854830083010369</v>
      </c>
      <c r="O2257">
        <v>18.9470871191876</v>
      </c>
      <c r="P2257">
        <v>56.176961602671099</v>
      </c>
      <c r="Q2257">
        <v>4.1096298697330001E-3</v>
      </c>
    </row>
    <row r="2258" spans="1:17" hidden="1" x14ac:dyDescent="0.3">
      <c r="A2258" t="s">
        <v>4677</v>
      </c>
      <c r="B2258" t="s">
        <v>4678</v>
      </c>
      <c r="C2258" t="str">
        <f>IFERROR(VLOOKUP(Table1[[#This Row],[Ticker]],[1]!Table1[[Symbol]:[Industry]],2,FALSE),"-")</f>
        <v>-</v>
      </c>
      <c r="D2258" t="s">
        <v>647</v>
      </c>
      <c r="E2258">
        <v>237.15841632999999</v>
      </c>
      <c r="F2258">
        <v>8.67</v>
      </c>
      <c r="G2258">
        <v>11.1887579348925</v>
      </c>
      <c r="H2258">
        <v>-25.537349252302899</v>
      </c>
      <c r="I2258">
        <v>36.940253751288402</v>
      </c>
      <c r="J2258">
        <v>-5.0121711356326903</v>
      </c>
      <c r="K2258">
        <v>9.4485105461889205</v>
      </c>
      <c r="L2258">
        <v>7.7191839998253</v>
      </c>
      <c r="M2258">
        <v>14.765773108559801</v>
      </c>
      <c r="N2258">
        <v>0.70743087135703397</v>
      </c>
      <c r="O2258">
        <v>41.868512110726599</v>
      </c>
      <c r="P2258">
        <v>77.300613496932399</v>
      </c>
      <c r="Q2258">
        <v>9.1852156099774998E-2</v>
      </c>
    </row>
    <row r="2259" spans="1:17" hidden="1" x14ac:dyDescent="0.3">
      <c r="A2259" t="s">
        <v>4679</v>
      </c>
      <c r="B2259" t="s">
        <v>4680</v>
      </c>
      <c r="C2259" t="str">
        <f>IFERROR(VLOOKUP(Table1[[#This Row],[Ticker]],[1]!Table1[[Symbol]:[Industry]],2,FALSE),"-")</f>
        <v>-</v>
      </c>
      <c r="D2259" t="s">
        <v>49</v>
      </c>
      <c r="E2259">
        <v>236.99750692800001</v>
      </c>
      <c r="F2259">
        <v>168.18</v>
      </c>
      <c r="G2259">
        <v>-24.356710442167302</v>
      </c>
      <c r="H2259">
        <v>-5.2310148720167096</v>
      </c>
      <c r="I2259">
        <v>2.8715354545417102</v>
      </c>
      <c r="J2259">
        <v>-4.2936528859563197</v>
      </c>
      <c r="K2259">
        <v>160.078805598141</v>
      </c>
      <c r="L2259">
        <v>143.79085661991499</v>
      </c>
      <c r="M2259">
        <v>40.909472078342198</v>
      </c>
      <c r="N2259">
        <v>0.68319295451758899</v>
      </c>
      <c r="O2259">
        <v>9.8228088952312795</v>
      </c>
      <c r="P2259">
        <v>59.563567362428799</v>
      </c>
      <c r="Q2259">
        <v>2.9982053967926001E-2</v>
      </c>
    </row>
    <row r="2260" spans="1:17" hidden="1" x14ac:dyDescent="0.3">
      <c r="A2260" t="s">
        <v>4681</v>
      </c>
      <c r="B2260" t="s">
        <v>4682</v>
      </c>
      <c r="C2260" t="str">
        <f>IFERROR(VLOOKUP(Table1[[#This Row],[Ticker]],[1]!Table1[[Symbol]:[Industry]],2,FALSE),"-")</f>
        <v>-</v>
      </c>
      <c r="D2260" t="s">
        <v>594</v>
      </c>
      <c r="E2260">
        <v>236.8288125</v>
      </c>
      <c r="F2260">
        <v>135</v>
      </c>
      <c r="G2260">
        <v>-35.669963454215498</v>
      </c>
      <c r="H2260">
        <v>-5.1239189712897604</v>
      </c>
      <c r="I2260">
        <v>-4.4188119291068002</v>
      </c>
      <c r="J2260">
        <v>-1.43533041746436</v>
      </c>
      <c r="K2260">
        <v>130.41402044057199</v>
      </c>
      <c r="L2260">
        <v>131.03889494103601</v>
      </c>
      <c r="M2260">
        <v>64.692319958429593</v>
      </c>
      <c r="N2260">
        <v>5.1071221771858699</v>
      </c>
      <c r="O2260">
        <v>22.148148148148099</v>
      </c>
      <c r="P2260">
        <v>12.5</v>
      </c>
    </row>
    <row r="2261" spans="1:17" hidden="1" x14ac:dyDescent="0.3">
      <c r="A2261" t="s">
        <v>4683</v>
      </c>
      <c r="B2261" t="s">
        <v>4684</v>
      </c>
      <c r="C2261" t="str">
        <f>IFERROR(VLOOKUP(Table1[[#This Row],[Ticker]],[1]!Table1[[Symbol]:[Industry]],2,FALSE),"-")</f>
        <v>-</v>
      </c>
      <c r="D2261" t="s">
        <v>193</v>
      </c>
      <c r="E2261">
        <v>236.541955223999</v>
      </c>
      <c r="F2261">
        <v>103.56</v>
      </c>
      <c r="G2261">
        <v>20.189191475361898</v>
      </c>
      <c r="H2261">
        <v>-14.224455323291201</v>
      </c>
      <c r="I2261">
        <v>-12.5422815081771</v>
      </c>
      <c r="J2261">
        <v>-6.2127139345513402</v>
      </c>
      <c r="K2261">
        <v>104.32461007986601</v>
      </c>
      <c r="L2261">
        <v>96.947323052220696</v>
      </c>
      <c r="M2261">
        <v>37.446996067462898</v>
      </c>
      <c r="N2261">
        <v>0.93246775284429595</v>
      </c>
      <c r="O2261">
        <v>35.863267670915299</v>
      </c>
      <c r="P2261">
        <v>49.114470842332601</v>
      </c>
      <c r="Q2261">
        <v>2.8923518697914E-2</v>
      </c>
    </row>
    <row r="2262" spans="1:17" hidden="1" x14ac:dyDescent="0.3">
      <c r="A2262" t="s">
        <v>4685</v>
      </c>
      <c r="B2262" t="s">
        <v>4686</v>
      </c>
      <c r="C2262" t="str">
        <f>IFERROR(VLOOKUP(Table1[[#This Row],[Ticker]],[1]!Table1[[Symbol]:[Industry]],2,FALSE),"-")</f>
        <v>-</v>
      </c>
      <c r="D2262" t="s">
        <v>109</v>
      </c>
      <c r="E2262">
        <v>236.08206537999999</v>
      </c>
      <c r="F2262">
        <v>177.95</v>
      </c>
      <c r="G2262">
        <v>124.96383936268499</v>
      </c>
      <c r="H2262">
        <v>-8.72357788376131</v>
      </c>
      <c r="I2262">
        <v>-11.5785823693626</v>
      </c>
      <c r="J2262">
        <v>-2.05350054816931</v>
      </c>
      <c r="K2262">
        <v>180.385302167703</v>
      </c>
      <c r="L2262">
        <v>145.283114260502</v>
      </c>
      <c r="M2262">
        <v>44.6631159376036</v>
      </c>
      <c r="N2262">
        <v>0.32512244654163103</v>
      </c>
      <c r="O2262">
        <v>47.119977521775702</v>
      </c>
      <c r="P2262">
        <v>161.65269813262699</v>
      </c>
      <c r="Q2262">
        <v>0.115990558968214</v>
      </c>
    </row>
    <row r="2263" spans="1:17" hidden="1" x14ac:dyDescent="0.3">
      <c r="A2263" t="s">
        <v>4687</v>
      </c>
      <c r="B2263" t="s">
        <v>4688</v>
      </c>
      <c r="C2263" t="str">
        <f>IFERROR(VLOOKUP(Table1[[#This Row],[Ticker]],[1]!Table1[[Symbol]:[Industry]],2,FALSE),"-")</f>
        <v>-</v>
      </c>
      <c r="D2263" t="s">
        <v>1391</v>
      </c>
      <c r="E2263">
        <v>236.06993772600001</v>
      </c>
      <c r="F2263">
        <v>108.89</v>
      </c>
      <c r="G2263">
        <v>-30.403121809421101</v>
      </c>
      <c r="H2263">
        <v>-1.39855978249005</v>
      </c>
      <c r="I2263">
        <v>-22.193299811712901</v>
      </c>
      <c r="J2263">
        <v>-1.2669507297586</v>
      </c>
      <c r="K2263">
        <v>107.004959587152</v>
      </c>
      <c r="L2263">
        <v>109.170597713691</v>
      </c>
      <c r="M2263">
        <v>54.954267285443002</v>
      </c>
      <c r="N2263">
        <v>1.44298985094343</v>
      </c>
      <c r="O2263">
        <v>37.294517402883599</v>
      </c>
      <c r="P2263">
        <v>23.879408418657501</v>
      </c>
      <c r="Q2263">
        <v>-8.0888545643461998E-2</v>
      </c>
    </row>
    <row r="2264" spans="1:17" hidden="1" x14ac:dyDescent="0.3">
      <c r="A2264" t="s">
        <v>4689</v>
      </c>
      <c r="B2264" t="s">
        <v>4690</v>
      </c>
      <c r="C2264" t="str">
        <f>IFERROR(VLOOKUP(Table1[[#This Row],[Ticker]],[1]!Table1[[Symbol]:[Industry]],2,FALSE),"-")</f>
        <v>-</v>
      </c>
      <c r="D2264" t="s">
        <v>62</v>
      </c>
      <c r="E2264">
        <v>235.97568000000001</v>
      </c>
      <c r="F2264">
        <v>144</v>
      </c>
      <c r="G2264">
        <v>-27.9434619272389</v>
      </c>
      <c r="H2264">
        <v>-4.4560885294552204</v>
      </c>
      <c r="I2264">
        <v>-13.538372926863101</v>
      </c>
      <c r="J2264">
        <v>-7.4507150328489704</v>
      </c>
      <c r="M2264">
        <v>48.913317659088598</v>
      </c>
      <c r="O2264">
        <v>36.6666666666666</v>
      </c>
      <c r="P2264">
        <v>41.176470588235297</v>
      </c>
    </row>
    <row r="2265" spans="1:17" hidden="1" x14ac:dyDescent="0.3">
      <c r="A2265" t="s">
        <v>4691</v>
      </c>
      <c r="B2265" t="s">
        <v>4692</v>
      </c>
      <c r="C2265" t="str">
        <f>IFERROR(VLOOKUP(Table1[[#This Row],[Ticker]],[1]!Table1[[Symbol]:[Industry]],2,FALSE),"-")</f>
        <v>-</v>
      </c>
      <c r="D2265" t="s">
        <v>140</v>
      </c>
      <c r="E2265">
        <v>235.64</v>
      </c>
      <c r="F2265">
        <v>172</v>
      </c>
      <c r="G2265">
        <v>63.237230395317603</v>
      </c>
      <c r="H2265">
        <v>7.8503544103075003</v>
      </c>
      <c r="I2265">
        <v>9.8618861095405794</v>
      </c>
      <c r="J2265">
        <v>-1.0507150328489701</v>
      </c>
      <c r="K2265">
        <v>152.20193426216801</v>
      </c>
      <c r="L2265">
        <v>132.631557468061</v>
      </c>
      <c r="M2265">
        <v>72.144698455569298</v>
      </c>
      <c r="N2265">
        <v>0.21277235161532601</v>
      </c>
      <c r="O2265">
        <v>4.65116279069768</v>
      </c>
      <c r="P2265">
        <v>98.843930635838106</v>
      </c>
      <c r="Q2265">
        <v>7.4151076781841005E-2</v>
      </c>
    </row>
    <row r="2266" spans="1:17" hidden="1" x14ac:dyDescent="0.3">
      <c r="A2266" t="s">
        <v>4693</v>
      </c>
      <c r="B2266" t="s">
        <v>4694</v>
      </c>
      <c r="C2266" t="str">
        <f>IFERROR(VLOOKUP(Table1[[#This Row],[Ticker]],[1]!Table1[[Symbol]:[Industry]],2,FALSE),"-")</f>
        <v>-</v>
      </c>
      <c r="E2266">
        <v>235.5498</v>
      </c>
      <c r="F2266">
        <v>183.45</v>
      </c>
      <c r="G2266">
        <v>-5.8071735162867801</v>
      </c>
      <c r="H2266">
        <v>1.27947795546412</v>
      </c>
      <c r="I2266">
        <v>8.5979154840890608</v>
      </c>
      <c r="J2266">
        <v>-9.12571503284898</v>
      </c>
      <c r="M2266">
        <v>41.649845092197602</v>
      </c>
      <c r="O2266">
        <v>20.1962387571545</v>
      </c>
      <c r="P2266">
        <v>73.886255924170598</v>
      </c>
    </row>
    <row r="2267" spans="1:17" hidden="1" x14ac:dyDescent="0.3">
      <c r="A2267" t="s">
        <v>4695</v>
      </c>
      <c r="B2267" t="s">
        <v>4696</v>
      </c>
      <c r="C2267" t="str">
        <f>IFERROR(VLOOKUP(Table1[[#This Row],[Ticker]],[1]!Table1[[Symbol]:[Industry]],2,FALSE),"-")</f>
        <v>-</v>
      </c>
      <c r="D2267" t="s">
        <v>713</v>
      </c>
      <c r="E2267">
        <v>235.24006722999999</v>
      </c>
      <c r="F2267">
        <v>21.48</v>
      </c>
      <c r="G2267">
        <v>8.1784911818761898</v>
      </c>
      <c r="H2267">
        <v>-0.83794322186204495</v>
      </c>
      <c r="I2267">
        <v>2.0980134498968401</v>
      </c>
      <c r="J2267">
        <v>3.7269829970322903E-2</v>
      </c>
      <c r="K2267">
        <v>20.3903775214267</v>
      </c>
      <c r="L2267">
        <v>18.864231121128601</v>
      </c>
      <c r="M2267">
        <v>52.769297021364501</v>
      </c>
      <c r="N2267">
        <v>0.94471350229363205</v>
      </c>
      <c r="O2267">
        <v>8.2402234636871494</v>
      </c>
      <c r="P2267">
        <v>38.0551449321935</v>
      </c>
      <c r="Q2267">
        <v>2.7288076423579999E-3</v>
      </c>
    </row>
    <row r="2268" spans="1:17" hidden="1" x14ac:dyDescent="0.3">
      <c r="A2268" t="s">
        <v>4697</v>
      </c>
      <c r="B2268" t="s">
        <v>4698</v>
      </c>
      <c r="C2268" t="str">
        <f>IFERROR(VLOOKUP(Table1[[#This Row],[Ticker]],[1]!Table1[[Symbol]:[Industry]],2,FALSE),"-")</f>
        <v>-</v>
      </c>
      <c r="D2268" t="s">
        <v>1533</v>
      </c>
      <c r="E2268">
        <v>235.03988759999999</v>
      </c>
      <c r="F2268">
        <v>133.26</v>
      </c>
      <c r="G2268">
        <v>95.203331701249496</v>
      </c>
      <c r="H2268">
        <v>0.68084527110236803</v>
      </c>
      <c r="I2268">
        <v>21.676023488295598</v>
      </c>
      <c r="J2268">
        <v>0.60448865545878105</v>
      </c>
      <c r="K2268">
        <v>124.51035593467201</v>
      </c>
      <c r="L2268">
        <v>103.824487578559</v>
      </c>
      <c r="M2268">
        <v>50.605626725317499</v>
      </c>
      <c r="N2268">
        <v>1.7602835942497099</v>
      </c>
      <c r="O2268">
        <v>21.0490769923457</v>
      </c>
      <c r="P2268">
        <v>124.22954638431</v>
      </c>
      <c r="Q2268">
        <v>0.102470487592819</v>
      </c>
    </row>
    <row r="2269" spans="1:17" hidden="1" x14ac:dyDescent="0.3">
      <c r="A2269" t="s">
        <v>4699</v>
      </c>
      <c r="B2269" t="s">
        <v>4700</v>
      </c>
      <c r="C2269" t="str">
        <f>IFERROR(VLOOKUP(Table1[[#This Row],[Ticker]],[1]!Table1[[Symbol]:[Industry]],2,FALSE),"-")</f>
        <v>-</v>
      </c>
      <c r="D2269" t="s">
        <v>550</v>
      </c>
      <c r="E2269">
        <v>234.69372766500001</v>
      </c>
      <c r="F2269">
        <v>387.95</v>
      </c>
      <c r="G2269">
        <v>-37.569588752273901</v>
      </c>
      <c r="H2269">
        <v>-6.1038918847649599</v>
      </c>
      <c r="I2269">
        <v>-22.142430162546301</v>
      </c>
      <c r="J2269">
        <v>-3.3885072568769701</v>
      </c>
      <c r="K2269">
        <v>390.61451264688498</v>
      </c>
      <c r="L2269">
        <v>392.82160628671301</v>
      </c>
      <c r="M2269">
        <v>37.278106880079697</v>
      </c>
      <c r="N2269">
        <v>0.68579302832457001</v>
      </c>
      <c r="O2269">
        <v>33.509472870215198</v>
      </c>
      <c r="P2269">
        <v>21.234375</v>
      </c>
      <c r="Q2269">
        <v>6.9031181411209994E-2</v>
      </c>
    </row>
    <row r="2270" spans="1:17" hidden="1" x14ac:dyDescent="0.3">
      <c r="A2270" t="s">
        <v>4701</v>
      </c>
      <c r="B2270" t="s">
        <v>4702</v>
      </c>
      <c r="C2270" t="str">
        <f>IFERROR(VLOOKUP(Table1[[#This Row],[Ticker]],[1]!Table1[[Symbol]:[Industry]],2,FALSE),"-")</f>
        <v>-</v>
      </c>
      <c r="D2270" t="s">
        <v>21</v>
      </c>
      <c r="E2270">
        <v>234.39236968</v>
      </c>
      <c r="F2270">
        <v>96.95</v>
      </c>
      <c r="G2270">
        <v>-13.679666584630199</v>
      </c>
      <c r="H2270">
        <v>-17.435289595473002</v>
      </c>
      <c r="I2270">
        <v>-10.169983942890701</v>
      </c>
      <c r="J2270">
        <v>-8.2755954156240907</v>
      </c>
      <c r="K2270">
        <v>107.563727756712</v>
      </c>
      <c r="L2270">
        <v>103.154330159116</v>
      </c>
      <c r="M2270">
        <v>30.079691331896498</v>
      </c>
      <c r="N2270">
        <v>0.74185008840385003</v>
      </c>
      <c r="O2270">
        <v>34.966477565755497</v>
      </c>
      <c r="P2270">
        <v>17.9440389294403</v>
      </c>
      <c r="Q2270">
        <v>8.1709105284572994E-2</v>
      </c>
    </row>
    <row r="2271" spans="1:17" hidden="1" x14ac:dyDescent="0.3">
      <c r="A2271" t="s">
        <v>4703</v>
      </c>
      <c r="B2271" t="s">
        <v>4704</v>
      </c>
      <c r="C2271" t="str">
        <f>IFERROR(VLOOKUP(Table1[[#This Row],[Ticker]],[1]!Table1[[Symbol]:[Industry]],2,FALSE),"-")</f>
        <v>-</v>
      </c>
      <c r="D2271" t="s">
        <v>180</v>
      </c>
      <c r="E2271">
        <v>234.18688785000001</v>
      </c>
      <c r="F2271">
        <v>156.05000000000001</v>
      </c>
      <c r="G2271">
        <v>74.137975086117393</v>
      </c>
      <c r="H2271">
        <v>-1.3132748425455301</v>
      </c>
      <c r="I2271">
        <v>18.1834872218135</v>
      </c>
      <c r="J2271">
        <v>1.66092517879124</v>
      </c>
      <c r="K2271">
        <v>150.89908323752499</v>
      </c>
      <c r="L2271">
        <v>136.955739306662</v>
      </c>
      <c r="M2271">
        <v>67.738857880569498</v>
      </c>
      <c r="N2271">
        <v>1.4258080228229399</v>
      </c>
      <c r="O2271">
        <v>15.3476449855815</v>
      </c>
      <c r="P2271">
        <v>99.935938500960901</v>
      </c>
      <c r="Q2271">
        <v>0.11205356918222401</v>
      </c>
    </row>
    <row r="2272" spans="1:17" hidden="1" x14ac:dyDescent="0.3">
      <c r="A2272" t="s">
        <v>4705</v>
      </c>
      <c r="B2272" t="s">
        <v>4706</v>
      </c>
      <c r="C2272" t="str">
        <f>IFERROR(VLOOKUP(Table1[[#This Row],[Ticker]],[1]!Table1[[Symbol]:[Industry]],2,FALSE),"-")</f>
        <v>-</v>
      </c>
      <c r="D2272" t="s">
        <v>140</v>
      </c>
      <c r="E2272">
        <v>233.83350945000001</v>
      </c>
      <c r="F2272">
        <v>58.02</v>
      </c>
      <c r="G2272">
        <v>31.779154591917401</v>
      </c>
      <c r="H2272">
        <v>12.964966746395101</v>
      </c>
      <c r="I2272">
        <v>-29.7761104088958</v>
      </c>
      <c r="J2272">
        <v>1.2171421100081601</v>
      </c>
      <c r="K2272">
        <v>49.887157739938701</v>
      </c>
      <c r="L2272">
        <v>47.3223505118413</v>
      </c>
      <c r="M2272">
        <v>61.950601436005797</v>
      </c>
      <c r="N2272">
        <v>2.7910536688157102</v>
      </c>
      <c r="O2272">
        <v>28.403998621165101</v>
      </c>
      <c r="P2272">
        <v>68.908296943231406</v>
      </c>
      <c r="Q2272">
        <v>-3.518208416443E-3</v>
      </c>
    </row>
    <row r="2273" spans="1:17" hidden="1" x14ac:dyDescent="0.3">
      <c r="A2273" t="s">
        <v>4707</v>
      </c>
      <c r="B2273" t="s">
        <v>4708</v>
      </c>
      <c r="C2273" t="str">
        <f>IFERROR(VLOOKUP(Table1[[#This Row],[Ticker]],[1]!Table1[[Symbol]:[Industry]],2,FALSE),"-")</f>
        <v>-</v>
      </c>
      <c r="D2273" t="s">
        <v>49</v>
      </c>
      <c r="E2273">
        <v>233.59666687999999</v>
      </c>
      <c r="F2273">
        <v>207.5</v>
      </c>
      <c r="G2273">
        <v>-70.549761568174901</v>
      </c>
      <c r="H2273">
        <v>-6.6075976259587099</v>
      </c>
      <c r="I2273">
        <v>-44.758464197429397</v>
      </c>
      <c r="J2273">
        <v>-10.297818429474299</v>
      </c>
      <c r="K2273">
        <v>214.90853669407699</v>
      </c>
      <c r="L2273">
        <v>265.37576554704498</v>
      </c>
      <c r="M2273">
        <v>37.816440452342398</v>
      </c>
      <c r="N2273">
        <v>0.32787065083049299</v>
      </c>
      <c r="O2273">
        <v>128.02409638554201</v>
      </c>
      <c r="P2273">
        <v>19.803695150115399</v>
      </c>
      <c r="Q2273">
        <v>-0.124455377566492</v>
      </c>
    </row>
    <row r="2274" spans="1:17" hidden="1" x14ac:dyDescent="0.3">
      <c r="A2274" t="s">
        <v>4709</v>
      </c>
      <c r="B2274" t="s">
        <v>4710</v>
      </c>
      <c r="C2274" t="str">
        <f>IFERROR(VLOOKUP(Table1[[#This Row],[Ticker]],[1]!Table1[[Symbol]:[Industry]],2,FALSE),"-")</f>
        <v>-</v>
      </c>
      <c r="D2274" t="s">
        <v>1103</v>
      </c>
      <c r="E2274">
        <v>233.47800000000001</v>
      </c>
      <c r="F2274">
        <v>210</v>
      </c>
      <c r="G2274">
        <v>135.68660157378599</v>
      </c>
      <c r="H2274">
        <v>-10.4513908030635</v>
      </c>
      <c r="I2274">
        <v>66.7012272410755</v>
      </c>
      <c r="J2274">
        <v>-1.5494681500559599</v>
      </c>
      <c r="K2274">
        <v>193.99641240959701</v>
      </c>
      <c r="L2274">
        <v>139.48062503578299</v>
      </c>
      <c r="M2274">
        <v>43.100382844583798</v>
      </c>
      <c r="N2274">
        <v>1.61721068249258</v>
      </c>
      <c r="O2274">
        <v>18.738095238095202</v>
      </c>
      <c r="P2274">
        <v>225.07739938080499</v>
      </c>
    </row>
    <row r="2275" spans="1:17" hidden="1" x14ac:dyDescent="0.3">
      <c r="A2275" t="s">
        <v>4711</v>
      </c>
      <c r="B2275" t="s">
        <v>4712</v>
      </c>
      <c r="C2275" t="str">
        <f>IFERROR(VLOOKUP(Table1[[#This Row],[Ticker]],[1]!Table1[[Symbol]:[Industry]],2,FALSE),"-")</f>
        <v>-</v>
      </c>
      <c r="D2275" t="s">
        <v>193</v>
      </c>
      <c r="E2275">
        <v>233.236875</v>
      </c>
      <c r="F2275">
        <v>237.5</v>
      </c>
      <c r="G2275">
        <v>37.168569284899903</v>
      </c>
      <c r="H2275">
        <v>14.414287254103799</v>
      </c>
      <c r="I2275">
        <v>32.369839788676103</v>
      </c>
      <c r="J2275">
        <v>-1.4158451104391101</v>
      </c>
      <c r="K2275">
        <v>191.24686670099601</v>
      </c>
      <c r="L2275">
        <v>166.40146146609899</v>
      </c>
      <c r="M2275">
        <v>76.471255846884901</v>
      </c>
      <c r="N2275">
        <v>2.2472896691276398</v>
      </c>
      <c r="O2275">
        <v>3.57894736842105</v>
      </c>
      <c r="P2275">
        <v>78.571428571428498</v>
      </c>
      <c r="Q2275">
        <v>-2.2988898259824999E-2</v>
      </c>
    </row>
    <row r="2276" spans="1:17" hidden="1" x14ac:dyDescent="0.3">
      <c r="A2276" t="s">
        <v>4713</v>
      </c>
      <c r="B2276" t="s">
        <v>4714</v>
      </c>
      <c r="C2276" t="str">
        <f>IFERROR(VLOOKUP(Table1[[#This Row],[Ticker]],[1]!Table1[[Symbol]:[Industry]],2,FALSE),"-")</f>
        <v>-</v>
      </c>
      <c r="D2276" t="s">
        <v>647</v>
      </c>
      <c r="E2276">
        <v>233.20222296</v>
      </c>
      <c r="F2276">
        <v>67.06</v>
      </c>
      <c r="G2276">
        <v>193.663369879117</v>
      </c>
      <c r="H2276">
        <v>18.069468237931499</v>
      </c>
      <c r="I2276">
        <v>208.06845887949299</v>
      </c>
      <c r="J2276">
        <v>-1.19357217570611</v>
      </c>
      <c r="K2276">
        <v>60.462006901961701</v>
      </c>
      <c r="M2276">
        <v>52.228685702181401</v>
      </c>
      <c r="N2276">
        <v>1.1495227787996001</v>
      </c>
      <c r="O2276">
        <v>12.585744109752399</v>
      </c>
      <c r="P2276">
        <v>219.333333333333</v>
      </c>
    </row>
    <row r="2277" spans="1:17" hidden="1" x14ac:dyDescent="0.3">
      <c r="A2277" t="s">
        <v>4715</v>
      </c>
      <c r="B2277" t="s">
        <v>4716</v>
      </c>
      <c r="C2277" t="str">
        <f>IFERROR(VLOOKUP(Table1[[#This Row],[Ticker]],[1]!Table1[[Symbol]:[Industry]],2,FALSE),"-")</f>
        <v>-</v>
      </c>
      <c r="E2277">
        <v>232.55</v>
      </c>
      <c r="F2277">
        <v>232.55</v>
      </c>
      <c r="G2277">
        <v>606.30989175510103</v>
      </c>
      <c r="H2277">
        <v>19.894857145153999</v>
      </c>
      <c r="I2277">
        <v>132.013711172271</v>
      </c>
      <c r="J2277">
        <v>-8.6932544586475995</v>
      </c>
      <c r="K2277">
        <v>205.051096988642</v>
      </c>
      <c r="L2277">
        <v>120.40092274946601</v>
      </c>
      <c r="M2277">
        <v>48.991987382339701</v>
      </c>
      <c r="N2277">
        <v>0.58874933387634099</v>
      </c>
      <c r="O2277">
        <v>12.835949258224</v>
      </c>
      <c r="P2277">
        <v>631.97985520931695</v>
      </c>
    </row>
    <row r="2278" spans="1:17" hidden="1" x14ac:dyDescent="0.3">
      <c r="A2278" t="s">
        <v>4717</v>
      </c>
      <c r="B2278" t="s">
        <v>4718</v>
      </c>
      <c r="C2278" t="str">
        <f>IFERROR(VLOOKUP(Table1[[#This Row],[Ticker]],[1]!Table1[[Symbol]:[Industry]],2,FALSE),"-")</f>
        <v>-</v>
      </c>
      <c r="D2278" t="s">
        <v>1229</v>
      </c>
      <c r="E2278">
        <v>232.31654576</v>
      </c>
      <c r="F2278">
        <v>100.6</v>
      </c>
      <c r="G2278">
        <v>-58.848309518645898</v>
      </c>
      <c r="H2278">
        <v>14.967976784171301</v>
      </c>
      <c r="I2278">
        <v>-23.8626155485399</v>
      </c>
      <c r="J2278">
        <v>-11.1053101192912</v>
      </c>
      <c r="K2278">
        <v>99.435407079441703</v>
      </c>
      <c r="L2278">
        <v>107.733139840405</v>
      </c>
      <c r="M2278">
        <v>36.2579935052281</v>
      </c>
      <c r="N2278">
        <v>0.87274484536082397</v>
      </c>
      <c r="O2278">
        <v>63.021868787276297</v>
      </c>
      <c r="P2278">
        <v>36.777702243371799</v>
      </c>
    </row>
    <row r="2279" spans="1:17" hidden="1" x14ac:dyDescent="0.3">
      <c r="A2279" t="s">
        <v>4719</v>
      </c>
      <c r="B2279" t="s">
        <v>4720</v>
      </c>
      <c r="C2279" t="str">
        <f>IFERROR(VLOOKUP(Table1[[#This Row],[Ticker]],[1]!Table1[[Symbol]:[Industry]],2,FALSE),"-")</f>
        <v>-</v>
      </c>
      <c r="D2279" t="s">
        <v>247</v>
      </c>
      <c r="E2279">
        <v>231.16339400000001</v>
      </c>
      <c r="F2279">
        <v>220.72</v>
      </c>
      <c r="G2279">
        <v>-18.706067161508901</v>
      </c>
      <c r="H2279">
        <v>-2.7289410788351098</v>
      </c>
      <c r="I2279">
        <v>-18.369251558216799</v>
      </c>
      <c r="J2279">
        <v>3.4410774510416999</v>
      </c>
      <c r="K2279">
        <v>208.84231952569201</v>
      </c>
      <c r="L2279">
        <v>211.34584903730001</v>
      </c>
      <c r="M2279">
        <v>52.601560212721097</v>
      </c>
      <c r="N2279">
        <v>3.1635414782309401</v>
      </c>
      <c r="O2279">
        <v>24.592243566509499</v>
      </c>
      <c r="P2279">
        <v>26.197827329902701</v>
      </c>
      <c r="Q2279">
        <v>-0.10745827538583599</v>
      </c>
    </row>
    <row r="2280" spans="1:17" hidden="1" x14ac:dyDescent="0.3">
      <c r="A2280" t="s">
        <v>4721</v>
      </c>
      <c r="B2280" t="s">
        <v>4722</v>
      </c>
      <c r="C2280" t="str">
        <f>IFERROR(VLOOKUP(Table1[[#This Row],[Ticker]],[1]!Table1[[Symbol]:[Industry]],2,FALSE),"-")</f>
        <v>-</v>
      </c>
      <c r="D2280" t="s">
        <v>140</v>
      </c>
      <c r="E2280">
        <v>230.90090033999999</v>
      </c>
      <c r="F2280">
        <v>133.30000000000001</v>
      </c>
      <c r="G2280">
        <v>-31.697457285727602</v>
      </c>
      <c r="H2280">
        <v>-11.8115889717724</v>
      </c>
      <c r="I2280">
        <v>-31.4445151724025</v>
      </c>
      <c r="J2280">
        <v>-1.97390557937778</v>
      </c>
      <c r="K2280">
        <v>141.19731314256401</v>
      </c>
      <c r="L2280">
        <v>145.93600800972899</v>
      </c>
      <c r="M2280">
        <v>45.923178464765599</v>
      </c>
      <c r="N2280">
        <v>2.0283814734184098</v>
      </c>
      <c r="O2280">
        <v>50.637659414853701</v>
      </c>
      <c r="P2280">
        <v>18.699910952804998</v>
      </c>
      <c r="Q2280">
        <v>0.151141553691021</v>
      </c>
    </row>
    <row r="2281" spans="1:17" hidden="1" x14ac:dyDescent="0.3">
      <c r="A2281" t="s">
        <v>4723</v>
      </c>
      <c r="B2281" t="s">
        <v>4724</v>
      </c>
      <c r="C2281" t="str">
        <f>IFERROR(VLOOKUP(Table1[[#This Row],[Ticker]],[1]!Table1[[Symbol]:[Industry]],2,FALSE),"-")</f>
        <v>-</v>
      </c>
      <c r="D2281" t="s">
        <v>46</v>
      </c>
      <c r="E2281">
        <v>230.71817450899999</v>
      </c>
      <c r="F2281">
        <v>32.99</v>
      </c>
      <c r="G2281">
        <v>162.45230728814201</v>
      </c>
      <c r="H2281">
        <v>4.1223680621846404</v>
      </c>
      <c r="I2281">
        <v>20.1693884943674</v>
      </c>
      <c r="J2281">
        <v>-10.2502703413536</v>
      </c>
      <c r="K2281">
        <v>30.8112924395448</v>
      </c>
      <c r="L2281">
        <v>24.758478380467999</v>
      </c>
      <c r="M2281">
        <v>48.925179962357298</v>
      </c>
      <c r="N2281">
        <v>1.81330382402742</v>
      </c>
      <c r="O2281">
        <v>14.277053652622</v>
      </c>
      <c r="P2281">
        <v>191.94690265486699</v>
      </c>
      <c r="Q2281">
        <v>3.9721728556172002E-2</v>
      </c>
    </row>
    <row r="2282" spans="1:17" hidden="1" x14ac:dyDescent="0.3">
      <c r="A2282" t="s">
        <v>4725</v>
      </c>
      <c r="B2282" t="s">
        <v>4726</v>
      </c>
      <c r="C2282" t="str">
        <f>IFERROR(VLOOKUP(Table1[[#This Row],[Ticker]],[1]!Table1[[Symbol]:[Industry]],2,FALSE),"-")</f>
        <v>-</v>
      </c>
      <c r="D2282" t="s">
        <v>550</v>
      </c>
      <c r="E2282">
        <v>230.50860756</v>
      </c>
      <c r="F2282">
        <v>92.4</v>
      </c>
      <c r="G2282">
        <v>-22.1405516895096</v>
      </c>
      <c r="H2282">
        <v>5.45766217983169</v>
      </c>
      <c r="I2282">
        <v>-7.7354626891337999</v>
      </c>
      <c r="J2282">
        <v>9.1845790847980808</v>
      </c>
      <c r="O2282">
        <v>5.1948051948051903</v>
      </c>
      <c r="P2282">
        <v>8.7058823529411793</v>
      </c>
    </row>
    <row r="2283" spans="1:17" hidden="1" x14ac:dyDescent="0.3">
      <c r="A2283" t="s">
        <v>4727</v>
      </c>
      <c r="B2283" t="s">
        <v>4728</v>
      </c>
      <c r="C2283" t="str">
        <f>IFERROR(VLOOKUP(Table1[[#This Row],[Ticker]],[1]!Table1[[Symbol]:[Industry]],2,FALSE),"-")</f>
        <v>-</v>
      </c>
      <c r="D2283" t="s">
        <v>288</v>
      </c>
      <c r="E2283">
        <v>230.30908274999999</v>
      </c>
      <c r="F2283">
        <v>145.69999999999999</v>
      </c>
      <c r="G2283">
        <v>48.967457137897497</v>
      </c>
      <c r="H2283">
        <v>-17.8374502904617</v>
      </c>
      <c r="I2283">
        <v>42.184309327097601</v>
      </c>
      <c r="J2283">
        <v>-11.4445174860445</v>
      </c>
      <c r="K2283">
        <v>136.03634552951101</v>
      </c>
      <c r="L2283">
        <v>99.847526656491993</v>
      </c>
      <c r="M2283">
        <v>47.261364959403302</v>
      </c>
      <c r="N2283">
        <v>0.22712928758704801</v>
      </c>
      <c r="O2283">
        <v>23.610157858613601</v>
      </c>
      <c r="P2283">
        <v>144.053601340033</v>
      </c>
      <c r="Q2283">
        <v>7.6765008681682997E-2</v>
      </c>
    </row>
    <row r="2284" spans="1:17" hidden="1" x14ac:dyDescent="0.3">
      <c r="A2284" t="s">
        <v>4729</v>
      </c>
      <c r="B2284" t="s">
        <v>4730</v>
      </c>
      <c r="C2284" t="str">
        <f>IFERROR(VLOOKUP(Table1[[#This Row],[Ticker]],[1]!Table1[[Symbol]:[Industry]],2,FALSE),"-")</f>
        <v>-</v>
      </c>
      <c r="D2284" t="s">
        <v>173</v>
      </c>
      <c r="E2284">
        <v>230</v>
      </c>
      <c r="F2284">
        <v>28.75</v>
      </c>
      <c r="G2284">
        <v>150.77234423809199</v>
      </c>
      <c r="H2284">
        <v>19.835652866552199</v>
      </c>
      <c r="I2284">
        <v>3.5055846279966199</v>
      </c>
      <c r="J2284">
        <v>2.6992849671510202</v>
      </c>
      <c r="K2284">
        <v>21.804517268848201</v>
      </c>
      <c r="L2284">
        <v>19.630481797038598</v>
      </c>
      <c r="M2284">
        <v>80.559280891176499</v>
      </c>
      <c r="N2284">
        <v>2.83496396975882</v>
      </c>
      <c r="O2284">
        <v>8.8695652173912993</v>
      </c>
      <c r="P2284">
        <v>202.63157894736801</v>
      </c>
      <c r="Q2284">
        <v>8.5829531223506006E-2</v>
      </c>
    </row>
    <row r="2285" spans="1:17" hidden="1" x14ac:dyDescent="0.3">
      <c r="A2285" t="s">
        <v>4731</v>
      </c>
      <c r="B2285" t="s">
        <v>4732</v>
      </c>
      <c r="C2285" t="str">
        <f>IFERROR(VLOOKUP(Table1[[#This Row],[Ticker]],[1]!Table1[[Symbol]:[Industry]],2,FALSE),"-")</f>
        <v>-</v>
      </c>
      <c r="D2285" t="s">
        <v>557</v>
      </c>
      <c r="E2285">
        <v>229.69158532500001</v>
      </c>
      <c r="F2285">
        <v>182.75</v>
      </c>
      <c r="G2285">
        <v>113.000534129694</v>
      </c>
      <c r="H2285">
        <v>26.2556050564042</v>
      </c>
      <c r="I2285">
        <v>-38.252489316005096</v>
      </c>
      <c r="J2285">
        <v>5.0019165460983803</v>
      </c>
      <c r="K2285">
        <v>156.225914149701</v>
      </c>
      <c r="L2285">
        <v>155.048276550672</v>
      </c>
      <c r="M2285">
        <v>70.479690726478196</v>
      </c>
      <c r="N2285">
        <v>1.3912793321400501</v>
      </c>
      <c r="O2285">
        <v>47.195622435020503</v>
      </c>
      <c r="P2285">
        <v>140.11299435028201</v>
      </c>
      <c r="Q2285">
        <v>3.6128130007631001E-2</v>
      </c>
    </row>
    <row r="2286" spans="1:17" hidden="1" x14ac:dyDescent="0.3">
      <c r="A2286" t="s">
        <v>4733</v>
      </c>
      <c r="B2286" t="s">
        <v>4734</v>
      </c>
      <c r="C2286" t="str">
        <f>IFERROR(VLOOKUP(Table1[[#This Row],[Ticker]],[1]!Table1[[Symbol]:[Industry]],2,FALSE),"-")</f>
        <v>-</v>
      </c>
      <c r="D2286" t="s">
        <v>550</v>
      </c>
      <c r="E2286">
        <v>229.2692375</v>
      </c>
      <c r="F2286">
        <v>176.2</v>
      </c>
      <c r="G2286">
        <v>36.278565957549098</v>
      </c>
      <c r="H2286">
        <v>4.0476875996161601</v>
      </c>
      <c r="I2286">
        <v>-14.980721448375199</v>
      </c>
      <c r="J2286">
        <v>2.90277333924405</v>
      </c>
      <c r="K2286">
        <v>173.08826225527699</v>
      </c>
      <c r="L2286">
        <v>165.864244014945</v>
      </c>
      <c r="M2286">
        <v>55.464050826667197</v>
      </c>
      <c r="N2286">
        <v>0.51423865243036704</v>
      </c>
      <c r="O2286">
        <v>34.506242905788802</v>
      </c>
      <c r="P2286">
        <v>72.745098039215605</v>
      </c>
      <c r="Q2286">
        <v>-9.6706445381739992E-3</v>
      </c>
    </row>
    <row r="2287" spans="1:17" hidden="1" x14ac:dyDescent="0.3">
      <c r="A2287" t="s">
        <v>4735</v>
      </c>
      <c r="B2287" t="s">
        <v>4736</v>
      </c>
      <c r="C2287" t="str">
        <f>IFERROR(VLOOKUP(Table1[[#This Row],[Ticker]],[1]!Table1[[Symbol]:[Industry]],2,FALSE),"-")</f>
        <v>-</v>
      </c>
      <c r="E2287">
        <v>229.05343124999999</v>
      </c>
      <c r="F2287">
        <v>297.5</v>
      </c>
      <c r="G2287">
        <v>6.1129822822185602</v>
      </c>
      <c r="H2287">
        <v>14.9613238854778</v>
      </c>
      <c r="I2287">
        <v>13.998283440897101</v>
      </c>
      <c r="J2287">
        <v>1.7596297947372199</v>
      </c>
      <c r="K2287">
        <v>263.66289367927902</v>
      </c>
      <c r="M2287">
        <v>59.670563406414601</v>
      </c>
      <c r="N2287">
        <v>1.3415196402894101</v>
      </c>
      <c r="O2287">
        <v>13.9495798319327</v>
      </c>
      <c r="P2287">
        <v>42.6174496644295</v>
      </c>
    </row>
    <row r="2288" spans="1:17" hidden="1" x14ac:dyDescent="0.3">
      <c r="A2288" t="s">
        <v>4737</v>
      </c>
      <c r="B2288" t="s">
        <v>4738</v>
      </c>
      <c r="C2288" t="str">
        <f>IFERROR(VLOOKUP(Table1[[#This Row],[Ticker]],[1]!Table1[[Symbol]:[Industry]],2,FALSE),"-")</f>
        <v>-</v>
      </c>
      <c r="D2288" t="s">
        <v>557</v>
      </c>
      <c r="E2288">
        <v>228.84888650400001</v>
      </c>
      <c r="F2288">
        <v>54.18</v>
      </c>
      <c r="G2288">
        <v>45.568974598881702</v>
      </c>
      <c r="H2288">
        <v>35.835701395517901</v>
      </c>
      <c r="I2288">
        <v>32.869203758450702</v>
      </c>
      <c r="J2288">
        <v>8.8263426875094098</v>
      </c>
      <c r="K2288">
        <v>39.735285867060199</v>
      </c>
      <c r="L2288">
        <v>33.943610956901303</v>
      </c>
      <c r="M2288">
        <v>88.193022447235805</v>
      </c>
      <c r="N2288">
        <v>1.04133259497933</v>
      </c>
      <c r="O2288">
        <v>2.1779254337393801</v>
      </c>
      <c r="P2288">
        <v>120.243902439024</v>
      </c>
      <c r="Q2288">
        <v>-4.1954639692279999E-3</v>
      </c>
    </row>
    <row r="2289" spans="1:17" hidden="1" x14ac:dyDescent="0.3">
      <c r="A2289" t="s">
        <v>4739</v>
      </c>
      <c r="B2289" t="s">
        <v>4740</v>
      </c>
      <c r="C2289" t="str">
        <f>IFERROR(VLOOKUP(Table1[[#This Row],[Ticker]],[1]!Table1[[Symbol]:[Industry]],2,FALSE),"-")</f>
        <v>-</v>
      </c>
      <c r="D2289" t="s">
        <v>140</v>
      </c>
      <c r="E2289">
        <v>228.414584832</v>
      </c>
      <c r="F2289">
        <v>61.44</v>
      </c>
      <c r="G2289">
        <v>-50.200119454706801</v>
      </c>
      <c r="H2289">
        <v>-2.04989999641109</v>
      </c>
      <c r="I2289">
        <v>-16.023826554289201</v>
      </c>
      <c r="J2289">
        <v>-5.2435542288288799</v>
      </c>
      <c r="K2289">
        <v>60.482125027547802</v>
      </c>
      <c r="L2289">
        <v>64.718880463891196</v>
      </c>
      <c r="M2289">
        <v>50.086623340943603</v>
      </c>
      <c r="N2289">
        <v>1.04734362424315</v>
      </c>
      <c r="O2289">
        <v>57.2265625</v>
      </c>
      <c r="P2289">
        <v>47.020818377602303</v>
      </c>
      <c r="Q2289">
        <v>8.9243807664945995E-2</v>
      </c>
    </row>
    <row r="2290" spans="1:17" hidden="1" x14ac:dyDescent="0.3">
      <c r="A2290" t="s">
        <v>4741</v>
      </c>
      <c r="B2290" t="s">
        <v>4742</v>
      </c>
      <c r="C2290" t="str">
        <f>IFERROR(VLOOKUP(Table1[[#This Row],[Ticker]],[1]!Table1[[Symbol]:[Industry]],2,FALSE),"-")</f>
        <v>-</v>
      </c>
      <c r="E2290">
        <v>228.26493819499899</v>
      </c>
      <c r="F2290">
        <v>94.85</v>
      </c>
      <c r="G2290">
        <v>24.885592101339999</v>
      </c>
      <c r="H2290">
        <v>16.427055988049901</v>
      </c>
      <c r="I2290">
        <v>9.1642773998931393</v>
      </c>
      <c r="J2290">
        <v>2.3678896183138001</v>
      </c>
      <c r="K2290">
        <v>77.809058197889499</v>
      </c>
      <c r="L2290">
        <v>74.804262420951105</v>
      </c>
      <c r="M2290">
        <v>87.505098555485105</v>
      </c>
      <c r="N2290">
        <v>1.6504725143085299</v>
      </c>
      <c r="O2290">
        <v>0.88560885608857098</v>
      </c>
      <c r="P2290">
        <v>62.9725085910652</v>
      </c>
    </row>
    <row r="2291" spans="1:17" hidden="1" x14ac:dyDescent="0.3">
      <c r="A2291" t="s">
        <v>4743</v>
      </c>
      <c r="B2291" t="s">
        <v>4744</v>
      </c>
      <c r="C2291" t="str">
        <f>IFERROR(VLOOKUP(Table1[[#This Row],[Ticker]],[1]!Table1[[Symbol]:[Industry]],2,FALSE),"-")</f>
        <v>-</v>
      </c>
      <c r="D2291" t="s">
        <v>557</v>
      </c>
      <c r="E2291">
        <v>227.9708134</v>
      </c>
      <c r="F2291">
        <v>51.37</v>
      </c>
      <c r="G2291">
        <v>60.1166549906307</v>
      </c>
      <c r="H2291">
        <v>-6.2976319378153596</v>
      </c>
      <c r="I2291">
        <v>8.6184394318079001</v>
      </c>
      <c r="J2291">
        <v>-2.0559422141919601</v>
      </c>
      <c r="K2291">
        <v>49.195587240545102</v>
      </c>
      <c r="L2291">
        <v>43.792673174011497</v>
      </c>
      <c r="M2291">
        <v>61.963287757938097</v>
      </c>
      <c r="N2291">
        <v>0.63227989287619202</v>
      </c>
      <c r="O2291">
        <v>18.065018493284001</v>
      </c>
      <c r="P2291">
        <v>96.068702290076303</v>
      </c>
      <c r="Q2291">
        <v>3.3464316332579E-2</v>
      </c>
    </row>
    <row r="2292" spans="1:17" hidden="1" x14ac:dyDescent="0.3">
      <c r="A2292" t="s">
        <v>4745</v>
      </c>
      <c r="B2292" t="s">
        <v>4746</v>
      </c>
      <c r="C2292" t="str">
        <f>IFERROR(VLOOKUP(Table1[[#This Row],[Ticker]],[1]!Table1[[Symbol]:[Industry]],2,FALSE),"-")</f>
        <v>-</v>
      </c>
      <c r="D2292" t="s">
        <v>153</v>
      </c>
      <c r="E2292">
        <v>227.39856</v>
      </c>
      <c r="F2292">
        <v>535.29999999999995</v>
      </c>
      <c r="G2292">
        <v>-18.341642652210499</v>
      </c>
      <c r="H2292">
        <v>2.6704755102920799</v>
      </c>
      <c r="I2292">
        <v>-3.9365536518346902</v>
      </c>
      <c r="J2292">
        <v>-12.756400651578</v>
      </c>
      <c r="M2292">
        <v>46.4453741687378</v>
      </c>
      <c r="O2292">
        <v>24.528301886792399</v>
      </c>
      <c r="P2292">
        <v>63.825554705432197</v>
      </c>
    </row>
    <row r="2293" spans="1:17" hidden="1" x14ac:dyDescent="0.3">
      <c r="A2293" t="s">
        <v>4747</v>
      </c>
      <c r="B2293" t="s">
        <v>4748</v>
      </c>
      <c r="C2293" t="str">
        <f>IFERROR(VLOOKUP(Table1[[#This Row],[Ticker]],[1]!Table1[[Symbol]:[Industry]],2,FALSE),"-")</f>
        <v>-</v>
      </c>
      <c r="D2293" t="s">
        <v>75</v>
      </c>
      <c r="E2293">
        <v>227.01727750000001</v>
      </c>
      <c r="F2293">
        <v>718.25</v>
      </c>
      <c r="G2293">
        <v>158.84182105756801</v>
      </c>
      <c r="H2293">
        <v>4.1112569510735204</v>
      </c>
      <c r="I2293">
        <v>131.26424930101399</v>
      </c>
      <c r="J2293">
        <v>-4.16756248582164</v>
      </c>
      <c r="K2293">
        <v>625.10754784476001</v>
      </c>
      <c r="L2293">
        <v>442.512615968604</v>
      </c>
      <c r="M2293">
        <v>57.127359865443204</v>
      </c>
      <c r="N2293">
        <v>0.55514934603628197</v>
      </c>
      <c r="O2293">
        <v>2.3320570831883098</v>
      </c>
      <c r="P2293">
        <v>235.16098926738201</v>
      </c>
      <c r="Q2293">
        <v>5.5228608298188001E-2</v>
      </c>
    </row>
    <row r="2294" spans="1:17" hidden="1" x14ac:dyDescent="0.3">
      <c r="A2294" t="s">
        <v>4749</v>
      </c>
      <c r="B2294" t="s">
        <v>4750</v>
      </c>
      <c r="C2294" t="str">
        <f>IFERROR(VLOOKUP(Table1[[#This Row],[Ticker]],[1]!Table1[[Symbol]:[Industry]],2,FALSE),"-")</f>
        <v>-</v>
      </c>
      <c r="E2294">
        <v>226.9674</v>
      </c>
      <c r="F2294">
        <v>197.78</v>
      </c>
      <c r="G2294">
        <v>-34.2110039166432</v>
      </c>
      <c r="H2294">
        <v>-15.132772124731201</v>
      </c>
      <c r="I2294">
        <v>-18.453987546284502</v>
      </c>
      <c r="J2294">
        <v>-2.7720265082587998</v>
      </c>
      <c r="K2294">
        <v>200.20365640907301</v>
      </c>
      <c r="L2294">
        <v>193.428637238801</v>
      </c>
      <c r="M2294">
        <v>54.332366070044799</v>
      </c>
      <c r="N2294">
        <v>0.51887898850372505</v>
      </c>
      <c r="O2294">
        <v>22.054808372939601</v>
      </c>
      <c r="P2294">
        <v>45.426470588235297</v>
      </c>
    </row>
    <row r="2295" spans="1:17" hidden="1" x14ac:dyDescent="0.3">
      <c r="A2295" t="s">
        <v>4751</v>
      </c>
      <c r="B2295" t="s">
        <v>4752</v>
      </c>
      <c r="C2295" t="str">
        <f>IFERROR(VLOOKUP(Table1[[#This Row],[Ticker]],[1]!Table1[[Symbol]:[Industry]],2,FALSE),"-")</f>
        <v>-</v>
      </c>
      <c r="D2295" t="s">
        <v>49</v>
      </c>
      <c r="E2295">
        <v>226.92908700000001</v>
      </c>
      <c r="F2295">
        <v>18.899999999999999</v>
      </c>
      <c r="G2295">
        <v>-76.387042984854403</v>
      </c>
      <c r="H2295">
        <v>-14.3776319378153</v>
      </c>
      <c r="I2295">
        <v>-49.701356538530199</v>
      </c>
      <c r="J2295">
        <v>3.2770403047159302</v>
      </c>
      <c r="K2295">
        <v>19.776874600893699</v>
      </c>
      <c r="L2295">
        <v>23.597924713454901</v>
      </c>
      <c r="M2295">
        <v>58.4698032240373</v>
      </c>
      <c r="N2295">
        <v>1.61564753933789</v>
      </c>
      <c r="O2295">
        <v>146.031746031746</v>
      </c>
      <c r="P2295">
        <v>11.9668246445497</v>
      </c>
    </row>
    <row r="2296" spans="1:17" hidden="1" x14ac:dyDescent="0.3">
      <c r="A2296" t="s">
        <v>4753</v>
      </c>
      <c r="B2296" t="s">
        <v>4754</v>
      </c>
      <c r="C2296" t="str">
        <f>IFERROR(VLOOKUP(Table1[[#This Row],[Ticker]],[1]!Table1[[Symbol]:[Industry]],2,FALSE),"-")</f>
        <v>-</v>
      </c>
      <c r="E2296">
        <v>226.68672465</v>
      </c>
      <c r="F2296">
        <v>307.05</v>
      </c>
      <c r="G2296">
        <v>210.45483129126799</v>
      </c>
      <c r="H2296">
        <v>26.875087727456499</v>
      </c>
      <c r="I2296">
        <v>-0.97392617797761105</v>
      </c>
      <c r="J2296">
        <v>-7.9452260551895604</v>
      </c>
      <c r="K2296">
        <v>263.75310816252397</v>
      </c>
      <c r="M2296">
        <v>53.069172528093098</v>
      </c>
      <c r="N2296">
        <v>1.8027734976887499</v>
      </c>
      <c r="O2296">
        <v>17.244748412310599</v>
      </c>
      <c r="P2296">
        <v>256.62020905923299</v>
      </c>
    </row>
    <row r="2297" spans="1:17" hidden="1" x14ac:dyDescent="0.3">
      <c r="A2297" t="s">
        <v>4755</v>
      </c>
      <c r="B2297" t="s">
        <v>4756</v>
      </c>
      <c r="C2297" t="str">
        <f>IFERROR(VLOOKUP(Table1[[#This Row],[Ticker]],[1]!Table1[[Symbol]:[Industry]],2,FALSE),"-")</f>
        <v>-</v>
      </c>
      <c r="D2297" t="s">
        <v>170</v>
      </c>
      <c r="E2297">
        <v>226.0521</v>
      </c>
      <c r="F2297">
        <v>288.7</v>
      </c>
      <c r="G2297">
        <v>-44.947071887950401</v>
      </c>
      <c r="H2297">
        <v>3.7769403335710598</v>
      </c>
      <c r="I2297">
        <v>-5.0666033484507</v>
      </c>
      <c r="J2297">
        <v>-2.05945746728072</v>
      </c>
      <c r="K2297">
        <v>284.48954389322</v>
      </c>
      <c r="L2297">
        <v>282.32748896916797</v>
      </c>
      <c r="M2297">
        <v>55.617884677850697</v>
      </c>
      <c r="N2297">
        <v>1.1481168277133</v>
      </c>
      <c r="O2297">
        <v>27.814340145479701</v>
      </c>
      <c r="P2297">
        <v>34.279069767441797</v>
      </c>
      <c r="Q2297">
        <v>5.4559868358289999E-2</v>
      </c>
    </row>
    <row r="2298" spans="1:17" hidden="1" x14ac:dyDescent="0.3">
      <c r="A2298" t="s">
        <v>4757</v>
      </c>
      <c r="B2298" t="s">
        <v>4758</v>
      </c>
      <c r="C2298" t="str">
        <f>IFERROR(VLOOKUP(Table1[[#This Row],[Ticker]],[1]!Table1[[Symbol]:[Industry]],2,FALSE),"-")</f>
        <v>-</v>
      </c>
      <c r="D2298" t="s">
        <v>293</v>
      </c>
      <c r="E2298">
        <v>225.98099999999999</v>
      </c>
      <c r="F2298">
        <v>126.6</v>
      </c>
      <c r="G2298">
        <v>-38.359618626629299</v>
      </c>
      <c r="H2298">
        <v>11.0917332875756</v>
      </c>
      <c r="I2298">
        <v>-14.141744419317201</v>
      </c>
      <c r="J2298">
        <v>-18.406358077468401</v>
      </c>
      <c r="K2298">
        <v>119.897897707472</v>
      </c>
      <c r="L2298">
        <v>128.92073917969699</v>
      </c>
      <c r="M2298">
        <v>48.621651846716802</v>
      </c>
      <c r="N2298">
        <v>1.7853776509983801</v>
      </c>
      <c r="O2298">
        <v>49.289099526066302</v>
      </c>
      <c r="P2298">
        <v>40.277008310249201</v>
      </c>
    </row>
    <row r="2299" spans="1:17" hidden="1" x14ac:dyDescent="0.3">
      <c r="A2299" t="s">
        <v>4759</v>
      </c>
      <c r="B2299" t="s">
        <v>4760</v>
      </c>
      <c r="C2299" t="str">
        <f>IFERROR(VLOOKUP(Table1[[#This Row],[Ticker]],[1]!Table1[[Symbol]:[Industry]],2,FALSE),"-")</f>
        <v>-</v>
      </c>
      <c r="D2299" t="s">
        <v>944</v>
      </c>
      <c r="E2299">
        <v>225.82370159999999</v>
      </c>
      <c r="F2299">
        <v>35.299999999999997</v>
      </c>
      <c r="G2299">
        <v>27.941872925244802</v>
      </c>
      <c r="H2299">
        <v>15.154224961673499</v>
      </c>
      <c r="I2299">
        <v>-11.490990903811401</v>
      </c>
      <c r="J2299">
        <v>-3.2729372550711902</v>
      </c>
      <c r="K2299">
        <v>31.002899838462</v>
      </c>
      <c r="L2299">
        <v>31.003191398739499</v>
      </c>
      <c r="M2299">
        <v>78.219480316688006</v>
      </c>
      <c r="N2299">
        <v>2.4014244732416601</v>
      </c>
      <c r="O2299">
        <v>14.7308781869688</v>
      </c>
      <c r="P2299">
        <v>62.298850574712603</v>
      </c>
      <c r="Q2299">
        <v>-4.1465222528016002E-2</v>
      </c>
    </row>
    <row r="2300" spans="1:17" hidden="1" x14ac:dyDescent="0.3">
      <c r="A2300" t="s">
        <v>4761</v>
      </c>
      <c r="B2300" t="s">
        <v>4762</v>
      </c>
      <c r="C2300" t="str">
        <f>IFERROR(VLOOKUP(Table1[[#This Row],[Ticker]],[1]!Table1[[Symbol]:[Industry]],2,FALSE),"-")</f>
        <v>-</v>
      </c>
      <c r="D2300" t="s">
        <v>1022</v>
      </c>
      <c r="E2300">
        <v>225.071913023999</v>
      </c>
      <c r="F2300">
        <v>6.39</v>
      </c>
      <c r="G2300">
        <v>47.032739248487097</v>
      </c>
      <c r="H2300">
        <v>-9.4724676185665295</v>
      </c>
      <c r="I2300">
        <v>-10.6349531939971</v>
      </c>
      <c r="J2300">
        <v>0.95933521840730396</v>
      </c>
      <c r="K2300">
        <v>6.2391332872357799</v>
      </c>
      <c r="L2300">
        <v>6.0004529530574597</v>
      </c>
      <c r="M2300">
        <v>61.949303709288003</v>
      </c>
      <c r="N2300">
        <v>1.2375128120416501</v>
      </c>
      <c r="O2300">
        <v>44.757433489827797</v>
      </c>
      <c r="Q2300">
        <v>-0.122047296835601</v>
      </c>
    </row>
    <row r="2301" spans="1:17" hidden="1" x14ac:dyDescent="0.3">
      <c r="A2301" t="s">
        <v>4763</v>
      </c>
      <c r="B2301" t="s">
        <v>4764</v>
      </c>
      <c r="C2301" t="str">
        <f>IFERROR(VLOOKUP(Table1[[#This Row],[Ticker]],[1]!Table1[[Symbol]:[Industry]],2,FALSE),"-")</f>
        <v>-</v>
      </c>
      <c r="D2301" t="s">
        <v>46</v>
      </c>
      <c r="E2301">
        <v>224.94214475000001</v>
      </c>
      <c r="F2301">
        <v>21.4</v>
      </c>
      <c r="G2301">
        <v>-55.506029027986003</v>
      </c>
      <c r="H2301">
        <v>9.9764664228403692</v>
      </c>
      <c r="I2301">
        <v>-9.1169030934578306</v>
      </c>
      <c r="J2301">
        <v>7.4764167500967398</v>
      </c>
      <c r="K2301">
        <v>19.740449649057702</v>
      </c>
      <c r="L2301">
        <v>22.801175038415</v>
      </c>
      <c r="M2301">
        <v>73.562528408423603</v>
      </c>
      <c r="N2301">
        <v>0.98280098280098205</v>
      </c>
      <c r="O2301">
        <v>71.728971962616797</v>
      </c>
      <c r="P2301">
        <v>40.327868852458998</v>
      </c>
      <c r="Q2301">
        <v>0.25993242169185798</v>
      </c>
    </row>
    <row r="2302" spans="1:17" hidden="1" x14ac:dyDescent="0.3">
      <c r="A2302" t="s">
        <v>4765</v>
      </c>
      <c r="B2302" t="s">
        <v>4766</v>
      </c>
      <c r="C2302" t="str">
        <f>IFERROR(VLOOKUP(Table1[[#This Row],[Ticker]],[1]!Table1[[Symbol]:[Industry]],2,FALSE),"-")</f>
        <v>-</v>
      </c>
      <c r="E2302">
        <v>224.76846</v>
      </c>
      <c r="F2302">
        <v>73.31</v>
      </c>
      <c r="G2302">
        <v>233.51670974519601</v>
      </c>
      <c r="H2302">
        <v>-20.510108434304701</v>
      </c>
      <c r="I2302">
        <v>-6.9980560780752201</v>
      </c>
      <c r="J2302">
        <v>-4.0507150328489701</v>
      </c>
      <c r="K2302">
        <v>79.908495409382496</v>
      </c>
      <c r="L2302">
        <v>65.855151536338198</v>
      </c>
      <c r="M2302">
        <v>37.462673641337297</v>
      </c>
      <c r="N2302">
        <v>2.39159733126341</v>
      </c>
      <c r="O2302">
        <v>33.4060837539216</v>
      </c>
      <c r="P2302">
        <v>266.55</v>
      </c>
      <c r="Q2302">
        <v>0.23376428621451301</v>
      </c>
    </row>
    <row r="2303" spans="1:17" hidden="1" x14ac:dyDescent="0.3">
      <c r="A2303" t="s">
        <v>4767</v>
      </c>
      <c r="B2303" t="s">
        <v>4768</v>
      </c>
      <c r="C2303" t="str">
        <f>IFERROR(VLOOKUP(Table1[[#This Row],[Ticker]],[1]!Table1[[Symbol]:[Industry]],2,FALSE),"-")</f>
        <v>-</v>
      </c>
      <c r="D2303" t="s">
        <v>220</v>
      </c>
      <c r="E2303">
        <v>224.05875</v>
      </c>
      <c r="F2303">
        <v>186.25</v>
      </c>
      <c r="G2303">
        <v>-43.240222361053299</v>
      </c>
      <c r="H2303">
        <v>-2.92729180176093</v>
      </c>
      <c r="I2303">
        <v>-31.1917876094716</v>
      </c>
      <c r="J2303">
        <v>7.1284757185961096</v>
      </c>
      <c r="K2303">
        <v>183.03048236438801</v>
      </c>
      <c r="L2303">
        <v>205.695058324672</v>
      </c>
      <c r="M2303">
        <v>52.645113429606901</v>
      </c>
      <c r="N2303">
        <v>2.1564610950660299</v>
      </c>
      <c r="O2303">
        <v>68.536912751677804</v>
      </c>
      <c r="P2303">
        <v>32.467994310099499</v>
      </c>
      <c r="Q2303">
        <v>9.9177912867943002E-2</v>
      </c>
    </row>
    <row r="2304" spans="1:17" hidden="1" x14ac:dyDescent="0.3">
      <c r="A2304" t="s">
        <v>4769</v>
      </c>
      <c r="B2304" t="s">
        <v>4770</v>
      </c>
      <c r="C2304" t="str">
        <f>IFERROR(VLOOKUP(Table1[[#This Row],[Ticker]],[1]!Table1[[Symbol]:[Industry]],2,FALSE),"-")</f>
        <v>-</v>
      </c>
      <c r="D2304" t="s">
        <v>253</v>
      </c>
      <c r="E2304">
        <v>223.90928</v>
      </c>
      <c r="F2304">
        <v>86.63</v>
      </c>
      <c r="G2304">
        <v>-36.314625651224297</v>
      </c>
      <c r="H2304">
        <v>-11.8044308405374</v>
      </c>
      <c r="I2304">
        <v>-42.538178698187103</v>
      </c>
      <c r="J2304">
        <v>-6.8047257280361402</v>
      </c>
      <c r="K2304">
        <v>93.148077542326007</v>
      </c>
      <c r="L2304">
        <v>98.605849574694403</v>
      </c>
      <c r="M2304">
        <v>30.8835611942478</v>
      </c>
      <c r="N2304">
        <v>1.06215614999011</v>
      </c>
      <c r="O2304">
        <v>55.027126861364401</v>
      </c>
      <c r="P2304">
        <v>6.2293071735131704</v>
      </c>
    </row>
    <row r="2305" spans="1:17" hidden="1" x14ac:dyDescent="0.3">
      <c r="A2305" t="s">
        <v>4771</v>
      </c>
      <c r="B2305" t="s">
        <v>4772</v>
      </c>
      <c r="C2305" t="str">
        <f>IFERROR(VLOOKUP(Table1[[#This Row],[Ticker]],[1]!Table1[[Symbol]:[Industry]],2,FALSE),"-")</f>
        <v>-</v>
      </c>
      <c r="D2305" t="s">
        <v>647</v>
      </c>
      <c r="E2305">
        <v>223.34074000000001</v>
      </c>
      <c r="F2305">
        <v>217</v>
      </c>
      <c r="G2305">
        <v>359.78864952117499</v>
      </c>
      <c r="H2305">
        <v>-16.941161587683801</v>
      </c>
      <c r="I2305">
        <v>64.657298225527896</v>
      </c>
      <c r="J2305">
        <v>-9.1405074936706594</v>
      </c>
      <c r="K2305">
        <v>249.97452074626301</v>
      </c>
      <c r="L2305">
        <v>184.74843779138601</v>
      </c>
      <c r="M2305">
        <v>19.495048289422499</v>
      </c>
      <c r="N2305">
        <v>0.52253521126760505</v>
      </c>
      <c r="O2305">
        <v>77.880184331797196</v>
      </c>
      <c r="P2305">
        <v>442.5</v>
      </c>
      <c r="Q2305">
        <v>0.13766484616640001</v>
      </c>
    </row>
    <row r="2306" spans="1:17" hidden="1" x14ac:dyDescent="0.3">
      <c r="A2306" t="s">
        <v>4773</v>
      </c>
      <c r="B2306" t="s">
        <v>4774</v>
      </c>
      <c r="C2306" t="str">
        <f>IFERROR(VLOOKUP(Table1[[#This Row],[Ticker]],[1]!Table1[[Symbol]:[Industry]],2,FALSE),"-")</f>
        <v>-</v>
      </c>
      <c r="D2306" t="s">
        <v>800</v>
      </c>
      <c r="E2306">
        <v>221.951672</v>
      </c>
      <c r="F2306">
        <v>97.5</v>
      </c>
      <c r="G2306">
        <v>-54.8895641801683</v>
      </c>
      <c r="H2306">
        <v>4.4177703610352097</v>
      </c>
      <c r="I2306">
        <v>-40.484475179792497</v>
      </c>
      <c r="J2306">
        <v>-16.606270588404499</v>
      </c>
      <c r="K2306">
        <v>94.743562209665697</v>
      </c>
      <c r="M2306">
        <v>48.395673101870202</v>
      </c>
      <c r="N2306">
        <v>1.2127639398154</v>
      </c>
      <c r="O2306">
        <v>48.717948717948701</v>
      </c>
      <c r="P2306">
        <v>48.741418764301997</v>
      </c>
    </row>
    <row r="2307" spans="1:17" hidden="1" x14ac:dyDescent="0.3">
      <c r="A2307" t="s">
        <v>4775</v>
      </c>
      <c r="B2307" t="s">
        <v>4776</v>
      </c>
      <c r="C2307" t="str">
        <f>IFERROR(VLOOKUP(Table1[[#This Row],[Ticker]],[1]!Table1[[Symbol]:[Industry]],2,FALSE),"-")</f>
        <v>-</v>
      </c>
      <c r="D2307" t="s">
        <v>409</v>
      </c>
      <c r="E2307">
        <v>221.114535119999</v>
      </c>
      <c r="F2307">
        <v>122.4</v>
      </c>
      <c r="G2307">
        <v>3.8538460695939798</v>
      </c>
      <c r="H2307">
        <v>14.384621312064199</v>
      </c>
      <c r="I2307">
        <v>18.258935069969802</v>
      </c>
      <c r="J2307">
        <v>-12.0219380544317</v>
      </c>
      <c r="M2307">
        <v>44.173596819971401</v>
      </c>
      <c r="O2307">
        <v>23.366013071895399</v>
      </c>
      <c r="P2307">
        <v>45.454545454545404</v>
      </c>
    </row>
    <row r="2308" spans="1:17" hidden="1" x14ac:dyDescent="0.3">
      <c r="A2308" t="s">
        <v>4777</v>
      </c>
      <c r="B2308" t="s">
        <v>4778</v>
      </c>
      <c r="C2308" t="str">
        <f>IFERROR(VLOOKUP(Table1[[#This Row],[Ticker]],[1]!Table1[[Symbol]:[Industry]],2,FALSE),"-")</f>
        <v>-</v>
      </c>
      <c r="D2308" t="s">
        <v>396</v>
      </c>
      <c r="E2308">
        <v>220.66048177499999</v>
      </c>
      <c r="F2308">
        <v>110.75</v>
      </c>
      <c r="G2308">
        <v>80.223325261159005</v>
      </c>
      <c r="H2308">
        <v>29.9089504699466</v>
      </c>
      <c r="I2308">
        <v>69.699177833741999</v>
      </c>
      <c r="J2308">
        <v>-1.56933832374949</v>
      </c>
      <c r="K2308">
        <v>88.735920777329696</v>
      </c>
      <c r="L2308">
        <v>71.657727199411795</v>
      </c>
      <c r="M2308">
        <v>64.395060511983203</v>
      </c>
      <c r="N2308">
        <v>0.54453549820019898</v>
      </c>
      <c r="O2308">
        <v>20.9480812641083</v>
      </c>
      <c r="P2308">
        <v>145.239149689991</v>
      </c>
      <c r="Q2308">
        <v>0.146324530017828</v>
      </c>
    </row>
    <row r="2309" spans="1:17" hidden="1" x14ac:dyDescent="0.3">
      <c r="A2309" t="s">
        <v>4779</v>
      </c>
      <c r="B2309" t="s">
        <v>4780</v>
      </c>
      <c r="C2309" t="str">
        <f>IFERROR(VLOOKUP(Table1[[#This Row],[Ticker]],[1]!Table1[[Symbol]:[Industry]],2,FALSE),"-")</f>
        <v>-</v>
      </c>
      <c r="D2309" t="s">
        <v>40</v>
      </c>
      <c r="E2309">
        <v>220.58973950000001</v>
      </c>
      <c r="F2309">
        <v>99.7</v>
      </c>
      <c r="G2309">
        <v>-40.891051889589598</v>
      </c>
      <c r="H2309">
        <v>-16.887723680934599</v>
      </c>
      <c r="I2309">
        <v>-26.485962889213798</v>
      </c>
      <c r="J2309">
        <v>-4.6724454151427501</v>
      </c>
      <c r="K2309">
        <v>99.983441482377401</v>
      </c>
      <c r="M2309">
        <v>54.864214766986301</v>
      </c>
      <c r="O2309">
        <v>23.8214643931795</v>
      </c>
      <c r="P2309">
        <v>24.469413233458098</v>
      </c>
    </row>
    <row r="2310" spans="1:17" hidden="1" x14ac:dyDescent="0.3">
      <c r="A2310" t="s">
        <v>4781</v>
      </c>
      <c r="B2310" t="s">
        <v>4782</v>
      </c>
      <c r="C2310" t="str">
        <f>IFERROR(VLOOKUP(Table1[[#This Row],[Ticker]],[1]!Table1[[Symbol]:[Industry]],2,FALSE),"-")</f>
        <v>-</v>
      </c>
      <c r="D2310" t="s">
        <v>62</v>
      </c>
      <c r="E2310">
        <v>220.55928</v>
      </c>
      <c r="F2310">
        <v>175.2</v>
      </c>
      <c r="G2310">
        <v>249.705411921159</v>
      </c>
      <c r="H2310">
        <v>-8.1968992376796805</v>
      </c>
      <c r="I2310">
        <v>29.288675485991799</v>
      </c>
      <c r="J2310">
        <v>-8.3442810656700193</v>
      </c>
      <c r="K2310">
        <v>167.72404370028701</v>
      </c>
      <c r="L2310">
        <v>131.513095191568</v>
      </c>
      <c r="M2310">
        <v>39.233409303989198</v>
      </c>
      <c r="N2310">
        <v>0.94713290233608904</v>
      </c>
      <c r="O2310">
        <v>14.155251141552499</v>
      </c>
      <c r="P2310">
        <v>289.33333333333297</v>
      </c>
      <c r="Q2310">
        <v>0.124823402552901</v>
      </c>
    </row>
    <row r="2311" spans="1:17" hidden="1" x14ac:dyDescent="0.3">
      <c r="A2311" t="s">
        <v>4783</v>
      </c>
      <c r="B2311" t="s">
        <v>4784</v>
      </c>
      <c r="C2311" t="str">
        <f>IFERROR(VLOOKUP(Table1[[#This Row],[Ticker]],[1]!Table1[[Symbol]:[Industry]],2,FALSE),"-")</f>
        <v>-</v>
      </c>
      <c r="D2311" t="s">
        <v>173</v>
      </c>
      <c r="E2311">
        <v>219.21139725</v>
      </c>
      <c r="F2311">
        <v>33.32</v>
      </c>
      <c r="G2311">
        <v>-12.529046646066099</v>
      </c>
      <c r="H2311">
        <v>1.75853262754627</v>
      </c>
      <c r="I2311">
        <v>-3.7810034860977502</v>
      </c>
      <c r="J2311">
        <v>13.341874920838199</v>
      </c>
      <c r="K2311">
        <v>28.637181197716899</v>
      </c>
      <c r="L2311">
        <v>27.5642650981254</v>
      </c>
      <c r="M2311">
        <v>65.339401055282096</v>
      </c>
      <c r="N2311">
        <v>2.8604161227053502</v>
      </c>
      <c r="O2311">
        <v>38.0552220888355</v>
      </c>
      <c r="P2311">
        <v>47.108167770419399</v>
      </c>
      <c r="Q2311">
        <v>4.4590392978378003E-2</v>
      </c>
    </row>
    <row r="2312" spans="1:17" hidden="1" x14ac:dyDescent="0.3">
      <c r="A2312" t="s">
        <v>4785</v>
      </c>
      <c r="B2312" t="s">
        <v>4786</v>
      </c>
      <c r="C2312" t="str">
        <f>IFERROR(VLOOKUP(Table1[[#This Row],[Ticker]],[1]!Table1[[Symbol]:[Industry]],2,FALSE),"-")</f>
        <v>-</v>
      </c>
      <c r="D2312" t="s">
        <v>647</v>
      </c>
      <c r="E2312">
        <v>219.11713065000001</v>
      </c>
      <c r="F2312">
        <v>23.06</v>
      </c>
      <c r="G2312">
        <v>-22.261891705336598</v>
      </c>
      <c r="H2312">
        <v>-17.7776319378153</v>
      </c>
      <c r="I2312">
        <v>-32.695879564572202</v>
      </c>
      <c r="J2312">
        <v>-8.3879931393578602</v>
      </c>
      <c r="K2312">
        <v>23.825708057611902</v>
      </c>
      <c r="L2312">
        <v>22.582166380366001</v>
      </c>
      <c r="M2312">
        <v>43.1388307169968</v>
      </c>
      <c r="N2312">
        <v>0.52375417120274304</v>
      </c>
      <c r="O2312">
        <v>40.936686903729402</v>
      </c>
      <c r="P2312">
        <v>117.54716981132</v>
      </c>
    </row>
    <row r="2313" spans="1:17" hidden="1" x14ac:dyDescent="0.3">
      <c r="A2313" t="s">
        <v>4787</v>
      </c>
      <c r="B2313" t="s">
        <v>4788</v>
      </c>
      <c r="C2313" t="str">
        <f>IFERROR(VLOOKUP(Table1[[#This Row],[Ticker]],[1]!Table1[[Symbol]:[Industry]],2,FALSE),"-")</f>
        <v>-</v>
      </c>
      <c r="D2313" t="s">
        <v>130</v>
      </c>
      <c r="E2313">
        <v>219.06217000000001</v>
      </c>
      <c r="F2313">
        <v>602.15</v>
      </c>
      <c r="G2313">
        <v>93.532803200316593</v>
      </c>
      <c r="H2313">
        <v>25.2223680621846</v>
      </c>
      <c r="I2313">
        <v>24.9373422392161</v>
      </c>
      <c r="J2313">
        <v>-4.4395994918235404</v>
      </c>
      <c r="K2313">
        <v>521.77575787152296</v>
      </c>
      <c r="L2313">
        <v>441.59957094390103</v>
      </c>
      <c r="M2313">
        <v>59.5342662146059</v>
      </c>
      <c r="N2313">
        <v>0.64641520699119304</v>
      </c>
      <c r="O2313">
        <v>20.7838578427302</v>
      </c>
      <c r="Q2313">
        <v>8.6302652401509E-2</v>
      </c>
    </row>
    <row r="2314" spans="1:17" hidden="1" x14ac:dyDescent="0.3">
      <c r="A2314" t="s">
        <v>4789</v>
      </c>
      <c r="B2314" t="s">
        <v>4790</v>
      </c>
      <c r="C2314" t="str">
        <f>IFERROR(VLOOKUP(Table1[[#This Row],[Ticker]],[1]!Table1[[Symbol]:[Industry]],2,FALSE),"-")</f>
        <v>-</v>
      </c>
      <c r="D2314" t="s">
        <v>1533</v>
      </c>
      <c r="E2314">
        <v>218.93939519599999</v>
      </c>
      <c r="F2314">
        <v>27.5</v>
      </c>
      <c r="G2314">
        <v>6.2245209582544696</v>
      </c>
      <c r="H2314">
        <v>-13.426999868620401</v>
      </c>
      <c r="I2314">
        <v>-27.931541120506299</v>
      </c>
      <c r="J2314">
        <v>-2.0600877797848001</v>
      </c>
      <c r="K2314">
        <v>29.199190094639299</v>
      </c>
      <c r="L2314">
        <v>28.183638422299602</v>
      </c>
      <c r="M2314">
        <v>39.068371437078497</v>
      </c>
      <c r="N2314">
        <v>0.34251022327769798</v>
      </c>
      <c r="O2314">
        <v>58.545454545454497</v>
      </c>
      <c r="P2314">
        <v>42.118863049095602</v>
      </c>
      <c r="Q2314">
        <v>5.4825753096501999E-2</v>
      </c>
    </row>
    <row r="2315" spans="1:17" hidden="1" x14ac:dyDescent="0.3">
      <c r="A2315" t="s">
        <v>4791</v>
      </c>
      <c r="B2315" t="s">
        <v>4792</v>
      </c>
      <c r="C2315" t="str">
        <f>IFERROR(VLOOKUP(Table1[[#This Row],[Ticker]],[1]!Table1[[Symbol]:[Industry]],2,FALSE),"-")</f>
        <v>-</v>
      </c>
      <c r="D2315" t="s">
        <v>944</v>
      </c>
      <c r="E2315">
        <v>218.74183070000001</v>
      </c>
      <c r="F2315">
        <v>112.9</v>
      </c>
      <c r="G2315">
        <v>37.244899460647297</v>
      </c>
      <c r="H2315">
        <v>37.798125637942199</v>
      </c>
      <c r="I2315">
        <v>51.649988461023199</v>
      </c>
      <c r="J2315">
        <v>20.3686398058606</v>
      </c>
      <c r="O2315">
        <v>0</v>
      </c>
      <c r="P2315">
        <v>80.063795853269497</v>
      </c>
    </row>
    <row r="2316" spans="1:17" hidden="1" x14ac:dyDescent="0.3">
      <c r="A2316" t="s">
        <v>4793</v>
      </c>
      <c r="B2316" t="s">
        <v>4794</v>
      </c>
      <c r="C2316" t="str">
        <f>IFERROR(VLOOKUP(Table1[[#This Row],[Ticker]],[1]!Table1[[Symbol]:[Industry]],2,FALSE),"-")</f>
        <v>-</v>
      </c>
      <c r="D2316" t="s">
        <v>46</v>
      </c>
      <c r="E2316">
        <v>218.567370694</v>
      </c>
      <c r="F2316">
        <v>11.02</v>
      </c>
      <c r="G2316">
        <v>-13.791790865383</v>
      </c>
      <c r="H2316">
        <v>-17.757662659781499</v>
      </c>
      <c r="I2316">
        <v>-22.750818228939998</v>
      </c>
      <c r="J2316">
        <v>-5.6803446624786096</v>
      </c>
      <c r="K2316">
        <v>12.1923464813176</v>
      </c>
      <c r="L2316">
        <v>11.9530650380925</v>
      </c>
      <c r="M2316">
        <v>15.7584207714873</v>
      </c>
      <c r="N2316">
        <v>1.0406323638195001</v>
      </c>
      <c r="O2316">
        <v>37.931034482758598</v>
      </c>
      <c r="P2316">
        <v>19.135135135135101</v>
      </c>
    </row>
    <row r="2317" spans="1:17" hidden="1" x14ac:dyDescent="0.3">
      <c r="A2317" t="s">
        <v>4795</v>
      </c>
      <c r="B2317" t="s">
        <v>4796</v>
      </c>
      <c r="C2317" t="str">
        <f>IFERROR(VLOOKUP(Table1[[#This Row],[Ticker]],[1]!Table1[[Symbol]:[Industry]],2,FALSE),"-")</f>
        <v>-</v>
      </c>
      <c r="D2317" t="s">
        <v>100</v>
      </c>
      <c r="E2317">
        <v>218.061958</v>
      </c>
      <c r="F2317">
        <v>24.47</v>
      </c>
      <c r="G2317">
        <v>222.90553512128301</v>
      </c>
      <c r="H2317">
        <v>-15.786128428395299</v>
      </c>
      <c r="I2317">
        <v>-7.2257588075811903</v>
      </c>
      <c r="J2317">
        <v>-6.2081953478095997</v>
      </c>
      <c r="K2317">
        <v>25.623964992638001</v>
      </c>
      <c r="L2317">
        <v>22.059105450034401</v>
      </c>
      <c r="M2317">
        <v>44.658236287197099</v>
      </c>
      <c r="N2317">
        <v>1.0030650926559499</v>
      </c>
      <c r="O2317">
        <v>63.302002451981998</v>
      </c>
      <c r="P2317">
        <v>273.01829268292602</v>
      </c>
      <c r="Q2317">
        <v>8.9882820448637005E-2</v>
      </c>
    </row>
    <row r="2318" spans="1:17" hidden="1" x14ac:dyDescent="0.3">
      <c r="A2318" t="s">
        <v>4797</v>
      </c>
      <c r="B2318" t="s">
        <v>4798</v>
      </c>
      <c r="C2318" t="str">
        <f>IFERROR(VLOOKUP(Table1[[#This Row],[Ticker]],[1]!Table1[[Symbol]:[Industry]],2,FALSE),"-")</f>
        <v>-</v>
      </c>
      <c r="D2318" t="s">
        <v>647</v>
      </c>
      <c r="E2318">
        <v>217.844027888</v>
      </c>
      <c r="F2318">
        <v>211.66</v>
      </c>
      <c r="G2318">
        <v>-2.50441210129148</v>
      </c>
      <c r="H2318">
        <v>1.17222590658888</v>
      </c>
      <c r="I2318">
        <v>-11.094500577833999</v>
      </c>
      <c r="J2318">
        <v>0.89407482042135</v>
      </c>
      <c r="K2318">
        <v>191.179437791688</v>
      </c>
      <c r="L2318">
        <v>186.327216564579</v>
      </c>
      <c r="M2318">
        <v>75.308616096776305</v>
      </c>
      <c r="N2318">
        <v>2.11498112501988</v>
      </c>
      <c r="O2318">
        <v>12.8696966833601</v>
      </c>
      <c r="P2318">
        <v>35.722988137223403</v>
      </c>
      <c r="Q2318">
        <v>0.100250580573821</v>
      </c>
    </row>
    <row r="2319" spans="1:17" hidden="1" x14ac:dyDescent="0.3">
      <c r="A2319" t="s">
        <v>4799</v>
      </c>
      <c r="B2319" t="s">
        <v>4800</v>
      </c>
      <c r="C2319" t="str">
        <f>IFERROR(VLOOKUP(Table1[[#This Row],[Ticker]],[1]!Table1[[Symbol]:[Industry]],2,FALSE),"-")</f>
        <v>-</v>
      </c>
      <c r="D2319" t="s">
        <v>1662</v>
      </c>
      <c r="E2319">
        <v>217.75953100000001</v>
      </c>
      <c r="F2319">
        <v>308.45</v>
      </c>
      <c r="G2319">
        <v>-51.567861352113397</v>
      </c>
      <c r="H2319">
        <v>-2.1433520883456398</v>
      </c>
      <c r="I2319">
        <v>-33.471684037698402</v>
      </c>
      <c r="J2319">
        <v>-0.37957409325166303</v>
      </c>
      <c r="K2319">
        <v>296.10600550996998</v>
      </c>
      <c r="L2319">
        <v>338.76592053829</v>
      </c>
      <c r="M2319">
        <v>57.989407360615601</v>
      </c>
      <c r="N2319">
        <v>2.7672536887196499</v>
      </c>
      <c r="O2319">
        <v>67.612254822499594</v>
      </c>
      <c r="P2319">
        <v>20.441233893010502</v>
      </c>
    </row>
    <row r="2320" spans="1:17" hidden="1" x14ac:dyDescent="0.3">
      <c r="A2320" t="s">
        <v>4801</v>
      </c>
      <c r="B2320" t="s">
        <v>4802</v>
      </c>
      <c r="C2320" t="str">
        <f>IFERROR(VLOOKUP(Table1[[#This Row],[Ticker]],[1]!Table1[[Symbol]:[Industry]],2,FALSE),"-")</f>
        <v>-</v>
      </c>
      <c r="D2320" t="s">
        <v>49</v>
      </c>
      <c r="E2320">
        <v>217.06242466999899</v>
      </c>
      <c r="F2320">
        <v>110.95</v>
      </c>
      <c r="G2320">
        <v>-18.987271146523199</v>
      </c>
      <c r="H2320">
        <v>2.0567297138220302</v>
      </c>
      <c r="I2320">
        <v>-8.91247592985445</v>
      </c>
      <c r="J2320">
        <v>-0.559643604277552</v>
      </c>
      <c r="K2320">
        <v>107.61770015725899</v>
      </c>
      <c r="L2320">
        <v>107.486972870359</v>
      </c>
      <c r="M2320">
        <v>62.152777907770997</v>
      </c>
      <c r="N2320">
        <v>0.87291285581221401</v>
      </c>
      <c r="O2320">
        <v>8.7877422262280191</v>
      </c>
      <c r="P2320">
        <v>23.2777777777777</v>
      </c>
      <c r="Q2320">
        <v>4.3471352750228003E-2</v>
      </c>
    </row>
    <row r="2321" spans="1:17" hidden="1" x14ac:dyDescent="0.3">
      <c r="A2321" t="s">
        <v>4803</v>
      </c>
      <c r="B2321" t="s">
        <v>4804</v>
      </c>
      <c r="C2321" t="str">
        <f>IFERROR(VLOOKUP(Table1[[#This Row],[Ticker]],[1]!Table1[[Symbol]:[Industry]],2,FALSE),"-")</f>
        <v>-</v>
      </c>
      <c r="D2321" t="s">
        <v>220</v>
      </c>
      <c r="E2321">
        <v>216.64218712499999</v>
      </c>
      <c r="F2321">
        <v>200.47</v>
      </c>
      <c r="G2321">
        <v>64.709903592318099</v>
      </c>
      <c r="H2321">
        <v>-15.6798541600375</v>
      </c>
      <c r="I2321">
        <v>28.241040647064899</v>
      </c>
      <c r="J2321">
        <v>6.43990158913493</v>
      </c>
      <c r="K2321">
        <v>203.27157609874101</v>
      </c>
      <c r="L2321">
        <v>172.51992819642601</v>
      </c>
      <c r="M2321">
        <v>58.833621968206401</v>
      </c>
      <c r="N2321">
        <v>0.24396132325981901</v>
      </c>
      <c r="O2321">
        <v>30.6928717513842</v>
      </c>
      <c r="P2321">
        <v>110.910047343503</v>
      </c>
    </row>
    <row r="2322" spans="1:17" hidden="1" x14ac:dyDescent="0.3">
      <c r="A2322" t="s">
        <v>4805</v>
      </c>
      <c r="B2322" t="s">
        <v>4806</v>
      </c>
      <c r="C2322" t="str">
        <f>IFERROR(VLOOKUP(Table1[[#This Row],[Ticker]],[1]!Table1[[Symbol]:[Industry]],2,FALSE),"-")</f>
        <v>-</v>
      </c>
      <c r="D2322" t="s">
        <v>4377</v>
      </c>
      <c r="E2322">
        <v>216.43965538200001</v>
      </c>
      <c r="F2322">
        <v>132.69</v>
      </c>
      <c r="G2322">
        <v>-30.721841808419398</v>
      </c>
      <c r="H2322">
        <v>5.12078334052676</v>
      </c>
      <c r="I2322">
        <v>-13.913443786194801</v>
      </c>
      <c r="J2322">
        <v>-2.0536432905356499</v>
      </c>
      <c r="K2322">
        <v>127.917428205188</v>
      </c>
      <c r="L2322">
        <v>131.81622676024099</v>
      </c>
      <c r="M2322">
        <v>53.066323135118601</v>
      </c>
      <c r="N2322">
        <v>1.1866317228054299</v>
      </c>
      <c r="O2322">
        <v>44.509759590021801</v>
      </c>
      <c r="P2322">
        <v>23.432558139534802</v>
      </c>
      <c r="Q2322">
        <v>1.2829660305456E-2</v>
      </c>
    </row>
    <row r="2323" spans="1:17" hidden="1" x14ac:dyDescent="0.3">
      <c r="A2323" t="s">
        <v>4807</v>
      </c>
      <c r="B2323" t="s">
        <v>4808</v>
      </c>
      <c r="C2323" t="str">
        <f>IFERROR(VLOOKUP(Table1[[#This Row],[Ticker]],[1]!Table1[[Symbol]:[Industry]],2,FALSE),"-")</f>
        <v>-</v>
      </c>
      <c r="D2323" t="s">
        <v>213</v>
      </c>
      <c r="E2323">
        <v>216.22062764399999</v>
      </c>
      <c r="F2323">
        <v>82.38</v>
      </c>
      <c r="G2323">
        <v>-21.053199537524002</v>
      </c>
      <c r="H2323">
        <v>-5.3507313530200298</v>
      </c>
      <c r="I2323">
        <v>-61.861576103015103</v>
      </c>
      <c r="J2323">
        <v>-2.0868035078198699</v>
      </c>
      <c r="K2323">
        <v>89.404375370214495</v>
      </c>
      <c r="L2323">
        <v>102.793164709411</v>
      </c>
      <c r="M2323">
        <v>27.917357751153101</v>
      </c>
      <c r="N2323">
        <v>0.63024501684374701</v>
      </c>
      <c r="O2323">
        <v>125.41879096868099</v>
      </c>
      <c r="P2323">
        <v>12.464163822525499</v>
      </c>
      <c r="Q2323">
        <v>2.1707511623450001E-3</v>
      </c>
    </row>
    <row r="2324" spans="1:17" hidden="1" x14ac:dyDescent="0.3">
      <c r="A2324" t="s">
        <v>4809</v>
      </c>
      <c r="B2324" t="s">
        <v>4810</v>
      </c>
      <c r="C2324" t="str">
        <f>IFERROR(VLOOKUP(Table1[[#This Row],[Ticker]],[1]!Table1[[Symbol]:[Industry]],2,FALSE),"-")</f>
        <v>-</v>
      </c>
      <c r="D2324" t="s">
        <v>140</v>
      </c>
      <c r="E2324">
        <v>216.11215081799901</v>
      </c>
      <c r="F2324">
        <v>1.97</v>
      </c>
      <c r="G2324">
        <v>-49.900732684984703</v>
      </c>
      <c r="H2324">
        <v>-1.57271759105981E-2</v>
      </c>
      <c r="I2324">
        <v>-29.181541120506299</v>
      </c>
      <c r="J2324">
        <v>-11.457954851853501</v>
      </c>
      <c r="K2324">
        <v>1.87432635011955</v>
      </c>
      <c r="L2324">
        <v>2.1317042128485602</v>
      </c>
      <c r="M2324">
        <v>51.909553355738197</v>
      </c>
      <c r="N2324">
        <v>1.7117559093885699</v>
      </c>
      <c r="O2324">
        <v>54.822335025380603</v>
      </c>
      <c r="P2324">
        <v>25.4777070063694</v>
      </c>
      <c r="Q2324">
        <v>-0.15058797857573</v>
      </c>
    </row>
    <row r="2325" spans="1:17" hidden="1" x14ac:dyDescent="0.3">
      <c r="A2325" t="s">
        <v>4811</v>
      </c>
      <c r="B2325" t="s">
        <v>4812</v>
      </c>
      <c r="C2325" t="str">
        <f>IFERROR(VLOOKUP(Table1[[#This Row],[Ticker]],[1]!Table1[[Symbol]:[Industry]],2,FALSE),"-")</f>
        <v>-</v>
      </c>
      <c r="D2325" t="s">
        <v>21</v>
      </c>
      <c r="E2325">
        <v>215.95446834000001</v>
      </c>
      <c r="F2325">
        <v>13.26</v>
      </c>
      <c r="G2325">
        <v>-42.535167215971001</v>
      </c>
      <c r="H2325">
        <v>-15.51968140778</v>
      </c>
      <c r="I2325">
        <v>-10.428372552699001</v>
      </c>
      <c r="J2325">
        <v>-7.6335552695353597</v>
      </c>
      <c r="K2325">
        <v>13.155114304722</v>
      </c>
      <c r="L2325">
        <v>13.485179660091701</v>
      </c>
      <c r="M2325">
        <v>48.501192749261101</v>
      </c>
      <c r="N2325">
        <v>0.42330162115654302</v>
      </c>
      <c r="O2325">
        <v>36.500754147812899</v>
      </c>
      <c r="P2325">
        <v>34.619289340101503</v>
      </c>
    </row>
    <row r="2326" spans="1:17" hidden="1" x14ac:dyDescent="0.3">
      <c r="A2326" t="s">
        <v>4813</v>
      </c>
      <c r="B2326" t="s">
        <v>4814</v>
      </c>
      <c r="C2326" t="str">
        <f>IFERROR(VLOOKUP(Table1[[#This Row],[Ticker]],[1]!Table1[[Symbol]:[Industry]],2,FALSE),"-")</f>
        <v>-</v>
      </c>
      <c r="D2326" t="s">
        <v>140</v>
      </c>
      <c r="E2326">
        <v>215.946</v>
      </c>
      <c r="F2326">
        <v>251.1</v>
      </c>
      <c r="G2326">
        <v>305.773335514856</v>
      </c>
      <c r="H2326">
        <v>40.5588497623026</v>
      </c>
      <c r="I2326">
        <v>212.52622806066699</v>
      </c>
      <c r="J2326">
        <v>7.1452858460787096</v>
      </c>
      <c r="K2326">
        <v>181.901882967473</v>
      </c>
      <c r="L2326">
        <v>122.673313749092</v>
      </c>
      <c r="M2326">
        <v>98.738126407053997</v>
      </c>
      <c r="N2326">
        <v>0.45977352212067801</v>
      </c>
      <c r="O2326">
        <v>0</v>
      </c>
      <c r="P2326">
        <v>439.41997851772197</v>
      </c>
      <c r="Q2326">
        <v>0.14460171883502701</v>
      </c>
    </row>
    <row r="2327" spans="1:17" hidden="1" x14ac:dyDescent="0.3">
      <c r="A2327" t="s">
        <v>4815</v>
      </c>
      <c r="B2327" t="s">
        <v>4816</v>
      </c>
      <c r="C2327" t="str">
        <f>IFERROR(VLOOKUP(Table1[[#This Row],[Ticker]],[1]!Table1[[Symbol]:[Industry]],2,FALSE),"-")</f>
        <v>-</v>
      </c>
      <c r="E2327">
        <v>215.57930625</v>
      </c>
      <c r="F2327">
        <v>180.95</v>
      </c>
      <c r="G2327">
        <v>150.800624781078</v>
      </c>
      <c r="H2327">
        <v>171.674084456153</v>
      </c>
      <c r="I2327">
        <v>165.20571378145399</v>
      </c>
      <c r="J2327">
        <v>20.486661553892901</v>
      </c>
      <c r="M2327">
        <v>100</v>
      </c>
      <c r="O2327">
        <v>0</v>
      </c>
      <c r="P2327">
        <v>190.26307346807801</v>
      </c>
    </row>
    <row r="2328" spans="1:17" hidden="1" x14ac:dyDescent="0.3">
      <c r="A2328" t="s">
        <v>4817</v>
      </c>
      <c r="B2328" t="s">
        <v>4818</v>
      </c>
      <c r="C2328" t="str">
        <f>IFERROR(VLOOKUP(Table1[[#This Row],[Ticker]],[1]!Table1[[Symbol]:[Industry]],2,FALSE),"-")</f>
        <v>-</v>
      </c>
      <c r="D2328" t="s">
        <v>193</v>
      </c>
      <c r="E2328">
        <v>215.4768</v>
      </c>
      <c r="F2328">
        <v>583</v>
      </c>
      <c r="G2328">
        <v>-2.9589552454174002</v>
      </c>
      <c r="H2328">
        <v>6.7650650288479701</v>
      </c>
      <c r="I2328">
        <v>-3.53134400941578</v>
      </c>
      <c r="J2328">
        <v>0.24019405806011601</v>
      </c>
      <c r="K2328">
        <v>498.56362827671398</v>
      </c>
      <c r="L2328">
        <v>456.569776673712</v>
      </c>
      <c r="M2328">
        <v>71.6377567964484</v>
      </c>
      <c r="N2328">
        <v>0.99170975271072703</v>
      </c>
      <c r="O2328">
        <v>7.2041166380788901</v>
      </c>
      <c r="P2328">
        <v>57.079347972517802</v>
      </c>
      <c r="Q2328">
        <v>8.8246889802452003E-2</v>
      </c>
    </row>
    <row r="2329" spans="1:17" hidden="1" x14ac:dyDescent="0.3">
      <c r="A2329" t="s">
        <v>4819</v>
      </c>
      <c r="B2329" t="s">
        <v>4820</v>
      </c>
      <c r="C2329" t="str">
        <f>IFERROR(VLOOKUP(Table1[[#This Row],[Ticker]],[1]!Table1[[Symbol]:[Industry]],2,FALSE),"-")</f>
        <v>-</v>
      </c>
      <c r="D2329" t="s">
        <v>258</v>
      </c>
      <c r="E2329">
        <v>215.42400000000001</v>
      </c>
      <c r="F2329">
        <v>211.2</v>
      </c>
      <c r="G2329">
        <v>32.118605839770197</v>
      </c>
      <c r="H2329">
        <v>12.8003888677327</v>
      </c>
      <c r="I2329">
        <v>-4.49035473695396</v>
      </c>
      <c r="J2329">
        <v>-5.2662734856955602</v>
      </c>
      <c r="K2329">
        <v>197.482859667616</v>
      </c>
      <c r="L2329">
        <v>172.86282739048701</v>
      </c>
      <c r="M2329">
        <v>45.263685532350799</v>
      </c>
      <c r="N2329">
        <v>1.77368150703979</v>
      </c>
      <c r="O2329">
        <v>23.106060606060598</v>
      </c>
      <c r="P2329">
        <v>78.983050847457605</v>
      </c>
      <c r="Q2329">
        <v>0.149947427391489</v>
      </c>
    </row>
    <row r="2330" spans="1:17" hidden="1" x14ac:dyDescent="0.3">
      <c r="A2330" t="s">
        <v>4821</v>
      </c>
      <c r="B2330" t="s">
        <v>4822</v>
      </c>
      <c r="C2330" t="str">
        <f>IFERROR(VLOOKUP(Table1[[#This Row],[Ticker]],[1]!Table1[[Symbol]:[Industry]],2,FALSE),"-")</f>
        <v>-</v>
      </c>
      <c r="D2330" t="s">
        <v>253</v>
      </c>
      <c r="E2330">
        <v>215.27801145000001</v>
      </c>
      <c r="F2330">
        <v>224.5</v>
      </c>
      <c r="G2330">
        <v>175.42982195350899</v>
      </c>
      <c r="H2330">
        <v>-0.777631937815361</v>
      </c>
      <c r="I2330">
        <v>29.5316134734102</v>
      </c>
      <c r="J2330">
        <v>-11.871458193322599</v>
      </c>
      <c r="K2330">
        <v>204.79890595500001</v>
      </c>
      <c r="L2330">
        <v>158.372978637156</v>
      </c>
      <c r="M2330">
        <v>45.394037205336701</v>
      </c>
      <c r="N2330">
        <v>1.3640461291358801</v>
      </c>
      <c r="O2330">
        <v>17.527839643652499</v>
      </c>
      <c r="P2330">
        <v>219.618451025056</v>
      </c>
      <c r="Q2330">
        <v>0.117809600886164</v>
      </c>
    </row>
    <row r="2331" spans="1:17" hidden="1" x14ac:dyDescent="0.3">
      <c r="A2331" t="s">
        <v>4823</v>
      </c>
      <c r="B2331" t="s">
        <v>4824</v>
      </c>
      <c r="C2331" t="str">
        <f>IFERROR(VLOOKUP(Table1[[#This Row],[Ticker]],[1]!Table1[[Symbol]:[Industry]],2,FALSE),"-")</f>
        <v>-</v>
      </c>
      <c r="D2331" t="s">
        <v>46</v>
      </c>
      <c r="E2331">
        <v>215.05448841500001</v>
      </c>
      <c r="F2331">
        <v>132.63999999999999</v>
      </c>
      <c r="G2331">
        <v>137.50463972038699</v>
      </c>
      <c r="H2331">
        <v>32.4245981686215</v>
      </c>
      <c r="I2331">
        <v>98.111605419877705</v>
      </c>
      <c r="J2331">
        <v>-8.3452355807941796</v>
      </c>
      <c r="K2331">
        <v>115.897979213051</v>
      </c>
      <c r="L2331">
        <v>93.208723338884198</v>
      </c>
      <c r="M2331">
        <v>66.675538817541195</v>
      </c>
      <c r="N2331">
        <v>3.25682658593704</v>
      </c>
      <c r="O2331">
        <v>11.203256936067501</v>
      </c>
      <c r="P2331">
        <v>170.41794087665599</v>
      </c>
      <c r="Q2331">
        <v>5.6139105035769001E-2</v>
      </c>
    </row>
    <row r="2332" spans="1:17" hidden="1" x14ac:dyDescent="0.3">
      <c r="A2332" t="s">
        <v>4825</v>
      </c>
      <c r="B2332" t="s">
        <v>4826</v>
      </c>
      <c r="C2332" t="str">
        <f>IFERROR(VLOOKUP(Table1[[#This Row],[Ticker]],[1]!Table1[[Symbol]:[Industry]],2,FALSE),"-")</f>
        <v>-</v>
      </c>
      <c r="D2332" t="s">
        <v>1391</v>
      </c>
      <c r="E2332">
        <v>214.9613445</v>
      </c>
      <c r="F2332">
        <v>420.15</v>
      </c>
      <c r="G2332">
        <v>108.723341985114</v>
      </c>
      <c r="H2332">
        <v>-1.1537726599420699</v>
      </c>
      <c r="I2332">
        <v>19.014195313602102</v>
      </c>
      <c r="J2332">
        <v>-4.3342602741772103</v>
      </c>
      <c r="K2332">
        <v>390.02139456479898</v>
      </c>
      <c r="L2332">
        <v>355.60749124424501</v>
      </c>
      <c r="M2332">
        <v>73.556992365091105</v>
      </c>
      <c r="N2332">
        <v>1.7733676502129401</v>
      </c>
      <c r="O2332">
        <v>28.239914316315598</v>
      </c>
      <c r="P2332">
        <v>137.37288135593201</v>
      </c>
      <c r="Q2332">
        <v>3.6059644949695997E-2</v>
      </c>
    </row>
    <row r="2333" spans="1:17" hidden="1" x14ac:dyDescent="0.3">
      <c r="A2333" t="s">
        <v>4827</v>
      </c>
      <c r="B2333" t="s">
        <v>4828</v>
      </c>
      <c r="C2333" t="str">
        <f>IFERROR(VLOOKUP(Table1[[#This Row],[Ticker]],[1]!Table1[[Symbol]:[Industry]],2,FALSE),"-")</f>
        <v>-</v>
      </c>
      <c r="E2333">
        <v>214.45475999999999</v>
      </c>
      <c r="F2333">
        <v>8.34</v>
      </c>
      <c r="G2333">
        <v>-102.844478689672</v>
      </c>
      <c r="H2333">
        <v>-30.675067835251198</v>
      </c>
      <c r="I2333">
        <v>-84.939116878082103</v>
      </c>
      <c r="J2333">
        <v>-4.7173816995156397</v>
      </c>
      <c r="K2333">
        <v>12.4287458096951</v>
      </c>
      <c r="L2333">
        <v>21.885464346909401</v>
      </c>
      <c r="M2333">
        <v>26.554705295951699</v>
      </c>
      <c r="N2333">
        <v>2.8467941799718099</v>
      </c>
      <c r="O2333">
        <v>498.321342925659</v>
      </c>
      <c r="P2333">
        <v>4.1198501872659197</v>
      </c>
      <c r="Q2333">
        <v>7.1254321949693999E-2</v>
      </c>
    </row>
    <row r="2334" spans="1:17" hidden="1" x14ac:dyDescent="0.3">
      <c r="A2334" t="s">
        <v>4829</v>
      </c>
      <c r="B2334" t="s">
        <v>4830</v>
      </c>
      <c r="C2334" t="str">
        <f>IFERROR(VLOOKUP(Table1[[#This Row],[Ticker]],[1]!Table1[[Symbol]:[Industry]],2,FALSE),"-")</f>
        <v>-</v>
      </c>
      <c r="D2334" t="s">
        <v>308</v>
      </c>
      <c r="E2334">
        <v>212.4908307</v>
      </c>
      <c r="F2334">
        <v>151.94999999999999</v>
      </c>
      <c r="G2334">
        <v>91.401465117212993</v>
      </c>
      <c r="H2334">
        <v>1.8489603049211301</v>
      </c>
      <c r="I2334">
        <v>78.672625546160205</v>
      </c>
      <c r="J2334">
        <v>-2.1787840441296602</v>
      </c>
      <c r="K2334">
        <v>123.319512395302</v>
      </c>
      <c r="L2334">
        <v>95.080943348774397</v>
      </c>
      <c r="M2334">
        <v>64.812313006576503</v>
      </c>
      <c r="N2334">
        <v>1.42263458630317</v>
      </c>
      <c r="O2334">
        <v>6.18624547548536</v>
      </c>
      <c r="P2334">
        <v>147.07317073170699</v>
      </c>
      <c r="Q2334">
        <v>0.16651938669838201</v>
      </c>
    </row>
    <row r="2335" spans="1:17" hidden="1" x14ac:dyDescent="0.3">
      <c r="A2335" t="s">
        <v>4831</v>
      </c>
      <c r="B2335" t="s">
        <v>4832</v>
      </c>
      <c r="C2335" t="str">
        <f>IFERROR(VLOOKUP(Table1[[#This Row],[Ticker]],[1]!Table1[[Symbol]:[Industry]],2,FALSE),"-")</f>
        <v>-</v>
      </c>
      <c r="D2335" t="s">
        <v>258</v>
      </c>
      <c r="E2335">
        <v>212.37</v>
      </c>
      <c r="F2335">
        <v>707.9</v>
      </c>
      <c r="G2335">
        <v>-41.22021695854</v>
      </c>
      <c r="H2335">
        <v>-5.8610405078549599</v>
      </c>
      <c r="I2335">
        <v>-25.908872765770699</v>
      </c>
      <c r="J2335">
        <v>-4.4224925091040701</v>
      </c>
      <c r="K2335">
        <v>714.22143980802002</v>
      </c>
      <c r="L2335">
        <v>763.32785235226197</v>
      </c>
      <c r="M2335">
        <v>39.820388248166203</v>
      </c>
      <c r="N2335">
        <v>0.70249440173278299</v>
      </c>
      <c r="O2335">
        <v>40.415312897301803</v>
      </c>
      <c r="P2335">
        <v>12.812749003984001</v>
      </c>
      <c r="Q2335">
        <v>-1.7922828795467999E-2</v>
      </c>
    </row>
    <row r="2336" spans="1:17" hidden="1" x14ac:dyDescent="0.3">
      <c r="A2336" t="s">
        <v>4833</v>
      </c>
      <c r="B2336" t="s">
        <v>4834</v>
      </c>
      <c r="C2336" t="str">
        <f>IFERROR(VLOOKUP(Table1[[#This Row],[Ticker]],[1]!Table1[[Symbol]:[Industry]],2,FALSE),"-")</f>
        <v>-</v>
      </c>
      <c r="E2336">
        <v>212.237573</v>
      </c>
      <c r="F2336">
        <v>472.7</v>
      </c>
      <c r="G2336">
        <v>-22.460356467315901</v>
      </c>
      <c r="H2336">
        <v>-2.6237857839692</v>
      </c>
      <c r="I2336">
        <v>-0.75639987756851002</v>
      </c>
      <c r="J2336">
        <v>-7.2367719794112998E-3</v>
      </c>
      <c r="K2336">
        <v>468.435708258869</v>
      </c>
      <c r="L2336">
        <v>459.16307214832699</v>
      </c>
      <c r="M2336">
        <v>63.4845377408069</v>
      </c>
      <c r="N2336">
        <v>0.50872791513439897</v>
      </c>
      <c r="O2336">
        <v>36.450179818066403</v>
      </c>
      <c r="P2336">
        <v>34.672364672364601</v>
      </c>
      <c r="Q2336">
        <v>0.15142537711912901</v>
      </c>
    </row>
    <row r="2337" spans="1:17" hidden="1" x14ac:dyDescent="0.3">
      <c r="A2337" t="s">
        <v>4835</v>
      </c>
      <c r="B2337" t="s">
        <v>4836</v>
      </c>
      <c r="C2337" t="str">
        <f>IFERROR(VLOOKUP(Table1[[#This Row],[Ticker]],[1]!Table1[[Symbol]:[Industry]],2,FALSE),"-")</f>
        <v>-</v>
      </c>
      <c r="D2337" t="s">
        <v>476</v>
      </c>
      <c r="E2337">
        <v>212.20240000000001</v>
      </c>
      <c r="F2337">
        <v>143.38</v>
      </c>
      <c r="G2337">
        <v>-10.87412678488</v>
      </c>
      <c r="H2337">
        <v>0.20710865221514599</v>
      </c>
      <c r="I2337">
        <v>-25.3056418399308</v>
      </c>
      <c r="J2337">
        <v>-3.5507150328489701</v>
      </c>
      <c r="K2337">
        <v>131.396891144698</v>
      </c>
      <c r="L2337">
        <v>132.32744144459801</v>
      </c>
      <c r="M2337">
        <v>66.701487941038906</v>
      </c>
      <c r="N2337">
        <v>1.3821108212639801</v>
      </c>
      <c r="O2337">
        <v>19.7517087459896</v>
      </c>
      <c r="P2337">
        <v>33.067285382830597</v>
      </c>
      <c r="Q2337">
        <v>-3.5499233970979998E-3</v>
      </c>
    </row>
    <row r="2338" spans="1:17" hidden="1" x14ac:dyDescent="0.3">
      <c r="A2338" t="s">
        <v>4837</v>
      </c>
      <c r="B2338" t="s">
        <v>4838</v>
      </c>
      <c r="C2338" t="str">
        <f>IFERROR(VLOOKUP(Table1[[#This Row],[Ticker]],[1]!Table1[[Symbol]:[Industry]],2,FALSE),"-")</f>
        <v>-</v>
      </c>
      <c r="D2338" t="s">
        <v>338</v>
      </c>
      <c r="E2338">
        <v>212.01409000000001</v>
      </c>
      <c r="F2338">
        <v>72.62</v>
      </c>
      <c r="G2338">
        <v>-2.0614528159176602</v>
      </c>
      <c r="H2338">
        <v>-12.855766783436</v>
      </c>
      <c r="I2338">
        <v>-27.5047821816366</v>
      </c>
      <c r="J2338">
        <v>-5.1401298914945999</v>
      </c>
      <c r="K2338">
        <v>77.790265018779607</v>
      </c>
      <c r="L2338">
        <v>77.835800807342906</v>
      </c>
      <c r="M2338">
        <v>22.607066114719299</v>
      </c>
      <c r="N2338">
        <v>0.93337948876941501</v>
      </c>
      <c r="O2338">
        <v>48.581657945469502</v>
      </c>
      <c r="P2338">
        <v>31.557971014492701</v>
      </c>
      <c r="Q2338">
        <v>2.2006639357685001E-2</v>
      </c>
    </row>
    <row r="2339" spans="1:17" hidden="1" x14ac:dyDescent="0.3">
      <c r="A2339" t="s">
        <v>4839</v>
      </c>
      <c r="B2339" t="s">
        <v>4840</v>
      </c>
      <c r="C2339" t="str">
        <f>IFERROR(VLOOKUP(Table1[[#This Row],[Ticker]],[1]!Table1[[Symbol]:[Industry]],2,FALSE),"-")</f>
        <v>-</v>
      </c>
      <c r="D2339" t="s">
        <v>21</v>
      </c>
      <c r="E2339">
        <v>211.85148223499999</v>
      </c>
      <c r="F2339">
        <v>8.15</v>
      </c>
      <c r="G2339">
        <v>-2.1851149693670502</v>
      </c>
      <c r="H2339">
        <v>8.0667657326328496E-2</v>
      </c>
      <c r="I2339">
        <v>-43.064037633756001</v>
      </c>
      <c r="J2339">
        <v>0.51791241813140299</v>
      </c>
      <c r="K2339">
        <v>7.7509495284847603</v>
      </c>
      <c r="L2339">
        <v>8.4179233576988892</v>
      </c>
      <c r="M2339">
        <v>67.759694834883206</v>
      </c>
      <c r="N2339">
        <v>0.963165979522279</v>
      </c>
      <c r="O2339">
        <v>56.441717791411001</v>
      </c>
      <c r="P2339">
        <v>45.535714285714299</v>
      </c>
      <c r="Q2339">
        <v>-2.2243953708651999E-2</v>
      </c>
    </row>
    <row r="2340" spans="1:17" hidden="1" x14ac:dyDescent="0.3">
      <c r="A2340" t="s">
        <v>4841</v>
      </c>
      <c r="B2340" t="s">
        <v>4842</v>
      </c>
      <c r="C2340" t="str">
        <f>IFERROR(VLOOKUP(Table1[[#This Row],[Ticker]],[1]!Table1[[Symbol]:[Industry]],2,FALSE),"-")</f>
        <v>-</v>
      </c>
      <c r="D2340" t="s">
        <v>844</v>
      </c>
      <c r="E2340">
        <v>211.53602079999999</v>
      </c>
      <c r="F2340">
        <v>152.75</v>
      </c>
      <c r="G2340">
        <v>238.02051273626</v>
      </c>
      <c r="H2340">
        <v>1.2427762254499299</v>
      </c>
      <c r="I2340">
        <v>161.4542828395</v>
      </c>
      <c r="J2340">
        <v>-2.4738649379723099</v>
      </c>
      <c r="K2340">
        <v>151.84695184487299</v>
      </c>
      <c r="L2340">
        <v>112.829746065389</v>
      </c>
      <c r="M2340">
        <v>42.272188990193797</v>
      </c>
      <c r="N2340">
        <v>0.59524417152419995</v>
      </c>
      <c r="O2340">
        <v>18.592471358428799</v>
      </c>
      <c r="P2340">
        <v>289.171974522293</v>
      </c>
      <c r="Q2340">
        <v>0.132102109107711</v>
      </c>
    </row>
    <row r="2341" spans="1:17" hidden="1" x14ac:dyDescent="0.3">
      <c r="A2341" t="s">
        <v>4843</v>
      </c>
      <c r="B2341" t="s">
        <v>4844</v>
      </c>
      <c r="C2341" t="str">
        <f>IFERROR(VLOOKUP(Table1[[#This Row],[Ticker]],[1]!Table1[[Symbol]:[Industry]],2,FALSE),"-")</f>
        <v>-</v>
      </c>
      <c r="D2341" t="s">
        <v>146</v>
      </c>
      <c r="E2341">
        <v>211.08556759800001</v>
      </c>
      <c r="F2341">
        <v>36.380000000000003</v>
      </c>
      <c r="G2341">
        <v>101.705036545784</v>
      </c>
      <c r="H2341">
        <v>14.0201096762663</v>
      </c>
      <c r="I2341">
        <v>72.472499283534006</v>
      </c>
      <c r="J2341">
        <v>-7.8754089635600897</v>
      </c>
      <c r="K2341">
        <v>29.570527363510799</v>
      </c>
      <c r="L2341">
        <v>23.0609210619137</v>
      </c>
      <c r="M2341">
        <v>59.135159764358797</v>
      </c>
      <c r="N2341">
        <v>0.52889902454370796</v>
      </c>
      <c r="O2341">
        <v>12.7542605827377</v>
      </c>
      <c r="P2341">
        <v>148.327645051194</v>
      </c>
      <c r="Q2341">
        <v>0.104461722057721</v>
      </c>
    </row>
    <row r="2342" spans="1:17" hidden="1" x14ac:dyDescent="0.3">
      <c r="A2342" t="s">
        <v>4845</v>
      </c>
      <c r="B2342" t="s">
        <v>4846</v>
      </c>
      <c r="C2342" t="str">
        <f>IFERROR(VLOOKUP(Table1[[#This Row],[Ticker]],[1]!Table1[[Symbol]:[Industry]],2,FALSE),"-")</f>
        <v>-</v>
      </c>
      <c r="D2342" t="s">
        <v>1492</v>
      </c>
      <c r="E2342">
        <v>210.32898639999999</v>
      </c>
      <c r="F2342">
        <v>191.2</v>
      </c>
      <c r="G2342">
        <v>-8.7040629913420903E-2</v>
      </c>
      <c r="H2342">
        <v>2.1945902844068601</v>
      </c>
      <c r="I2342">
        <v>3.3634229082706</v>
      </c>
      <c r="J2342">
        <v>0.93551378071034297</v>
      </c>
      <c r="K2342">
        <v>184.84091308095199</v>
      </c>
      <c r="L2342">
        <v>176.75820777287899</v>
      </c>
      <c r="M2342">
        <v>57.951988945927503</v>
      </c>
      <c r="N2342">
        <v>1.5487489610955001</v>
      </c>
      <c r="O2342">
        <v>32.845188284518798</v>
      </c>
      <c r="P2342">
        <v>39.562043795620397</v>
      </c>
      <c r="Q2342">
        <v>-2.1518995013569998E-3</v>
      </c>
    </row>
    <row r="2343" spans="1:17" hidden="1" x14ac:dyDescent="0.3">
      <c r="A2343" t="s">
        <v>4847</v>
      </c>
      <c r="B2343" t="s">
        <v>4848</v>
      </c>
      <c r="C2343" t="str">
        <f>IFERROR(VLOOKUP(Table1[[#This Row],[Ticker]],[1]!Table1[[Symbol]:[Industry]],2,FALSE),"-")</f>
        <v>-</v>
      </c>
      <c r="D2343" t="s">
        <v>393</v>
      </c>
      <c r="E2343">
        <v>209.43700000000001</v>
      </c>
      <c r="F2343">
        <v>365</v>
      </c>
      <c r="G2343">
        <v>625.35884313014606</v>
      </c>
      <c r="H2343">
        <v>3.9342072282307998</v>
      </c>
      <c r="I2343">
        <v>71.235125546160305</v>
      </c>
      <c r="J2343">
        <v>-0.29157079544387199</v>
      </c>
      <c r="K2343">
        <v>324.66915751954002</v>
      </c>
      <c r="L2343">
        <v>183.77145457948001</v>
      </c>
      <c r="M2343">
        <v>68.661751581445998</v>
      </c>
      <c r="N2343">
        <v>0.72857142857142798</v>
      </c>
      <c r="O2343">
        <v>6.5753424657534199</v>
      </c>
      <c r="P2343">
        <v>790.24390243902405</v>
      </c>
    </row>
    <row r="2344" spans="1:17" hidden="1" x14ac:dyDescent="0.3">
      <c r="A2344" t="s">
        <v>4849</v>
      </c>
      <c r="B2344" t="s">
        <v>4850</v>
      </c>
      <c r="C2344" t="str">
        <f>IFERROR(VLOOKUP(Table1[[#This Row],[Ticker]],[1]!Table1[[Symbol]:[Industry]],2,FALSE),"-")</f>
        <v>-</v>
      </c>
      <c r="D2344" t="s">
        <v>647</v>
      </c>
      <c r="E2344">
        <v>209.421202725</v>
      </c>
      <c r="F2344">
        <v>197.19</v>
      </c>
      <c r="G2344">
        <v>57.211100549045703</v>
      </c>
      <c r="H2344">
        <v>-10.8360848770413</v>
      </c>
      <c r="I2344">
        <v>-13.347762154374401</v>
      </c>
      <c r="J2344">
        <v>-5.4794172640667496</v>
      </c>
      <c r="K2344">
        <v>206.51214159270299</v>
      </c>
      <c r="L2344">
        <v>191.80406242503801</v>
      </c>
      <c r="M2344">
        <v>32.622724832263501</v>
      </c>
      <c r="N2344">
        <v>1.3190989703775899</v>
      </c>
      <c r="O2344">
        <v>47.370556316243203</v>
      </c>
      <c r="P2344">
        <v>98.248153409090904</v>
      </c>
      <c r="Q2344">
        <v>0.11323779599895401</v>
      </c>
    </row>
    <row r="2345" spans="1:17" hidden="1" x14ac:dyDescent="0.3">
      <c r="A2345" t="s">
        <v>4851</v>
      </c>
      <c r="B2345" t="s">
        <v>4852</v>
      </c>
      <c r="C2345" t="str">
        <f>IFERROR(VLOOKUP(Table1[[#This Row],[Ticker]],[1]!Table1[[Symbol]:[Industry]],2,FALSE),"-")</f>
        <v>-</v>
      </c>
      <c r="D2345" t="s">
        <v>261</v>
      </c>
      <c r="E2345">
        <v>209.04742194900001</v>
      </c>
      <c r="F2345">
        <v>13.02</v>
      </c>
      <c r="G2345">
        <v>55.163369879117703</v>
      </c>
      <c r="H2345">
        <v>2.8256738473085998</v>
      </c>
      <c r="I2345">
        <v>-26.993029793645501</v>
      </c>
      <c r="J2345">
        <v>-10.822024804158699</v>
      </c>
      <c r="K2345">
        <v>12.671870769959099</v>
      </c>
      <c r="L2345">
        <v>11.2087636962597</v>
      </c>
      <c r="M2345">
        <v>39.667441003697803</v>
      </c>
      <c r="N2345">
        <v>1.8529221369133999</v>
      </c>
      <c r="O2345">
        <v>49.385560675883198</v>
      </c>
      <c r="P2345">
        <v>92.8888888888888</v>
      </c>
      <c r="Q2345">
        <v>-7.2010817263280002E-3</v>
      </c>
    </row>
    <row r="2346" spans="1:17" hidden="1" x14ac:dyDescent="0.3">
      <c r="A2346" t="s">
        <v>4853</v>
      </c>
      <c r="B2346" t="s">
        <v>4854</v>
      </c>
      <c r="C2346" t="str">
        <f>IFERROR(VLOOKUP(Table1[[#This Row],[Ticker]],[1]!Table1[[Symbol]:[Industry]],2,FALSE),"-")</f>
        <v>-</v>
      </c>
      <c r="D2346" t="s">
        <v>247</v>
      </c>
      <c r="E2346">
        <v>209.00635578000001</v>
      </c>
      <c r="F2346">
        <v>419.05</v>
      </c>
      <c r="G2346">
        <v>22.195244732093499</v>
      </c>
      <c r="H2346">
        <v>2.8505569987847901</v>
      </c>
      <c r="I2346">
        <v>11.336061766172</v>
      </c>
      <c r="J2346">
        <v>1.1437927018914</v>
      </c>
      <c r="K2346">
        <v>377.62626860707798</v>
      </c>
      <c r="L2346">
        <v>342.41035243329401</v>
      </c>
      <c r="M2346">
        <v>56.305734515306597</v>
      </c>
      <c r="N2346">
        <v>2.3440869111460998</v>
      </c>
      <c r="O2346">
        <v>10.8936881040448</v>
      </c>
      <c r="P2346">
        <v>49.1281138790035</v>
      </c>
      <c r="Q2346">
        <v>-3.1862106911967003E-2</v>
      </c>
    </row>
    <row r="2347" spans="1:17" hidden="1" x14ac:dyDescent="0.3">
      <c r="A2347" t="s">
        <v>4855</v>
      </c>
      <c r="B2347" t="s">
        <v>4856</v>
      </c>
      <c r="C2347" t="str">
        <f>IFERROR(VLOOKUP(Table1[[#This Row],[Ticker]],[1]!Table1[[Symbol]:[Industry]],2,FALSE),"-")</f>
        <v>-</v>
      </c>
      <c r="D2347" t="s">
        <v>710</v>
      </c>
      <c r="E2347">
        <v>208.85624999999999</v>
      </c>
      <c r="F2347">
        <v>111.39</v>
      </c>
      <c r="G2347">
        <v>-21.323359238758801</v>
      </c>
      <c r="H2347">
        <v>19.646281105662801</v>
      </c>
      <c r="I2347">
        <v>5.8644630855924902</v>
      </c>
      <c r="J2347">
        <v>16.571561991400898</v>
      </c>
      <c r="K2347">
        <v>93.565828495743602</v>
      </c>
      <c r="L2347">
        <v>92.596908481231793</v>
      </c>
      <c r="M2347">
        <v>67.779725325643597</v>
      </c>
      <c r="N2347">
        <v>1.7876280779636899</v>
      </c>
      <c r="O2347">
        <v>12.173444653918599</v>
      </c>
      <c r="P2347">
        <v>62.376093294460603</v>
      </c>
      <c r="Q2347">
        <v>-8.8225161296797E-2</v>
      </c>
    </row>
    <row r="2348" spans="1:17" hidden="1" x14ac:dyDescent="0.3">
      <c r="A2348" t="s">
        <v>4857</v>
      </c>
      <c r="B2348" t="s">
        <v>4858</v>
      </c>
      <c r="C2348" t="str">
        <f>IFERROR(VLOOKUP(Table1[[#This Row],[Ticker]],[1]!Table1[[Symbol]:[Industry]],2,FALSE),"-")</f>
        <v>-</v>
      </c>
      <c r="D2348" t="s">
        <v>1391</v>
      </c>
      <c r="E2348">
        <v>208.83891358</v>
      </c>
      <c r="F2348">
        <v>23.32</v>
      </c>
      <c r="G2348">
        <v>67.857007500141293</v>
      </c>
      <c r="H2348">
        <v>6.2699871098036803</v>
      </c>
      <c r="I2348">
        <v>7.7147173828949898</v>
      </c>
      <c r="J2348">
        <v>-6.0608983322379801</v>
      </c>
      <c r="K2348">
        <v>20.1659856860412</v>
      </c>
      <c r="L2348">
        <v>17.568791155881001</v>
      </c>
      <c r="M2348">
        <v>42.230671509997798</v>
      </c>
      <c r="N2348">
        <v>0.53539136159649203</v>
      </c>
      <c r="O2348">
        <v>10.849056603773599</v>
      </c>
      <c r="P2348">
        <v>113.94495412844</v>
      </c>
      <c r="Q2348">
        <v>-2.5921772983324001E-2</v>
      </c>
    </row>
    <row r="2349" spans="1:17" hidden="1" x14ac:dyDescent="0.3">
      <c r="A2349" t="s">
        <v>4859</v>
      </c>
      <c r="B2349" t="s">
        <v>4860</v>
      </c>
      <c r="C2349" t="str">
        <f>IFERROR(VLOOKUP(Table1[[#This Row],[Ticker]],[1]!Table1[[Symbol]:[Industry]],2,FALSE),"-")</f>
        <v>-</v>
      </c>
      <c r="D2349" t="s">
        <v>1128</v>
      </c>
      <c r="E2349">
        <v>208.61142651</v>
      </c>
      <c r="F2349">
        <v>159.30000000000001</v>
      </c>
      <c r="G2349">
        <v>113.13600669503801</v>
      </c>
      <c r="H2349">
        <v>19.231971903721199</v>
      </c>
      <c r="I2349">
        <v>21.485125546160301</v>
      </c>
      <c r="J2349">
        <v>-14.0001532350961</v>
      </c>
      <c r="K2349">
        <v>136.521185108422</v>
      </c>
      <c r="L2349">
        <v>116.196376596416</v>
      </c>
      <c r="M2349">
        <v>57.818952683594098</v>
      </c>
      <c r="N2349">
        <v>2.9417811397904901</v>
      </c>
      <c r="O2349">
        <v>19.271814187068401</v>
      </c>
      <c r="P2349">
        <v>169.95424504321301</v>
      </c>
      <c r="Q2349">
        <v>9.8587179313401996E-2</v>
      </c>
    </row>
    <row r="2350" spans="1:17" hidden="1" x14ac:dyDescent="0.3">
      <c r="A2350" t="s">
        <v>4861</v>
      </c>
      <c r="B2350" t="s">
        <v>4862</v>
      </c>
      <c r="C2350" t="str">
        <f>IFERROR(VLOOKUP(Table1[[#This Row],[Ticker]],[1]!Table1[[Symbol]:[Industry]],2,FALSE),"-")</f>
        <v>-</v>
      </c>
      <c r="D2350" t="s">
        <v>253</v>
      </c>
      <c r="E2350">
        <v>208.06739999999999</v>
      </c>
      <c r="F2350">
        <v>143.1</v>
      </c>
      <c r="G2350">
        <v>-50.807290160990298</v>
      </c>
      <c r="H2350">
        <v>-2.4699396301230401</v>
      </c>
      <c r="I2350">
        <v>16.3890060100318</v>
      </c>
      <c r="J2350">
        <v>-9.8980670577710903</v>
      </c>
      <c r="K2350">
        <v>133.52681698833999</v>
      </c>
      <c r="L2350">
        <v>125.747580346707</v>
      </c>
      <c r="M2350">
        <v>41.531492093828703</v>
      </c>
      <c r="N2350">
        <v>1.5209521592364099</v>
      </c>
      <c r="O2350">
        <v>46.051712089447904</v>
      </c>
      <c r="P2350">
        <v>68.253968253968196</v>
      </c>
    </row>
    <row r="2351" spans="1:17" hidden="1" x14ac:dyDescent="0.3">
      <c r="A2351" t="s">
        <v>4863</v>
      </c>
      <c r="B2351" t="s">
        <v>4864</v>
      </c>
      <c r="C2351" t="str">
        <f>IFERROR(VLOOKUP(Table1[[#This Row],[Ticker]],[1]!Table1[[Symbol]:[Industry]],2,FALSE),"-")</f>
        <v>-</v>
      </c>
      <c r="D2351" t="s">
        <v>253</v>
      </c>
      <c r="E2351">
        <v>207.795390349</v>
      </c>
      <c r="F2351">
        <v>201.23</v>
      </c>
      <c r="G2351">
        <v>-1.4922405291924199</v>
      </c>
      <c r="H2351">
        <v>-7.0044837896672103</v>
      </c>
      <c r="I2351">
        <v>-30.981610938978299</v>
      </c>
      <c r="J2351">
        <v>-0.464889161254394</v>
      </c>
      <c r="K2351">
        <v>189.66752818837099</v>
      </c>
      <c r="L2351">
        <v>185.48320038558001</v>
      </c>
      <c r="M2351">
        <v>45.681537537000899</v>
      </c>
      <c r="N2351">
        <v>2.3332188432974501</v>
      </c>
      <c r="O2351">
        <v>44.113700740446198</v>
      </c>
      <c r="P2351">
        <v>49.780424264979501</v>
      </c>
      <c r="Q2351">
        <v>3.4655523028435997E-2</v>
      </c>
    </row>
    <row r="2352" spans="1:17" hidden="1" x14ac:dyDescent="0.3">
      <c r="A2352" t="s">
        <v>4865</v>
      </c>
      <c r="B2352" t="s">
        <v>4866</v>
      </c>
      <c r="C2352" t="str">
        <f>IFERROR(VLOOKUP(Table1[[#This Row],[Ticker]],[1]!Table1[[Symbol]:[Industry]],2,FALSE),"-")</f>
        <v>-</v>
      </c>
      <c r="D2352" t="s">
        <v>193</v>
      </c>
      <c r="E2352">
        <v>207.780495</v>
      </c>
      <c r="F2352">
        <v>167.1</v>
      </c>
      <c r="G2352">
        <v>-5.8865699524104897</v>
      </c>
      <c r="H2352">
        <v>-7.2944595643883696</v>
      </c>
      <c r="I2352">
        <v>-29.5933202016402</v>
      </c>
      <c r="J2352">
        <v>-4.2193196840117597</v>
      </c>
      <c r="K2352">
        <v>167.06775642303</v>
      </c>
      <c r="L2352">
        <v>178.66153180516201</v>
      </c>
      <c r="M2352">
        <v>51.105845320223501</v>
      </c>
      <c r="N2352">
        <v>1.09243680845588</v>
      </c>
      <c r="O2352">
        <v>85.188509874326698</v>
      </c>
      <c r="P2352">
        <v>29.5348837209302</v>
      </c>
      <c r="Q2352">
        <v>0.11807207644442</v>
      </c>
    </row>
    <row r="2353" spans="1:17" hidden="1" x14ac:dyDescent="0.3">
      <c r="A2353" t="s">
        <v>4867</v>
      </c>
      <c r="B2353" t="s">
        <v>4868</v>
      </c>
      <c r="C2353" t="str">
        <f>IFERROR(VLOOKUP(Table1[[#This Row],[Ticker]],[1]!Table1[[Symbol]:[Industry]],2,FALSE),"-")</f>
        <v>-</v>
      </c>
      <c r="D2353" t="s">
        <v>1662</v>
      </c>
      <c r="E2353">
        <v>207.480909435</v>
      </c>
      <c r="F2353">
        <v>447.45</v>
      </c>
      <c r="G2353">
        <v>-30.477962603242201</v>
      </c>
      <c r="H2353">
        <v>9.3229778182821903</v>
      </c>
      <c r="I2353">
        <v>-4.0527024159817904</v>
      </c>
      <c r="J2353">
        <v>-2.7793802407264301</v>
      </c>
      <c r="K2353">
        <v>409.62024987140302</v>
      </c>
      <c r="L2353">
        <v>414.32654839907002</v>
      </c>
      <c r="M2353">
        <v>68.981473431746196</v>
      </c>
      <c r="N2353">
        <v>3.9204052098408102</v>
      </c>
      <c r="O2353">
        <v>22.918761872834899</v>
      </c>
      <c r="P2353">
        <v>24.2916666666666</v>
      </c>
      <c r="Q2353">
        <v>-0.16872191319082799</v>
      </c>
    </row>
    <row r="2354" spans="1:17" hidden="1" x14ac:dyDescent="0.3">
      <c r="A2354" t="s">
        <v>4869</v>
      </c>
      <c r="B2354" t="s">
        <v>4870</v>
      </c>
      <c r="C2354" t="str">
        <f>IFERROR(VLOOKUP(Table1[[#This Row],[Ticker]],[1]!Table1[[Symbol]:[Industry]],2,FALSE),"-")</f>
        <v>-</v>
      </c>
      <c r="D2354" t="s">
        <v>193</v>
      </c>
      <c r="E2354">
        <v>206.77150950000001</v>
      </c>
      <c r="F2354">
        <v>114.05</v>
      </c>
      <c r="G2354">
        <v>34.963839362685803</v>
      </c>
      <c r="H2354">
        <v>-0.61096527114869703</v>
      </c>
      <c r="I2354">
        <v>-32.960720660499497</v>
      </c>
      <c r="J2354">
        <v>-4.8968688790028203</v>
      </c>
      <c r="K2354">
        <v>109.03082931492099</v>
      </c>
      <c r="L2354">
        <v>110.029836236077</v>
      </c>
      <c r="M2354">
        <v>59.185094458436197</v>
      </c>
      <c r="N2354">
        <v>1.1888111888111801</v>
      </c>
      <c r="O2354">
        <v>46.251644015782503</v>
      </c>
      <c r="P2354">
        <v>62.4643874643874</v>
      </c>
      <c r="Q2354">
        <v>5.9075147869155999E-2</v>
      </c>
    </row>
    <row r="2355" spans="1:17" hidden="1" x14ac:dyDescent="0.3">
      <c r="A2355" t="s">
        <v>4871</v>
      </c>
      <c r="B2355" t="s">
        <v>4872</v>
      </c>
      <c r="C2355" t="str">
        <f>IFERROR(VLOOKUP(Table1[[#This Row],[Ticker]],[1]!Table1[[Symbol]:[Industry]],2,FALSE),"-")</f>
        <v>-</v>
      </c>
      <c r="D2355" t="s">
        <v>62</v>
      </c>
      <c r="E2355">
        <v>205.86150000000001</v>
      </c>
      <c r="F2355">
        <v>186.3</v>
      </c>
      <c r="G2355">
        <v>29.580036545784399</v>
      </c>
      <c r="H2355">
        <v>48.0140347288512</v>
      </c>
      <c r="I2355">
        <v>43.985125546160297</v>
      </c>
      <c r="J2355">
        <v>10.0368341946578</v>
      </c>
      <c r="K2355">
        <v>138.015157167057</v>
      </c>
      <c r="L2355">
        <v>127.529593579592</v>
      </c>
      <c r="M2355">
        <v>75.145834528530202</v>
      </c>
      <c r="N2355">
        <v>1.6457142857142799</v>
      </c>
      <c r="O2355">
        <v>8.8566827697262394</v>
      </c>
      <c r="P2355">
        <v>113.892078071182</v>
      </c>
    </row>
    <row r="2356" spans="1:17" hidden="1" x14ac:dyDescent="0.3">
      <c r="A2356" t="s">
        <v>4873</v>
      </c>
      <c r="B2356" t="s">
        <v>4874</v>
      </c>
      <c r="C2356" t="str">
        <f>IFERROR(VLOOKUP(Table1[[#This Row],[Ticker]],[1]!Table1[[Symbol]:[Industry]],2,FALSE),"-")</f>
        <v>-</v>
      </c>
      <c r="D2356" t="s">
        <v>1103</v>
      </c>
      <c r="E2356">
        <v>205.333687</v>
      </c>
      <c r="F2356">
        <v>120.5</v>
      </c>
      <c r="G2356">
        <v>256.86971908546599</v>
      </c>
      <c r="H2356">
        <v>14.022368062184601</v>
      </c>
      <c r="I2356">
        <v>13.0259971294506</v>
      </c>
      <c r="J2356">
        <v>12.092142110008099</v>
      </c>
      <c r="K2356">
        <v>108.288106116392</v>
      </c>
      <c r="L2356">
        <v>86.389847052501395</v>
      </c>
      <c r="M2356">
        <v>75.635940058103301</v>
      </c>
      <c r="N2356">
        <v>1.9612459253893499</v>
      </c>
      <c r="O2356">
        <v>7.0539419087136901</v>
      </c>
      <c r="P2356">
        <v>301.666666666666</v>
      </c>
    </row>
    <row r="2357" spans="1:17" hidden="1" x14ac:dyDescent="0.3">
      <c r="A2357" t="s">
        <v>4875</v>
      </c>
      <c r="B2357" t="s">
        <v>4876</v>
      </c>
      <c r="C2357" t="str">
        <f>IFERROR(VLOOKUP(Table1[[#This Row],[Ticker]],[1]!Table1[[Symbol]:[Industry]],2,FALSE),"-")</f>
        <v>-</v>
      </c>
      <c r="D2357" t="s">
        <v>62</v>
      </c>
      <c r="E2357">
        <v>205.26601879500001</v>
      </c>
      <c r="F2357">
        <v>86.77</v>
      </c>
      <c r="G2357">
        <v>-31.8645580488101</v>
      </c>
      <c r="H2357">
        <v>13.676524462132701</v>
      </c>
      <c r="I2357">
        <v>-23.0839801448966</v>
      </c>
      <c r="J2357">
        <v>-2.2940926952989602</v>
      </c>
      <c r="K2357">
        <v>88.546578006772805</v>
      </c>
      <c r="L2357">
        <v>91.662696620758496</v>
      </c>
      <c r="M2357">
        <v>52.556782800623402</v>
      </c>
      <c r="N2357">
        <v>0.74220062933054598</v>
      </c>
      <c r="O2357">
        <v>37.144174253774302</v>
      </c>
      <c r="P2357">
        <v>18.457337883958999</v>
      </c>
      <c r="Q2357">
        <v>-6.7504205602320996E-2</v>
      </c>
    </row>
    <row r="2358" spans="1:17" hidden="1" x14ac:dyDescent="0.3">
      <c r="A2358" t="s">
        <v>4877</v>
      </c>
      <c r="B2358" t="s">
        <v>4878</v>
      </c>
      <c r="C2358" t="str">
        <f>IFERROR(VLOOKUP(Table1[[#This Row],[Ticker]],[1]!Table1[[Symbol]:[Industry]],2,FALSE),"-")</f>
        <v>-</v>
      </c>
      <c r="D2358" t="s">
        <v>384</v>
      </c>
      <c r="E2358">
        <v>204.91216</v>
      </c>
      <c r="F2358">
        <v>13.61</v>
      </c>
      <c r="G2358">
        <v>6.4659588758815199</v>
      </c>
      <c r="H2358">
        <v>6.4683227547412701</v>
      </c>
      <c r="I2358">
        <v>-5.76099848484745</v>
      </c>
      <c r="J2358">
        <v>3.99130177387371</v>
      </c>
      <c r="K2358">
        <v>11.2717694047985</v>
      </c>
      <c r="L2358">
        <v>11.0675732108591</v>
      </c>
      <c r="M2358">
        <v>68.483566596112894</v>
      </c>
      <c r="N2358">
        <v>1.64437598847779</v>
      </c>
      <c r="O2358">
        <v>34.092578986039598</v>
      </c>
      <c r="P2358">
        <v>93.049645390070907</v>
      </c>
      <c r="Q2358">
        <v>4.0240764037355999E-2</v>
      </c>
    </row>
    <row r="2359" spans="1:17" hidden="1" x14ac:dyDescent="0.3">
      <c r="A2359" t="s">
        <v>4879</v>
      </c>
      <c r="B2359" t="s">
        <v>4880</v>
      </c>
      <c r="C2359" t="str">
        <f>IFERROR(VLOOKUP(Table1[[#This Row],[Ticker]],[1]!Table1[[Symbol]:[Industry]],2,FALSE),"-")</f>
        <v>-</v>
      </c>
      <c r="D2359" t="s">
        <v>1665</v>
      </c>
      <c r="E2359">
        <v>204.85963321</v>
      </c>
      <c r="F2359">
        <v>38.770000000000003</v>
      </c>
      <c r="G2359">
        <v>-8.9882410814362608</v>
      </c>
      <c r="H2359">
        <v>-10.8961325424102</v>
      </c>
      <c r="I2359">
        <v>-16.611554141339699</v>
      </c>
      <c r="J2359">
        <v>-1.4611819389546601</v>
      </c>
      <c r="K2359">
        <v>39.920455698190899</v>
      </c>
      <c r="L2359">
        <v>39.116430304688201</v>
      </c>
      <c r="M2359">
        <v>48.668904212194697</v>
      </c>
      <c r="N2359">
        <v>1.39791943666898</v>
      </c>
      <c r="O2359">
        <v>54.8620067062161</v>
      </c>
      <c r="P2359">
        <v>20.854114713216902</v>
      </c>
    </row>
    <row r="2360" spans="1:17" hidden="1" x14ac:dyDescent="0.3">
      <c r="A2360" t="s">
        <v>4881</v>
      </c>
      <c r="B2360" t="s">
        <v>4882</v>
      </c>
      <c r="C2360" t="str">
        <f>IFERROR(VLOOKUP(Table1[[#This Row],[Ticker]],[1]!Table1[[Symbol]:[Industry]],2,FALSE),"-")</f>
        <v>-</v>
      </c>
      <c r="D2360" t="s">
        <v>140</v>
      </c>
      <c r="E2360">
        <v>203.78183999999999</v>
      </c>
      <c r="F2360">
        <v>652</v>
      </c>
      <c r="G2360">
        <v>36.357869547772502</v>
      </c>
      <c r="H2360">
        <v>-18.296653676945802</v>
      </c>
      <c r="I2360">
        <v>64.429008596551</v>
      </c>
      <c r="J2360">
        <v>-13.227327657891999</v>
      </c>
      <c r="K2360">
        <v>713.02326577211795</v>
      </c>
      <c r="L2360">
        <v>580.64868592654796</v>
      </c>
      <c r="M2360">
        <v>31.308025603668401</v>
      </c>
      <c r="N2360">
        <v>0.50119300960856294</v>
      </c>
      <c r="O2360">
        <v>50.199386503067402</v>
      </c>
      <c r="P2360">
        <v>89.095127610208806</v>
      </c>
    </row>
    <row r="2361" spans="1:17" hidden="1" x14ac:dyDescent="0.3">
      <c r="A2361" t="s">
        <v>4883</v>
      </c>
      <c r="B2361" t="s">
        <v>4884</v>
      </c>
      <c r="C2361" t="str">
        <f>IFERROR(VLOOKUP(Table1[[#This Row],[Ticker]],[1]!Table1[[Symbol]:[Industry]],2,FALSE),"-")</f>
        <v>-</v>
      </c>
      <c r="D2361" t="s">
        <v>97</v>
      </c>
      <c r="E2361">
        <v>203.43844200000001</v>
      </c>
      <c r="F2361">
        <v>121.2</v>
      </c>
      <c r="G2361">
        <v>168.14821836396601</v>
      </c>
      <c r="H2361">
        <v>22.206495046311598</v>
      </c>
      <c r="I2361">
        <v>30.988646672920801</v>
      </c>
      <c r="J2361">
        <v>4.9563521049602004</v>
      </c>
      <c r="K2361">
        <v>67.780259030807102</v>
      </c>
      <c r="M2361">
        <v>99.999915897132098</v>
      </c>
      <c r="N2361">
        <v>0.96551724137931005</v>
      </c>
      <c r="O2361">
        <v>0.247524752475247</v>
      </c>
      <c r="P2361">
        <v>193.81818181818099</v>
      </c>
    </row>
    <row r="2362" spans="1:17" hidden="1" x14ac:dyDescent="0.3">
      <c r="A2362" t="s">
        <v>4885</v>
      </c>
      <c r="B2362" t="s">
        <v>4886</v>
      </c>
      <c r="C2362" t="str">
        <f>IFERROR(VLOOKUP(Table1[[#This Row],[Ticker]],[1]!Table1[[Symbol]:[Industry]],2,FALSE),"-")</f>
        <v>-</v>
      </c>
      <c r="E2362">
        <v>203.1889626</v>
      </c>
      <c r="F2362">
        <v>9.15</v>
      </c>
      <c r="G2362">
        <v>-14.760872545124601</v>
      </c>
      <c r="H2362">
        <v>-9.5494161701805105</v>
      </c>
      <c r="I2362">
        <v>-31.421942516666899</v>
      </c>
      <c r="J2362">
        <v>-0.171594153728099</v>
      </c>
      <c r="K2362">
        <v>9.4003615445870192</v>
      </c>
      <c r="L2362">
        <v>9.7208001186277606</v>
      </c>
      <c r="M2362">
        <v>48.601442182494303</v>
      </c>
      <c r="N2362">
        <v>1.3546794704429901</v>
      </c>
      <c r="O2362">
        <v>51.912568306010897</v>
      </c>
      <c r="P2362">
        <v>16.1167512690355</v>
      </c>
      <c r="Q2362">
        <v>-1.320950052144E-2</v>
      </c>
    </row>
    <row r="2363" spans="1:17" hidden="1" x14ac:dyDescent="0.3">
      <c r="A2363" t="s">
        <v>4887</v>
      </c>
      <c r="B2363" t="s">
        <v>4888</v>
      </c>
      <c r="C2363" t="str">
        <f>IFERROR(VLOOKUP(Table1[[#This Row],[Ticker]],[1]!Table1[[Symbol]:[Industry]],2,FALSE),"-")</f>
        <v>-</v>
      </c>
      <c r="D2363" t="s">
        <v>550</v>
      </c>
      <c r="E2363">
        <v>203.02145999999999</v>
      </c>
      <c r="F2363">
        <v>184.23</v>
      </c>
      <c r="G2363">
        <v>33.149002063025797</v>
      </c>
      <c r="H2363">
        <v>-9.2762496809669006</v>
      </c>
      <c r="I2363">
        <v>3.7710293863101501</v>
      </c>
      <c r="J2363">
        <v>4.0087264932776403</v>
      </c>
      <c r="K2363">
        <v>189.47808946361999</v>
      </c>
      <c r="L2363">
        <v>167.287576633925</v>
      </c>
      <c r="M2363">
        <v>42.9716121681356</v>
      </c>
      <c r="N2363">
        <v>0.31149513815346103</v>
      </c>
      <c r="O2363">
        <v>70.981924767953103</v>
      </c>
      <c r="P2363">
        <v>77.828185328185299</v>
      </c>
      <c r="Q2363">
        <v>5.2028447468354999E-2</v>
      </c>
    </row>
    <row r="2364" spans="1:17" hidden="1" x14ac:dyDescent="0.3">
      <c r="A2364" t="s">
        <v>4889</v>
      </c>
      <c r="B2364" t="s">
        <v>4890</v>
      </c>
      <c r="C2364" t="str">
        <f>IFERROR(VLOOKUP(Table1[[#This Row],[Ticker]],[1]!Table1[[Symbol]:[Industry]],2,FALSE),"-")</f>
        <v>-</v>
      </c>
      <c r="D2364" t="s">
        <v>193</v>
      </c>
      <c r="E2364">
        <v>202.65742162500001</v>
      </c>
      <c r="F2364">
        <v>14.84</v>
      </c>
      <c r="G2364">
        <v>90.972372312207796</v>
      </c>
      <c r="H2364">
        <v>39.440055137014497</v>
      </c>
      <c r="I2364">
        <v>76.583226811982996</v>
      </c>
      <c r="J2364">
        <v>-5.24697068165466</v>
      </c>
      <c r="K2364">
        <v>12.297350634418599</v>
      </c>
      <c r="L2364">
        <v>9.8130681916765994</v>
      </c>
      <c r="M2364">
        <v>66.325132800605104</v>
      </c>
      <c r="N2364">
        <v>1.93312520636298</v>
      </c>
      <c r="O2364">
        <v>6.60377358490567</v>
      </c>
      <c r="P2364">
        <v>141.30081300813001</v>
      </c>
      <c r="Q2364">
        <v>-2.2465162961983001E-2</v>
      </c>
    </row>
    <row r="2365" spans="1:17" hidden="1" x14ac:dyDescent="0.3">
      <c r="A2365" t="s">
        <v>4891</v>
      </c>
      <c r="B2365" t="s">
        <v>4892</v>
      </c>
      <c r="C2365" t="str">
        <f>IFERROR(VLOOKUP(Table1[[#This Row],[Ticker]],[1]!Table1[[Symbol]:[Industry]],2,FALSE),"-")</f>
        <v>-</v>
      </c>
      <c r="D2365" t="s">
        <v>46</v>
      </c>
      <c r="E2365">
        <v>202.34670299999999</v>
      </c>
      <c r="F2365">
        <v>178.05</v>
      </c>
      <c r="G2365">
        <v>46.192970908718799</v>
      </c>
      <c r="H2365">
        <v>-12.3303957569108</v>
      </c>
      <c r="I2365">
        <v>63.293949075572002</v>
      </c>
      <c r="J2365">
        <v>1.1548405227065699</v>
      </c>
      <c r="K2365">
        <v>185.35554790977901</v>
      </c>
      <c r="L2365">
        <v>150.65808331418299</v>
      </c>
      <c r="M2365">
        <v>39.102999623349703</v>
      </c>
      <c r="N2365">
        <v>0.211022214164271</v>
      </c>
      <c r="O2365">
        <v>25.2457174950856</v>
      </c>
      <c r="P2365">
        <v>97.8333333333333</v>
      </c>
      <c r="Q2365">
        <v>9.8377290621619998E-2</v>
      </c>
    </row>
    <row r="2366" spans="1:17" hidden="1" x14ac:dyDescent="0.3">
      <c r="A2366" t="s">
        <v>4893</v>
      </c>
      <c r="B2366" t="s">
        <v>4894</v>
      </c>
      <c r="C2366" t="str">
        <f>IFERROR(VLOOKUP(Table1[[#This Row],[Ticker]],[1]!Table1[[Symbol]:[Industry]],2,FALSE),"-")</f>
        <v>-</v>
      </c>
      <c r="D2366" t="s">
        <v>308</v>
      </c>
      <c r="E2366">
        <v>202.29302225000001</v>
      </c>
      <c r="F2366">
        <v>113.65</v>
      </c>
      <c r="G2366">
        <v>-25.669963454215502</v>
      </c>
      <c r="I2366">
        <v>-11.2648744538396</v>
      </c>
      <c r="M2366">
        <v>0</v>
      </c>
      <c r="O2366">
        <v>0</v>
      </c>
      <c r="P2366">
        <v>0</v>
      </c>
    </row>
    <row r="2367" spans="1:17" hidden="1" x14ac:dyDescent="0.3">
      <c r="A2367" t="s">
        <v>4895</v>
      </c>
      <c r="B2367" t="s">
        <v>4896</v>
      </c>
      <c r="C2367" t="str">
        <f>IFERROR(VLOOKUP(Table1[[#This Row],[Ticker]],[1]!Table1[[Symbol]:[Industry]],2,FALSE),"-")</f>
        <v>-</v>
      </c>
      <c r="D2367" t="s">
        <v>253</v>
      </c>
      <c r="E2367">
        <v>201.928198184</v>
      </c>
      <c r="F2367">
        <v>148.80000000000001</v>
      </c>
      <c r="G2367">
        <v>-45.358826555092101</v>
      </c>
      <c r="H2367">
        <v>4.8756951073516797E-2</v>
      </c>
      <c r="I2367">
        <v>-23.500054267602</v>
      </c>
      <c r="J2367">
        <v>-7.0301606884080003</v>
      </c>
      <c r="K2367">
        <v>149.29169773397101</v>
      </c>
      <c r="L2367">
        <v>163.60880403023</v>
      </c>
      <c r="M2367">
        <v>47.281967551471297</v>
      </c>
      <c r="N2367">
        <v>1.94052752330898</v>
      </c>
      <c r="O2367">
        <v>42.956462969425999</v>
      </c>
      <c r="P2367">
        <v>17.165354330708599</v>
      </c>
      <c r="Q2367">
        <v>-6.8783599835562995E-2</v>
      </c>
    </row>
    <row r="2368" spans="1:17" hidden="1" x14ac:dyDescent="0.3">
      <c r="A2368" t="s">
        <v>4897</v>
      </c>
      <c r="B2368" t="s">
        <v>4898</v>
      </c>
      <c r="C2368" t="str">
        <f>IFERROR(VLOOKUP(Table1[[#This Row],[Ticker]],[1]!Table1[[Symbol]:[Industry]],2,FALSE),"-")</f>
        <v>-</v>
      </c>
      <c r="E2368">
        <v>201.14400000000001</v>
      </c>
      <c r="F2368">
        <v>246.5</v>
      </c>
      <c r="G2368">
        <v>-1.35918651185965</v>
      </c>
      <c r="H2368">
        <v>-11.0750944308696</v>
      </c>
      <c r="I2368">
        <v>-17.062252831185202</v>
      </c>
      <c r="J2368">
        <v>-11.669089591152799</v>
      </c>
      <c r="K2368">
        <v>242.140024181115</v>
      </c>
      <c r="M2368">
        <v>41.230460184745802</v>
      </c>
      <c r="N2368">
        <v>0.68275652188614799</v>
      </c>
      <c r="O2368">
        <v>31.034482758620602</v>
      </c>
      <c r="P2368">
        <v>88.167938931297698</v>
      </c>
    </row>
    <row r="2369" spans="1:17" hidden="1" x14ac:dyDescent="0.3">
      <c r="A2369" t="s">
        <v>4899</v>
      </c>
      <c r="B2369" t="s">
        <v>4900</v>
      </c>
      <c r="C2369" t="str">
        <f>IFERROR(VLOOKUP(Table1[[#This Row],[Ticker]],[1]!Table1[[Symbol]:[Industry]],2,FALSE),"-")</f>
        <v>-</v>
      </c>
      <c r="D2369" t="s">
        <v>193</v>
      </c>
      <c r="E2369">
        <v>200.69813891999999</v>
      </c>
      <c r="F2369">
        <v>200.1</v>
      </c>
      <c r="G2369">
        <v>26.266255224599899</v>
      </c>
      <c r="H2369">
        <v>-6.7920204270239903</v>
      </c>
      <c r="I2369">
        <v>39.982291079040102</v>
      </c>
      <c r="J2369">
        <v>6.2870713253470906E-2</v>
      </c>
      <c r="K2369">
        <v>200.408966656909</v>
      </c>
      <c r="L2369">
        <v>165.98960163623099</v>
      </c>
      <c r="M2369">
        <v>40.627150881621702</v>
      </c>
      <c r="N2369">
        <v>0.49260629301202302</v>
      </c>
      <c r="O2369">
        <v>20.939530234882501</v>
      </c>
      <c r="P2369">
        <v>88.7735849056603</v>
      </c>
      <c r="Q2369">
        <v>0.134029883995262</v>
      </c>
    </row>
    <row r="2370" spans="1:17" hidden="1" x14ac:dyDescent="0.3">
      <c r="A2370" t="s">
        <v>4901</v>
      </c>
      <c r="B2370" t="s">
        <v>4902</v>
      </c>
      <c r="C2370" t="str">
        <f>IFERROR(VLOOKUP(Table1[[#This Row],[Ticker]],[1]!Table1[[Symbol]:[Industry]],2,FALSE),"-")</f>
        <v>-</v>
      </c>
      <c r="D2370" t="s">
        <v>1405</v>
      </c>
      <c r="E2370">
        <v>200.621746</v>
      </c>
      <c r="F2370">
        <v>133.72999999999999</v>
      </c>
      <c r="G2370">
        <v>26.123453117861601</v>
      </c>
      <c r="H2370">
        <v>-9.4364201064061106</v>
      </c>
      <c r="I2370">
        <v>-17.812743077179999</v>
      </c>
      <c r="J2370">
        <v>1.1309966590757501</v>
      </c>
      <c r="K2370">
        <v>145.18917435069699</v>
      </c>
      <c r="L2370">
        <v>139.715445613848</v>
      </c>
      <c r="M2370">
        <v>33.671445982575896</v>
      </c>
      <c r="N2370">
        <v>1.0712254381898001</v>
      </c>
      <c r="O2370">
        <v>47.162192477379797</v>
      </c>
      <c r="P2370">
        <v>53.712643678160902</v>
      </c>
      <c r="Q2370">
        <v>0.107532390569701</v>
      </c>
    </row>
    <row r="2371" spans="1:17" hidden="1" x14ac:dyDescent="0.3">
      <c r="A2371" t="s">
        <v>4903</v>
      </c>
      <c r="B2371" t="s">
        <v>4904</v>
      </c>
      <c r="C2371" t="str">
        <f>IFERROR(VLOOKUP(Table1[[#This Row],[Ticker]],[1]!Table1[[Symbol]:[Industry]],2,FALSE),"-")</f>
        <v>-</v>
      </c>
      <c r="D2371" t="s">
        <v>253</v>
      </c>
      <c r="E2371">
        <v>200.44885019500001</v>
      </c>
      <c r="F2371">
        <v>461.45</v>
      </c>
      <c r="G2371">
        <v>-19.613884391930998</v>
      </c>
      <c r="H2371">
        <v>-2.8097339606825602</v>
      </c>
      <c r="I2371">
        <v>-1.2517620447325299</v>
      </c>
      <c r="J2371">
        <v>-1.31953223715005</v>
      </c>
      <c r="K2371">
        <v>453.013463419988</v>
      </c>
      <c r="L2371">
        <v>433.46523242100602</v>
      </c>
      <c r="M2371">
        <v>45.121786374318098</v>
      </c>
      <c r="N2371">
        <v>0.628906909402553</v>
      </c>
      <c r="O2371">
        <v>15.819698775598599</v>
      </c>
      <c r="P2371">
        <v>32.600574712643599</v>
      </c>
      <c r="Q2371">
        <v>-0.11346018859995299</v>
      </c>
    </row>
    <row r="2372" spans="1:17" hidden="1" x14ac:dyDescent="0.3">
      <c r="A2372" t="s">
        <v>4905</v>
      </c>
      <c r="B2372" t="s">
        <v>4906</v>
      </c>
      <c r="C2372" t="str">
        <f>IFERROR(VLOOKUP(Table1[[#This Row],[Ticker]],[1]!Table1[[Symbol]:[Industry]],2,FALSE),"-")</f>
        <v>-</v>
      </c>
      <c r="D2372" t="s">
        <v>130</v>
      </c>
      <c r="E2372">
        <v>200.2423775</v>
      </c>
      <c r="F2372">
        <v>42.82</v>
      </c>
      <c r="G2372">
        <v>40.299028793846396</v>
      </c>
      <c r="H2372">
        <v>-13.246687312408101</v>
      </c>
      <c r="I2372">
        <v>-13.3905887395539</v>
      </c>
      <c r="J2372">
        <v>-8.6975160845580106</v>
      </c>
      <c r="K2372">
        <v>42.6513027658713</v>
      </c>
      <c r="L2372">
        <v>38.831729102741598</v>
      </c>
      <c r="M2372">
        <v>44.9044260924247</v>
      </c>
      <c r="N2372">
        <v>1.11282021029478</v>
      </c>
      <c r="O2372">
        <v>20.621205044371699</v>
      </c>
      <c r="Q2372">
        <v>1.0449626995687E-2</v>
      </c>
    </row>
    <row r="2373" spans="1:17" hidden="1" x14ac:dyDescent="0.3">
      <c r="A2373" t="s">
        <v>4907</v>
      </c>
      <c r="B2373" t="s">
        <v>4908</v>
      </c>
      <c r="C2373" t="str">
        <f>IFERROR(VLOOKUP(Table1[[#This Row],[Ticker]],[1]!Table1[[Symbol]:[Industry]],2,FALSE),"-")</f>
        <v>-</v>
      </c>
      <c r="D2373" t="s">
        <v>422</v>
      </c>
      <c r="E2373">
        <v>199.88550000000001</v>
      </c>
      <c r="F2373">
        <v>154.94999999999999</v>
      </c>
      <c r="G2373">
        <v>10.251089177363299</v>
      </c>
      <c r="H2373">
        <v>3.98561894557686</v>
      </c>
      <c r="I2373">
        <v>7.2437297526612499</v>
      </c>
      <c r="J2373">
        <v>-15.526958433793601</v>
      </c>
      <c r="K2373">
        <v>148.79900123751901</v>
      </c>
      <c r="M2373">
        <v>40.666530091451598</v>
      </c>
      <c r="N2373">
        <v>0.84157587812485801</v>
      </c>
      <c r="O2373">
        <v>25.621168118747899</v>
      </c>
      <c r="P2373">
        <v>61.406249999999901</v>
      </c>
    </row>
    <row r="2374" spans="1:17" hidden="1" x14ac:dyDescent="0.3">
      <c r="A2374" t="s">
        <v>4909</v>
      </c>
      <c r="B2374" t="s">
        <v>4910</v>
      </c>
      <c r="C2374" t="str">
        <f>IFERROR(VLOOKUP(Table1[[#This Row],[Ticker]],[1]!Table1[[Symbol]:[Industry]],2,FALSE),"-")</f>
        <v>-</v>
      </c>
      <c r="D2374" t="s">
        <v>647</v>
      </c>
      <c r="E2374">
        <v>199.86209740000001</v>
      </c>
      <c r="F2374">
        <v>88.27</v>
      </c>
      <c r="G2374">
        <v>-29.8256652086015</v>
      </c>
      <c r="H2374">
        <v>-9.7667623725979702</v>
      </c>
      <c r="I2374">
        <v>-22.327846746031099</v>
      </c>
      <c r="J2374">
        <v>-1.94640664282631</v>
      </c>
      <c r="K2374">
        <v>89.717439265243002</v>
      </c>
      <c r="L2374">
        <v>94.059377201727202</v>
      </c>
      <c r="M2374">
        <v>46.946284906400997</v>
      </c>
      <c r="N2374">
        <v>1.4646564768722601</v>
      </c>
      <c r="O2374">
        <v>38.778747026169697</v>
      </c>
      <c r="P2374">
        <v>12.3742838956078</v>
      </c>
      <c r="Q2374">
        <v>0.14290636845673499</v>
      </c>
    </row>
    <row r="2375" spans="1:17" hidden="1" x14ac:dyDescent="0.3">
      <c r="A2375" t="s">
        <v>4911</v>
      </c>
      <c r="B2375" t="s">
        <v>4912</v>
      </c>
      <c r="C2375" t="str">
        <f>IFERROR(VLOOKUP(Table1[[#This Row],[Ticker]],[1]!Table1[[Symbol]:[Industry]],2,FALSE),"-")</f>
        <v>-</v>
      </c>
      <c r="E2375">
        <v>199.61279999999999</v>
      </c>
      <c r="F2375">
        <v>191.2</v>
      </c>
      <c r="G2375">
        <v>-31.320099156164702</v>
      </c>
      <c r="H2375">
        <v>31.514885068987301</v>
      </c>
      <c r="I2375">
        <v>-8.0808485499001499</v>
      </c>
      <c r="J2375">
        <v>-11.9666776829156</v>
      </c>
      <c r="K2375">
        <v>154.105547304742</v>
      </c>
      <c r="L2375">
        <v>167.05104393151601</v>
      </c>
      <c r="M2375">
        <v>61.617081681323498</v>
      </c>
      <c r="N2375">
        <v>3.2838765008576298</v>
      </c>
      <c r="O2375">
        <v>35.983263598326303</v>
      </c>
      <c r="P2375">
        <v>66.260869565217305</v>
      </c>
    </row>
    <row r="2376" spans="1:17" hidden="1" x14ac:dyDescent="0.3">
      <c r="A2376" t="s">
        <v>4913</v>
      </c>
      <c r="B2376" t="s">
        <v>4914</v>
      </c>
      <c r="C2376" t="str">
        <f>IFERROR(VLOOKUP(Table1[[#This Row],[Ticker]],[1]!Table1[[Symbol]:[Industry]],2,FALSE),"-")</f>
        <v>-</v>
      </c>
      <c r="E2376">
        <v>199.58260404800001</v>
      </c>
      <c r="F2376">
        <v>81.86</v>
      </c>
      <c r="G2376">
        <v>182.94455115464399</v>
      </c>
      <c r="H2376">
        <v>6.7674324398670196</v>
      </c>
      <c r="I2376">
        <v>12.784223894394801</v>
      </c>
      <c r="J2376">
        <v>-24.609538562260699</v>
      </c>
      <c r="K2376">
        <v>71.3192808281227</v>
      </c>
      <c r="L2376">
        <v>57.353173720723497</v>
      </c>
      <c r="M2376">
        <v>45.747477589440301</v>
      </c>
      <c r="N2376">
        <v>1.9966974921851499</v>
      </c>
      <c r="O2376">
        <v>30.491082335695001</v>
      </c>
      <c r="P2376">
        <v>238.26446280991701</v>
      </c>
    </row>
    <row r="2377" spans="1:17" hidden="1" x14ac:dyDescent="0.3">
      <c r="A2377" t="s">
        <v>4915</v>
      </c>
      <c r="B2377" t="s">
        <v>4916</v>
      </c>
      <c r="C2377" t="str">
        <f>IFERROR(VLOOKUP(Table1[[#This Row],[Ticker]],[1]!Table1[[Symbol]:[Industry]],2,FALSE),"-")</f>
        <v>-</v>
      </c>
      <c r="D2377" t="s">
        <v>338</v>
      </c>
      <c r="E2377">
        <v>199.3689</v>
      </c>
      <c r="F2377">
        <v>285</v>
      </c>
      <c r="G2377">
        <v>-25.140862925115002</v>
      </c>
      <c r="H2377">
        <v>-7.4083118148225298</v>
      </c>
      <c r="I2377">
        <v>-10.7357739247391</v>
      </c>
      <c r="J2377">
        <v>8.7335684802480795</v>
      </c>
      <c r="K2377">
        <v>270.27989252963101</v>
      </c>
      <c r="M2377">
        <v>67.434592041592396</v>
      </c>
      <c r="N2377">
        <v>1</v>
      </c>
      <c r="O2377">
        <v>10.8771929824561</v>
      </c>
      <c r="P2377">
        <v>41.791044776119399</v>
      </c>
    </row>
    <row r="2378" spans="1:17" hidden="1" x14ac:dyDescent="0.3">
      <c r="A2378" t="s">
        <v>4917</v>
      </c>
      <c r="B2378" t="s">
        <v>4918</v>
      </c>
      <c r="C2378" t="str">
        <f>IFERROR(VLOOKUP(Table1[[#This Row],[Ticker]],[1]!Table1[[Symbol]:[Industry]],2,FALSE),"-")</f>
        <v>-</v>
      </c>
      <c r="D2378" t="s">
        <v>422</v>
      </c>
      <c r="E2378">
        <v>198.97471687500001</v>
      </c>
      <c r="F2378">
        <v>50.43</v>
      </c>
      <c r="G2378">
        <v>-13.7304379769798</v>
      </c>
      <c r="H2378">
        <v>29.007045919114901</v>
      </c>
      <c r="I2378">
        <v>-13.100181116713699</v>
      </c>
      <c r="J2378">
        <v>-19.293411898058199</v>
      </c>
      <c r="K2378">
        <v>43.843786500235801</v>
      </c>
      <c r="L2378">
        <v>41.622893790113302</v>
      </c>
      <c r="M2378">
        <v>49.404966569161097</v>
      </c>
      <c r="N2378">
        <v>3.6491460485619802</v>
      </c>
      <c r="O2378">
        <v>28.740558469886199</v>
      </c>
      <c r="P2378">
        <v>54.796372374234501</v>
      </c>
      <c r="Q2378">
        <v>7.5811240266845006E-2</v>
      </c>
    </row>
    <row r="2379" spans="1:17" hidden="1" x14ac:dyDescent="0.3">
      <c r="A2379" t="s">
        <v>4919</v>
      </c>
      <c r="B2379" t="s">
        <v>4920</v>
      </c>
      <c r="C2379" t="str">
        <f>IFERROR(VLOOKUP(Table1[[#This Row],[Ticker]],[1]!Table1[[Symbol]:[Industry]],2,FALSE),"-")</f>
        <v>-</v>
      </c>
      <c r="D2379" t="s">
        <v>78</v>
      </c>
      <c r="E2379">
        <v>198.56978175500001</v>
      </c>
      <c r="F2379">
        <v>247.55</v>
      </c>
      <c r="G2379">
        <v>1958.08424529999</v>
      </c>
      <c r="H2379">
        <v>29.334393546655001</v>
      </c>
      <c r="I2379">
        <v>137.12966698705901</v>
      </c>
      <c r="J2379">
        <v>-1.2285455011358799</v>
      </c>
      <c r="K2379">
        <v>210.346193799997</v>
      </c>
      <c r="M2379">
        <v>61.021923217109801</v>
      </c>
      <c r="N2379">
        <v>0.87435986992084802</v>
      </c>
      <c r="O2379">
        <v>6.3421531003837499</v>
      </c>
      <c r="P2379">
        <v>2086.8374558303799</v>
      </c>
    </row>
    <row r="2380" spans="1:17" hidden="1" x14ac:dyDescent="0.3">
      <c r="A2380" t="s">
        <v>4921</v>
      </c>
      <c r="B2380" t="s">
        <v>4922</v>
      </c>
      <c r="C2380" t="str">
        <f>IFERROR(VLOOKUP(Table1[[#This Row],[Ticker]],[1]!Table1[[Symbol]:[Industry]],2,FALSE),"-")</f>
        <v>-</v>
      </c>
      <c r="E2380">
        <v>198.29042999999999</v>
      </c>
      <c r="F2380">
        <v>313.85000000000002</v>
      </c>
      <c r="G2380">
        <v>239.52668537054501</v>
      </c>
      <c r="H2380">
        <v>2.3338545486711202</v>
      </c>
      <c r="I2380">
        <v>91.284334968554603</v>
      </c>
      <c r="J2380">
        <v>0.37282943292197002</v>
      </c>
      <c r="K2380">
        <v>291.41087559099401</v>
      </c>
      <c r="L2380">
        <v>217.708643101739</v>
      </c>
      <c r="M2380">
        <v>54.285516431790498</v>
      </c>
      <c r="N2380">
        <v>0.82317238805765303</v>
      </c>
      <c r="O2380">
        <v>8.3479369125378309</v>
      </c>
      <c r="P2380">
        <v>282.27771010962198</v>
      </c>
      <c r="Q2380">
        <v>0.114147635445509</v>
      </c>
    </row>
    <row r="2381" spans="1:17" hidden="1" x14ac:dyDescent="0.3">
      <c r="A2381" t="s">
        <v>4923</v>
      </c>
      <c r="B2381" t="s">
        <v>4924</v>
      </c>
      <c r="C2381" t="str">
        <f>IFERROR(VLOOKUP(Table1[[#This Row],[Ticker]],[1]!Table1[[Symbol]:[Industry]],2,FALSE),"-")</f>
        <v>-</v>
      </c>
      <c r="D2381" t="s">
        <v>384</v>
      </c>
      <c r="E2381">
        <v>198.25529652200001</v>
      </c>
      <c r="F2381">
        <v>67.819999999999993</v>
      </c>
      <c r="G2381">
        <v>-27.664183107394699</v>
      </c>
      <c r="H2381">
        <v>-5.8090220723445301</v>
      </c>
      <c r="I2381">
        <v>-25.956698353210701</v>
      </c>
      <c r="J2381">
        <v>0.81082342868947199</v>
      </c>
      <c r="K2381">
        <v>66.212760452656099</v>
      </c>
      <c r="L2381">
        <v>70.912637000776698</v>
      </c>
      <c r="M2381">
        <v>53.673033995269002</v>
      </c>
      <c r="N2381">
        <v>1.9523144810461599</v>
      </c>
      <c r="O2381">
        <v>51.061633736360903</v>
      </c>
      <c r="P2381">
        <v>14.6576500422654</v>
      </c>
      <c r="Q2381">
        <v>-6.5830441321818006E-2</v>
      </c>
    </row>
    <row r="2382" spans="1:17" hidden="1" x14ac:dyDescent="0.3">
      <c r="A2382" t="s">
        <v>4925</v>
      </c>
      <c r="B2382" t="s">
        <v>4926</v>
      </c>
      <c r="C2382" t="str">
        <f>IFERROR(VLOOKUP(Table1[[#This Row],[Ticker]],[1]!Table1[[Symbol]:[Industry]],2,FALSE),"-")</f>
        <v>-</v>
      </c>
      <c r="D2382" t="s">
        <v>130</v>
      </c>
      <c r="E2382">
        <v>198.23175136</v>
      </c>
      <c r="F2382">
        <v>468.4</v>
      </c>
      <c r="G2382">
        <v>-38.945282839514498</v>
      </c>
      <c r="H2382">
        <v>1.25685082080532</v>
      </c>
      <c r="I2382">
        <v>-13.894538729902401</v>
      </c>
      <c r="J2382">
        <v>-0.84704904506893797</v>
      </c>
      <c r="K2382">
        <v>462.39520622775098</v>
      </c>
      <c r="L2382">
        <v>451.67045333563999</v>
      </c>
      <c r="M2382">
        <v>47.205777789742498</v>
      </c>
      <c r="N2382">
        <v>1.1158286093738801</v>
      </c>
      <c r="O2382">
        <v>25.7472245943638</v>
      </c>
      <c r="P2382">
        <v>20.721649484536002</v>
      </c>
      <c r="Q2382">
        <v>8.2082395656843998E-2</v>
      </c>
    </row>
    <row r="2383" spans="1:17" hidden="1" x14ac:dyDescent="0.3">
      <c r="A2383" t="s">
        <v>4927</v>
      </c>
      <c r="B2383" t="s">
        <v>4928</v>
      </c>
      <c r="C2383" t="str">
        <f>IFERROR(VLOOKUP(Table1[[#This Row],[Ticker]],[1]!Table1[[Symbol]:[Industry]],2,FALSE),"-")</f>
        <v>-</v>
      </c>
      <c r="D2383" t="s">
        <v>409</v>
      </c>
      <c r="E2383">
        <v>198.0343001</v>
      </c>
      <c r="F2383">
        <v>86.45</v>
      </c>
      <c r="G2383">
        <v>48.976501192249103</v>
      </c>
      <c r="H2383">
        <v>9.7467583060870595</v>
      </c>
      <c r="I2383">
        <v>-30.3570597603441</v>
      </c>
      <c r="J2383">
        <v>-5.2241844206040797</v>
      </c>
      <c r="K2383">
        <v>91.485979086492804</v>
      </c>
      <c r="L2383">
        <v>86.210569255360696</v>
      </c>
      <c r="M2383">
        <v>34.721564490777801</v>
      </c>
      <c r="N2383">
        <v>2.0468306096314302</v>
      </c>
      <c r="O2383">
        <v>55.488721804511201</v>
      </c>
      <c r="P2383">
        <v>85.594675826534996</v>
      </c>
      <c r="Q2383">
        <v>3.0027261414285002E-2</v>
      </c>
    </row>
    <row r="2384" spans="1:17" hidden="1" x14ac:dyDescent="0.3">
      <c r="A2384" t="s">
        <v>4929</v>
      </c>
      <c r="B2384" t="s">
        <v>4930</v>
      </c>
      <c r="C2384" t="str">
        <f>IFERROR(VLOOKUP(Table1[[#This Row],[Ticker]],[1]!Table1[[Symbol]:[Industry]],2,FALSE),"-")</f>
        <v>-</v>
      </c>
      <c r="D2384" t="s">
        <v>1582</v>
      </c>
      <c r="E2384">
        <v>197.505</v>
      </c>
      <c r="F2384">
        <v>192.5</v>
      </c>
      <c r="G2384">
        <v>-34.003296787548798</v>
      </c>
      <c r="H2384">
        <v>28.678005153578901</v>
      </c>
      <c r="I2384">
        <v>-19.598207787172999</v>
      </c>
      <c r="J2384">
        <v>0.49750831740483398</v>
      </c>
      <c r="K2384">
        <v>172.158569661211</v>
      </c>
      <c r="M2384">
        <v>54.927599066133503</v>
      </c>
      <c r="N2384">
        <v>1.6147679554998</v>
      </c>
      <c r="O2384">
        <v>9.0909090909090793</v>
      </c>
      <c r="P2384">
        <v>65.948275862068897</v>
      </c>
    </row>
    <row r="2385" spans="1:17" hidden="1" x14ac:dyDescent="0.3">
      <c r="A2385" t="s">
        <v>4931</v>
      </c>
      <c r="B2385" t="s">
        <v>4932</v>
      </c>
      <c r="C2385" t="str">
        <f>IFERROR(VLOOKUP(Table1[[#This Row],[Ticker]],[1]!Table1[[Symbol]:[Industry]],2,FALSE),"-")</f>
        <v>-</v>
      </c>
      <c r="D2385" t="s">
        <v>989</v>
      </c>
      <c r="E2385">
        <v>197.48620686500001</v>
      </c>
      <c r="F2385">
        <v>113.65</v>
      </c>
      <c r="G2385">
        <v>41.415278088109702</v>
      </c>
      <c r="H2385">
        <v>1.56136668414146</v>
      </c>
      <c r="I2385">
        <v>28.939912124003801</v>
      </c>
      <c r="J2385">
        <v>1.8839225838695599</v>
      </c>
      <c r="K2385">
        <v>104.18188933329201</v>
      </c>
      <c r="L2385">
        <v>91.356008838580607</v>
      </c>
      <c r="M2385">
        <v>50.966114072021</v>
      </c>
      <c r="N2385">
        <v>0.54342543918949204</v>
      </c>
      <c r="O2385">
        <v>9.98680158380993</v>
      </c>
      <c r="P2385">
        <v>71.910452276508806</v>
      </c>
      <c r="Q2385">
        <v>4.9167931057798001E-2</v>
      </c>
    </row>
    <row r="2386" spans="1:17" hidden="1" x14ac:dyDescent="0.3">
      <c r="A2386" t="s">
        <v>4933</v>
      </c>
      <c r="B2386" t="s">
        <v>4934</v>
      </c>
      <c r="C2386" t="str">
        <f>IFERROR(VLOOKUP(Table1[[#This Row],[Ticker]],[1]!Table1[[Symbol]:[Industry]],2,FALSE),"-")</f>
        <v>-</v>
      </c>
      <c r="D2386" t="s">
        <v>153</v>
      </c>
      <c r="E2386">
        <v>197.4436475</v>
      </c>
      <c r="F2386">
        <v>215.35</v>
      </c>
      <c r="G2386">
        <v>38.719349522883597</v>
      </c>
      <c r="H2386">
        <v>-9.6546186567354599</v>
      </c>
      <c r="I2386">
        <v>24.175377118487301</v>
      </c>
      <c r="J2386">
        <v>2.4800906543547998</v>
      </c>
      <c r="K2386">
        <v>218.34088273459901</v>
      </c>
      <c r="L2386">
        <v>188.92392924570501</v>
      </c>
      <c r="M2386">
        <v>45.860982604072298</v>
      </c>
      <c r="N2386">
        <v>0.36347220095081001</v>
      </c>
      <c r="O2386">
        <v>36.521941026236298</v>
      </c>
      <c r="P2386">
        <v>87.260869565217305</v>
      </c>
      <c r="Q2386">
        <v>0.105728036466538</v>
      </c>
    </row>
    <row r="2387" spans="1:17" hidden="1" x14ac:dyDescent="0.3">
      <c r="A2387" t="s">
        <v>4935</v>
      </c>
      <c r="B2387" t="s">
        <v>4936</v>
      </c>
      <c r="C2387" t="str">
        <f>IFERROR(VLOOKUP(Table1[[#This Row],[Ticker]],[1]!Table1[[Symbol]:[Industry]],2,FALSE),"-")</f>
        <v>-</v>
      </c>
      <c r="D2387" t="s">
        <v>106</v>
      </c>
      <c r="E2387">
        <v>196.88854724999999</v>
      </c>
      <c r="F2387">
        <v>285.64999999999998</v>
      </c>
      <c r="G2387">
        <v>92.938205986026503</v>
      </c>
      <c r="H2387">
        <v>27.172962329255199</v>
      </c>
      <c r="I2387">
        <v>26.066856315391</v>
      </c>
      <c r="J2387">
        <v>14.997655534890299</v>
      </c>
      <c r="K2387">
        <v>225.136312579649</v>
      </c>
      <c r="L2387">
        <v>195.28314911883299</v>
      </c>
      <c r="M2387">
        <v>80.568029630071905</v>
      </c>
      <c r="N2387">
        <v>1.4424028911361</v>
      </c>
      <c r="O2387">
        <v>3.2207246630492099</v>
      </c>
      <c r="P2387">
        <v>120.408950617283</v>
      </c>
      <c r="Q2387">
        <v>2.8566904153354E-2</v>
      </c>
    </row>
    <row r="2388" spans="1:17" hidden="1" x14ac:dyDescent="0.3">
      <c r="A2388" t="s">
        <v>4937</v>
      </c>
      <c r="B2388" t="s">
        <v>4938</v>
      </c>
      <c r="C2388" t="str">
        <f>IFERROR(VLOOKUP(Table1[[#This Row],[Ticker]],[1]!Table1[[Symbol]:[Industry]],2,FALSE),"-")</f>
        <v>-</v>
      </c>
      <c r="D2388" t="s">
        <v>4939</v>
      </c>
      <c r="E2388">
        <v>196.41800000000001</v>
      </c>
      <c r="F2388">
        <v>106</v>
      </c>
      <c r="G2388">
        <v>-24.717582501834499</v>
      </c>
      <c r="H2388">
        <v>10.238514456156601</v>
      </c>
      <c r="I2388">
        <v>-8.7999155364883208</v>
      </c>
      <c r="J2388">
        <v>7.9798972120489697</v>
      </c>
      <c r="K2388">
        <v>94.8860952903227</v>
      </c>
      <c r="M2388">
        <v>67.399181522091695</v>
      </c>
      <c r="N2388">
        <v>2.1617254951752098</v>
      </c>
      <c r="O2388">
        <v>21.6037735849056</v>
      </c>
      <c r="P2388">
        <v>35.897435897435898</v>
      </c>
    </row>
    <row r="2389" spans="1:17" hidden="1" x14ac:dyDescent="0.3">
      <c r="A2389" t="s">
        <v>4940</v>
      </c>
      <c r="B2389" t="s">
        <v>4941</v>
      </c>
      <c r="C2389" t="str">
        <f>IFERROR(VLOOKUP(Table1[[#This Row],[Ticker]],[1]!Table1[[Symbol]:[Industry]],2,FALSE),"-")</f>
        <v>-</v>
      </c>
      <c r="D2389" t="s">
        <v>62</v>
      </c>
      <c r="E2389">
        <v>196.2375705</v>
      </c>
      <c r="F2389">
        <v>340.85</v>
      </c>
      <c r="G2389">
        <v>68.049843309069502</v>
      </c>
      <c r="H2389">
        <v>-16.227320734495802</v>
      </c>
      <c r="I2389">
        <v>27.207601678599801</v>
      </c>
      <c r="J2389">
        <v>-2.0797005400953501</v>
      </c>
      <c r="K2389">
        <v>345.19346474563599</v>
      </c>
      <c r="L2389">
        <v>283.82265351142502</v>
      </c>
      <c r="M2389">
        <v>35.820213358480203</v>
      </c>
      <c r="N2389">
        <v>0.50994955921608298</v>
      </c>
      <c r="O2389">
        <v>18.6739034766026</v>
      </c>
      <c r="P2389">
        <v>110.401234567901</v>
      </c>
      <c r="Q2389">
        <v>7.3046588862393E-2</v>
      </c>
    </row>
    <row r="2390" spans="1:17" hidden="1" x14ac:dyDescent="0.3">
      <c r="A2390" t="s">
        <v>4942</v>
      </c>
      <c r="B2390" t="s">
        <v>4943</v>
      </c>
      <c r="C2390" t="str">
        <f>IFERROR(VLOOKUP(Table1[[#This Row],[Ticker]],[1]!Table1[[Symbol]:[Industry]],2,FALSE),"-")</f>
        <v>-</v>
      </c>
      <c r="E2390">
        <v>196.1758724</v>
      </c>
      <c r="F2390">
        <v>487</v>
      </c>
      <c r="G2390">
        <v>-19.627502920737001</v>
      </c>
      <c r="H2390">
        <v>-3.9629679866952001</v>
      </c>
      <c r="I2390">
        <v>-30.098207787172999</v>
      </c>
      <c r="J2390">
        <v>-2.4451373436059498</v>
      </c>
      <c r="K2390">
        <v>500.29327861801602</v>
      </c>
      <c r="L2390">
        <v>499.04320754158903</v>
      </c>
      <c r="M2390">
        <v>45.3892378858054</v>
      </c>
      <c r="N2390">
        <v>1.0647965937958399</v>
      </c>
      <c r="O2390">
        <v>42.299794661190901</v>
      </c>
      <c r="P2390">
        <v>26.3294422827496</v>
      </c>
    </row>
    <row r="2391" spans="1:17" hidden="1" x14ac:dyDescent="0.3">
      <c r="A2391" t="s">
        <v>4944</v>
      </c>
      <c r="B2391" t="s">
        <v>4945</v>
      </c>
      <c r="C2391" t="str">
        <f>IFERROR(VLOOKUP(Table1[[#This Row],[Ticker]],[1]!Table1[[Symbol]:[Industry]],2,FALSE),"-")</f>
        <v>-</v>
      </c>
      <c r="E2391">
        <v>196.14384000000001</v>
      </c>
      <c r="F2391">
        <v>190.95</v>
      </c>
      <c r="G2391">
        <v>-4.1618501866368103</v>
      </c>
      <c r="H2391">
        <v>16.655489081292899</v>
      </c>
      <c r="I2391">
        <v>-25.7329595602226</v>
      </c>
      <c r="J2391">
        <v>2.5634154019336299</v>
      </c>
      <c r="K2391">
        <v>176.13887390591699</v>
      </c>
      <c r="L2391">
        <v>178.428510384221</v>
      </c>
      <c r="M2391">
        <v>74.349778256366605</v>
      </c>
      <c r="N2391">
        <v>1.0055988455988401</v>
      </c>
      <c r="O2391">
        <v>40.822204765645402</v>
      </c>
      <c r="P2391">
        <v>32.6041666666666</v>
      </c>
    </row>
    <row r="2392" spans="1:17" hidden="1" x14ac:dyDescent="0.3">
      <c r="A2392" t="s">
        <v>4946</v>
      </c>
      <c r="B2392" t="s">
        <v>4947</v>
      </c>
      <c r="C2392" t="str">
        <f>IFERROR(VLOOKUP(Table1[[#This Row],[Ticker]],[1]!Table1[[Symbol]:[Industry]],2,FALSE),"-")</f>
        <v>-</v>
      </c>
      <c r="D2392" t="s">
        <v>871</v>
      </c>
      <c r="E2392">
        <v>195.88800000000001</v>
      </c>
      <c r="F2392">
        <v>131.87</v>
      </c>
      <c r="G2392">
        <v>-29.903805139037601</v>
      </c>
      <c r="H2392">
        <v>-9.4881394431763297</v>
      </c>
      <c r="I2392">
        <v>-27.164109147717198</v>
      </c>
      <c r="J2392">
        <v>-3.3161109272771299</v>
      </c>
      <c r="K2392">
        <v>138.323449979396</v>
      </c>
      <c r="L2392">
        <v>138.18668600562501</v>
      </c>
      <c r="M2392">
        <v>27.823255790608801</v>
      </c>
      <c r="N2392">
        <v>0.71068293253665005</v>
      </c>
      <c r="O2392">
        <v>39.7209372867217</v>
      </c>
      <c r="P2392">
        <v>16.7507746790615</v>
      </c>
      <c r="Q2392">
        <v>5.3326939561046997E-2</v>
      </c>
    </row>
    <row r="2393" spans="1:17" hidden="1" x14ac:dyDescent="0.3">
      <c r="A2393" t="s">
        <v>4948</v>
      </c>
      <c r="B2393" t="s">
        <v>4949</v>
      </c>
      <c r="C2393" t="str">
        <f>IFERROR(VLOOKUP(Table1[[#This Row],[Ticker]],[1]!Table1[[Symbol]:[Industry]],2,FALSE),"-")</f>
        <v>-</v>
      </c>
      <c r="D2393" t="s">
        <v>114</v>
      </c>
      <c r="E2393">
        <v>195.687970474</v>
      </c>
      <c r="F2393">
        <v>91.69</v>
      </c>
      <c r="G2393">
        <v>2.6575382952596001</v>
      </c>
      <c r="H2393">
        <v>-2.31940261996577E-3</v>
      </c>
      <c r="I2393">
        <v>-40.734105223070401</v>
      </c>
      <c r="J2393">
        <v>-5.5373680102617104</v>
      </c>
      <c r="K2393">
        <v>88.711145740169599</v>
      </c>
      <c r="L2393">
        <v>90.864817905876095</v>
      </c>
      <c r="M2393">
        <v>46.252373793910401</v>
      </c>
      <c r="N2393">
        <v>2.4808720284421102</v>
      </c>
      <c r="O2393">
        <v>74.282909804776907</v>
      </c>
      <c r="P2393">
        <v>36.646795827123697</v>
      </c>
      <c r="Q2393">
        <v>4.3719718064472002E-2</v>
      </c>
    </row>
    <row r="2394" spans="1:17" hidden="1" x14ac:dyDescent="0.3">
      <c r="A2394" t="s">
        <v>4950</v>
      </c>
      <c r="B2394" t="s">
        <v>4951</v>
      </c>
      <c r="C2394" t="str">
        <f>IFERROR(VLOOKUP(Table1[[#This Row],[Ticker]],[1]!Table1[[Symbol]:[Industry]],2,FALSE),"-")</f>
        <v>-</v>
      </c>
      <c r="D2394" t="s">
        <v>944</v>
      </c>
      <c r="E2394">
        <v>195.67025000000001</v>
      </c>
      <c r="F2394">
        <v>98</v>
      </c>
      <c r="G2394">
        <v>10.1581723739202</v>
      </c>
      <c r="H2394">
        <v>-13.5693573727001</v>
      </c>
      <c r="I2394">
        <v>-10.3899387873445</v>
      </c>
      <c r="J2394">
        <v>-3.1796626667910601</v>
      </c>
      <c r="K2394">
        <v>104.09857361488</v>
      </c>
      <c r="L2394">
        <v>96.195748132682297</v>
      </c>
      <c r="M2394">
        <v>38.263676647947698</v>
      </c>
      <c r="N2394">
        <v>0.18950456247224601</v>
      </c>
      <c r="O2394">
        <v>51.428571428571402</v>
      </c>
      <c r="P2394">
        <v>53.125</v>
      </c>
      <c r="Q2394">
        <v>8.9204277110803004E-2</v>
      </c>
    </row>
    <row r="2395" spans="1:17" hidden="1" x14ac:dyDescent="0.3">
      <c r="A2395" t="s">
        <v>4952</v>
      </c>
      <c r="B2395" t="s">
        <v>4953</v>
      </c>
      <c r="C2395" t="str">
        <f>IFERROR(VLOOKUP(Table1[[#This Row],[Ticker]],[1]!Table1[[Symbol]:[Industry]],2,FALSE),"-")</f>
        <v>-</v>
      </c>
      <c r="D2395" t="s">
        <v>476</v>
      </c>
      <c r="E2395">
        <v>195.55219199999999</v>
      </c>
      <c r="F2395">
        <v>132</v>
      </c>
      <c r="G2395">
        <v>118.774480990228</v>
      </c>
      <c r="H2395">
        <v>-5.5528257362649702</v>
      </c>
      <c r="I2395">
        <v>147.558654957925</v>
      </c>
      <c r="J2395">
        <v>-1.8259088312985901</v>
      </c>
      <c r="K2395">
        <v>83.953247319887694</v>
      </c>
      <c r="M2395">
        <v>57.964516099610201</v>
      </c>
      <c r="N2395">
        <v>3.3902439024390199</v>
      </c>
      <c r="O2395">
        <v>6.3257575757575699</v>
      </c>
      <c r="P2395">
        <v>253.413654618473</v>
      </c>
    </row>
    <row r="2396" spans="1:17" hidden="1" x14ac:dyDescent="0.3">
      <c r="A2396" t="s">
        <v>4954</v>
      </c>
      <c r="B2396" t="s">
        <v>4955</v>
      </c>
      <c r="C2396" t="str">
        <f>IFERROR(VLOOKUP(Table1[[#This Row],[Ticker]],[1]!Table1[[Symbol]:[Industry]],2,FALSE),"-")</f>
        <v>-</v>
      </c>
      <c r="D2396" t="s">
        <v>647</v>
      </c>
      <c r="E2396">
        <v>195.36219120000001</v>
      </c>
      <c r="F2396">
        <v>58.96</v>
      </c>
      <c r="G2396">
        <v>-75.619029668137401</v>
      </c>
      <c r="H2396">
        <v>-16.0946904067725</v>
      </c>
      <c r="I2396">
        <v>-45.6808922513925</v>
      </c>
      <c r="J2396">
        <v>-2.9673816995156401</v>
      </c>
      <c r="K2396">
        <v>65.439796027629797</v>
      </c>
      <c r="L2396">
        <v>97.901012715275201</v>
      </c>
      <c r="M2396">
        <v>29.2611935696568</v>
      </c>
      <c r="N2396">
        <v>1.2353346698943599</v>
      </c>
      <c r="O2396">
        <v>124.98303934870999</v>
      </c>
      <c r="P2396">
        <v>1.3058419243986199</v>
      </c>
      <c r="Q2396">
        <v>0.18019762100091</v>
      </c>
    </row>
    <row r="2397" spans="1:17" hidden="1" x14ac:dyDescent="0.3">
      <c r="A2397" t="s">
        <v>4956</v>
      </c>
      <c r="B2397" t="s">
        <v>4957</v>
      </c>
      <c r="C2397" t="str">
        <f>IFERROR(VLOOKUP(Table1[[#This Row],[Ticker]],[1]!Table1[[Symbol]:[Industry]],2,FALSE),"-")</f>
        <v>-</v>
      </c>
      <c r="D2397" t="s">
        <v>49</v>
      </c>
      <c r="E2397">
        <v>195.12458658</v>
      </c>
      <c r="F2397">
        <v>1.54</v>
      </c>
      <c r="G2397">
        <v>-44.932099376545601</v>
      </c>
      <c r="H2397">
        <v>-4.7902208085630102E-2</v>
      </c>
      <c r="I2397">
        <v>-51.564341156971103</v>
      </c>
      <c r="J2397">
        <v>-9.8742444446136801</v>
      </c>
      <c r="K2397">
        <v>1.5214765439464699</v>
      </c>
      <c r="L2397">
        <v>1.7089722774532199</v>
      </c>
      <c r="M2397">
        <v>47.958715722493899</v>
      </c>
      <c r="N2397">
        <v>2.3706072229048201</v>
      </c>
      <c r="O2397">
        <v>92.857142857142804</v>
      </c>
      <c r="P2397">
        <v>18.4615384615384</v>
      </c>
      <c r="Q2397">
        <v>4.2308262535617001E-2</v>
      </c>
    </row>
    <row r="2398" spans="1:17" hidden="1" x14ac:dyDescent="0.3">
      <c r="A2398" t="s">
        <v>4958</v>
      </c>
      <c r="B2398" t="s">
        <v>3803</v>
      </c>
      <c r="C2398" t="str">
        <f>IFERROR(VLOOKUP(Table1[[#This Row],[Ticker]],[1]!Table1[[Symbol]:[Industry]],2,FALSE),"-")</f>
        <v>-</v>
      </c>
      <c r="D2398" t="s">
        <v>1391</v>
      </c>
      <c r="E2398">
        <v>195.12338800000001</v>
      </c>
      <c r="F2398">
        <v>123.88</v>
      </c>
      <c r="G2398">
        <v>7.88252859244405</v>
      </c>
      <c r="H2398">
        <v>2.8817970244003899</v>
      </c>
      <c r="I2398">
        <v>-13.258545339915599</v>
      </c>
      <c r="J2398">
        <v>-0.29065422798458701</v>
      </c>
      <c r="K2398">
        <v>118.46660689285901</v>
      </c>
      <c r="L2398">
        <v>113.44066392584</v>
      </c>
      <c r="M2398">
        <v>48.743333404759298</v>
      </c>
      <c r="N2398">
        <v>1.07845376803106</v>
      </c>
      <c r="O2398">
        <v>10.5505327736519</v>
      </c>
      <c r="P2398">
        <v>32.847184986595103</v>
      </c>
      <c r="Q2398">
        <v>-1.7668385035570001E-3</v>
      </c>
    </row>
    <row r="2399" spans="1:17" hidden="1" x14ac:dyDescent="0.3">
      <c r="A2399" t="s">
        <v>4959</v>
      </c>
      <c r="B2399" t="s">
        <v>4960</v>
      </c>
      <c r="C2399" t="str">
        <f>IFERROR(VLOOKUP(Table1[[#This Row],[Ticker]],[1]!Table1[[Symbol]:[Industry]],2,FALSE),"-")</f>
        <v>-</v>
      </c>
      <c r="D2399" t="s">
        <v>647</v>
      </c>
      <c r="E2399">
        <v>194.99518499999999</v>
      </c>
      <c r="F2399">
        <v>99.31</v>
      </c>
      <c r="G2399">
        <v>85.582961455378097</v>
      </c>
      <c r="H2399">
        <v>105.57305881670101</v>
      </c>
      <c r="I2399">
        <v>34.929737646852097</v>
      </c>
      <c r="J2399">
        <v>16.784741569127402</v>
      </c>
      <c r="K2399">
        <v>65.066405445476406</v>
      </c>
      <c r="L2399">
        <v>57.9393528660489</v>
      </c>
      <c r="M2399">
        <v>98.862509419732504</v>
      </c>
      <c r="N2399">
        <v>2.9715421188194</v>
      </c>
      <c r="O2399">
        <v>1.17812909072601</v>
      </c>
      <c r="P2399">
        <v>154.64102564102501</v>
      </c>
      <c r="Q2399">
        <v>0.104240225973011</v>
      </c>
    </row>
    <row r="2400" spans="1:17" hidden="1" x14ac:dyDescent="0.3">
      <c r="A2400" t="s">
        <v>4961</v>
      </c>
      <c r="B2400" t="s">
        <v>4962</v>
      </c>
      <c r="C2400" t="str">
        <f>IFERROR(VLOOKUP(Table1[[#This Row],[Ticker]],[1]!Table1[[Symbol]:[Industry]],2,FALSE),"-")</f>
        <v>-</v>
      </c>
      <c r="D2400" t="s">
        <v>140</v>
      </c>
      <c r="E2400">
        <v>194.73550392999999</v>
      </c>
      <c r="F2400">
        <v>107.69</v>
      </c>
      <c r="G2400">
        <v>30.6290205806175</v>
      </c>
      <c r="H2400">
        <v>9.5898903037226209</v>
      </c>
      <c r="I2400">
        <v>-4.8728570659716803</v>
      </c>
      <c r="J2400">
        <v>2.50484052270658</v>
      </c>
      <c r="K2400">
        <v>100.024277093134</v>
      </c>
      <c r="L2400">
        <v>93.024270964935099</v>
      </c>
      <c r="M2400">
        <v>54.738073832712303</v>
      </c>
      <c r="N2400">
        <v>2.6157100038876799</v>
      </c>
      <c r="O2400">
        <v>16.0274863032779</v>
      </c>
      <c r="P2400">
        <v>71.754385964912203</v>
      </c>
      <c r="Q2400">
        <v>3.7279382349263E-2</v>
      </c>
    </row>
    <row r="2401" spans="1:17" hidden="1" x14ac:dyDescent="0.3">
      <c r="A2401" t="s">
        <v>4963</v>
      </c>
      <c r="B2401" t="s">
        <v>4964</v>
      </c>
      <c r="C2401" t="str">
        <f>IFERROR(VLOOKUP(Table1[[#This Row],[Ticker]],[1]!Table1[[Symbol]:[Industry]],2,FALSE),"-")</f>
        <v>-</v>
      </c>
      <c r="D2401" t="s">
        <v>153</v>
      </c>
      <c r="E2401">
        <v>194.55539089999999</v>
      </c>
      <c r="F2401">
        <v>84.25</v>
      </c>
      <c r="G2401">
        <v>87.028849976736197</v>
      </c>
      <c r="H2401">
        <v>19.477933254436699</v>
      </c>
      <c r="I2401">
        <v>56.396817088448799</v>
      </c>
      <c r="J2401">
        <v>-6.90987613239996</v>
      </c>
      <c r="K2401">
        <v>77.5846772697695</v>
      </c>
      <c r="L2401">
        <v>60.8652677558524</v>
      </c>
      <c r="M2401">
        <v>39.911427718487197</v>
      </c>
      <c r="N2401">
        <v>1.1095023740732799</v>
      </c>
      <c r="O2401">
        <v>17.483679525222499</v>
      </c>
      <c r="P2401">
        <v>140.71428571428501</v>
      </c>
      <c r="Q2401">
        <v>0.138778052557051</v>
      </c>
    </row>
    <row r="2402" spans="1:17" hidden="1" x14ac:dyDescent="0.3">
      <c r="A2402" t="s">
        <v>4965</v>
      </c>
      <c r="B2402" t="s">
        <v>4966</v>
      </c>
      <c r="C2402" t="str">
        <f>IFERROR(VLOOKUP(Table1[[#This Row],[Ticker]],[1]!Table1[[Symbol]:[Industry]],2,FALSE),"-")</f>
        <v>-</v>
      </c>
      <c r="D2402" t="s">
        <v>75</v>
      </c>
      <c r="E2402">
        <v>194.53256469999999</v>
      </c>
      <c r="F2402">
        <v>34.18</v>
      </c>
      <c r="G2402">
        <v>-48.058700965568804</v>
      </c>
      <c r="H2402">
        <v>-9.9072513531490607</v>
      </c>
      <c r="I2402">
        <v>-55.5063100166455</v>
      </c>
      <c r="J2402">
        <v>-3.0450170271509802</v>
      </c>
      <c r="K2402">
        <v>37.326700851397803</v>
      </c>
      <c r="L2402">
        <v>44.788016697742599</v>
      </c>
      <c r="M2402">
        <v>31.669864412771201</v>
      </c>
      <c r="N2402">
        <v>0.22638137751049101</v>
      </c>
      <c r="O2402">
        <v>98.946752486834399</v>
      </c>
      <c r="P2402">
        <v>13.9333333333333</v>
      </c>
      <c r="Q2402">
        <v>-1.3597863950382E-2</v>
      </c>
    </row>
    <row r="2403" spans="1:17" hidden="1" x14ac:dyDescent="0.3">
      <c r="A2403" t="s">
        <v>4967</v>
      </c>
      <c r="B2403" t="s">
        <v>4968</v>
      </c>
      <c r="C2403" t="str">
        <f>IFERROR(VLOOKUP(Table1[[#This Row],[Ticker]],[1]!Table1[[Symbol]:[Industry]],2,FALSE),"-")</f>
        <v>-</v>
      </c>
      <c r="D2403" t="s">
        <v>140</v>
      </c>
      <c r="E2403">
        <v>194.38882799999999</v>
      </c>
      <c r="F2403">
        <v>3.86</v>
      </c>
      <c r="G2403">
        <v>-3.1302809145329999</v>
      </c>
      <c r="H2403">
        <v>4.1395655144139196</v>
      </c>
      <c r="I2403">
        <v>-22.935355003038701</v>
      </c>
      <c r="J2403">
        <v>-15.3364293185632</v>
      </c>
      <c r="K2403">
        <v>3.3523808565083</v>
      </c>
      <c r="L2403">
        <v>3.6854859516077498</v>
      </c>
      <c r="M2403">
        <v>65.652062370486206</v>
      </c>
      <c r="N2403">
        <v>3.1689597394442601</v>
      </c>
      <c r="O2403">
        <v>26.165803108808198</v>
      </c>
      <c r="P2403">
        <v>38.351254480286698</v>
      </c>
      <c r="Q2403">
        <v>0.12737470925517699</v>
      </c>
    </row>
    <row r="2404" spans="1:17" hidden="1" x14ac:dyDescent="0.3">
      <c r="A2404" t="s">
        <v>4969</v>
      </c>
      <c r="B2404" t="s">
        <v>4970</v>
      </c>
      <c r="C2404" t="str">
        <f>IFERROR(VLOOKUP(Table1[[#This Row],[Ticker]],[1]!Table1[[Symbol]:[Industry]],2,FALSE),"-")</f>
        <v>-</v>
      </c>
      <c r="D2404" t="s">
        <v>335</v>
      </c>
      <c r="E2404">
        <v>193.87400400000001</v>
      </c>
      <c r="F2404">
        <v>39.200000000000003</v>
      </c>
      <c r="G2404">
        <v>37.323799539547402</v>
      </c>
      <c r="H2404">
        <v>-7.0486194346257696</v>
      </c>
      <c r="I2404">
        <v>-4.7431353234048901</v>
      </c>
      <c r="J2404">
        <v>-5.6346711863118601</v>
      </c>
      <c r="K2404">
        <v>38.613973266589497</v>
      </c>
      <c r="L2404">
        <v>34.473286936785101</v>
      </c>
      <c r="M2404">
        <v>60.285690427734103</v>
      </c>
      <c r="N2404">
        <v>0.62225832452567298</v>
      </c>
      <c r="O2404">
        <v>19.6428571428571</v>
      </c>
      <c r="P2404">
        <v>85.781990521327003</v>
      </c>
      <c r="Q2404">
        <v>8.1426126155857995E-2</v>
      </c>
    </row>
    <row r="2405" spans="1:17" hidden="1" x14ac:dyDescent="0.3">
      <c r="A2405" t="s">
        <v>4971</v>
      </c>
      <c r="B2405" t="s">
        <v>4972</v>
      </c>
      <c r="C2405" t="str">
        <f>IFERROR(VLOOKUP(Table1[[#This Row],[Ticker]],[1]!Table1[[Symbol]:[Industry]],2,FALSE),"-")</f>
        <v>-</v>
      </c>
      <c r="D2405" t="s">
        <v>253</v>
      </c>
      <c r="E2405">
        <v>193.85222250000001</v>
      </c>
      <c r="F2405">
        <v>21.39</v>
      </c>
      <c r="G2405">
        <v>-16.258198748333101</v>
      </c>
      <c r="H2405">
        <v>-1.0509238632811899</v>
      </c>
      <c r="I2405">
        <v>-18.747573415777399</v>
      </c>
      <c r="J2405">
        <v>-1.0046320835402101</v>
      </c>
      <c r="K2405">
        <v>21.4278581605471</v>
      </c>
      <c r="L2405">
        <v>21.306795502400199</v>
      </c>
      <c r="M2405">
        <v>33.205524083337899</v>
      </c>
      <c r="N2405">
        <v>0.866660545469642</v>
      </c>
      <c r="O2405">
        <v>35.109864422627297</v>
      </c>
      <c r="P2405">
        <v>21.121177802944501</v>
      </c>
      <c r="Q2405">
        <v>3.8234664766572002E-2</v>
      </c>
    </row>
    <row r="2406" spans="1:17" hidden="1" x14ac:dyDescent="0.3">
      <c r="A2406" t="s">
        <v>4973</v>
      </c>
      <c r="B2406" t="s">
        <v>4974</v>
      </c>
      <c r="C2406" t="str">
        <f>IFERROR(VLOOKUP(Table1[[#This Row],[Ticker]],[1]!Table1[[Symbol]:[Industry]],2,FALSE),"-")</f>
        <v>-</v>
      </c>
      <c r="D2406" t="s">
        <v>550</v>
      </c>
      <c r="E2406">
        <v>193.46418</v>
      </c>
      <c r="F2406">
        <v>80.010000000000005</v>
      </c>
      <c r="G2406">
        <v>-34.883625090434698</v>
      </c>
      <c r="H2406">
        <v>-11.2360138450198</v>
      </c>
      <c r="I2406">
        <v>-24.570758081535001</v>
      </c>
      <c r="J2406">
        <v>-7.6941123568745802</v>
      </c>
      <c r="K2406">
        <v>84.607110095078298</v>
      </c>
      <c r="L2406">
        <v>92.128599725395105</v>
      </c>
      <c r="M2406">
        <v>35.730413521078297</v>
      </c>
      <c r="N2406">
        <v>1.2942241889911199</v>
      </c>
      <c r="O2406">
        <v>49.356330458692597</v>
      </c>
      <c r="P2406">
        <v>17.661764705882302</v>
      </c>
      <c r="Q2406">
        <v>1.0979547885268E-2</v>
      </c>
    </row>
    <row r="2407" spans="1:17" hidden="1" x14ac:dyDescent="0.3">
      <c r="A2407" t="s">
        <v>4975</v>
      </c>
      <c r="B2407" t="s">
        <v>4976</v>
      </c>
      <c r="C2407" t="str">
        <f>IFERROR(VLOOKUP(Table1[[#This Row],[Ticker]],[1]!Table1[[Symbol]:[Industry]],2,FALSE),"-")</f>
        <v>-</v>
      </c>
      <c r="D2407" t="s">
        <v>253</v>
      </c>
      <c r="E2407">
        <v>193.46339283</v>
      </c>
      <c r="F2407">
        <v>147.30000000000001</v>
      </c>
      <c r="G2407">
        <v>-49.624532375227403</v>
      </c>
      <c r="H2407">
        <v>-7.9169386742444097</v>
      </c>
      <c r="I2407">
        <v>-35.919605911640197</v>
      </c>
      <c r="J2407">
        <v>-0.302415713121091</v>
      </c>
      <c r="K2407">
        <v>155.81110905370701</v>
      </c>
      <c r="L2407">
        <v>171.62444302079399</v>
      </c>
      <c r="M2407">
        <v>33.2610477455666</v>
      </c>
      <c r="N2407">
        <v>0.89993577239640299</v>
      </c>
      <c r="O2407">
        <v>80.583842498302701</v>
      </c>
      <c r="P2407">
        <v>5.2142857142857197</v>
      </c>
      <c r="Q2407">
        <v>-2.4439042225277999E-2</v>
      </c>
    </row>
    <row r="2408" spans="1:17" hidden="1" x14ac:dyDescent="0.3">
      <c r="A2408" t="s">
        <v>4977</v>
      </c>
      <c r="B2408" t="s">
        <v>4978</v>
      </c>
      <c r="C2408" t="str">
        <f>IFERROR(VLOOKUP(Table1[[#This Row],[Ticker]],[1]!Table1[[Symbol]:[Industry]],2,FALSE),"-")</f>
        <v>-</v>
      </c>
      <c r="D2408" t="s">
        <v>21</v>
      </c>
      <c r="E2408">
        <v>193.408536</v>
      </c>
      <c r="F2408">
        <v>218.6</v>
      </c>
      <c r="G2408">
        <v>63.676073791345303</v>
      </c>
      <c r="H2408">
        <v>62.460790017587698</v>
      </c>
      <c r="I2408">
        <v>78.081162791721098</v>
      </c>
      <c r="J2408">
        <v>-12.009619142438</v>
      </c>
      <c r="K2408">
        <v>145.163031250209</v>
      </c>
      <c r="M2408">
        <v>79.717645072957396</v>
      </c>
      <c r="N2408">
        <v>2.2345704753961599</v>
      </c>
      <c r="O2408">
        <v>6.3586459286367703</v>
      </c>
      <c r="P2408">
        <v>124.20512820512801</v>
      </c>
    </row>
    <row r="2409" spans="1:17" hidden="1" x14ac:dyDescent="0.3">
      <c r="A2409" t="s">
        <v>4979</v>
      </c>
      <c r="B2409" t="s">
        <v>4980</v>
      </c>
      <c r="C2409" t="str">
        <f>IFERROR(VLOOKUP(Table1[[#This Row],[Ticker]],[1]!Table1[[Symbol]:[Industry]],2,FALSE),"-")</f>
        <v>-</v>
      </c>
      <c r="D2409" t="s">
        <v>170</v>
      </c>
      <c r="E2409">
        <v>193.33021353000001</v>
      </c>
      <c r="F2409">
        <v>169.23</v>
      </c>
      <c r="G2409">
        <v>47.278426939243801</v>
      </c>
      <c r="H2409">
        <v>10.6295972998408</v>
      </c>
      <c r="I2409">
        <v>17.6722684033031</v>
      </c>
      <c r="J2409">
        <v>-6.7657805350323796</v>
      </c>
      <c r="K2409">
        <v>160.09875941758301</v>
      </c>
      <c r="L2409">
        <v>141.76351853448</v>
      </c>
      <c r="M2409">
        <v>48.746826246345798</v>
      </c>
      <c r="N2409">
        <v>2.2154860169922701</v>
      </c>
      <c r="O2409">
        <v>24.446020209182699</v>
      </c>
      <c r="Q2409">
        <v>8.6336758583489007E-2</v>
      </c>
    </row>
    <row r="2410" spans="1:17" hidden="1" x14ac:dyDescent="0.3">
      <c r="A2410" t="s">
        <v>4981</v>
      </c>
      <c r="B2410" t="s">
        <v>4982</v>
      </c>
      <c r="C2410" t="str">
        <f>IFERROR(VLOOKUP(Table1[[#This Row],[Ticker]],[1]!Table1[[Symbol]:[Industry]],2,FALSE),"-")</f>
        <v>-</v>
      </c>
      <c r="D2410" t="s">
        <v>62</v>
      </c>
      <c r="E2410">
        <v>192.85813959999999</v>
      </c>
      <c r="F2410">
        <v>91.66</v>
      </c>
      <c r="G2410">
        <v>4.0681823348856403</v>
      </c>
      <c r="H2410">
        <v>-1.9028180562439601</v>
      </c>
      <c r="I2410">
        <v>-24.711522234765098</v>
      </c>
      <c r="J2410">
        <v>-3.1542572671814102</v>
      </c>
      <c r="K2410">
        <v>88.666280934180605</v>
      </c>
      <c r="L2410">
        <v>88.305070291307302</v>
      </c>
      <c r="M2410">
        <v>60.604739535609902</v>
      </c>
      <c r="N2410">
        <v>1.88326982566412</v>
      </c>
      <c r="O2410">
        <v>25.4636700850971</v>
      </c>
      <c r="P2410">
        <v>34.596182085168799</v>
      </c>
      <c r="Q2410">
        <v>4.6349921765292998E-2</v>
      </c>
    </row>
    <row r="2411" spans="1:17" hidden="1" x14ac:dyDescent="0.3">
      <c r="A2411" t="s">
        <v>4983</v>
      </c>
      <c r="B2411" t="s">
        <v>4984</v>
      </c>
      <c r="C2411" t="str">
        <f>IFERROR(VLOOKUP(Table1[[#This Row],[Ticker]],[1]!Table1[[Symbol]:[Industry]],2,FALSE),"-")</f>
        <v>-</v>
      </c>
      <c r="D2411" t="s">
        <v>293</v>
      </c>
      <c r="E2411">
        <v>192.49940000000001</v>
      </c>
      <c r="F2411">
        <v>125</v>
      </c>
      <c r="G2411">
        <v>-31.685001048200501</v>
      </c>
      <c r="H2411">
        <v>-5.17923836351817</v>
      </c>
      <c r="I2411">
        <v>-23.8522870412522</v>
      </c>
      <c r="J2411">
        <v>0.256474509634676</v>
      </c>
      <c r="K2411">
        <v>125.782355917936</v>
      </c>
      <c r="M2411">
        <v>50.810087800674197</v>
      </c>
      <c r="N2411">
        <v>0.74567627494456701</v>
      </c>
      <c r="O2411">
        <v>32.719999999999899</v>
      </c>
      <c r="P2411">
        <v>12.612612612612599</v>
      </c>
    </row>
    <row r="2412" spans="1:17" hidden="1" x14ac:dyDescent="0.3">
      <c r="A2412" t="s">
        <v>4985</v>
      </c>
      <c r="B2412" t="s">
        <v>4986</v>
      </c>
      <c r="C2412" t="str">
        <f>IFERROR(VLOOKUP(Table1[[#This Row],[Ticker]],[1]!Table1[[Symbol]:[Industry]],2,FALSE),"-")</f>
        <v>-</v>
      </c>
      <c r="D2412" t="s">
        <v>49</v>
      </c>
      <c r="E2412">
        <v>192.33955</v>
      </c>
      <c r="F2412">
        <v>118.6</v>
      </c>
      <c r="G2412">
        <v>30.691275833852998</v>
      </c>
      <c r="H2412">
        <v>-3.8080077744379799</v>
      </c>
      <c r="I2412">
        <v>-7.5482150747404297</v>
      </c>
      <c r="J2412">
        <v>0.12727292931783399</v>
      </c>
      <c r="K2412">
        <v>117.09101690076</v>
      </c>
      <c r="L2412">
        <v>110.61261878195199</v>
      </c>
      <c r="M2412">
        <v>50.954784725034699</v>
      </c>
      <c r="N2412">
        <v>1.9113772680696599</v>
      </c>
      <c r="O2412">
        <v>24.6205733558178</v>
      </c>
      <c r="P2412">
        <v>59.730639730639702</v>
      </c>
      <c r="Q2412">
        <v>-5.0383798790650004E-3</v>
      </c>
    </row>
    <row r="2413" spans="1:17" hidden="1" x14ac:dyDescent="0.3">
      <c r="A2413" t="s">
        <v>4987</v>
      </c>
      <c r="B2413" t="s">
        <v>4988</v>
      </c>
      <c r="C2413" t="str">
        <f>IFERROR(VLOOKUP(Table1[[#This Row],[Ticker]],[1]!Table1[[Symbol]:[Industry]],2,FALSE),"-")</f>
        <v>-</v>
      </c>
      <c r="D2413" t="s">
        <v>62</v>
      </c>
      <c r="E2413">
        <v>192.007315428</v>
      </c>
      <c r="F2413">
        <v>121.49</v>
      </c>
      <c r="G2413">
        <v>2.7549836916618302</v>
      </c>
      <c r="H2413">
        <v>-4.4690157062697704</v>
      </c>
      <c r="I2413">
        <v>-7.9131092475445</v>
      </c>
      <c r="J2413">
        <v>-1.6540706820761699</v>
      </c>
      <c r="K2413">
        <v>114.53498235033</v>
      </c>
      <c r="L2413">
        <v>106.22566541649999</v>
      </c>
      <c r="M2413">
        <v>56.692644393577901</v>
      </c>
      <c r="N2413">
        <v>1.0358893641893001</v>
      </c>
      <c r="O2413">
        <v>9.0213186270474903</v>
      </c>
      <c r="P2413">
        <v>49.618226600985203</v>
      </c>
      <c r="Q2413">
        <v>-8.187832797946E-3</v>
      </c>
    </row>
    <row r="2414" spans="1:17" hidden="1" x14ac:dyDescent="0.3">
      <c r="A2414" t="s">
        <v>4989</v>
      </c>
      <c r="B2414" t="s">
        <v>4990</v>
      </c>
      <c r="C2414" t="str">
        <f>IFERROR(VLOOKUP(Table1[[#This Row],[Ticker]],[1]!Table1[[Symbol]:[Industry]],2,FALSE),"-")</f>
        <v>-</v>
      </c>
      <c r="E2414">
        <v>191.6017425</v>
      </c>
      <c r="F2414">
        <v>94.85</v>
      </c>
      <c r="G2414">
        <v>147.04424011105101</v>
      </c>
      <c r="H2414">
        <v>-19.892918018088601</v>
      </c>
      <c r="I2414">
        <v>-31.991995222749001</v>
      </c>
      <c r="J2414">
        <v>-12.1419493798972</v>
      </c>
      <c r="K2414">
        <v>123.976570482418</v>
      </c>
      <c r="L2414">
        <v>111.966132021449</v>
      </c>
      <c r="M2414">
        <v>19.8681409374088</v>
      </c>
      <c r="N2414">
        <v>1.11624508797954</v>
      </c>
      <c r="O2414">
        <v>112.651555086979</v>
      </c>
      <c r="P2414">
        <v>194.565217391304</v>
      </c>
    </row>
    <row r="2415" spans="1:17" hidden="1" x14ac:dyDescent="0.3">
      <c r="A2415" t="s">
        <v>4991</v>
      </c>
      <c r="B2415" t="s">
        <v>4992</v>
      </c>
      <c r="C2415" t="str">
        <f>IFERROR(VLOOKUP(Table1[[#This Row],[Ticker]],[1]!Table1[[Symbol]:[Industry]],2,FALSE),"-")</f>
        <v>-</v>
      </c>
      <c r="D2415" t="s">
        <v>1391</v>
      </c>
      <c r="E2415">
        <v>191.42619525000001</v>
      </c>
      <c r="F2415">
        <v>108.26</v>
      </c>
      <c r="G2415">
        <v>-7.8316122429004695E-2</v>
      </c>
      <c r="H2415">
        <v>0.57366738845988796</v>
      </c>
      <c r="I2415">
        <v>-16.091248080213301</v>
      </c>
      <c r="J2415">
        <v>-3.86524047012146</v>
      </c>
      <c r="K2415">
        <v>107.506635374819</v>
      </c>
      <c r="L2415">
        <v>104.50791307157</v>
      </c>
      <c r="M2415">
        <v>38.458797302778201</v>
      </c>
      <c r="N2415">
        <v>1.5271469917974001</v>
      </c>
      <c r="O2415">
        <v>28.209865139479</v>
      </c>
      <c r="P2415">
        <v>30.669885334942599</v>
      </c>
      <c r="Q2415">
        <v>-4.6011704277448003E-2</v>
      </c>
    </row>
    <row r="2416" spans="1:17" hidden="1" x14ac:dyDescent="0.3">
      <c r="A2416" t="s">
        <v>4993</v>
      </c>
      <c r="B2416" t="s">
        <v>4994</v>
      </c>
      <c r="C2416" t="str">
        <f>IFERROR(VLOOKUP(Table1[[#This Row],[Ticker]],[1]!Table1[[Symbol]:[Industry]],2,FALSE),"-")</f>
        <v>-</v>
      </c>
      <c r="D2416" t="s">
        <v>62</v>
      </c>
      <c r="E2416">
        <v>191.022346645</v>
      </c>
      <c r="F2416">
        <v>156.65</v>
      </c>
      <c r="G2416">
        <v>-0.299815394991856</v>
      </c>
      <c r="H2416">
        <v>-1.18160544774913</v>
      </c>
      <c r="I2416">
        <v>-22.611790130127101</v>
      </c>
      <c r="J2416">
        <v>-4.9634914456253902</v>
      </c>
      <c r="K2416">
        <v>155.313943691779</v>
      </c>
      <c r="L2416">
        <v>151.95597323716399</v>
      </c>
      <c r="M2416">
        <v>48.316512678398098</v>
      </c>
      <c r="N2416">
        <v>1.24798190547202</v>
      </c>
      <c r="O2416">
        <v>29.971273539738199</v>
      </c>
      <c r="P2416">
        <v>36.3952982150631</v>
      </c>
      <c r="Q2416">
        <v>0.114365872950414</v>
      </c>
    </row>
    <row r="2417" spans="1:17" hidden="1" x14ac:dyDescent="0.3">
      <c r="A2417" t="s">
        <v>4995</v>
      </c>
      <c r="B2417" t="s">
        <v>4996</v>
      </c>
      <c r="C2417" t="str">
        <f>IFERROR(VLOOKUP(Table1[[#This Row],[Ticker]],[1]!Table1[[Symbol]:[Industry]],2,FALSE),"-")</f>
        <v>-</v>
      </c>
      <c r="D2417" t="s">
        <v>308</v>
      </c>
      <c r="E2417">
        <v>190.13129869400001</v>
      </c>
      <c r="F2417">
        <v>42.31</v>
      </c>
      <c r="G2417">
        <v>249.08645815783001</v>
      </c>
      <c r="H2417">
        <v>-5.8819264163429699</v>
      </c>
      <c r="I2417">
        <v>167.457128181206</v>
      </c>
      <c r="J2417">
        <v>-6.2271856210842698</v>
      </c>
      <c r="K2417">
        <v>34.262259999164002</v>
      </c>
      <c r="L2417">
        <v>21.843731593083898</v>
      </c>
      <c r="M2417">
        <v>53.979655897630003</v>
      </c>
      <c r="N2417">
        <v>0.401964495554056</v>
      </c>
      <c r="O2417">
        <v>9.9030961947529992</v>
      </c>
      <c r="P2417">
        <v>323.099999999999</v>
      </c>
      <c r="Q2417">
        <v>7.4437410597086001E-2</v>
      </c>
    </row>
    <row r="2418" spans="1:17" hidden="1" x14ac:dyDescent="0.3">
      <c r="A2418" t="s">
        <v>4997</v>
      </c>
      <c r="B2418" t="s">
        <v>4998</v>
      </c>
      <c r="C2418" t="str">
        <f>IFERROR(VLOOKUP(Table1[[#This Row],[Ticker]],[1]!Table1[[Symbol]:[Industry]],2,FALSE),"-")</f>
        <v>-</v>
      </c>
      <c r="D2418" t="s">
        <v>253</v>
      </c>
      <c r="E2418">
        <v>190.05945222</v>
      </c>
      <c r="F2418">
        <v>19.66</v>
      </c>
      <c r="G2418">
        <v>203.09257835180401</v>
      </c>
      <c r="H2418">
        <v>40.269367339118801</v>
      </c>
      <c r="I2418">
        <v>57.057043354379402</v>
      </c>
      <c r="J2418">
        <v>-8.6934406313756796</v>
      </c>
      <c r="K2418">
        <v>15.7331764073037</v>
      </c>
      <c r="L2418">
        <v>11.622596673800199</v>
      </c>
      <c r="M2418">
        <v>50.517085956194897</v>
      </c>
      <c r="N2418">
        <v>1.3034512205120099</v>
      </c>
      <c r="O2418">
        <v>15.0050864699898</v>
      </c>
      <c r="P2418">
        <v>264.07407407407402</v>
      </c>
    </row>
    <row r="2419" spans="1:17" hidden="1" x14ac:dyDescent="0.3">
      <c r="A2419" t="s">
        <v>4999</v>
      </c>
      <c r="B2419" t="s">
        <v>5000</v>
      </c>
      <c r="C2419" t="str">
        <f>IFERROR(VLOOKUP(Table1[[#This Row],[Ticker]],[1]!Table1[[Symbol]:[Industry]],2,FALSE),"-")</f>
        <v>-</v>
      </c>
      <c r="E2419">
        <v>190.054475</v>
      </c>
      <c r="F2419">
        <v>90.61</v>
      </c>
      <c r="G2419">
        <v>15.797639980601</v>
      </c>
      <c r="H2419">
        <v>10.6635445327728</v>
      </c>
      <c r="I2419">
        <v>31.992042542207699</v>
      </c>
      <c r="J2419">
        <v>10.5651422993597</v>
      </c>
      <c r="K2419">
        <v>81.7076160413027</v>
      </c>
      <c r="L2419">
        <v>75.308898896410099</v>
      </c>
      <c r="M2419">
        <v>67.000846521673907</v>
      </c>
      <c r="N2419">
        <v>1.84502745576571</v>
      </c>
      <c r="O2419">
        <v>24.655115329433801</v>
      </c>
      <c r="P2419">
        <v>61.486366066654703</v>
      </c>
    </row>
    <row r="2420" spans="1:17" hidden="1" x14ac:dyDescent="0.3">
      <c r="A2420" t="s">
        <v>5001</v>
      </c>
      <c r="B2420" t="s">
        <v>5002</v>
      </c>
      <c r="C2420" t="str">
        <f>IFERROR(VLOOKUP(Table1[[#This Row],[Ticker]],[1]!Table1[[Symbol]:[Industry]],2,FALSE),"-")</f>
        <v>-</v>
      </c>
      <c r="E2420">
        <v>189.98400000000001</v>
      </c>
      <c r="F2420">
        <v>296.85000000000002</v>
      </c>
      <c r="G2420">
        <v>1560.9777638185101</v>
      </c>
      <c r="H2420">
        <v>9.5164972591215999</v>
      </c>
      <c r="I2420">
        <v>452.23170868966798</v>
      </c>
      <c r="J2420">
        <v>7.1463109894558503</v>
      </c>
      <c r="K2420">
        <v>224.533653813125</v>
      </c>
      <c r="L2420">
        <v>129.77642638354499</v>
      </c>
      <c r="M2420">
        <v>91.521596351422801</v>
      </c>
      <c r="N2420">
        <v>0.48368886042512299</v>
      </c>
      <c r="O2420">
        <v>0</v>
      </c>
      <c r="P2420">
        <v>1606.03448275862</v>
      </c>
      <c r="Q2420">
        <v>0.217562045507252</v>
      </c>
    </row>
    <row r="2421" spans="1:17" hidden="1" x14ac:dyDescent="0.3">
      <c r="A2421" t="s">
        <v>5003</v>
      </c>
      <c r="B2421" t="s">
        <v>5004</v>
      </c>
      <c r="C2421" t="str">
        <f>IFERROR(VLOOKUP(Table1[[#This Row],[Ticker]],[1]!Table1[[Symbol]:[Industry]],2,FALSE),"-")</f>
        <v>-</v>
      </c>
      <c r="D2421" t="s">
        <v>130</v>
      </c>
      <c r="E2421">
        <v>189.960420228</v>
      </c>
      <c r="F2421">
        <v>4.53</v>
      </c>
      <c r="G2421">
        <v>22.8546267097189</v>
      </c>
      <c r="H2421">
        <v>2.8233181809494798</v>
      </c>
      <c r="I2421">
        <v>-12.7866135842744</v>
      </c>
      <c r="J2421">
        <v>5.0382779413899099</v>
      </c>
      <c r="K2421">
        <v>4.0811066404262704</v>
      </c>
      <c r="L2421">
        <v>3.7046080443035199</v>
      </c>
      <c r="M2421">
        <v>67.979331027579093</v>
      </c>
      <c r="N2421">
        <v>0.99646067756563605</v>
      </c>
      <c r="O2421">
        <v>21.412803532008802</v>
      </c>
      <c r="P2421">
        <v>77.647058823529406</v>
      </c>
      <c r="Q2421">
        <v>6.7918338177024001E-2</v>
      </c>
    </row>
    <row r="2422" spans="1:17" hidden="1" x14ac:dyDescent="0.3">
      <c r="A2422" t="s">
        <v>5005</v>
      </c>
      <c r="B2422" t="s">
        <v>5006</v>
      </c>
      <c r="C2422" t="str">
        <f>IFERROR(VLOOKUP(Table1[[#This Row],[Ticker]],[1]!Table1[[Symbol]:[Industry]],2,FALSE),"-")</f>
        <v>-</v>
      </c>
      <c r="D2422" t="s">
        <v>384</v>
      </c>
      <c r="E2422">
        <v>189.78627779999999</v>
      </c>
      <c r="F2422">
        <v>126</v>
      </c>
      <c r="G2422">
        <v>-42.281479006829699</v>
      </c>
      <c r="H2422">
        <v>-18.179693793485399</v>
      </c>
      <c r="I2422">
        <v>-27.8763900064538</v>
      </c>
      <c r="K2422">
        <v>106.66061506756201</v>
      </c>
      <c r="L2422">
        <v>84.6295505837805</v>
      </c>
      <c r="M2422">
        <v>25.156977339611601</v>
      </c>
      <c r="N2422">
        <v>0.8</v>
      </c>
      <c r="O2422">
        <v>19.9206349206349</v>
      </c>
      <c r="P2422">
        <v>6.4189189189188998</v>
      </c>
    </row>
    <row r="2423" spans="1:17" hidden="1" x14ac:dyDescent="0.3">
      <c r="A2423" t="s">
        <v>5007</v>
      </c>
      <c r="B2423" t="s">
        <v>5008</v>
      </c>
      <c r="C2423" t="str">
        <f>IFERROR(VLOOKUP(Table1[[#This Row],[Ticker]],[1]!Table1[[Symbol]:[Industry]],2,FALSE),"-")</f>
        <v>-</v>
      </c>
      <c r="D2423" t="s">
        <v>647</v>
      </c>
      <c r="E2423">
        <v>189.102966404</v>
      </c>
      <c r="F2423">
        <v>119.24</v>
      </c>
      <c r="G2423">
        <v>-0.94192998141219697</v>
      </c>
      <c r="H2423">
        <v>-1.4524362142696201</v>
      </c>
      <c r="I2423">
        <v>-1.9205369939589001</v>
      </c>
      <c r="J2423">
        <v>0.72374599534339301</v>
      </c>
      <c r="K2423">
        <v>121.932365613901</v>
      </c>
      <c r="L2423">
        <v>114.649624382262</v>
      </c>
      <c r="M2423">
        <v>36.484673045960101</v>
      </c>
      <c r="N2423">
        <v>0.21944069483121201</v>
      </c>
      <c r="O2423">
        <v>35.852063066085201</v>
      </c>
      <c r="P2423">
        <v>39.461988304093502</v>
      </c>
      <c r="Q2423">
        <v>6.4937042091376004E-2</v>
      </c>
    </row>
    <row r="2424" spans="1:17" hidden="1" x14ac:dyDescent="0.3">
      <c r="A2424" t="s">
        <v>5009</v>
      </c>
      <c r="B2424" t="s">
        <v>5010</v>
      </c>
      <c r="C2424" t="str">
        <f>IFERROR(VLOOKUP(Table1[[#This Row],[Ticker]],[1]!Table1[[Symbol]:[Industry]],2,FALSE),"-")</f>
        <v>-</v>
      </c>
      <c r="D2424" t="s">
        <v>409</v>
      </c>
      <c r="E2424">
        <v>189.08239499999999</v>
      </c>
      <c r="F2424">
        <v>3.33</v>
      </c>
      <c r="G2424">
        <v>-92.732277994274796</v>
      </c>
      <c r="H2424">
        <v>-15.9508162953572</v>
      </c>
      <c r="I2424">
        <v>-56.040993856824699</v>
      </c>
      <c r="J2424">
        <v>-8.8768019893707102</v>
      </c>
      <c r="K2424">
        <v>3.6360824206801299</v>
      </c>
      <c r="L2424">
        <v>5.3096533470528602</v>
      </c>
      <c r="M2424">
        <v>45.668132388291802</v>
      </c>
      <c r="N2424">
        <v>2.8473454434510201</v>
      </c>
      <c r="O2424">
        <v>272.37237237237201</v>
      </c>
      <c r="P2424">
        <v>5.71428571428571</v>
      </c>
      <c r="Q2424">
        <v>3.1732488630783998E-2</v>
      </c>
    </row>
    <row r="2425" spans="1:17" hidden="1" x14ac:dyDescent="0.3">
      <c r="A2425" t="s">
        <v>5011</v>
      </c>
      <c r="B2425" t="s">
        <v>5012</v>
      </c>
      <c r="C2425" t="str">
        <f>IFERROR(VLOOKUP(Table1[[#This Row],[Ticker]],[1]!Table1[[Symbol]:[Industry]],2,FALSE),"-")</f>
        <v>-</v>
      </c>
      <c r="E2425">
        <v>188.78266199999999</v>
      </c>
      <c r="F2425">
        <v>195.1</v>
      </c>
      <c r="G2425">
        <v>-5.6453556412349304</v>
      </c>
      <c r="H2425">
        <v>13.228904009897001</v>
      </c>
      <c r="I2425">
        <v>7.8437946548294004</v>
      </c>
      <c r="J2425">
        <v>7.4202972831618403</v>
      </c>
      <c r="K2425">
        <v>150.01790729848699</v>
      </c>
      <c r="L2425">
        <v>152.12249635919301</v>
      </c>
      <c r="M2425">
        <v>82.766718696213204</v>
      </c>
      <c r="N2425">
        <v>2.9629514321295098</v>
      </c>
      <c r="O2425">
        <v>1.33264992311634</v>
      </c>
      <c r="P2425">
        <v>71.065322227093304</v>
      </c>
    </row>
    <row r="2426" spans="1:17" hidden="1" x14ac:dyDescent="0.3">
      <c r="A2426" t="s">
        <v>5013</v>
      </c>
      <c r="B2426" t="s">
        <v>5014</v>
      </c>
      <c r="C2426" t="str">
        <f>IFERROR(VLOOKUP(Table1[[#This Row],[Ticker]],[1]!Table1[[Symbol]:[Industry]],2,FALSE),"-")</f>
        <v>-</v>
      </c>
      <c r="D2426" t="s">
        <v>901</v>
      </c>
      <c r="E2426">
        <v>188.77449999999999</v>
      </c>
      <c r="F2426">
        <v>608.95000000000005</v>
      </c>
      <c r="G2426">
        <v>135.23406396652101</v>
      </c>
      <c r="H2426">
        <v>-12.854583805470099</v>
      </c>
      <c r="I2426">
        <v>45.438676755630198</v>
      </c>
      <c r="J2426">
        <v>-2.96764794019722</v>
      </c>
      <c r="K2426">
        <v>612.48619663211502</v>
      </c>
      <c r="L2426">
        <v>489.42147978639099</v>
      </c>
      <c r="M2426">
        <v>40.559418723136197</v>
      </c>
      <c r="N2426">
        <v>0.40151909628832699</v>
      </c>
      <c r="O2426">
        <v>20.601034567698399</v>
      </c>
      <c r="P2426">
        <v>164.76086956521701</v>
      </c>
      <c r="Q2426">
        <v>7.2236584601981998E-2</v>
      </c>
    </row>
    <row r="2427" spans="1:17" hidden="1" x14ac:dyDescent="0.3">
      <c r="A2427" t="s">
        <v>5015</v>
      </c>
      <c r="B2427" t="s">
        <v>5016</v>
      </c>
      <c r="C2427" t="str">
        <f>IFERROR(VLOOKUP(Table1[[#This Row],[Ticker]],[1]!Table1[[Symbol]:[Industry]],2,FALSE),"-")</f>
        <v>-</v>
      </c>
      <c r="D2427" t="s">
        <v>481</v>
      </c>
      <c r="E2427">
        <v>188.687880202</v>
      </c>
      <c r="F2427">
        <v>3.81</v>
      </c>
      <c r="G2427">
        <v>-10.215417999670001</v>
      </c>
      <c r="H2427">
        <v>-14.9392947553673</v>
      </c>
      <c r="I2427">
        <v>-40.709318898284103</v>
      </c>
      <c r="J2427">
        <v>-1.17539938879391E-2</v>
      </c>
      <c r="K2427">
        <v>3.71018991061782</v>
      </c>
      <c r="L2427">
        <v>3.4673875102857799</v>
      </c>
      <c r="M2427">
        <v>58.775564034645598</v>
      </c>
      <c r="N2427">
        <v>0.71563323336385198</v>
      </c>
      <c r="O2427">
        <v>52.2309711286089</v>
      </c>
      <c r="P2427">
        <v>124.117647058823</v>
      </c>
      <c r="Q2427">
        <v>1.1893943150063001E-2</v>
      </c>
    </row>
    <row r="2428" spans="1:17" hidden="1" x14ac:dyDescent="0.3">
      <c r="A2428" t="s">
        <v>5017</v>
      </c>
      <c r="B2428" t="s">
        <v>5018</v>
      </c>
      <c r="C2428" t="str">
        <f>IFERROR(VLOOKUP(Table1[[#This Row],[Ticker]],[1]!Table1[[Symbol]:[Industry]],2,FALSE),"-")</f>
        <v>-</v>
      </c>
      <c r="D2428" t="s">
        <v>476</v>
      </c>
      <c r="E2428">
        <v>188.09402594400001</v>
      </c>
      <c r="F2428">
        <v>64.86</v>
      </c>
      <c r="G2428">
        <v>-27.322730702130599</v>
      </c>
      <c r="H2428">
        <v>-3.86185107109418</v>
      </c>
      <c r="I2428">
        <v>-25.5845574128885</v>
      </c>
      <c r="J2428">
        <v>-2.7863838226578901</v>
      </c>
      <c r="K2428">
        <v>61.226282397999299</v>
      </c>
      <c r="L2428">
        <v>63.412833957081098</v>
      </c>
      <c r="M2428">
        <v>68.814788899341906</v>
      </c>
      <c r="N2428">
        <v>1.70186731863186</v>
      </c>
      <c r="O2428">
        <v>24.344742522355801</v>
      </c>
      <c r="P2428">
        <v>24.0152963671128</v>
      </c>
      <c r="Q2428">
        <v>4.357452367405E-3</v>
      </c>
    </row>
    <row r="2429" spans="1:17" hidden="1" x14ac:dyDescent="0.3">
      <c r="A2429" t="s">
        <v>5019</v>
      </c>
      <c r="B2429" t="s">
        <v>5020</v>
      </c>
      <c r="C2429" t="str">
        <f>IFERROR(VLOOKUP(Table1[[#This Row],[Ticker]],[1]!Table1[[Symbol]:[Industry]],2,FALSE),"-")</f>
        <v>-</v>
      </c>
      <c r="D2429" t="s">
        <v>288</v>
      </c>
      <c r="E2429">
        <v>187.993695</v>
      </c>
      <c r="F2429">
        <v>372.25</v>
      </c>
      <c r="G2429">
        <v>-36.379965852872203</v>
      </c>
      <c r="H2429">
        <v>-1.70185184866231</v>
      </c>
      <c r="I2429">
        <v>-39.123401585622602</v>
      </c>
      <c r="J2429">
        <v>-8.5573816995156395</v>
      </c>
      <c r="K2429">
        <v>351.03238958854399</v>
      </c>
      <c r="L2429">
        <v>394.06033752324402</v>
      </c>
      <c r="M2429">
        <v>64.618013692842396</v>
      </c>
      <c r="N2429">
        <v>2.3615382091656199</v>
      </c>
      <c r="O2429">
        <v>92.075218267293394</v>
      </c>
      <c r="P2429">
        <v>28.362068965517199</v>
      </c>
      <c r="Q2429">
        <v>6.0382145328731998E-2</v>
      </c>
    </row>
    <row r="2430" spans="1:17" hidden="1" x14ac:dyDescent="0.3">
      <c r="A2430" t="s">
        <v>5021</v>
      </c>
      <c r="B2430" t="s">
        <v>5022</v>
      </c>
      <c r="C2430" t="str">
        <f>IFERROR(VLOOKUP(Table1[[#This Row],[Ticker]],[1]!Table1[[Symbol]:[Industry]],2,FALSE),"-")</f>
        <v>-</v>
      </c>
      <c r="D2430" t="s">
        <v>78</v>
      </c>
      <c r="E2430">
        <v>187.84750471199999</v>
      </c>
      <c r="F2430">
        <v>241.64</v>
      </c>
      <c r="G2430">
        <v>-10.0527385738327</v>
      </c>
      <c r="H2430">
        <v>1.73057895241799</v>
      </c>
      <c r="I2430">
        <v>-12.313195502160699</v>
      </c>
      <c r="J2430">
        <v>4.3596609134321902</v>
      </c>
      <c r="K2430">
        <v>226.691293682381</v>
      </c>
      <c r="L2430">
        <v>222.57517273980201</v>
      </c>
      <c r="M2430">
        <v>54.547952330376702</v>
      </c>
      <c r="N2430">
        <v>2.5274331744035101</v>
      </c>
      <c r="O2430">
        <v>15.129945373282499</v>
      </c>
      <c r="P2430">
        <v>30.264150943396199</v>
      </c>
      <c r="Q2430">
        <v>-5.1963864927710997E-2</v>
      </c>
    </row>
    <row r="2431" spans="1:17" hidden="1" x14ac:dyDescent="0.3">
      <c r="A2431" t="s">
        <v>5023</v>
      </c>
      <c r="B2431" t="s">
        <v>5024</v>
      </c>
      <c r="C2431" t="str">
        <f>IFERROR(VLOOKUP(Table1[[#This Row],[Ticker]],[1]!Table1[[Symbol]:[Industry]],2,FALSE),"-")</f>
        <v>-</v>
      </c>
      <c r="D2431" t="s">
        <v>647</v>
      </c>
      <c r="E2431">
        <v>187.24975000000001</v>
      </c>
      <c r="F2431">
        <v>75.05</v>
      </c>
      <c r="G2431">
        <v>-37.583108994121602</v>
      </c>
      <c r="H2431">
        <v>14.577206771862</v>
      </c>
      <c r="I2431">
        <v>-26.318637894699901</v>
      </c>
      <c r="J2431">
        <v>7.37419339205944</v>
      </c>
      <c r="K2431">
        <v>67.201294788376799</v>
      </c>
      <c r="L2431">
        <v>75.419339436257005</v>
      </c>
      <c r="M2431">
        <v>74.805616944239702</v>
      </c>
      <c r="N2431">
        <v>1.8436458829128901</v>
      </c>
      <c r="O2431">
        <v>41.239173884077204</v>
      </c>
      <c r="P2431">
        <v>45.728155339805802</v>
      </c>
    </row>
    <row r="2432" spans="1:17" hidden="1" x14ac:dyDescent="0.3">
      <c r="A2432" t="s">
        <v>5025</v>
      </c>
      <c r="B2432" t="s">
        <v>5026</v>
      </c>
      <c r="C2432" t="str">
        <f>IFERROR(VLOOKUP(Table1[[#This Row],[Ticker]],[1]!Table1[[Symbol]:[Industry]],2,FALSE),"-")</f>
        <v>-</v>
      </c>
      <c r="D2432" t="s">
        <v>384</v>
      </c>
      <c r="E2432">
        <v>187.07288679999999</v>
      </c>
      <c r="F2432">
        <v>115.77</v>
      </c>
      <c r="G2432">
        <v>-40.980863234756796</v>
      </c>
      <c r="H2432">
        <v>-2.1641394436934598</v>
      </c>
      <c r="I2432">
        <v>-22.8233160122812</v>
      </c>
      <c r="J2432">
        <v>-8.0043845695443494</v>
      </c>
      <c r="K2432">
        <v>110.69568623214199</v>
      </c>
      <c r="L2432">
        <v>115.30286249209</v>
      </c>
      <c r="M2432">
        <v>46.939137684842102</v>
      </c>
      <c r="N2432">
        <v>0.48825260345103699</v>
      </c>
      <c r="O2432">
        <v>37.168523797184001</v>
      </c>
      <c r="P2432">
        <v>31.3329551900169</v>
      </c>
      <c r="Q2432">
        <v>5.1329715689127003E-2</v>
      </c>
    </row>
    <row r="2433" spans="1:17" hidden="1" x14ac:dyDescent="0.3">
      <c r="A2433" t="s">
        <v>5027</v>
      </c>
      <c r="B2433" t="s">
        <v>5028</v>
      </c>
      <c r="C2433" t="str">
        <f>IFERROR(VLOOKUP(Table1[[#This Row],[Ticker]],[1]!Table1[[Symbol]:[Industry]],2,FALSE),"-")</f>
        <v>-</v>
      </c>
      <c r="E2433">
        <v>186.77750928</v>
      </c>
      <c r="F2433">
        <v>98.22</v>
      </c>
      <c r="G2433">
        <v>-51.165520528719902</v>
      </c>
      <c r="H2433">
        <v>44.871674135904897</v>
      </c>
      <c r="I2433">
        <v>-36.669294595101903</v>
      </c>
      <c r="J2433">
        <v>-0.87089485302879199</v>
      </c>
      <c r="K2433">
        <v>81.121667678634907</v>
      </c>
      <c r="M2433">
        <v>62.753855375689298</v>
      </c>
      <c r="N2433">
        <v>2.5954150197628398</v>
      </c>
      <c r="O2433">
        <v>47.790673997149199</v>
      </c>
      <c r="P2433">
        <v>85.846736045411504</v>
      </c>
    </row>
    <row r="2434" spans="1:17" hidden="1" x14ac:dyDescent="0.3">
      <c r="A2434" t="s">
        <v>5029</v>
      </c>
      <c r="B2434" t="s">
        <v>5030</v>
      </c>
      <c r="C2434" t="str">
        <f>IFERROR(VLOOKUP(Table1[[#This Row],[Ticker]],[1]!Table1[[Symbol]:[Industry]],2,FALSE),"-")</f>
        <v>-</v>
      </c>
      <c r="D2434" t="s">
        <v>75</v>
      </c>
      <c r="E2434">
        <v>186.61909374999999</v>
      </c>
      <c r="F2434">
        <v>151.30000000000001</v>
      </c>
      <c r="G2434">
        <v>38.376442270602801</v>
      </c>
      <c r="H2434">
        <v>1.2544461653924399</v>
      </c>
      <c r="I2434">
        <v>-5.16389268665875</v>
      </c>
      <c r="J2434">
        <v>-5.3917027648401499</v>
      </c>
      <c r="K2434">
        <v>147.93085287064201</v>
      </c>
      <c r="L2434">
        <v>132.84856914451501</v>
      </c>
      <c r="M2434">
        <v>46.789190506364797</v>
      </c>
      <c r="N2434">
        <v>0.87538913966778498</v>
      </c>
      <c r="O2434">
        <v>9.3853271645736704</v>
      </c>
      <c r="P2434">
        <v>77.561319094002997</v>
      </c>
      <c r="Q2434">
        <v>4.2427097009162001E-2</v>
      </c>
    </row>
    <row r="2435" spans="1:17" hidden="1" x14ac:dyDescent="0.3">
      <c r="A2435" t="s">
        <v>5031</v>
      </c>
      <c r="B2435" t="s">
        <v>5032</v>
      </c>
      <c r="C2435" t="str">
        <f>IFERROR(VLOOKUP(Table1[[#This Row],[Ticker]],[1]!Table1[[Symbol]:[Industry]],2,FALSE),"-")</f>
        <v>-</v>
      </c>
      <c r="D2435" t="s">
        <v>46</v>
      </c>
      <c r="E2435">
        <v>186.33708569999999</v>
      </c>
      <c r="F2435">
        <v>597.75</v>
      </c>
      <c r="G2435">
        <v>-71.627532456902202</v>
      </c>
      <c r="H2435">
        <v>-13.2228562283249</v>
      </c>
      <c r="I2435">
        <v>-78.495815607627193</v>
      </c>
      <c r="J2435">
        <v>-2.6818625738325901</v>
      </c>
      <c r="K2435">
        <v>905.57966765764399</v>
      </c>
      <c r="L2435">
        <v>1333.7074053875999</v>
      </c>
      <c r="M2435">
        <v>36.091813938783098</v>
      </c>
      <c r="N2435">
        <v>0.51476450399392104</v>
      </c>
      <c r="O2435">
        <v>296.80301129234601</v>
      </c>
      <c r="Q2435">
        <v>2.0237682301701001E-2</v>
      </c>
    </row>
    <row r="2436" spans="1:17" hidden="1" x14ac:dyDescent="0.3">
      <c r="A2436" t="s">
        <v>5033</v>
      </c>
      <c r="B2436" t="s">
        <v>5034</v>
      </c>
      <c r="C2436" t="str">
        <f>IFERROR(VLOOKUP(Table1[[#This Row],[Ticker]],[1]!Table1[[Symbol]:[Industry]],2,FALSE),"-")</f>
        <v>-</v>
      </c>
      <c r="D2436" t="s">
        <v>140</v>
      </c>
      <c r="E2436">
        <v>186.24458999999999</v>
      </c>
      <c r="F2436">
        <v>106.53</v>
      </c>
      <c r="G2436">
        <v>-6.7084894173646203</v>
      </c>
      <c r="H2436">
        <v>3.1889763276695402</v>
      </c>
      <c r="I2436">
        <v>-16.360642828004501</v>
      </c>
      <c r="J2436">
        <v>-1.7521368337968399</v>
      </c>
      <c r="K2436">
        <v>97.831929729903905</v>
      </c>
      <c r="L2436">
        <v>94.105201302841905</v>
      </c>
      <c r="M2436">
        <v>65.383746620594295</v>
      </c>
      <c r="N2436">
        <v>2.2400294385645099</v>
      </c>
      <c r="O2436">
        <v>42.682812353327598</v>
      </c>
      <c r="P2436">
        <v>51.7521367521367</v>
      </c>
      <c r="Q2436">
        <v>5.5108352633405001E-2</v>
      </c>
    </row>
    <row r="2437" spans="1:17" hidden="1" x14ac:dyDescent="0.3">
      <c r="A2437" t="s">
        <v>5035</v>
      </c>
      <c r="B2437" t="s">
        <v>5036</v>
      </c>
      <c r="C2437" t="str">
        <f>IFERROR(VLOOKUP(Table1[[#This Row],[Ticker]],[1]!Table1[[Symbol]:[Industry]],2,FALSE),"-")</f>
        <v>-</v>
      </c>
      <c r="D2437" t="s">
        <v>46</v>
      </c>
      <c r="E2437">
        <v>186.24028139999999</v>
      </c>
      <c r="F2437">
        <v>46.38</v>
      </c>
      <c r="G2437">
        <v>16.8185158084572</v>
      </c>
      <c r="H2437">
        <v>-11.6517702084476</v>
      </c>
      <c r="I2437">
        <v>-14.6398744538396</v>
      </c>
      <c r="J2437">
        <v>-11.335345013873599</v>
      </c>
      <c r="K2437">
        <v>47.7457972570203</v>
      </c>
      <c r="L2437">
        <v>43.8665863040369</v>
      </c>
      <c r="M2437">
        <v>24.915565561777601</v>
      </c>
      <c r="N2437">
        <v>1.2277684789525201</v>
      </c>
      <c r="O2437">
        <v>40.146614920224202</v>
      </c>
      <c r="P2437">
        <v>52.817133443163101</v>
      </c>
      <c r="Q2437">
        <v>-1.6969478712613999E-2</v>
      </c>
    </row>
    <row r="2438" spans="1:17" hidden="1" x14ac:dyDescent="0.3">
      <c r="A2438" t="s">
        <v>5037</v>
      </c>
      <c r="B2438" t="s">
        <v>5038</v>
      </c>
      <c r="C2438" t="str">
        <f>IFERROR(VLOOKUP(Table1[[#This Row],[Ticker]],[1]!Table1[[Symbol]:[Industry]],2,FALSE),"-")</f>
        <v>-</v>
      </c>
      <c r="D2438" t="s">
        <v>62</v>
      </c>
      <c r="E2438">
        <v>186.00221250000001</v>
      </c>
      <c r="F2438">
        <v>162.5</v>
      </c>
      <c r="G2438">
        <v>3.0939034237559202</v>
      </c>
      <c r="H2438">
        <v>-9.0084011685845908</v>
      </c>
      <c r="I2438">
        <v>-33.643665951331897</v>
      </c>
      <c r="J2438">
        <v>-3.5507150328489798</v>
      </c>
      <c r="K2438">
        <v>164.525593960549</v>
      </c>
      <c r="L2438">
        <v>165.406217687972</v>
      </c>
      <c r="M2438">
        <v>41.101843871444302</v>
      </c>
      <c r="N2438">
        <v>1.30143103791752</v>
      </c>
      <c r="O2438">
        <v>34.646153846153801</v>
      </c>
      <c r="P2438">
        <v>36.669470142977197</v>
      </c>
      <c r="Q2438">
        <v>-8.9675004175746004E-2</v>
      </c>
    </row>
    <row r="2439" spans="1:17" hidden="1" x14ac:dyDescent="0.3">
      <c r="A2439" t="s">
        <v>5039</v>
      </c>
      <c r="B2439" t="s">
        <v>5040</v>
      </c>
      <c r="C2439" t="str">
        <f>IFERROR(VLOOKUP(Table1[[#This Row],[Ticker]],[1]!Table1[[Symbol]:[Industry]],2,FALSE),"-")</f>
        <v>-</v>
      </c>
      <c r="D2439" t="s">
        <v>220</v>
      </c>
      <c r="E2439">
        <v>185.97846645000001</v>
      </c>
      <c r="F2439">
        <v>137.55000000000001</v>
      </c>
      <c r="G2439">
        <v>-45.042765329948203</v>
      </c>
      <c r="H2439">
        <v>-5.94867523093105</v>
      </c>
      <c r="I2439">
        <v>-28.652261841226998</v>
      </c>
      <c r="J2439">
        <v>-6.3228238763863898</v>
      </c>
      <c r="K2439">
        <v>140.804040098272</v>
      </c>
      <c r="L2439">
        <v>149.32723379657401</v>
      </c>
      <c r="M2439">
        <v>41.377217001347901</v>
      </c>
      <c r="N2439">
        <v>1.2908320210431301</v>
      </c>
      <c r="O2439">
        <v>49.036713922210097</v>
      </c>
      <c r="P2439">
        <v>16.567796610169399</v>
      </c>
      <c r="Q2439">
        <v>0.107864128782658</v>
      </c>
    </row>
    <row r="2440" spans="1:17" hidden="1" x14ac:dyDescent="0.3">
      <c r="A2440" t="s">
        <v>5041</v>
      </c>
      <c r="B2440" t="s">
        <v>5042</v>
      </c>
      <c r="C2440" t="str">
        <f>IFERROR(VLOOKUP(Table1[[#This Row],[Ticker]],[1]!Table1[[Symbol]:[Industry]],2,FALSE),"-")</f>
        <v>-</v>
      </c>
      <c r="D2440" t="s">
        <v>122</v>
      </c>
      <c r="E2440">
        <v>185.69200000000001</v>
      </c>
      <c r="F2440">
        <v>260</v>
      </c>
      <c r="G2440">
        <v>118.346930023025</v>
      </c>
      <c r="H2440">
        <v>-7.1850393452227701</v>
      </c>
      <c r="I2440">
        <v>-13.5021370971937</v>
      </c>
      <c r="J2440">
        <v>0.29543881330486699</v>
      </c>
      <c r="K2440">
        <v>278.15193425839999</v>
      </c>
      <c r="L2440">
        <v>233.508243820432</v>
      </c>
      <c r="M2440">
        <v>47.697114777870901</v>
      </c>
      <c r="N2440">
        <v>0.488210783068245</v>
      </c>
      <c r="O2440">
        <v>60.749999999999901</v>
      </c>
      <c r="P2440">
        <v>156.15763546797999</v>
      </c>
    </row>
    <row r="2441" spans="1:17" hidden="1" x14ac:dyDescent="0.3">
      <c r="A2441" t="s">
        <v>5043</v>
      </c>
      <c r="B2441" t="s">
        <v>5044</v>
      </c>
      <c r="C2441" t="str">
        <f>IFERROR(VLOOKUP(Table1[[#This Row],[Ticker]],[1]!Table1[[Symbol]:[Industry]],2,FALSE),"-")</f>
        <v>-</v>
      </c>
      <c r="D2441" t="s">
        <v>75</v>
      </c>
      <c r="E2441">
        <v>185.62992</v>
      </c>
      <c r="F2441">
        <v>80.8</v>
      </c>
      <c r="G2441">
        <v>212.68849550725801</v>
      </c>
      <c r="H2441">
        <v>-4.77763193781536</v>
      </c>
      <c r="I2441">
        <v>-6.2752694642347002</v>
      </c>
      <c r="J2441">
        <v>-1.0507150328489701</v>
      </c>
      <c r="K2441">
        <v>80.593166213743004</v>
      </c>
      <c r="L2441">
        <v>71.323665950535201</v>
      </c>
      <c r="M2441">
        <v>99.999999971025503</v>
      </c>
      <c r="O2441">
        <v>0</v>
      </c>
      <c r="P2441">
        <v>238.35845896147401</v>
      </c>
    </row>
    <row r="2442" spans="1:17" hidden="1" x14ac:dyDescent="0.3">
      <c r="A2442" t="s">
        <v>5045</v>
      </c>
      <c r="B2442" t="s">
        <v>5046</v>
      </c>
      <c r="C2442" t="str">
        <f>IFERROR(VLOOKUP(Table1[[#This Row],[Ticker]],[1]!Table1[[Symbol]:[Industry]],2,FALSE),"-")</f>
        <v>-</v>
      </c>
      <c r="E2442">
        <v>185.47499999999999</v>
      </c>
      <c r="F2442">
        <v>123.65</v>
      </c>
      <c r="G2442">
        <v>187.52659176361601</v>
      </c>
      <c r="H2442">
        <v>-0.74768073471927998</v>
      </c>
      <c r="I2442">
        <v>146.500395506552</v>
      </c>
      <c r="J2442">
        <v>-1.0507150328489701</v>
      </c>
      <c r="K2442">
        <v>110.024373960067</v>
      </c>
      <c r="L2442">
        <v>75.687592592584096</v>
      </c>
      <c r="M2442">
        <v>100</v>
      </c>
      <c r="N2442">
        <v>0</v>
      </c>
      <c r="O2442">
        <v>0</v>
      </c>
      <c r="P2442">
        <v>213.19655521783099</v>
      </c>
    </row>
    <row r="2443" spans="1:17" hidden="1" x14ac:dyDescent="0.3">
      <c r="A2443" t="s">
        <v>5047</v>
      </c>
      <c r="B2443" t="s">
        <v>5048</v>
      </c>
      <c r="C2443" t="str">
        <f>IFERROR(VLOOKUP(Table1[[#This Row],[Ticker]],[1]!Table1[[Symbol]:[Industry]],2,FALSE),"-")</f>
        <v>-</v>
      </c>
      <c r="E2443">
        <v>185.37299999999999</v>
      </c>
      <c r="F2443">
        <v>86.22</v>
      </c>
      <c r="G2443">
        <v>110.743527085954</v>
      </c>
      <c r="H2443">
        <v>-17.667631937815301</v>
      </c>
      <c r="I2443">
        <v>-44.941797530762699</v>
      </c>
      <c r="J2443">
        <v>-18.088810270944201</v>
      </c>
      <c r="K2443">
        <v>100.34859683217699</v>
      </c>
      <c r="L2443">
        <v>95.427521737968803</v>
      </c>
      <c r="M2443">
        <v>28.916855862660299</v>
      </c>
      <c r="N2443">
        <v>1.7901411997604899</v>
      </c>
      <c r="O2443">
        <v>60.716771050800197</v>
      </c>
      <c r="P2443">
        <v>189.81512605041999</v>
      </c>
    </row>
    <row r="2444" spans="1:17" hidden="1" x14ac:dyDescent="0.3">
      <c r="A2444" t="s">
        <v>5049</v>
      </c>
      <c r="B2444" t="s">
        <v>5050</v>
      </c>
      <c r="C2444" t="str">
        <f>IFERROR(VLOOKUP(Table1[[#This Row],[Ticker]],[1]!Table1[[Symbol]:[Industry]],2,FALSE),"-")</f>
        <v>-</v>
      </c>
      <c r="D2444" t="s">
        <v>409</v>
      </c>
      <c r="E2444">
        <v>185.32</v>
      </c>
      <c r="F2444">
        <v>2.2599999999999998</v>
      </c>
      <c r="G2444">
        <v>79.515042227982406</v>
      </c>
      <c r="H2444">
        <v>21.625882050142099</v>
      </c>
      <c r="I2444">
        <v>60.233040743221203</v>
      </c>
      <c r="J2444">
        <v>7.12236189022794</v>
      </c>
      <c r="K2444">
        <v>1.72597226399376</v>
      </c>
      <c r="L2444">
        <v>1.3788848498196999</v>
      </c>
      <c r="M2444">
        <v>74.252928273264999</v>
      </c>
      <c r="N2444">
        <v>1.4780393167938</v>
      </c>
      <c r="O2444">
        <v>0.88495575221238998</v>
      </c>
      <c r="P2444">
        <v>129.80720636406099</v>
      </c>
      <c r="Q2444">
        <v>8.0196714952490006E-3</v>
      </c>
    </row>
    <row r="2445" spans="1:17" hidden="1" x14ac:dyDescent="0.3">
      <c r="A2445" t="s">
        <v>5051</v>
      </c>
      <c r="B2445" t="s">
        <v>5052</v>
      </c>
      <c r="C2445" t="str">
        <f>IFERROR(VLOOKUP(Table1[[#This Row],[Ticker]],[1]!Table1[[Symbol]:[Industry]],2,FALSE),"-")</f>
        <v>-</v>
      </c>
      <c r="D2445" t="s">
        <v>75</v>
      </c>
      <c r="E2445">
        <v>185.226765564</v>
      </c>
      <c r="F2445">
        <v>65.62</v>
      </c>
      <c r="G2445">
        <v>82.647496863244697</v>
      </c>
      <c r="H2445">
        <v>6.7507063671504097</v>
      </c>
      <c r="I2445">
        <v>17.401792212826901</v>
      </c>
      <c r="J2445">
        <v>19.785786868291702</v>
      </c>
      <c r="K2445">
        <v>52.788783246080399</v>
      </c>
      <c r="L2445">
        <v>48.514981323785499</v>
      </c>
      <c r="M2445">
        <v>90.798027644919301</v>
      </c>
      <c r="N2445">
        <v>3.2861132741222301</v>
      </c>
      <c r="O2445">
        <v>6.5376409631209897</v>
      </c>
      <c r="P2445">
        <v>118.73333333333299</v>
      </c>
      <c r="Q2445">
        <v>8.3717552628729999E-2</v>
      </c>
    </row>
    <row r="2446" spans="1:17" hidden="1" x14ac:dyDescent="0.3">
      <c r="A2446" t="s">
        <v>5053</v>
      </c>
      <c r="B2446" t="s">
        <v>5054</v>
      </c>
      <c r="C2446" t="str">
        <f>IFERROR(VLOOKUP(Table1[[#This Row],[Ticker]],[1]!Table1[[Symbol]:[Industry]],2,FALSE),"-")</f>
        <v>-</v>
      </c>
      <c r="D2446" t="s">
        <v>647</v>
      </c>
      <c r="E2446">
        <v>184.85501131500001</v>
      </c>
      <c r="F2446">
        <v>245.45</v>
      </c>
      <c r="G2446">
        <v>10.766945939892199</v>
      </c>
      <c r="H2446">
        <v>9.1589659061458999</v>
      </c>
      <c r="I2446">
        <v>-25.0058690066423</v>
      </c>
      <c r="J2446">
        <v>-6.2820786118343006E-2</v>
      </c>
      <c r="K2446">
        <v>229.72072578365501</v>
      </c>
      <c r="L2446">
        <v>227.18888869985</v>
      </c>
      <c r="M2446">
        <v>53.195899839134597</v>
      </c>
      <c r="N2446">
        <v>1.09423654354213</v>
      </c>
      <c r="O2446">
        <v>42.187818292931297</v>
      </c>
      <c r="P2446">
        <v>43.579994150336297</v>
      </c>
      <c r="Q2446">
        <v>-2.9110132791821001E-2</v>
      </c>
    </row>
    <row r="2447" spans="1:17" hidden="1" x14ac:dyDescent="0.3">
      <c r="A2447" t="s">
        <v>5055</v>
      </c>
      <c r="B2447" t="s">
        <v>5056</v>
      </c>
      <c r="C2447" t="str">
        <f>IFERROR(VLOOKUP(Table1[[#This Row],[Ticker]],[1]!Table1[[Symbol]:[Industry]],2,FALSE),"-")</f>
        <v>-</v>
      </c>
      <c r="D2447" t="s">
        <v>258</v>
      </c>
      <c r="E2447">
        <v>184.52699999999999</v>
      </c>
      <c r="F2447">
        <v>87.87</v>
      </c>
      <c r="G2447">
        <v>-72.784017020270298</v>
      </c>
      <c r="H2447">
        <v>-25.9457735307357</v>
      </c>
      <c r="I2447">
        <v>-46.392227720727803</v>
      </c>
      <c r="J2447">
        <v>-4.8000397222060798</v>
      </c>
      <c r="K2447">
        <v>104.70556904877201</v>
      </c>
      <c r="L2447">
        <v>122.023870392863</v>
      </c>
      <c r="M2447">
        <v>43.309385370257502</v>
      </c>
      <c r="N2447">
        <v>2.18496989450666</v>
      </c>
      <c r="O2447">
        <v>94.548765221349697</v>
      </c>
      <c r="P2447">
        <v>12.7839815171351</v>
      </c>
      <c r="Q2447">
        <v>0.15731232822985899</v>
      </c>
    </row>
    <row r="2448" spans="1:17" hidden="1" x14ac:dyDescent="0.3">
      <c r="A2448" t="s">
        <v>5057</v>
      </c>
      <c r="B2448" t="s">
        <v>5058</v>
      </c>
      <c r="C2448" t="str">
        <f>IFERROR(VLOOKUP(Table1[[#This Row],[Ticker]],[1]!Table1[[Symbol]:[Industry]],2,FALSE),"-")</f>
        <v>-</v>
      </c>
      <c r="D2448" t="s">
        <v>1103</v>
      </c>
      <c r="E2448">
        <v>184.40945968</v>
      </c>
      <c r="F2448">
        <v>138.01</v>
      </c>
      <c r="G2448">
        <v>-61.134073811942898</v>
      </c>
      <c r="H2448">
        <v>-11.0276319378153</v>
      </c>
      <c r="I2448">
        <v>-53.604544393258898</v>
      </c>
      <c r="J2448">
        <v>-3.3394474272151702</v>
      </c>
      <c r="K2448">
        <v>149.87811340863701</v>
      </c>
      <c r="L2448">
        <v>173.519217907301</v>
      </c>
      <c r="M2448">
        <v>30.192078815594499</v>
      </c>
      <c r="N2448">
        <v>0.77049585514531205</v>
      </c>
      <c r="O2448">
        <v>117.411781754945</v>
      </c>
      <c r="P2448">
        <v>9.96812749003983</v>
      </c>
      <c r="Q2448">
        <v>0.125232735942991</v>
      </c>
    </row>
    <row r="2449" spans="1:17" hidden="1" x14ac:dyDescent="0.3">
      <c r="A2449" t="s">
        <v>5059</v>
      </c>
      <c r="B2449" t="s">
        <v>5060</v>
      </c>
      <c r="C2449" t="str">
        <f>IFERROR(VLOOKUP(Table1[[#This Row],[Ticker]],[1]!Table1[[Symbol]:[Industry]],2,FALSE),"-")</f>
        <v>-</v>
      </c>
      <c r="D2449" t="s">
        <v>140</v>
      </c>
      <c r="E2449">
        <v>184.38755599999999</v>
      </c>
      <c r="F2449">
        <v>3.89</v>
      </c>
      <c r="G2449">
        <v>33.105546749866001</v>
      </c>
      <c r="H2449">
        <v>-19.182642376228699</v>
      </c>
      <c r="I2449">
        <v>-11.521284710249899</v>
      </c>
      <c r="J2449">
        <v>-1.0507150328489701</v>
      </c>
      <c r="K2449">
        <v>4.4040911641602003</v>
      </c>
      <c r="L2449">
        <v>4.2859891285930098</v>
      </c>
      <c r="M2449">
        <v>9.9148178859836804</v>
      </c>
      <c r="N2449">
        <v>0.75249389433862501</v>
      </c>
      <c r="O2449">
        <v>49.100257069408698</v>
      </c>
      <c r="P2449">
        <v>72.8888888888888</v>
      </c>
      <c r="Q2449">
        <v>-5.6977595436709999E-3</v>
      </c>
    </row>
    <row r="2450" spans="1:17" hidden="1" x14ac:dyDescent="0.3">
      <c r="A2450" t="s">
        <v>5061</v>
      </c>
      <c r="B2450" t="s">
        <v>5062</v>
      </c>
      <c r="C2450" t="str">
        <f>IFERROR(VLOOKUP(Table1[[#This Row],[Ticker]],[1]!Table1[[Symbol]:[Industry]],2,FALSE),"-")</f>
        <v>-</v>
      </c>
      <c r="D2450" t="s">
        <v>21</v>
      </c>
      <c r="E2450">
        <v>184.31832098999999</v>
      </c>
      <c r="F2450">
        <v>0.93</v>
      </c>
      <c r="G2450">
        <v>76.503949589262703</v>
      </c>
      <c r="H2450">
        <v>-10.0407898325522</v>
      </c>
      <c r="I2450">
        <v>-11.2648744538396</v>
      </c>
      <c r="J2450">
        <v>-6.3138729275858099</v>
      </c>
      <c r="K2450">
        <v>0.98830320060252996</v>
      </c>
      <c r="L2450">
        <v>0.87436357436985701</v>
      </c>
      <c r="M2450">
        <v>44.851098440340301</v>
      </c>
      <c r="N2450">
        <v>2.0184860377339602</v>
      </c>
      <c r="O2450">
        <v>83.870967741935402</v>
      </c>
      <c r="P2450">
        <v>294.06779661016901</v>
      </c>
    </row>
    <row r="2451" spans="1:17" hidden="1" x14ac:dyDescent="0.3">
      <c r="A2451" t="s">
        <v>5063</v>
      </c>
      <c r="B2451" t="s">
        <v>5064</v>
      </c>
      <c r="C2451" t="str">
        <f>IFERROR(VLOOKUP(Table1[[#This Row],[Ticker]],[1]!Table1[[Symbol]:[Industry]],2,FALSE),"-")</f>
        <v>-</v>
      </c>
      <c r="D2451" t="s">
        <v>647</v>
      </c>
      <c r="E2451">
        <v>184.30891875</v>
      </c>
      <c r="F2451">
        <v>334.75</v>
      </c>
      <c r="G2451">
        <v>198.54311160631701</v>
      </c>
      <c r="H2451">
        <v>-14.9745414774655</v>
      </c>
      <c r="I2451">
        <v>115.300269370187</v>
      </c>
      <c r="J2451">
        <v>-10.638831170593701</v>
      </c>
      <c r="K2451">
        <v>296.872965300884</v>
      </c>
      <c r="L2451">
        <v>200.635797182853</v>
      </c>
      <c r="M2451">
        <v>27.3471122519374</v>
      </c>
      <c r="N2451">
        <v>9.16128797133135E-2</v>
      </c>
      <c r="O2451">
        <v>35.342793129200899</v>
      </c>
      <c r="P2451">
        <v>248.51639770952599</v>
      </c>
      <c r="Q2451">
        <v>9.8826390431340005E-2</v>
      </c>
    </row>
    <row r="2452" spans="1:17" hidden="1" x14ac:dyDescent="0.3">
      <c r="A2452" t="s">
        <v>5065</v>
      </c>
      <c r="B2452" t="s">
        <v>5066</v>
      </c>
      <c r="C2452" t="str">
        <f>IFERROR(VLOOKUP(Table1[[#This Row],[Ticker]],[1]!Table1[[Symbol]:[Industry]],2,FALSE),"-")</f>
        <v>-</v>
      </c>
      <c r="E2452">
        <v>184.17349999999999</v>
      </c>
      <c r="F2452">
        <v>182.35</v>
      </c>
      <c r="G2452">
        <v>967.55545621005297</v>
      </c>
      <c r="H2452">
        <v>-7.3163812697234301</v>
      </c>
      <c r="I2452">
        <v>594.69718516675596</v>
      </c>
      <c r="J2452">
        <v>-3.0394277444856401</v>
      </c>
      <c r="K2452">
        <v>163.03746280477799</v>
      </c>
      <c r="L2452">
        <v>79.540109333684597</v>
      </c>
      <c r="M2452">
        <v>25.005276184215798</v>
      </c>
      <c r="N2452">
        <v>2.9226270657423501</v>
      </c>
      <c r="O2452">
        <v>15.2179873868933</v>
      </c>
      <c r="P2452">
        <v>993.22541966426797</v>
      </c>
    </row>
    <row r="2453" spans="1:17" hidden="1" x14ac:dyDescent="0.3">
      <c r="A2453" t="s">
        <v>5067</v>
      </c>
      <c r="B2453" t="s">
        <v>5068</v>
      </c>
      <c r="C2453" t="str">
        <f>IFERROR(VLOOKUP(Table1[[#This Row],[Ticker]],[1]!Table1[[Symbol]:[Industry]],2,FALSE),"-")</f>
        <v>-</v>
      </c>
      <c r="D2453" t="s">
        <v>140</v>
      </c>
      <c r="E2453">
        <v>184.14520312499999</v>
      </c>
      <c r="F2453">
        <v>854.75</v>
      </c>
      <c r="G2453">
        <v>358.88219074079501</v>
      </c>
      <c r="H2453">
        <v>-21.378157876137099</v>
      </c>
      <c r="I2453">
        <v>331.38142280146798</v>
      </c>
      <c r="J2453">
        <v>-5.0042418210214299</v>
      </c>
      <c r="K2453">
        <v>905.47165370509799</v>
      </c>
      <c r="L2453">
        <v>572.81831613587497</v>
      </c>
      <c r="M2453">
        <v>2.3428853633775502</v>
      </c>
      <c r="N2453">
        <v>0.26319226750261199</v>
      </c>
      <c r="O2453">
        <v>32.576776835331898</v>
      </c>
      <c r="P2453">
        <v>398.396501457726</v>
      </c>
    </row>
    <row r="2454" spans="1:17" hidden="1" x14ac:dyDescent="0.3">
      <c r="A2454" t="s">
        <v>5069</v>
      </c>
      <c r="B2454" t="s">
        <v>5070</v>
      </c>
      <c r="C2454" t="str">
        <f>IFERROR(VLOOKUP(Table1[[#This Row],[Ticker]],[1]!Table1[[Symbol]:[Industry]],2,FALSE),"-")</f>
        <v>-</v>
      </c>
      <c r="D2454" t="s">
        <v>1320</v>
      </c>
      <c r="E2454">
        <v>183.70820789999999</v>
      </c>
      <c r="F2454">
        <v>122.73</v>
      </c>
      <c r="G2454">
        <v>-18.200611440205002</v>
      </c>
      <c r="H2454">
        <v>-3.3033097165032199</v>
      </c>
      <c r="I2454">
        <v>-7.1328534119255496</v>
      </c>
      <c r="J2454">
        <v>0.41529643316249198</v>
      </c>
      <c r="K2454">
        <v>121.55942759182599</v>
      </c>
      <c r="L2454">
        <v>118.83114461791899</v>
      </c>
      <c r="M2454">
        <v>62.4894939835931</v>
      </c>
      <c r="N2454">
        <v>2.5920279161164999</v>
      </c>
      <c r="O2454">
        <v>2.7458649067057599</v>
      </c>
      <c r="P2454">
        <v>10.567567567567499</v>
      </c>
    </row>
    <row r="2455" spans="1:17" hidden="1" x14ac:dyDescent="0.3">
      <c r="A2455" t="s">
        <v>5071</v>
      </c>
      <c r="B2455" t="s">
        <v>5072</v>
      </c>
      <c r="C2455" t="str">
        <f>IFERROR(VLOOKUP(Table1[[#This Row],[Ticker]],[1]!Table1[[Symbol]:[Industry]],2,FALSE),"-")</f>
        <v>-</v>
      </c>
      <c r="D2455" t="s">
        <v>338</v>
      </c>
      <c r="E2455">
        <v>183.653445019</v>
      </c>
      <c r="F2455">
        <v>196.13</v>
      </c>
      <c r="G2455">
        <v>38.455559558336702</v>
      </c>
      <c r="H2455">
        <v>2.6514211669893499</v>
      </c>
      <c r="I2455">
        <v>21.389843165368902</v>
      </c>
      <c r="J2455">
        <v>0.500413785212103</v>
      </c>
      <c r="K2455">
        <v>173.813998357667</v>
      </c>
      <c r="L2455">
        <v>149.26239185890901</v>
      </c>
      <c r="M2455">
        <v>75.033715923802902</v>
      </c>
      <c r="N2455">
        <v>0.20232742226586201</v>
      </c>
      <c r="O2455">
        <v>11.125274052924</v>
      </c>
      <c r="P2455">
        <v>74.959857270294293</v>
      </c>
      <c r="Q2455">
        <v>4.7576703598219E-2</v>
      </c>
    </row>
    <row r="2456" spans="1:17" hidden="1" x14ac:dyDescent="0.3">
      <c r="A2456" t="s">
        <v>5073</v>
      </c>
      <c r="B2456" t="s">
        <v>5074</v>
      </c>
      <c r="C2456" t="str">
        <f>IFERROR(VLOOKUP(Table1[[#This Row],[Ticker]],[1]!Table1[[Symbol]:[Industry]],2,FALSE),"-")</f>
        <v>-</v>
      </c>
      <c r="D2456" t="s">
        <v>422</v>
      </c>
      <c r="E2456">
        <v>183.60296</v>
      </c>
      <c r="F2456">
        <v>193.25</v>
      </c>
      <c r="G2456">
        <v>-59.822129950291902</v>
      </c>
      <c r="H2456">
        <v>-16.542337820168299</v>
      </c>
      <c r="I2456">
        <v>-38.587176070988903</v>
      </c>
      <c r="J2456">
        <v>-2.9621838457262402</v>
      </c>
      <c r="K2456">
        <v>210.79079902332799</v>
      </c>
      <c r="L2456">
        <v>228.51473141195501</v>
      </c>
      <c r="M2456">
        <v>38.0365395550076</v>
      </c>
      <c r="N2456">
        <v>1.2520434149390001</v>
      </c>
      <c r="O2456">
        <v>88.8745148771022</v>
      </c>
      <c r="P2456">
        <v>3.3422459893048102</v>
      </c>
      <c r="Q2456">
        <v>0.129986768714901</v>
      </c>
    </row>
    <row r="2457" spans="1:17" hidden="1" x14ac:dyDescent="0.3">
      <c r="A2457" t="s">
        <v>5075</v>
      </c>
      <c r="B2457" t="s">
        <v>5076</v>
      </c>
      <c r="C2457" t="str">
        <f>IFERROR(VLOOKUP(Table1[[#This Row],[Ticker]],[1]!Table1[[Symbol]:[Industry]],2,FALSE),"-")</f>
        <v>-</v>
      </c>
      <c r="D2457" t="s">
        <v>130</v>
      </c>
      <c r="E2457">
        <v>183.1032385</v>
      </c>
      <c r="F2457">
        <v>21.12</v>
      </c>
      <c r="G2457">
        <v>8.8523295394150292</v>
      </c>
      <c r="H2457">
        <v>-7.2718582657599304</v>
      </c>
      <c r="I2457">
        <v>-27.1214481590189</v>
      </c>
      <c r="J2457">
        <v>-8.5846615943908002</v>
      </c>
      <c r="K2457">
        <v>21.092523415159501</v>
      </c>
      <c r="L2457">
        <v>20.316303155751498</v>
      </c>
      <c r="M2457">
        <v>44.294420713976599</v>
      </c>
      <c r="N2457">
        <v>1.68855980974238</v>
      </c>
      <c r="O2457">
        <v>44.176136363636303</v>
      </c>
      <c r="P2457">
        <v>53.043478260869499</v>
      </c>
      <c r="Q2457">
        <v>5.1187090803781997E-2</v>
      </c>
    </row>
    <row r="2458" spans="1:17" hidden="1" x14ac:dyDescent="0.3">
      <c r="A2458" t="s">
        <v>5077</v>
      </c>
      <c r="B2458" t="s">
        <v>5078</v>
      </c>
      <c r="C2458" t="str">
        <f>IFERROR(VLOOKUP(Table1[[#This Row],[Ticker]],[1]!Table1[[Symbol]:[Industry]],2,FALSE),"-")</f>
        <v>-</v>
      </c>
      <c r="E2458">
        <v>183.04356000000001</v>
      </c>
      <c r="F2458">
        <v>16.8</v>
      </c>
      <c r="G2458">
        <v>41.577423305366302</v>
      </c>
      <c r="H2458">
        <v>-21.969036235666401</v>
      </c>
      <c r="I2458">
        <v>-42.819162496210801</v>
      </c>
      <c r="J2458">
        <v>-5.2703682120397302</v>
      </c>
      <c r="K2458">
        <v>19.065174478242401</v>
      </c>
      <c r="L2458">
        <v>18.045096660786701</v>
      </c>
      <c r="M2458">
        <v>30.956418906048601</v>
      </c>
      <c r="N2458">
        <v>0.46904390216377201</v>
      </c>
      <c r="O2458">
        <v>88.839285714285694</v>
      </c>
      <c r="P2458">
        <v>78.514504303474595</v>
      </c>
      <c r="Q2458">
        <v>0.102769197292763</v>
      </c>
    </row>
    <row r="2459" spans="1:17" hidden="1" x14ac:dyDescent="0.3">
      <c r="A2459" t="s">
        <v>5079</v>
      </c>
      <c r="B2459" t="s">
        <v>5080</v>
      </c>
      <c r="C2459" t="str">
        <f>IFERROR(VLOOKUP(Table1[[#This Row],[Ticker]],[1]!Table1[[Symbol]:[Industry]],2,FALSE),"-")</f>
        <v>-</v>
      </c>
      <c r="D2459" t="s">
        <v>140</v>
      </c>
      <c r="E2459">
        <v>182.97127024</v>
      </c>
      <c r="F2459">
        <v>13.64</v>
      </c>
      <c r="G2459">
        <v>99.784582000329905</v>
      </c>
      <c r="H2459">
        <v>37.541495911540402</v>
      </c>
      <c r="I2459">
        <v>44.620839831874598</v>
      </c>
      <c r="J2459">
        <v>-2.3565569572476099</v>
      </c>
      <c r="K2459">
        <v>10.791310646129901</v>
      </c>
      <c r="L2459">
        <v>9.0791593328636608</v>
      </c>
      <c r="M2459">
        <v>55.349442724434397</v>
      </c>
      <c r="N2459">
        <v>3.1653299349292898</v>
      </c>
      <c r="O2459">
        <v>22.873900293255101</v>
      </c>
      <c r="P2459">
        <v>167.450980392156</v>
      </c>
      <c r="Q2459">
        <v>7.3207612463469005E-2</v>
      </c>
    </row>
    <row r="2460" spans="1:17" hidden="1" x14ac:dyDescent="0.3">
      <c r="A2460" t="s">
        <v>5081</v>
      </c>
      <c r="B2460" t="s">
        <v>5082</v>
      </c>
      <c r="C2460" t="str">
        <f>IFERROR(VLOOKUP(Table1[[#This Row],[Ticker]],[1]!Table1[[Symbol]:[Industry]],2,FALSE),"-")</f>
        <v>-</v>
      </c>
      <c r="E2460">
        <v>182.563614</v>
      </c>
      <c r="F2460">
        <v>19.260000000000002</v>
      </c>
      <c r="G2460">
        <v>738.00716659062698</v>
      </c>
      <c r="H2460">
        <v>29.0990512655864</v>
      </c>
      <c r="I2460">
        <v>604.72025565768399</v>
      </c>
      <c r="J2460">
        <v>-1.10362508575902</v>
      </c>
      <c r="K2460">
        <v>13.8609078160347</v>
      </c>
      <c r="L2460">
        <v>6.9241398617521499</v>
      </c>
      <c r="M2460">
        <v>79.911634206863994</v>
      </c>
      <c r="N2460">
        <v>4.0136733426799802</v>
      </c>
      <c r="O2460">
        <v>2.0249221183800499</v>
      </c>
      <c r="P2460">
        <v>763.67713004484301</v>
      </c>
      <c r="Q2460">
        <v>0.38852691856766802</v>
      </c>
    </row>
    <row r="2461" spans="1:17" hidden="1" x14ac:dyDescent="0.3">
      <c r="A2461" t="s">
        <v>5083</v>
      </c>
      <c r="B2461" t="s">
        <v>5084</v>
      </c>
      <c r="C2461" t="str">
        <f>IFERROR(VLOOKUP(Table1[[#This Row],[Ticker]],[1]!Table1[[Symbol]:[Industry]],2,FALSE),"-")</f>
        <v>-</v>
      </c>
      <c r="D2461" t="s">
        <v>1161</v>
      </c>
      <c r="E2461">
        <v>182.33274021899999</v>
      </c>
      <c r="F2461">
        <v>19.010000000000002</v>
      </c>
      <c r="G2461">
        <v>-32.024643257171199</v>
      </c>
      <c r="H2461">
        <v>-10.7934110305175</v>
      </c>
      <c r="I2461">
        <v>-37.725222616315499</v>
      </c>
      <c r="J2461">
        <v>-4.3485333991605</v>
      </c>
      <c r="K2461">
        <v>19.986078549835501</v>
      </c>
      <c r="L2461">
        <v>21.421432168779901</v>
      </c>
      <c r="M2461">
        <v>33.757659496089801</v>
      </c>
      <c r="N2461">
        <v>1.0880769973194</v>
      </c>
      <c r="O2461">
        <v>54.655444502893097</v>
      </c>
      <c r="P2461">
        <v>11.823529411764699</v>
      </c>
      <c r="Q2461">
        <v>-9.1989685839180008E-3</v>
      </c>
    </row>
    <row r="2462" spans="1:17" hidden="1" x14ac:dyDescent="0.3">
      <c r="A2462" t="s">
        <v>5085</v>
      </c>
      <c r="B2462" t="s">
        <v>5086</v>
      </c>
      <c r="C2462" t="str">
        <f>IFERROR(VLOOKUP(Table1[[#This Row],[Ticker]],[1]!Table1[[Symbol]:[Industry]],2,FALSE),"-")</f>
        <v>-</v>
      </c>
      <c r="D2462" t="s">
        <v>409</v>
      </c>
      <c r="E2462">
        <v>182.23197209</v>
      </c>
      <c r="F2462">
        <v>152.15</v>
      </c>
      <c r="G2462">
        <v>178.63003654578401</v>
      </c>
      <c r="H2462">
        <v>9.3562263299011601</v>
      </c>
      <c r="I2462">
        <v>101.05720201839</v>
      </c>
      <c r="J2462">
        <v>7.6481976030715204</v>
      </c>
      <c r="K2462">
        <v>127.619536609378</v>
      </c>
      <c r="L2462">
        <v>97.5333172835455</v>
      </c>
      <c r="M2462">
        <v>79.513237260421803</v>
      </c>
      <c r="N2462">
        <v>5.34208059981255</v>
      </c>
      <c r="O2462">
        <v>1.3473545842918</v>
      </c>
      <c r="P2462">
        <v>204.3</v>
      </c>
    </row>
    <row r="2463" spans="1:17" hidden="1" x14ac:dyDescent="0.3">
      <c r="A2463" t="s">
        <v>5087</v>
      </c>
      <c r="B2463" t="s">
        <v>5088</v>
      </c>
      <c r="C2463" t="str">
        <f>IFERROR(VLOOKUP(Table1[[#This Row],[Ticker]],[1]!Table1[[Symbol]:[Industry]],2,FALSE),"-")</f>
        <v>-</v>
      </c>
      <c r="D2463" t="s">
        <v>647</v>
      </c>
      <c r="E2463">
        <v>181.60060044299999</v>
      </c>
      <c r="F2463">
        <v>28.23</v>
      </c>
      <c r="G2463">
        <v>-9.0170708922320699</v>
      </c>
      <c r="H2463">
        <v>10.0401818273668</v>
      </c>
      <c r="I2463">
        <v>-7.0951327564227196</v>
      </c>
      <c r="J2463">
        <v>-7.9450026231313204</v>
      </c>
      <c r="K2463">
        <v>25.404647804586698</v>
      </c>
      <c r="L2463">
        <v>24.2824644829684</v>
      </c>
      <c r="M2463">
        <v>63.627749927089603</v>
      </c>
      <c r="N2463">
        <v>2.5354289072388698</v>
      </c>
      <c r="O2463">
        <v>11.7605384342897</v>
      </c>
      <c r="P2463">
        <v>39.7524752475247</v>
      </c>
      <c r="Q2463">
        <v>3.2616291796610998E-2</v>
      </c>
    </row>
    <row r="2464" spans="1:17" hidden="1" x14ac:dyDescent="0.3">
      <c r="A2464" t="s">
        <v>5089</v>
      </c>
      <c r="B2464" t="s">
        <v>5090</v>
      </c>
      <c r="C2464" t="str">
        <f>IFERROR(VLOOKUP(Table1[[#This Row],[Ticker]],[1]!Table1[[Symbol]:[Industry]],2,FALSE),"-")</f>
        <v>-</v>
      </c>
      <c r="D2464" t="s">
        <v>332</v>
      </c>
      <c r="E2464">
        <v>181.17127439999999</v>
      </c>
      <c r="F2464">
        <v>77.849999999999994</v>
      </c>
      <c r="G2464">
        <v>-53.014807131303698</v>
      </c>
      <c r="H2464">
        <v>-0.54152082670425705</v>
      </c>
      <c r="I2464">
        <v>-42.095616346331902</v>
      </c>
      <c r="J2464">
        <v>0.64305190482039698</v>
      </c>
      <c r="K2464">
        <v>75.295312823155896</v>
      </c>
      <c r="L2464">
        <v>91.982530407787806</v>
      </c>
      <c r="M2464">
        <v>74.412711165886506</v>
      </c>
      <c r="N2464">
        <v>0.80295818417843501</v>
      </c>
      <c r="O2464">
        <v>96.531791907514403</v>
      </c>
      <c r="P2464">
        <v>23.571428571428498</v>
      </c>
    </row>
    <row r="2465" spans="1:17" hidden="1" x14ac:dyDescent="0.3">
      <c r="A2465" t="s">
        <v>5091</v>
      </c>
      <c r="B2465" t="s">
        <v>5092</v>
      </c>
      <c r="C2465" t="str">
        <f>IFERROR(VLOOKUP(Table1[[#This Row],[Ticker]],[1]!Table1[[Symbol]:[Industry]],2,FALSE),"-")</f>
        <v>-</v>
      </c>
      <c r="D2465" t="s">
        <v>384</v>
      </c>
      <c r="E2465">
        <v>180.9283815</v>
      </c>
      <c r="F2465">
        <v>25.89</v>
      </c>
      <c r="G2465">
        <v>-72.9837607680128</v>
      </c>
      <c r="H2465">
        <v>-11.295456928812801</v>
      </c>
      <c r="I2465">
        <v>-43.0704848844995</v>
      </c>
      <c r="J2465">
        <v>-3.1254038295294699</v>
      </c>
      <c r="K2465">
        <v>27.697760189484601</v>
      </c>
      <c r="L2465">
        <v>35.064730665122298</v>
      </c>
      <c r="M2465">
        <v>33.558726060404403</v>
      </c>
      <c r="N2465">
        <v>1.02023050817726</v>
      </c>
      <c r="O2465">
        <v>125.95596755504</v>
      </c>
      <c r="P2465">
        <v>20.194986072423401</v>
      </c>
      <c r="Q2465">
        <v>0.112101463259226</v>
      </c>
    </row>
    <row r="2466" spans="1:17" hidden="1" x14ac:dyDescent="0.3">
      <c r="A2466" t="s">
        <v>5093</v>
      </c>
      <c r="B2466" t="s">
        <v>5094</v>
      </c>
      <c r="C2466" t="str">
        <f>IFERROR(VLOOKUP(Table1[[#This Row],[Ticker]],[1]!Table1[[Symbol]:[Industry]],2,FALSE),"-")</f>
        <v>-</v>
      </c>
      <c r="D2466" t="s">
        <v>1391</v>
      </c>
      <c r="E2466">
        <v>180.38250163499899</v>
      </c>
      <c r="F2466">
        <v>173.45</v>
      </c>
      <c r="G2466">
        <v>42.809881130534301</v>
      </c>
      <c r="H2466">
        <v>-2.0848534800430198</v>
      </c>
      <c r="I2466">
        <v>-28.590899239349699</v>
      </c>
      <c r="J2466">
        <v>-3.3790037406487401</v>
      </c>
      <c r="K2466">
        <v>169.295622203487</v>
      </c>
      <c r="L2466">
        <v>165.34742289541899</v>
      </c>
      <c r="M2466">
        <v>61.624431990109997</v>
      </c>
      <c r="N2466">
        <v>1.3672928793191499</v>
      </c>
      <c r="O2466">
        <v>43.470740847506399</v>
      </c>
      <c r="P2466">
        <v>69.882468168462196</v>
      </c>
      <c r="Q2466">
        <v>1.9524834450859001E-2</v>
      </c>
    </row>
    <row r="2467" spans="1:17" hidden="1" x14ac:dyDescent="0.3">
      <c r="A2467" t="s">
        <v>5095</v>
      </c>
      <c r="B2467" t="s">
        <v>5096</v>
      </c>
      <c r="C2467" t="str">
        <f>IFERROR(VLOOKUP(Table1[[#This Row],[Ticker]],[1]!Table1[[Symbol]:[Industry]],2,FALSE),"-")</f>
        <v>-</v>
      </c>
      <c r="D2467" t="s">
        <v>557</v>
      </c>
      <c r="E2467">
        <v>180.31516558800001</v>
      </c>
      <c r="F2467">
        <v>256.92</v>
      </c>
      <c r="G2467">
        <v>147.21373277520499</v>
      </c>
      <c r="H2467">
        <v>16.3881858324166</v>
      </c>
      <c r="I2467">
        <v>81.112512292697104</v>
      </c>
      <c r="J2467">
        <v>14.679014696880699</v>
      </c>
      <c r="K2467">
        <v>180.682609619597</v>
      </c>
      <c r="L2467">
        <v>155.17225688587499</v>
      </c>
      <c r="M2467">
        <v>96.531851224171604</v>
      </c>
      <c r="N2467">
        <v>2.82868370808887</v>
      </c>
      <c r="O2467">
        <v>0</v>
      </c>
      <c r="P2467">
        <v>182.32967032966999</v>
      </c>
      <c r="Q2467">
        <v>8.6660172137630997E-2</v>
      </c>
    </row>
    <row r="2468" spans="1:17" hidden="1" x14ac:dyDescent="0.3">
      <c r="A2468" t="s">
        <v>5097</v>
      </c>
      <c r="B2468" t="s">
        <v>5098</v>
      </c>
      <c r="C2468" t="str">
        <f>IFERROR(VLOOKUP(Table1[[#This Row],[Ticker]],[1]!Table1[[Symbol]:[Industry]],2,FALSE),"-")</f>
        <v>-</v>
      </c>
      <c r="D2468" t="s">
        <v>989</v>
      </c>
      <c r="E2468">
        <v>179.82152687999999</v>
      </c>
      <c r="F2468">
        <v>178.4</v>
      </c>
      <c r="G2468">
        <v>110.652728293035</v>
      </c>
      <c r="H2468">
        <v>2.78737988251561</v>
      </c>
      <c r="I2468">
        <v>31.718214429705998</v>
      </c>
      <c r="J2468">
        <v>-1.0507150328489701</v>
      </c>
      <c r="K2468">
        <v>157.04467014706799</v>
      </c>
      <c r="L2468">
        <v>122.44510297921001</v>
      </c>
      <c r="M2468">
        <v>49.666481398717799</v>
      </c>
      <c r="N2468">
        <v>0.59112933879996998</v>
      </c>
      <c r="O2468">
        <v>10.089686098654701</v>
      </c>
      <c r="P2468">
        <v>144.38356164383501</v>
      </c>
      <c r="Q2468">
        <v>1.8923796089093999E-2</v>
      </c>
    </row>
    <row r="2469" spans="1:17" hidden="1" x14ac:dyDescent="0.3">
      <c r="A2469" t="s">
        <v>5099</v>
      </c>
      <c r="B2469" t="s">
        <v>5100</v>
      </c>
      <c r="C2469" t="str">
        <f>IFERROR(VLOOKUP(Table1[[#This Row],[Ticker]],[1]!Table1[[Symbol]:[Industry]],2,FALSE),"-")</f>
        <v>-</v>
      </c>
      <c r="D2469" t="s">
        <v>62</v>
      </c>
      <c r="E2469">
        <v>179.73374999999999</v>
      </c>
      <c r="F2469">
        <v>175.35</v>
      </c>
      <c r="G2469">
        <v>-26.124121841953201</v>
      </c>
      <c r="H2469">
        <v>-7.05351314791805</v>
      </c>
      <c r="I2469">
        <v>-18.067957100664</v>
      </c>
      <c r="J2469">
        <v>-2.64378378634254</v>
      </c>
      <c r="K2469">
        <v>182.400319265528</v>
      </c>
      <c r="L2469">
        <v>181.67510118114399</v>
      </c>
      <c r="M2469">
        <v>32.864327022581698</v>
      </c>
      <c r="N2469">
        <v>0.42422175738583001</v>
      </c>
      <c r="O2469">
        <v>31.166238950670099</v>
      </c>
      <c r="P2469">
        <v>18.001345895020101</v>
      </c>
      <c r="Q2469">
        <v>-5.0004250998900997E-2</v>
      </c>
    </row>
    <row r="2470" spans="1:17" hidden="1" x14ac:dyDescent="0.3">
      <c r="A2470" t="s">
        <v>5101</v>
      </c>
      <c r="B2470" t="s">
        <v>5102</v>
      </c>
      <c r="C2470" t="str">
        <f>IFERROR(VLOOKUP(Table1[[#This Row],[Ticker]],[1]!Table1[[Symbol]:[Industry]],2,FALSE),"-")</f>
        <v>-</v>
      </c>
      <c r="D2470" t="s">
        <v>557</v>
      </c>
      <c r="E2470">
        <v>179.70699999999999</v>
      </c>
      <c r="F2470">
        <v>85.25</v>
      </c>
      <c r="G2470">
        <v>602.96251517826295</v>
      </c>
      <c r="H2470">
        <v>-2.9364351599097298</v>
      </c>
      <c r="I2470">
        <v>204.70992169145299</v>
      </c>
      <c r="J2470">
        <v>-4.7503885910644303</v>
      </c>
      <c r="K2470">
        <v>86.775373858021197</v>
      </c>
      <c r="L2470">
        <v>59.106674912436702</v>
      </c>
      <c r="M2470">
        <v>27.089923906389402</v>
      </c>
      <c r="N2470">
        <v>1.05918242830994</v>
      </c>
      <c r="O2470">
        <v>25.865102639296101</v>
      </c>
      <c r="P2470">
        <v>675</v>
      </c>
    </row>
    <row r="2471" spans="1:17" hidden="1" x14ac:dyDescent="0.3">
      <c r="A2471" t="s">
        <v>5103</v>
      </c>
      <c r="B2471" t="s">
        <v>5104</v>
      </c>
      <c r="C2471" t="str">
        <f>IFERROR(VLOOKUP(Table1[[#This Row],[Ticker]],[1]!Table1[[Symbol]:[Industry]],2,FALSE),"-")</f>
        <v>-</v>
      </c>
      <c r="D2471" t="s">
        <v>253</v>
      </c>
      <c r="E2471">
        <v>179.6688</v>
      </c>
      <c r="F2471">
        <v>14972.4</v>
      </c>
      <c r="G2471">
        <v>3.7522249601629598</v>
      </c>
      <c r="H2471">
        <v>9.9627526775692505</v>
      </c>
      <c r="I2471">
        <v>-3.54976654017063</v>
      </c>
      <c r="J2471">
        <v>-2.0709539180513601</v>
      </c>
      <c r="K2471">
        <v>13939.6092651446</v>
      </c>
      <c r="L2471">
        <v>13310.353716850699</v>
      </c>
      <c r="M2471">
        <v>58.863512969074698</v>
      </c>
      <c r="N2471">
        <v>2.3665019762845798</v>
      </c>
      <c r="O2471">
        <v>16.547781250834799</v>
      </c>
      <c r="P2471">
        <v>48.075915065322903</v>
      </c>
      <c r="Q2471">
        <v>-3.4801798040449E-2</v>
      </c>
    </row>
    <row r="2472" spans="1:17" hidden="1" x14ac:dyDescent="0.3">
      <c r="A2472" t="s">
        <v>5105</v>
      </c>
      <c r="B2472" t="s">
        <v>5106</v>
      </c>
      <c r="C2472" t="str">
        <f>IFERROR(VLOOKUP(Table1[[#This Row],[Ticker]],[1]!Table1[[Symbol]:[Industry]],2,FALSE),"-")</f>
        <v>-</v>
      </c>
      <c r="D2472" t="s">
        <v>647</v>
      </c>
      <c r="E2472">
        <v>179.58869999999999</v>
      </c>
      <c r="F2472">
        <v>5.31</v>
      </c>
      <c r="G2472">
        <v>936.33003654578397</v>
      </c>
      <c r="H2472">
        <v>29.847691059600599</v>
      </c>
      <c r="I2472">
        <v>147.75951579006201</v>
      </c>
      <c r="J2472">
        <v>6.8167797911675798</v>
      </c>
      <c r="K2472">
        <v>3.9582550316407699</v>
      </c>
      <c r="L2472">
        <v>2.52690266418989</v>
      </c>
      <c r="M2472">
        <v>96.403445404627604</v>
      </c>
      <c r="N2472">
        <v>0.362755682487718</v>
      </c>
      <c r="O2472">
        <v>0</v>
      </c>
      <c r="P2472">
        <v>1227.49999999999</v>
      </c>
      <c r="Q2472">
        <v>0.155845651225577</v>
      </c>
    </row>
    <row r="2473" spans="1:17" hidden="1" x14ac:dyDescent="0.3">
      <c r="A2473" t="s">
        <v>5107</v>
      </c>
      <c r="B2473" t="s">
        <v>5108</v>
      </c>
      <c r="C2473" t="str">
        <f>IFERROR(VLOOKUP(Table1[[#This Row],[Ticker]],[1]!Table1[[Symbol]:[Industry]],2,FALSE),"-")</f>
        <v>-</v>
      </c>
      <c r="D2473" t="s">
        <v>62</v>
      </c>
      <c r="E2473">
        <v>179.27627258999999</v>
      </c>
      <c r="F2473">
        <v>83.61</v>
      </c>
      <c r="G2473">
        <v>-8.1576654921635505</v>
      </c>
      <c r="H2473">
        <v>10.375548444105201</v>
      </c>
      <c r="I2473">
        <v>-5.8298177073075301</v>
      </c>
      <c r="J2473">
        <v>9.2387586513615307</v>
      </c>
      <c r="K2473">
        <v>73.248956221185296</v>
      </c>
      <c r="L2473">
        <v>73.542766939308507</v>
      </c>
      <c r="M2473">
        <v>63.297293160592901</v>
      </c>
      <c r="N2473">
        <v>3.2209747678391198</v>
      </c>
      <c r="O2473">
        <v>12.3669417533787</v>
      </c>
      <c r="P2473">
        <v>38.541839270919603</v>
      </c>
      <c r="Q2473">
        <v>-3.7213852294210002E-2</v>
      </c>
    </row>
    <row r="2474" spans="1:17" hidden="1" x14ac:dyDescent="0.3">
      <c r="A2474" t="s">
        <v>5109</v>
      </c>
      <c r="B2474" t="s">
        <v>5110</v>
      </c>
      <c r="C2474" t="str">
        <f>IFERROR(VLOOKUP(Table1[[#This Row],[Ticker]],[1]!Table1[[Symbol]:[Industry]],2,FALSE),"-")</f>
        <v>-</v>
      </c>
      <c r="D2474" t="s">
        <v>75</v>
      </c>
      <c r="E2474">
        <v>178.83612832</v>
      </c>
      <c r="F2474">
        <v>128.19999999999999</v>
      </c>
      <c r="G2474">
        <v>-52.808355042735002</v>
      </c>
      <c r="H2474">
        <v>-3.5227299770310498</v>
      </c>
      <c r="I2474">
        <v>-33.308048670926901</v>
      </c>
      <c r="J2474">
        <v>-5.3501961299579497</v>
      </c>
      <c r="K2474">
        <v>128.72815860507501</v>
      </c>
      <c r="L2474">
        <v>138.66943765737901</v>
      </c>
      <c r="M2474">
        <v>39.143188030867996</v>
      </c>
      <c r="N2474">
        <v>0.69704561554519195</v>
      </c>
      <c r="O2474">
        <v>56.006240249610002</v>
      </c>
      <c r="P2474">
        <v>15.080789946139999</v>
      </c>
      <c r="Q2474">
        <v>-1.9560050825519999E-2</v>
      </c>
    </row>
    <row r="2475" spans="1:17" hidden="1" x14ac:dyDescent="0.3">
      <c r="A2475" t="s">
        <v>5111</v>
      </c>
      <c r="B2475" t="s">
        <v>5112</v>
      </c>
      <c r="C2475" t="str">
        <f>IFERROR(VLOOKUP(Table1[[#This Row],[Ticker]],[1]!Table1[[Symbol]:[Industry]],2,FALSE),"-")</f>
        <v>-</v>
      </c>
      <c r="D2475" t="s">
        <v>409</v>
      </c>
      <c r="E2475">
        <v>178.45229086500001</v>
      </c>
      <c r="F2475">
        <v>21.85</v>
      </c>
      <c r="G2475">
        <v>71.710343682189105</v>
      </c>
      <c r="H2475">
        <v>-12.1976745817386</v>
      </c>
      <c r="I2475">
        <v>0.157869044375511</v>
      </c>
      <c r="J2475">
        <v>-4.47598193676356</v>
      </c>
      <c r="K2475">
        <v>21.625942316155299</v>
      </c>
      <c r="L2475">
        <v>18.9627973970357</v>
      </c>
      <c r="M2475">
        <v>50.019395747655601</v>
      </c>
      <c r="N2475">
        <v>0.54902910120280202</v>
      </c>
      <c r="O2475">
        <v>30.434782608695599</v>
      </c>
      <c r="P2475">
        <v>118.5</v>
      </c>
      <c r="Q2475">
        <v>1.8713424300469999E-2</v>
      </c>
    </row>
    <row r="2476" spans="1:17" hidden="1" x14ac:dyDescent="0.3">
      <c r="A2476" t="s">
        <v>5113</v>
      </c>
      <c r="B2476" t="s">
        <v>5114</v>
      </c>
      <c r="C2476" t="str">
        <f>IFERROR(VLOOKUP(Table1[[#This Row],[Ticker]],[1]!Table1[[Symbol]:[Industry]],2,FALSE),"-")</f>
        <v>-</v>
      </c>
      <c r="D2476" t="s">
        <v>1161</v>
      </c>
      <c r="E2476">
        <v>177.92836291</v>
      </c>
      <c r="F2476">
        <v>8.99</v>
      </c>
      <c r="G2476">
        <v>67.663369879117695</v>
      </c>
      <c r="H2476">
        <v>-11.9355266746574</v>
      </c>
      <c r="I2476">
        <v>-44.424725754954899</v>
      </c>
      <c r="J2476">
        <v>-6.7191642307099304</v>
      </c>
      <c r="K2476">
        <v>8.9640197484905304</v>
      </c>
      <c r="L2476">
        <v>8.5278982046337397</v>
      </c>
      <c r="M2476">
        <v>48.885151389452503</v>
      </c>
      <c r="N2476">
        <v>1.35491471557619</v>
      </c>
      <c r="O2476">
        <v>71.3014460511679</v>
      </c>
      <c r="P2476">
        <v>102.022471910112</v>
      </c>
      <c r="Q2476">
        <v>7.2661136946838997E-2</v>
      </c>
    </row>
    <row r="2477" spans="1:17" hidden="1" x14ac:dyDescent="0.3">
      <c r="A2477" t="s">
        <v>5115</v>
      </c>
      <c r="B2477" t="s">
        <v>5116</v>
      </c>
      <c r="C2477" t="str">
        <f>IFERROR(VLOOKUP(Table1[[#This Row],[Ticker]],[1]!Table1[[Symbol]:[Industry]],2,FALSE),"-")</f>
        <v>-</v>
      </c>
      <c r="D2477" t="s">
        <v>1391</v>
      </c>
      <c r="E2477">
        <v>177.81490639</v>
      </c>
      <c r="F2477">
        <v>1928.3</v>
      </c>
      <c r="G2477">
        <v>-52.000431458035898</v>
      </c>
      <c r="H2477">
        <v>-0.99962255793000698</v>
      </c>
      <c r="I2477">
        <v>-27.248579222591101</v>
      </c>
      <c r="J2477">
        <v>1.8319630680964101</v>
      </c>
      <c r="K2477">
        <v>2009.8973692688</v>
      </c>
      <c r="L2477">
        <v>2160.10714895303</v>
      </c>
      <c r="M2477">
        <v>42.0681431476306</v>
      </c>
      <c r="N2477">
        <v>1.4087920318610301</v>
      </c>
      <c r="O2477">
        <v>43.128662552507301</v>
      </c>
      <c r="P2477">
        <v>3.1176470588235299</v>
      </c>
      <c r="Q2477">
        <v>3.1271764561500999E-2</v>
      </c>
    </row>
    <row r="2478" spans="1:17" hidden="1" x14ac:dyDescent="0.3">
      <c r="A2478" t="s">
        <v>5117</v>
      </c>
      <c r="B2478" t="s">
        <v>5118</v>
      </c>
      <c r="C2478" t="str">
        <f>IFERROR(VLOOKUP(Table1[[#This Row],[Ticker]],[1]!Table1[[Symbol]:[Industry]],2,FALSE),"-")</f>
        <v>-</v>
      </c>
      <c r="D2478" t="s">
        <v>258</v>
      </c>
      <c r="E2478">
        <v>177.465316925</v>
      </c>
      <c r="F2478">
        <v>33.409999999999997</v>
      </c>
      <c r="G2478">
        <v>158.91266005515399</v>
      </c>
      <c r="H2478">
        <v>30.876964162463199</v>
      </c>
      <c r="I2478">
        <v>58.760570838781099</v>
      </c>
      <c r="J2478">
        <v>-0.401172664971783</v>
      </c>
      <c r="K2478">
        <v>27.154124061403</v>
      </c>
      <c r="L2478">
        <v>20.7105875177201</v>
      </c>
      <c r="M2478">
        <v>64.566318523752699</v>
      </c>
      <c r="N2478">
        <v>1.4344649583101301</v>
      </c>
      <c r="O2478">
        <v>8.2909308590242592</v>
      </c>
      <c r="P2478">
        <v>217.88772597526099</v>
      </c>
      <c r="Q2478">
        <v>9.0524673141118006E-2</v>
      </c>
    </row>
    <row r="2479" spans="1:17" hidden="1" x14ac:dyDescent="0.3">
      <c r="A2479" t="s">
        <v>5119</v>
      </c>
      <c r="B2479" t="s">
        <v>5120</v>
      </c>
      <c r="C2479" t="str">
        <f>IFERROR(VLOOKUP(Table1[[#This Row],[Ticker]],[1]!Table1[[Symbol]:[Industry]],2,FALSE),"-")</f>
        <v>-</v>
      </c>
      <c r="D2479" t="s">
        <v>97</v>
      </c>
      <c r="E2479">
        <v>177.37806985</v>
      </c>
      <c r="F2479">
        <v>176.5</v>
      </c>
      <c r="G2479">
        <v>-21.108352079807901</v>
      </c>
      <c r="H2479">
        <v>-2.0830211593722501</v>
      </c>
      <c r="I2479">
        <v>-26.5719761812869</v>
      </c>
      <c r="J2479">
        <v>-4.7024004261073999</v>
      </c>
      <c r="K2479">
        <v>179.04723674605401</v>
      </c>
      <c r="L2479">
        <v>185.02616787325201</v>
      </c>
      <c r="M2479">
        <v>52.752034927267999</v>
      </c>
      <c r="N2479">
        <v>0.20717315139221801</v>
      </c>
      <c r="O2479">
        <v>52.407932011331397</v>
      </c>
      <c r="P2479">
        <v>22.5694444444444</v>
      </c>
      <c r="Q2479">
        <v>6.7400775698881005E-2</v>
      </c>
    </row>
    <row r="2480" spans="1:17" hidden="1" x14ac:dyDescent="0.3">
      <c r="A2480" t="s">
        <v>5121</v>
      </c>
      <c r="B2480" t="s">
        <v>5122</v>
      </c>
      <c r="C2480" t="str">
        <f>IFERROR(VLOOKUP(Table1[[#This Row],[Ticker]],[1]!Table1[[Symbol]:[Industry]],2,FALSE),"-")</f>
        <v>-</v>
      </c>
      <c r="E2480">
        <v>176.8125</v>
      </c>
      <c r="F2480">
        <v>172.5</v>
      </c>
      <c r="G2480">
        <v>318.49247309400698</v>
      </c>
      <c r="H2480">
        <v>44.1530780707389</v>
      </c>
      <c r="I2480">
        <v>50.996436805684297</v>
      </c>
      <c r="J2480">
        <v>5.5955330529090501</v>
      </c>
      <c r="K2480">
        <v>129.453667101495</v>
      </c>
      <c r="L2480">
        <v>101.897649625653</v>
      </c>
      <c r="M2480">
        <v>69.067811440918703</v>
      </c>
      <c r="N2480">
        <v>2.0711639118872598</v>
      </c>
      <c r="O2480">
        <v>15.3623188405797</v>
      </c>
      <c r="P2480">
        <v>353.94736842105198</v>
      </c>
      <c r="Q2480">
        <v>0.144026390658439</v>
      </c>
    </row>
    <row r="2481" spans="1:17" hidden="1" x14ac:dyDescent="0.3">
      <c r="A2481" t="s">
        <v>5123</v>
      </c>
      <c r="B2481" t="s">
        <v>5124</v>
      </c>
      <c r="C2481" t="str">
        <f>IFERROR(VLOOKUP(Table1[[#This Row],[Ticker]],[1]!Table1[[Symbol]:[Industry]],2,FALSE),"-")</f>
        <v>-</v>
      </c>
      <c r="E2481">
        <v>176.3393475</v>
      </c>
      <c r="F2481">
        <v>93.81</v>
      </c>
      <c r="G2481">
        <v>36.771594987342802</v>
      </c>
      <c r="H2481">
        <v>27.086549154062102</v>
      </c>
      <c r="I2481">
        <v>-29.577309145584699</v>
      </c>
      <c r="J2481">
        <v>29.2519165460983</v>
      </c>
      <c r="K2481">
        <v>79.204956646493997</v>
      </c>
      <c r="M2481">
        <v>63.921413150435797</v>
      </c>
      <c r="N2481">
        <v>3.0114556496135401</v>
      </c>
      <c r="O2481">
        <v>53.235262765163597</v>
      </c>
      <c r="P2481">
        <v>70.563636363636306</v>
      </c>
    </row>
    <row r="2482" spans="1:17" hidden="1" x14ac:dyDescent="0.3">
      <c r="A2482" t="s">
        <v>5125</v>
      </c>
      <c r="B2482" t="s">
        <v>5126</v>
      </c>
      <c r="C2482" t="str">
        <f>IFERROR(VLOOKUP(Table1[[#This Row],[Ticker]],[1]!Table1[[Symbol]:[Industry]],2,FALSE),"-")</f>
        <v>-</v>
      </c>
      <c r="D2482" t="s">
        <v>21</v>
      </c>
      <c r="E2482">
        <v>176.24088240999899</v>
      </c>
      <c r="F2482">
        <v>213.35</v>
      </c>
      <c r="G2482">
        <v>-41.007265041517101</v>
      </c>
      <c r="H2482">
        <v>-20.1109652711487</v>
      </c>
      <c r="I2482">
        <v>-26.602176041141199</v>
      </c>
      <c r="J2482">
        <v>-13.4645081362972</v>
      </c>
      <c r="O2482">
        <v>24.021560815561301</v>
      </c>
      <c r="P2482">
        <v>9.9175682637815594</v>
      </c>
    </row>
    <row r="2483" spans="1:17" hidden="1" x14ac:dyDescent="0.3">
      <c r="A2483" t="s">
        <v>5127</v>
      </c>
      <c r="B2483" t="s">
        <v>5128</v>
      </c>
      <c r="C2483" t="str">
        <f>IFERROR(VLOOKUP(Table1[[#This Row],[Ticker]],[1]!Table1[[Symbol]:[Industry]],2,FALSE),"-")</f>
        <v>-</v>
      </c>
      <c r="D2483" t="s">
        <v>308</v>
      </c>
      <c r="E2483">
        <v>176.17655999999999</v>
      </c>
      <c r="F2483">
        <v>147.69999999999999</v>
      </c>
      <c r="G2483">
        <v>43.091462505564998</v>
      </c>
      <c r="H2483">
        <v>18.611489401096701</v>
      </c>
      <c r="I2483">
        <v>-6.8094289092852502</v>
      </c>
      <c r="J2483">
        <v>15.6951281975548</v>
      </c>
      <c r="K2483">
        <v>128.64551417992701</v>
      </c>
      <c r="L2483">
        <v>118.662624805384</v>
      </c>
      <c r="M2483">
        <v>84.328316912397995</v>
      </c>
      <c r="N2483">
        <v>1.9180695500646701</v>
      </c>
      <c r="O2483">
        <v>10.9681787406906</v>
      </c>
      <c r="P2483">
        <v>91.445236552170996</v>
      </c>
      <c r="Q2483">
        <v>9.7077537228225E-2</v>
      </c>
    </row>
    <row r="2484" spans="1:17" hidden="1" x14ac:dyDescent="0.3">
      <c r="A2484" t="s">
        <v>5129</v>
      </c>
      <c r="B2484" t="s">
        <v>5130</v>
      </c>
      <c r="C2484" t="str">
        <f>IFERROR(VLOOKUP(Table1[[#This Row],[Ticker]],[1]!Table1[[Symbol]:[Industry]],2,FALSE),"-")</f>
        <v>-</v>
      </c>
      <c r="D2484" t="s">
        <v>5131</v>
      </c>
      <c r="E2484">
        <v>176.08500752500001</v>
      </c>
      <c r="F2484">
        <v>75.25</v>
      </c>
      <c r="G2484">
        <v>-54.003296787548798</v>
      </c>
      <c r="H2484">
        <v>-11.4318607935367</v>
      </c>
      <c r="I2484">
        <v>-49.760992148976499</v>
      </c>
      <c r="J2484">
        <v>-8.2244936351989999</v>
      </c>
      <c r="K2484">
        <v>83.221423768547396</v>
      </c>
      <c r="M2484">
        <v>29.990073608061198</v>
      </c>
      <c r="N2484">
        <v>0.87504568952012896</v>
      </c>
      <c r="O2484">
        <v>101.99335548172699</v>
      </c>
      <c r="P2484">
        <v>6.3604240282685502</v>
      </c>
    </row>
    <row r="2485" spans="1:17" hidden="1" x14ac:dyDescent="0.3">
      <c r="A2485" t="s">
        <v>5132</v>
      </c>
      <c r="B2485" t="s">
        <v>5133</v>
      </c>
      <c r="C2485" t="str">
        <f>IFERROR(VLOOKUP(Table1[[#This Row],[Ticker]],[1]!Table1[[Symbol]:[Industry]],2,FALSE),"-")</f>
        <v>-</v>
      </c>
      <c r="D2485" t="s">
        <v>114</v>
      </c>
      <c r="E2485">
        <v>175.64555159599999</v>
      </c>
      <c r="F2485">
        <v>94.04</v>
      </c>
      <c r="G2485">
        <v>12.01671297331</v>
      </c>
      <c r="H2485">
        <v>15.468163663737</v>
      </c>
      <c r="I2485">
        <v>-1.2122120781814101</v>
      </c>
      <c r="J2485">
        <v>-1.0507150328489701</v>
      </c>
      <c r="K2485">
        <v>81.130144161788294</v>
      </c>
      <c r="L2485">
        <v>78.752271698415996</v>
      </c>
      <c r="M2485">
        <v>74.336380579968406</v>
      </c>
      <c r="N2485">
        <v>4.16524129515129</v>
      </c>
      <c r="O2485">
        <v>6.86941726924712</v>
      </c>
      <c r="P2485">
        <v>41.840120663649998</v>
      </c>
      <c r="Q2485">
        <v>6.3910168019520999E-2</v>
      </c>
    </row>
    <row r="2486" spans="1:17" hidden="1" x14ac:dyDescent="0.3">
      <c r="A2486" t="s">
        <v>5134</v>
      </c>
      <c r="B2486" t="s">
        <v>5135</v>
      </c>
      <c r="C2486" t="str">
        <f>IFERROR(VLOOKUP(Table1[[#This Row],[Ticker]],[1]!Table1[[Symbol]:[Industry]],2,FALSE),"-")</f>
        <v>-</v>
      </c>
      <c r="D2486" t="s">
        <v>476</v>
      </c>
      <c r="E2486">
        <v>175.476295612</v>
      </c>
      <c r="F2486">
        <v>7.31</v>
      </c>
      <c r="G2486">
        <v>51.1387261898589</v>
      </c>
      <c r="H2486">
        <v>-11.3090761245561</v>
      </c>
      <c r="I2486">
        <v>-21.980488235118099</v>
      </c>
      <c r="J2486">
        <v>-7.4658093724716101</v>
      </c>
      <c r="K2486">
        <v>7.5718618706042902</v>
      </c>
      <c r="L2486">
        <v>7.0313440128166098</v>
      </c>
      <c r="M2486">
        <v>28.872756878306699</v>
      </c>
      <c r="N2486">
        <v>0.72551074485875</v>
      </c>
      <c r="O2486">
        <v>54.935637900288299</v>
      </c>
      <c r="P2486">
        <v>91.034676167160995</v>
      </c>
      <c r="Q2486">
        <v>7.8154720753958004E-2</v>
      </c>
    </row>
    <row r="2487" spans="1:17" hidden="1" x14ac:dyDescent="0.3">
      <c r="A2487" t="s">
        <v>5136</v>
      </c>
      <c r="B2487" t="s">
        <v>5137</v>
      </c>
      <c r="C2487" t="str">
        <f>IFERROR(VLOOKUP(Table1[[#This Row],[Ticker]],[1]!Table1[[Symbol]:[Industry]],2,FALSE),"-")</f>
        <v>-</v>
      </c>
      <c r="D2487" t="s">
        <v>100</v>
      </c>
      <c r="E2487">
        <v>175.2516</v>
      </c>
      <c r="F2487">
        <v>162</v>
      </c>
      <c r="G2487">
        <v>-20.815594522176699</v>
      </c>
      <c r="H2487">
        <v>-4.7177158203797704</v>
      </c>
      <c r="I2487">
        <v>-10.924211709956101</v>
      </c>
      <c r="J2487">
        <v>-1.61635956991357</v>
      </c>
      <c r="K2487">
        <v>161.79337257287301</v>
      </c>
      <c r="L2487">
        <v>153.70902975800701</v>
      </c>
      <c r="M2487">
        <v>34.902920287176201</v>
      </c>
      <c r="N2487">
        <v>0.79637224459679601</v>
      </c>
      <c r="O2487">
        <v>23.6111111111111</v>
      </c>
      <c r="P2487">
        <v>35</v>
      </c>
      <c r="Q2487">
        <v>0.102806889063299</v>
      </c>
    </row>
    <row r="2488" spans="1:17" hidden="1" x14ac:dyDescent="0.3">
      <c r="A2488" t="s">
        <v>5138</v>
      </c>
      <c r="B2488" t="s">
        <v>5139</v>
      </c>
      <c r="C2488" t="str">
        <f>IFERROR(VLOOKUP(Table1[[#This Row],[Ticker]],[1]!Table1[[Symbol]:[Industry]],2,FALSE),"-")</f>
        <v>-</v>
      </c>
      <c r="D2488" t="s">
        <v>647</v>
      </c>
      <c r="E2488">
        <v>175.18168499999999</v>
      </c>
      <c r="F2488">
        <v>410.55</v>
      </c>
      <c r="G2488">
        <v>-87.420557389092295</v>
      </c>
      <c r="H2488">
        <v>7.1781887669084502E-3</v>
      </c>
      <c r="I2488">
        <v>-22.946061933671899</v>
      </c>
      <c r="J2488">
        <v>-5.0070904824370999</v>
      </c>
      <c r="K2488">
        <v>404.67213983479502</v>
      </c>
      <c r="L2488">
        <v>458.84878006636097</v>
      </c>
      <c r="M2488">
        <v>47.287373415477703</v>
      </c>
      <c r="N2488">
        <v>1.08667922534721</v>
      </c>
      <c r="O2488">
        <v>161.44196809158399</v>
      </c>
      <c r="P2488">
        <v>27.262864228146299</v>
      </c>
      <c r="Q2488">
        <v>1.1022085882473E-2</v>
      </c>
    </row>
    <row r="2489" spans="1:17" hidden="1" x14ac:dyDescent="0.3">
      <c r="A2489" t="s">
        <v>5140</v>
      </c>
      <c r="B2489" t="s">
        <v>5141</v>
      </c>
      <c r="C2489" t="str">
        <f>IFERROR(VLOOKUP(Table1[[#This Row],[Ticker]],[1]!Table1[[Symbol]:[Industry]],2,FALSE),"-")</f>
        <v>-</v>
      </c>
      <c r="D2489" t="s">
        <v>46</v>
      </c>
      <c r="E2489">
        <v>174.87717744</v>
      </c>
      <c r="F2489">
        <v>14.99</v>
      </c>
      <c r="G2489">
        <v>19.405958109950902</v>
      </c>
      <c r="H2489">
        <v>-10.6449788765908</v>
      </c>
      <c r="I2489">
        <v>-73.955120560839305</v>
      </c>
      <c r="J2489">
        <v>7.0019936055111902</v>
      </c>
      <c r="K2489">
        <v>17.0211186237633</v>
      </c>
      <c r="L2489">
        <v>22.701100646719102</v>
      </c>
      <c r="M2489">
        <v>63.019455430695899</v>
      </c>
      <c r="N2489">
        <v>0.18796019580472501</v>
      </c>
      <c r="O2489">
        <v>206.531494017646</v>
      </c>
      <c r="P2489">
        <v>83.745532142092799</v>
      </c>
    </row>
    <row r="2490" spans="1:17" hidden="1" x14ac:dyDescent="0.3">
      <c r="A2490" t="s">
        <v>5142</v>
      </c>
      <c r="B2490" t="s">
        <v>5143</v>
      </c>
      <c r="C2490" t="str">
        <f>IFERROR(VLOOKUP(Table1[[#This Row],[Ticker]],[1]!Table1[[Symbol]:[Industry]],2,FALSE),"-")</f>
        <v>-</v>
      </c>
      <c r="D2490" t="s">
        <v>308</v>
      </c>
      <c r="E2490">
        <v>174.65107194000001</v>
      </c>
      <c r="F2490">
        <v>31.86</v>
      </c>
      <c r="G2490">
        <v>52.418354041592103</v>
      </c>
      <c r="H2490">
        <v>-11.158775944713801</v>
      </c>
      <c r="I2490">
        <v>-35.0447787600597</v>
      </c>
      <c r="J2490">
        <v>-0.18357350296356101</v>
      </c>
      <c r="K2490">
        <v>34.8818534557088</v>
      </c>
      <c r="L2490">
        <v>33.689220014127599</v>
      </c>
      <c r="M2490">
        <v>38.584710518363202</v>
      </c>
      <c r="N2490">
        <v>1.35477741361219</v>
      </c>
      <c r="O2490">
        <v>49.874450721908303</v>
      </c>
      <c r="P2490">
        <v>87.301587301587205</v>
      </c>
      <c r="Q2490">
        <v>0.109342608156523</v>
      </c>
    </row>
    <row r="2491" spans="1:17" hidden="1" x14ac:dyDescent="0.3">
      <c r="A2491" t="s">
        <v>5144</v>
      </c>
      <c r="B2491" t="s">
        <v>5145</v>
      </c>
      <c r="C2491" t="str">
        <f>IFERROR(VLOOKUP(Table1[[#This Row],[Ticker]],[1]!Table1[[Symbol]:[Industry]],2,FALSE),"-")</f>
        <v>-</v>
      </c>
      <c r="D2491" t="s">
        <v>409</v>
      </c>
      <c r="E2491">
        <v>174.61499345499999</v>
      </c>
      <c r="F2491">
        <v>173.95</v>
      </c>
      <c r="G2491">
        <v>396.38886007519602</v>
      </c>
      <c r="H2491">
        <v>7.7140402807056203</v>
      </c>
      <c r="I2491">
        <v>119.132476539537</v>
      </c>
      <c r="J2491">
        <v>5.8840538081896403</v>
      </c>
      <c r="K2491">
        <v>152.731543351271</v>
      </c>
      <c r="L2491">
        <v>117.340421881189</v>
      </c>
      <c r="M2491">
        <v>82.649480446419204</v>
      </c>
      <c r="N2491">
        <v>1.3353074806160501</v>
      </c>
      <c r="O2491">
        <v>9.1980454153492293</v>
      </c>
      <c r="P2491">
        <v>564.43850267379605</v>
      </c>
    </row>
    <row r="2492" spans="1:17" hidden="1" x14ac:dyDescent="0.3">
      <c r="A2492" t="s">
        <v>5146</v>
      </c>
      <c r="B2492" t="s">
        <v>5147</v>
      </c>
      <c r="C2492" t="str">
        <f>IFERROR(VLOOKUP(Table1[[#This Row],[Ticker]],[1]!Table1[[Symbol]:[Industry]],2,FALSE),"-")</f>
        <v>-</v>
      </c>
      <c r="E2492">
        <v>174.58628974999999</v>
      </c>
      <c r="F2492">
        <v>19.55</v>
      </c>
      <c r="G2492">
        <v>20.225558933844098</v>
      </c>
      <c r="H2492">
        <v>-17.641268301451699</v>
      </c>
      <c r="I2492">
        <v>-6.0442070695555001</v>
      </c>
      <c r="J2492">
        <v>-1.2589399157224701</v>
      </c>
      <c r="K2492">
        <v>21.5539966552073</v>
      </c>
      <c r="L2492">
        <v>21.016840528760799</v>
      </c>
      <c r="M2492">
        <v>41.116139446701702</v>
      </c>
      <c r="N2492">
        <v>0.68004775199064804</v>
      </c>
      <c r="O2492">
        <v>57.493606138107403</v>
      </c>
      <c r="P2492">
        <v>58.813972380178697</v>
      </c>
      <c r="Q2492">
        <v>1.0902730554544E-2</v>
      </c>
    </row>
    <row r="2493" spans="1:17" hidden="1" x14ac:dyDescent="0.3">
      <c r="A2493" t="s">
        <v>5148</v>
      </c>
      <c r="B2493" t="s">
        <v>5149</v>
      </c>
      <c r="C2493" t="str">
        <f>IFERROR(VLOOKUP(Table1[[#This Row],[Ticker]],[1]!Table1[[Symbol]:[Industry]],2,FALSE),"-")</f>
        <v>-</v>
      </c>
      <c r="D2493" t="s">
        <v>647</v>
      </c>
      <c r="E2493">
        <v>174.43026681800001</v>
      </c>
      <c r="F2493">
        <v>12.89</v>
      </c>
      <c r="G2493">
        <v>-35.213823103338299</v>
      </c>
      <c r="H2493">
        <v>-7.7434114054959702</v>
      </c>
      <c r="I2493">
        <v>-24.870772577164001</v>
      </c>
      <c r="J2493">
        <v>-2.21260504059491</v>
      </c>
      <c r="K2493">
        <v>13.1235384452315</v>
      </c>
      <c r="L2493">
        <v>13.3156703799296</v>
      </c>
      <c r="M2493">
        <v>47.326349778904699</v>
      </c>
      <c r="N2493">
        <v>1.0514477586500099</v>
      </c>
      <c r="O2493">
        <v>50.504266873545298</v>
      </c>
      <c r="P2493">
        <v>23.349282296650699</v>
      </c>
      <c r="Q2493">
        <v>-4.1825096955933998E-2</v>
      </c>
    </row>
    <row r="2494" spans="1:17" hidden="1" x14ac:dyDescent="0.3">
      <c r="A2494" t="s">
        <v>5150</v>
      </c>
      <c r="B2494" t="s">
        <v>5151</v>
      </c>
      <c r="C2494" t="str">
        <f>IFERROR(VLOOKUP(Table1[[#This Row],[Ticker]],[1]!Table1[[Symbol]:[Industry]],2,FALSE),"-")</f>
        <v>-</v>
      </c>
      <c r="D2494" t="s">
        <v>916</v>
      </c>
      <c r="E2494">
        <v>174</v>
      </c>
      <c r="F2494">
        <v>142.1</v>
      </c>
      <c r="G2494">
        <v>71.965641552738504</v>
      </c>
      <c r="H2494">
        <v>7.5479494575334698</v>
      </c>
      <c r="I2494">
        <v>67.477263910940096</v>
      </c>
      <c r="J2494">
        <v>4.2851384129201397</v>
      </c>
      <c r="K2494">
        <v>110.22986417613301</v>
      </c>
      <c r="L2494">
        <v>87.646748487355197</v>
      </c>
      <c r="M2494">
        <v>77.591272485364598</v>
      </c>
      <c r="N2494">
        <v>0.515420540377025</v>
      </c>
      <c r="O2494">
        <v>5.6931738212526497</v>
      </c>
      <c r="Q2494">
        <v>6.2602917385061005E-2</v>
      </c>
    </row>
    <row r="2495" spans="1:17" hidden="1" x14ac:dyDescent="0.3">
      <c r="A2495" t="s">
        <v>5152</v>
      </c>
      <c r="B2495" t="s">
        <v>5153</v>
      </c>
      <c r="C2495" t="str">
        <f>IFERROR(VLOOKUP(Table1[[#This Row],[Ticker]],[1]!Table1[[Symbol]:[Industry]],2,FALSE),"-")</f>
        <v>-</v>
      </c>
      <c r="D2495" t="s">
        <v>332</v>
      </c>
      <c r="E2495">
        <v>173.86399</v>
      </c>
      <c r="F2495">
        <v>114.55</v>
      </c>
      <c r="G2495">
        <v>67.500356950506202</v>
      </c>
      <c r="H2495">
        <v>10.4903154838226</v>
      </c>
      <c r="I2495">
        <v>81.905445950881997</v>
      </c>
      <c r="J2495">
        <v>-11.988215032848901</v>
      </c>
      <c r="K2495">
        <v>101.08303959548699</v>
      </c>
      <c r="M2495">
        <v>51.1868792535059</v>
      </c>
      <c r="N2495">
        <v>1.08088235294117</v>
      </c>
      <c r="O2495">
        <v>15.2335224792667</v>
      </c>
      <c r="P2495">
        <v>103.64444444444401</v>
      </c>
    </row>
    <row r="2496" spans="1:17" hidden="1" x14ac:dyDescent="0.3">
      <c r="A2496" t="s">
        <v>5154</v>
      </c>
      <c r="B2496" t="s">
        <v>5155</v>
      </c>
      <c r="C2496" t="str">
        <f>IFERROR(VLOOKUP(Table1[[#This Row],[Ticker]],[1]!Table1[[Symbol]:[Industry]],2,FALSE),"-")</f>
        <v>-</v>
      </c>
      <c r="D2496" t="s">
        <v>989</v>
      </c>
      <c r="E2496">
        <v>173.77500000000001</v>
      </c>
      <c r="F2496">
        <v>331</v>
      </c>
      <c r="G2496">
        <v>150.62385958418099</v>
      </c>
      <c r="H2496">
        <v>9.5181179743729007</v>
      </c>
      <c r="I2496">
        <v>117.010987615125</v>
      </c>
      <c r="J2496">
        <v>-8.7910042304673492</v>
      </c>
      <c r="K2496">
        <v>314.41578820001803</v>
      </c>
      <c r="L2496">
        <v>253.71392959895701</v>
      </c>
      <c r="M2496">
        <v>40.1838235715731</v>
      </c>
      <c r="N2496">
        <v>1.1386493682640799</v>
      </c>
      <c r="O2496">
        <v>17.764350453172199</v>
      </c>
      <c r="P2496">
        <v>187.70099956540599</v>
      </c>
      <c r="Q2496">
        <v>9.6806933479521004E-2</v>
      </c>
    </row>
    <row r="2497" spans="1:17" hidden="1" x14ac:dyDescent="0.3">
      <c r="A2497" t="s">
        <v>5156</v>
      </c>
      <c r="B2497" t="s">
        <v>5157</v>
      </c>
      <c r="C2497" t="str">
        <f>IFERROR(VLOOKUP(Table1[[#This Row],[Ticker]],[1]!Table1[[Symbol]:[Industry]],2,FALSE),"-")</f>
        <v>-</v>
      </c>
      <c r="D2497" t="s">
        <v>62</v>
      </c>
      <c r="E2497">
        <v>173.72295399999999</v>
      </c>
      <c r="F2497">
        <v>43.58</v>
      </c>
      <c r="G2497">
        <v>2.9916510193247401</v>
      </c>
      <c r="H2497">
        <v>-15.7745486901278</v>
      </c>
      <c r="I2497">
        <v>-46.132607229209597</v>
      </c>
      <c r="J2497">
        <v>-7.3277713099052599</v>
      </c>
      <c r="K2497">
        <v>49.113428353002703</v>
      </c>
      <c r="L2497">
        <v>52.416118385011302</v>
      </c>
      <c r="M2497">
        <v>35.557016652847402</v>
      </c>
      <c r="N2497">
        <v>0.87439869968321005</v>
      </c>
      <c r="O2497">
        <v>69.573198715006896</v>
      </c>
      <c r="P2497">
        <v>30.650635506710099</v>
      </c>
      <c r="Q2497">
        <v>0.107592776928228</v>
      </c>
    </row>
    <row r="2498" spans="1:17" hidden="1" x14ac:dyDescent="0.3">
      <c r="A2498" t="s">
        <v>5158</v>
      </c>
      <c r="B2498" t="s">
        <v>5159</v>
      </c>
      <c r="C2498" t="str">
        <f>IFERROR(VLOOKUP(Table1[[#This Row],[Ticker]],[1]!Table1[[Symbol]:[Industry]],2,FALSE),"-")</f>
        <v>-</v>
      </c>
      <c r="D2498" t="s">
        <v>46</v>
      </c>
      <c r="E2498">
        <v>173.50774425</v>
      </c>
      <c r="F2498">
        <v>103.75</v>
      </c>
      <c r="G2498">
        <v>41.399279701984099</v>
      </c>
      <c r="H2498">
        <v>-5.5001617304399204</v>
      </c>
      <c r="I2498">
        <v>-17.075133191924099</v>
      </c>
      <c r="J2498">
        <v>-4.8688968510307902</v>
      </c>
      <c r="K2498">
        <v>104.24694447468001</v>
      </c>
      <c r="L2498">
        <v>97.382840151215902</v>
      </c>
      <c r="M2498">
        <v>42.417232138592297</v>
      </c>
      <c r="N2498">
        <v>1.1558103720573101</v>
      </c>
      <c r="O2498">
        <v>53.108433734939702</v>
      </c>
      <c r="P2498">
        <v>97.543792840822505</v>
      </c>
      <c r="Q2498">
        <v>5.2103879420064003E-2</v>
      </c>
    </row>
    <row r="2499" spans="1:17" hidden="1" x14ac:dyDescent="0.3">
      <c r="A2499" t="s">
        <v>5160</v>
      </c>
      <c r="B2499" t="s">
        <v>5161</v>
      </c>
      <c r="C2499" t="str">
        <f>IFERROR(VLOOKUP(Table1[[#This Row],[Ticker]],[1]!Table1[[Symbol]:[Industry]],2,FALSE),"-")</f>
        <v>-</v>
      </c>
      <c r="D2499" t="s">
        <v>409</v>
      </c>
      <c r="E2499">
        <v>173.423917832</v>
      </c>
      <c r="F2499">
        <v>174.55</v>
      </c>
      <c r="G2499">
        <v>11.3932481672999</v>
      </c>
      <c r="H2499">
        <v>6.8830358045204996</v>
      </c>
      <c r="I2499">
        <v>28.879645819143001</v>
      </c>
      <c r="J2499">
        <v>-1.0896039217378599</v>
      </c>
      <c r="K2499">
        <v>162.36599994637501</v>
      </c>
      <c r="L2499">
        <v>139.79925310905301</v>
      </c>
      <c r="M2499">
        <v>45.475170269185597</v>
      </c>
      <c r="N2499">
        <v>0.38639266234840203</v>
      </c>
      <c r="O2499">
        <v>8.2784302492122404</v>
      </c>
      <c r="P2499">
        <v>61.0982925703738</v>
      </c>
      <c r="Q2499">
        <v>4.9194228236711997E-2</v>
      </c>
    </row>
    <row r="2500" spans="1:17" hidden="1" x14ac:dyDescent="0.3">
      <c r="A2500" t="s">
        <v>5162</v>
      </c>
      <c r="B2500" t="s">
        <v>5163</v>
      </c>
      <c r="C2500" t="str">
        <f>IFERROR(VLOOKUP(Table1[[#This Row],[Ticker]],[1]!Table1[[Symbol]:[Industry]],2,FALSE),"-")</f>
        <v>-</v>
      </c>
      <c r="D2500" t="s">
        <v>62</v>
      </c>
      <c r="E2500">
        <v>172.28326161999999</v>
      </c>
      <c r="F2500">
        <v>48.85</v>
      </c>
      <c r="G2500">
        <v>-15.4262811437462</v>
      </c>
      <c r="H2500">
        <v>-15.225967516033499</v>
      </c>
      <c r="I2500">
        <v>-39.542660388357298</v>
      </c>
      <c r="J2500">
        <v>-10.5235802341716</v>
      </c>
      <c r="K2500">
        <v>51.611381000977701</v>
      </c>
      <c r="L2500">
        <v>49.420297049848003</v>
      </c>
      <c r="M2500">
        <v>55.003542321644296</v>
      </c>
      <c r="N2500">
        <v>0.744219677895128</v>
      </c>
      <c r="O2500">
        <v>62.190378710337697</v>
      </c>
      <c r="P2500">
        <v>53.664674425920097</v>
      </c>
      <c r="Q2500">
        <v>8.3608565224941006E-2</v>
      </c>
    </row>
    <row r="2501" spans="1:17" hidden="1" x14ac:dyDescent="0.3">
      <c r="A2501" t="s">
        <v>5164</v>
      </c>
      <c r="B2501" t="s">
        <v>5165</v>
      </c>
      <c r="C2501" t="str">
        <f>IFERROR(VLOOKUP(Table1[[#This Row],[Ticker]],[1]!Table1[[Symbol]:[Industry]],2,FALSE),"-")</f>
        <v>-</v>
      </c>
      <c r="D2501" t="s">
        <v>193</v>
      </c>
      <c r="E2501">
        <v>172.06877994800001</v>
      </c>
      <c r="F2501">
        <v>112.06</v>
      </c>
      <c r="G2501">
        <v>-39.7343806321296</v>
      </c>
      <c r="H2501">
        <v>-4.08828151801863</v>
      </c>
      <c r="I2501">
        <v>-23.132747045267099</v>
      </c>
      <c r="J2501">
        <v>-1.17344668884966</v>
      </c>
      <c r="K2501">
        <v>111.57456944408101</v>
      </c>
      <c r="L2501">
        <v>114.904123011734</v>
      </c>
      <c r="M2501">
        <v>48.003874924397202</v>
      </c>
      <c r="N2501">
        <v>1.4730975694789701</v>
      </c>
      <c r="O2501">
        <v>20.4711761556309</v>
      </c>
      <c r="P2501">
        <v>16.1243523316062</v>
      </c>
      <c r="Q2501">
        <v>2.4222952228423002E-2</v>
      </c>
    </row>
    <row r="2502" spans="1:17" hidden="1" x14ac:dyDescent="0.3">
      <c r="A2502" t="s">
        <v>5166</v>
      </c>
      <c r="B2502" t="s">
        <v>5167</v>
      </c>
      <c r="C2502" t="str">
        <f>IFERROR(VLOOKUP(Table1[[#This Row],[Ticker]],[1]!Table1[[Symbol]:[Industry]],2,FALSE),"-")</f>
        <v>-</v>
      </c>
      <c r="E2502">
        <v>171.54463059</v>
      </c>
      <c r="F2502">
        <v>160.69999999999999</v>
      </c>
      <c r="G2502">
        <v>-69.968057041737197</v>
      </c>
      <c r="H2502">
        <v>-8.9979252631670601</v>
      </c>
      <c r="I2502">
        <v>-26.819262262562699</v>
      </c>
      <c r="J2502">
        <v>-5.4427078622484304</v>
      </c>
      <c r="K2502">
        <v>167.228697984961</v>
      </c>
      <c r="L2502">
        <v>198.202009040196</v>
      </c>
      <c r="M2502">
        <v>50.933445423436901</v>
      </c>
      <c r="N2502">
        <v>1.5872710711726901</v>
      </c>
      <c r="O2502">
        <v>117.174859987554</v>
      </c>
      <c r="P2502">
        <v>9.1711956521739193</v>
      </c>
      <c r="Q2502">
        <v>7.5947966594120994E-2</v>
      </c>
    </row>
    <row r="2503" spans="1:17" hidden="1" x14ac:dyDescent="0.3">
      <c r="A2503" t="s">
        <v>5168</v>
      </c>
      <c r="B2503" t="s">
        <v>5169</v>
      </c>
      <c r="C2503" t="str">
        <f>IFERROR(VLOOKUP(Table1[[#This Row],[Ticker]],[1]!Table1[[Symbol]:[Industry]],2,FALSE),"-")</f>
        <v>-</v>
      </c>
      <c r="D2503" t="s">
        <v>62</v>
      </c>
      <c r="E2503">
        <v>171.51489532799999</v>
      </c>
      <c r="F2503">
        <v>108.36</v>
      </c>
      <c r="G2503">
        <v>-26.3937380762952</v>
      </c>
      <c r="H2503">
        <v>-11.637121626735301</v>
      </c>
      <c r="I2503">
        <v>-8.4077315966968307</v>
      </c>
      <c r="J2503">
        <v>-8.3556980748526204</v>
      </c>
      <c r="K2503">
        <v>106.031834637484</v>
      </c>
      <c r="L2503">
        <v>105.81975150627601</v>
      </c>
      <c r="M2503">
        <v>49.6190255161682</v>
      </c>
      <c r="N2503">
        <v>0.88267898755659102</v>
      </c>
      <c r="O2503">
        <v>22.231450719822799</v>
      </c>
      <c r="P2503">
        <v>19.3392070484581</v>
      </c>
      <c r="Q2503">
        <v>-9.9436301269228006E-2</v>
      </c>
    </row>
    <row r="2504" spans="1:17" hidden="1" x14ac:dyDescent="0.3">
      <c r="A2504" t="s">
        <v>5170</v>
      </c>
      <c r="B2504" t="s">
        <v>5171</v>
      </c>
      <c r="C2504" t="str">
        <f>IFERROR(VLOOKUP(Table1[[#This Row],[Ticker]],[1]!Table1[[Symbol]:[Industry]],2,FALSE),"-")</f>
        <v>-</v>
      </c>
      <c r="D2504" t="s">
        <v>253</v>
      </c>
      <c r="E2504">
        <v>171.4772442</v>
      </c>
      <c r="F2504">
        <v>193.08</v>
      </c>
      <c r="G2504">
        <v>-24.235763296611101</v>
      </c>
      <c r="H2504">
        <v>-5.93900733085726</v>
      </c>
      <c r="I2504">
        <v>-27.170797798787401</v>
      </c>
      <c r="J2504">
        <v>-6.4898222623492199</v>
      </c>
      <c r="K2504">
        <v>195.64375491798299</v>
      </c>
      <c r="L2504">
        <v>198.058160654559</v>
      </c>
      <c r="M2504">
        <v>30.2003733413089</v>
      </c>
      <c r="N2504">
        <v>0.86399199346049105</v>
      </c>
      <c r="O2504">
        <v>36.446032732546001</v>
      </c>
      <c r="P2504">
        <v>18.7088841069781</v>
      </c>
      <c r="Q2504">
        <v>-5.9342779470785E-2</v>
      </c>
    </row>
    <row r="2505" spans="1:17" hidden="1" x14ac:dyDescent="0.3">
      <c r="A2505" t="s">
        <v>5172</v>
      </c>
      <c r="B2505" t="s">
        <v>5173</v>
      </c>
      <c r="C2505" t="str">
        <f>IFERROR(VLOOKUP(Table1[[#This Row],[Ticker]],[1]!Table1[[Symbol]:[Industry]],2,FALSE),"-")</f>
        <v>-</v>
      </c>
      <c r="D2505" t="s">
        <v>122</v>
      </c>
      <c r="E2505">
        <v>171.46829210000001</v>
      </c>
      <c r="F2505">
        <v>0.86</v>
      </c>
      <c r="G2505">
        <v>-39.669963454215498</v>
      </c>
      <c r="H2505">
        <v>-20.518372678556101</v>
      </c>
      <c r="I2505">
        <v>-10.0884038656044</v>
      </c>
      <c r="J2505">
        <v>-1.0507150328489701</v>
      </c>
      <c r="K2505">
        <v>1.01908655286267</v>
      </c>
      <c r="L2505">
        <v>1.0024227801789301</v>
      </c>
      <c r="M2505">
        <v>1.5638550349870299</v>
      </c>
      <c r="N2505">
        <v>0.80419345226984695</v>
      </c>
      <c r="O2505">
        <v>45.348837209302303</v>
      </c>
      <c r="P2505">
        <v>56.363636363636303</v>
      </c>
      <c r="Q2505">
        <v>-0.10132013861408699</v>
      </c>
    </row>
    <row r="2506" spans="1:17" hidden="1" x14ac:dyDescent="0.3">
      <c r="A2506" t="s">
        <v>5174</v>
      </c>
      <c r="B2506" t="s">
        <v>5175</v>
      </c>
      <c r="C2506" t="str">
        <f>IFERROR(VLOOKUP(Table1[[#This Row],[Ticker]],[1]!Table1[[Symbol]:[Industry]],2,FALSE),"-")</f>
        <v>-</v>
      </c>
      <c r="D2506" t="s">
        <v>46</v>
      </c>
      <c r="E2506">
        <v>171.30196720000001</v>
      </c>
      <c r="F2506">
        <v>1.79</v>
      </c>
      <c r="G2506">
        <v>47.3532923597379</v>
      </c>
      <c r="H2506">
        <v>52.849486706252399</v>
      </c>
      <c r="I2506">
        <v>37.901792212826898</v>
      </c>
      <c r="J2506">
        <v>15.9304170426227</v>
      </c>
      <c r="K2506">
        <v>1.36093843364956</v>
      </c>
      <c r="L2506">
        <v>1.2216525438430801</v>
      </c>
      <c r="M2506">
        <v>79.516426014792003</v>
      </c>
      <c r="N2506">
        <v>2.3177954778742298</v>
      </c>
      <c r="O2506">
        <v>3.9106145251396698</v>
      </c>
      <c r="P2506">
        <v>97.7900552486187</v>
      </c>
      <c r="Q2506">
        <v>0.18406335897429699</v>
      </c>
    </row>
    <row r="2507" spans="1:17" hidden="1" x14ac:dyDescent="0.3">
      <c r="A2507" t="s">
        <v>5176</v>
      </c>
      <c r="B2507" t="s">
        <v>5177</v>
      </c>
      <c r="C2507" t="str">
        <f>IFERROR(VLOOKUP(Table1[[#This Row],[Ticker]],[1]!Table1[[Symbol]:[Industry]],2,FALSE),"-")</f>
        <v>-</v>
      </c>
      <c r="D2507" t="s">
        <v>1161</v>
      </c>
      <c r="E2507">
        <v>171.1952</v>
      </c>
      <c r="F2507">
        <v>13.48</v>
      </c>
      <c r="G2507">
        <v>-25.297662635153699</v>
      </c>
      <c r="H2507">
        <v>-10.6804097155931</v>
      </c>
      <c r="I2507">
        <v>-43.1152283466607</v>
      </c>
      <c r="J2507">
        <v>-5.0195314750885096</v>
      </c>
      <c r="K2507">
        <v>15.2045814929914</v>
      </c>
      <c r="L2507">
        <v>16.272649416841102</v>
      </c>
      <c r="M2507">
        <v>36.096529562805102</v>
      </c>
      <c r="N2507">
        <v>0.18244537671400199</v>
      </c>
      <c r="O2507">
        <v>64.614243323442096</v>
      </c>
      <c r="P2507">
        <v>30.8737864077669</v>
      </c>
      <c r="Q2507">
        <v>9.1904122236993999E-2</v>
      </c>
    </row>
    <row r="2508" spans="1:17" hidden="1" x14ac:dyDescent="0.3">
      <c r="A2508" t="s">
        <v>5178</v>
      </c>
      <c r="B2508" t="s">
        <v>5179</v>
      </c>
      <c r="C2508" t="str">
        <f>IFERROR(VLOOKUP(Table1[[#This Row],[Ticker]],[1]!Table1[[Symbol]:[Industry]],2,FALSE),"-")</f>
        <v>-</v>
      </c>
      <c r="D2508" t="s">
        <v>422</v>
      </c>
      <c r="E2508">
        <v>171.01951854000001</v>
      </c>
      <c r="F2508">
        <v>189.15</v>
      </c>
      <c r="G2508">
        <v>19.774096522716299</v>
      </c>
      <c r="H2508">
        <v>-4.1526319378153698</v>
      </c>
      <c r="I2508">
        <v>-21.5990768714741</v>
      </c>
      <c r="J2508">
        <v>-11.0227560393727</v>
      </c>
      <c r="K2508">
        <v>194.521894290684</v>
      </c>
      <c r="L2508">
        <v>189.60993950860899</v>
      </c>
      <c r="M2508">
        <v>38.352332818373696</v>
      </c>
      <c r="N2508">
        <v>1.9029932351033201</v>
      </c>
      <c r="O2508">
        <v>58.075601374570397</v>
      </c>
      <c r="P2508">
        <v>51.4411529223378</v>
      </c>
      <c r="Q2508">
        <v>7.4878599160235995E-2</v>
      </c>
    </row>
    <row r="2509" spans="1:17" hidden="1" x14ac:dyDescent="0.3">
      <c r="A2509" t="s">
        <v>5180</v>
      </c>
      <c r="B2509" t="s">
        <v>5181</v>
      </c>
      <c r="C2509" t="str">
        <f>IFERROR(VLOOKUP(Table1[[#This Row],[Ticker]],[1]!Table1[[Symbol]:[Industry]],2,FALSE),"-")</f>
        <v>-</v>
      </c>
      <c r="D2509" t="s">
        <v>1337</v>
      </c>
      <c r="E2509">
        <v>171.01335</v>
      </c>
      <c r="F2509">
        <v>394.95</v>
      </c>
      <c r="G2509">
        <v>268.09873046402902</v>
      </c>
      <c r="H2509">
        <v>14.1214506309919</v>
      </c>
      <c r="I2509">
        <v>-20.783774797482302</v>
      </c>
      <c r="J2509">
        <v>-0.20776340530391299</v>
      </c>
      <c r="K2509">
        <v>351.24509207941497</v>
      </c>
      <c r="L2509">
        <v>303.07410819798798</v>
      </c>
      <c r="M2509">
        <v>67.529984408919205</v>
      </c>
      <c r="N2509">
        <v>1.83261592391164</v>
      </c>
      <c r="O2509">
        <v>37.055323458665598</v>
      </c>
      <c r="P2509">
        <v>447.02216066481901</v>
      </c>
    </row>
    <row r="2510" spans="1:17" hidden="1" x14ac:dyDescent="0.3">
      <c r="A2510" t="s">
        <v>5182</v>
      </c>
      <c r="B2510" t="s">
        <v>5183</v>
      </c>
      <c r="C2510" t="str">
        <f>IFERROR(VLOOKUP(Table1[[#This Row],[Ticker]],[1]!Table1[[Symbol]:[Industry]],2,FALSE),"-")</f>
        <v>-</v>
      </c>
      <c r="D2510" t="s">
        <v>258</v>
      </c>
      <c r="E2510">
        <v>170.34399999999999</v>
      </c>
      <c r="F2510">
        <v>2547.1999999999998</v>
      </c>
      <c r="G2510">
        <v>138.32962197357099</v>
      </c>
      <c r="H2510">
        <v>25.935096467500198</v>
      </c>
      <c r="I2510">
        <v>28.2007409644695</v>
      </c>
      <c r="J2510">
        <v>-8.7129812594716292</v>
      </c>
      <c r="K2510">
        <v>2222.8879756780502</v>
      </c>
      <c r="L2510">
        <v>1858.7470592956399</v>
      </c>
      <c r="M2510">
        <v>53.2334255196144</v>
      </c>
      <c r="N2510">
        <v>2.6352066583168301</v>
      </c>
      <c r="O2510">
        <v>31.342258165829101</v>
      </c>
      <c r="P2510">
        <v>188.07961999547601</v>
      </c>
      <c r="Q2510">
        <v>0.116626573270611</v>
      </c>
    </row>
    <row r="2511" spans="1:17" hidden="1" x14ac:dyDescent="0.3">
      <c r="A2511" t="s">
        <v>5184</v>
      </c>
      <c r="B2511" t="s">
        <v>5185</v>
      </c>
      <c r="C2511" t="str">
        <f>IFERROR(VLOOKUP(Table1[[#This Row],[Ticker]],[1]!Table1[[Symbol]:[Industry]],2,FALSE),"-")</f>
        <v>-</v>
      </c>
      <c r="D2511" t="s">
        <v>46</v>
      </c>
      <c r="E2511">
        <v>170.04512639000001</v>
      </c>
      <c r="F2511">
        <v>79.78</v>
      </c>
      <c r="G2511">
        <v>-1.7879758765758</v>
      </c>
      <c r="H2511">
        <v>-2.2629739573593199</v>
      </c>
      <c r="I2511">
        <v>-24.263783941298801</v>
      </c>
      <c r="J2511">
        <v>-3.2751464979912499</v>
      </c>
      <c r="K2511">
        <v>81.5541151353505</v>
      </c>
      <c r="L2511">
        <v>85.777778375835695</v>
      </c>
      <c r="M2511">
        <v>54.574499218075999</v>
      </c>
      <c r="N2511">
        <v>1.4156978729457399</v>
      </c>
      <c r="O2511">
        <v>92.905490097768805</v>
      </c>
      <c r="P2511">
        <v>39.110723626852597</v>
      </c>
      <c r="Q2511">
        <v>-3.7698136644640002E-3</v>
      </c>
    </row>
    <row r="2512" spans="1:17" hidden="1" x14ac:dyDescent="0.3">
      <c r="A2512" t="s">
        <v>5186</v>
      </c>
      <c r="B2512" t="s">
        <v>5187</v>
      </c>
      <c r="C2512" t="str">
        <f>IFERROR(VLOOKUP(Table1[[#This Row],[Ticker]],[1]!Table1[[Symbol]:[Industry]],2,FALSE),"-")</f>
        <v>-</v>
      </c>
      <c r="D2512" t="s">
        <v>130</v>
      </c>
      <c r="E2512">
        <v>169.93169599999999</v>
      </c>
      <c r="F2512">
        <v>102.19</v>
      </c>
      <c r="G2512">
        <v>21.896823549394501</v>
      </c>
      <c r="H2512">
        <v>-9.3789168962431795</v>
      </c>
      <c r="I2512">
        <v>-20.8712433171745</v>
      </c>
      <c r="J2512">
        <v>-4.7787852082875704</v>
      </c>
      <c r="K2512">
        <v>105.16614388112301</v>
      </c>
      <c r="L2512">
        <v>99.039748964976994</v>
      </c>
      <c r="M2512">
        <v>52.914925079750503</v>
      </c>
      <c r="N2512">
        <v>1.0392146721534199</v>
      </c>
      <c r="O2512">
        <v>41.354339954985797</v>
      </c>
      <c r="P2512">
        <v>59.921752738654099</v>
      </c>
      <c r="Q2512">
        <v>-1.7880970778717E-2</v>
      </c>
    </row>
    <row r="2513" spans="1:17" hidden="1" x14ac:dyDescent="0.3">
      <c r="A2513" t="s">
        <v>5188</v>
      </c>
      <c r="B2513" t="s">
        <v>5189</v>
      </c>
      <c r="C2513" t="str">
        <f>IFERROR(VLOOKUP(Table1[[#This Row],[Ticker]],[1]!Table1[[Symbol]:[Industry]],2,FALSE),"-")</f>
        <v>-</v>
      </c>
      <c r="D2513" t="s">
        <v>4033</v>
      </c>
      <c r="E2513">
        <v>169.8321157</v>
      </c>
      <c r="F2513">
        <v>68.349999999999994</v>
      </c>
      <c r="G2513">
        <v>18.986121201869</v>
      </c>
      <c r="H2513">
        <v>0.53006036987694705</v>
      </c>
      <c r="I2513">
        <v>33.391210202244899</v>
      </c>
      <c r="J2513">
        <v>-0.75767473980868105</v>
      </c>
      <c r="K2513">
        <v>60.625402559493402</v>
      </c>
      <c r="M2513">
        <v>51.215946798182799</v>
      </c>
      <c r="N2513">
        <v>0.56187127421758498</v>
      </c>
      <c r="O2513">
        <v>20.555961960497399</v>
      </c>
      <c r="P2513">
        <v>73.037974683544206</v>
      </c>
    </row>
    <row r="2514" spans="1:17" hidden="1" x14ac:dyDescent="0.3">
      <c r="A2514" t="s">
        <v>5190</v>
      </c>
      <c r="B2514" t="s">
        <v>5191</v>
      </c>
      <c r="C2514" t="str">
        <f>IFERROR(VLOOKUP(Table1[[#This Row],[Ticker]],[1]!Table1[[Symbol]:[Industry]],2,FALSE),"-")</f>
        <v>-</v>
      </c>
      <c r="D2514" t="s">
        <v>258</v>
      </c>
      <c r="E2514">
        <v>169.77615259000001</v>
      </c>
      <c r="F2514">
        <v>364.1</v>
      </c>
      <c r="G2514">
        <v>4.3657508314987403</v>
      </c>
      <c r="H2514">
        <v>-12.050359210542601</v>
      </c>
      <c r="I2514">
        <v>-28.580645999201302</v>
      </c>
      <c r="J2514">
        <v>-3.2424958547667799</v>
      </c>
      <c r="K2514">
        <v>383.899412114597</v>
      </c>
      <c r="L2514">
        <v>388.16026066422597</v>
      </c>
      <c r="M2514">
        <v>43.523640207029104</v>
      </c>
      <c r="N2514">
        <v>1.5919065087373401</v>
      </c>
      <c r="O2514">
        <v>67.371601208459197</v>
      </c>
      <c r="P2514">
        <v>41.6731517509727</v>
      </c>
      <c r="Q2514">
        <v>0.10656737346909601</v>
      </c>
    </row>
    <row r="2515" spans="1:17" hidden="1" x14ac:dyDescent="0.3">
      <c r="A2515" t="s">
        <v>5192</v>
      </c>
      <c r="B2515" t="s">
        <v>5193</v>
      </c>
      <c r="C2515" t="str">
        <f>IFERROR(VLOOKUP(Table1[[#This Row],[Ticker]],[1]!Table1[[Symbol]:[Industry]],2,FALSE),"-")</f>
        <v>-</v>
      </c>
      <c r="D2515" t="s">
        <v>250</v>
      </c>
      <c r="E2515">
        <v>169.64599049</v>
      </c>
      <c r="F2515">
        <v>2.2999999999999998</v>
      </c>
      <c r="K2515">
        <v>2.2860694928582501</v>
      </c>
      <c r="L2515">
        <v>2.4904968111465999</v>
      </c>
      <c r="M2515">
        <v>41.368652020141496</v>
      </c>
      <c r="N2515">
        <v>1</v>
      </c>
      <c r="Q2515">
        <v>-6.0412528129999996E-4</v>
      </c>
    </row>
    <row r="2516" spans="1:17" hidden="1" x14ac:dyDescent="0.3">
      <c r="A2516" t="s">
        <v>5194</v>
      </c>
      <c r="B2516" t="s">
        <v>5195</v>
      </c>
      <c r="C2516" t="str">
        <f>IFERROR(VLOOKUP(Table1[[#This Row],[Ticker]],[1]!Table1[[Symbol]:[Industry]],2,FALSE),"-")</f>
        <v>-</v>
      </c>
      <c r="E2516">
        <v>169.42737611199999</v>
      </c>
      <c r="F2516">
        <v>11.36</v>
      </c>
      <c r="G2516">
        <v>-7.2132376982197197</v>
      </c>
      <c r="H2516">
        <v>-19.0742098845834</v>
      </c>
      <c r="I2516">
        <v>-21.0345329129342</v>
      </c>
      <c r="J2516">
        <v>-9.42469877268638</v>
      </c>
      <c r="K2516">
        <v>11.690129702577799</v>
      </c>
      <c r="L2516">
        <v>11.5111438284762</v>
      </c>
      <c r="M2516">
        <v>37.635046149747403</v>
      </c>
      <c r="N2516">
        <v>0.835239813767372</v>
      </c>
      <c r="O2516">
        <v>54.137323943661997</v>
      </c>
      <c r="P2516">
        <v>30.424799081515399</v>
      </c>
      <c r="Q2516">
        <v>7.2812371029230993E-2</v>
      </c>
    </row>
    <row r="2517" spans="1:17" hidden="1" x14ac:dyDescent="0.3">
      <c r="A2517" t="s">
        <v>5196</v>
      </c>
      <c r="B2517" t="s">
        <v>5197</v>
      </c>
      <c r="C2517" t="str">
        <f>IFERROR(VLOOKUP(Table1[[#This Row],[Ticker]],[1]!Table1[[Symbol]:[Industry]],2,FALSE),"-")</f>
        <v>-</v>
      </c>
      <c r="D2517" t="s">
        <v>21</v>
      </c>
      <c r="E2517">
        <v>169.347831402</v>
      </c>
      <c r="F2517">
        <v>115.14</v>
      </c>
      <c r="G2517">
        <v>-8.1201931632507698</v>
      </c>
      <c r="H2517">
        <v>-4.6307383060863296</v>
      </c>
      <c r="I2517">
        <v>-29.8938497188573</v>
      </c>
      <c r="J2517">
        <v>-3.8191714086878998</v>
      </c>
      <c r="K2517">
        <v>122.87274016838499</v>
      </c>
      <c r="L2517">
        <v>119.42776616661401</v>
      </c>
      <c r="M2517">
        <v>38.565089683857401</v>
      </c>
      <c r="N2517">
        <v>0.68314040402419096</v>
      </c>
      <c r="O2517">
        <v>35.313531353135303</v>
      </c>
      <c r="P2517">
        <v>57.080491132332803</v>
      </c>
      <c r="Q2517">
        <v>-0.12874734464211901</v>
      </c>
    </row>
    <row r="2518" spans="1:17" hidden="1" x14ac:dyDescent="0.3">
      <c r="A2518" t="s">
        <v>5198</v>
      </c>
      <c r="B2518" t="s">
        <v>5199</v>
      </c>
      <c r="C2518" t="str">
        <f>IFERROR(VLOOKUP(Table1[[#This Row],[Ticker]],[1]!Table1[[Symbol]:[Industry]],2,FALSE),"-")</f>
        <v>-</v>
      </c>
      <c r="D2518" t="s">
        <v>1833</v>
      </c>
      <c r="E2518">
        <v>169.23029413</v>
      </c>
      <c r="F2518">
        <v>38.78</v>
      </c>
      <c r="G2518">
        <v>16.3813185970665</v>
      </c>
      <c r="H2518">
        <v>-9.2028482542554197</v>
      </c>
      <c r="I2518">
        <v>-34.926291776674297</v>
      </c>
      <c r="J2518">
        <v>-4.4007150328489804</v>
      </c>
      <c r="K2518">
        <v>38.924930143886101</v>
      </c>
      <c r="L2518">
        <v>35.035841406921897</v>
      </c>
      <c r="M2518">
        <v>41.070198380866202</v>
      </c>
      <c r="N2518">
        <v>1.1941723056662701</v>
      </c>
      <c r="O2518">
        <v>51.108818978854998</v>
      </c>
      <c r="P2518">
        <v>130.14836795252199</v>
      </c>
      <c r="Q2518">
        <v>0.124935517142496</v>
      </c>
    </row>
    <row r="2519" spans="1:17" hidden="1" x14ac:dyDescent="0.3">
      <c r="A2519" t="s">
        <v>5200</v>
      </c>
      <c r="B2519" t="s">
        <v>5201</v>
      </c>
      <c r="C2519" t="str">
        <f>IFERROR(VLOOKUP(Table1[[#This Row],[Ticker]],[1]!Table1[[Symbol]:[Industry]],2,FALSE),"-")</f>
        <v>-</v>
      </c>
      <c r="E2519">
        <v>169.05856</v>
      </c>
      <c r="F2519">
        <v>70.400000000000006</v>
      </c>
      <c r="G2519">
        <v>251.244053035772</v>
      </c>
      <c r="H2519">
        <v>-14.267625482037401</v>
      </c>
      <c r="I2519">
        <v>78.799920362574994</v>
      </c>
      <c r="J2519">
        <v>-5.3902346835040102</v>
      </c>
      <c r="K2519">
        <v>66.320877185191307</v>
      </c>
      <c r="L2519">
        <v>49.365922555125401</v>
      </c>
      <c r="M2519">
        <v>53.747405620394197</v>
      </c>
      <c r="N2519">
        <v>0.28003258791733898</v>
      </c>
      <c r="O2519">
        <v>10.014204545454501</v>
      </c>
      <c r="P2519">
        <v>388.888888888888</v>
      </c>
      <c r="Q2519">
        <v>0.24293965676787299</v>
      </c>
    </row>
    <row r="2520" spans="1:17" hidden="1" x14ac:dyDescent="0.3">
      <c r="A2520" t="s">
        <v>5202</v>
      </c>
      <c r="B2520" t="s">
        <v>5203</v>
      </c>
      <c r="C2520" t="str">
        <f>IFERROR(VLOOKUP(Table1[[#This Row],[Ticker]],[1]!Table1[[Symbol]:[Industry]],2,FALSE),"-")</f>
        <v>-</v>
      </c>
      <c r="D2520" t="s">
        <v>21</v>
      </c>
      <c r="E2520">
        <v>168.69932194500001</v>
      </c>
      <c r="F2520">
        <v>193.55</v>
      </c>
      <c r="G2520">
        <v>150.435600026526</v>
      </c>
      <c r="H2520">
        <v>2.32364862097391</v>
      </c>
      <c r="I2520">
        <v>164.840689026902</v>
      </c>
      <c r="J2520">
        <v>8.6036353843143001</v>
      </c>
      <c r="K2520">
        <v>141.905401761435</v>
      </c>
      <c r="M2520">
        <v>72.810026004026795</v>
      </c>
      <c r="N2520">
        <v>0.56708331555820901</v>
      </c>
      <c r="O2520">
        <v>3.12580728493927</v>
      </c>
      <c r="P2520">
        <v>212.17741935483801</v>
      </c>
    </row>
    <row r="2521" spans="1:17" hidden="1" x14ac:dyDescent="0.3">
      <c r="A2521" t="s">
        <v>5204</v>
      </c>
      <c r="B2521" t="s">
        <v>5205</v>
      </c>
      <c r="C2521" t="str">
        <f>IFERROR(VLOOKUP(Table1[[#This Row],[Ticker]],[1]!Table1[[Symbol]:[Industry]],2,FALSE),"-")</f>
        <v>-</v>
      </c>
      <c r="D2521" t="s">
        <v>258</v>
      </c>
      <c r="E2521">
        <v>168.42724799999999</v>
      </c>
      <c r="F2521">
        <v>195.7</v>
      </c>
      <c r="G2521">
        <v>-41.316515178353399</v>
      </c>
      <c r="H2521">
        <v>-7.2410465719617099</v>
      </c>
      <c r="I2521">
        <v>-24.151587117983901</v>
      </c>
      <c r="J2521">
        <v>-1.07571503284898</v>
      </c>
      <c r="K2521">
        <v>202.80767497466499</v>
      </c>
      <c r="L2521">
        <v>217.33375542974801</v>
      </c>
      <c r="M2521">
        <v>46.976386910264097</v>
      </c>
      <c r="N2521">
        <v>1.4698113207547101</v>
      </c>
      <c r="O2521">
        <v>42.565150740930001</v>
      </c>
      <c r="P2521">
        <v>8.4210526315789505</v>
      </c>
    </row>
    <row r="2522" spans="1:17" hidden="1" x14ac:dyDescent="0.3">
      <c r="A2522" t="s">
        <v>5206</v>
      </c>
      <c r="B2522" t="s">
        <v>5207</v>
      </c>
      <c r="C2522" t="str">
        <f>IFERROR(VLOOKUP(Table1[[#This Row],[Ticker]],[1]!Table1[[Symbol]:[Industry]],2,FALSE),"-")</f>
        <v>-</v>
      </c>
      <c r="D2522" t="s">
        <v>3984</v>
      </c>
      <c r="E2522">
        <v>167.60825678199899</v>
      </c>
      <c r="F2522">
        <v>60.31</v>
      </c>
      <c r="G2522">
        <v>11.6478871833072</v>
      </c>
      <c r="H2522">
        <v>7.2329102308593303</v>
      </c>
      <c r="I2522">
        <v>-17.089359150903999</v>
      </c>
      <c r="J2522">
        <v>0.65868667655273005</v>
      </c>
      <c r="K2522">
        <v>56.650164047323301</v>
      </c>
      <c r="L2522">
        <v>52.478737865986801</v>
      </c>
      <c r="M2522">
        <v>60.1895487707949</v>
      </c>
      <c r="N2522">
        <v>1.14791152645801</v>
      </c>
      <c r="O2522">
        <v>22.616481512187001</v>
      </c>
      <c r="P2522">
        <v>59.973474801061002</v>
      </c>
      <c r="Q2522">
        <v>9.1535558062621994E-2</v>
      </c>
    </row>
    <row r="2523" spans="1:17" hidden="1" x14ac:dyDescent="0.3">
      <c r="A2523" t="s">
        <v>5208</v>
      </c>
      <c r="B2523" t="s">
        <v>5209</v>
      </c>
      <c r="C2523" t="str">
        <f>IFERROR(VLOOKUP(Table1[[#This Row],[Ticker]],[1]!Table1[[Symbol]:[Industry]],2,FALSE),"-")</f>
        <v>-</v>
      </c>
      <c r="D2523" t="s">
        <v>140</v>
      </c>
      <c r="E2523">
        <v>167.20519999999999</v>
      </c>
      <c r="F2523">
        <v>66.81</v>
      </c>
      <c r="G2523">
        <v>-7.6310941962650096</v>
      </c>
      <c r="H2523">
        <v>1.4954307928119299</v>
      </c>
      <c r="I2523">
        <v>-32.106106681327802</v>
      </c>
      <c r="J2523">
        <v>6.19521204240315</v>
      </c>
      <c r="K2523">
        <v>63.130319522211899</v>
      </c>
      <c r="L2523">
        <v>61.832987848424601</v>
      </c>
      <c r="M2523">
        <v>55.544765301307301</v>
      </c>
      <c r="N2523">
        <v>2.7136257690182402</v>
      </c>
      <c r="O2523">
        <v>32.6148780122736</v>
      </c>
      <c r="P2523">
        <v>46.192560175054702</v>
      </c>
      <c r="Q2523">
        <v>8.1630345350399994E-2</v>
      </c>
    </row>
    <row r="2524" spans="1:17" hidden="1" x14ac:dyDescent="0.3">
      <c r="A2524" t="s">
        <v>5210</v>
      </c>
      <c r="B2524" t="s">
        <v>5211</v>
      </c>
      <c r="C2524" t="str">
        <f>IFERROR(VLOOKUP(Table1[[#This Row],[Ticker]],[1]!Table1[[Symbol]:[Industry]],2,FALSE),"-")</f>
        <v>-</v>
      </c>
      <c r="D2524" t="s">
        <v>140</v>
      </c>
      <c r="E2524">
        <v>166.95</v>
      </c>
      <c r="F2524">
        <v>185.5</v>
      </c>
      <c r="G2524">
        <v>20.278108929734099</v>
      </c>
      <c r="H2524">
        <v>-4.9888251796316201</v>
      </c>
      <c r="I2524">
        <v>-11.3725750461929</v>
      </c>
      <c r="J2524">
        <v>-10.1853304174643</v>
      </c>
      <c r="K2524">
        <v>182.09050986915801</v>
      </c>
      <c r="L2524">
        <v>168.870410360086</v>
      </c>
      <c r="M2524">
        <v>50.532577657970499</v>
      </c>
      <c r="N2524">
        <v>0.75032849912400201</v>
      </c>
      <c r="O2524">
        <v>48.194070080862502</v>
      </c>
      <c r="P2524">
        <v>57.203389830508399</v>
      </c>
      <c r="Q2524">
        <v>6.5882555983283006E-2</v>
      </c>
    </row>
    <row r="2525" spans="1:17" hidden="1" x14ac:dyDescent="0.3">
      <c r="A2525" t="s">
        <v>5212</v>
      </c>
      <c r="B2525" t="s">
        <v>5213</v>
      </c>
      <c r="C2525" t="str">
        <f>IFERROR(VLOOKUP(Table1[[#This Row],[Ticker]],[1]!Table1[[Symbol]:[Industry]],2,FALSE),"-")</f>
        <v>-</v>
      </c>
      <c r="D2525" t="s">
        <v>1833</v>
      </c>
      <c r="E2525">
        <v>166.91935275</v>
      </c>
      <c r="F2525">
        <v>67.5</v>
      </c>
      <c r="G2525">
        <v>52.5243343282553</v>
      </c>
      <c r="H2525">
        <v>6.7371156042609597</v>
      </c>
      <c r="I2525">
        <v>-10.8931272419437</v>
      </c>
      <c r="J2525">
        <v>-0.61547565118905601</v>
      </c>
      <c r="K2525">
        <v>57.019385157802297</v>
      </c>
      <c r="L2525">
        <v>48.561845585069598</v>
      </c>
      <c r="M2525">
        <v>66.305202216893306</v>
      </c>
      <c r="N2525">
        <v>0.95542045903519401</v>
      </c>
      <c r="O2525">
        <v>4.2814814814814799</v>
      </c>
      <c r="P2525">
        <v>104.54545454545401</v>
      </c>
      <c r="Q2525">
        <v>9.1677358474791998E-2</v>
      </c>
    </row>
    <row r="2526" spans="1:17" hidden="1" x14ac:dyDescent="0.3">
      <c r="A2526" t="s">
        <v>5214</v>
      </c>
      <c r="B2526" t="s">
        <v>5215</v>
      </c>
      <c r="C2526" t="str">
        <f>IFERROR(VLOOKUP(Table1[[#This Row],[Ticker]],[1]!Table1[[Symbol]:[Industry]],2,FALSE),"-")</f>
        <v>-</v>
      </c>
      <c r="D2526" t="s">
        <v>130</v>
      </c>
      <c r="E2526">
        <v>166.89189306</v>
      </c>
      <c r="F2526">
        <v>69.150000000000006</v>
      </c>
      <c r="G2526">
        <v>-21.685001048200501</v>
      </c>
      <c r="H2526">
        <v>-4.0582074773837098</v>
      </c>
      <c r="I2526">
        <v>-37.029769783952403</v>
      </c>
      <c r="J2526">
        <v>-8.7024300724268109</v>
      </c>
      <c r="K2526">
        <v>72.830259421940696</v>
      </c>
      <c r="L2526">
        <v>74.624091524485493</v>
      </c>
      <c r="M2526">
        <v>42.638336761494102</v>
      </c>
      <c r="N2526">
        <v>1.2347176854876301</v>
      </c>
      <c r="O2526">
        <v>65.798987707881395</v>
      </c>
      <c r="P2526">
        <v>25.727272727272702</v>
      </c>
    </row>
    <row r="2527" spans="1:17" hidden="1" x14ac:dyDescent="0.3">
      <c r="A2527" t="s">
        <v>5216</v>
      </c>
      <c r="B2527" t="s">
        <v>5217</v>
      </c>
      <c r="C2527" t="str">
        <f>IFERROR(VLOOKUP(Table1[[#This Row],[Ticker]],[1]!Table1[[Symbol]:[Industry]],2,FALSE),"-")</f>
        <v>-</v>
      </c>
      <c r="D2527" t="s">
        <v>384</v>
      </c>
      <c r="E2527">
        <v>166.76039617199999</v>
      </c>
      <c r="F2527">
        <v>25.82</v>
      </c>
      <c r="G2527">
        <v>53.0151576530508</v>
      </c>
      <c r="H2527">
        <v>0.411047307467658</v>
      </c>
      <c r="I2527">
        <v>15.6147324257671</v>
      </c>
      <c r="J2527">
        <v>5.7872640612276696</v>
      </c>
      <c r="K2527">
        <v>22.5568705713033</v>
      </c>
      <c r="L2527">
        <v>20.540870078653899</v>
      </c>
      <c r="M2527">
        <v>67.109736258819595</v>
      </c>
      <c r="N2527">
        <v>2.1867060631285198</v>
      </c>
      <c r="O2527">
        <v>14.252517428350099</v>
      </c>
      <c r="P2527">
        <v>97.099236641221296</v>
      </c>
      <c r="Q2527">
        <v>3.8330699215743003E-2</v>
      </c>
    </row>
    <row r="2528" spans="1:17" hidden="1" x14ac:dyDescent="0.3">
      <c r="A2528" t="s">
        <v>5218</v>
      </c>
      <c r="B2528" t="s">
        <v>5219</v>
      </c>
      <c r="C2528" t="str">
        <f>IFERROR(VLOOKUP(Table1[[#This Row],[Ticker]],[1]!Table1[[Symbol]:[Industry]],2,FALSE),"-")</f>
        <v>-</v>
      </c>
      <c r="D2528" t="s">
        <v>647</v>
      </c>
      <c r="E2528">
        <v>166.60692</v>
      </c>
      <c r="F2528">
        <v>84.06</v>
      </c>
      <c r="G2528">
        <v>25.898734706620999</v>
      </c>
      <c r="H2528">
        <v>-3.5960548941693502</v>
      </c>
      <c r="I2528">
        <v>1.2351255461603099</v>
      </c>
      <c r="J2528">
        <v>-4.57985631345593</v>
      </c>
      <c r="K2528">
        <v>81.348877346219197</v>
      </c>
      <c r="L2528">
        <v>76.51604196676</v>
      </c>
      <c r="M2528">
        <v>52.544160157850499</v>
      </c>
      <c r="N2528">
        <v>0.79449475787218904</v>
      </c>
      <c r="O2528">
        <v>25.505591244349201</v>
      </c>
      <c r="P2528">
        <v>59.809885931558902</v>
      </c>
      <c r="Q2528">
        <v>2.9453874938715999E-2</v>
      </c>
    </row>
    <row r="2529" spans="1:17" hidden="1" x14ac:dyDescent="0.3">
      <c r="A2529" t="s">
        <v>5220</v>
      </c>
      <c r="B2529" t="s">
        <v>5221</v>
      </c>
      <c r="C2529" t="str">
        <f>IFERROR(VLOOKUP(Table1[[#This Row],[Ticker]],[1]!Table1[[Symbol]:[Industry]],2,FALSE),"-")</f>
        <v>-</v>
      </c>
      <c r="D2529" t="s">
        <v>140</v>
      </c>
      <c r="E2529">
        <v>166.21954905600001</v>
      </c>
      <c r="F2529">
        <v>10.6</v>
      </c>
      <c r="G2529">
        <v>-3.8308829944454201</v>
      </c>
      <c r="H2529">
        <v>15.0265029914555</v>
      </c>
      <c r="I2529">
        <v>-6.8313769168938796</v>
      </c>
      <c r="J2529">
        <v>1.7504054153302799</v>
      </c>
      <c r="K2529">
        <v>10.016893326017801</v>
      </c>
      <c r="L2529">
        <v>11.011352207645499</v>
      </c>
      <c r="M2529">
        <v>60.987518615306499</v>
      </c>
      <c r="N2529">
        <v>0.953261114459792</v>
      </c>
      <c r="O2529">
        <v>41.981132075471699</v>
      </c>
      <c r="P2529">
        <v>32.499999999999901</v>
      </c>
      <c r="Q2529">
        <v>3.8582670956233002E-2</v>
      </c>
    </row>
    <row r="2530" spans="1:17" hidden="1" x14ac:dyDescent="0.3">
      <c r="A2530" t="s">
        <v>5222</v>
      </c>
      <c r="B2530" t="s">
        <v>5223</v>
      </c>
      <c r="C2530" t="str">
        <f>IFERROR(VLOOKUP(Table1[[#This Row],[Ticker]],[1]!Table1[[Symbol]:[Industry]],2,FALSE),"-")</f>
        <v>-</v>
      </c>
      <c r="E2530">
        <v>166.14595600000001</v>
      </c>
      <c r="F2530">
        <v>138.69999999999999</v>
      </c>
      <c r="G2530">
        <v>-34.7787445813453</v>
      </c>
      <c r="H2530">
        <v>-4.77763193781536</v>
      </c>
      <c r="I2530">
        <v>-16.264874453839699</v>
      </c>
      <c r="J2530">
        <v>-1.0507150328489701</v>
      </c>
      <c r="K2530">
        <v>145.74164898051501</v>
      </c>
      <c r="L2530">
        <v>146.145381790524</v>
      </c>
      <c r="M2530" s="1">
        <v>4.3E-14</v>
      </c>
      <c r="N2530">
        <v>5.4545454545454497</v>
      </c>
      <c r="O2530">
        <v>10.5263157894736</v>
      </c>
      <c r="P2530">
        <v>0</v>
      </c>
    </row>
    <row r="2531" spans="1:17" hidden="1" x14ac:dyDescent="0.3">
      <c r="A2531" t="s">
        <v>5224</v>
      </c>
      <c r="B2531" t="s">
        <v>5225</v>
      </c>
      <c r="C2531" t="str">
        <f>IFERROR(VLOOKUP(Table1[[#This Row],[Ticker]],[1]!Table1[[Symbol]:[Industry]],2,FALSE),"-")</f>
        <v>-</v>
      </c>
      <c r="D2531" t="s">
        <v>647</v>
      </c>
      <c r="E2531">
        <v>165.92</v>
      </c>
      <c r="F2531">
        <v>82.96</v>
      </c>
      <c r="G2531">
        <v>-23.940962841094699</v>
      </c>
      <c r="H2531">
        <v>-6.1013383156733596</v>
      </c>
      <c r="I2531">
        <v>-13.664874453839699</v>
      </c>
      <c r="J2531">
        <v>1.3213199234556401</v>
      </c>
      <c r="K2531">
        <v>84.372541275941401</v>
      </c>
      <c r="L2531">
        <v>88.284672740301303</v>
      </c>
      <c r="M2531">
        <v>49.188938162618101</v>
      </c>
      <c r="N2531">
        <v>1.0473617133216</v>
      </c>
      <c r="O2531">
        <v>32.352941176470502</v>
      </c>
      <c r="P2531">
        <v>15.0624133148405</v>
      </c>
      <c r="Q2531">
        <v>0.12580766142614799</v>
      </c>
    </row>
    <row r="2532" spans="1:17" hidden="1" x14ac:dyDescent="0.3">
      <c r="A2532" t="s">
        <v>5226</v>
      </c>
      <c r="B2532" t="s">
        <v>5227</v>
      </c>
      <c r="C2532" t="str">
        <f>IFERROR(VLOOKUP(Table1[[#This Row],[Ticker]],[1]!Table1[[Symbol]:[Industry]],2,FALSE),"-")</f>
        <v>-</v>
      </c>
      <c r="E2532">
        <v>165.40847812499999</v>
      </c>
      <c r="F2532">
        <v>909.15</v>
      </c>
      <c r="G2532">
        <v>143.82759101443699</v>
      </c>
      <c r="H2532">
        <v>-5.4934738301278401</v>
      </c>
      <c r="I2532">
        <v>48.684105137997001</v>
      </c>
      <c r="J2532">
        <v>-1.33724798413837</v>
      </c>
      <c r="K2532">
        <v>948.93807234618203</v>
      </c>
      <c r="L2532">
        <v>640.33908785540996</v>
      </c>
      <c r="M2532">
        <v>32.495230751124701</v>
      </c>
      <c r="N2532">
        <v>1.4987381658492001</v>
      </c>
      <c r="O2532">
        <v>6.0221085629433997</v>
      </c>
      <c r="P2532">
        <v>169.497554468652</v>
      </c>
    </row>
    <row r="2533" spans="1:17" hidden="1" x14ac:dyDescent="0.3">
      <c r="A2533" t="s">
        <v>5228</v>
      </c>
      <c r="B2533" t="s">
        <v>5229</v>
      </c>
      <c r="C2533" t="str">
        <f>IFERROR(VLOOKUP(Table1[[#This Row],[Ticker]],[1]!Table1[[Symbol]:[Industry]],2,FALSE),"-")</f>
        <v>-</v>
      </c>
      <c r="D2533" t="s">
        <v>710</v>
      </c>
      <c r="E2533">
        <v>165.383342777</v>
      </c>
      <c r="F2533">
        <v>3.48</v>
      </c>
      <c r="G2533">
        <v>36.190501662063497</v>
      </c>
      <c r="H2533">
        <v>14.096540247615</v>
      </c>
      <c r="I2533">
        <v>6.70122724107555</v>
      </c>
      <c r="J2533">
        <v>-8.0455336856987199</v>
      </c>
      <c r="K2533">
        <v>3.1454333550300002</v>
      </c>
      <c r="L2533">
        <v>2.99649371619111</v>
      </c>
      <c r="M2533">
        <v>57.540402195741102</v>
      </c>
      <c r="N2533">
        <v>2.1472859580881698</v>
      </c>
      <c r="O2533">
        <v>20.689655172413701</v>
      </c>
      <c r="P2533">
        <v>69.756097560975604</v>
      </c>
      <c r="Q2533">
        <v>4.1613499423434001E-2</v>
      </c>
    </row>
    <row r="2534" spans="1:17" hidden="1" x14ac:dyDescent="0.3">
      <c r="A2534" t="s">
        <v>5230</v>
      </c>
      <c r="B2534" t="s">
        <v>5231</v>
      </c>
      <c r="C2534" t="str">
        <f>IFERROR(VLOOKUP(Table1[[#This Row],[Ticker]],[1]!Table1[[Symbol]:[Industry]],2,FALSE),"-")</f>
        <v>-</v>
      </c>
      <c r="E2534">
        <v>165.1</v>
      </c>
      <c r="F2534">
        <v>330.2</v>
      </c>
      <c r="G2534">
        <v>-11.7686181627357</v>
      </c>
      <c r="H2534">
        <v>3.5026228392547001</v>
      </c>
      <c r="I2534">
        <v>-28.725191914157101</v>
      </c>
      <c r="J2534">
        <v>1.97958799745405</v>
      </c>
      <c r="K2534">
        <v>320.48997190416702</v>
      </c>
      <c r="L2534">
        <v>327.70759363291</v>
      </c>
      <c r="M2534">
        <v>53.163081984379197</v>
      </c>
      <c r="N2534">
        <v>0.87518597553199595</v>
      </c>
      <c r="O2534">
        <v>74.136886735311904</v>
      </c>
      <c r="P2534">
        <v>25.455927051671701</v>
      </c>
      <c r="Q2534">
        <v>5.4677944298249001E-2</v>
      </c>
    </row>
    <row r="2535" spans="1:17" hidden="1" x14ac:dyDescent="0.3">
      <c r="A2535" t="s">
        <v>5232</v>
      </c>
      <c r="B2535" t="s">
        <v>5233</v>
      </c>
      <c r="C2535" t="str">
        <f>IFERROR(VLOOKUP(Table1[[#This Row],[Ticker]],[1]!Table1[[Symbol]:[Industry]],2,FALSE),"-")</f>
        <v>-</v>
      </c>
      <c r="D2535" t="s">
        <v>21</v>
      </c>
      <c r="E2535">
        <v>164.666</v>
      </c>
      <c r="F2535">
        <v>117.2</v>
      </c>
      <c r="G2535">
        <v>91.0769798581223</v>
      </c>
      <c r="H2535">
        <v>-5.4838346094736599</v>
      </c>
      <c r="I2535">
        <v>19.597117506857</v>
      </c>
      <c r="J2535">
        <v>2.3242517489740302</v>
      </c>
      <c r="K2535">
        <v>101.897944245102</v>
      </c>
      <c r="L2535">
        <v>88.933498569654503</v>
      </c>
      <c r="M2535">
        <v>62.128644391850301</v>
      </c>
      <c r="N2535">
        <v>2.5507233130312601</v>
      </c>
      <c r="O2535">
        <v>10.8276450511945</v>
      </c>
      <c r="P2535">
        <v>159.92459525393599</v>
      </c>
      <c r="Q2535">
        <v>8.0588324642226997E-2</v>
      </c>
    </row>
    <row r="2536" spans="1:17" hidden="1" x14ac:dyDescent="0.3">
      <c r="A2536" t="s">
        <v>5234</v>
      </c>
      <c r="B2536" t="s">
        <v>5235</v>
      </c>
      <c r="C2536" t="str">
        <f>IFERROR(VLOOKUP(Table1[[#This Row],[Ticker]],[1]!Table1[[Symbol]:[Industry]],2,FALSE),"-")</f>
        <v>-</v>
      </c>
      <c r="D2536" t="s">
        <v>647</v>
      </c>
      <c r="E2536">
        <v>164.65601117400001</v>
      </c>
      <c r="F2536">
        <v>53.54</v>
      </c>
      <c r="G2536">
        <v>53.934196223744799</v>
      </c>
      <c r="H2536">
        <v>-16.029664458140498</v>
      </c>
      <c r="I2536">
        <v>-14.639716540105701</v>
      </c>
      <c r="J2536">
        <v>-4.2776653874589003</v>
      </c>
      <c r="K2536">
        <v>55.349487423553697</v>
      </c>
      <c r="L2536">
        <v>50.217847308225302</v>
      </c>
      <c r="M2536">
        <v>36.503767305410797</v>
      </c>
      <c r="N2536">
        <v>0.819902519949534</v>
      </c>
      <c r="O2536">
        <v>31.677250653716801</v>
      </c>
      <c r="P2536">
        <v>87.859649122806999</v>
      </c>
      <c r="Q2536">
        <v>0.10036644674607401</v>
      </c>
    </row>
    <row r="2537" spans="1:17" hidden="1" x14ac:dyDescent="0.3">
      <c r="A2537" t="s">
        <v>5236</v>
      </c>
      <c r="B2537" t="s">
        <v>5237</v>
      </c>
      <c r="C2537" t="str">
        <f>IFERROR(VLOOKUP(Table1[[#This Row],[Ticker]],[1]!Table1[[Symbol]:[Industry]],2,FALSE),"-")</f>
        <v>-</v>
      </c>
      <c r="D2537" t="s">
        <v>21</v>
      </c>
      <c r="E2537">
        <v>164.262200256</v>
      </c>
      <c r="F2537">
        <v>44.88</v>
      </c>
      <c r="G2537">
        <v>65.146363076396696</v>
      </c>
      <c r="H2537">
        <v>3.8515324532277901</v>
      </c>
      <c r="I2537">
        <v>-7.0624133440184602</v>
      </c>
      <c r="J2537">
        <v>-5.4257150328489798</v>
      </c>
      <c r="K2537">
        <v>38.178708543833999</v>
      </c>
      <c r="L2537">
        <v>35.651183980434602</v>
      </c>
      <c r="M2537">
        <v>71.745918851682205</v>
      </c>
      <c r="N2537">
        <v>2.0327578375294699</v>
      </c>
      <c r="O2537">
        <v>20.209447415329699</v>
      </c>
      <c r="P2537">
        <v>115.25179856115101</v>
      </c>
      <c r="Q2537">
        <v>4.7506794727469E-2</v>
      </c>
    </row>
    <row r="2538" spans="1:17" hidden="1" x14ac:dyDescent="0.3">
      <c r="A2538" t="s">
        <v>5238</v>
      </c>
      <c r="B2538" t="s">
        <v>5239</v>
      </c>
      <c r="C2538" t="str">
        <f>IFERROR(VLOOKUP(Table1[[#This Row],[Ticker]],[1]!Table1[[Symbol]:[Industry]],2,FALSE),"-")</f>
        <v>-</v>
      </c>
      <c r="D2538" t="s">
        <v>156</v>
      </c>
      <c r="E2538">
        <v>164.22666000000001</v>
      </c>
      <c r="F2538">
        <v>155.5</v>
      </c>
      <c r="G2538">
        <v>12.613718182067201</v>
      </c>
      <c r="H2538">
        <v>-1.8530371527554499</v>
      </c>
      <c r="I2538">
        <v>10.7437563817821</v>
      </c>
      <c r="J2538">
        <v>-4.6480747688225597</v>
      </c>
      <c r="K2538">
        <v>145.557014712914</v>
      </c>
      <c r="L2538">
        <v>139.97245994630001</v>
      </c>
      <c r="M2538">
        <v>65.786018811376593</v>
      </c>
      <c r="N2538">
        <v>1.51016949152542</v>
      </c>
      <c r="O2538">
        <v>20.9003215434083</v>
      </c>
      <c r="P2538">
        <v>38.839285714285701</v>
      </c>
      <c r="Q2538">
        <v>7.3344211741001003E-2</v>
      </c>
    </row>
    <row r="2539" spans="1:17" hidden="1" x14ac:dyDescent="0.3">
      <c r="A2539" t="s">
        <v>5240</v>
      </c>
      <c r="B2539" t="s">
        <v>5241</v>
      </c>
      <c r="C2539" t="str">
        <f>IFERROR(VLOOKUP(Table1[[#This Row],[Ticker]],[1]!Table1[[Symbol]:[Industry]],2,FALSE),"-")</f>
        <v>-</v>
      </c>
      <c r="D2539" t="s">
        <v>258</v>
      </c>
      <c r="E2539">
        <v>164.06402879999999</v>
      </c>
      <c r="F2539">
        <v>276.14999999999998</v>
      </c>
      <c r="G2539">
        <v>0.39714451200219197</v>
      </c>
      <c r="H2539">
        <v>-4.1561733379250301</v>
      </c>
      <c r="I2539">
        <v>-20.0057865490148</v>
      </c>
      <c r="J2539">
        <v>0.14413790832749099</v>
      </c>
      <c r="K2539">
        <v>270.45855942876</v>
      </c>
      <c r="L2539">
        <v>263.20171698789301</v>
      </c>
      <c r="M2539">
        <v>52.703158324239702</v>
      </c>
      <c r="N2539">
        <v>0.91396788187697497</v>
      </c>
      <c r="O2539">
        <v>27.829078399420599</v>
      </c>
      <c r="P2539">
        <v>34.707317073170699</v>
      </c>
      <c r="Q2539">
        <v>1.7897315111170001E-2</v>
      </c>
    </row>
    <row r="2540" spans="1:17" hidden="1" x14ac:dyDescent="0.3">
      <c r="A2540" t="s">
        <v>5242</v>
      </c>
      <c r="B2540" t="s">
        <v>5243</v>
      </c>
      <c r="C2540" t="str">
        <f>IFERROR(VLOOKUP(Table1[[#This Row],[Ticker]],[1]!Table1[[Symbol]:[Industry]],2,FALSE),"-")</f>
        <v>-</v>
      </c>
      <c r="D2540" t="s">
        <v>557</v>
      </c>
      <c r="E2540">
        <v>163.52000000000001</v>
      </c>
      <c r="F2540">
        <v>46.72</v>
      </c>
      <c r="G2540">
        <v>71.877605256143795</v>
      </c>
      <c r="H2540">
        <v>-7.8130450912723504</v>
      </c>
      <c r="I2540">
        <v>8.3766108214484003</v>
      </c>
      <c r="J2540">
        <v>4.8186066052120002E-2</v>
      </c>
      <c r="K2540">
        <v>48.837988383754201</v>
      </c>
      <c r="L2540">
        <v>43.610756894507297</v>
      </c>
      <c r="M2540">
        <v>46.197704977638899</v>
      </c>
      <c r="N2540">
        <v>0.52583122140196403</v>
      </c>
      <c r="O2540">
        <v>45.012842465753401</v>
      </c>
      <c r="Q2540">
        <v>9.2588470860243993E-2</v>
      </c>
    </row>
    <row r="2541" spans="1:17" hidden="1" x14ac:dyDescent="0.3">
      <c r="A2541" t="s">
        <v>5244</v>
      </c>
      <c r="B2541" t="s">
        <v>5245</v>
      </c>
      <c r="C2541" t="str">
        <f>IFERROR(VLOOKUP(Table1[[#This Row],[Ticker]],[1]!Table1[[Symbol]:[Industry]],2,FALSE),"-")</f>
        <v>-</v>
      </c>
      <c r="D2541" t="s">
        <v>713</v>
      </c>
      <c r="E2541">
        <v>163.46488893</v>
      </c>
      <c r="F2541">
        <v>82.68</v>
      </c>
      <c r="G2541">
        <v>40.254178628866903</v>
      </c>
      <c r="H2541">
        <v>-8.15098127755126</v>
      </c>
      <c r="I2541">
        <v>14.6181949736877</v>
      </c>
      <c r="J2541">
        <v>-2.4955540190128098</v>
      </c>
      <c r="K2541">
        <v>80.975997732842899</v>
      </c>
      <c r="L2541">
        <v>71.757142092923999</v>
      </c>
      <c r="M2541">
        <v>88.374458321217901</v>
      </c>
      <c r="N2541">
        <v>0.81049182082545201</v>
      </c>
      <c r="O2541">
        <v>9.2162554426705299</v>
      </c>
      <c r="P2541">
        <v>69.774127310061601</v>
      </c>
      <c r="Q2541">
        <v>2.2514289353509E-2</v>
      </c>
    </row>
    <row r="2542" spans="1:17" hidden="1" x14ac:dyDescent="0.3">
      <c r="A2542" t="s">
        <v>5246</v>
      </c>
      <c r="B2542" t="s">
        <v>5247</v>
      </c>
      <c r="C2542" t="str">
        <f>IFERROR(VLOOKUP(Table1[[#This Row],[Ticker]],[1]!Table1[[Symbol]:[Industry]],2,FALSE),"-")</f>
        <v>-</v>
      </c>
      <c r="D2542" t="s">
        <v>647</v>
      </c>
      <c r="E2542">
        <v>163.21889279999999</v>
      </c>
      <c r="F2542">
        <v>157.28</v>
      </c>
      <c r="G2542">
        <v>-28.252806439659899</v>
      </c>
      <c r="H2542">
        <v>-1.9840835507185799</v>
      </c>
      <c r="I2542">
        <v>-17.057027793162799</v>
      </c>
      <c r="J2542">
        <v>-3.54153510628838</v>
      </c>
      <c r="K2542">
        <v>153.871185638431</v>
      </c>
      <c r="L2542">
        <v>156.10331033324499</v>
      </c>
      <c r="M2542">
        <v>49.374637401383502</v>
      </c>
      <c r="N2542">
        <v>1.6882278771613499</v>
      </c>
      <c r="O2542">
        <v>33.424465920651002</v>
      </c>
      <c r="P2542">
        <v>22.7311744049941</v>
      </c>
      <c r="Q2542">
        <v>4.4604137332806E-2</v>
      </c>
    </row>
    <row r="2543" spans="1:17" hidden="1" x14ac:dyDescent="0.3">
      <c r="A2543" t="s">
        <v>5248</v>
      </c>
      <c r="B2543" t="s">
        <v>5249</v>
      </c>
      <c r="C2543" t="str">
        <f>IFERROR(VLOOKUP(Table1[[#This Row],[Ticker]],[1]!Table1[[Symbol]:[Industry]],2,FALSE),"-")</f>
        <v>-</v>
      </c>
      <c r="D2543" t="s">
        <v>422</v>
      </c>
      <c r="E2543">
        <v>162.96644588000001</v>
      </c>
      <c r="F2543">
        <v>43.96</v>
      </c>
      <c r="G2543">
        <v>-4.4009979369741599</v>
      </c>
      <c r="H2543">
        <v>-9.4190749646521397</v>
      </c>
      <c r="I2543">
        <v>-18.8148218776041</v>
      </c>
      <c r="J2543">
        <v>0.97329061553887497</v>
      </c>
      <c r="K2543">
        <v>42.308799860375103</v>
      </c>
      <c r="L2543">
        <v>42.049179840123102</v>
      </c>
      <c r="M2543">
        <v>54.807832946719898</v>
      </c>
      <c r="N2543">
        <v>1.9425951755703501</v>
      </c>
      <c r="O2543">
        <v>40.468607825295699</v>
      </c>
      <c r="P2543">
        <v>38.675078864353303</v>
      </c>
      <c r="Q2543">
        <v>0.14710393505498001</v>
      </c>
    </row>
    <row r="2544" spans="1:17" hidden="1" x14ac:dyDescent="0.3">
      <c r="A2544" t="s">
        <v>5250</v>
      </c>
      <c r="B2544" t="s">
        <v>5251</v>
      </c>
      <c r="C2544" t="str">
        <f>IFERROR(VLOOKUP(Table1[[#This Row],[Ticker]],[1]!Table1[[Symbol]:[Industry]],2,FALSE),"-")</f>
        <v>-</v>
      </c>
      <c r="D2544" t="s">
        <v>213</v>
      </c>
      <c r="E2544">
        <v>162.95847499999999</v>
      </c>
      <c r="F2544">
        <v>155</v>
      </c>
      <c r="G2544">
        <v>-78.778419058511403</v>
      </c>
      <c r="H2544">
        <v>-7.4421584225665702</v>
      </c>
      <c r="I2544">
        <v>-41.507898756269903</v>
      </c>
      <c r="J2544">
        <v>-7.4704681192687303</v>
      </c>
      <c r="K2544">
        <v>166.93367576371801</v>
      </c>
      <c r="L2544">
        <v>202.90122549627301</v>
      </c>
      <c r="M2544">
        <v>41.059547124326002</v>
      </c>
      <c r="N2544">
        <v>0.628218331616889</v>
      </c>
      <c r="O2544">
        <v>143.193548387096</v>
      </c>
      <c r="P2544">
        <v>8.3537224746591896</v>
      </c>
      <c r="Q2544">
        <v>3.0786594223557999E-2</v>
      </c>
    </row>
    <row r="2545" spans="1:17" hidden="1" x14ac:dyDescent="0.3">
      <c r="A2545" t="s">
        <v>5252</v>
      </c>
      <c r="B2545" t="s">
        <v>5253</v>
      </c>
      <c r="C2545" t="str">
        <f>IFERROR(VLOOKUP(Table1[[#This Row],[Ticker]],[1]!Table1[[Symbol]:[Industry]],2,FALSE),"-")</f>
        <v>-</v>
      </c>
      <c r="E2545">
        <v>162.63552393000001</v>
      </c>
      <c r="F2545">
        <v>167.55</v>
      </c>
      <c r="G2545">
        <v>91.159146357350394</v>
      </c>
      <c r="H2545">
        <v>-6.5506815832054297</v>
      </c>
      <c r="I2545">
        <v>-58.409984863934298</v>
      </c>
      <c r="J2545">
        <v>-9.6315731186575704</v>
      </c>
      <c r="K2545">
        <v>177.34321545878899</v>
      </c>
      <c r="L2545">
        <v>181.58796768468</v>
      </c>
      <c r="M2545">
        <v>47.062068003190298</v>
      </c>
      <c r="N2545">
        <v>1.25341800038877</v>
      </c>
      <c r="O2545">
        <v>105.311847209788</v>
      </c>
      <c r="P2545">
        <v>151.50105073551401</v>
      </c>
      <c r="Q2545">
        <v>0.15918581019948599</v>
      </c>
    </row>
    <row r="2546" spans="1:17" hidden="1" x14ac:dyDescent="0.3">
      <c r="A2546" t="s">
        <v>5254</v>
      </c>
      <c r="B2546" t="s">
        <v>5255</v>
      </c>
      <c r="C2546" t="str">
        <f>IFERROR(VLOOKUP(Table1[[#This Row],[Ticker]],[1]!Table1[[Symbol]:[Industry]],2,FALSE),"-")</f>
        <v>-</v>
      </c>
      <c r="D2546" t="s">
        <v>100</v>
      </c>
      <c r="E2546">
        <v>162.46799999999999</v>
      </c>
      <c r="F2546">
        <v>400</v>
      </c>
      <c r="G2546">
        <v>460.32476259324898</v>
      </c>
      <c r="H2546">
        <v>-9.4133935272193305</v>
      </c>
      <c r="I2546">
        <v>44.4074353340567</v>
      </c>
      <c r="J2546">
        <v>3.1735249987341199</v>
      </c>
      <c r="K2546">
        <v>397.91948234875002</v>
      </c>
      <c r="L2546">
        <v>309.83946525165902</v>
      </c>
      <c r="M2546">
        <v>58.109557861255901</v>
      </c>
      <c r="N2546">
        <v>1.3792260349043</v>
      </c>
      <c r="O2546">
        <v>21.3</v>
      </c>
      <c r="P2546">
        <v>485.99472604746501</v>
      </c>
      <c r="Q2546">
        <v>0.28173386679875201</v>
      </c>
    </row>
    <row r="2547" spans="1:17" hidden="1" x14ac:dyDescent="0.3">
      <c r="A2547" t="s">
        <v>5256</v>
      </c>
      <c r="B2547" t="s">
        <v>5257</v>
      </c>
      <c r="C2547" t="str">
        <f>IFERROR(VLOOKUP(Table1[[#This Row],[Ticker]],[1]!Table1[[Symbol]:[Industry]],2,FALSE),"-")</f>
        <v>-</v>
      </c>
      <c r="D2547" t="s">
        <v>140</v>
      </c>
      <c r="E2547">
        <v>162.24</v>
      </c>
      <c r="F2547">
        <v>390</v>
      </c>
      <c r="G2547">
        <v>-20.264558048810098</v>
      </c>
      <c r="H2547">
        <v>-4.77763193781536</v>
      </c>
      <c r="I2547">
        <v>-5.8594690484342902</v>
      </c>
      <c r="J2547">
        <v>-1.0507150328489701</v>
      </c>
      <c r="K2547">
        <v>389.76973999361701</v>
      </c>
      <c r="L2547">
        <v>386.85996129759002</v>
      </c>
      <c r="M2547">
        <v>100</v>
      </c>
      <c r="O2547">
        <v>0</v>
      </c>
      <c r="P2547">
        <v>5.4054054054053902</v>
      </c>
    </row>
    <row r="2548" spans="1:17" hidden="1" x14ac:dyDescent="0.3">
      <c r="A2548" t="s">
        <v>5258</v>
      </c>
      <c r="B2548" t="s">
        <v>5259</v>
      </c>
      <c r="C2548" t="str">
        <f>IFERROR(VLOOKUP(Table1[[#This Row],[Ticker]],[1]!Table1[[Symbol]:[Industry]],2,FALSE),"-")</f>
        <v>-</v>
      </c>
      <c r="D2548" t="s">
        <v>1161</v>
      </c>
      <c r="E2548">
        <v>162.04881</v>
      </c>
      <c r="F2548">
        <v>71.17</v>
      </c>
      <c r="G2548">
        <v>16.527838743586599</v>
      </c>
      <c r="H2548">
        <v>-4.3491829232481001</v>
      </c>
      <c r="I2548">
        <v>-39.339659698912897</v>
      </c>
      <c r="J2548">
        <v>2.2850674800092001</v>
      </c>
      <c r="K2548">
        <v>70.391056685585397</v>
      </c>
      <c r="L2548">
        <v>71.499310780456398</v>
      </c>
      <c r="M2548">
        <v>55.955025372289299</v>
      </c>
      <c r="N2548">
        <v>1.15354300790807</v>
      </c>
      <c r="O2548">
        <v>39.1738091892651</v>
      </c>
      <c r="P2548">
        <v>46.440329218106903</v>
      </c>
      <c r="Q2548">
        <v>5.3529378809584E-2</v>
      </c>
    </row>
    <row r="2549" spans="1:17" hidden="1" x14ac:dyDescent="0.3">
      <c r="A2549" t="s">
        <v>5260</v>
      </c>
      <c r="B2549" t="s">
        <v>5261</v>
      </c>
      <c r="C2549" t="str">
        <f>IFERROR(VLOOKUP(Table1[[#This Row],[Ticker]],[1]!Table1[[Symbol]:[Industry]],2,FALSE),"-")</f>
        <v>-</v>
      </c>
      <c r="D2549" t="s">
        <v>422</v>
      </c>
      <c r="E2549">
        <v>161.246241</v>
      </c>
      <c r="F2549">
        <v>140.4</v>
      </c>
      <c r="G2549">
        <v>37.585850499272802</v>
      </c>
      <c r="H2549">
        <v>-15.3508803454586</v>
      </c>
      <c r="I2549">
        <v>-19.9478012831079</v>
      </c>
      <c r="J2549">
        <v>-3.5507150328489701</v>
      </c>
      <c r="K2549">
        <v>171.12468343926</v>
      </c>
      <c r="L2549">
        <v>156.99632181706801</v>
      </c>
      <c r="M2549">
        <v>37.008934908467303</v>
      </c>
      <c r="N2549">
        <v>1.4693084693084599</v>
      </c>
      <c r="O2549">
        <v>60.256410256410199</v>
      </c>
      <c r="P2549">
        <v>78.5805138641567</v>
      </c>
    </row>
    <row r="2550" spans="1:17" hidden="1" x14ac:dyDescent="0.3">
      <c r="A2550" t="s">
        <v>5262</v>
      </c>
      <c r="B2550" t="s">
        <v>5263</v>
      </c>
      <c r="C2550" t="str">
        <f>IFERROR(VLOOKUP(Table1[[#This Row],[Ticker]],[1]!Table1[[Symbol]:[Industry]],2,FALSE),"-")</f>
        <v>-</v>
      </c>
      <c r="D2550" t="s">
        <v>396</v>
      </c>
      <c r="E2550">
        <v>161.20374758399899</v>
      </c>
      <c r="F2550">
        <v>11.33</v>
      </c>
      <c r="G2550">
        <v>164.84285705860401</v>
      </c>
      <c r="H2550">
        <v>38.0966195591906</v>
      </c>
      <c r="I2550">
        <v>54.136585400174901</v>
      </c>
      <c r="J2550">
        <v>-11.2163776834513</v>
      </c>
      <c r="K2550">
        <v>9.93891652881371</v>
      </c>
      <c r="L2550">
        <v>7.8003008861983902</v>
      </c>
      <c r="M2550">
        <v>43.4398674315959</v>
      </c>
      <c r="N2550">
        <v>1.21798363306535</v>
      </c>
      <c r="O2550">
        <v>36.363636363636303</v>
      </c>
      <c r="P2550">
        <v>198.157894736842</v>
      </c>
      <c r="Q2550">
        <v>0.150104834156498</v>
      </c>
    </row>
    <row r="2551" spans="1:17" hidden="1" x14ac:dyDescent="0.3">
      <c r="A2551" t="s">
        <v>5264</v>
      </c>
      <c r="B2551" t="s">
        <v>5265</v>
      </c>
      <c r="C2551" t="str">
        <f>IFERROR(VLOOKUP(Table1[[#This Row],[Ticker]],[1]!Table1[[Symbol]:[Industry]],2,FALSE),"-")</f>
        <v>-</v>
      </c>
      <c r="D2551" t="s">
        <v>140</v>
      </c>
      <c r="E2551">
        <v>160.72800000000001</v>
      </c>
      <c r="F2551">
        <v>181</v>
      </c>
      <c r="G2551">
        <v>81.423858056081897</v>
      </c>
      <c r="H2551">
        <v>9.0054539240309808</v>
      </c>
      <c r="I2551">
        <v>95.828947056457693</v>
      </c>
      <c r="J2551">
        <v>-10.6660996482335</v>
      </c>
      <c r="K2551">
        <v>148.374561696982</v>
      </c>
      <c r="M2551">
        <v>69.105258935502803</v>
      </c>
      <c r="N2551">
        <v>0.77243306854957305</v>
      </c>
      <c r="O2551">
        <v>7.7348066298342504</v>
      </c>
      <c r="P2551">
        <v>113.695395513577</v>
      </c>
    </row>
    <row r="2552" spans="1:17" hidden="1" x14ac:dyDescent="0.3">
      <c r="A2552" t="s">
        <v>5266</v>
      </c>
      <c r="B2552" t="s">
        <v>5267</v>
      </c>
      <c r="C2552" t="str">
        <f>IFERROR(VLOOKUP(Table1[[#This Row],[Ticker]],[1]!Table1[[Symbol]:[Industry]],2,FALSE),"-")</f>
        <v>-</v>
      </c>
      <c r="D2552" t="s">
        <v>130</v>
      </c>
      <c r="E2552">
        <v>160.5293886</v>
      </c>
      <c r="F2552">
        <v>69.099999999999994</v>
      </c>
      <c r="G2552">
        <v>-67.160225943631303</v>
      </c>
      <c r="H2552">
        <v>-10.862824635584101</v>
      </c>
      <c r="I2552">
        <v>-42.233905422870599</v>
      </c>
      <c r="J2552">
        <v>-7.1359077306177401</v>
      </c>
      <c r="K2552">
        <v>72.874711428031304</v>
      </c>
      <c r="L2552">
        <v>82.369887589480498</v>
      </c>
      <c r="M2552">
        <v>33.999276418469798</v>
      </c>
      <c r="N2552">
        <v>1.5524997877939</v>
      </c>
      <c r="O2552">
        <v>82.344428364688795</v>
      </c>
      <c r="P2552">
        <v>3.9097744360902098</v>
      </c>
    </row>
    <row r="2553" spans="1:17" hidden="1" x14ac:dyDescent="0.3">
      <c r="A2553" t="s">
        <v>5268</v>
      </c>
      <c r="B2553" t="s">
        <v>5269</v>
      </c>
      <c r="C2553" t="str">
        <f>IFERROR(VLOOKUP(Table1[[#This Row],[Ticker]],[1]!Table1[[Symbol]:[Industry]],2,FALSE),"-")</f>
        <v>-</v>
      </c>
      <c r="E2553">
        <v>160.24493512500001</v>
      </c>
      <c r="F2553">
        <v>123.15</v>
      </c>
      <c r="G2553">
        <v>58.136006695038098</v>
      </c>
      <c r="H2553">
        <v>3.7988490524587299</v>
      </c>
      <c r="I2553">
        <v>69.598688477574598</v>
      </c>
      <c r="J2553">
        <v>-1.0507150328489701</v>
      </c>
      <c r="K2553">
        <v>114.39673675666501</v>
      </c>
      <c r="L2553">
        <v>89.683239539370305</v>
      </c>
      <c r="M2553">
        <v>83.242521402271905</v>
      </c>
      <c r="N2553">
        <v>1.3073122529644201</v>
      </c>
      <c r="O2553">
        <v>3.5322777101096201</v>
      </c>
      <c r="P2553">
        <v>219.04145077720199</v>
      </c>
    </row>
    <row r="2554" spans="1:17" hidden="1" x14ac:dyDescent="0.3">
      <c r="A2554" t="s">
        <v>5270</v>
      </c>
      <c r="B2554" t="s">
        <v>5271</v>
      </c>
      <c r="C2554" t="str">
        <f>IFERROR(VLOOKUP(Table1[[#This Row],[Ticker]],[1]!Table1[[Symbol]:[Industry]],2,FALSE),"-")</f>
        <v>-</v>
      </c>
      <c r="D2554" t="s">
        <v>29</v>
      </c>
      <c r="E2554">
        <v>159.799929948</v>
      </c>
      <c r="F2554">
        <v>2.61</v>
      </c>
      <c r="G2554">
        <v>193.84223166773501</v>
      </c>
      <c r="H2554">
        <v>10.818698337413901</v>
      </c>
      <c r="I2554">
        <v>86.462398273432996</v>
      </c>
      <c r="J2554">
        <v>-17.882398201165799</v>
      </c>
      <c r="K2554">
        <v>2.2594282943278499</v>
      </c>
      <c r="L2554">
        <v>1.79017192003212</v>
      </c>
      <c r="M2554">
        <v>54.531074257604303</v>
      </c>
      <c r="N2554">
        <v>1.92761029452275</v>
      </c>
      <c r="O2554">
        <v>17.241379310344801</v>
      </c>
      <c r="P2554">
        <v>234.61538461538399</v>
      </c>
      <c r="Q2554">
        <v>0.14099423274254899</v>
      </c>
    </row>
    <row r="2555" spans="1:17" hidden="1" x14ac:dyDescent="0.3">
      <c r="A2555" t="s">
        <v>5272</v>
      </c>
      <c r="B2555" t="s">
        <v>5273</v>
      </c>
      <c r="C2555" t="str">
        <f>IFERROR(VLOOKUP(Table1[[#This Row],[Ticker]],[1]!Table1[[Symbol]:[Industry]],2,FALSE),"-")</f>
        <v>-</v>
      </c>
      <c r="D2555" t="s">
        <v>180</v>
      </c>
      <c r="E2555">
        <v>159.53741067000001</v>
      </c>
      <c r="F2555">
        <v>20.34</v>
      </c>
      <c r="G2555">
        <v>-27.985665933554301</v>
      </c>
      <c r="H2555">
        <v>-7.1140805359461998</v>
      </c>
      <c r="I2555">
        <v>-39.264874453839603</v>
      </c>
      <c r="J2555">
        <v>-6.2661345339827701</v>
      </c>
      <c r="K2555">
        <v>20.720487841456698</v>
      </c>
      <c r="L2555">
        <v>21.6571092693056</v>
      </c>
      <c r="M2555">
        <v>27.000331090433502</v>
      </c>
      <c r="N2555">
        <v>0.99118758823049902</v>
      </c>
      <c r="O2555">
        <v>94.198623402163193</v>
      </c>
      <c r="P2555">
        <v>30.803858520900299</v>
      </c>
      <c r="Q2555">
        <v>-2.4847309088436999E-2</v>
      </c>
    </row>
    <row r="2556" spans="1:17" hidden="1" x14ac:dyDescent="0.3">
      <c r="A2556" t="s">
        <v>5274</v>
      </c>
      <c r="B2556" t="s">
        <v>5275</v>
      </c>
      <c r="C2556" t="str">
        <f>IFERROR(VLOOKUP(Table1[[#This Row],[Ticker]],[1]!Table1[[Symbol]:[Industry]],2,FALSE),"-")</f>
        <v>-</v>
      </c>
      <c r="D2556" t="s">
        <v>1103</v>
      </c>
      <c r="E2556">
        <v>159.527966416</v>
      </c>
      <c r="F2556">
        <v>12.48</v>
      </c>
      <c r="G2556">
        <v>-41.911574192470503</v>
      </c>
      <c r="H2556">
        <v>-30.047093015659598</v>
      </c>
      <c r="I2556">
        <v>-70.876524939276507</v>
      </c>
      <c r="J2556">
        <v>-10.812103319183</v>
      </c>
      <c r="K2556">
        <v>15.9605136211895</v>
      </c>
      <c r="L2556">
        <v>20.836583878660299</v>
      </c>
      <c r="M2556">
        <v>10.718606475860099</v>
      </c>
      <c r="N2556">
        <v>0.89320561275051502</v>
      </c>
      <c r="O2556">
        <v>204.48717948717899</v>
      </c>
      <c r="P2556">
        <v>0</v>
      </c>
      <c r="Q2556">
        <v>-1.7516425967251999E-2</v>
      </c>
    </row>
    <row r="2557" spans="1:17" hidden="1" x14ac:dyDescent="0.3">
      <c r="A2557" t="s">
        <v>5276</v>
      </c>
      <c r="B2557" t="s">
        <v>5277</v>
      </c>
      <c r="C2557" t="str">
        <f>IFERROR(VLOOKUP(Table1[[#This Row],[Ticker]],[1]!Table1[[Symbol]:[Industry]],2,FALSE),"-")</f>
        <v>-</v>
      </c>
      <c r="D2557" t="s">
        <v>513</v>
      </c>
      <c r="E2557">
        <v>159.4509975</v>
      </c>
      <c r="F2557">
        <v>16.71</v>
      </c>
      <c r="G2557">
        <v>19.005361221109101</v>
      </c>
      <c r="H2557">
        <v>-7.1964294499093597</v>
      </c>
      <c r="I2557">
        <v>-37.195725517669402</v>
      </c>
      <c r="J2557">
        <v>-1.1921577485491299</v>
      </c>
      <c r="K2557">
        <v>14.5676363315762</v>
      </c>
      <c r="L2557">
        <v>16.667862511500001</v>
      </c>
      <c r="M2557">
        <v>81.982815769124002</v>
      </c>
      <c r="N2557">
        <v>2.1951500736368601</v>
      </c>
      <c r="O2557">
        <v>78.575703171753403</v>
      </c>
      <c r="P2557">
        <v>45.430809399477802</v>
      </c>
      <c r="Q2557">
        <v>-2.9868595501376001E-2</v>
      </c>
    </row>
    <row r="2558" spans="1:17" hidden="1" x14ac:dyDescent="0.3">
      <c r="A2558" t="s">
        <v>5278</v>
      </c>
      <c r="B2558" t="s">
        <v>5279</v>
      </c>
      <c r="C2558" t="str">
        <f>IFERROR(VLOOKUP(Table1[[#This Row],[Ticker]],[1]!Table1[[Symbol]:[Industry]],2,FALSE),"-")</f>
        <v>-</v>
      </c>
      <c r="D2558" t="s">
        <v>258</v>
      </c>
      <c r="E2558">
        <v>159.25319999999999</v>
      </c>
      <c r="F2558">
        <v>142.69999999999999</v>
      </c>
      <c r="G2558">
        <v>-16.9875567520068</v>
      </c>
      <c r="H2558">
        <v>-6.3160934762768903</v>
      </c>
      <c r="I2558">
        <v>-9.0808429464999296</v>
      </c>
      <c r="J2558">
        <v>-6.7123565738874902</v>
      </c>
      <c r="K2558">
        <v>139.15622686698001</v>
      </c>
      <c r="L2558">
        <v>131.27652765961</v>
      </c>
      <c r="M2558">
        <v>54.0168119165767</v>
      </c>
      <c r="N2558">
        <v>0.72792431536414004</v>
      </c>
      <c r="O2558">
        <v>15.592151366503099</v>
      </c>
      <c r="P2558">
        <v>53.276047261009602</v>
      </c>
      <c r="Q2558">
        <v>6.4486853433097999E-2</v>
      </c>
    </row>
    <row r="2559" spans="1:17" hidden="1" x14ac:dyDescent="0.3">
      <c r="A2559" t="s">
        <v>5280</v>
      </c>
      <c r="B2559" t="s">
        <v>5281</v>
      </c>
      <c r="C2559" t="str">
        <f>IFERROR(VLOOKUP(Table1[[#This Row],[Ticker]],[1]!Table1[[Symbol]:[Industry]],2,FALSE),"-")</f>
        <v>-</v>
      </c>
      <c r="E2559">
        <v>158.91720649999999</v>
      </c>
      <c r="F2559">
        <v>160.55000000000001</v>
      </c>
      <c r="G2559">
        <v>173.64025280230899</v>
      </c>
      <c r="H2559">
        <v>3.20958850946898</v>
      </c>
      <c r="I2559">
        <v>-15.5854942392985</v>
      </c>
      <c r="J2559">
        <v>-1.1098516384078101</v>
      </c>
      <c r="K2559">
        <v>160.06490641356601</v>
      </c>
      <c r="L2559">
        <v>131.21887080122599</v>
      </c>
      <c r="M2559">
        <v>46.187051730125297</v>
      </c>
      <c r="N2559">
        <v>2.4612593121798598</v>
      </c>
      <c r="O2559">
        <v>45.188414824042297</v>
      </c>
      <c r="P2559">
        <v>199.310216256525</v>
      </c>
      <c r="Q2559">
        <v>0.20613655006246601</v>
      </c>
    </row>
    <row r="2560" spans="1:17" hidden="1" x14ac:dyDescent="0.3">
      <c r="A2560" t="s">
        <v>5282</v>
      </c>
      <c r="B2560" t="s">
        <v>5283</v>
      </c>
      <c r="C2560" t="str">
        <f>IFERROR(VLOOKUP(Table1[[#This Row],[Ticker]],[1]!Table1[[Symbol]:[Industry]],2,FALSE),"-")</f>
        <v>-</v>
      </c>
      <c r="D2560" t="s">
        <v>384</v>
      </c>
      <c r="E2560">
        <v>158.86181250000001</v>
      </c>
      <c r="F2560">
        <v>62.25</v>
      </c>
      <c r="G2560">
        <v>30.540346200839899</v>
      </c>
      <c r="H2560">
        <v>40.579510919327397</v>
      </c>
      <c r="I2560">
        <v>8.4466640076987591</v>
      </c>
      <c r="J2560">
        <v>21.662852806346901</v>
      </c>
      <c r="K2560">
        <v>47.155903366653298</v>
      </c>
      <c r="L2560">
        <v>46.766550556007502</v>
      </c>
      <c r="M2560">
        <v>94.6551925074548</v>
      </c>
      <c r="N2560">
        <v>3.0842012356575399</v>
      </c>
      <c r="O2560">
        <v>24.819277108433699</v>
      </c>
      <c r="P2560">
        <v>79.913294797687797</v>
      </c>
      <c r="Q2560">
        <v>0.16034668839990199</v>
      </c>
    </row>
    <row r="2561" spans="1:17" hidden="1" x14ac:dyDescent="0.3">
      <c r="A2561" t="s">
        <v>5284</v>
      </c>
      <c r="B2561" t="s">
        <v>5285</v>
      </c>
      <c r="C2561" t="str">
        <f>IFERROR(VLOOKUP(Table1[[#This Row],[Ticker]],[1]!Table1[[Symbol]:[Industry]],2,FALSE),"-")</f>
        <v>-</v>
      </c>
      <c r="D2561" t="s">
        <v>21</v>
      </c>
      <c r="E2561">
        <v>158.52633950999899</v>
      </c>
      <c r="F2561">
        <v>0.41</v>
      </c>
      <c r="G2561">
        <v>-20.669963454215502</v>
      </c>
      <c r="H2561">
        <v>2.9146757544923201</v>
      </c>
      <c r="I2561">
        <v>-65.709318898284096</v>
      </c>
      <c r="J2561">
        <v>3.94928496715101</v>
      </c>
      <c r="K2561">
        <v>0.49228690209828802</v>
      </c>
      <c r="L2561">
        <v>0.521849627459816</v>
      </c>
      <c r="M2561">
        <v>95.179452762342805</v>
      </c>
      <c r="N2561">
        <v>0.96006027576175101</v>
      </c>
      <c r="O2561">
        <v>131.70731707317</v>
      </c>
      <c r="P2561">
        <v>17.1428571428571</v>
      </c>
      <c r="Q2561">
        <v>7.0259685292145005E-2</v>
      </c>
    </row>
    <row r="2562" spans="1:17" hidden="1" x14ac:dyDescent="0.3">
      <c r="A2562" t="s">
        <v>5286</v>
      </c>
      <c r="B2562" t="s">
        <v>5287</v>
      </c>
      <c r="C2562" t="str">
        <f>IFERROR(VLOOKUP(Table1[[#This Row],[Ticker]],[1]!Table1[[Symbol]:[Industry]],2,FALSE),"-")</f>
        <v>-</v>
      </c>
      <c r="D2562" t="s">
        <v>647</v>
      </c>
      <c r="E2562">
        <v>158.503488</v>
      </c>
      <c r="F2562">
        <v>301.2</v>
      </c>
      <c r="G2562">
        <v>-15.763012167953899</v>
      </c>
      <c r="H2562">
        <v>-4.9420785748816298</v>
      </c>
      <c r="I2562">
        <v>-8.0081037990573805</v>
      </c>
      <c r="J2562">
        <v>-6.7658881963836803</v>
      </c>
      <c r="K2562">
        <v>301.37759487291402</v>
      </c>
      <c r="L2562">
        <v>294.54457978065199</v>
      </c>
      <c r="M2562">
        <v>39.6613296031408</v>
      </c>
      <c r="N2562">
        <v>0.824529759539816</v>
      </c>
      <c r="O2562">
        <v>18.525896414342601</v>
      </c>
      <c r="P2562">
        <v>19.8329023274318</v>
      </c>
      <c r="Q2562">
        <v>3.6724976396085997E-2</v>
      </c>
    </row>
    <row r="2563" spans="1:17" hidden="1" x14ac:dyDescent="0.3">
      <c r="A2563" t="s">
        <v>5288</v>
      </c>
      <c r="B2563" t="s">
        <v>5289</v>
      </c>
      <c r="C2563" t="str">
        <f>IFERROR(VLOOKUP(Table1[[#This Row],[Ticker]],[1]!Table1[[Symbol]:[Industry]],2,FALSE),"-")</f>
        <v>-</v>
      </c>
      <c r="D2563" t="s">
        <v>130</v>
      </c>
      <c r="E2563">
        <v>157.81521599999999</v>
      </c>
      <c r="F2563">
        <v>44.46</v>
      </c>
      <c r="G2563">
        <v>-46.078126719521599</v>
      </c>
      <c r="H2563">
        <v>-11.423465271148601</v>
      </c>
      <c r="I2563">
        <v>-33.835407369200198</v>
      </c>
      <c r="J2563">
        <v>-3.5104451155655498</v>
      </c>
      <c r="K2563">
        <v>47.406062570903302</v>
      </c>
      <c r="L2563">
        <v>49.778733766529001</v>
      </c>
      <c r="M2563">
        <v>28.052484737051401</v>
      </c>
      <c r="N2563">
        <v>1.2935507797289001</v>
      </c>
      <c r="O2563">
        <v>47.998200629779497</v>
      </c>
      <c r="P2563">
        <v>7.7556955889481296</v>
      </c>
      <c r="Q2563">
        <v>-6.1419556004809001E-2</v>
      </c>
    </row>
    <row r="2564" spans="1:17" hidden="1" x14ac:dyDescent="0.3">
      <c r="A2564" t="s">
        <v>5290</v>
      </c>
      <c r="B2564" t="s">
        <v>5291</v>
      </c>
      <c r="C2564" t="str">
        <f>IFERROR(VLOOKUP(Table1[[#This Row],[Ticker]],[1]!Table1[[Symbol]:[Industry]],2,FALSE),"-")</f>
        <v>-</v>
      </c>
      <c r="D2564" t="s">
        <v>253</v>
      </c>
      <c r="E2564">
        <v>156.97251939</v>
      </c>
      <c r="F2564">
        <v>171.3</v>
      </c>
      <c r="G2564">
        <v>43.598811249341701</v>
      </c>
      <c r="H2564">
        <v>-0.20446120610804699</v>
      </c>
      <c r="I2564">
        <v>20.6057952921187</v>
      </c>
      <c r="J2564">
        <v>-2.60065762756768</v>
      </c>
      <c r="K2564">
        <v>172.96403989909101</v>
      </c>
      <c r="L2564">
        <v>158.04429207033499</v>
      </c>
      <c r="M2564">
        <v>44.983551032043302</v>
      </c>
      <c r="N2564">
        <v>0.72430883539379098</v>
      </c>
      <c r="O2564">
        <v>31.552831290134201</v>
      </c>
      <c r="P2564">
        <v>74.706782253951999</v>
      </c>
      <c r="Q2564">
        <v>4.5927360460706002E-2</v>
      </c>
    </row>
    <row r="2565" spans="1:17" hidden="1" x14ac:dyDescent="0.3">
      <c r="A2565" t="s">
        <v>5292</v>
      </c>
      <c r="B2565" t="s">
        <v>5293</v>
      </c>
      <c r="C2565" t="str">
        <f>IFERROR(VLOOKUP(Table1[[#This Row],[Ticker]],[1]!Table1[[Symbol]:[Industry]],2,FALSE),"-")</f>
        <v>-</v>
      </c>
      <c r="D2565" t="s">
        <v>130</v>
      </c>
      <c r="E2565">
        <v>156.84388444999999</v>
      </c>
      <c r="F2565">
        <v>3.94</v>
      </c>
      <c r="G2565">
        <v>89.630582993871798</v>
      </c>
      <c r="H2565">
        <v>4.5374365553353204</v>
      </c>
      <c r="I2565">
        <v>-19.423382612347801</v>
      </c>
      <c r="J2565">
        <v>-3.0163169984509399</v>
      </c>
      <c r="K2565">
        <v>3.8026945632482101</v>
      </c>
      <c r="L2565">
        <v>3.3302485404535398</v>
      </c>
      <c r="M2565">
        <v>43.278746453939497</v>
      </c>
      <c r="N2565">
        <v>1.8813919655772799</v>
      </c>
      <c r="O2565">
        <v>34.263959390862901</v>
      </c>
      <c r="P2565">
        <v>134.52380952380901</v>
      </c>
      <c r="Q2565">
        <v>6.6921625411508007E-2</v>
      </c>
    </row>
    <row r="2566" spans="1:17" hidden="1" x14ac:dyDescent="0.3">
      <c r="A2566" t="s">
        <v>5294</v>
      </c>
      <c r="B2566" t="s">
        <v>5295</v>
      </c>
      <c r="C2566" t="str">
        <f>IFERROR(VLOOKUP(Table1[[#This Row],[Ticker]],[1]!Table1[[Symbol]:[Industry]],2,FALSE),"-")</f>
        <v>-</v>
      </c>
      <c r="D2566" t="s">
        <v>800</v>
      </c>
      <c r="E2566">
        <v>156.64447931999999</v>
      </c>
      <c r="F2566">
        <v>141.36000000000001</v>
      </c>
      <c r="G2566">
        <v>-31.4299634542155</v>
      </c>
      <c r="H2566">
        <v>-6.1068330397437203</v>
      </c>
      <c r="I2566">
        <v>-27.768123124837899</v>
      </c>
      <c r="J2566">
        <v>-1.8332635093032601</v>
      </c>
      <c r="K2566">
        <v>145.92763512404699</v>
      </c>
      <c r="L2566">
        <v>152.90962170767699</v>
      </c>
      <c r="M2566">
        <v>41.043086901802504</v>
      </c>
      <c r="N2566">
        <v>0.86985315115353101</v>
      </c>
      <c r="O2566">
        <v>56.975099037917303</v>
      </c>
      <c r="P2566">
        <v>19.644519678374898</v>
      </c>
      <c r="Q2566">
        <v>2.1848398825156001E-2</v>
      </c>
    </row>
    <row r="2567" spans="1:17" hidden="1" x14ac:dyDescent="0.3">
      <c r="A2567" t="s">
        <v>5296</v>
      </c>
      <c r="B2567" t="s">
        <v>5297</v>
      </c>
      <c r="C2567" t="str">
        <f>IFERROR(VLOOKUP(Table1[[#This Row],[Ticker]],[1]!Table1[[Symbol]:[Industry]],2,FALSE),"-")</f>
        <v>-</v>
      </c>
      <c r="E2567">
        <v>156.22928999999999</v>
      </c>
      <c r="F2567">
        <v>82.53</v>
      </c>
      <c r="G2567">
        <v>74.742858303919405</v>
      </c>
      <c r="H2567">
        <v>28.262015639277099</v>
      </c>
      <c r="I2567">
        <v>28.758878515281399</v>
      </c>
      <c r="J2567">
        <v>-1.15249620333243</v>
      </c>
      <c r="K2567">
        <v>63.839466694613201</v>
      </c>
      <c r="L2567">
        <v>57.192180945469403</v>
      </c>
      <c r="M2567">
        <v>86.919129870279704</v>
      </c>
      <c r="N2567">
        <v>3.27685224583887</v>
      </c>
      <c r="O2567">
        <v>6.0220525869380799</v>
      </c>
      <c r="P2567">
        <v>129.25</v>
      </c>
      <c r="Q2567">
        <v>0.156555345556532</v>
      </c>
    </row>
    <row r="2568" spans="1:17" hidden="1" x14ac:dyDescent="0.3">
      <c r="A2568" t="s">
        <v>5298</v>
      </c>
      <c r="B2568" t="s">
        <v>5299</v>
      </c>
      <c r="C2568" t="str">
        <f>IFERROR(VLOOKUP(Table1[[#This Row],[Ticker]],[1]!Table1[[Symbol]:[Industry]],2,FALSE),"-")</f>
        <v>-</v>
      </c>
      <c r="D2568" t="s">
        <v>647</v>
      </c>
      <c r="E2568">
        <v>156.14032287000001</v>
      </c>
      <c r="F2568">
        <v>83.03</v>
      </c>
      <c r="G2568">
        <v>18.229516615108501</v>
      </c>
      <c r="H2568">
        <v>11.8296577305869</v>
      </c>
      <c r="I2568">
        <v>-7.21725540622064</v>
      </c>
      <c r="J2568">
        <v>-3.1220614079928302</v>
      </c>
      <c r="K2568">
        <v>76.828402041527994</v>
      </c>
      <c r="L2568">
        <v>71.769837154645401</v>
      </c>
      <c r="M2568">
        <v>49.228811766484299</v>
      </c>
      <c r="N2568">
        <v>3.6083842383379898</v>
      </c>
      <c r="O2568">
        <v>14.296037576779399</v>
      </c>
      <c r="P2568">
        <v>50.009033423667503</v>
      </c>
      <c r="Q2568">
        <v>9.8546287739989993E-3</v>
      </c>
    </row>
    <row r="2569" spans="1:17" hidden="1" x14ac:dyDescent="0.3">
      <c r="A2569" t="s">
        <v>5300</v>
      </c>
      <c r="B2569" t="s">
        <v>5301</v>
      </c>
      <c r="C2569" t="str">
        <f>IFERROR(VLOOKUP(Table1[[#This Row],[Ticker]],[1]!Table1[[Symbol]:[Industry]],2,FALSE),"-")</f>
        <v>-</v>
      </c>
      <c r="D2569" t="s">
        <v>550</v>
      </c>
      <c r="E2569">
        <v>156.12843849000001</v>
      </c>
      <c r="F2569">
        <v>110.15</v>
      </c>
      <c r="G2569">
        <v>-21.7548691145929</v>
      </c>
      <c r="H2569">
        <v>-6.4844153076184297</v>
      </c>
      <c r="I2569">
        <v>-37.758034280332801</v>
      </c>
      <c r="J2569">
        <v>-4.1568410035133496</v>
      </c>
      <c r="K2569">
        <v>115.05505862829</v>
      </c>
      <c r="L2569">
        <v>116.285453301009</v>
      </c>
      <c r="M2569">
        <v>41.163532659567799</v>
      </c>
      <c r="N2569">
        <v>0.73810202336848096</v>
      </c>
      <c r="O2569">
        <v>64.321379936450199</v>
      </c>
      <c r="P2569">
        <v>18.060021436227199</v>
      </c>
    </row>
    <row r="2570" spans="1:17" hidden="1" x14ac:dyDescent="0.3">
      <c r="A2570" t="s">
        <v>5302</v>
      </c>
      <c r="B2570" t="s">
        <v>5303</v>
      </c>
      <c r="C2570" t="str">
        <f>IFERROR(VLOOKUP(Table1[[#This Row],[Ticker]],[1]!Table1[[Symbol]:[Industry]],2,FALSE),"-")</f>
        <v>-</v>
      </c>
      <c r="D2570" t="s">
        <v>557</v>
      </c>
      <c r="E2570">
        <v>155.93710874999999</v>
      </c>
      <c r="F2570">
        <v>72.39</v>
      </c>
      <c r="G2570">
        <v>288.10554674986599</v>
      </c>
      <c r="H2570">
        <v>6.69111806218464</v>
      </c>
      <c r="I2570">
        <v>-7.0616212510183303</v>
      </c>
      <c r="J2570">
        <v>3.8610496730333699</v>
      </c>
      <c r="K2570">
        <v>68.920238173681994</v>
      </c>
      <c r="L2570">
        <v>63.306753196425703</v>
      </c>
      <c r="M2570">
        <v>78.481061643287205</v>
      </c>
      <c r="N2570">
        <v>1.7623655873939901</v>
      </c>
      <c r="O2570">
        <v>33.416217709628299</v>
      </c>
      <c r="P2570">
        <v>334.51380552220797</v>
      </c>
      <c r="Q2570">
        <v>0.16542111505486101</v>
      </c>
    </row>
    <row r="2571" spans="1:17" hidden="1" x14ac:dyDescent="0.3">
      <c r="A2571" t="s">
        <v>5304</v>
      </c>
      <c r="B2571" t="s">
        <v>5305</v>
      </c>
      <c r="C2571" t="str">
        <f>IFERROR(VLOOKUP(Table1[[#This Row],[Ticker]],[1]!Table1[[Symbol]:[Industry]],2,FALSE),"-")</f>
        <v>-</v>
      </c>
      <c r="D2571" t="s">
        <v>871</v>
      </c>
      <c r="E2571">
        <v>155.880021935</v>
      </c>
      <c r="F2571">
        <v>141.94999999999999</v>
      </c>
      <c r="G2571">
        <v>291.33943725083702</v>
      </c>
      <c r="H2571">
        <v>53.063393121715102</v>
      </c>
      <c r="I2571">
        <v>190.820675663206</v>
      </c>
      <c r="J2571">
        <v>-5.0176001656533904</v>
      </c>
      <c r="K2571">
        <v>107.066458084557</v>
      </c>
      <c r="L2571">
        <v>74.368644232250602</v>
      </c>
      <c r="M2571">
        <v>71.467356615870301</v>
      </c>
      <c r="N2571">
        <v>2.6618602131960598</v>
      </c>
      <c r="O2571">
        <v>4.1211694258541796</v>
      </c>
      <c r="P2571">
        <v>350.491907331005</v>
      </c>
      <c r="Q2571">
        <v>0.10668896116946899</v>
      </c>
    </row>
    <row r="2572" spans="1:17" hidden="1" x14ac:dyDescent="0.3">
      <c r="A2572" t="s">
        <v>5306</v>
      </c>
      <c r="B2572" t="s">
        <v>5307</v>
      </c>
      <c r="C2572" t="str">
        <f>IFERROR(VLOOKUP(Table1[[#This Row],[Ticker]],[1]!Table1[[Symbol]:[Industry]],2,FALSE),"-")</f>
        <v>-</v>
      </c>
      <c r="D2572" t="s">
        <v>285</v>
      </c>
      <c r="E2572">
        <v>155.87509448099999</v>
      </c>
      <c r="F2572">
        <v>67.03</v>
      </c>
      <c r="G2572">
        <v>268.16082385483202</v>
      </c>
      <c r="H2572">
        <v>-12.0800842538916</v>
      </c>
      <c r="I2572">
        <v>-31.372145014030401</v>
      </c>
      <c r="J2572">
        <v>-5.0303932716296602</v>
      </c>
      <c r="K2572">
        <v>70.226431285648005</v>
      </c>
      <c r="L2572">
        <v>57.252897563573498</v>
      </c>
      <c r="M2572">
        <v>25.494111328785099</v>
      </c>
      <c r="N2572">
        <v>0.55018225428656897</v>
      </c>
      <c r="O2572">
        <v>37.982992689840302</v>
      </c>
      <c r="P2572">
        <v>306.24242424242402</v>
      </c>
      <c r="Q2572">
        <v>0.10976347766120501</v>
      </c>
    </row>
    <row r="2573" spans="1:17" hidden="1" x14ac:dyDescent="0.3">
      <c r="A2573" t="s">
        <v>5308</v>
      </c>
      <c r="B2573" t="s">
        <v>5309</v>
      </c>
      <c r="C2573" t="str">
        <f>IFERROR(VLOOKUP(Table1[[#This Row],[Ticker]],[1]!Table1[[Symbol]:[Industry]],2,FALSE),"-")</f>
        <v>-</v>
      </c>
      <c r="D2573" t="s">
        <v>647</v>
      </c>
      <c r="E2573">
        <v>155.57792352000001</v>
      </c>
      <c r="F2573">
        <v>216.4</v>
      </c>
      <c r="G2573">
        <v>-37.8809168010715</v>
      </c>
      <c r="H2573">
        <v>-2.64997236334727</v>
      </c>
      <c r="I2573">
        <v>-37.821806407004402</v>
      </c>
      <c r="J2573">
        <v>-1.7779877601217</v>
      </c>
      <c r="K2573">
        <v>221.61154330815</v>
      </c>
      <c r="L2573">
        <v>235.73538544054799</v>
      </c>
      <c r="M2573">
        <v>39.590867557878198</v>
      </c>
      <c r="N2573">
        <v>1.1968281787855</v>
      </c>
      <c r="O2573">
        <v>47.874306839186701</v>
      </c>
      <c r="P2573">
        <v>7.1287128712871297</v>
      </c>
      <c r="Q2573">
        <v>-4.9428605516730999E-2</v>
      </c>
    </row>
    <row r="2574" spans="1:17" hidden="1" x14ac:dyDescent="0.3">
      <c r="A2574" t="s">
        <v>5310</v>
      </c>
      <c r="B2574" t="s">
        <v>5311</v>
      </c>
      <c r="C2574" t="str">
        <f>IFERROR(VLOOKUP(Table1[[#This Row],[Ticker]],[1]!Table1[[Symbol]:[Industry]],2,FALSE),"-")</f>
        <v>-</v>
      </c>
      <c r="D2574" t="s">
        <v>1103</v>
      </c>
      <c r="E2574">
        <v>155.41378800000001</v>
      </c>
      <c r="F2574">
        <v>120.28</v>
      </c>
      <c r="G2574">
        <v>-24.466766146685</v>
      </c>
      <c r="H2574">
        <v>-11.0138524102563</v>
      </c>
      <c r="I2574">
        <v>-29.4973693552672</v>
      </c>
      <c r="J2574">
        <v>-2.6374918923531099</v>
      </c>
      <c r="K2574">
        <v>121.53102603884901</v>
      </c>
      <c r="L2574">
        <v>119.476581080229</v>
      </c>
      <c r="M2574">
        <v>51.413868685289401</v>
      </c>
      <c r="N2574">
        <v>0.45579930001021701</v>
      </c>
      <c r="O2574">
        <v>39.133688061190497</v>
      </c>
      <c r="P2574">
        <v>32.686155543298298</v>
      </c>
      <c r="Q2574">
        <v>-4.9757473027358001E-2</v>
      </c>
    </row>
    <row r="2575" spans="1:17" hidden="1" x14ac:dyDescent="0.3">
      <c r="A2575" t="s">
        <v>5312</v>
      </c>
      <c r="B2575" t="s">
        <v>5313</v>
      </c>
      <c r="C2575" t="str">
        <f>IFERROR(VLOOKUP(Table1[[#This Row],[Ticker]],[1]!Table1[[Symbol]:[Industry]],2,FALSE),"-")</f>
        <v>-</v>
      </c>
      <c r="D2575" t="s">
        <v>647</v>
      </c>
      <c r="E2575">
        <v>155.309076</v>
      </c>
      <c r="F2575">
        <v>469.95</v>
      </c>
      <c r="G2575">
        <v>2.97772337852465</v>
      </c>
      <c r="H2575">
        <v>3.5828331784637002</v>
      </c>
      <c r="I2575">
        <v>-4.0315601355282302</v>
      </c>
      <c r="J2575">
        <v>-4.3103433936919098</v>
      </c>
      <c r="K2575">
        <v>451.06722222584602</v>
      </c>
      <c r="L2575">
        <v>421.92616910056603</v>
      </c>
      <c r="M2575">
        <v>46.054116885235601</v>
      </c>
      <c r="N2575">
        <v>0.74403828614176903</v>
      </c>
      <c r="O2575">
        <v>19.799978721140501</v>
      </c>
      <c r="P2575">
        <v>31.657094831208799</v>
      </c>
      <c r="Q2575">
        <v>-2.2641132019253999E-2</v>
      </c>
    </row>
    <row r="2576" spans="1:17" hidden="1" x14ac:dyDescent="0.3">
      <c r="A2576" t="s">
        <v>5314</v>
      </c>
      <c r="B2576" t="s">
        <v>5315</v>
      </c>
      <c r="C2576" t="str">
        <f>IFERROR(VLOOKUP(Table1[[#This Row],[Ticker]],[1]!Table1[[Symbol]:[Industry]],2,FALSE),"-")</f>
        <v>-</v>
      </c>
      <c r="D2576" t="s">
        <v>409</v>
      </c>
      <c r="E2576">
        <v>154.90189774999999</v>
      </c>
      <c r="F2576">
        <v>105.1</v>
      </c>
      <c r="G2576">
        <v>20.0189747215537</v>
      </c>
      <c r="H2576">
        <v>-5.0036717208171702</v>
      </c>
      <c r="I2576">
        <v>6.8250131866097297</v>
      </c>
      <c r="J2576">
        <v>4.8689456386008301E-2</v>
      </c>
      <c r="K2576">
        <v>107.429070590015</v>
      </c>
      <c r="L2576">
        <v>97.930715944721996</v>
      </c>
      <c r="M2576">
        <v>36.649202314668202</v>
      </c>
      <c r="N2576">
        <v>1.3174913506674</v>
      </c>
      <c r="O2576">
        <v>25.594671741198798</v>
      </c>
      <c r="P2576">
        <v>54.037813278616397</v>
      </c>
      <c r="Q2576">
        <v>0.114418982608488</v>
      </c>
    </row>
    <row r="2577" spans="1:17" hidden="1" x14ac:dyDescent="0.3">
      <c r="A2577" t="s">
        <v>5316</v>
      </c>
      <c r="B2577" t="s">
        <v>5317</v>
      </c>
      <c r="C2577" t="str">
        <f>IFERROR(VLOOKUP(Table1[[#This Row],[Ticker]],[1]!Table1[[Symbol]:[Industry]],2,FALSE),"-")</f>
        <v>-</v>
      </c>
      <c r="D2577" t="s">
        <v>220</v>
      </c>
      <c r="E2577">
        <v>154.79903999999999</v>
      </c>
      <c r="F2577">
        <v>150.69999999999999</v>
      </c>
      <c r="G2577">
        <v>65.695115910863805</v>
      </c>
      <c r="H2577">
        <v>5.0154715104604897</v>
      </c>
      <c r="I2577">
        <v>-48.486286659630103</v>
      </c>
      <c r="J2577">
        <v>3.6861270724141701</v>
      </c>
      <c r="K2577">
        <v>153.73182072665301</v>
      </c>
      <c r="M2577">
        <v>46.532752937972099</v>
      </c>
      <c r="N2577">
        <v>0.68367015400610798</v>
      </c>
      <c r="O2577">
        <v>84.704711347047095</v>
      </c>
      <c r="P2577">
        <v>131.84615384615299</v>
      </c>
    </row>
    <row r="2578" spans="1:17" hidden="1" x14ac:dyDescent="0.3">
      <c r="A2578" t="s">
        <v>5318</v>
      </c>
      <c r="B2578" t="s">
        <v>5319</v>
      </c>
      <c r="C2578" t="str">
        <f>IFERROR(VLOOKUP(Table1[[#This Row],[Ticker]],[1]!Table1[[Symbol]:[Industry]],2,FALSE),"-")</f>
        <v>-</v>
      </c>
      <c r="D2578" t="s">
        <v>1533</v>
      </c>
      <c r="E2578">
        <v>154.792</v>
      </c>
      <c r="F2578">
        <v>87.95</v>
      </c>
      <c r="G2578">
        <v>8.0332898142551095</v>
      </c>
      <c r="H2578">
        <v>4.1598440882682599</v>
      </c>
      <c r="I2578">
        <v>22.6011833848208</v>
      </c>
      <c r="J2578">
        <v>-5.3203779541972898</v>
      </c>
      <c r="K2578">
        <v>91.6374608817992</v>
      </c>
      <c r="L2578">
        <v>90.5733136052379</v>
      </c>
      <c r="M2578">
        <v>45.246412933346598</v>
      </c>
      <c r="N2578">
        <v>0.34973071948432899</v>
      </c>
      <c r="O2578">
        <v>80.102330869812405</v>
      </c>
      <c r="P2578">
        <v>81.452444811223401</v>
      </c>
      <c r="Q2578">
        <v>1.6102764589833E-2</v>
      </c>
    </row>
    <row r="2579" spans="1:17" hidden="1" x14ac:dyDescent="0.3">
      <c r="A2579" t="s">
        <v>5320</v>
      </c>
      <c r="B2579" t="s">
        <v>5321</v>
      </c>
      <c r="C2579" t="str">
        <f>IFERROR(VLOOKUP(Table1[[#This Row],[Ticker]],[1]!Table1[[Symbol]:[Industry]],2,FALSE),"-")</f>
        <v>-</v>
      </c>
      <c r="D2579" t="s">
        <v>396</v>
      </c>
      <c r="E2579">
        <v>154.70034475999901</v>
      </c>
      <c r="F2579">
        <v>8.84</v>
      </c>
      <c r="G2579">
        <v>75.239127454875302</v>
      </c>
      <c r="H2579">
        <v>-7.2995617623767499</v>
      </c>
      <c r="I2579">
        <v>-51.128820032070898</v>
      </c>
      <c r="J2579">
        <v>-8.7350348667015201</v>
      </c>
      <c r="K2579">
        <v>8.9006066116522007</v>
      </c>
      <c r="L2579">
        <v>8.2116732344481402</v>
      </c>
      <c r="M2579">
        <v>39.309787668341997</v>
      </c>
      <c r="N2579">
        <v>2.4874661975748298</v>
      </c>
      <c r="O2579">
        <v>83.257918552036102</v>
      </c>
      <c r="P2579">
        <v>105.58139534883701</v>
      </c>
      <c r="Q2579">
        <v>0.13510402088197199</v>
      </c>
    </row>
    <row r="2580" spans="1:17" hidden="1" x14ac:dyDescent="0.3">
      <c r="A2580" t="s">
        <v>5322</v>
      </c>
      <c r="B2580" t="s">
        <v>5323</v>
      </c>
      <c r="C2580" t="str">
        <f>IFERROR(VLOOKUP(Table1[[#This Row],[Ticker]],[1]!Table1[[Symbol]:[Industry]],2,FALSE),"-")</f>
        <v>-</v>
      </c>
      <c r="D2580" t="s">
        <v>21</v>
      </c>
      <c r="E2580">
        <v>154.006272</v>
      </c>
      <c r="F2580">
        <v>112</v>
      </c>
      <c r="G2580">
        <v>-4.91524647308347</v>
      </c>
      <c r="H2580">
        <v>7.03262943682161</v>
      </c>
      <c r="I2580">
        <v>-25.473989735341</v>
      </c>
      <c r="J2580">
        <v>-5.9889866377872503</v>
      </c>
      <c r="K2580">
        <v>109.326219516436</v>
      </c>
      <c r="L2580">
        <v>106.190118222786</v>
      </c>
      <c r="M2580">
        <v>46.064962735145798</v>
      </c>
      <c r="N2580">
        <v>0.95587453482190299</v>
      </c>
      <c r="O2580">
        <v>33.883928571428498</v>
      </c>
      <c r="P2580">
        <v>32.544378698224797</v>
      </c>
      <c r="Q2580">
        <v>6.0701712252544997E-2</v>
      </c>
    </row>
    <row r="2581" spans="1:17" hidden="1" x14ac:dyDescent="0.3">
      <c r="A2581" t="s">
        <v>5324</v>
      </c>
      <c r="B2581" t="s">
        <v>5325</v>
      </c>
      <c r="C2581" t="str">
        <f>IFERROR(VLOOKUP(Table1[[#This Row],[Ticker]],[1]!Table1[[Symbol]:[Industry]],2,FALSE),"-")</f>
        <v>-</v>
      </c>
      <c r="D2581" t="s">
        <v>882</v>
      </c>
      <c r="E2581">
        <v>153.90525</v>
      </c>
      <c r="F2581">
        <v>603.54999999999995</v>
      </c>
      <c r="G2581">
        <v>56.892045015233897</v>
      </c>
      <c r="H2581">
        <v>-7.4363620965455199</v>
      </c>
      <c r="I2581">
        <v>1.30623437764402</v>
      </c>
      <c r="J2581">
        <v>-4.9300253776765599</v>
      </c>
      <c r="K2581">
        <v>610.01588498302704</v>
      </c>
      <c r="L2581">
        <v>519.36834253885195</v>
      </c>
      <c r="M2581">
        <v>29.682831323901301</v>
      </c>
      <c r="N2581">
        <v>0.37547966179221598</v>
      </c>
      <c r="O2581">
        <v>24.0990804407257</v>
      </c>
      <c r="P2581">
        <v>99.322985468956304</v>
      </c>
      <c r="Q2581">
        <v>9.9086610279201001E-2</v>
      </c>
    </row>
    <row r="2582" spans="1:17" hidden="1" x14ac:dyDescent="0.3">
      <c r="A2582" t="s">
        <v>5326</v>
      </c>
      <c r="B2582" t="s">
        <v>5327</v>
      </c>
      <c r="C2582" t="str">
        <f>IFERROR(VLOOKUP(Table1[[#This Row],[Ticker]],[1]!Table1[[Symbol]:[Industry]],2,FALSE),"-")</f>
        <v>-</v>
      </c>
      <c r="D2582" t="s">
        <v>901</v>
      </c>
      <c r="E2582">
        <v>153.75749999999999</v>
      </c>
      <c r="F2582">
        <v>123.5</v>
      </c>
      <c r="G2582">
        <v>14.3051017163613</v>
      </c>
      <c r="H2582">
        <v>-3.8055784748749</v>
      </c>
      <c r="I2582">
        <v>4.2096463502743697</v>
      </c>
      <c r="J2582">
        <v>1.4575086513615501</v>
      </c>
      <c r="K2582">
        <v>124.453853783017</v>
      </c>
      <c r="L2582">
        <v>114.515711460619</v>
      </c>
      <c r="M2582">
        <v>40.840291086948397</v>
      </c>
      <c r="N2582">
        <v>0.56595888477134804</v>
      </c>
      <c r="O2582">
        <v>24.6963562753036</v>
      </c>
      <c r="P2582">
        <v>44.208313872022401</v>
      </c>
      <c r="Q2582">
        <v>-1.1030535120779001E-2</v>
      </c>
    </row>
    <row r="2583" spans="1:17" hidden="1" x14ac:dyDescent="0.3">
      <c r="A2583" t="s">
        <v>5328</v>
      </c>
      <c r="B2583" t="s">
        <v>5329</v>
      </c>
      <c r="C2583" t="str">
        <f>IFERROR(VLOOKUP(Table1[[#This Row],[Ticker]],[1]!Table1[[Symbol]:[Industry]],2,FALSE),"-")</f>
        <v>-</v>
      </c>
      <c r="D2583" t="s">
        <v>369</v>
      </c>
      <c r="E2583">
        <v>153.0984</v>
      </c>
      <c r="F2583">
        <v>91.13</v>
      </c>
      <c r="G2583">
        <v>26.0869058213881</v>
      </c>
      <c r="H2583">
        <v>-18.3903459667624</v>
      </c>
      <c r="I2583">
        <v>-14.2148212057033</v>
      </c>
      <c r="J2583">
        <v>-6.9063851359417603</v>
      </c>
      <c r="K2583">
        <v>90.446977115235597</v>
      </c>
      <c r="L2583">
        <v>81.1273886507485</v>
      </c>
      <c r="M2583">
        <v>37.037106257482499</v>
      </c>
      <c r="N2583">
        <v>0.47859252112887601</v>
      </c>
      <c r="O2583">
        <v>29.485350598046701</v>
      </c>
      <c r="P2583">
        <v>67.057745187901006</v>
      </c>
      <c r="Q2583">
        <v>0.11983767488458701</v>
      </c>
    </row>
    <row r="2584" spans="1:17" hidden="1" x14ac:dyDescent="0.3">
      <c r="A2584" t="s">
        <v>5330</v>
      </c>
      <c r="B2584" t="s">
        <v>5331</v>
      </c>
      <c r="C2584" t="str">
        <f>IFERROR(VLOOKUP(Table1[[#This Row],[Ticker]],[1]!Table1[[Symbol]:[Industry]],2,FALSE),"-")</f>
        <v>-</v>
      </c>
      <c r="D2584" t="s">
        <v>647</v>
      </c>
      <c r="E2584">
        <v>152.3299513</v>
      </c>
      <c r="F2584">
        <v>98.2</v>
      </c>
      <c r="G2584">
        <v>74.330036545784395</v>
      </c>
      <c r="H2584">
        <v>-6.8344389897252498</v>
      </c>
      <c r="I2584">
        <v>-19.274242135338501</v>
      </c>
      <c r="J2584">
        <v>1.00051468446912</v>
      </c>
      <c r="K2584">
        <v>102.25662088091801</v>
      </c>
      <c r="L2584">
        <v>93.8686330883842</v>
      </c>
      <c r="M2584">
        <v>44.143961122654098</v>
      </c>
      <c r="N2584">
        <v>0.28898798525735803</v>
      </c>
      <c r="O2584">
        <v>46.690427698574297</v>
      </c>
      <c r="P2584">
        <v>118.952062430323</v>
      </c>
      <c r="Q2584">
        <v>0.17946203675492201</v>
      </c>
    </row>
    <row r="2585" spans="1:17" hidden="1" x14ac:dyDescent="0.3">
      <c r="A2585" t="s">
        <v>5332</v>
      </c>
      <c r="B2585" t="s">
        <v>5333</v>
      </c>
      <c r="C2585" t="str">
        <f>IFERROR(VLOOKUP(Table1[[#This Row],[Ticker]],[1]!Table1[[Symbol]:[Industry]],2,FALSE),"-")</f>
        <v>-</v>
      </c>
      <c r="E2585">
        <v>152.321382</v>
      </c>
      <c r="F2585">
        <v>165.7</v>
      </c>
      <c r="G2585">
        <v>319.87991554551502</v>
      </c>
      <c r="H2585">
        <v>9.8972681711566501</v>
      </c>
      <c r="I2585">
        <v>47.421201010630703</v>
      </c>
      <c r="J2585">
        <v>-6.5297569490166403</v>
      </c>
      <c r="K2585">
        <v>128.49818566206699</v>
      </c>
      <c r="L2585">
        <v>94.309556345995006</v>
      </c>
      <c r="M2585">
        <v>70.648998528662105</v>
      </c>
      <c r="N2585">
        <v>1.6263578946497399</v>
      </c>
      <c r="O2585">
        <v>3.1985515992757998</v>
      </c>
      <c r="P2585">
        <v>347.83783783783701</v>
      </c>
      <c r="Q2585">
        <v>0.18218595396419701</v>
      </c>
    </row>
    <row r="2586" spans="1:17" hidden="1" x14ac:dyDescent="0.3">
      <c r="A2586" t="s">
        <v>5334</v>
      </c>
      <c r="B2586" t="s">
        <v>5335</v>
      </c>
      <c r="C2586" t="str">
        <f>IFERROR(VLOOKUP(Table1[[#This Row],[Ticker]],[1]!Table1[[Symbol]:[Industry]],2,FALSE),"-")</f>
        <v>-</v>
      </c>
      <c r="D2586" t="s">
        <v>989</v>
      </c>
      <c r="E2586">
        <v>152.08631583499999</v>
      </c>
      <c r="F2586">
        <v>23.47</v>
      </c>
      <c r="G2586">
        <v>127.23951930440499</v>
      </c>
      <c r="H2586">
        <v>-7.0930535192919901</v>
      </c>
      <c r="I2586">
        <v>-27.0222326735094</v>
      </c>
      <c r="J2586">
        <v>-1.6729372550712001</v>
      </c>
      <c r="K2586">
        <v>21.410911970973</v>
      </c>
      <c r="L2586">
        <v>19.768515428121301</v>
      </c>
      <c r="M2586">
        <v>62.250674770421</v>
      </c>
      <c r="N2586">
        <v>0.81414357743430099</v>
      </c>
      <c r="O2586">
        <v>25.308904985087299</v>
      </c>
      <c r="P2586">
        <v>152.90948275861999</v>
      </c>
      <c r="Q2586">
        <v>0.12626642990036699</v>
      </c>
    </row>
    <row r="2587" spans="1:17" hidden="1" x14ac:dyDescent="0.3">
      <c r="A2587" t="s">
        <v>5336</v>
      </c>
      <c r="B2587" t="s">
        <v>5337</v>
      </c>
      <c r="C2587" t="str">
        <f>IFERROR(VLOOKUP(Table1[[#This Row],[Ticker]],[1]!Table1[[Symbol]:[Industry]],2,FALSE),"-")</f>
        <v>-</v>
      </c>
      <c r="D2587" t="s">
        <v>21</v>
      </c>
      <c r="E2587">
        <v>152.0381625</v>
      </c>
      <c r="F2587">
        <v>202.65</v>
      </c>
      <c r="G2587">
        <v>63.899727846064998</v>
      </c>
      <c r="H2587">
        <v>-20.420090038373999</v>
      </c>
      <c r="I2587">
        <v>-25.650172299213502</v>
      </c>
      <c r="J2587">
        <v>-6.6757150328489701</v>
      </c>
      <c r="K2587">
        <v>264.683852880188</v>
      </c>
      <c r="L2587">
        <v>246.82896761220599</v>
      </c>
      <c r="M2587">
        <v>41.900142000191501</v>
      </c>
      <c r="N2587">
        <v>1.16426288789841</v>
      </c>
      <c r="O2587">
        <v>152.15889464594099</v>
      </c>
      <c r="P2587">
        <v>98.093841642228696</v>
      </c>
      <c r="Q2587">
        <v>0.16171382131123199</v>
      </c>
    </row>
    <row r="2588" spans="1:17" hidden="1" x14ac:dyDescent="0.3">
      <c r="A2588" t="s">
        <v>5338</v>
      </c>
      <c r="B2588" t="s">
        <v>5339</v>
      </c>
      <c r="C2588" t="str">
        <f>IFERROR(VLOOKUP(Table1[[#This Row],[Ticker]],[1]!Table1[[Symbol]:[Industry]],2,FALSE),"-")</f>
        <v>-</v>
      </c>
      <c r="D2588" t="s">
        <v>800</v>
      </c>
      <c r="E2588">
        <v>151.91566212000001</v>
      </c>
      <c r="F2588">
        <v>79.28</v>
      </c>
      <c r="G2588">
        <v>1529.44485909275</v>
      </c>
      <c r="H2588">
        <v>13.5621641270991</v>
      </c>
      <c r="I2588">
        <v>303.379477010595</v>
      </c>
      <c r="J2588">
        <v>5.4229895801501202</v>
      </c>
      <c r="K2588">
        <v>69.979997380587506</v>
      </c>
      <c r="L2588">
        <v>44.595767009979497</v>
      </c>
      <c r="M2588">
        <v>58.277721266155901</v>
      </c>
      <c r="N2588">
        <v>1.0741059541937601</v>
      </c>
      <c r="O2588">
        <v>12.1846619576185</v>
      </c>
      <c r="P2588">
        <v>1555.1148225469699</v>
      </c>
      <c r="Q2588">
        <v>0.37809528095238898</v>
      </c>
    </row>
    <row r="2589" spans="1:17" hidden="1" x14ac:dyDescent="0.3">
      <c r="A2589" t="s">
        <v>5340</v>
      </c>
      <c r="B2589" t="s">
        <v>5341</v>
      </c>
      <c r="C2589" t="str">
        <f>IFERROR(VLOOKUP(Table1[[#This Row],[Ticker]],[1]!Table1[[Symbol]:[Industry]],2,FALSE),"-")</f>
        <v>-</v>
      </c>
      <c r="D2589" t="s">
        <v>62</v>
      </c>
      <c r="E2589">
        <v>151.745724927</v>
      </c>
      <c r="F2589">
        <v>54.09</v>
      </c>
      <c r="G2589">
        <v>40.2502819445574</v>
      </c>
      <c r="H2589">
        <v>0.52509053272506501</v>
      </c>
      <c r="I2589">
        <v>-17.195309236448299</v>
      </c>
      <c r="J2589">
        <v>2.6092849671510101</v>
      </c>
      <c r="K2589">
        <v>48.419758177985599</v>
      </c>
      <c r="L2589">
        <v>46.9541376354303</v>
      </c>
      <c r="M2589">
        <v>87.436785536430705</v>
      </c>
      <c r="N2589">
        <v>1.62285853298505</v>
      </c>
      <c r="O2589">
        <v>25.716398594934301</v>
      </c>
      <c r="P2589">
        <v>80.601001669449104</v>
      </c>
      <c r="Q2589">
        <v>1.3209787897437E-2</v>
      </c>
    </row>
    <row r="2590" spans="1:17" hidden="1" x14ac:dyDescent="0.3">
      <c r="A2590" t="s">
        <v>5342</v>
      </c>
      <c r="B2590" t="s">
        <v>5343</v>
      </c>
      <c r="C2590" t="str">
        <f>IFERROR(VLOOKUP(Table1[[#This Row],[Ticker]],[1]!Table1[[Symbol]:[Industry]],2,FALSE),"-")</f>
        <v>-</v>
      </c>
      <c r="D2590" t="s">
        <v>1161</v>
      </c>
      <c r="E2590">
        <v>151.56208322500001</v>
      </c>
      <c r="F2590">
        <v>82.25</v>
      </c>
      <c r="G2590">
        <v>-78.359063252892497</v>
      </c>
      <c r="H2590">
        <v>-14.998626412953399</v>
      </c>
      <c r="I2590">
        <v>-63.953974252516701</v>
      </c>
      <c r="J2590">
        <v>-6.0770154419664504</v>
      </c>
      <c r="K2590">
        <v>91.110840118103596</v>
      </c>
      <c r="M2590">
        <v>36.076310835916203</v>
      </c>
      <c r="N2590">
        <v>0.97826086956521696</v>
      </c>
      <c r="O2590">
        <v>122.492401215805</v>
      </c>
      <c r="P2590">
        <v>2.0471464019851102</v>
      </c>
    </row>
    <row r="2591" spans="1:17" hidden="1" x14ac:dyDescent="0.3">
      <c r="A2591" t="s">
        <v>5344</v>
      </c>
      <c r="B2591" t="s">
        <v>5345</v>
      </c>
      <c r="C2591" t="str">
        <f>IFERROR(VLOOKUP(Table1[[#This Row],[Ticker]],[1]!Table1[[Symbol]:[Industry]],2,FALSE),"-")</f>
        <v>-</v>
      </c>
      <c r="D2591" t="s">
        <v>43</v>
      </c>
      <c r="E2591">
        <v>151.27076</v>
      </c>
      <c r="F2591">
        <v>126.65</v>
      </c>
      <c r="G2591">
        <v>39.245730449805201</v>
      </c>
      <c r="H2591">
        <v>-19.1929545184605</v>
      </c>
      <c r="I2591">
        <v>12.368471895242701</v>
      </c>
      <c r="J2591">
        <v>0.70717549851337702</v>
      </c>
      <c r="K2591">
        <v>129.348103577041</v>
      </c>
      <c r="L2591">
        <v>113.043662170903</v>
      </c>
      <c r="M2591">
        <v>35.1880503501786</v>
      </c>
      <c r="N2591">
        <v>0.38779591107219302</v>
      </c>
      <c r="O2591">
        <v>32.491117252270001</v>
      </c>
      <c r="P2591">
        <v>71.148648648648603</v>
      </c>
      <c r="Q2591">
        <v>4.6446433973303003E-2</v>
      </c>
    </row>
    <row r="2592" spans="1:17" hidden="1" x14ac:dyDescent="0.3">
      <c r="A2592" t="s">
        <v>5346</v>
      </c>
      <c r="B2592" t="s">
        <v>5347</v>
      </c>
      <c r="C2592" t="str">
        <f>IFERROR(VLOOKUP(Table1[[#This Row],[Ticker]],[1]!Table1[[Symbol]:[Industry]],2,FALSE),"-")</f>
        <v>-</v>
      </c>
      <c r="E2592">
        <v>150.96</v>
      </c>
      <c r="F2592">
        <v>14.8</v>
      </c>
      <c r="G2592">
        <v>164.58302732829</v>
      </c>
      <c r="H2592">
        <v>14.347165468991699</v>
      </c>
      <c r="I2592">
        <v>60.1306090435546</v>
      </c>
      <c r="J2592">
        <v>-1.45721909788963</v>
      </c>
      <c r="K2592">
        <v>15.4431822372479</v>
      </c>
      <c r="L2592">
        <v>12.769592672598</v>
      </c>
      <c r="M2592">
        <v>41.687200647447803</v>
      </c>
      <c r="N2592">
        <v>0.47650628940589701</v>
      </c>
      <c r="O2592">
        <v>50.202702702702702</v>
      </c>
      <c r="P2592">
        <v>310.540915395284</v>
      </c>
    </row>
    <row r="2593" spans="1:17" hidden="1" x14ac:dyDescent="0.3">
      <c r="A2593" t="s">
        <v>5348</v>
      </c>
      <c r="B2593" t="s">
        <v>5349</v>
      </c>
      <c r="C2593" t="str">
        <f>IFERROR(VLOOKUP(Table1[[#This Row],[Ticker]],[1]!Table1[[Symbol]:[Industry]],2,FALSE),"-")</f>
        <v>-</v>
      </c>
      <c r="D2593" t="s">
        <v>623</v>
      </c>
      <c r="E2593">
        <v>150.51165749</v>
      </c>
      <c r="F2593">
        <v>75.099999999999994</v>
      </c>
      <c r="G2593">
        <v>33.103820900964102</v>
      </c>
      <c r="H2593">
        <v>-5.8165929767764002</v>
      </c>
      <c r="I2593">
        <v>30.4332387537074</v>
      </c>
      <c r="J2593">
        <v>1.85272858632726</v>
      </c>
      <c r="K2593">
        <v>76.779808649833896</v>
      </c>
      <c r="L2593">
        <v>64.927899661474001</v>
      </c>
      <c r="M2593">
        <v>42.870829611292102</v>
      </c>
      <c r="N2593">
        <v>1.17891010241497</v>
      </c>
      <c r="O2593">
        <v>23.8348868175765</v>
      </c>
      <c r="P2593">
        <v>81.400966183574795</v>
      </c>
      <c r="Q2593">
        <v>0.153446445902332</v>
      </c>
    </row>
    <row r="2594" spans="1:17" hidden="1" x14ac:dyDescent="0.3">
      <c r="A2594" t="s">
        <v>5350</v>
      </c>
      <c r="B2594" t="s">
        <v>5351</v>
      </c>
      <c r="C2594" t="str">
        <f>IFERROR(VLOOKUP(Table1[[#This Row],[Ticker]],[1]!Table1[[Symbol]:[Industry]],2,FALSE),"-")</f>
        <v>-</v>
      </c>
      <c r="D2594" t="s">
        <v>871</v>
      </c>
      <c r="E2594">
        <v>150.44399999999999</v>
      </c>
      <c r="F2594">
        <v>151.19999999999999</v>
      </c>
      <c r="G2594">
        <v>-9.2727348168021599</v>
      </c>
      <c r="H2594">
        <v>3.22236806218462</v>
      </c>
      <c r="I2594">
        <v>-7.24010665198211</v>
      </c>
      <c r="J2594">
        <v>4.6835507014167401</v>
      </c>
      <c r="K2594">
        <v>142.19088139741999</v>
      </c>
      <c r="L2594">
        <v>137.75852309031001</v>
      </c>
      <c r="M2594">
        <v>72.089674879332804</v>
      </c>
      <c r="N2594">
        <v>2.33766233766233</v>
      </c>
      <c r="O2594">
        <v>1.62037037037037</v>
      </c>
      <c r="P2594">
        <v>21.935483870967701</v>
      </c>
    </row>
    <row r="2595" spans="1:17" hidden="1" x14ac:dyDescent="0.3">
      <c r="A2595" t="s">
        <v>5352</v>
      </c>
      <c r="B2595" t="s">
        <v>5353</v>
      </c>
      <c r="C2595" t="str">
        <f>IFERROR(VLOOKUP(Table1[[#This Row],[Ticker]],[1]!Table1[[Symbol]:[Industry]],2,FALSE),"-")</f>
        <v>-</v>
      </c>
      <c r="D2595" t="s">
        <v>422</v>
      </c>
      <c r="E2595">
        <v>150.40017160299999</v>
      </c>
      <c r="F2595">
        <v>94.93</v>
      </c>
      <c r="G2595">
        <v>-32.100253502061399</v>
      </c>
      <c r="H2595">
        <v>50.058812739212598</v>
      </c>
      <c r="I2595">
        <v>-12.8715231294504</v>
      </c>
      <c r="J2595">
        <v>6.7286423259066899</v>
      </c>
      <c r="K2595">
        <v>76.549801833329894</v>
      </c>
      <c r="L2595">
        <v>85.389737749760599</v>
      </c>
      <c r="M2595">
        <v>65.679817299157094</v>
      </c>
      <c r="N2595">
        <v>3.2238820425424599</v>
      </c>
      <c r="O2595">
        <v>43.401815396509299</v>
      </c>
      <c r="P2595">
        <v>51.346601339644302</v>
      </c>
      <c r="Q2595">
        <v>0.24636388148817501</v>
      </c>
    </row>
    <row r="2596" spans="1:17" hidden="1" x14ac:dyDescent="0.3">
      <c r="A2596" t="s">
        <v>5354</v>
      </c>
      <c r="B2596" t="s">
        <v>5355</v>
      </c>
      <c r="C2596" t="str">
        <f>IFERROR(VLOOKUP(Table1[[#This Row],[Ticker]],[1]!Table1[[Symbol]:[Industry]],2,FALSE),"-")</f>
        <v>-</v>
      </c>
      <c r="D2596" t="s">
        <v>253</v>
      </c>
      <c r="E2596">
        <v>150.38999999999999</v>
      </c>
      <c r="F2596">
        <v>501.3</v>
      </c>
      <c r="G2596">
        <v>240.24244530490799</v>
      </c>
      <c r="H2596">
        <v>38.646372549004496</v>
      </c>
      <c r="I2596">
        <v>43.290389921063898</v>
      </c>
      <c r="J2596">
        <v>35.700621865546701</v>
      </c>
      <c r="K2596">
        <v>383.77130238742302</v>
      </c>
      <c r="L2596">
        <v>314.96610815464697</v>
      </c>
      <c r="M2596">
        <v>81.911137488925505</v>
      </c>
      <c r="N2596">
        <v>2.5551610706558101</v>
      </c>
      <c r="O2596">
        <v>7.4606024336724497</v>
      </c>
      <c r="P2596">
        <v>288.60465116278999</v>
      </c>
      <c r="Q2596">
        <v>0.13388763654160499</v>
      </c>
    </row>
    <row r="2597" spans="1:17" hidden="1" x14ac:dyDescent="0.3">
      <c r="A2597" t="s">
        <v>5356</v>
      </c>
      <c r="B2597" t="s">
        <v>5357</v>
      </c>
      <c r="C2597" t="str">
        <f>IFERROR(VLOOKUP(Table1[[#This Row],[Ticker]],[1]!Table1[[Symbol]:[Industry]],2,FALSE),"-")</f>
        <v>-</v>
      </c>
      <c r="E2597">
        <v>150.21564799999999</v>
      </c>
      <c r="F2597">
        <v>145.4</v>
      </c>
      <c r="G2597">
        <v>-51.105860890112901</v>
      </c>
      <c r="H2597">
        <v>-7.9411351013185199</v>
      </c>
      <c r="I2597">
        <v>-16.849290038255202</v>
      </c>
      <c r="J2597">
        <v>-1.0507150328489701</v>
      </c>
      <c r="K2597">
        <v>151.08181866224001</v>
      </c>
      <c r="L2597">
        <v>157.89514364387901</v>
      </c>
      <c r="M2597">
        <v>18.438411420697701</v>
      </c>
      <c r="N2597">
        <v>0.71146245059288504</v>
      </c>
      <c r="O2597">
        <v>51.272352132049498</v>
      </c>
      <c r="P2597">
        <v>38.081671415004699</v>
      </c>
    </row>
    <row r="2598" spans="1:17" hidden="1" x14ac:dyDescent="0.3">
      <c r="A2598" t="s">
        <v>5358</v>
      </c>
      <c r="B2598" t="s">
        <v>5359</v>
      </c>
      <c r="C2598" t="str">
        <f>IFERROR(VLOOKUP(Table1[[#This Row],[Ticker]],[1]!Table1[[Symbol]:[Industry]],2,FALSE),"-")</f>
        <v>-</v>
      </c>
      <c r="D2598" t="s">
        <v>49</v>
      </c>
      <c r="E2598">
        <v>149.882920305</v>
      </c>
      <c r="F2598">
        <v>127.95</v>
      </c>
      <c r="G2598">
        <v>-79.142690726942803</v>
      </c>
      <c r="H2598">
        <v>-15.1767916016809</v>
      </c>
      <c r="I2598">
        <v>-47.289874453839602</v>
      </c>
      <c r="J2598">
        <v>3.9123694626391199</v>
      </c>
      <c r="K2598">
        <v>191.45920116624501</v>
      </c>
      <c r="L2598">
        <v>158.62245820553801</v>
      </c>
      <c r="M2598">
        <v>54.501115346803502</v>
      </c>
      <c r="N2598">
        <v>1.4423076923076901</v>
      </c>
      <c r="O2598">
        <v>118.835482610394</v>
      </c>
      <c r="P2598">
        <v>15.6871609403254</v>
      </c>
    </row>
    <row r="2599" spans="1:17" hidden="1" x14ac:dyDescent="0.3">
      <c r="A2599" t="s">
        <v>5360</v>
      </c>
      <c r="B2599" t="s">
        <v>5361</v>
      </c>
      <c r="C2599" t="str">
        <f>IFERROR(VLOOKUP(Table1[[#This Row],[Ticker]],[1]!Table1[[Symbol]:[Industry]],2,FALSE),"-")</f>
        <v>-</v>
      </c>
      <c r="D2599" t="s">
        <v>647</v>
      </c>
      <c r="E2599">
        <v>149.56228050000001</v>
      </c>
      <c r="F2599">
        <v>51.27</v>
      </c>
      <c r="G2599">
        <v>62.407806171609799</v>
      </c>
      <c r="H2599">
        <v>29.809996928164001</v>
      </c>
      <c r="I2599">
        <v>-14.9650998482799</v>
      </c>
      <c r="J2599">
        <v>-10.2333237285011</v>
      </c>
      <c r="K2599">
        <v>47.083173207807597</v>
      </c>
      <c r="L2599">
        <v>44.618718705788297</v>
      </c>
      <c r="M2599">
        <v>48.721350139873898</v>
      </c>
      <c r="N2599">
        <v>2.9496982221892099</v>
      </c>
      <c r="O2599">
        <v>12.638970157987099</v>
      </c>
      <c r="P2599">
        <v>90.382473078351296</v>
      </c>
      <c r="Q2599">
        <v>5.9683696069328003E-2</v>
      </c>
    </row>
    <row r="2600" spans="1:17" hidden="1" x14ac:dyDescent="0.3">
      <c r="A2600" t="s">
        <v>5362</v>
      </c>
      <c r="B2600" t="s">
        <v>5363</v>
      </c>
      <c r="C2600" t="str">
        <f>IFERROR(VLOOKUP(Table1[[#This Row],[Ticker]],[1]!Table1[[Symbol]:[Industry]],2,FALSE),"-")</f>
        <v>-</v>
      </c>
      <c r="D2600" t="s">
        <v>253</v>
      </c>
      <c r="E2600">
        <v>149.44479999999999</v>
      </c>
      <c r="F2600">
        <v>36.799999999999997</v>
      </c>
      <c r="G2600">
        <v>79.343964122386097</v>
      </c>
      <c r="H2600">
        <v>17.049943134835502</v>
      </c>
      <c r="I2600">
        <v>38.939207178813298</v>
      </c>
      <c r="J2600">
        <v>-2.04782865132182</v>
      </c>
      <c r="K2600">
        <v>30.888250016731099</v>
      </c>
      <c r="L2600">
        <v>24.181904166250199</v>
      </c>
      <c r="M2600">
        <v>51.505309241341699</v>
      </c>
      <c r="N2600">
        <v>1.4053412528385301</v>
      </c>
      <c r="O2600">
        <v>14.8641304347826</v>
      </c>
      <c r="P2600">
        <v>150.34013605442101</v>
      </c>
      <c r="Q2600">
        <v>0.11124032993930499</v>
      </c>
    </row>
    <row r="2601" spans="1:17" hidden="1" x14ac:dyDescent="0.3">
      <c r="A2601" t="s">
        <v>5364</v>
      </c>
      <c r="B2601" t="s">
        <v>5365</v>
      </c>
      <c r="C2601" t="str">
        <f>IFERROR(VLOOKUP(Table1[[#This Row],[Ticker]],[1]!Table1[[Symbol]:[Industry]],2,FALSE),"-")</f>
        <v>-</v>
      </c>
      <c r="D2601" t="s">
        <v>140</v>
      </c>
      <c r="E2601">
        <v>149.23243400000001</v>
      </c>
      <c r="F2601">
        <v>580</v>
      </c>
      <c r="G2601">
        <v>14.0890726903627</v>
      </c>
      <c r="H2601">
        <v>-7.85532701183058</v>
      </c>
      <c r="I2601">
        <v>3.4616610025938801</v>
      </c>
      <c r="J2601">
        <v>-8.3312974794447001</v>
      </c>
      <c r="K2601">
        <v>597.56047344899503</v>
      </c>
      <c r="L2601">
        <v>552.29270639744902</v>
      </c>
      <c r="M2601">
        <v>35.360809329381802</v>
      </c>
      <c r="N2601">
        <v>0.390136132356943</v>
      </c>
      <c r="O2601">
        <v>37.931034482758598</v>
      </c>
      <c r="P2601">
        <v>65.761646184624098</v>
      </c>
      <c r="Q2601">
        <v>5.2410963958776001E-2</v>
      </c>
    </row>
    <row r="2602" spans="1:17" hidden="1" x14ac:dyDescent="0.3">
      <c r="A2602" t="s">
        <v>5366</v>
      </c>
      <c r="B2602" t="s">
        <v>5367</v>
      </c>
      <c r="C2602" t="str">
        <f>IFERROR(VLOOKUP(Table1[[#This Row],[Ticker]],[1]!Table1[[Symbol]:[Industry]],2,FALSE),"-")</f>
        <v>-</v>
      </c>
      <c r="D2602" t="s">
        <v>140</v>
      </c>
      <c r="E2602">
        <v>148.86859455000001</v>
      </c>
      <c r="F2602">
        <v>76.5</v>
      </c>
      <c r="G2602">
        <v>111.68653670091901</v>
      </c>
      <c r="H2602">
        <v>-4.00079577962327</v>
      </c>
      <c r="I2602">
        <v>14.6403263361537</v>
      </c>
      <c r="J2602">
        <v>-5.9934275295183204</v>
      </c>
      <c r="K2602">
        <v>71.295922996798197</v>
      </c>
      <c r="L2602">
        <v>60.413900707868699</v>
      </c>
      <c r="M2602">
        <v>66.066851189644396</v>
      </c>
      <c r="N2602">
        <v>0.87203095095488903</v>
      </c>
      <c r="O2602">
        <v>7.3856209150326899</v>
      </c>
      <c r="P2602">
        <v>159.32203389830499</v>
      </c>
      <c r="Q2602">
        <v>0.143464010284692</v>
      </c>
    </row>
    <row r="2603" spans="1:17" hidden="1" x14ac:dyDescent="0.3">
      <c r="A2603" t="s">
        <v>5368</v>
      </c>
      <c r="B2603" t="s">
        <v>5369</v>
      </c>
      <c r="C2603" t="str">
        <f>IFERROR(VLOOKUP(Table1[[#This Row],[Ticker]],[1]!Table1[[Symbol]:[Industry]],2,FALSE),"-")</f>
        <v>-</v>
      </c>
      <c r="D2603" t="s">
        <v>46</v>
      </c>
      <c r="E2603">
        <v>148.52525495999899</v>
      </c>
      <c r="F2603">
        <v>475.45</v>
      </c>
      <c r="G2603">
        <v>-2.5601757794356299</v>
      </c>
      <c r="H2603">
        <v>-16.904169723404099</v>
      </c>
      <c r="I2603">
        <v>-21.810500041798299</v>
      </c>
      <c r="J2603">
        <v>-8.3379392123409009</v>
      </c>
      <c r="K2603">
        <v>513.41724597325799</v>
      </c>
      <c r="L2603">
        <v>464.537268922637</v>
      </c>
      <c r="M2603">
        <v>18.1705391565201</v>
      </c>
      <c r="N2603">
        <v>0.253429837128753</v>
      </c>
      <c r="O2603">
        <v>34.588284782837299</v>
      </c>
      <c r="P2603">
        <v>63.948275862068897</v>
      </c>
      <c r="Q2603">
        <v>0.22069782880894401</v>
      </c>
    </row>
    <row r="2604" spans="1:17" hidden="1" x14ac:dyDescent="0.3">
      <c r="A2604" t="s">
        <v>5370</v>
      </c>
      <c r="B2604" t="s">
        <v>5371</v>
      </c>
      <c r="C2604" t="str">
        <f>IFERROR(VLOOKUP(Table1[[#This Row],[Ticker]],[1]!Table1[[Symbol]:[Industry]],2,FALSE),"-")</f>
        <v>-</v>
      </c>
      <c r="E2604">
        <v>148.49898630000001</v>
      </c>
      <c r="F2604">
        <v>53.67</v>
      </c>
      <c r="G2604">
        <v>406.24282148136399</v>
      </c>
      <c r="H2604">
        <v>47.122506758439798</v>
      </c>
      <c r="I2604">
        <v>182.174163271693</v>
      </c>
      <c r="J2604">
        <v>-8.7844976781733308</v>
      </c>
      <c r="K2604">
        <v>43.709537884538499</v>
      </c>
      <c r="L2604">
        <v>28.695507060649501</v>
      </c>
      <c r="M2604">
        <v>50.278984471327597</v>
      </c>
      <c r="N2604">
        <v>0.87076926427669099</v>
      </c>
      <c r="O2604">
        <v>10.583193590460199</v>
      </c>
      <c r="P2604">
        <v>453.29896907216499</v>
      </c>
      <c r="Q2604">
        <v>0.13453679653487699</v>
      </c>
    </row>
    <row r="2605" spans="1:17" hidden="1" x14ac:dyDescent="0.3">
      <c r="A2605" t="s">
        <v>5372</v>
      </c>
      <c r="B2605" t="s">
        <v>5373</v>
      </c>
      <c r="C2605" t="str">
        <f>IFERROR(VLOOKUP(Table1[[#This Row],[Ticker]],[1]!Table1[[Symbol]:[Industry]],2,FALSE),"-")</f>
        <v>-</v>
      </c>
      <c r="D2605" t="s">
        <v>5374</v>
      </c>
      <c r="E2605">
        <v>148.20139125</v>
      </c>
      <c r="F2605">
        <v>105.57</v>
      </c>
      <c r="G2605">
        <v>159.26930780084501</v>
      </c>
      <c r="H2605">
        <v>2.4762540725473299</v>
      </c>
      <c r="I2605">
        <v>41.072787883822599</v>
      </c>
      <c r="J2605">
        <v>-1.26282455849494</v>
      </c>
      <c r="K2605">
        <v>98.836950954692895</v>
      </c>
      <c r="L2605">
        <v>82.737541976429895</v>
      </c>
      <c r="M2605">
        <v>58.2742290455664</v>
      </c>
      <c r="N2605">
        <v>0.67544564112393501</v>
      </c>
      <c r="O2605">
        <v>20.820308799848402</v>
      </c>
      <c r="P2605">
        <v>199.91477272727201</v>
      </c>
      <c r="Q2605">
        <v>0.107120167137669</v>
      </c>
    </row>
    <row r="2606" spans="1:17" hidden="1" x14ac:dyDescent="0.3">
      <c r="A2606" t="s">
        <v>5375</v>
      </c>
      <c r="B2606" t="s">
        <v>5376</v>
      </c>
      <c r="C2606" t="str">
        <f>IFERROR(VLOOKUP(Table1[[#This Row],[Ticker]],[1]!Table1[[Symbol]:[Industry]],2,FALSE),"-")</f>
        <v>-</v>
      </c>
      <c r="D2606" t="s">
        <v>140</v>
      </c>
      <c r="E2606">
        <v>147.82168422999999</v>
      </c>
      <c r="F2606">
        <v>38.17</v>
      </c>
      <c r="G2606">
        <v>-14.8717051087873</v>
      </c>
      <c r="H2606">
        <v>1.6167342593677401</v>
      </c>
      <c r="I2606">
        <v>-28.735144724109901</v>
      </c>
      <c r="J2606">
        <v>-11.207708372525399</v>
      </c>
      <c r="K2606">
        <v>36.224398050937999</v>
      </c>
      <c r="L2606">
        <v>35.376797691610399</v>
      </c>
      <c r="M2606">
        <v>49.990264662358598</v>
      </c>
      <c r="N2606">
        <v>2.8924408497649901</v>
      </c>
      <c r="O2606">
        <v>35.708671731726398</v>
      </c>
      <c r="Q2606">
        <v>4.3586824075696001E-2</v>
      </c>
    </row>
    <row r="2607" spans="1:17" hidden="1" x14ac:dyDescent="0.3">
      <c r="A2607" t="s">
        <v>5377</v>
      </c>
      <c r="B2607" t="s">
        <v>5378</v>
      </c>
      <c r="C2607" t="str">
        <f>IFERROR(VLOOKUP(Table1[[#This Row],[Ticker]],[1]!Table1[[Symbol]:[Industry]],2,FALSE),"-")</f>
        <v>-</v>
      </c>
      <c r="D2607" t="s">
        <v>844</v>
      </c>
      <c r="E2607">
        <v>147.58967119799999</v>
      </c>
      <c r="F2607">
        <v>78.989999999999995</v>
      </c>
      <c r="G2607">
        <v>12.5452596428973</v>
      </c>
      <c r="H2607">
        <v>-4.8151319378153596</v>
      </c>
      <c r="I2607">
        <v>8.4169437279784791</v>
      </c>
      <c r="J2607">
        <v>-3.4310861265989798</v>
      </c>
      <c r="K2607">
        <v>80.941796757588904</v>
      </c>
      <c r="L2607">
        <v>73.810326295063405</v>
      </c>
      <c r="M2607">
        <v>45.414652372206</v>
      </c>
      <c r="N2607">
        <v>0.15285119404768999</v>
      </c>
      <c r="O2607">
        <v>47.107228763134501</v>
      </c>
      <c r="P2607">
        <v>43.227561196736097</v>
      </c>
      <c r="Q2607">
        <v>7.6524202200101005E-2</v>
      </c>
    </row>
    <row r="2608" spans="1:17" hidden="1" x14ac:dyDescent="0.3">
      <c r="A2608" t="s">
        <v>5379</v>
      </c>
      <c r="B2608" t="s">
        <v>5380</v>
      </c>
      <c r="C2608" t="str">
        <f>IFERROR(VLOOKUP(Table1[[#This Row],[Ticker]],[1]!Table1[[Symbol]:[Industry]],2,FALSE),"-")</f>
        <v>-</v>
      </c>
      <c r="D2608" t="s">
        <v>2457</v>
      </c>
      <c r="E2608">
        <v>147.33663200000001</v>
      </c>
      <c r="F2608">
        <v>37.36</v>
      </c>
      <c r="G2608">
        <v>-6.1179634542155403</v>
      </c>
      <c r="H2608">
        <v>-9.7763502151801305</v>
      </c>
      <c r="I2608">
        <v>-31.435814624779798</v>
      </c>
      <c r="J2608">
        <v>-5.9030898723868397</v>
      </c>
      <c r="K2608">
        <v>39.370702974221501</v>
      </c>
      <c r="L2608">
        <v>39.584460800582598</v>
      </c>
      <c r="M2608">
        <v>33.598585843754897</v>
      </c>
      <c r="N2608">
        <v>0.88906772137159296</v>
      </c>
      <c r="O2608">
        <v>57.655246252676598</v>
      </c>
      <c r="P2608">
        <v>40.981132075471599</v>
      </c>
      <c r="Q2608">
        <v>8.8793390962425001E-2</v>
      </c>
    </row>
    <row r="2609" spans="1:17" hidden="1" x14ac:dyDescent="0.3">
      <c r="A2609" t="s">
        <v>5381</v>
      </c>
      <c r="B2609" t="s">
        <v>5382</v>
      </c>
      <c r="C2609" t="str">
        <f>IFERROR(VLOOKUP(Table1[[#This Row],[Ticker]],[1]!Table1[[Symbol]:[Industry]],2,FALSE),"-")</f>
        <v>-</v>
      </c>
      <c r="D2609" t="s">
        <v>140</v>
      </c>
      <c r="E2609">
        <v>147.32806733999999</v>
      </c>
      <c r="F2609">
        <v>40.78</v>
      </c>
      <c r="G2609">
        <v>35.579542279275898</v>
      </c>
      <c r="H2609">
        <v>28.6525068166215</v>
      </c>
      <c r="I2609">
        <v>13.559123097430501</v>
      </c>
      <c r="J2609">
        <v>-11.061596425667201</v>
      </c>
      <c r="K2609">
        <v>35.489633747141703</v>
      </c>
      <c r="L2609">
        <v>31.2126904858528</v>
      </c>
      <c r="M2609">
        <v>49.189702876458803</v>
      </c>
      <c r="N2609">
        <v>2.2849405265443199</v>
      </c>
      <c r="O2609">
        <v>25.036782736635601</v>
      </c>
      <c r="P2609">
        <v>72.067510548523202</v>
      </c>
      <c r="Q2609">
        <v>9.4166446629034006E-2</v>
      </c>
    </row>
    <row r="2610" spans="1:17" hidden="1" x14ac:dyDescent="0.3">
      <c r="A2610" t="s">
        <v>5383</v>
      </c>
      <c r="B2610" t="s">
        <v>5384</v>
      </c>
      <c r="C2610" t="str">
        <f>IFERROR(VLOOKUP(Table1[[#This Row],[Ticker]],[1]!Table1[[Symbol]:[Industry]],2,FALSE),"-")</f>
        <v>-</v>
      </c>
      <c r="D2610" t="s">
        <v>258</v>
      </c>
      <c r="E2610">
        <v>147.24319499999999</v>
      </c>
      <c r="F2610">
        <v>136.44999999999999</v>
      </c>
      <c r="G2610">
        <v>-16.918969023030101</v>
      </c>
      <c r="H2610">
        <v>-5.2252261190910199</v>
      </c>
      <c r="I2610">
        <v>-38.179711090154598</v>
      </c>
      <c r="J2610">
        <v>-3.64195590876139</v>
      </c>
      <c r="K2610">
        <v>137.45739518784899</v>
      </c>
      <c r="L2610">
        <v>151.08984404519899</v>
      </c>
      <c r="M2610">
        <v>63.818478730880599</v>
      </c>
      <c r="N2610">
        <v>0.82934316284757903</v>
      </c>
      <c r="O2610">
        <v>77.024551117625506</v>
      </c>
      <c r="P2610">
        <v>11.844262295081901</v>
      </c>
      <c r="Q2610">
        <v>0.101487389666386</v>
      </c>
    </row>
    <row r="2611" spans="1:17" hidden="1" x14ac:dyDescent="0.3">
      <c r="A2611" t="s">
        <v>5385</v>
      </c>
      <c r="B2611" t="s">
        <v>5386</v>
      </c>
      <c r="C2611" t="str">
        <f>IFERROR(VLOOKUP(Table1[[#This Row],[Ticker]],[1]!Table1[[Symbol]:[Industry]],2,FALSE),"-")</f>
        <v>-</v>
      </c>
      <c r="D2611" t="s">
        <v>130</v>
      </c>
      <c r="E2611">
        <v>146.79365730000001</v>
      </c>
      <c r="F2611">
        <v>213</v>
      </c>
      <c r="G2611">
        <v>278.04497210302401</v>
      </c>
      <c r="H2611">
        <v>7.37677599124045</v>
      </c>
      <c r="I2611">
        <v>157.538760074176</v>
      </c>
      <c r="J2611">
        <v>-2.4268618218397999</v>
      </c>
      <c r="K2611">
        <v>192.45174500971899</v>
      </c>
      <c r="L2611">
        <v>133.87004168225499</v>
      </c>
      <c r="M2611">
        <v>60.522331123909801</v>
      </c>
      <c r="N2611">
        <v>0.82753046807284403</v>
      </c>
      <c r="O2611">
        <v>2.8169014084507</v>
      </c>
      <c r="P2611">
        <v>358.06451612903197</v>
      </c>
      <c r="Q2611">
        <v>9.9454523976907003E-2</v>
      </c>
    </row>
    <row r="2612" spans="1:17" hidden="1" x14ac:dyDescent="0.3">
      <c r="A2612" t="s">
        <v>5387</v>
      </c>
      <c r="B2612" t="s">
        <v>5388</v>
      </c>
      <c r="C2612" t="str">
        <f>IFERROR(VLOOKUP(Table1[[#This Row],[Ticker]],[1]!Table1[[Symbol]:[Industry]],2,FALSE),"-")</f>
        <v>-</v>
      </c>
      <c r="D2612" t="s">
        <v>293</v>
      </c>
      <c r="E2612">
        <v>146.46855219</v>
      </c>
      <c r="F2612">
        <v>70.430000000000007</v>
      </c>
      <c r="G2612">
        <v>-50.222721890209101</v>
      </c>
      <c r="H2612">
        <v>3.6064655293215302</v>
      </c>
      <c r="I2612">
        <v>-30.589043984194699</v>
      </c>
      <c r="J2612">
        <v>14.878640248358099</v>
      </c>
      <c r="K2612">
        <v>60.515946349844903</v>
      </c>
      <c r="L2612">
        <v>68.510436415192203</v>
      </c>
      <c r="M2612">
        <v>84.692868623242106</v>
      </c>
      <c r="N2612">
        <v>3.0273821365467501</v>
      </c>
      <c r="O2612">
        <v>57.603294050830598</v>
      </c>
      <c r="P2612">
        <v>45.216494845360799</v>
      </c>
      <c r="Q2612">
        <v>2.4346779143415001E-2</v>
      </c>
    </row>
    <row r="2613" spans="1:17" hidden="1" x14ac:dyDescent="0.3">
      <c r="A2613" t="s">
        <v>5389</v>
      </c>
      <c r="B2613" t="s">
        <v>5390</v>
      </c>
      <c r="C2613" t="str">
        <f>IFERROR(VLOOKUP(Table1[[#This Row],[Ticker]],[1]!Table1[[Symbol]:[Industry]],2,FALSE),"-")</f>
        <v>-</v>
      </c>
      <c r="D2613" t="s">
        <v>800</v>
      </c>
      <c r="E2613">
        <v>146.41217499999999</v>
      </c>
      <c r="F2613">
        <v>162.05000000000001</v>
      </c>
      <c r="G2613">
        <v>13.3690755848235</v>
      </c>
      <c r="H2613">
        <v>-3.13429657567294</v>
      </c>
      <c r="I2613">
        <v>4.9000000981316303</v>
      </c>
      <c r="J2613">
        <v>1.34045602784998</v>
      </c>
      <c r="K2613">
        <v>156.90035095403601</v>
      </c>
      <c r="M2613">
        <v>36.5917737672006</v>
      </c>
      <c r="N2613">
        <v>0.357903965470731</v>
      </c>
      <c r="O2613">
        <v>15.9827213822894</v>
      </c>
      <c r="P2613">
        <v>107.75641025641001</v>
      </c>
    </row>
    <row r="2614" spans="1:17" hidden="1" x14ac:dyDescent="0.3">
      <c r="A2614" t="s">
        <v>5391</v>
      </c>
      <c r="B2614" t="s">
        <v>5392</v>
      </c>
      <c r="C2614" t="str">
        <f>IFERROR(VLOOKUP(Table1[[#This Row],[Ticker]],[1]!Table1[[Symbol]:[Industry]],2,FALSE),"-")</f>
        <v>-</v>
      </c>
      <c r="D2614" t="s">
        <v>901</v>
      </c>
      <c r="E2614">
        <v>146.33616875000001</v>
      </c>
      <c r="F2614">
        <v>71.650000000000006</v>
      </c>
      <c r="G2614">
        <v>127.189655263288</v>
      </c>
      <c r="H2614">
        <v>-4.0668305440871304</v>
      </c>
      <c r="I2614">
        <v>18.137328905380102</v>
      </c>
      <c r="J2614">
        <v>-2.0644136629859502</v>
      </c>
      <c r="K2614">
        <v>67.726275498403595</v>
      </c>
      <c r="L2614">
        <v>56.856800497009203</v>
      </c>
      <c r="M2614">
        <v>55.957329510589702</v>
      </c>
      <c r="N2614">
        <v>0.99149108698455402</v>
      </c>
      <c r="O2614">
        <v>17.2365666434054</v>
      </c>
      <c r="P2614">
        <v>153.44888574460501</v>
      </c>
      <c r="Q2614">
        <v>5.7866685092892001E-2</v>
      </c>
    </row>
    <row r="2615" spans="1:17" hidden="1" x14ac:dyDescent="0.3">
      <c r="A2615" t="s">
        <v>5393</v>
      </c>
      <c r="B2615" t="s">
        <v>5394</v>
      </c>
      <c r="C2615" t="str">
        <f>IFERROR(VLOOKUP(Table1[[#This Row],[Ticker]],[1]!Table1[[Symbol]:[Industry]],2,FALSE),"-")</f>
        <v>-</v>
      </c>
      <c r="D2615" t="s">
        <v>46</v>
      </c>
      <c r="E2615">
        <v>146.27672000000001</v>
      </c>
      <c r="F2615">
        <v>151</v>
      </c>
      <c r="G2615">
        <v>133.11324134441301</v>
      </c>
      <c r="H2615">
        <v>-9.8090784786958594</v>
      </c>
      <c r="I2615">
        <v>62.498071461004898</v>
      </c>
      <c r="J2615">
        <v>9.5719955898616398</v>
      </c>
      <c r="K2615">
        <v>133.75987254548701</v>
      </c>
      <c r="L2615">
        <v>95.479098897597893</v>
      </c>
      <c r="M2615">
        <v>63.668670324927803</v>
      </c>
      <c r="N2615">
        <v>0.763636363636363</v>
      </c>
      <c r="O2615">
        <v>6.9536423841059598</v>
      </c>
      <c r="P2615">
        <v>210.38026721479901</v>
      </c>
      <c r="Q2615">
        <v>0.10564630208301599</v>
      </c>
    </row>
    <row r="2616" spans="1:17" hidden="1" x14ac:dyDescent="0.3">
      <c r="A2616" t="s">
        <v>5395</v>
      </c>
      <c r="B2616" t="s">
        <v>5396</v>
      </c>
      <c r="C2616" t="str">
        <f>IFERROR(VLOOKUP(Table1[[#This Row],[Ticker]],[1]!Table1[[Symbol]:[Industry]],2,FALSE),"-")</f>
        <v>-</v>
      </c>
      <c r="D2616" t="s">
        <v>844</v>
      </c>
      <c r="E2616">
        <v>145.94007998699999</v>
      </c>
      <c r="F2616">
        <v>8.9700000000000006</v>
      </c>
      <c r="G2616">
        <v>-14.2413920256441</v>
      </c>
      <c r="H2616">
        <v>-5.9037580639414999</v>
      </c>
      <c r="I2616">
        <v>-44.573424639713203</v>
      </c>
      <c r="J2616">
        <v>-0.13117480296392001</v>
      </c>
      <c r="K2616">
        <v>8.8329102326598097</v>
      </c>
      <c r="L2616">
        <v>9.7581710733037301</v>
      </c>
      <c r="M2616">
        <v>57.871487403851397</v>
      </c>
      <c r="N2616">
        <v>1.78316902618555</v>
      </c>
      <c r="O2616">
        <v>76.700111482720104</v>
      </c>
      <c r="P2616">
        <v>13.5443037974683</v>
      </c>
      <c r="Q2616">
        <v>-2.5756635545584002E-2</v>
      </c>
    </row>
    <row r="2617" spans="1:17" hidden="1" x14ac:dyDescent="0.3">
      <c r="A2617" t="s">
        <v>5397</v>
      </c>
      <c r="B2617" t="s">
        <v>5398</v>
      </c>
      <c r="C2617" t="str">
        <f>IFERROR(VLOOKUP(Table1[[#This Row],[Ticker]],[1]!Table1[[Symbol]:[Industry]],2,FALSE),"-")</f>
        <v>-</v>
      </c>
      <c r="D2617" t="s">
        <v>130</v>
      </c>
      <c r="E2617">
        <v>145.68172584499999</v>
      </c>
      <c r="F2617">
        <v>16.149999999999999</v>
      </c>
      <c r="G2617">
        <v>52.783075219817498</v>
      </c>
      <c r="H2617">
        <v>14.8702553861282</v>
      </c>
      <c r="I2617">
        <v>10.4382152221211</v>
      </c>
      <c r="J2617">
        <v>-1.1095385622607501</v>
      </c>
      <c r="K2617">
        <v>15.297524476495401</v>
      </c>
      <c r="L2617">
        <v>13.852267114331401</v>
      </c>
      <c r="M2617">
        <v>49.007364330166702</v>
      </c>
      <c r="N2617">
        <v>1.9332860170619801</v>
      </c>
      <c r="O2617">
        <v>38.947368421052602</v>
      </c>
      <c r="P2617">
        <v>101.62297128589201</v>
      </c>
      <c r="Q2617">
        <v>4.544347350538E-2</v>
      </c>
    </row>
    <row r="2618" spans="1:17" hidden="1" x14ac:dyDescent="0.3">
      <c r="A2618" t="s">
        <v>5399</v>
      </c>
      <c r="B2618" t="s">
        <v>5400</v>
      </c>
      <c r="C2618" t="str">
        <f>IFERROR(VLOOKUP(Table1[[#This Row],[Ticker]],[1]!Table1[[Symbol]:[Industry]],2,FALSE),"-")</f>
        <v>-</v>
      </c>
      <c r="D2618" t="s">
        <v>308</v>
      </c>
      <c r="E2618">
        <v>145.50342499999999</v>
      </c>
      <c r="F2618">
        <v>64.599999999999994</v>
      </c>
      <c r="G2618">
        <v>-20.114407898660001</v>
      </c>
      <c r="M2618">
        <v>99.999992872253003</v>
      </c>
      <c r="N2618">
        <v>1</v>
      </c>
      <c r="O2618">
        <v>0</v>
      </c>
      <c r="P2618">
        <v>5.5555555555555296</v>
      </c>
    </row>
    <row r="2619" spans="1:17" hidden="1" x14ac:dyDescent="0.3">
      <c r="A2619" t="s">
        <v>5401</v>
      </c>
      <c r="B2619" t="s">
        <v>5402</v>
      </c>
      <c r="C2619" t="str">
        <f>IFERROR(VLOOKUP(Table1[[#This Row],[Ticker]],[1]!Table1[[Symbol]:[Industry]],2,FALSE),"-")</f>
        <v>-</v>
      </c>
      <c r="D2619" t="s">
        <v>647</v>
      </c>
      <c r="E2619">
        <v>145.26653805000001</v>
      </c>
      <c r="F2619">
        <v>161.30000000000001</v>
      </c>
      <c r="G2619">
        <v>75.955036545784395</v>
      </c>
      <c r="H2619">
        <v>20.174161351810501</v>
      </c>
      <c r="I2619">
        <v>48.343279118295598</v>
      </c>
      <c r="J2619">
        <v>-2.8688968510307902</v>
      </c>
      <c r="K2619">
        <v>142.47246623336201</v>
      </c>
      <c r="L2619">
        <v>119.55442359694</v>
      </c>
      <c r="M2619">
        <v>72.359598598397994</v>
      </c>
      <c r="N2619">
        <v>1.9220018450474099</v>
      </c>
      <c r="O2619">
        <v>3.9677619342839199</v>
      </c>
      <c r="P2619">
        <v>114.06768414067599</v>
      </c>
      <c r="Q2619">
        <v>9.3804588614450998E-2</v>
      </c>
    </row>
    <row r="2620" spans="1:17" hidden="1" x14ac:dyDescent="0.3">
      <c r="A2620" t="s">
        <v>5403</v>
      </c>
      <c r="B2620" t="s">
        <v>4562</v>
      </c>
      <c r="C2620" t="str">
        <f>IFERROR(VLOOKUP(Table1[[#This Row],[Ticker]],[1]!Table1[[Symbol]:[Industry]],2,FALSE),"-")</f>
        <v>-</v>
      </c>
      <c r="D2620" t="s">
        <v>422</v>
      </c>
      <c r="E2620">
        <v>144.9759</v>
      </c>
      <c r="F2620">
        <v>11.5</v>
      </c>
      <c r="G2620">
        <v>44.700406916154797</v>
      </c>
      <c r="H2620">
        <v>-7.1646737110464001</v>
      </c>
      <c r="I2620">
        <v>-13.1420075596417</v>
      </c>
      <c r="J2620">
        <v>-3.6039065222106799</v>
      </c>
      <c r="K2620">
        <v>11.093763439081</v>
      </c>
      <c r="L2620">
        <v>10.1668624082539</v>
      </c>
      <c r="M2620">
        <v>58.922452540463702</v>
      </c>
      <c r="N2620">
        <v>1.02971468968887</v>
      </c>
      <c r="O2620">
        <v>43.565217391304301</v>
      </c>
      <c r="P2620">
        <v>75.304878048780495</v>
      </c>
      <c r="Q2620">
        <v>-1.5632388568007999E-2</v>
      </c>
    </row>
    <row r="2621" spans="1:17" hidden="1" x14ac:dyDescent="0.3">
      <c r="A2621" t="s">
        <v>5404</v>
      </c>
      <c r="B2621" t="s">
        <v>5405</v>
      </c>
      <c r="C2621" t="str">
        <f>IFERROR(VLOOKUP(Table1[[#This Row],[Ticker]],[1]!Table1[[Symbol]:[Industry]],2,FALSE),"-")</f>
        <v>-</v>
      </c>
      <c r="D2621" t="s">
        <v>97</v>
      </c>
      <c r="E2621">
        <v>144.955872</v>
      </c>
      <c r="F2621">
        <v>36.21</v>
      </c>
      <c r="G2621">
        <v>16.748915601831602</v>
      </c>
      <c r="H2621">
        <v>-11.3208418143585</v>
      </c>
      <c r="I2621">
        <v>-9.6940469643586198</v>
      </c>
      <c r="J2621">
        <v>-3.4991686410963898</v>
      </c>
      <c r="K2621">
        <v>39.107752815952203</v>
      </c>
      <c r="L2621">
        <v>37.596498816359102</v>
      </c>
      <c r="M2621">
        <v>31.2060782169901</v>
      </c>
      <c r="N2621">
        <v>0.420197795097218</v>
      </c>
      <c r="O2621">
        <v>31.179232256282699</v>
      </c>
      <c r="P2621">
        <v>52.463157894736803</v>
      </c>
      <c r="Q2621">
        <v>8.5112424333185999E-2</v>
      </c>
    </row>
    <row r="2622" spans="1:17" hidden="1" x14ac:dyDescent="0.3">
      <c r="A2622" t="s">
        <v>5406</v>
      </c>
      <c r="B2622" t="s">
        <v>5407</v>
      </c>
      <c r="C2622" t="str">
        <f>IFERROR(VLOOKUP(Table1[[#This Row],[Ticker]],[1]!Table1[[Symbol]:[Industry]],2,FALSE),"-")</f>
        <v>-</v>
      </c>
      <c r="D2622" t="s">
        <v>83</v>
      </c>
      <c r="E2622">
        <v>144.78984909299999</v>
      </c>
      <c r="F2622">
        <v>2.67</v>
      </c>
      <c r="G2622">
        <v>-45.968470916902099</v>
      </c>
      <c r="H2622">
        <v>-14.6817852924479</v>
      </c>
      <c r="I2622">
        <v>-33.873570106013602</v>
      </c>
      <c r="J2622">
        <v>-1.0507150328489701</v>
      </c>
      <c r="K2622">
        <v>2.6248093426700501</v>
      </c>
      <c r="L2622">
        <v>4.5560199635195202</v>
      </c>
      <c r="M2622">
        <v>13.1008806071324</v>
      </c>
      <c r="N2622">
        <v>0.53020449381899404</v>
      </c>
      <c r="O2622">
        <v>47.940074906367002</v>
      </c>
      <c r="P2622">
        <v>40.5263157894736</v>
      </c>
      <c r="Q2622">
        <v>-0.19157164908212601</v>
      </c>
    </row>
    <row r="2623" spans="1:17" hidden="1" x14ac:dyDescent="0.3">
      <c r="A2623" t="s">
        <v>5408</v>
      </c>
      <c r="B2623" t="s">
        <v>5409</v>
      </c>
      <c r="C2623" t="str">
        <f>IFERROR(VLOOKUP(Table1[[#This Row],[Ticker]],[1]!Table1[[Symbol]:[Industry]],2,FALSE),"-")</f>
        <v>-</v>
      </c>
      <c r="E2623">
        <v>144.66644535</v>
      </c>
      <c r="F2623">
        <v>203.55</v>
      </c>
      <c r="G2623">
        <v>50.149002063025797</v>
      </c>
      <c r="H2623">
        <v>29.282770746748302</v>
      </c>
      <c r="I2623">
        <v>10.840704430383401</v>
      </c>
      <c r="J2623">
        <v>-3.6116906426050699</v>
      </c>
      <c r="K2623">
        <v>177.58974025015101</v>
      </c>
      <c r="L2623">
        <v>161.07878811021001</v>
      </c>
      <c r="M2623">
        <v>68.530987881526997</v>
      </c>
      <c r="N2623">
        <v>1.34967046825481</v>
      </c>
      <c r="O2623">
        <v>8.0815524441169195</v>
      </c>
      <c r="P2623">
        <v>82.474226804123703</v>
      </c>
      <c r="Q2623">
        <v>0.206544629500614</v>
      </c>
    </row>
    <row r="2624" spans="1:17" hidden="1" x14ac:dyDescent="0.3">
      <c r="A2624" t="s">
        <v>5410</v>
      </c>
      <c r="B2624" t="s">
        <v>5411</v>
      </c>
      <c r="C2624" t="str">
        <f>IFERROR(VLOOKUP(Table1[[#This Row],[Ticker]],[1]!Table1[[Symbol]:[Industry]],2,FALSE),"-")</f>
        <v>-</v>
      </c>
      <c r="E2624">
        <v>144.58091999999999</v>
      </c>
      <c r="F2624">
        <v>173.4</v>
      </c>
      <c r="G2624">
        <v>12.2994827583878</v>
      </c>
      <c r="H2624">
        <v>3.72314085971168</v>
      </c>
      <c r="I2624">
        <v>26.704571758763699</v>
      </c>
      <c r="J2624">
        <v>-1.3348059419398799</v>
      </c>
      <c r="K2624">
        <v>173.207484607461</v>
      </c>
      <c r="M2624">
        <v>53.614736809614797</v>
      </c>
      <c r="N2624">
        <v>0.55737233001324205</v>
      </c>
      <c r="O2624">
        <v>49.884659746251401</v>
      </c>
      <c r="P2624">
        <v>44.862155388471102</v>
      </c>
    </row>
    <row r="2625" spans="1:17" hidden="1" x14ac:dyDescent="0.3">
      <c r="A2625" t="s">
        <v>5412</v>
      </c>
      <c r="B2625" t="s">
        <v>5413</v>
      </c>
      <c r="C2625" t="str">
        <f>IFERROR(VLOOKUP(Table1[[#This Row],[Ticker]],[1]!Table1[[Symbol]:[Industry]],2,FALSE),"-")</f>
        <v>-</v>
      </c>
      <c r="E2625">
        <v>144.04865000000001</v>
      </c>
      <c r="F2625">
        <v>116.45</v>
      </c>
      <c r="G2625">
        <v>23.243080024045302</v>
      </c>
      <c r="H2625">
        <v>-1.9509405569071101</v>
      </c>
      <c r="I2625">
        <v>-14.5456053508496</v>
      </c>
      <c r="J2625">
        <v>-6.7054769376108698</v>
      </c>
      <c r="K2625">
        <v>117.268463040367</v>
      </c>
      <c r="L2625">
        <v>113.810502592418</v>
      </c>
      <c r="M2625">
        <v>60.056768776256597</v>
      </c>
      <c r="N2625">
        <v>1.4665770616607099</v>
      </c>
      <c r="O2625">
        <v>46.4577071704594</v>
      </c>
      <c r="P2625">
        <v>62.924099335431897</v>
      </c>
      <c r="Q2625">
        <v>0.13033469011973001</v>
      </c>
    </row>
    <row r="2626" spans="1:17" hidden="1" x14ac:dyDescent="0.3">
      <c r="A2626" t="s">
        <v>5414</v>
      </c>
      <c r="B2626" t="s">
        <v>5415</v>
      </c>
      <c r="C2626" t="str">
        <f>IFERROR(VLOOKUP(Table1[[#This Row],[Ticker]],[1]!Table1[[Symbol]:[Industry]],2,FALSE),"-")</f>
        <v>-</v>
      </c>
      <c r="D2626" t="s">
        <v>476</v>
      </c>
      <c r="E2626">
        <v>144.01700961199899</v>
      </c>
      <c r="F2626">
        <v>48.86</v>
      </c>
      <c r="G2626">
        <v>2.2357957080881001</v>
      </c>
      <c r="H2626">
        <v>-0.52005938962642595</v>
      </c>
      <c r="I2626">
        <v>-25.4703178252181</v>
      </c>
      <c r="J2626">
        <v>0.45475001149005301</v>
      </c>
      <c r="K2626">
        <v>47.017282521642898</v>
      </c>
      <c r="L2626">
        <v>46.840259318222003</v>
      </c>
      <c r="M2626">
        <v>48.069451032446402</v>
      </c>
      <c r="N2626">
        <v>1.78667916381577</v>
      </c>
      <c r="O2626">
        <v>37.126483831354797</v>
      </c>
      <c r="P2626">
        <v>31.8758434547908</v>
      </c>
      <c r="Q2626">
        <v>-4.6624741199082997E-2</v>
      </c>
    </row>
    <row r="2627" spans="1:17" hidden="1" x14ac:dyDescent="0.3">
      <c r="A2627" t="s">
        <v>5416</v>
      </c>
      <c r="B2627" t="s">
        <v>5417</v>
      </c>
      <c r="C2627" t="str">
        <f>IFERROR(VLOOKUP(Table1[[#This Row],[Ticker]],[1]!Table1[[Symbol]:[Industry]],2,FALSE),"-")</f>
        <v>-</v>
      </c>
      <c r="E2627">
        <v>143.52651926099901</v>
      </c>
      <c r="F2627">
        <v>119.43</v>
      </c>
      <c r="G2627">
        <v>180.16870491966401</v>
      </c>
      <c r="H2627">
        <v>1.9766387586366601</v>
      </c>
      <c r="I2627">
        <v>69.279343233235096</v>
      </c>
      <c r="J2627">
        <v>7.1730860328703798</v>
      </c>
      <c r="K2627">
        <v>104.238249576545</v>
      </c>
      <c r="L2627">
        <v>80.677445900389898</v>
      </c>
      <c r="M2627">
        <v>72.005656086076698</v>
      </c>
      <c r="N2627">
        <v>0.34874305940358902</v>
      </c>
      <c r="O2627">
        <v>22.624131290295502</v>
      </c>
      <c r="P2627">
        <v>214.28947368421001</v>
      </c>
      <c r="Q2627">
        <v>0.14442204260754701</v>
      </c>
    </row>
    <row r="2628" spans="1:17" hidden="1" x14ac:dyDescent="0.3">
      <c r="A2628" t="s">
        <v>5418</v>
      </c>
      <c r="B2628" t="s">
        <v>5419</v>
      </c>
      <c r="C2628" t="str">
        <f>IFERROR(VLOOKUP(Table1[[#This Row],[Ticker]],[1]!Table1[[Symbol]:[Industry]],2,FALSE),"-")</f>
        <v>-</v>
      </c>
      <c r="D2628" t="s">
        <v>384</v>
      </c>
      <c r="E2628">
        <v>143.1</v>
      </c>
      <c r="F2628">
        <v>795</v>
      </c>
      <c r="G2628">
        <v>-3.6345040943260698</v>
      </c>
      <c r="H2628">
        <v>-4.7022894720619401</v>
      </c>
      <c r="I2628">
        <v>10.3412440930054</v>
      </c>
      <c r="J2628">
        <v>-4.9383613951697303</v>
      </c>
      <c r="K2628">
        <v>719.07830864413302</v>
      </c>
      <c r="L2628">
        <v>690.67112676293902</v>
      </c>
      <c r="M2628">
        <v>63.581994027841802</v>
      </c>
      <c r="N2628">
        <v>0.81571493832800301</v>
      </c>
      <c r="O2628">
        <v>4.4025157232704304</v>
      </c>
      <c r="P2628">
        <v>38.260869565217298</v>
      </c>
      <c r="Q2628">
        <v>4.5070368071824997E-2</v>
      </c>
    </row>
    <row r="2629" spans="1:17" hidden="1" x14ac:dyDescent="0.3">
      <c r="A2629" t="s">
        <v>5420</v>
      </c>
      <c r="B2629" t="s">
        <v>5421</v>
      </c>
      <c r="C2629" t="str">
        <f>IFERROR(VLOOKUP(Table1[[#This Row],[Ticker]],[1]!Table1[[Symbol]:[Industry]],2,FALSE),"-")</f>
        <v>-</v>
      </c>
      <c r="D2629" t="s">
        <v>253</v>
      </c>
      <c r="E2629">
        <v>142.97256674600001</v>
      </c>
      <c r="F2629">
        <v>140.41</v>
      </c>
      <c r="G2629">
        <v>-0.19185800291975799</v>
      </c>
      <c r="H2629">
        <v>8.6250954082670894</v>
      </c>
      <c r="I2629">
        <v>-9.8125623151113697</v>
      </c>
      <c r="J2629">
        <v>-4.1533074211556498</v>
      </c>
      <c r="K2629">
        <v>129.11461177762101</v>
      </c>
      <c r="L2629">
        <v>122.29174895778399</v>
      </c>
      <c r="M2629">
        <v>50.823502584305103</v>
      </c>
      <c r="N2629">
        <v>0.57311252214098696</v>
      </c>
      <c r="O2629">
        <v>17.512997649740001</v>
      </c>
      <c r="P2629">
        <v>46.949241234955501</v>
      </c>
      <c r="Q2629">
        <v>4.4312424852598002E-2</v>
      </c>
    </row>
    <row r="2630" spans="1:17" hidden="1" x14ac:dyDescent="0.3">
      <c r="A2630" t="s">
        <v>5422</v>
      </c>
      <c r="B2630" t="s">
        <v>5423</v>
      </c>
      <c r="C2630" t="str">
        <f>IFERROR(VLOOKUP(Table1[[#This Row],[Ticker]],[1]!Table1[[Symbol]:[Industry]],2,FALSE),"-")</f>
        <v>-</v>
      </c>
      <c r="D2630" t="s">
        <v>713</v>
      </c>
      <c r="E2630">
        <v>142.89995898000001</v>
      </c>
      <c r="F2630">
        <v>86.53</v>
      </c>
      <c r="G2630">
        <v>-2.77548823762698</v>
      </c>
      <c r="H2630">
        <v>-1.04746359580251</v>
      </c>
      <c r="I2630">
        <v>-0.65513394508346601</v>
      </c>
      <c r="J2630">
        <v>-0.40441656046353602</v>
      </c>
      <c r="K2630">
        <v>82.991462097067298</v>
      </c>
      <c r="L2630">
        <v>77.754187035420401</v>
      </c>
      <c r="M2630">
        <v>66.033807332126898</v>
      </c>
      <c r="N2630">
        <v>1.2094660496717899</v>
      </c>
      <c r="O2630">
        <v>2.8545013290188299</v>
      </c>
      <c r="P2630">
        <v>48.9328743545611</v>
      </c>
      <c r="Q2630">
        <v>1.9804733760708002E-2</v>
      </c>
    </row>
    <row r="2631" spans="1:17" hidden="1" x14ac:dyDescent="0.3">
      <c r="A2631" t="s">
        <v>5424</v>
      </c>
      <c r="B2631" t="s">
        <v>5425</v>
      </c>
      <c r="C2631" t="str">
        <f>IFERROR(VLOOKUP(Table1[[#This Row],[Ticker]],[1]!Table1[[Symbol]:[Industry]],2,FALSE),"-")</f>
        <v>-</v>
      </c>
      <c r="D2631" t="s">
        <v>623</v>
      </c>
      <c r="E2631">
        <v>141.55224765</v>
      </c>
      <c r="F2631">
        <v>70.150000000000006</v>
      </c>
      <c r="G2631">
        <v>-50.482396466005397</v>
      </c>
      <c r="H2631">
        <v>-6.1569422826429498</v>
      </c>
      <c r="I2631">
        <v>-39.463441495804801</v>
      </c>
      <c r="J2631">
        <v>-1.95161593374988</v>
      </c>
      <c r="K2631">
        <v>69.827071633987202</v>
      </c>
      <c r="M2631">
        <v>46.475718845629601</v>
      </c>
      <c r="N2631">
        <v>1.024597293254</v>
      </c>
      <c r="O2631">
        <v>62.865288667141797</v>
      </c>
      <c r="P2631">
        <v>18.898305084745701</v>
      </c>
    </row>
    <row r="2632" spans="1:17" hidden="1" x14ac:dyDescent="0.3">
      <c r="A2632" t="s">
        <v>5426</v>
      </c>
      <c r="B2632" t="s">
        <v>5427</v>
      </c>
      <c r="C2632" t="str">
        <f>IFERROR(VLOOKUP(Table1[[#This Row],[Ticker]],[1]!Table1[[Symbol]:[Industry]],2,FALSE),"-")</f>
        <v>-</v>
      </c>
      <c r="D2632" t="s">
        <v>140</v>
      </c>
      <c r="E2632">
        <v>141.512</v>
      </c>
      <c r="F2632">
        <v>50.54</v>
      </c>
      <c r="G2632">
        <v>22.151036838267601</v>
      </c>
      <c r="H2632">
        <v>49.693912777631802</v>
      </c>
      <c r="I2632">
        <v>-1.0599028009831699</v>
      </c>
      <c r="J2632">
        <v>-19.0278966548039</v>
      </c>
      <c r="K2632">
        <v>41.501818937380897</v>
      </c>
      <c r="L2632">
        <v>38.407839786709502</v>
      </c>
      <c r="M2632">
        <v>51.150532260887999</v>
      </c>
      <c r="N2632">
        <v>4.1283651855184402</v>
      </c>
      <c r="O2632">
        <v>34.7447566284131</v>
      </c>
      <c r="P2632">
        <v>80.114041339985704</v>
      </c>
      <c r="Q2632">
        <v>9.1486981014904004E-2</v>
      </c>
    </row>
    <row r="2633" spans="1:17" hidden="1" x14ac:dyDescent="0.3">
      <c r="A2633" t="s">
        <v>5428</v>
      </c>
      <c r="B2633" t="s">
        <v>5429</v>
      </c>
      <c r="C2633" t="str">
        <f>IFERROR(VLOOKUP(Table1[[#This Row],[Ticker]],[1]!Table1[[Symbol]:[Industry]],2,FALSE),"-")</f>
        <v>-</v>
      </c>
      <c r="E2633">
        <v>141.35047717500001</v>
      </c>
      <c r="F2633">
        <v>75.75</v>
      </c>
      <c r="G2633">
        <v>150.38688785773701</v>
      </c>
      <c r="H2633">
        <v>75.5973680621846</v>
      </c>
      <c r="I2633">
        <v>128.071618437155</v>
      </c>
      <c r="J2633">
        <v>-7.3494163315502696</v>
      </c>
      <c r="K2633">
        <v>50.866750677740001</v>
      </c>
      <c r="L2633">
        <v>37.384749811328803</v>
      </c>
      <c r="M2633">
        <v>77.941090736675605</v>
      </c>
      <c r="N2633">
        <v>1.3546808481408901</v>
      </c>
      <c r="O2633">
        <v>1.6501650165016499</v>
      </c>
      <c r="P2633">
        <v>243.53741496598599</v>
      </c>
      <c r="Q2633">
        <v>0.114889282713285</v>
      </c>
    </row>
    <row r="2634" spans="1:17" hidden="1" x14ac:dyDescent="0.3">
      <c r="A2634" t="s">
        <v>5430</v>
      </c>
      <c r="B2634" t="s">
        <v>5431</v>
      </c>
      <c r="C2634" t="str">
        <f>IFERROR(VLOOKUP(Table1[[#This Row],[Ticker]],[1]!Table1[[Symbol]:[Industry]],2,FALSE),"-")</f>
        <v>-</v>
      </c>
      <c r="D2634" t="s">
        <v>713</v>
      </c>
      <c r="E2634">
        <v>141.05316456</v>
      </c>
      <c r="F2634">
        <v>77.11</v>
      </c>
      <c r="G2634">
        <v>42.362287580868298</v>
      </c>
      <c r="H2634">
        <v>-1.5323590398671201</v>
      </c>
      <c r="I2634">
        <v>24.2774001111102</v>
      </c>
      <c r="J2634">
        <v>-0.41019215703199202</v>
      </c>
      <c r="K2634">
        <v>72.399662367174201</v>
      </c>
      <c r="L2634">
        <v>62.023558512311801</v>
      </c>
      <c r="M2634">
        <v>44.340069516080298</v>
      </c>
      <c r="N2634">
        <v>0.97615642715547501</v>
      </c>
      <c r="O2634">
        <v>2.5158863960575699</v>
      </c>
      <c r="P2634">
        <v>76.251428571428505</v>
      </c>
      <c r="Q2634">
        <v>1.5864695888099999E-4</v>
      </c>
    </row>
    <row r="2635" spans="1:17" hidden="1" x14ac:dyDescent="0.3">
      <c r="A2635" t="s">
        <v>5432</v>
      </c>
      <c r="B2635" t="s">
        <v>5433</v>
      </c>
      <c r="C2635" t="str">
        <f>IFERROR(VLOOKUP(Table1[[#This Row],[Ticker]],[1]!Table1[[Symbol]:[Industry]],2,FALSE),"-")</f>
        <v>-</v>
      </c>
      <c r="D2635" t="s">
        <v>130</v>
      </c>
      <c r="E2635">
        <v>140.9675355</v>
      </c>
      <c r="F2635">
        <v>410.35</v>
      </c>
      <c r="G2635">
        <v>87.855036545784401</v>
      </c>
      <c r="H2635">
        <v>5.5739305621846302</v>
      </c>
      <c r="I2635">
        <v>9.5862520371042006</v>
      </c>
      <c r="J2635">
        <v>6.2277659798092397</v>
      </c>
      <c r="K2635">
        <v>368.11510882201497</v>
      </c>
      <c r="L2635">
        <v>307.02973939991699</v>
      </c>
      <c r="M2635">
        <v>54.284464904748198</v>
      </c>
      <c r="N2635">
        <v>1.1557936400105799</v>
      </c>
      <c r="O2635">
        <v>13.330084074570401</v>
      </c>
      <c r="P2635">
        <v>120.38131041890399</v>
      </c>
      <c r="Q2635">
        <v>0.12156727856133299</v>
      </c>
    </row>
    <row r="2636" spans="1:17" hidden="1" x14ac:dyDescent="0.3">
      <c r="A2636" t="s">
        <v>5434</v>
      </c>
      <c r="B2636" t="s">
        <v>5435</v>
      </c>
      <c r="C2636" t="str">
        <f>IFERROR(VLOOKUP(Table1[[#This Row],[Ticker]],[1]!Table1[[Symbol]:[Industry]],2,FALSE),"-")</f>
        <v>-</v>
      </c>
      <c r="D2636" t="s">
        <v>193</v>
      </c>
      <c r="E2636">
        <v>140.84101648000001</v>
      </c>
      <c r="F2636">
        <v>179.05</v>
      </c>
      <c r="G2636">
        <v>23.538369879117699</v>
      </c>
      <c r="H2636">
        <v>15.885717979265801</v>
      </c>
      <c r="I2636">
        <v>-19.113562050339901</v>
      </c>
      <c r="J2636">
        <v>-11.4448037027997</v>
      </c>
      <c r="K2636">
        <v>164.468511164077</v>
      </c>
      <c r="L2636">
        <v>147.01106466229501</v>
      </c>
      <c r="M2636">
        <v>40.621624267804698</v>
      </c>
      <c r="N2636">
        <v>1.4484980781118599</v>
      </c>
      <c r="O2636">
        <v>18.374755654845</v>
      </c>
      <c r="P2636">
        <v>75.539215686274503</v>
      </c>
      <c r="Q2636">
        <v>3.8738650456593998E-2</v>
      </c>
    </row>
    <row r="2637" spans="1:17" hidden="1" x14ac:dyDescent="0.3">
      <c r="A2637" t="s">
        <v>5436</v>
      </c>
      <c r="B2637" t="s">
        <v>5437</v>
      </c>
      <c r="C2637" t="str">
        <f>IFERROR(VLOOKUP(Table1[[#This Row],[Ticker]],[1]!Table1[[Symbol]:[Industry]],2,FALSE),"-")</f>
        <v>-</v>
      </c>
      <c r="E2637">
        <v>140.80098914999999</v>
      </c>
      <c r="F2637">
        <v>46.71</v>
      </c>
      <c r="G2637">
        <v>77.064411545784395</v>
      </c>
      <c r="H2637">
        <v>30.040549880366399</v>
      </c>
      <c r="I2637">
        <v>79.077423834668807</v>
      </c>
      <c r="J2637">
        <v>4.9030834906089797</v>
      </c>
      <c r="K2637">
        <v>34.655386463231103</v>
      </c>
      <c r="L2637">
        <v>29.718800153290601</v>
      </c>
      <c r="M2637">
        <v>70.711954407526306</v>
      </c>
      <c r="N2637">
        <v>3.8567159172257202</v>
      </c>
      <c r="O2637">
        <v>4.5600513808606404</v>
      </c>
      <c r="P2637">
        <v>158.78116343490299</v>
      </c>
      <c r="Q2637">
        <v>7.205334877024E-2</v>
      </c>
    </row>
    <row r="2638" spans="1:17" hidden="1" x14ac:dyDescent="0.3">
      <c r="A2638" t="s">
        <v>5438</v>
      </c>
      <c r="B2638" t="s">
        <v>5439</v>
      </c>
      <c r="C2638" t="str">
        <f>IFERROR(VLOOKUP(Table1[[#This Row],[Ticker]],[1]!Table1[[Symbol]:[Industry]],2,FALSE),"-")</f>
        <v>-</v>
      </c>
      <c r="D2638" t="s">
        <v>193</v>
      </c>
      <c r="E2638">
        <v>140.68613999999999</v>
      </c>
      <c r="F2638">
        <v>229.25</v>
      </c>
      <c r="G2638">
        <v>11.770084507415101</v>
      </c>
      <c r="H2638">
        <v>-8.2589744435481105</v>
      </c>
      <c r="I2638">
        <v>-7.8826873061508502</v>
      </c>
      <c r="J2638">
        <v>2.2513822451519099</v>
      </c>
      <c r="K2638">
        <v>236.77426731813401</v>
      </c>
      <c r="L2638">
        <v>217.180983812075</v>
      </c>
      <c r="M2638">
        <v>40.491479379507801</v>
      </c>
      <c r="N2638">
        <v>1.2187739268031199</v>
      </c>
      <c r="O2638">
        <v>25.627044711014101</v>
      </c>
      <c r="P2638">
        <v>57.020547945205401</v>
      </c>
      <c r="Q2638">
        <v>4.4763729992242998E-2</v>
      </c>
    </row>
    <row r="2639" spans="1:17" hidden="1" x14ac:dyDescent="0.3">
      <c r="A2639" t="s">
        <v>5440</v>
      </c>
      <c r="B2639" t="s">
        <v>5441</v>
      </c>
      <c r="C2639" t="str">
        <f>IFERROR(VLOOKUP(Table1[[#This Row],[Ticker]],[1]!Table1[[Symbol]:[Industry]],2,FALSE),"-")</f>
        <v>-</v>
      </c>
      <c r="D2639" t="s">
        <v>734</v>
      </c>
      <c r="E2639">
        <v>140.58991276199899</v>
      </c>
      <c r="F2639">
        <v>52.1</v>
      </c>
      <c r="G2639">
        <v>59.081809595429803</v>
      </c>
      <c r="H2639">
        <v>30.3715250012248</v>
      </c>
      <c r="I2639">
        <v>7.9570935095470201</v>
      </c>
      <c r="J2639">
        <v>-13.999754297677701</v>
      </c>
      <c r="K2639">
        <v>45.125448214301898</v>
      </c>
      <c r="L2639">
        <v>37.682792103499501</v>
      </c>
      <c r="M2639">
        <v>50.157954361578298</v>
      </c>
      <c r="N2639">
        <v>1.27100584411874</v>
      </c>
      <c r="O2639">
        <v>15.182341650671701</v>
      </c>
      <c r="Q2639">
        <v>0.25895652944214098</v>
      </c>
    </row>
    <row r="2640" spans="1:17" hidden="1" x14ac:dyDescent="0.3">
      <c r="A2640" t="s">
        <v>5442</v>
      </c>
      <c r="B2640" t="s">
        <v>5443</v>
      </c>
      <c r="C2640" t="str">
        <f>IFERROR(VLOOKUP(Table1[[#This Row],[Ticker]],[1]!Table1[[Symbol]:[Industry]],2,FALSE),"-")</f>
        <v>-</v>
      </c>
      <c r="D2640" t="s">
        <v>258</v>
      </c>
      <c r="E2640">
        <v>140.34834000000001</v>
      </c>
      <c r="F2640">
        <v>438</v>
      </c>
      <c r="G2640">
        <v>70.522645728315197</v>
      </c>
      <c r="H2640">
        <v>-14.5188327659727</v>
      </c>
      <c r="I2640">
        <v>7.8539724322087103</v>
      </c>
      <c r="J2640">
        <v>-6.1345382420804198</v>
      </c>
      <c r="K2640">
        <v>436.12957354947503</v>
      </c>
      <c r="L2640">
        <v>364.80707940622</v>
      </c>
      <c r="M2640">
        <v>42.244597774309803</v>
      </c>
      <c r="N2640">
        <v>0.45946087124585699</v>
      </c>
      <c r="O2640">
        <v>21.004566210045599</v>
      </c>
      <c r="P2640">
        <v>110.98265895953701</v>
      </c>
      <c r="Q2640">
        <v>6.5146647915040004E-2</v>
      </c>
    </row>
    <row r="2641" spans="1:17" hidden="1" x14ac:dyDescent="0.3">
      <c r="A2641" t="s">
        <v>5444</v>
      </c>
      <c r="B2641" t="s">
        <v>5445</v>
      </c>
      <c r="C2641" t="str">
        <f>IFERROR(VLOOKUP(Table1[[#This Row],[Ticker]],[1]!Table1[[Symbol]:[Industry]],2,FALSE),"-")</f>
        <v>-</v>
      </c>
      <c r="D2641" t="s">
        <v>220</v>
      </c>
      <c r="E2641">
        <v>140.33241072000001</v>
      </c>
      <c r="F2641">
        <v>138.41999999999999</v>
      </c>
      <c r="G2641">
        <v>235.26875884043801</v>
      </c>
      <c r="H2641">
        <v>3.27088867524914</v>
      </c>
      <c r="I2641">
        <v>67.341577159063505</v>
      </c>
      <c r="J2641">
        <v>13.7837797406702</v>
      </c>
      <c r="K2641">
        <v>106.896029303932</v>
      </c>
      <c r="L2641">
        <v>82.208665179715993</v>
      </c>
      <c r="M2641">
        <v>84.6117528067347</v>
      </c>
      <c r="N2641">
        <v>1.1061419074682799</v>
      </c>
      <c r="O2641">
        <v>0</v>
      </c>
      <c r="P2641">
        <v>301.799709724237</v>
      </c>
      <c r="Q2641">
        <v>0.14062365380865699</v>
      </c>
    </row>
    <row r="2642" spans="1:17" hidden="1" x14ac:dyDescent="0.3">
      <c r="A2642" t="s">
        <v>5446</v>
      </c>
      <c r="B2642" t="s">
        <v>5447</v>
      </c>
      <c r="C2642" t="str">
        <f>IFERROR(VLOOKUP(Table1[[#This Row],[Ticker]],[1]!Table1[[Symbol]:[Industry]],2,FALSE),"-")</f>
        <v>-</v>
      </c>
      <c r="D2642" t="s">
        <v>647</v>
      </c>
      <c r="E2642">
        <v>140.23124999999999</v>
      </c>
      <c r="F2642">
        <v>207.75</v>
      </c>
      <c r="G2642">
        <v>-14.603403710831399</v>
      </c>
      <c r="H2642">
        <v>11.7524227069933</v>
      </c>
      <c r="I2642">
        <v>-3.6781318334357498</v>
      </c>
      <c r="J2642">
        <v>-6.2097099183281799</v>
      </c>
      <c r="K2642">
        <v>196.330269560635</v>
      </c>
      <c r="L2642">
        <v>182.03229376554501</v>
      </c>
      <c r="M2642">
        <v>42.3071010152686</v>
      </c>
      <c r="N2642">
        <v>3.3522236537907002</v>
      </c>
      <c r="O2642">
        <v>20.240673886883201</v>
      </c>
      <c r="P2642">
        <v>40.324214792299799</v>
      </c>
      <c r="Q2642">
        <v>-3.4281413916586997E-2</v>
      </c>
    </row>
    <row r="2643" spans="1:17" hidden="1" x14ac:dyDescent="0.3">
      <c r="A2643" t="s">
        <v>5448</v>
      </c>
      <c r="B2643" t="s">
        <v>5449</v>
      </c>
      <c r="C2643" t="str">
        <f>IFERROR(VLOOKUP(Table1[[#This Row],[Ticker]],[1]!Table1[[Symbol]:[Industry]],2,FALSE),"-")</f>
        <v>-</v>
      </c>
      <c r="E2643">
        <v>140.14878306</v>
      </c>
      <c r="F2643">
        <v>254.35</v>
      </c>
      <c r="G2643">
        <v>250.643100608515</v>
      </c>
      <c r="H2643">
        <v>5.4498870220979496</v>
      </c>
      <c r="I2643">
        <v>131.435507225549</v>
      </c>
      <c r="J2643">
        <v>3.9441250084306798</v>
      </c>
      <c r="K2643">
        <v>226.13838051393299</v>
      </c>
      <c r="L2643">
        <v>164.45014241639601</v>
      </c>
      <c r="M2643">
        <v>100</v>
      </c>
      <c r="N2643">
        <v>0.205831903945111</v>
      </c>
      <c r="O2643">
        <v>0</v>
      </c>
      <c r="P2643">
        <v>276.31306406273097</v>
      </c>
    </row>
    <row r="2644" spans="1:17" hidden="1" x14ac:dyDescent="0.3">
      <c r="A2644" t="s">
        <v>5450</v>
      </c>
      <c r="B2644" t="s">
        <v>5451</v>
      </c>
      <c r="C2644" t="str">
        <f>IFERROR(VLOOKUP(Table1[[#This Row],[Ticker]],[1]!Table1[[Symbol]:[Industry]],2,FALSE),"-")</f>
        <v>-</v>
      </c>
      <c r="E2644">
        <v>139.95086714999999</v>
      </c>
      <c r="F2644">
        <v>38.25</v>
      </c>
      <c r="G2644">
        <v>272.76753654578403</v>
      </c>
      <c r="H2644">
        <v>-24.0758775518504</v>
      </c>
      <c r="I2644">
        <v>-8.2761830160367893</v>
      </c>
      <c r="J2644">
        <v>-2.7106747914002698</v>
      </c>
      <c r="K2644">
        <v>39.921490627243799</v>
      </c>
      <c r="L2644">
        <v>32.118244641917997</v>
      </c>
      <c r="M2644">
        <v>37.4313666930003</v>
      </c>
      <c r="N2644">
        <v>1.3010477485460701</v>
      </c>
      <c r="O2644">
        <v>49.751633986928098</v>
      </c>
      <c r="P2644">
        <v>339.65517241379303</v>
      </c>
      <c r="Q2644">
        <v>0.135939984965773</v>
      </c>
    </row>
    <row r="2645" spans="1:17" hidden="1" x14ac:dyDescent="0.3">
      <c r="A2645" t="s">
        <v>5452</v>
      </c>
      <c r="B2645" t="s">
        <v>5453</v>
      </c>
      <c r="C2645" t="str">
        <f>IFERROR(VLOOKUP(Table1[[#This Row],[Ticker]],[1]!Table1[[Symbol]:[Industry]],2,FALSE),"-")</f>
        <v>-</v>
      </c>
      <c r="D2645" t="s">
        <v>1833</v>
      </c>
      <c r="E2645">
        <v>139.72499999999999</v>
      </c>
      <c r="F2645">
        <v>13.74</v>
      </c>
      <c r="G2645">
        <v>111.226588269922</v>
      </c>
      <c r="H2645">
        <v>3.1714936583690498</v>
      </c>
      <c r="I2645">
        <v>26.1351255461603</v>
      </c>
      <c r="J2645">
        <v>-10.5776970448409</v>
      </c>
      <c r="K2645">
        <v>12.5837260723931</v>
      </c>
      <c r="L2645">
        <v>10.5272292714456</v>
      </c>
      <c r="M2645">
        <v>48.368241229997302</v>
      </c>
      <c r="N2645">
        <v>2.1486508350105602</v>
      </c>
      <c r="O2645">
        <v>24.818049490538499</v>
      </c>
      <c r="P2645">
        <v>141.052631578947</v>
      </c>
      <c r="Q2645">
        <v>-1.6524757007154001E-2</v>
      </c>
    </row>
    <row r="2646" spans="1:17" hidden="1" x14ac:dyDescent="0.3">
      <c r="A2646" t="s">
        <v>5454</v>
      </c>
      <c r="B2646" t="s">
        <v>5455</v>
      </c>
      <c r="C2646" t="str">
        <f>IFERROR(VLOOKUP(Table1[[#This Row],[Ticker]],[1]!Table1[[Symbol]:[Industry]],2,FALSE),"-")</f>
        <v>-</v>
      </c>
      <c r="D2646" t="s">
        <v>409</v>
      </c>
      <c r="E2646">
        <v>139.68331632799999</v>
      </c>
      <c r="F2646">
        <v>139.63999999999999</v>
      </c>
      <c r="G2646">
        <v>5.3858788733301903</v>
      </c>
      <c r="H2646">
        <v>-3.1644932516839699</v>
      </c>
      <c r="I2646">
        <v>3.6178898406892901</v>
      </c>
      <c r="J2646">
        <v>-1.6150007471346799</v>
      </c>
      <c r="K2646">
        <v>136.020465973255</v>
      </c>
      <c r="L2646">
        <v>126.048952042268</v>
      </c>
      <c r="M2646">
        <v>52.3655080474295</v>
      </c>
      <c r="N2646">
        <v>0.43609943106163301</v>
      </c>
      <c r="O2646">
        <v>18.590661701518101</v>
      </c>
      <c r="P2646">
        <v>42.344546381243603</v>
      </c>
      <c r="Q2646">
        <v>5.0505731480920003E-2</v>
      </c>
    </row>
    <row r="2647" spans="1:17" hidden="1" x14ac:dyDescent="0.3">
      <c r="A2647" t="s">
        <v>5456</v>
      </c>
      <c r="B2647" t="s">
        <v>5457</v>
      </c>
      <c r="C2647" t="str">
        <f>IFERROR(VLOOKUP(Table1[[#This Row],[Ticker]],[1]!Table1[[Symbol]:[Industry]],2,FALSE),"-")</f>
        <v>-</v>
      </c>
      <c r="D2647" t="s">
        <v>258</v>
      </c>
      <c r="E2647">
        <v>139.66210015999999</v>
      </c>
      <c r="F2647">
        <v>129.80000000000001</v>
      </c>
      <c r="G2647">
        <v>73.868852840941997</v>
      </c>
      <c r="H2647">
        <v>13.338658307259101</v>
      </c>
      <c r="I2647">
        <v>64.735125546160305</v>
      </c>
      <c r="J2647">
        <v>8.6814278242938805</v>
      </c>
      <c r="K2647">
        <v>107.74901314522501</v>
      </c>
      <c r="M2647">
        <v>78.750873931453995</v>
      </c>
      <c r="N2647">
        <v>0.69603945255753497</v>
      </c>
      <c r="O2647">
        <v>3.2357473035439002</v>
      </c>
      <c r="P2647">
        <v>136</v>
      </c>
    </row>
    <row r="2648" spans="1:17" hidden="1" x14ac:dyDescent="0.3">
      <c r="A2648" t="s">
        <v>5458</v>
      </c>
      <c r="B2648" t="s">
        <v>5459</v>
      </c>
      <c r="C2648" t="str">
        <f>IFERROR(VLOOKUP(Table1[[#This Row],[Ticker]],[1]!Table1[[Symbol]:[Industry]],2,FALSE),"-")</f>
        <v>-</v>
      </c>
      <c r="E2648">
        <v>139.30799999999999</v>
      </c>
      <c r="F2648">
        <v>73.319999999999993</v>
      </c>
      <c r="G2648">
        <v>3.6878347109220502</v>
      </c>
      <c r="H2648">
        <v>1.5223680621846301</v>
      </c>
      <c r="I2648">
        <v>-17.180439704705801</v>
      </c>
      <c r="J2648">
        <v>-0.49666097879492899</v>
      </c>
      <c r="K2648">
        <v>70.994830328321896</v>
      </c>
      <c r="L2648">
        <v>69.459314049395601</v>
      </c>
      <c r="M2648">
        <v>51.901192211792797</v>
      </c>
      <c r="N2648">
        <v>1.5737672094232</v>
      </c>
      <c r="O2648">
        <v>21.0447354064375</v>
      </c>
      <c r="P2648">
        <v>43.455292506358802</v>
      </c>
      <c r="Q2648">
        <v>-0.11034790452698701</v>
      </c>
    </row>
    <row r="2649" spans="1:17" hidden="1" x14ac:dyDescent="0.3">
      <c r="A2649" t="s">
        <v>5460</v>
      </c>
      <c r="B2649" t="s">
        <v>5461</v>
      </c>
      <c r="C2649" t="str">
        <f>IFERROR(VLOOKUP(Table1[[#This Row],[Ticker]],[1]!Table1[[Symbol]:[Industry]],2,FALSE),"-")</f>
        <v>-</v>
      </c>
      <c r="D2649" t="s">
        <v>1391</v>
      </c>
      <c r="E2649">
        <v>138.978096999</v>
      </c>
      <c r="F2649">
        <v>72.510000000000005</v>
      </c>
      <c r="G2649">
        <v>-19.272311216504601</v>
      </c>
      <c r="H2649">
        <v>-15.8178920028316</v>
      </c>
      <c r="I2649">
        <v>-12.275113361689501</v>
      </c>
      <c r="J2649">
        <v>-6.8871364198262102</v>
      </c>
      <c r="K2649">
        <v>69.922841459549602</v>
      </c>
      <c r="L2649">
        <v>67.852824702345202</v>
      </c>
      <c r="M2649">
        <v>49.426160617736002</v>
      </c>
      <c r="N2649">
        <v>1.5130640787421901</v>
      </c>
      <c r="O2649">
        <v>35.153771893531903</v>
      </c>
      <c r="P2649">
        <v>41.62109375</v>
      </c>
      <c r="Q2649">
        <v>7.4484626929517003E-2</v>
      </c>
    </row>
    <row r="2650" spans="1:17" hidden="1" x14ac:dyDescent="0.3">
      <c r="A2650" t="s">
        <v>5462</v>
      </c>
      <c r="B2650" t="s">
        <v>5463</v>
      </c>
      <c r="C2650" t="str">
        <f>IFERROR(VLOOKUP(Table1[[#This Row],[Ticker]],[1]!Table1[[Symbol]:[Industry]],2,FALSE),"-")</f>
        <v>-</v>
      </c>
      <c r="D2650" t="s">
        <v>21</v>
      </c>
      <c r="E2650">
        <v>138.78597600000001</v>
      </c>
      <c r="F2650">
        <v>108.2</v>
      </c>
      <c r="G2650">
        <v>83.210345426093298</v>
      </c>
      <c r="H2650">
        <v>-6.4266202611953398</v>
      </c>
      <c r="I2650">
        <v>-2.35697309500727</v>
      </c>
      <c r="J2650">
        <v>5.0556413475722204</v>
      </c>
      <c r="K2650">
        <v>109.71108882653699</v>
      </c>
      <c r="L2650">
        <v>95.478010950538007</v>
      </c>
      <c r="M2650">
        <v>47.179135611326501</v>
      </c>
      <c r="N2650">
        <v>0.236445841180706</v>
      </c>
      <c r="O2650">
        <v>35.859519408502699</v>
      </c>
      <c r="P2650">
        <v>110.916179337231</v>
      </c>
      <c r="Q2650">
        <v>9.5552258549362001E-2</v>
      </c>
    </row>
    <row r="2651" spans="1:17" hidden="1" x14ac:dyDescent="0.3">
      <c r="A2651" t="s">
        <v>5464</v>
      </c>
      <c r="B2651" t="s">
        <v>5465</v>
      </c>
      <c r="C2651" t="str">
        <f>IFERROR(VLOOKUP(Table1[[#This Row],[Ticker]],[1]!Table1[[Symbol]:[Industry]],2,FALSE),"-")</f>
        <v>-</v>
      </c>
      <c r="E2651">
        <v>138.7555605</v>
      </c>
      <c r="F2651">
        <v>79</v>
      </c>
      <c r="G2651">
        <v>-63.021271939544597</v>
      </c>
      <c r="H2651">
        <v>1.90729956903394</v>
      </c>
      <c r="I2651">
        <v>-36.418829925180198</v>
      </c>
      <c r="J2651">
        <v>6.6671272908024699</v>
      </c>
      <c r="K2651">
        <v>74.712104069772295</v>
      </c>
      <c r="M2651">
        <v>67.141208379223102</v>
      </c>
      <c r="N2651">
        <v>1.7226813590449901</v>
      </c>
      <c r="O2651">
        <v>69.556962025316395</v>
      </c>
      <c r="P2651">
        <v>21.538461538461501</v>
      </c>
    </row>
    <row r="2652" spans="1:17" hidden="1" x14ac:dyDescent="0.3">
      <c r="A2652" t="s">
        <v>5466</v>
      </c>
      <c r="B2652" t="s">
        <v>5467</v>
      </c>
      <c r="C2652" t="str">
        <f>IFERROR(VLOOKUP(Table1[[#This Row],[Ticker]],[1]!Table1[[Symbol]:[Industry]],2,FALSE),"-")</f>
        <v>-</v>
      </c>
      <c r="D2652" t="s">
        <v>409</v>
      </c>
      <c r="E2652">
        <v>138.49199999999999</v>
      </c>
      <c r="F2652">
        <v>200</v>
      </c>
      <c r="G2652">
        <v>78.954550562563597</v>
      </c>
      <c r="H2652">
        <v>3.4019329203504198</v>
      </c>
      <c r="I2652">
        <v>25.580832012119899</v>
      </c>
      <c r="J2652">
        <v>-4.3495825857785597</v>
      </c>
      <c r="K2652">
        <v>198.80739450021099</v>
      </c>
      <c r="L2652">
        <v>168.98040095247899</v>
      </c>
      <c r="M2652">
        <v>42.574508387639</v>
      </c>
      <c r="N2652">
        <v>0.292930321820427</v>
      </c>
      <c r="O2652">
        <v>19.5</v>
      </c>
      <c r="P2652">
        <v>124.719101123595</v>
      </c>
      <c r="Q2652">
        <v>0.135569884429773</v>
      </c>
    </row>
    <row r="2653" spans="1:17" hidden="1" x14ac:dyDescent="0.3">
      <c r="A2653" t="s">
        <v>5468</v>
      </c>
      <c r="B2653" t="s">
        <v>5469</v>
      </c>
      <c r="C2653" t="str">
        <f>IFERROR(VLOOKUP(Table1[[#This Row],[Ticker]],[1]!Table1[[Symbol]:[Industry]],2,FALSE),"-")</f>
        <v>-</v>
      </c>
      <c r="D2653" t="s">
        <v>46</v>
      </c>
      <c r="E2653">
        <v>138.41386617999899</v>
      </c>
      <c r="F2653">
        <v>6.62</v>
      </c>
      <c r="G2653">
        <v>58.218925434673302</v>
      </c>
      <c r="H2653">
        <v>11.566832034065101</v>
      </c>
      <c r="I2653">
        <v>-27.9944342022673</v>
      </c>
      <c r="J2653">
        <v>4.0286500465161001</v>
      </c>
      <c r="K2653">
        <v>5.8718691891274997</v>
      </c>
      <c r="L2653">
        <v>4.4977788335505799</v>
      </c>
      <c r="M2653">
        <v>99.233345899271896</v>
      </c>
      <c r="N2653">
        <v>1.1568282280327</v>
      </c>
      <c r="O2653">
        <v>45.770392749244699</v>
      </c>
      <c r="P2653">
        <v>91.8840579710144</v>
      </c>
      <c r="Q2653">
        <v>4.0887945230104999E-2</v>
      </c>
    </row>
    <row r="2654" spans="1:17" hidden="1" x14ac:dyDescent="0.3">
      <c r="A2654" t="s">
        <v>5470</v>
      </c>
      <c r="B2654" t="s">
        <v>5471</v>
      </c>
      <c r="C2654" t="str">
        <f>IFERROR(VLOOKUP(Table1[[#This Row],[Ticker]],[1]!Table1[[Symbol]:[Industry]],2,FALSE),"-")</f>
        <v>-</v>
      </c>
      <c r="D2654" t="s">
        <v>46</v>
      </c>
      <c r="E2654">
        <v>138.14412768</v>
      </c>
      <c r="F2654">
        <v>18.72</v>
      </c>
      <c r="G2654">
        <v>227.53758371559499</v>
      </c>
      <c r="H2654">
        <v>71.757021527531094</v>
      </c>
      <c r="I2654">
        <v>105.151310517258</v>
      </c>
      <c r="J2654">
        <v>12.588545642740501</v>
      </c>
      <c r="K2654">
        <v>11.9693248596011</v>
      </c>
      <c r="L2654">
        <v>9.2326011099671597</v>
      </c>
      <c r="M2654">
        <v>93.4830977599146</v>
      </c>
      <c r="N2654">
        <v>2.4922978776227001</v>
      </c>
      <c r="O2654">
        <v>0</v>
      </c>
      <c r="Q2654">
        <v>7.8197841365184997E-2</v>
      </c>
    </row>
    <row r="2655" spans="1:17" hidden="1" x14ac:dyDescent="0.3">
      <c r="A2655" t="s">
        <v>5472</v>
      </c>
      <c r="B2655" t="s">
        <v>5473</v>
      </c>
      <c r="C2655" t="str">
        <f>IFERROR(VLOOKUP(Table1[[#This Row],[Ticker]],[1]!Table1[[Symbol]:[Industry]],2,FALSE),"-")</f>
        <v>-</v>
      </c>
      <c r="D2655" t="s">
        <v>647</v>
      </c>
      <c r="E2655">
        <v>138.12842832000001</v>
      </c>
      <c r="F2655">
        <v>4.5999999999999996</v>
      </c>
      <c r="G2655">
        <v>47.117249332997197</v>
      </c>
      <c r="H2655">
        <v>35.095785783703597</v>
      </c>
      <c r="I2655">
        <v>14.9280337615404</v>
      </c>
      <c r="J2655">
        <v>1.26409978196582</v>
      </c>
      <c r="K2655">
        <v>3.49295019426624</v>
      </c>
      <c r="L2655">
        <v>3.44217103315497</v>
      </c>
      <c r="M2655">
        <v>81.4219437304819</v>
      </c>
      <c r="N2655">
        <v>1.7730975018275901</v>
      </c>
      <c r="O2655">
        <v>6.8455134135060298</v>
      </c>
      <c r="P2655">
        <v>144.15584415584399</v>
      </c>
      <c r="Q2655">
        <v>-5.4052165634618003E-2</v>
      </c>
    </row>
    <row r="2656" spans="1:17" hidden="1" x14ac:dyDescent="0.3">
      <c r="A2656" t="s">
        <v>5474</v>
      </c>
      <c r="B2656" t="s">
        <v>5475</v>
      </c>
      <c r="C2656" t="str">
        <f>IFERROR(VLOOKUP(Table1[[#This Row],[Ticker]],[1]!Table1[[Symbol]:[Industry]],2,FALSE),"-")</f>
        <v>-</v>
      </c>
      <c r="D2656" t="s">
        <v>734</v>
      </c>
      <c r="E2656">
        <v>137.760502785</v>
      </c>
      <c r="F2656">
        <v>82.85</v>
      </c>
      <c r="G2656">
        <v>-45.660306283766403</v>
      </c>
      <c r="H2656">
        <v>-23.9204890806725</v>
      </c>
      <c r="I2656">
        <v>-31.2552172833906</v>
      </c>
      <c r="J2656">
        <v>-13.344103462601</v>
      </c>
      <c r="O2656">
        <v>31.563065781532799</v>
      </c>
      <c r="P2656">
        <v>1.96923076923076</v>
      </c>
    </row>
    <row r="2657" spans="1:17" hidden="1" x14ac:dyDescent="0.3">
      <c r="A2657" t="s">
        <v>5476</v>
      </c>
      <c r="B2657" t="s">
        <v>5477</v>
      </c>
      <c r="C2657" t="str">
        <f>IFERROR(VLOOKUP(Table1[[#This Row],[Ticker]],[1]!Table1[[Symbol]:[Industry]],2,FALSE),"-")</f>
        <v>-</v>
      </c>
      <c r="D2657" t="s">
        <v>130</v>
      </c>
      <c r="E2657">
        <v>137.69999999999999</v>
      </c>
      <c r="F2657">
        <v>45.9</v>
      </c>
      <c r="G2657">
        <v>100.996703212451</v>
      </c>
      <c r="H2657">
        <v>14.011187937960999</v>
      </c>
      <c r="I2657">
        <v>29.965894776929499</v>
      </c>
      <c r="J2657">
        <v>5.4952459699365397</v>
      </c>
      <c r="K2657">
        <v>34.985201526627897</v>
      </c>
      <c r="L2657">
        <v>32.444705258731801</v>
      </c>
      <c r="M2657">
        <v>94.110333326486796</v>
      </c>
      <c r="N2657">
        <v>2.9528530276624601</v>
      </c>
      <c r="O2657">
        <v>36.274509803921497</v>
      </c>
      <c r="P2657">
        <v>139.68668407310699</v>
      </c>
      <c r="Q2657">
        <v>8.7283068834469998E-2</v>
      </c>
    </row>
    <row r="2658" spans="1:17" hidden="1" x14ac:dyDescent="0.3">
      <c r="A2658" t="s">
        <v>5478</v>
      </c>
      <c r="B2658" t="s">
        <v>5479</v>
      </c>
      <c r="C2658" t="str">
        <f>IFERROR(VLOOKUP(Table1[[#This Row],[Ticker]],[1]!Table1[[Symbol]:[Industry]],2,FALSE),"-")</f>
        <v>-</v>
      </c>
      <c r="D2658" t="s">
        <v>130</v>
      </c>
      <c r="E2658">
        <v>137.46979056500001</v>
      </c>
      <c r="F2658">
        <v>7.03</v>
      </c>
      <c r="G2658">
        <v>-19.476609979895301</v>
      </c>
      <c r="H2658">
        <v>-9.9985154719518992</v>
      </c>
      <c r="I2658">
        <v>-44.056461451927603</v>
      </c>
      <c r="J2658">
        <v>-7.3999213820553198</v>
      </c>
      <c r="K2658">
        <v>7.4771883512772801</v>
      </c>
      <c r="L2658">
        <v>7.92092494654311</v>
      </c>
      <c r="M2658">
        <v>33.424794180661202</v>
      </c>
      <c r="N2658">
        <v>1.5493139775478999</v>
      </c>
      <c r="O2658">
        <v>74.253200568989996</v>
      </c>
      <c r="P2658">
        <v>9.6723868954758192</v>
      </c>
      <c r="Q2658">
        <v>2.2205188052497001E-2</v>
      </c>
    </row>
    <row r="2659" spans="1:17" hidden="1" x14ac:dyDescent="0.3">
      <c r="A2659" t="s">
        <v>5480</v>
      </c>
      <c r="B2659" t="s">
        <v>5481</v>
      </c>
      <c r="C2659" t="str">
        <f>IFERROR(VLOOKUP(Table1[[#This Row],[Ticker]],[1]!Table1[[Symbol]:[Industry]],2,FALSE),"-")</f>
        <v>-</v>
      </c>
      <c r="D2659" t="s">
        <v>422</v>
      </c>
      <c r="E2659">
        <v>137.332353732</v>
      </c>
      <c r="F2659">
        <v>23.73</v>
      </c>
      <c r="G2659">
        <v>-22.630449776403999</v>
      </c>
      <c r="H2659">
        <v>-12.2281558027746</v>
      </c>
      <c r="I2659">
        <v>-9.4630726520378801</v>
      </c>
      <c r="J2659">
        <v>-5.6507150328489697</v>
      </c>
      <c r="K2659">
        <v>24.670832976808502</v>
      </c>
      <c r="L2659">
        <v>23.912453616586699</v>
      </c>
      <c r="M2659">
        <v>31.345771282661399</v>
      </c>
      <c r="N2659">
        <v>0.99254909825775095</v>
      </c>
      <c r="O2659">
        <v>26.169405815423499</v>
      </c>
      <c r="P2659">
        <v>35.136674259681101</v>
      </c>
      <c r="Q2659">
        <v>1.0073674242624999E-2</v>
      </c>
    </row>
    <row r="2660" spans="1:17" hidden="1" x14ac:dyDescent="0.3">
      <c r="A2660" t="s">
        <v>5482</v>
      </c>
      <c r="B2660" t="s">
        <v>5483</v>
      </c>
      <c r="C2660" t="str">
        <f>IFERROR(VLOOKUP(Table1[[#This Row],[Ticker]],[1]!Table1[[Symbol]:[Industry]],2,FALSE),"-")</f>
        <v>-</v>
      </c>
      <c r="E2660">
        <v>136.9736853</v>
      </c>
      <c r="F2660">
        <v>69.61</v>
      </c>
      <c r="G2660">
        <v>-58.569520037982599</v>
      </c>
      <c r="H2660">
        <v>-2.5417028707374798</v>
      </c>
      <c r="I2660">
        <v>-33.261736847385102</v>
      </c>
      <c r="J2660">
        <v>-8.9673816995156397</v>
      </c>
      <c r="K2660">
        <v>68.071416528426695</v>
      </c>
      <c r="L2660">
        <v>86.035959748571699</v>
      </c>
      <c r="M2660">
        <v>56.957051657522101</v>
      </c>
      <c r="N2660">
        <v>1.23266841072596</v>
      </c>
      <c r="O2660">
        <v>109.38083608676899</v>
      </c>
      <c r="P2660">
        <v>25.423423423423401</v>
      </c>
    </row>
    <row r="2661" spans="1:17" hidden="1" x14ac:dyDescent="0.3">
      <c r="A2661" t="s">
        <v>5484</v>
      </c>
      <c r="B2661" t="s">
        <v>5485</v>
      </c>
      <c r="C2661" t="str">
        <f>IFERROR(VLOOKUP(Table1[[#This Row],[Ticker]],[1]!Table1[[Symbol]:[Industry]],2,FALSE),"-")</f>
        <v>-</v>
      </c>
      <c r="E2661">
        <v>136.23564509100001</v>
      </c>
      <c r="F2661">
        <v>43.47</v>
      </c>
      <c r="G2661">
        <v>-18.942735366810599</v>
      </c>
      <c r="H2661">
        <v>-10.8158328004154</v>
      </c>
      <c r="I2661">
        <v>55.286849684091301</v>
      </c>
      <c r="J2661">
        <v>-1.5509325187123899</v>
      </c>
      <c r="K2661">
        <v>46.111427808983798</v>
      </c>
      <c r="L2661">
        <v>37.977225303369899</v>
      </c>
      <c r="M2661">
        <v>27.4801549655168</v>
      </c>
      <c r="N2661">
        <v>1.28249463626084</v>
      </c>
      <c r="O2661">
        <v>26.938118242466</v>
      </c>
      <c r="P2661">
        <v>180.99547511312201</v>
      </c>
    </row>
    <row r="2662" spans="1:17" hidden="1" x14ac:dyDescent="0.3">
      <c r="A2662" t="s">
        <v>5486</v>
      </c>
      <c r="B2662" t="s">
        <v>5487</v>
      </c>
      <c r="C2662" t="str">
        <f>IFERROR(VLOOKUP(Table1[[#This Row],[Ticker]],[1]!Table1[[Symbol]:[Industry]],2,FALSE),"-")</f>
        <v>-</v>
      </c>
      <c r="D2662" t="s">
        <v>557</v>
      </c>
      <c r="E2662">
        <v>135.87321243</v>
      </c>
      <c r="F2662">
        <v>89.94</v>
      </c>
      <c r="G2662">
        <v>20.336530052277901</v>
      </c>
      <c r="H2662">
        <v>-13.919046079229499</v>
      </c>
      <c r="I2662">
        <v>2.6553282060716299</v>
      </c>
      <c r="J2662">
        <v>-2.9377132876482799</v>
      </c>
      <c r="K2662">
        <v>92.243101447358001</v>
      </c>
      <c r="L2662">
        <v>81.981583531245093</v>
      </c>
      <c r="M2662">
        <v>38.036627017121397</v>
      </c>
      <c r="N2662">
        <v>0.317756766961097</v>
      </c>
      <c r="O2662">
        <v>21.970202357126901</v>
      </c>
      <c r="P2662">
        <v>48.538398018166802</v>
      </c>
      <c r="Q2662">
        <v>-1.7607165575E-2</v>
      </c>
    </row>
    <row r="2663" spans="1:17" hidden="1" x14ac:dyDescent="0.3">
      <c r="A2663" t="s">
        <v>5488</v>
      </c>
      <c r="B2663" t="s">
        <v>5489</v>
      </c>
      <c r="C2663" t="str">
        <f>IFERROR(VLOOKUP(Table1[[#This Row],[Ticker]],[1]!Table1[[Symbol]:[Industry]],2,FALSE),"-")</f>
        <v>-</v>
      </c>
      <c r="D2663" t="s">
        <v>647</v>
      </c>
      <c r="E2663">
        <v>135.75975</v>
      </c>
      <c r="F2663">
        <v>54.97</v>
      </c>
      <c r="G2663">
        <v>59.819507930035201</v>
      </c>
      <c r="H2663">
        <v>40.898043737860299</v>
      </c>
      <c r="I2663">
        <v>62.292194960265697</v>
      </c>
      <c r="J2663">
        <v>19.8555209474112</v>
      </c>
      <c r="K2663">
        <v>37.7169945107511</v>
      </c>
      <c r="L2663">
        <v>30.629027558631002</v>
      </c>
      <c r="M2663">
        <v>92.177690092741202</v>
      </c>
      <c r="N2663">
        <v>0.85294871008589801</v>
      </c>
      <c r="O2663">
        <v>0</v>
      </c>
      <c r="P2663">
        <v>173.949560961629</v>
      </c>
      <c r="Q2663">
        <v>0.221152434731957</v>
      </c>
    </row>
    <row r="2664" spans="1:17" hidden="1" x14ac:dyDescent="0.3">
      <c r="A2664" t="s">
        <v>5490</v>
      </c>
      <c r="B2664" t="s">
        <v>5491</v>
      </c>
      <c r="C2664" t="str">
        <f>IFERROR(VLOOKUP(Table1[[#This Row],[Ticker]],[1]!Table1[[Symbol]:[Industry]],2,FALSE),"-")</f>
        <v>-</v>
      </c>
      <c r="D2664" t="s">
        <v>62</v>
      </c>
      <c r="E2664">
        <v>135.72</v>
      </c>
      <c r="F2664">
        <v>169.65</v>
      </c>
      <c r="G2664">
        <v>8.9194851772798902</v>
      </c>
      <c r="H2664">
        <v>16.0904236177401</v>
      </c>
      <c r="I2664">
        <v>-1.1740243565002899</v>
      </c>
      <c r="J2664">
        <v>23.270713538579599</v>
      </c>
      <c r="K2664">
        <v>138.88038561971101</v>
      </c>
      <c r="L2664">
        <v>131.11730952483899</v>
      </c>
      <c r="M2664">
        <v>79.666880839618599</v>
      </c>
      <c r="N2664">
        <v>2.6777679656386102</v>
      </c>
      <c r="O2664">
        <v>8.4585912172119002</v>
      </c>
      <c r="P2664">
        <v>59.745762711864401</v>
      </c>
      <c r="Q2664">
        <v>-9.2773872269721003E-2</v>
      </c>
    </row>
    <row r="2665" spans="1:17" hidden="1" x14ac:dyDescent="0.3">
      <c r="A2665" t="s">
        <v>5492</v>
      </c>
      <c r="B2665" t="s">
        <v>5493</v>
      </c>
      <c r="C2665" t="str">
        <f>IFERROR(VLOOKUP(Table1[[#This Row],[Ticker]],[1]!Table1[[Symbol]:[Industry]],2,FALSE),"-")</f>
        <v>-</v>
      </c>
      <c r="D2665" t="s">
        <v>46</v>
      </c>
      <c r="E2665">
        <v>135.719046625</v>
      </c>
      <c r="F2665">
        <v>7.25</v>
      </c>
      <c r="G2665">
        <v>-18.262556046808101</v>
      </c>
      <c r="H2665">
        <v>5.5927384325549996</v>
      </c>
      <c r="I2665">
        <v>-29.3439704990374</v>
      </c>
      <c r="J2665">
        <v>-0.51090396672212202</v>
      </c>
      <c r="K2665">
        <v>7.1424471899721</v>
      </c>
      <c r="L2665">
        <v>7.6515300368877197</v>
      </c>
      <c r="M2665">
        <v>50.727679949981997</v>
      </c>
      <c r="N2665">
        <v>1.2068905426958301</v>
      </c>
      <c r="O2665">
        <v>41.379310344827502</v>
      </c>
      <c r="P2665">
        <v>39.423076923076898</v>
      </c>
      <c r="Q2665">
        <v>-0.121038139801532</v>
      </c>
    </row>
    <row r="2666" spans="1:17" hidden="1" x14ac:dyDescent="0.3">
      <c r="A2666" t="s">
        <v>5494</v>
      </c>
      <c r="B2666" t="s">
        <v>5495</v>
      </c>
      <c r="C2666" t="str">
        <f>IFERROR(VLOOKUP(Table1[[#This Row],[Ticker]],[1]!Table1[[Symbol]:[Industry]],2,FALSE),"-")</f>
        <v>-</v>
      </c>
      <c r="D2666" t="s">
        <v>1446</v>
      </c>
      <c r="E2666">
        <v>135.66940500000001</v>
      </c>
      <c r="F2666">
        <v>326.05</v>
      </c>
      <c r="G2666">
        <v>58.591127249373002</v>
      </c>
      <c r="H2666">
        <v>-6.8040366046866998</v>
      </c>
      <c r="I2666">
        <v>9.6735528458635596</v>
      </c>
      <c r="J2666">
        <v>-2.56306071186131</v>
      </c>
      <c r="K2666">
        <v>319.95975175739198</v>
      </c>
      <c r="L2666">
        <v>277.434424841279</v>
      </c>
      <c r="M2666">
        <v>54.018660732712299</v>
      </c>
      <c r="N2666">
        <v>0.43738705850864101</v>
      </c>
      <c r="O2666">
        <v>19.0614936359454</v>
      </c>
      <c r="P2666">
        <v>95.122681029323701</v>
      </c>
      <c r="Q2666">
        <v>4.1420755741523999E-2</v>
      </c>
    </row>
    <row r="2667" spans="1:17" hidden="1" x14ac:dyDescent="0.3">
      <c r="A2667" t="s">
        <v>5496</v>
      </c>
      <c r="B2667" t="s">
        <v>5497</v>
      </c>
      <c r="C2667" t="str">
        <f>IFERROR(VLOOKUP(Table1[[#This Row],[Ticker]],[1]!Table1[[Symbol]:[Industry]],2,FALSE),"-")</f>
        <v>-</v>
      </c>
      <c r="D2667" t="s">
        <v>623</v>
      </c>
      <c r="E2667">
        <v>135.38357999999999</v>
      </c>
      <c r="F2667">
        <v>128.35</v>
      </c>
      <c r="G2667">
        <v>-17.585752927899701</v>
      </c>
      <c r="H2667">
        <v>34.688889564634202</v>
      </c>
      <c r="I2667">
        <v>-3.1806639275239101</v>
      </c>
      <c r="J2667">
        <v>-5.4537001074758402</v>
      </c>
      <c r="K2667">
        <v>112.79149644879401</v>
      </c>
      <c r="M2667">
        <v>67.181332862081106</v>
      </c>
      <c r="N2667">
        <v>1.34645805006032</v>
      </c>
      <c r="O2667">
        <v>13.751460849240299</v>
      </c>
      <c r="P2667">
        <v>60.437499999999901</v>
      </c>
    </row>
    <row r="2668" spans="1:17" hidden="1" x14ac:dyDescent="0.3">
      <c r="A2668" t="s">
        <v>5498</v>
      </c>
      <c r="B2668" t="s">
        <v>5499</v>
      </c>
      <c r="C2668" t="str">
        <f>IFERROR(VLOOKUP(Table1[[#This Row],[Ticker]],[1]!Table1[[Symbol]:[Industry]],2,FALSE),"-")</f>
        <v>-</v>
      </c>
      <c r="D2668" t="s">
        <v>193</v>
      </c>
      <c r="E2668">
        <v>135.38146374999999</v>
      </c>
      <c r="F2668">
        <v>162.5</v>
      </c>
      <c r="G2668">
        <v>155.91035191573701</v>
      </c>
      <c r="H2668">
        <v>4.1479322252024797</v>
      </c>
      <c r="I2668">
        <v>4.8480230095400803</v>
      </c>
      <c r="J2668">
        <v>-8.6507150328489804</v>
      </c>
      <c r="K2668">
        <v>143.39284966583199</v>
      </c>
      <c r="L2668">
        <v>111.657161357202</v>
      </c>
      <c r="M2668">
        <v>52.752378244716297</v>
      </c>
      <c r="N2668">
        <v>0.69378280757732302</v>
      </c>
      <c r="O2668">
        <v>10.4615384615384</v>
      </c>
      <c r="P2668">
        <v>197.51006957158501</v>
      </c>
      <c r="Q2668">
        <v>0.223495209035077</v>
      </c>
    </row>
    <row r="2669" spans="1:17" hidden="1" x14ac:dyDescent="0.3">
      <c r="A2669" t="s">
        <v>5500</v>
      </c>
      <c r="B2669" t="s">
        <v>5501</v>
      </c>
      <c r="C2669" t="str">
        <f>IFERROR(VLOOKUP(Table1[[#This Row],[Ticker]],[1]!Table1[[Symbol]:[Industry]],2,FALSE),"-")</f>
        <v>-</v>
      </c>
      <c r="D2669" t="s">
        <v>21</v>
      </c>
      <c r="E2669">
        <v>135.17805758</v>
      </c>
      <c r="F2669">
        <v>27.8</v>
      </c>
      <c r="G2669">
        <v>-105.07743618992799</v>
      </c>
      <c r="H2669">
        <v>40.024348260204398</v>
      </c>
      <c r="I2669">
        <v>-88.440572319192697</v>
      </c>
      <c r="J2669">
        <v>-27.093698597956401</v>
      </c>
      <c r="K2669">
        <v>31.8423554898833</v>
      </c>
      <c r="L2669">
        <v>88.102257007071202</v>
      </c>
      <c r="M2669">
        <v>37.008352018042203</v>
      </c>
      <c r="N2669">
        <v>1.7185970496837499</v>
      </c>
      <c r="O2669">
        <v>763.12949640287695</v>
      </c>
      <c r="P2669">
        <v>101.44927536231801</v>
      </c>
    </row>
    <row r="2670" spans="1:17" hidden="1" x14ac:dyDescent="0.3">
      <c r="A2670" t="s">
        <v>5502</v>
      </c>
      <c r="B2670" t="s">
        <v>5503</v>
      </c>
      <c r="C2670" t="str">
        <f>IFERROR(VLOOKUP(Table1[[#This Row],[Ticker]],[1]!Table1[[Symbol]:[Industry]],2,FALSE),"-")</f>
        <v>-</v>
      </c>
      <c r="D2670" t="s">
        <v>258</v>
      </c>
      <c r="E2670">
        <v>135.1438268</v>
      </c>
      <c r="F2670">
        <v>374.2</v>
      </c>
      <c r="G2670">
        <v>-15.853382383049</v>
      </c>
      <c r="H2670">
        <v>-6.5628739372864002</v>
      </c>
      <c r="I2670">
        <v>-14.233887807917201</v>
      </c>
      <c r="J2670">
        <v>-3.83867314803221</v>
      </c>
      <c r="K2670">
        <v>369.65052695633602</v>
      </c>
      <c r="L2670">
        <v>354.62211517004698</v>
      </c>
      <c r="M2670">
        <v>51.433949687307098</v>
      </c>
      <c r="N2670">
        <v>0.44371423434370899</v>
      </c>
      <c r="O2670">
        <v>18.893639764831601</v>
      </c>
      <c r="P2670">
        <v>32.930728241563003</v>
      </c>
      <c r="Q2670">
        <v>6.9079039263000002E-3</v>
      </c>
    </row>
    <row r="2671" spans="1:17" hidden="1" x14ac:dyDescent="0.3">
      <c r="A2671" t="s">
        <v>5504</v>
      </c>
      <c r="B2671" t="s">
        <v>5505</v>
      </c>
      <c r="C2671" t="str">
        <f>IFERROR(VLOOKUP(Table1[[#This Row],[Ticker]],[1]!Table1[[Symbol]:[Industry]],2,FALSE),"-")</f>
        <v>-</v>
      </c>
      <c r="E2671">
        <v>134.88247709999999</v>
      </c>
      <c r="F2671">
        <v>9.4600000000000009</v>
      </c>
      <c r="G2671">
        <v>-52.619770404022397</v>
      </c>
      <c r="H2671">
        <v>-2.46230668974481</v>
      </c>
      <c r="I2671">
        <v>-30.063157715642198</v>
      </c>
      <c r="J2671">
        <v>-5.8712278533618001</v>
      </c>
      <c r="K2671">
        <v>9.3283323894802201</v>
      </c>
      <c r="L2671">
        <v>10.8565585450415</v>
      </c>
      <c r="M2671">
        <v>52.763873257697099</v>
      </c>
      <c r="N2671">
        <v>1.8704980774914599</v>
      </c>
      <c r="O2671">
        <v>36.892177589851997</v>
      </c>
      <c r="P2671">
        <v>31.3888888888888</v>
      </c>
    </row>
    <row r="2672" spans="1:17" hidden="1" x14ac:dyDescent="0.3">
      <c r="A2672" t="s">
        <v>5506</v>
      </c>
      <c r="B2672" t="s">
        <v>5507</v>
      </c>
      <c r="C2672" t="str">
        <f>IFERROR(VLOOKUP(Table1[[#This Row],[Ticker]],[1]!Table1[[Symbol]:[Industry]],2,FALSE),"-")</f>
        <v>-</v>
      </c>
      <c r="D2672" t="s">
        <v>140</v>
      </c>
      <c r="E2672">
        <v>134.858925</v>
      </c>
      <c r="F2672">
        <v>42.15</v>
      </c>
      <c r="K2672">
        <v>41.094271927697299</v>
      </c>
      <c r="L2672">
        <v>39.061986140059297</v>
      </c>
      <c r="M2672">
        <v>77.450142708280893</v>
      </c>
      <c r="N2672">
        <v>1</v>
      </c>
      <c r="Q2672">
        <v>5.6226245136147997E-2</v>
      </c>
    </row>
    <row r="2673" spans="1:17" hidden="1" x14ac:dyDescent="0.3">
      <c r="A2673" t="s">
        <v>5508</v>
      </c>
      <c r="B2673" t="s">
        <v>5509</v>
      </c>
      <c r="C2673" t="str">
        <f>IFERROR(VLOOKUP(Table1[[#This Row],[Ticker]],[1]!Table1[[Symbol]:[Industry]],2,FALSE),"-")</f>
        <v>-</v>
      </c>
      <c r="D2673" t="s">
        <v>21</v>
      </c>
      <c r="E2673">
        <v>134.82201289599999</v>
      </c>
      <c r="F2673">
        <v>8.02</v>
      </c>
      <c r="G2673">
        <v>10.227379708721701</v>
      </c>
      <c r="H2673">
        <v>3.5667389231117799</v>
      </c>
      <c r="I2673">
        <v>54.230296436483599</v>
      </c>
      <c r="J2673">
        <v>-8.0961695783035292</v>
      </c>
      <c r="K2673">
        <v>7.5502811824650804</v>
      </c>
      <c r="L2673">
        <v>6.2067701276064797</v>
      </c>
      <c r="M2673">
        <v>33.128940563957599</v>
      </c>
      <c r="N2673">
        <v>0.37865718023832201</v>
      </c>
      <c r="O2673">
        <v>12.219451371570999</v>
      </c>
      <c r="P2673">
        <v>113.86666666666601</v>
      </c>
      <c r="Q2673">
        <v>-2.0183330614100999E-2</v>
      </c>
    </row>
    <row r="2674" spans="1:17" hidden="1" x14ac:dyDescent="0.3">
      <c r="A2674" t="s">
        <v>5510</v>
      </c>
      <c r="B2674" t="s">
        <v>5511</v>
      </c>
      <c r="C2674" t="str">
        <f>IFERROR(VLOOKUP(Table1[[#This Row],[Ticker]],[1]!Table1[[Symbol]:[Industry]],2,FALSE),"-")</f>
        <v>-</v>
      </c>
      <c r="E2674">
        <v>134.5449864</v>
      </c>
      <c r="F2674">
        <v>99.66</v>
      </c>
      <c r="G2674">
        <v>477.96419766026003</v>
      </c>
      <c r="H2674">
        <v>-17.5349848789918</v>
      </c>
      <c r="I2674">
        <v>-47.277715545332399</v>
      </c>
      <c r="J2674">
        <v>7.1695563159139901</v>
      </c>
      <c r="K2674">
        <v>108.650674071214</v>
      </c>
      <c r="L2674">
        <v>111.89103608496799</v>
      </c>
      <c r="M2674">
        <v>64.086604728046197</v>
      </c>
      <c r="N2674">
        <v>1.5065469897016599</v>
      </c>
      <c r="O2674">
        <v>154.81637567730201</v>
      </c>
      <c r="P2674">
        <v>503.634161114476</v>
      </c>
    </row>
    <row r="2675" spans="1:17" hidden="1" x14ac:dyDescent="0.3">
      <c r="A2675" t="s">
        <v>5512</v>
      </c>
      <c r="B2675" t="s">
        <v>5513</v>
      </c>
      <c r="C2675" t="str">
        <f>IFERROR(VLOOKUP(Table1[[#This Row],[Ticker]],[1]!Table1[[Symbol]:[Industry]],2,FALSE),"-")</f>
        <v>-</v>
      </c>
      <c r="E2675">
        <v>134.51120520000001</v>
      </c>
      <c r="F2675">
        <v>193.15</v>
      </c>
      <c r="G2675">
        <v>61.219247963297697</v>
      </c>
      <c r="H2675">
        <v>-1.87987359992581</v>
      </c>
      <c r="I2675">
        <v>10.827413788891</v>
      </c>
      <c r="J2675">
        <v>1.9315011094218699</v>
      </c>
      <c r="K2675">
        <v>179.492765120396</v>
      </c>
      <c r="L2675">
        <v>158.86661178925999</v>
      </c>
      <c r="M2675">
        <v>73.036742907454297</v>
      </c>
      <c r="N2675">
        <v>0.83448248820152005</v>
      </c>
      <c r="O2675">
        <v>42.376391405643197</v>
      </c>
      <c r="P2675">
        <v>98.102564102564102</v>
      </c>
      <c r="Q2675">
        <v>9.8502098699794996E-2</v>
      </c>
    </row>
    <row r="2676" spans="1:17" hidden="1" x14ac:dyDescent="0.3">
      <c r="A2676" t="s">
        <v>5514</v>
      </c>
      <c r="B2676" t="s">
        <v>5515</v>
      </c>
      <c r="C2676" t="str">
        <f>IFERROR(VLOOKUP(Table1[[#This Row],[Ticker]],[1]!Table1[[Symbol]:[Industry]],2,FALSE),"-")</f>
        <v>-</v>
      </c>
      <c r="D2676" t="s">
        <v>623</v>
      </c>
      <c r="E2676">
        <v>134.4976168</v>
      </c>
      <c r="F2676">
        <v>122</v>
      </c>
      <c r="G2676">
        <v>55.3389386229357</v>
      </c>
      <c r="H2676">
        <v>28.699224897491401</v>
      </c>
      <c r="I2676">
        <v>-17.992703200017001</v>
      </c>
      <c r="J2676">
        <v>-1.7792395705160899</v>
      </c>
      <c r="K2676">
        <v>104.07348227319299</v>
      </c>
      <c r="L2676">
        <v>98.640618591360493</v>
      </c>
      <c r="M2676">
        <v>72.177379143647002</v>
      </c>
      <c r="N2676">
        <v>3.0900506637949801</v>
      </c>
      <c r="O2676">
        <v>36.721311475409799</v>
      </c>
      <c r="P2676">
        <v>84.429327286470098</v>
      </c>
      <c r="Q2676">
        <v>3.9980651237113002E-2</v>
      </c>
    </row>
    <row r="2677" spans="1:17" hidden="1" x14ac:dyDescent="0.3">
      <c r="A2677" t="s">
        <v>5516</v>
      </c>
      <c r="B2677" t="s">
        <v>5517</v>
      </c>
      <c r="C2677" t="str">
        <f>IFERROR(VLOOKUP(Table1[[#This Row],[Ticker]],[1]!Table1[[Symbol]:[Industry]],2,FALSE),"-")</f>
        <v>-</v>
      </c>
      <c r="D2677" t="s">
        <v>78</v>
      </c>
      <c r="E2677">
        <v>134.24528000000001</v>
      </c>
      <c r="F2677">
        <v>60.58</v>
      </c>
      <c r="G2677">
        <v>53.032101442539599</v>
      </c>
      <c r="H2677">
        <v>-2.75083126779862</v>
      </c>
      <c r="I2677">
        <v>-0.41400528641060103</v>
      </c>
      <c r="J2677">
        <v>-5.7299012613309799</v>
      </c>
      <c r="K2677">
        <v>59.016799043227998</v>
      </c>
      <c r="L2677">
        <v>52.803079148013701</v>
      </c>
      <c r="M2677">
        <v>39.823700218847797</v>
      </c>
      <c r="N2677">
        <v>1.1725914582096399</v>
      </c>
      <c r="O2677">
        <v>27.104655001650698</v>
      </c>
      <c r="P2677">
        <v>94.1666666666666</v>
      </c>
      <c r="Q2677">
        <v>8.6808700691597004E-2</v>
      </c>
    </row>
    <row r="2678" spans="1:17" hidden="1" x14ac:dyDescent="0.3">
      <c r="A2678" t="s">
        <v>5518</v>
      </c>
      <c r="B2678" t="s">
        <v>5519</v>
      </c>
      <c r="C2678" t="str">
        <f>IFERROR(VLOOKUP(Table1[[#This Row],[Ticker]],[1]!Table1[[Symbol]:[Industry]],2,FALSE),"-")</f>
        <v>-</v>
      </c>
      <c r="D2678" t="s">
        <v>409</v>
      </c>
      <c r="E2678">
        <v>133.99401520000001</v>
      </c>
      <c r="F2678">
        <v>194</v>
      </c>
      <c r="G2678">
        <v>127.593744117586</v>
      </c>
      <c r="H2678">
        <v>-27.891693494846098</v>
      </c>
      <c r="I2678">
        <v>49.065704058556904</v>
      </c>
      <c r="J2678">
        <v>-5.1651154342538996</v>
      </c>
      <c r="K2678">
        <v>213.884765815088</v>
      </c>
      <c r="L2678">
        <v>166.29373326790301</v>
      </c>
      <c r="M2678">
        <v>27.744250716536001</v>
      </c>
      <c r="N2678">
        <v>1.0070026323594801</v>
      </c>
      <c r="O2678">
        <v>43.427835051546303</v>
      </c>
      <c r="P2678">
        <v>191.597775439651</v>
      </c>
      <c r="Q2678">
        <v>7.3973842794920003E-2</v>
      </c>
    </row>
    <row r="2679" spans="1:17" hidden="1" x14ac:dyDescent="0.3">
      <c r="A2679" t="s">
        <v>5520</v>
      </c>
      <c r="B2679" t="s">
        <v>5521</v>
      </c>
      <c r="C2679" t="str">
        <f>IFERROR(VLOOKUP(Table1[[#This Row],[Ticker]],[1]!Table1[[Symbol]:[Industry]],2,FALSE),"-")</f>
        <v>-</v>
      </c>
      <c r="D2679" t="s">
        <v>130</v>
      </c>
      <c r="E2679">
        <v>133.9518655</v>
      </c>
      <c r="F2679">
        <v>290.64999999999998</v>
      </c>
      <c r="G2679">
        <v>162.016862241122</v>
      </c>
      <c r="H2679">
        <v>-7.8658672319329996</v>
      </c>
      <c r="I2679">
        <v>-3.8157062468156702</v>
      </c>
      <c r="J2679">
        <v>-1.3700427639414099</v>
      </c>
      <c r="K2679">
        <v>294.32993648777199</v>
      </c>
      <c r="L2679">
        <v>257.80867204429802</v>
      </c>
      <c r="M2679">
        <v>46.320943649538201</v>
      </c>
      <c r="N2679">
        <v>0.97287678703192704</v>
      </c>
      <c r="O2679">
        <v>35.0593497333562</v>
      </c>
      <c r="P2679">
        <v>187.686825695338</v>
      </c>
      <c r="Q2679">
        <v>0.19602042242989201</v>
      </c>
    </row>
    <row r="2680" spans="1:17" hidden="1" x14ac:dyDescent="0.3">
      <c r="A2680" t="s">
        <v>5522</v>
      </c>
      <c r="B2680" t="s">
        <v>5523</v>
      </c>
      <c r="C2680" t="str">
        <f>IFERROR(VLOOKUP(Table1[[#This Row],[Ticker]],[1]!Table1[[Symbol]:[Industry]],2,FALSE),"-")</f>
        <v>-</v>
      </c>
      <c r="E2680">
        <v>133.934612778</v>
      </c>
      <c r="F2680">
        <v>3.06</v>
      </c>
      <c r="G2680">
        <v>41.543151299882801</v>
      </c>
      <c r="H2680">
        <v>1.64128698110355</v>
      </c>
      <c r="I2680">
        <v>-13.187951376916599</v>
      </c>
      <c r="J2680">
        <v>2.5677060197825901</v>
      </c>
      <c r="K2680">
        <v>3.2074784053343302</v>
      </c>
      <c r="L2680">
        <v>3.11798741276086</v>
      </c>
      <c r="M2680">
        <v>39.873601129375203</v>
      </c>
      <c r="N2680">
        <v>2.01817021031684</v>
      </c>
      <c r="O2680">
        <v>102.28758169934601</v>
      </c>
      <c r="P2680">
        <v>131.81818181818099</v>
      </c>
      <c r="Q2680">
        <v>0.17502337268968901</v>
      </c>
    </row>
    <row r="2681" spans="1:17" hidden="1" x14ac:dyDescent="0.3">
      <c r="A2681" t="s">
        <v>5524</v>
      </c>
      <c r="B2681" t="s">
        <v>5525</v>
      </c>
      <c r="C2681" t="str">
        <f>IFERROR(VLOOKUP(Table1[[#This Row],[Ticker]],[1]!Table1[[Symbol]:[Industry]],2,FALSE),"-")</f>
        <v>-</v>
      </c>
      <c r="D2681" t="s">
        <v>62</v>
      </c>
      <c r="E2681">
        <v>133.90649999999999</v>
      </c>
      <c r="F2681">
        <v>120.8</v>
      </c>
      <c r="G2681">
        <v>-42.186895036800202</v>
      </c>
      <c r="H2681">
        <v>-18.705814745214699</v>
      </c>
      <c r="I2681">
        <v>-27.7818060364243</v>
      </c>
      <c r="J2681">
        <v>-7.62551818245527</v>
      </c>
      <c r="O2681">
        <v>31.953642384105901</v>
      </c>
      <c r="P2681">
        <v>6.9026548672566301</v>
      </c>
    </row>
    <row r="2682" spans="1:17" hidden="1" x14ac:dyDescent="0.3">
      <c r="A2682" t="s">
        <v>5526</v>
      </c>
      <c r="B2682" t="s">
        <v>5527</v>
      </c>
      <c r="C2682" t="str">
        <f>IFERROR(VLOOKUP(Table1[[#This Row],[Ticker]],[1]!Table1[[Symbol]:[Industry]],2,FALSE),"-")</f>
        <v>-</v>
      </c>
      <c r="D2682" t="s">
        <v>944</v>
      </c>
      <c r="E2682">
        <v>133.81988977999899</v>
      </c>
      <c r="F2682">
        <v>157.66999999999999</v>
      </c>
      <c r="G2682">
        <v>3.56774146381722</v>
      </c>
      <c r="H2682">
        <v>-5.3751162145449101</v>
      </c>
      <c r="I2682">
        <v>-26.037847426812601</v>
      </c>
      <c r="J2682">
        <v>-8.9255110225901699</v>
      </c>
      <c r="K2682">
        <v>162.06202579916101</v>
      </c>
      <c r="L2682">
        <v>154.89357944154901</v>
      </c>
      <c r="M2682">
        <v>45.310776509241798</v>
      </c>
      <c r="N2682">
        <v>1.1496411865171201</v>
      </c>
      <c r="O2682">
        <v>23.612608612925701</v>
      </c>
      <c r="P2682">
        <v>57.3552894211576</v>
      </c>
      <c r="Q2682">
        <v>7.5764444325905997E-2</v>
      </c>
    </row>
    <row r="2683" spans="1:17" hidden="1" x14ac:dyDescent="0.3">
      <c r="A2683" t="s">
        <v>5528</v>
      </c>
      <c r="B2683" t="s">
        <v>5529</v>
      </c>
      <c r="C2683" t="str">
        <f>IFERROR(VLOOKUP(Table1[[#This Row],[Ticker]],[1]!Table1[[Symbol]:[Industry]],2,FALSE),"-")</f>
        <v>-</v>
      </c>
      <c r="D2683" t="s">
        <v>288</v>
      </c>
      <c r="E2683">
        <v>133.19425000000001</v>
      </c>
      <c r="F2683">
        <v>58.1</v>
      </c>
      <c r="G2683">
        <v>-27.262104375624698</v>
      </c>
      <c r="H2683">
        <v>-3.04686270704613</v>
      </c>
      <c r="I2683">
        <v>-15.689944366654199</v>
      </c>
      <c r="J2683">
        <v>-5.5461113137661098</v>
      </c>
      <c r="K2683">
        <v>51.821487098316098</v>
      </c>
      <c r="L2683">
        <v>52.451203183575799</v>
      </c>
      <c r="M2683">
        <v>78.359158963044806</v>
      </c>
      <c r="N2683">
        <v>2.2411735508959998</v>
      </c>
      <c r="O2683">
        <v>27.194492254733198</v>
      </c>
      <c r="P2683">
        <v>31.6863100634632</v>
      </c>
      <c r="Q2683">
        <v>7.6228510483299997E-3</v>
      </c>
    </row>
    <row r="2684" spans="1:17" hidden="1" x14ac:dyDescent="0.3">
      <c r="A2684" t="s">
        <v>5530</v>
      </c>
      <c r="B2684" t="s">
        <v>5531</v>
      </c>
      <c r="C2684" t="str">
        <f>IFERROR(VLOOKUP(Table1[[#This Row],[Ticker]],[1]!Table1[[Symbol]:[Industry]],2,FALSE),"-")</f>
        <v>-</v>
      </c>
      <c r="D2684" t="s">
        <v>140</v>
      </c>
      <c r="E2684">
        <v>133.00443147999999</v>
      </c>
      <c r="F2684">
        <v>19.100000000000001</v>
      </c>
      <c r="G2684">
        <v>380.96133628053201</v>
      </c>
      <c r="H2684">
        <v>17.913499560655499</v>
      </c>
      <c r="I2684">
        <v>33.982273835133697</v>
      </c>
      <c r="J2684">
        <v>3.42845163381768</v>
      </c>
      <c r="K2684">
        <v>15.8551409070883</v>
      </c>
      <c r="L2684">
        <v>12.715882257449801</v>
      </c>
      <c r="M2684">
        <v>64.112868541164701</v>
      </c>
      <c r="N2684">
        <v>2.3090568409460999</v>
      </c>
      <c r="O2684">
        <v>18.952879581151802</v>
      </c>
      <c r="P2684">
        <v>421.857923497267</v>
      </c>
      <c r="Q2684">
        <v>7.3538569335998005E-2</v>
      </c>
    </row>
    <row r="2685" spans="1:17" hidden="1" x14ac:dyDescent="0.3">
      <c r="A2685" t="s">
        <v>5532</v>
      </c>
      <c r="B2685" t="s">
        <v>5533</v>
      </c>
      <c r="C2685" t="str">
        <f>IFERROR(VLOOKUP(Table1[[#This Row],[Ticker]],[1]!Table1[[Symbol]:[Industry]],2,FALSE),"-")</f>
        <v>-</v>
      </c>
      <c r="D2685" t="s">
        <v>146</v>
      </c>
      <c r="E2685">
        <v>132.71811210000001</v>
      </c>
      <c r="F2685">
        <v>34.06</v>
      </c>
      <c r="G2685">
        <v>-91.056142316004099</v>
      </c>
      <c r="H2685">
        <v>-13.1312410213514</v>
      </c>
      <c r="I2685">
        <v>-70.909424216872793</v>
      </c>
      <c r="J2685">
        <v>-8.1740027040818504</v>
      </c>
      <c r="K2685">
        <v>37.365381156635998</v>
      </c>
      <c r="M2685">
        <v>30.828787690449701</v>
      </c>
      <c r="N2685">
        <v>0.36362790586984101</v>
      </c>
      <c r="O2685">
        <v>219.142689371697</v>
      </c>
      <c r="P2685">
        <v>10.4051863857374</v>
      </c>
    </row>
    <row r="2686" spans="1:17" hidden="1" x14ac:dyDescent="0.3">
      <c r="A2686" t="s">
        <v>5534</v>
      </c>
      <c r="B2686" t="s">
        <v>5535</v>
      </c>
      <c r="C2686" t="str">
        <f>IFERROR(VLOOKUP(Table1[[#This Row],[Ticker]],[1]!Table1[[Symbol]:[Industry]],2,FALSE),"-")</f>
        <v>-</v>
      </c>
      <c r="D2686" t="s">
        <v>647</v>
      </c>
      <c r="E2686">
        <v>132.68573699999999</v>
      </c>
      <c r="F2686">
        <v>3.89</v>
      </c>
      <c r="G2686">
        <v>360.58003654578403</v>
      </c>
      <c r="H2686">
        <v>-14.550359210542601</v>
      </c>
      <c r="I2686">
        <v>25.2263536163357</v>
      </c>
      <c r="J2686">
        <v>1.79902589979351</v>
      </c>
      <c r="K2686">
        <v>3.7099614909141199</v>
      </c>
      <c r="L2686">
        <v>2.9032801905880299</v>
      </c>
      <c r="M2686">
        <v>55.916142546630603</v>
      </c>
      <c r="N2686">
        <v>0.76960687590716903</v>
      </c>
      <c r="O2686">
        <v>15.424164524421499</v>
      </c>
      <c r="P2686">
        <v>418.666666666666</v>
      </c>
    </row>
    <row r="2687" spans="1:17" hidden="1" x14ac:dyDescent="0.3">
      <c r="A2687" t="s">
        <v>5536</v>
      </c>
      <c r="B2687" t="s">
        <v>5537</v>
      </c>
      <c r="C2687" t="str">
        <f>IFERROR(VLOOKUP(Table1[[#This Row],[Ticker]],[1]!Table1[[Symbol]:[Industry]],2,FALSE),"-")</f>
        <v>-</v>
      </c>
      <c r="E2687">
        <v>132.626384</v>
      </c>
      <c r="F2687">
        <v>93.32</v>
      </c>
      <c r="G2687">
        <v>-18.4055956381236</v>
      </c>
      <c r="H2687">
        <v>-6.6740192669815901</v>
      </c>
      <c r="I2687">
        <v>-33.853012156037899</v>
      </c>
      <c r="J2687">
        <v>-0.94260692474087604</v>
      </c>
      <c r="K2687">
        <v>94.778917312832405</v>
      </c>
      <c r="L2687">
        <v>97.130444784620195</v>
      </c>
      <c r="M2687">
        <v>54.781082895774901</v>
      </c>
      <c r="N2687">
        <v>1.19898045879354</v>
      </c>
      <c r="O2687">
        <v>48.628375482211702</v>
      </c>
      <c r="P2687">
        <v>12.9782082324455</v>
      </c>
    </row>
    <row r="2688" spans="1:17" hidden="1" x14ac:dyDescent="0.3">
      <c r="A2688" t="s">
        <v>5538</v>
      </c>
      <c r="B2688" t="s">
        <v>5539</v>
      </c>
      <c r="C2688" t="str">
        <f>IFERROR(VLOOKUP(Table1[[#This Row],[Ticker]],[1]!Table1[[Symbol]:[Industry]],2,FALSE),"-")</f>
        <v>-</v>
      </c>
      <c r="D2688" t="s">
        <v>1391</v>
      </c>
      <c r="E2688">
        <v>132.426705666</v>
      </c>
      <c r="F2688">
        <v>43.13</v>
      </c>
      <c r="G2688">
        <v>34.664609036490702</v>
      </c>
      <c r="H2688">
        <v>24.201959898919299</v>
      </c>
      <c r="I2688">
        <v>-25.6044970953491</v>
      </c>
      <c r="J2688">
        <v>20.451799016248899</v>
      </c>
      <c r="K2688">
        <v>34.002560964964999</v>
      </c>
      <c r="L2688">
        <v>37.328706983319897</v>
      </c>
      <c r="M2688">
        <v>93.869848287544798</v>
      </c>
      <c r="N2688">
        <v>3.94954715919669</v>
      </c>
      <c r="O2688">
        <v>30.999304428472001</v>
      </c>
      <c r="P2688">
        <v>78.592132505175996</v>
      </c>
      <c r="Q2688">
        <v>5.3828934935056999E-2</v>
      </c>
    </row>
    <row r="2689" spans="1:17" hidden="1" x14ac:dyDescent="0.3">
      <c r="A2689" t="s">
        <v>5540</v>
      </c>
      <c r="B2689" t="s">
        <v>5541</v>
      </c>
      <c r="C2689" t="str">
        <f>IFERROR(VLOOKUP(Table1[[#This Row],[Ticker]],[1]!Table1[[Symbol]:[Industry]],2,FALSE),"-")</f>
        <v>-</v>
      </c>
      <c r="D2689" t="s">
        <v>308</v>
      </c>
      <c r="E2689">
        <v>132.32403525000001</v>
      </c>
      <c r="F2689">
        <v>117.75</v>
      </c>
      <c r="G2689">
        <v>85.920333041741301</v>
      </c>
      <c r="H2689">
        <v>-8.0698130077742096</v>
      </c>
      <c r="I2689">
        <v>-25.001138190103401</v>
      </c>
      <c r="J2689">
        <v>-5.52225974829613</v>
      </c>
      <c r="K2689">
        <v>120.875950833427</v>
      </c>
      <c r="L2689">
        <v>108.888725970203</v>
      </c>
      <c r="M2689">
        <v>40.3163782739148</v>
      </c>
      <c r="N2689">
        <v>0.78073770491803196</v>
      </c>
      <c r="O2689">
        <v>26.9639065817409</v>
      </c>
      <c r="P2689">
        <v>119.88795518207201</v>
      </c>
      <c r="Q2689">
        <v>0.17714592131387599</v>
      </c>
    </row>
    <row r="2690" spans="1:17" hidden="1" x14ac:dyDescent="0.3">
      <c r="A2690" t="s">
        <v>5542</v>
      </c>
      <c r="B2690" t="s">
        <v>5543</v>
      </c>
      <c r="C2690" t="str">
        <f>IFERROR(VLOOKUP(Table1[[#This Row],[Ticker]],[1]!Table1[[Symbol]:[Industry]],2,FALSE),"-")</f>
        <v>-</v>
      </c>
      <c r="E2690">
        <v>132.14130750000001</v>
      </c>
      <c r="F2690">
        <v>179.25</v>
      </c>
      <c r="G2690">
        <v>-35.820339394065101</v>
      </c>
      <c r="H2690">
        <v>16.3370177437133</v>
      </c>
      <c r="I2690">
        <v>-21.415250393689298</v>
      </c>
      <c r="J2690">
        <v>-9.6324458020797401</v>
      </c>
      <c r="K2690">
        <v>171.96854896390599</v>
      </c>
      <c r="M2690">
        <v>42.215254429219499</v>
      </c>
      <c r="N2690">
        <v>3.2575834526062999</v>
      </c>
      <c r="O2690">
        <v>21.0599721059972</v>
      </c>
      <c r="P2690">
        <v>28.035714285714199</v>
      </c>
    </row>
    <row r="2691" spans="1:17" hidden="1" x14ac:dyDescent="0.3">
      <c r="A2691" t="s">
        <v>5544</v>
      </c>
      <c r="B2691" t="s">
        <v>5545</v>
      </c>
      <c r="C2691" t="str">
        <f>IFERROR(VLOOKUP(Table1[[#This Row],[Ticker]],[1]!Table1[[Symbol]:[Industry]],2,FALSE),"-")</f>
        <v>-</v>
      </c>
      <c r="D2691" t="s">
        <v>338</v>
      </c>
      <c r="E2691">
        <v>132</v>
      </c>
      <c r="F2691">
        <v>330</v>
      </c>
      <c r="G2691">
        <v>109.70806792952099</v>
      </c>
      <c r="H2691">
        <v>-1.65263193781536</v>
      </c>
      <c r="I2691">
        <v>120.15167533578099</v>
      </c>
      <c r="J2691">
        <v>1.5931418878353101</v>
      </c>
      <c r="K2691">
        <v>257.97448701951402</v>
      </c>
      <c r="M2691">
        <v>51.557183520619802</v>
      </c>
      <c r="N2691">
        <v>0.53807947019867497</v>
      </c>
      <c r="O2691">
        <v>13.560606060606</v>
      </c>
      <c r="P2691">
        <v>153.84615384615299</v>
      </c>
    </row>
    <row r="2692" spans="1:17" hidden="1" x14ac:dyDescent="0.3">
      <c r="A2692" t="s">
        <v>5546</v>
      </c>
      <c r="B2692" t="s">
        <v>5547</v>
      </c>
      <c r="C2692" t="str">
        <f>IFERROR(VLOOKUP(Table1[[#This Row],[Ticker]],[1]!Table1[[Symbol]:[Industry]],2,FALSE),"-")</f>
        <v>-</v>
      </c>
      <c r="E2692">
        <v>131.94999999999999</v>
      </c>
      <c r="F2692">
        <v>20.3</v>
      </c>
      <c r="G2692">
        <v>49.330036545784402</v>
      </c>
      <c r="H2692">
        <v>26.046975392027498</v>
      </c>
      <c r="I2692">
        <v>10.146608799748799</v>
      </c>
      <c r="J2692">
        <v>-3.4909297717459999</v>
      </c>
      <c r="K2692">
        <v>16.846323560630101</v>
      </c>
      <c r="L2692">
        <v>17.672294330963201</v>
      </c>
      <c r="M2692">
        <v>76.699166882015305</v>
      </c>
      <c r="N2692">
        <v>1.4692920211986</v>
      </c>
      <c r="O2692">
        <v>0.93596059113298902</v>
      </c>
      <c r="P2692">
        <v>99.606686332349994</v>
      </c>
      <c r="Q2692">
        <v>6.2937669365009996E-2</v>
      </c>
    </row>
    <row r="2693" spans="1:17" hidden="1" x14ac:dyDescent="0.3">
      <c r="A2693" t="s">
        <v>5548</v>
      </c>
      <c r="B2693" t="s">
        <v>5549</v>
      </c>
      <c r="C2693" t="str">
        <f>IFERROR(VLOOKUP(Table1[[#This Row],[Ticker]],[1]!Table1[[Symbol]:[Industry]],2,FALSE),"-")</f>
        <v>-</v>
      </c>
      <c r="D2693" t="s">
        <v>409</v>
      </c>
      <c r="E2693">
        <v>131.93619200000001</v>
      </c>
      <c r="F2693">
        <v>160</v>
      </c>
      <c r="G2693">
        <v>10.699072427599001</v>
      </c>
      <c r="H2693">
        <v>-9.9125318507831501</v>
      </c>
      <c r="I2693">
        <v>-10.477472879036499</v>
      </c>
      <c r="J2693">
        <v>0.50207999820692095</v>
      </c>
      <c r="K2693">
        <v>166.39094493805999</v>
      </c>
      <c r="L2693">
        <v>154.65541833308399</v>
      </c>
      <c r="M2693">
        <v>38.196392511152801</v>
      </c>
      <c r="N2693">
        <v>0.52218672900553698</v>
      </c>
      <c r="O2693">
        <v>34.875</v>
      </c>
      <c r="P2693">
        <v>61.864116503197302</v>
      </c>
      <c r="Q2693">
        <v>7.8962832922369997E-2</v>
      </c>
    </row>
    <row r="2694" spans="1:17" hidden="1" x14ac:dyDescent="0.3">
      <c r="A2694" t="s">
        <v>5550</v>
      </c>
      <c r="B2694" t="s">
        <v>5551</v>
      </c>
      <c r="C2694" t="str">
        <f>IFERROR(VLOOKUP(Table1[[#This Row],[Ticker]],[1]!Table1[[Symbol]:[Industry]],2,FALSE),"-")</f>
        <v>-</v>
      </c>
      <c r="D2694" t="s">
        <v>140</v>
      </c>
      <c r="E2694">
        <v>131.78514240000001</v>
      </c>
      <c r="F2694">
        <v>26.56</v>
      </c>
      <c r="G2694">
        <v>95.663369879117695</v>
      </c>
      <c r="H2694">
        <v>46.901025136525099</v>
      </c>
      <c r="I2694">
        <v>66.990159103207205</v>
      </c>
      <c r="J2694">
        <v>31.4100179514442</v>
      </c>
      <c r="K2694">
        <v>17.7484063832066</v>
      </c>
      <c r="L2694">
        <v>15.1292792113742</v>
      </c>
      <c r="M2694">
        <v>97.774393760678905</v>
      </c>
      <c r="N2694">
        <v>3.3835212266340502</v>
      </c>
      <c r="O2694">
        <v>0</v>
      </c>
      <c r="P2694">
        <v>184.978540772532</v>
      </c>
      <c r="Q2694">
        <v>9.4829621272709996E-2</v>
      </c>
    </row>
    <row r="2695" spans="1:17" hidden="1" x14ac:dyDescent="0.3">
      <c r="A2695" t="s">
        <v>5552</v>
      </c>
      <c r="B2695" t="s">
        <v>5553</v>
      </c>
      <c r="C2695" t="str">
        <f>IFERROR(VLOOKUP(Table1[[#This Row],[Ticker]],[1]!Table1[[Symbol]:[Industry]],2,FALSE),"-")</f>
        <v>-</v>
      </c>
      <c r="D2695" t="s">
        <v>710</v>
      </c>
      <c r="E2695">
        <v>131.70127500000001</v>
      </c>
      <c r="F2695">
        <v>265.5</v>
      </c>
      <c r="G2695">
        <v>21.666329553553599</v>
      </c>
      <c r="H2695">
        <v>-9.1397009033325904</v>
      </c>
      <c r="I2695">
        <v>-8.5768063819000293</v>
      </c>
      <c r="J2695">
        <v>-0.196169578303516</v>
      </c>
      <c r="K2695">
        <v>263.54726390780399</v>
      </c>
      <c r="L2695">
        <v>234.639791975468</v>
      </c>
      <c r="M2695">
        <v>39.521547272050903</v>
      </c>
      <c r="N2695">
        <v>0.49528070298487997</v>
      </c>
      <c r="O2695">
        <v>18.2674199623352</v>
      </c>
      <c r="P2695">
        <v>49.031714847038998</v>
      </c>
      <c r="Q2695">
        <v>2.7106141448535001E-2</v>
      </c>
    </row>
    <row r="2696" spans="1:17" hidden="1" x14ac:dyDescent="0.3">
      <c r="A2696" t="s">
        <v>5554</v>
      </c>
      <c r="B2696" t="s">
        <v>5555</v>
      </c>
      <c r="C2696" t="str">
        <f>IFERROR(VLOOKUP(Table1[[#This Row],[Ticker]],[1]!Table1[[Symbol]:[Industry]],2,FALSE),"-")</f>
        <v>-</v>
      </c>
      <c r="D2696" t="s">
        <v>213</v>
      </c>
      <c r="E2696">
        <v>131.664931752</v>
      </c>
      <c r="F2696">
        <v>55.92</v>
      </c>
      <c r="G2696">
        <v>-23.5143185875732</v>
      </c>
      <c r="H2696">
        <v>-12.417331687606801</v>
      </c>
      <c r="I2696">
        <v>-49.942361020349097</v>
      </c>
      <c r="J2696">
        <v>-5.9132579881754399</v>
      </c>
      <c r="K2696">
        <v>59.887660368901898</v>
      </c>
      <c r="L2696">
        <v>65.461573721890701</v>
      </c>
      <c r="M2696">
        <v>31.366008170531</v>
      </c>
      <c r="N2696">
        <v>0.68151817816794702</v>
      </c>
      <c r="O2696">
        <v>70.600858369098702</v>
      </c>
      <c r="P2696">
        <v>8.0370942812982999</v>
      </c>
      <c r="Q2696">
        <v>-4.9452993140003003E-2</v>
      </c>
    </row>
    <row r="2697" spans="1:17" hidden="1" x14ac:dyDescent="0.3">
      <c r="A2697" t="s">
        <v>5556</v>
      </c>
      <c r="B2697" t="s">
        <v>5557</v>
      </c>
      <c r="C2697" t="str">
        <f>IFERROR(VLOOKUP(Table1[[#This Row],[Ticker]],[1]!Table1[[Symbol]:[Industry]],2,FALSE),"-")</f>
        <v>-</v>
      </c>
      <c r="D2697" t="s">
        <v>75</v>
      </c>
      <c r="E2697">
        <v>131.37988150000001</v>
      </c>
      <c r="F2697">
        <v>1465</v>
      </c>
      <c r="G2697">
        <v>6.1932228644163096</v>
      </c>
      <c r="H2697">
        <v>-4.7026319378153598</v>
      </c>
      <c r="I2697">
        <v>-4.33056788449663</v>
      </c>
      <c r="J2697">
        <v>-6.3819762241054399</v>
      </c>
      <c r="K2697">
        <v>1440.94150400991</v>
      </c>
      <c r="L2697">
        <v>1364.74097644371</v>
      </c>
      <c r="M2697">
        <v>56.498048453489702</v>
      </c>
      <c r="N2697">
        <v>1.58025228360156</v>
      </c>
      <c r="O2697">
        <v>10.9180887372013</v>
      </c>
      <c r="P2697">
        <v>40.191387559808597</v>
      </c>
      <c r="Q2697">
        <v>2.5021953549344E-2</v>
      </c>
    </row>
    <row r="2698" spans="1:17" hidden="1" x14ac:dyDescent="0.3">
      <c r="A2698" t="s">
        <v>5558</v>
      </c>
      <c r="B2698" t="s">
        <v>5559</v>
      </c>
      <c r="C2698" t="str">
        <f>IFERROR(VLOOKUP(Table1[[#This Row],[Ticker]],[1]!Table1[[Symbol]:[Industry]],2,FALSE),"-")</f>
        <v>-</v>
      </c>
      <c r="D2698" t="s">
        <v>1161</v>
      </c>
      <c r="E2698">
        <v>131.20750187900001</v>
      </c>
      <c r="F2698">
        <v>22.79</v>
      </c>
      <c r="G2698">
        <v>-5.6594315953424497</v>
      </c>
      <c r="H2698">
        <v>-4.2466584864879398</v>
      </c>
      <c r="I2698">
        <v>-36.025521532083303</v>
      </c>
      <c r="J2698">
        <v>-7.2937255071206103E-2</v>
      </c>
      <c r="K2698">
        <v>23.113220131515099</v>
      </c>
      <c r="L2698">
        <v>23.011614194811798</v>
      </c>
      <c r="M2698">
        <v>59.104845371172502</v>
      </c>
      <c r="N2698">
        <v>0.72299738774061995</v>
      </c>
      <c r="O2698">
        <v>55.682316805616402</v>
      </c>
      <c r="P2698">
        <v>28.033707865168498</v>
      </c>
      <c r="Q2698">
        <v>4.4005679854627E-2</v>
      </c>
    </row>
    <row r="2699" spans="1:17" hidden="1" x14ac:dyDescent="0.3">
      <c r="A2699" t="s">
        <v>5560</v>
      </c>
      <c r="B2699" t="s">
        <v>5561</v>
      </c>
      <c r="C2699" t="str">
        <f>IFERROR(VLOOKUP(Table1[[#This Row],[Ticker]],[1]!Table1[[Symbol]:[Industry]],2,FALSE),"-")</f>
        <v>-</v>
      </c>
      <c r="D2699" t="s">
        <v>21</v>
      </c>
      <c r="E2699">
        <v>131.07284018999999</v>
      </c>
      <c r="F2699">
        <v>205.05</v>
      </c>
      <c r="G2699">
        <v>15.451853476273</v>
      </c>
      <c r="H2699">
        <v>-4.77763193781536</v>
      </c>
      <c r="I2699">
        <v>-7.7042683932336198</v>
      </c>
      <c r="J2699">
        <v>-2.8321305359784801</v>
      </c>
      <c r="K2699">
        <v>203.17739194380499</v>
      </c>
      <c r="L2699">
        <v>188.61073519687599</v>
      </c>
      <c r="M2699">
        <v>58.689198728601603</v>
      </c>
      <c r="N2699">
        <v>0.77260506039574905</v>
      </c>
      <c r="O2699">
        <v>26.798341867837099</v>
      </c>
      <c r="P2699">
        <v>61.966824644549703</v>
      </c>
      <c r="Q2699">
        <v>-4.3478630938143997E-2</v>
      </c>
    </row>
    <row r="2700" spans="1:17" hidden="1" x14ac:dyDescent="0.3">
      <c r="A2700" t="s">
        <v>5562</v>
      </c>
      <c r="B2700" t="s">
        <v>5563</v>
      </c>
      <c r="C2700" t="str">
        <f>IFERROR(VLOOKUP(Table1[[#This Row],[Ticker]],[1]!Table1[[Symbol]:[Industry]],2,FALSE),"-")</f>
        <v>-</v>
      </c>
      <c r="D2700" t="s">
        <v>422</v>
      </c>
      <c r="E2700">
        <v>130.81728000000001</v>
      </c>
      <c r="F2700">
        <v>72.959999999999994</v>
      </c>
      <c r="G2700">
        <v>-48.569678132435897</v>
      </c>
      <c r="H2700">
        <v>12.109731148664901</v>
      </c>
      <c r="I2700">
        <v>-50.616495401470601</v>
      </c>
      <c r="J2700">
        <v>-4.4290934112273499</v>
      </c>
      <c r="K2700">
        <v>74.1279114716707</v>
      </c>
      <c r="L2700">
        <v>91.346846636374295</v>
      </c>
      <c r="M2700">
        <v>51.149208229986698</v>
      </c>
      <c r="N2700">
        <v>1.2267239356486399</v>
      </c>
      <c r="O2700">
        <v>130.94846491228</v>
      </c>
      <c r="P2700">
        <v>24.0605339228022</v>
      </c>
      <c r="Q2700">
        <v>0.23270762951283</v>
      </c>
    </row>
    <row r="2701" spans="1:17" hidden="1" x14ac:dyDescent="0.3">
      <c r="A2701" t="s">
        <v>5564</v>
      </c>
      <c r="B2701" t="s">
        <v>5565</v>
      </c>
      <c r="C2701" t="str">
        <f>IFERROR(VLOOKUP(Table1[[#This Row],[Ticker]],[1]!Table1[[Symbol]:[Industry]],2,FALSE),"-")</f>
        <v>-</v>
      </c>
      <c r="D2701" t="s">
        <v>550</v>
      </c>
      <c r="E2701">
        <v>130.76137270000001</v>
      </c>
      <c r="F2701">
        <v>13.9</v>
      </c>
      <c r="G2701">
        <v>-14.9129913426617</v>
      </c>
      <c r="H2701">
        <v>27.6911480813969</v>
      </c>
      <c r="I2701">
        <v>25.951315082191801</v>
      </c>
      <c r="J2701">
        <v>-4.0063800574795296</v>
      </c>
      <c r="K2701">
        <v>11.940752226122401</v>
      </c>
      <c r="L2701">
        <v>11.140804673640799</v>
      </c>
      <c r="M2701">
        <v>59.604440470672202</v>
      </c>
      <c r="N2701">
        <v>1.17396247473513</v>
      </c>
      <c r="O2701">
        <v>16.187050359712199</v>
      </c>
      <c r="P2701">
        <v>62.763466042154498</v>
      </c>
      <c r="Q2701">
        <v>-7.8597734572231001E-2</v>
      </c>
    </row>
    <row r="2702" spans="1:17" hidden="1" x14ac:dyDescent="0.3">
      <c r="A2702" t="s">
        <v>5566</v>
      </c>
      <c r="B2702" t="s">
        <v>5567</v>
      </c>
      <c r="C2702" t="str">
        <f>IFERROR(VLOOKUP(Table1[[#This Row],[Ticker]],[1]!Table1[[Symbol]:[Industry]],2,FALSE),"-")</f>
        <v>-</v>
      </c>
      <c r="D2702" t="s">
        <v>75</v>
      </c>
      <c r="E2702">
        <v>130.28031899999999</v>
      </c>
      <c r="F2702">
        <v>69.900000000000006</v>
      </c>
      <c r="G2702">
        <v>100.253546668778</v>
      </c>
      <c r="H2702">
        <v>-20.7776319378153</v>
      </c>
      <c r="I2702">
        <v>17.795294976324598</v>
      </c>
      <c r="J2702">
        <v>-10.7779877601217</v>
      </c>
      <c r="K2702">
        <v>73.312704664214607</v>
      </c>
      <c r="L2702">
        <v>54.714575877083</v>
      </c>
      <c r="M2702">
        <v>26.2148985370061</v>
      </c>
      <c r="N2702">
        <v>0.41905836711515099</v>
      </c>
      <c r="O2702">
        <v>29.728183118741001</v>
      </c>
      <c r="P2702">
        <v>191.40348345042099</v>
      </c>
      <c r="Q2702">
        <v>0.198243086437903</v>
      </c>
    </row>
    <row r="2703" spans="1:17" hidden="1" x14ac:dyDescent="0.3">
      <c r="A2703" t="s">
        <v>5568</v>
      </c>
      <c r="B2703" t="s">
        <v>5569</v>
      </c>
      <c r="C2703" t="str">
        <f>IFERROR(VLOOKUP(Table1[[#This Row],[Ticker]],[1]!Table1[[Symbol]:[Industry]],2,FALSE),"-")</f>
        <v>-</v>
      </c>
      <c r="D2703" t="s">
        <v>62</v>
      </c>
      <c r="E2703">
        <v>130.245136</v>
      </c>
      <c r="F2703">
        <v>75.95</v>
      </c>
      <c r="G2703">
        <v>-53.4398160457514</v>
      </c>
      <c r="H2703">
        <v>-10.300019997516801</v>
      </c>
      <c r="I2703">
        <v>-39.034727045375597</v>
      </c>
      <c r="J2703">
        <v>-0.57452455665850699</v>
      </c>
      <c r="K2703">
        <v>65.926614786635994</v>
      </c>
      <c r="M2703">
        <v>90.3386809500997</v>
      </c>
      <c r="N2703">
        <v>1.4246962714704601</v>
      </c>
      <c r="O2703">
        <v>50.757077024358097</v>
      </c>
      <c r="P2703">
        <v>43.844696969696898</v>
      </c>
    </row>
    <row r="2704" spans="1:17" hidden="1" x14ac:dyDescent="0.3">
      <c r="A2704" t="s">
        <v>5570</v>
      </c>
      <c r="B2704" t="s">
        <v>5571</v>
      </c>
      <c r="C2704" t="str">
        <f>IFERROR(VLOOKUP(Table1[[#This Row],[Ticker]],[1]!Table1[[Symbol]:[Industry]],2,FALSE),"-")</f>
        <v>-</v>
      </c>
      <c r="D2704" t="s">
        <v>710</v>
      </c>
      <c r="E2704">
        <v>130.15350000000001</v>
      </c>
      <c r="F2704">
        <v>27.43</v>
      </c>
      <c r="G2704">
        <v>-19.352133996851201</v>
      </c>
      <c r="H2704">
        <v>25.841415681232199</v>
      </c>
      <c r="I2704">
        <v>-39.364481269042798</v>
      </c>
      <c r="J2704">
        <v>0.73036103394137497</v>
      </c>
      <c r="K2704">
        <v>23.598190435469899</v>
      </c>
      <c r="L2704">
        <v>26.1449192249781</v>
      </c>
      <c r="M2704">
        <v>70.298548130546706</v>
      </c>
      <c r="N2704">
        <v>2.5857327767218399</v>
      </c>
      <c r="O2704">
        <v>49.106817353262798</v>
      </c>
      <c r="P2704">
        <v>44.368421052631497</v>
      </c>
      <c r="Q2704">
        <v>-0.103687258621629</v>
      </c>
    </row>
    <row r="2705" spans="1:17" hidden="1" x14ac:dyDescent="0.3">
      <c r="A2705" t="s">
        <v>5572</v>
      </c>
      <c r="B2705" t="s">
        <v>5573</v>
      </c>
      <c r="C2705" t="str">
        <f>IFERROR(VLOOKUP(Table1[[#This Row],[Ticker]],[1]!Table1[[Symbol]:[Industry]],2,FALSE),"-")</f>
        <v>-</v>
      </c>
      <c r="D2705" t="s">
        <v>130</v>
      </c>
      <c r="E2705">
        <v>130.10609285999999</v>
      </c>
      <c r="F2705">
        <v>451.65</v>
      </c>
      <c r="G2705">
        <v>-19.2115073552173</v>
      </c>
      <c r="H2705">
        <v>-10.5016451307082</v>
      </c>
      <c r="I2705">
        <v>-35.624278238800301</v>
      </c>
      <c r="J2705">
        <v>-7.9142845094098302</v>
      </c>
      <c r="K2705">
        <v>463.86119078044197</v>
      </c>
      <c r="L2705">
        <v>471.05921083936801</v>
      </c>
      <c r="M2705">
        <v>41.016122635913298</v>
      </c>
      <c r="N2705">
        <v>0.92173009778108606</v>
      </c>
      <c r="O2705">
        <v>49.584855529724301</v>
      </c>
      <c r="P2705">
        <v>26.885798567214401</v>
      </c>
      <c r="Q2705">
        <v>8.5467375477576005E-2</v>
      </c>
    </row>
    <row r="2706" spans="1:17" hidden="1" x14ac:dyDescent="0.3">
      <c r="A2706" t="s">
        <v>5574</v>
      </c>
      <c r="B2706" t="s">
        <v>5575</v>
      </c>
      <c r="C2706" t="str">
        <f>IFERROR(VLOOKUP(Table1[[#This Row],[Ticker]],[1]!Table1[[Symbol]:[Industry]],2,FALSE),"-")</f>
        <v>-</v>
      </c>
      <c r="D2706" t="s">
        <v>1633</v>
      </c>
      <c r="E2706">
        <v>130.02585719999999</v>
      </c>
      <c r="F2706">
        <v>61.69</v>
      </c>
      <c r="G2706">
        <v>-2.9037942999866901</v>
      </c>
      <c r="H2706">
        <v>-2.4124318054964702</v>
      </c>
      <c r="I2706">
        <v>5.1313519612546399</v>
      </c>
      <c r="J2706">
        <v>-1.0507150328489701</v>
      </c>
      <c r="K2706">
        <v>60.473375835233099</v>
      </c>
      <c r="L2706">
        <v>56.389423804812303</v>
      </c>
      <c r="M2706">
        <v>57.650387217952897</v>
      </c>
      <c r="N2706">
        <v>0.58440496850920598</v>
      </c>
      <c r="O2706">
        <v>3.2420165342843301</v>
      </c>
      <c r="P2706">
        <v>28.816036750887399</v>
      </c>
      <c r="Q2706">
        <v>-2.9836431339762999E-2</v>
      </c>
    </row>
    <row r="2707" spans="1:17" hidden="1" x14ac:dyDescent="0.3">
      <c r="A2707" t="s">
        <v>5576</v>
      </c>
      <c r="B2707" t="s">
        <v>5577</v>
      </c>
      <c r="C2707" t="str">
        <f>IFERROR(VLOOKUP(Table1[[#This Row],[Ticker]],[1]!Table1[[Symbol]:[Industry]],2,FALSE),"-")</f>
        <v>-</v>
      </c>
      <c r="D2707" t="s">
        <v>258</v>
      </c>
      <c r="E2707">
        <v>129.70400000000001</v>
      </c>
      <c r="F2707">
        <v>130.75</v>
      </c>
      <c r="G2707">
        <v>-31.435729219981301</v>
      </c>
      <c r="H2707">
        <v>1.52318107031471</v>
      </c>
      <c r="I2707">
        <v>-27.4776267768131</v>
      </c>
      <c r="J2707">
        <v>-1.8473766413467101</v>
      </c>
      <c r="K2707">
        <v>130.541096840574</v>
      </c>
      <c r="L2707">
        <v>140.24713989026301</v>
      </c>
      <c r="M2707">
        <v>60.392563950879598</v>
      </c>
      <c r="N2707">
        <v>0.864166691620187</v>
      </c>
      <c r="O2707">
        <v>48.374760994263802</v>
      </c>
      <c r="P2707">
        <v>18.863636363636299</v>
      </c>
      <c r="Q2707">
        <v>6.7148813240604996E-2</v>
      </c>
    </row>
    <row r="2708" spans="1:17" hidden="1" x14ac:dyDescent="0.3">
      <c r="A2708" t="s">
        <v>5578</v>
      </c>
      <c r="B2708" t="s">
        <v>5579</v>
      </c>
      <c r="C2708" t="str">
        <f>IFERROR(VLOOKUP(Table1[[#This Row],[Ticker]],[1]!Table1[[Symbol]:[Industry]],2,FALSE),"-")</f>
        <v>-</v>
      </c>
      <c r="D2708" t="s">
        <v>409</v>
      </c>
      <c r="E2708">
        <v>129.31211200000001</v>
      </c>
      <c r="F2708">
        <v>50.23</v>
      </c>
      <c r="G2708">
        <v>49.286497709142097</v>
      </c>
      <c r="H2708">
        <v>34.332574517549503</v>
      </c>
      <c r="I2708">
        <v>-3.2201336493656201</v>
      </c>
      <c r="J2708">
        <v>23.988490403638199</v>
      </c>
      <c r="K2708">
        <v>37.666331412897499</v>
      </c>
      <c r="L2708">
        <v>36.975685831927898</v>
      </c>
      <c r="M2708">
        <v>94.282636865893394</v>
      </c>
      <c r="N2708">
        <v>1.9557392610579301</v>
      </c>
      <c r="O2708">
        <v>52.259605813259</v>
      </c>
      <c r="P2708">
        <v>128.214447978191</v>
      </c>
      <c r="Q2708">
        <v>9.1505980122265004E-2</v>
      </c>
    </row>
    <row r="2709" spans="1:17" hidden="1" x14ac:dyDescent="0.3">
      <c r="A2709" t="s">
        <v>5580</v>
      </c>
      <c r="B2709" t="s">
        <v>5581</v>
      </c>
      <c r="C2709" t="str">
        <f>IFERROR(VLOOKUP(Table1[[#This Row],[Ticker]],[1]!Table1[[Symbol]:[Industry]],2,FALSE),"-")</f>
        <v>-</v>
      </c>
      <c r="D2709" t="s">
        <v>46</v>
      </c>
      <c r="E2709">
        <v>129.02567500000001</v>
      </c>
      <c r="F2709">
        <v>69.349999999999994</v>
      </c>
      <c r="G2709">
        <v>-72.117839902092001</v>
      </c>
      <c r="H2709">
        <v>100.278547837465</v>
      </c>
      <c r="I2709">
        <v>-30.295814325409999</v>
      </c>
      <c r="J2709">
        <v>-25.9478343744127</v>
      </c>
      <c r="K2709">
        <v>56.9504488833851</v>
      </c>
      <c r="L2709">
        <v>98.821912188728206</v>
      </c>
      <c r="M2709">
        <v>40.737970813795002</v>
      </c>
      <c r="N2709">
        <v>1.33008415571835</v>
      </c>
      <c r="O2709">
        <v>105.69574621485199</v>
      </c>
      <c r="P2709">
        <v>156.85185185185099</v>
      </c>
    </row>
    <row r="2710" spans="1:17" hidden="1" x14ac:dyDescent="0.3">
      <c r="A2710" t="s">
        <v>5582</v>
      </c>
      <c r="B2710" t="s">
        <v>5583</v>
      </c>
      <c r="C2710" t="str">
        <f>IFERROR(VLOOKUP(Table1[[#This Row],[Ticker]],[1]!Table1[[Symbol]:[Industry]],2,FALSE),"-")</f>
        <v>-</v>
      </c>
      <c r="D2710" t="s">
        <v>288</v>
      </c>
      <c r="E2710">
        <v>128.99834590500001</v>
      </c>
      <c r="F2710">
        <v>38.99</v>
      </c>
      <c r="G2710">
        <v>-45.195247251945098</v>
      </c>
      <c r="H2710">
        <v>-7.0561777647482797</v>
      </c>
      <c r="I2710">
        <v>-35.849013718830001</v>
      </c>
      <c r="J2710">
        <v>-9.0748114183911408</v>
      </c>
      <c r="K2710">
        <v>40.214019460428197</v>
      </c>
      <c r="L2710">
        <v>44.425567651677099</v>
      </c>
      <c r="M2710">
        <v>45.574368804595302</v>
      </c>
      <c r="N2710">
        <v>1.4936837337497599</v>
      </c>
      <c r="O2710">
        <v>86.971018209797293</v>
      </c>
      <c r="P2710">
        <v>12.850940665701801</v>
      </c>
      <c r="Q2710">
        <v>-4.4330439145483E-2</v>
      </c>
    </row>
    <row r="2711" spans="1:17" hidden="1" x14ac:dyDescent="0.3">
      <c r="A2711" t="s">
        <v>5584</v>
      </c>
      <c r="B2711" t="s">
        <v>5585</v>
      </c>
      <c r="C2711" t="str">
        <f>IFERROR(VLOOKUP(Table1[[#This Row],[Ticker]],[1]!Table1[[Symbol]:[Industry]],2,FALSE),"-")</f>
        <v>-</v>
      </c>
      <c r="D2711" t="s">
        <v>5586</v>
      </c>
      <c r="E2711">
        <v>128.97033974999999</v>
      </c>
      <c r="F2711">
        <v>52.15</v>
      </c>
      <c r="G2711">
        <v>-36.979487263739301</v>
      </c>
      <c r="H2711">
        <v>-9.1412683014517206</v>
      </c>
      <c r="I2711">
        <v>-22.574398263363499</v>
      </c>
      <c r="J2711">
        <v>9.1063530299782407</v>
      </c>
      <c r="K2711">
        <v>54.076172998033101</v>
      </c>
      <c r="M2711">
        <v>41.616666759681799</v>
      </c>
      <c r="N2711">
        <v>0.73105231748557697</v>
      </c>
      <c r="O2711">
        <v>43.528283796740098</v>
      </c>
      <c r="P2711">
        <v>15.248618784530301</v>
      </c>
    </row>
    <row r="2712" spans="1:17" hidden="1" x14ac:dyDescent="0.3">
      <c r="A2712" t="s">
        <v>5587</v>
      </c>
      <c r="B2712" t="s">
        <v>5588</v>
      </c>
      <c r="C2712" t="str">
        <f>IFERROR(VLOOKUP(Table1[[#This Row],[Ticker]],[1]!Table1[[Symbol]:[Industry]],2,FALSE),"-")</f>
        <v>-</v>
      </c>
      <c r="D2712" t="s">
        <v>713</v>
      </c>
      <c r="E2712">
        <v>128.966509</v>
      </c>
      <c r="F2712">
        <v>89.48</v>
      </c>
      <c r="G2712">
        <v>-2.9387543850023699</v>
      </c>
      <c r="H2712">
        <v>-2.2660040308386198</v>
      </c>
      <c r="I2712">
        <v>-0.27273548228091399</v>
      </c>
      <c r="J2712">
        <v>-1.7826145937092399</v>
      </c>
      <c r="K2712">
        <v>85.539115675184306</v>
      </c>
      <c r="L2712">
        <v>79.934513458561696</v>
      </c>
      <c r="M2712">
        <v>61.719228691607398</v>
      </c>
      <c r="N2712">
        <v>0.83637610498281301</v>
      </c>
      <c r="O2712">
        <v>2.1457308895842702</v>
      </c>
      <c r="P2712">
        <v>28.831103010713701</v>
      </c>
      <c r="Q2712">
        <v>1.0011050249949E-2</v>
      </c>
    </row>
    <row r="2713" spans="1:17" hidden="1" x14ac:dyDescent="0.3">
      <c r="A2713" t="s">
        <v>5589</v>
      </c>
      <c r="B2713" t="s">
        <v>5590</v>
      </c>
      <c r="C2713" t="str">
        <f>IFERROR(VLOOKUP(Table1[[#This Row],[Ticker]],[1]!Table1[[Symbol]:[Industry]],2,FALSE),"-")</f>
        <v>-</v>
      </c>
      <c r="E2713">
        <v>128.60161377</v>
      </c>
      <c r="F2713">
        <v>124.95</v>
      </c>
      <c r="G2713">
        <v>-39.2591750724728</v>
      </c>
      <c r="H2713">
        <v>-3.5679545184605201</v>
      </c>
      <c r="I2713">
        <v>-20.160244486650399</v>
      </c>
      <c r="J2713">
        <v>-0.81109841943045002</v>
      </c>
      <c r="K2713">
        <v>130.07757206275701</v>
      </c>
      <c r="L2713">
        <v>135.962906578229</v>
      </c>
      <c r="M2713">
        <v>47.439212243773902</v>
      </c>
      <c r="N2713">
        <v>2.113785638315</v>
      </c>
      <c r="O2713">
        <v>33.293317326930698</v>
      </c>
      <c r="P2713">
        <v>12.314606741573</v>
      </c>
      <c r="Q2713">
        <v>0.103914471113477</v>
      </c>
    </row>
    <row r="2714" spans="1:17" hidden="1" x14ac:dyDescent="0.3">
      <c r="A2714" t="s">
        <v>5591</v>
      </c>
      <c r="B2714" t="s">
        <v>5592</v>
      </c>
      <c r="C2714" t="str">
        <f>IFERROR(VLOOKUP(Table1[[#This Row],[Ticker]],[1]!Table1[[Symbol]:[Industry]],2,FALSE),"-")</f>
        <v>-</v>
      </c>
      <c r="D2714" t="s">
        <v>1022</v>
      </c>
      <c r="E2714">
        <v>128.04534359799999</v>
      </c>
      <c r="F2714">
        <v>6.9</v>
      </c>
      <c r="G2714">
        <v>-74.1774261407827</v>
      </c>
      <c r="H2714">
        <v>-31.303947727289</v>
      </c>
      <c r="I2714">
        <v>-69.947509184378603</v>
      </c>
      <c r="J2714">
        <v>-4.9074643441437296</v>
      </c>
      <c r="K2714">
        <v>8.3645559416674704</v>
      </c>
      <c r="L2714">
        <v>11.208341345800701</v>
      </c>
      <c r="M2714">
        <v>13.9387345871116</v>
      </c>
      <c r="N2714">
        <v>0.38475362490432902</v>
      </c>
      <c r="O2714">
        <v>222.463768115942</v>
      </c>
      <c r="P2714">
        <v>0.87719298245614297</v>
      </c>
      <c r="Q2714">
        <v>-6.7297059433866005E-2</v>
      </c>
    </row>
    <row r="2715" spans="1:17" hidden="1" x14ac:dyDescent="0.3">
      <c r="A2715" t="s">
        <v>5593</v>
      </c>
      <c r="B2715" t="s">
        <v>5594</v>
      </c>
      <c r="C2715" t="str">
        <f>IFERROR(VLOOKUP(Table1[[#This Row],[Ticker]],[1]!Table1[[Symbol]:[Industry]],2,FALSE),"-")</f>
        <v>-</v>
      </c>
      <c r="E2715">
        <v>126.97193025</v>
      </c>
      <c r="F2715">
        <v>123.75</v>
      </c>
      <c r="G2715">
        <v>1675.6400802139001</v>
      </c>
      <c r="H2715">
        <v>-14.092218932542901</v>
      </c>
      <c r="I2715">
        <v>212.772831751973</v>
      </c>
      <c r="J2715">
        <v>-3.0636280598144201</v>
      </c>
      <c r="K2715">
        <v>135.14242234364701</v>
      </c>
      <c r="M2715">
        <v>31.7835816209863</v>
      </c>
      <c r="N2715">
        <v>0.34529377375036502</v>
      </c>
      <c r="O2715">
        <v>54.343434343434303</v>
      </c>
      <c r="P2715">
        <v>1701.31004366812</v>
      </c>
    </row>
    <row r="2716" spans="1:17" hidden="1" x14ac:dyDescent="0.3">
      <c r="A2716" t="s">
        <v>5595</v>
      </c>
      <c r="B2716" t="s">
        <v>5596</v>
      </c>
      <c r="C2716" t="str">
        <f>IFERROR(VLOOKUP(Table1[[#This Row],[Ticker]],[1]!Table1[[Symbol]:[Industry]],2,FALSE),"-")</f>
        <v>-</v>
      </c>
      <c r="D2716" t="s">
        <v>409</v>
      </c>
      <c r="E2716">
        <v>126.7545825</v>
      </c>
      <c r="F2716">
        <v>97.65</v>
      </c>
      <c r="G2716">
        <v>655.53003654578401</v>
      </c>
      <c r="H2716">
        <v>-10.6766504544601</v>
      </c>
      <c r="I2716">
        <v>669.93512554615995</v>
      </c>
      <c r="J2716">
        <v>-6.2551279998510206E-2</v>
      </c>
      <c r="K2716">
        <v>82.464291989266897</v>
      </c>
      <c r="M2716">
        <v>63.4207707391664</v>
      </c>
      <c r="N2716">
        <v>0.51849507099574899</v>
      </c>
      <c r="O2716">
        <v>3.96313364055298</v>
      </c>
      <c r="P2716">
        <v>681.2</v>
      </c>
    </row>
    <row r="2717" spans="1:17" hidden="1" x14ac:dyDescent="0.3">
      <c r="A2717" t="s">
        <v>5597</v>
      </c>
      <c r="B2717" t="s">
        <v>5598</v>
      </c>
      <c r="C2717" t="str">
        <f>IFERROR(VLOOKUP(Table1[[#This Row],[Ticker]],[1]!Table1[[Symbol]:[Industry]],2,FALSE),"-")</f>
        <v>-</v>
      </c>
      <c r="D2717" t="s">
        <v>247</v>
      </c>
      <c r="E2717">
        <v>126.46665715</v>
      </c>
      <c r="F2717">
        <v>408.5</v>
      </c>
      <c r="G2717">
        <v>35.728693203232098</v>
      </c>
      <c r="H2717">
        <v>18.994065620289899</v>
      </c>
      <c r="I2717">
        <v>19.329754702170501</v>
      </c>
      <c r="J2717">
        <v>-5.4370786692126103</v>
      </c>
      <c r="K2717">
        <v>384.08155538209297</v>
      </c>
      <c r="L2717">
        <v>333.46681399878901</v>
      </c>
      <c r="M2717">
        <v>38.656289953950498</v>
      </c>
      <c r="N2717">
        <v>0.75372833023494201</v>
      </c>
      <c r="O2717">
        <v>28.518971848225199</v>
      </c>
      <c r="P2717">
        <v>69.960474308300306</v>
      </c>
      <c r="Q2717">
        <v>9.5164690547109992E-3</v>
      </c>
    </row>
    <row r="2718" spans="1:17" hidden="1" x14ac:dyDescent="0.3">
      <c r="A2718" t="s">
        <v>5599</v>
      </c>
      <c r="B2718" t="s">
        <v>5600</v>
      </c>
      <c r="C2718" t="str">
        <f>IFERROR(VLOOKUP(Table1[[#This Row],[Ticker]],[1]!Table1[[Symbol]:[Industry]],2,FALSE),"-")</f>
        <v>-</v>
      </c>
      <c r="D2718" t="s">
        <v>989</v>
      </c>
      <c r="E2718">
        <v>126.43763825999901</v>
      </c>
      <c r="F2718">
        <v>30.63</v>
      </c>
      <c r="G2718">
        <v>1.6897039054517999</v>
      </c>
      <c r="H2718">
        <v>-7.9307850909684996</v>
      </c>
      <c r="I2718">
        <v>-3.2225464115116602</v>
      </c>
      <c r="J2718">
        <v>-2.8473045578185299</v>
      </c>
      <c r="K2718">
        <v>31.064034055757499</v>
      </c>
      <c r="L2718">
        <v>29.283717222842299</v>
      </c>
      <c r="M2718">
        <v>33.400829143065501</v>
      </c>
      <c r="N2718">
        <v>0.32916496820262198</v>
      </c>
      <c r="O2718">
        <v>25.693764283382301</v>
      </c>
      <c r="P2718">
        <v>31.7419354838709</v>
      </c>
      <c r="Q2718">
        <v>-7.2826346260749996E-3</v>
      </c>
    </row>
    <row r="2719" spans="1:17" hidden="1" x14ac:dyDescent="0.3">
      <c r="A2719" t="s">
        <v>5601</v>
      </c>
      <c r="B2719" t="s">
        <v>5602</v>
      </c>
      <c r="C2719" t="str">
        <f>IFERROR(VLOOKUP(Table1[[#This Row],[Ticker]],[1]!Table1[[Symbol]:[Industry]],2,FALSE),"-")</f>
        <v>-</v>
      </c>
      <c r="D2719" t="s">
        <v>125</v>
      </c>
      <c r="E2719">
        <v>126.43188000000001</v>
      </c>
      <c r="F2719">
        <v>115.95</v>
      </c>
      <c r="G2719">
        <v>42.373514806654001</v>
      </c>
      <c r="H2719">
        <v>9.8263284582242392</v>
      </c>
      <c r="I2719">
        <v>-25.280447312571599</v>
      </c>
      <c r="J2719">
        <v>-4.5923816995156397</v>
      </c>
      <c r="K2719">
        <v>115.752654523921</v>
      </c>
      <c r="L2719">
        <v>115.385097259988</v>
      </c>
      <c r="M2719">
        <v>61.489037317912</v>
      </c>
      <c r="N2719">
        <v>1.21717171717171</v>
      </c>
      <c r="O2719">
        <v>76.498490728762405</v>
      </c>
      <c r="P2719">
        <v>107.053571428571</v>
      </c>
      <c r="Q2719">
        <v>0.26212764391931598</v>
      </c>
    </row>
    <row r="2720" spans="1:17" hidden="1" x14ac:dyDescent="0.3">
      <c r="A2720" t="s">
        <v>5603</v>
      </c>
      <c r="B2720" t="s">
        <v>5604</v>
      </c>
      <c r="C2720" t="str">
        <f>IFERROR(VLOOKUP(Table1[[#This Row],[Ticker]],[1]!Table1[[Symbol]:[Industry]],2,FALSE),"-")</f>
        <v>-</v>
      </c>
      <c r="E2720">
        <v>126.15336000000001</v>
      </c>
      <c r="F2720">
        <v>74.7</v>
      </c>
      <c r="G2720">
        <v>-32.060940897824501</v>
      </c>
      <c r="H2720">
        <v>11.7735491645468</v>
      </c>
      <c r="I2720">
        <v>-27.114823761038</v>
      </c>
      <c r="J2720">
        <v>1.00389059318523</v>
      </c>
      <c r="K2720">
        <v>66.787121833963994</v>
      </c>
      <c r="M2720">
        <v>69.582971819251696</v>
      </c>
      <c r="N2720">
        <v>1.50296442687747</v>
      </c>
      <c r="O2720">
        <v>29.7456492637215</v>
      </c>
      <c r="P2720">
        <v>61.513513513513502</v>
      </c>
    </row>
    <row r="2721" spans="1:17" hidden="1" x14ac:dyDescent="0.3">
      <c r="A2721" t="s">
        <v>5605</v>
      </c>
      <c r="B2721" t="s">
        <v>5606</v>
      </c>
      <c r="C2721" t="str">
        <f>IFERROR(VLOOKUP(Table1[[#This Row],[Ticker]],[1]!Table1[[Symbol]:[Industry]],2,FALSE),"-")</f>
        <v>-</v>
      </c>
      <c r="E2721">
        <v>126.004</v>
      </c>
      <c r="F2721">
        <v>185.3</v>
      </c>
      <c r="G2721">
        <v>-8.0191698034218906</v>
      </c>
      <c r="H2721">
        <v>21.025580913590201</v>
      </c>
      <c r="I2721">
        <v>6.3859191969539602</v>
      </c>
      <c r="J2721">
        <v>-3.9189320871125499</v>
      </c>
      <c r="M2721">
        <v>50.169969585180901</v>
      </c>
      <c r="O2721">
        <v>37.075013491635097</v>
      </c>
      <c r="P2721">
        <v>30.538922155688599</v>
      </c>
    </row>
    <row r="2722" spans="1:17" hidden="1" x14ac:dyDescent="0.3">
      <c r="A2722" t="s">
        <v>5607</v>
      </c>
      <c r="B2722" t="s">
        <v>5608</v>
      </c>
      <c r="C2722" t="str">
        <f>IFERROR(VLOOKUP(Table1[[#This Row],[Ticker]],[1]!Table1[[Symbol]:[Industry]],2,FALSE),"-")</f>
        <v>-</v>
      </c>
      <c r="D2722" t="s">
        <v>409</v>
      </c>
      <c r="E2722">
        <v>125.900807311999</v>
      </c>
      <c r="F2722">
        <v>25.24</v>
      </c>
      <c r="G2722">
        <v>110.21788701307401</v>
      </c>
      <c r="H2722">
        <v>13.6471219299764</v>
      </c>
      <c r="I2722">
        <v>104.461621272656</v>
      </c>
      <c r="J2722">
        <v>-3.5593989386768299</v>
      </c>
      <c r="K2722">
        <v>21.5205968793747</v>
      </c>
      <c r="L2722">
        <v>15.242555631999</v>
      </c>
      <c r="M2722">
        <v>61.318245179280801</v>
      </c>
      <c r="N2722">
        <v>0.152405244518276</v>
      </c>
      <c r="O2722">
        <v>5.7844690966719599</v>
      </c>
      <c r="P2722">
        <v>205.939393939393</v>
      </c>
      <c r="Q2722">
        <v>0.12952751240994101</v>
      </c>
    </row>
    <row r="2723" spans="1:17" hidden="1" x14ac:dyDescent="0.3">
      <c r="A2723" t="s">
        <v>5609</v>
      </c>
      <c r="B2723" t="s">
        <v>5610</v>
      </c>
      <c r="C2723" t="str">
        <f>IFERROR(VLOOKUP(Table1[[#This Row],[Ticker]],[1]!Table1[[Symbol]:[Industry]],2,FALSE),"-")</f>
        <v>-</v>
      </c>
      <c r="D2723" t="s">
        <v>647</v>
      </c>
      <c r="E2723">
        <v>125.89654350000001</v>
      </c>
      <c r="F2723">
        <v>1769.95</v>
      </c>
      <c r="G2723">
        <v>118.461071028543</v>
      </c>
      <c r="H2723">
        <v>13.682842825954999</v>
      </c>
      <c r="I2723">
        <v>98.122325356878406</v>
      </c>
      <c r="J2723">
        <v>-8.68773210382831</v>
      </c>
      <c r="K2723">
        <v>1543.1220575197201</v>
      </c>
      <c r="L2723">
        <v>1101.9492426230299</v>
      </c>
      <c r="M2723">
        <v>31.256344130832399</v>
      </c>
      <c r="N2723">
        <v>0.81573249085939403</v>
      </c>
      <c r="O2723">
        <v>26.752168140342899</v>
      </c>
      <c r="P2723">
        <v>144.131034482758</v>
      </c>
      <c r="Q2723">
        <v>6.8433054359214998E-2</v>
      </c>
    </row>
    <row r="2724" spans="1:17" hidden="1" x14ac:dyDescent="0.3">
      <c r="A2724" t="s">
        <v>5611</v>
      </c>
      <c r="B2724" t="s">
        <v>5612</v>
      </c>
      <c r="C2724" t="str">
        <f>IFERROR(VLOOKUP(Table1[[#This Row],[Ticker]],[1]!Table1[[Symbol]:[Industry]],2,FALSE),"-")</f>
        <v>-</v>
      </c>
      <c r="E2724">
        <v>125.787330234</v>
      </c>
      <c r="F2724">
        <v>53.94</v>
      </c>
      <c r="G2724">
        <v>144.30000651575401</v>
      </c>
      <c r="H2724">
        <v>-3.0654349389696498</v>
      </c>
      <c r="I2724">
        <v>60.847442074558501</v>
      </c>
      <c r="J2724">
        <v>-12.624556812410701</v>
      </c>
      <c r="K2724">
        <v>47.873331495675501</v>
      </c>
      <c r="L2724">
        <v>36.295484677388202</v>
      </c>
      <c r="M2724">
        <v>55.800763097696603</v>
      </c>
      <c r="N2724">
        <v>1.20565398138394</v>
      </c>
      <c r="O2724">
        <v>13.459399332591699</v>
      </c>
      <c r="P2724">
        <v>229.706601466992</v>
      </c>
      <c r="Q2724">
        <v>0.105693529096814</v>
      </c>
    </row>
    <row r="2725" spans="1:17" hidden="1" x14ac:dyDescent="0.3">
      <c r="A2725" t="s">
        <v>5613</v>
      </c>
      <c r="B2725" t="s">
        <v>5614</v>
      </c>
      <c r="C2725" t="str">
        <f>IFERROR(VLOOKUP(Table1[[#This Row],[Ticker]],[1]!Table1[[Symbol]:[Industry]],2,FALSE),"-")</f>
        <v>-</v>
      </c>
      <c r="D2725" t="s">
        <v>75</v>
      </c>
      <c r="E2725">
        <v>125.74538496</v>
      </c>
      <c r="F2725">
        <v>92.3</v>
      </c>
      <c r="G2725">
        <v>23.562049480303401</v>
      </c>
      <c r="H2725">
        <v>-10.743253778058</v>
      </c>
      <c r="I2725">
        <v>2.0561814086526198</v>
      </c>
      <c r="J2725">
        <v>1.0349051647360901</v>
      </c>
      <c r="K2725">
        <v>95.335824449642004</v>
      </c>
      <c r="L2725">
        <v>87.045724077107494</v>
      </c>
      <c r="M2725">
        <v>34.383245304995398</v>
      </c>
      <c r="N2725">
        <v>0.111768503796205</v>
      </c>
      <c r="O2725">
        <v>45.0704225352112</v>
      </c>
      <c r="P2725">
        <v>55.780590717299503</v>
      </c>
      <c r="Q2725">
        <v>-7.4253937269650001E-3</v>
      </c>
    </row>
    <row r="2726" spans="1:17" hidden="1" x14ac:dyDescent="0.3">
      <c r="A2726" t="s">
        <v>5615</v>
      </c>
      <c r="B2726" t="s">
        <v>5616</v>
      </c>
      <c r="C2726" t="str">
        <f>IFERROR(VLOOKUP(Table1[[#This Row],[Ticker]],[1]!Table1[[Symbol]:[Industry]],2,FALSE),"-")</f>
        <v>-</v>
      </c>
      <c r="D2726" t="s">
        <v>130</v>
      </c>
      <c r="E2726">
        <v>125.71123888</v>
      </c>
      <c r="F2726">
        <v>138.4</v>
      </c>
      <c r="G2726">
        <v>26.870541340229501</v>
      </c>
      <c r="H2726">
        <v>2.60650003390497</v>
      </c>
      <c r="I2726">
        <v>-19.274179870921699</v>
      </c>
      <c r="J2726">
        <v>-3.4078578899918401</v>
      </c>
      <c r="K2726">
        <v>129.761023270424</v>
      </c>
      <c r="L2726">
        <v>121.865228310693</v>
      </c>
      <c r="M2726">
        <v>57.810914682472998</v>
      </c>
      <c r="N2726">
        <v>0.98293467827585601</v>
      </c>
      <c r="O2726">
        <v>40.715317919075098</v>
      </c>
      <c r="P2726">
        <v>55.505617977527997</v>
      </c>
      <c r="Q2726">
        <v>6.9044186479300995E-2</v>
      </c>
    </row>
    <row r="2727" spans="1:17" hidden="1" x14ac:dyDescent="0.3">
      <c r="A2727" t="s">
        <v>5617</v>
      </c>
      <c r="B2727" t="s">
        <v>5618</v>
      </c>
      <c r="C2727" t="str">
        <f>IFERROR(VLOOKUP(Table1[[#This Row],[Ticker]],[1]!Table1[[Symbol]:[Industry]],2,FALSE),"-")</f>
        <v>-</v>
      </c>
      <c r="D2727" t="s">
        <v>62</v>
      </c>
      <c r="E2727">
        <v>125.56744</v>
      </c>
      <c r="F2727">
        <v>29.08</v>
      </c>
      <c r="G2727">
        <v>5.9137469530242504</v>
      </c>
      <c r="H2727">
        <v>-12.2087658263483</v>
      </c>
      <c r="I2727">
        <v>-25.584261607640499</v>
      </c>
      <c r="J2727">
        <v>-3.67874737786246</v>
      </c>
      <c r="K2727">
        <v>29.7231151978336</v>
      </c>
      <c r="L2727">
        <v>29.458286787953199</v>
      </c>
      <c r="M2727">
        <v>49.5928159424247</v>
      </c>
      <c r="N2727">
        <v>1.02064693885986</v>
      </c>
      <c r="O2727">
        <v>50.928473177441496</v>
      </c>
      <c r="P2727">
        <v>38.476190476190403</v>
      </c>
      <c r="Q2727">
        <v>-4.3101699096119002E-2</v>
      </c>
    </row>
    <row r="2728" spans="1:17" hidden="1" x14ac:dyDescent="0.3">
      <c r="A2728" t="s">
        <v>5619</v>
      </c>
      <c r="B2728" t="s">
        <v>5620</v>
      </c>
      <c r="C2728" t="str">
        <f>IFERROR(VLOOKUP(Table1[[#This Row],[Ticker]],[1]!Table1[[Symbol]:[Industry]],2,FALSE),"-")</f>
        <v>-</v>
      </c>
      <c r="D2728" t="s">
        <v>647</v>
      </c>
      <c r="E2728">
        <v>125.38911072000001</v>
      </c>
      <c r="F2728">
        <v>58.02</v>
      </c>
      <c r="G2728">
        <v>-8.9060270485000999</v>
      </c>
      <c r="H2728">
        <v>-6.8623777005272197</v>
      </c>
      <c r="I2728">
        <v>-19.169636358601501</v>
      </c>
      <c r="J2728">
        <v>-3.79482277695671</v>
      </c>
      <c r="K2728">
        <v>59.768503267499597</v>
      </c>
      <c r="L2728">
        <v>59.021183957894003</v>
      </c>
      <c r="M2728">
        <v>45.057037014421901</v>
      </c>
      <c r="N2728">
        <v>0.53014863141992596</v>
      </c>
      <c r="O2728">
        <v>58.531540847983401</v>
      </c>
      <c r="P2728">
        <v>23.446808510638199</v>
      </c>
      <c r="Q2728">
        <v>3.1743520022982002E-2</v>
      </c>
    </row>
    <row r="2729" spans="1:17" hidden="1" x14ac:dyDescent="0.3">
      <c r="A2729" t="s">
        <v>5621</v>
      </c>
      <c r="B2729" t="s">
        <v>5622</v>
      </c>
      <c r="C2729" t="str">
        <f>IFERROR(VLOOKUP(Table1[[#This Row],[Ticker]],[1]!Table1[[Symbol]:[Industry]],2,FALSE),"-")</f>
        <v>-</v>
      </c>
      <c r="E2729">
        <v>125.33</v>
      </c>
      <c r="F2729">
        <v>83</v>
      </c>
      <c r="G2729">
        <v>-21.464062638145201</v>
      </c>
      <c r="H2729">
        <v>-8.8473993796758297</v>
      </c>
      <c r="I2729">
        <v>-37.487096676061903</v>
      </c>
      <c r="J2729">
        <v>3.6447164392322402</v>
      </c>
      <c r="K2729">
        <v>88.586990801397306</v>
      </c>
      <c r="L2729">
        <v>96.388608406613699</v>
      </c>
      <c r="M2729">
        <v>60.546997374601297</v>
      </c>
      <c r="N2729">
        <v>0.74150197628458503</v>
      </c>
      <c r="O2729">
        <v>77.108433734939695</v>
      </c>
      <c r="P2729">
        <v>7.7572216812723003</v>
      </c>
      <c r="Q2729">
        <v>7.5891051093148004E-2</v>
      </c>
    </row>
    <row r="2730" spans="1:17" hidden="1" x14ac:dyDescent="0.3">
      <c r="A2730" t="s">
        <v>5623</v>
      </c>
      <c r="B2730" t="s">
        <v>5624</v>
      </c>
      <c r="C2730" t="str">
        <f>IFERROR(VLOOKUP(Table1[[#This Row],[Ticker]],[1]!Table1[[Symbol]:[Industry]],2,FALSE),"-")</f>
        <v>-</v>
      </c>
      <c r="D2730" t="s">
        <v>647</v>
      </c>
      <c r="E2730">
        <v>124.984813109999</v>
      </c>
      <c r="F2730">
        <v>43.41</v>
      </c>
      <c r="G2730">
        <v>20.985441951189799</v>
      </c>
      <c r="H2730">
        <v>-0.208343548302242</v>
      </c>
      <c r="I2730">
        <v>4.0339303270367903</v>
      </c>
      <c r="J2730">
        <v>-8.2109899164667901</v>
      </c>
      <c r="K2730">
        <v>40.583338425754398</v>
      </c>
      <c r="L2730">
        <v>37.021750071761801</v>
      </c>
      <c r="M2730">
        <v>55.555154663573802</v>
      </c>
      <c r="N2730">
        <v>0.57398816750017401</v>
      </c>
      <c r="O2730">
        <v>12.600783229670499</v>
      </c>
      <c r="P2730">
        <v>60.480591497227302</v>
      </c>
      <c r="Q2730">
        <v>-3.8867474461197003E-2</v>
      </c>
    </row>
    <row r="2731" spans="1:17" hidden="1" x14ac:dyDescent="0.3">
      <c r="A2731" t="s">
        <v>5625</v>
      </c>
      <c r="B2731" t="s">
        <v>5626</v>
      </c>
      <c r="C2731" t="str">
        <f>IFERROR(VLOOKUP(Table1[[#This Row],[Ticker]],[1]!Table1[[Symbol]:[Industry]],2,FALSE),"-")</f>
        <v>-</v>
      </c>
      <c r="D2731" t="s">
        <v>75</v>
      </c>
      <c r="E2731">
        <v>124.967506755</v>
      </c>
      <c r="F2731">
        <v>202.65</v>
      </c>
      <c r="G2731">
        <v>74.497954364828303</v>
      </c>
      <c r="H2731">
        <v>50.604152790795403</v>
      </c>
      <c r="I2731">
        <v>62.162596662976703</v>
      </c>
      <c r="J2731">
        <v>32.414318550714803</v>
      </c>
      <c r="K2731">
        <v>122.32555845545799</v>
      </c>
      <c r="L2731">
        <v>108.869453841579</v>
      </c>
      <c r="M2731">
        <v>93.578154235467494</v>
      </c>
      <c r="N2731">
        <v>3.30608155843503</v>
      </c>
      <c r="O2731">
        <v>0</v>
      </c>
      <c r="P2731">
        <v>170.2</v>
      </c>
      <c r="Q2731">
        <v>3.8632624331685003E-2</v>
      </c>
    </row>
    <row r="2732" spans="1:17" hidden="1" x14ac:dyDescent="0.3">
      <c r="A2732" t="s">
        <v>5627</v>
      </c>
      <c r="B2732" t="s">
        <v>5628</v>
      </c>
      <c r="C2732" t="str">
        <f>IFERROR(VLOOKUP(Table1[[#This Row],[Ticker]],[1]!Table1[[Symbol]:[Industry]],2,FALSE),"-")</f>
        <v>-</v>
      </c>
      <c r="E2732">
        <v>124.23004914000001</v>
      </c>
      <c r="F2732">
        <v>77.19</v>
      </c>
      <c r="G2732">
        <v>-9.5947754842907393</v>
      </c>
      <c r="H2732">
        <v>8.1166770052740702</v>
      </c>
      <c r="I2732">
        <v>4.8103135160851096</v>
      </c>
      <c r="J2732">
        <v>12.3414130089606</v>
      </c>
      <c r="K2732">
        <v>60.703048507477803</v>
      </c>
      <c r="M2732">
        <v>83.848328906858399</v>
      </c>
      <c r="N2732">
        <v>1.0353327855382</v>
      </c>
      <c r="O2732">
        <v>2.8501101178909098</v>
      </c>
      <c r="P2732">
        <v>97.923076923076906</v>
      </c>
    </row>
    <row r="2733" spans="1:17" hidden="1" x14ac:dyDescent="0.3">
      <c r="A2733" t="s">
        <v>5629</v>
      </c>
      <c r="B2733" t="s">
        <v>5630</v>
      </c>
      <c r="C2733" t="str">
        <f>IFERROR(VLOOKUP(Table1[[#This Row],[Ticker]],[1]!Table1[[Symbol]:[Industry]],2,FALSE),"-")</f>
        <v>-</v>
      </c>
      <c r="E2733">
        <v>124.09461</v>
      </c>
      <c r="F2733">
        <v>72.19</v>
      </c>
      <c r="G2733">
        <v>-34.000122184374199</v>
      </c>
      <c r="H2733">
        <v>-8.4309652711486898</v>
      </c>
      <c r="I2733">
        <v>-19.5950331839984</v>
      </c>
      <c r="J2733">
        <v>-2.7377898627809398</v>
      </c>
      <c r="M2733">
        <v>36.4527750657981</v>
      </c>
      <c r="O2733">
        <v>15.5284665466131</v>
      </c>
      <c r="P2733">
        <v>0.54317548746518596</v>
      </c>
    </row>
    <row r="2734" spans="1:17" hidden="1" x14ac:dyDescent="0.3">
      <c r="A2734" t="s">
        <v>5631</v>
      </c>
      <c r="B2734" t="s">
        <v>5632</v>
      </c>
      <c r="C2734" t="str">
        <f>IFERROR(VLOOKUP(Table1[[#This Row],[Ticker]],[1]!Table1[[Symbol]:[Industry]],2,FALSE),"-")</f>
        <v>-</v>
      </c>
      <c r="D2734" t="s">
        <v>176</v>
      </c>
      <c r="E2734">
        <v>123.4764</v>
      </c>
      <c r="F2734">
        <v>9.27</v>
      </c>
      <c r="G2734">
        <v>-26.206444140910801</v>
      </c>
      <c r="H2734">
        <v>-13.168550002968299</v>
      </c>
      <c r="I2734">
        <v>-35.156500069603197</v>
      </c>
      <c r="J2734">
        <v>-5.6755865641953402</v>
      </c>
      <c r="K2734">
        <v>9.6954247138714607</v>
      </c>
      <c r="L2734">
        <v>9.6693702706338591</v>
      </c>
      <c r="M2734">
        <v>23.679060485021299</v>
      </c>
      <c r="N2734">
        <v>1.2376137996927099</v>
      </c>
      <c r="O2734">
        <v>53.721682847896403</v>
      </c>
      <c r="P2734">
        <v>21.3350785340314</v>
      </c>
      <c r="Q2734">
        <v>0.12142464743526001</v>
      </c>
    </row>
    <row r="2735" spans="1:17" hidden="1" x14ac:dyDescent="0.3">
      <c r="A2735" t="s">
        <v>5633</v>
      </c>
      <c r="B2735" t="s">
        <v>5634</v>
      </c>
      <c r="C2735" t="str">
        <f>IFERROR(VLOOKUP(Table1[[#This Row],[Ticker]],[1]!Table1[[Symbol]:[Industry]],2,FALSE),"-")</f>
        <v>-</v>
      </c>
      <c r="D2735" t="s">
        <v>21</v>
      </c>
      <c r="E2735">
        <v>123.475521204</v>
      </c>
      <c r="F2735">
        <v>98.92</v>
      </c>
      <c r="G2735">
        <v>-61.436197220449301</v>
      </c>
      <c r="H2735">
        <v>-25.555294150792399</v>
      </c>
      <c r="I2735">
        <v>-64.193734791693601</v>
      </c>
      <c r="J2735">
        <v>-8.9390871258722306</v>
      </c>
      <c r="K2735">
        <v>115.137648517908</v>
      </c>
      <c r="L2735">
        <v>139.68162433378799</v>
      </c>
      <c r="M2735">
        <v>29.710692559128201</v>
      </c>
      <c r="N2735">
        <v>0.56502637664750099</v>
      </c>
      <c r="O2735">
        <v>132.51112009704801</v>
      </c>
      <c r="P2735">
        <v>0</v>
      </c>
      <c r="Q2735">
        <v>2.834723818533E-3</v>
      </c>
    </row>
    <row r="2736" spans="1:17" hidden="1" x14ac:dyDescent="0.3">
      <c r="A2736" t="s">
        <v>5635</v>
      </c>
      <c r="B2736" t="s">
        <v>5636</v>
      </c>
      <c r="C2736" t="str">
        <f>IFERROR(VLOOKUP(Table1[[#This Row],[Ticker]],[1]!Table1[[Symbol]:[Industry]],2,FALSE),"-")</f>
        <v>-</v>
      </c>
      <c r="D2736" t="s">
        <v>75</v>
      </c>
      <c r="E2736">
        <v>122.755531</v>
      </c>
      <c r="F2736">
        <v>2.2999999999999998</v>
      </c>
      <c r="G2736">
        <v>-22.7832508852552</v>
      </c>
      <c r="H2736">
        <v>12.2223680621846</v>
      </c>
      <c r="I2736">
        <v>-78.266309174069207</v>
      </c>
      <c r="J2736">
        <v>-4.3565001568159198</v>
      </c>
      <c r="K2736">
        <v>2.2490343925353899</v>
      </c>
      <c r="L2736">
        <v>2.7800614536247301</v>
      </c>
      <c r="M2736">
        <v>57.930779429832803</v>
      </c>
      <c r="N2736">
        <v>1.3254523312329001</v>
      </c>
      <c r="O2736">
        <v>217.82608695652101</v>
      </c>
      <c r="P2736">
        <v>22.658536336660902</v>
      </c>
      <c r="Q2736">
        <v>-3.2495030588465999E-2</v>
      </c>
    </row>
    <row r="2737" spans="1:17" hidden="1" x14ac:dyDescent="0.3">
      <c r="A2737" t="s">
        <v>5637</v>
      </c>
      <c r="B2737" t="s">
        <v>5638</v>
      </c>
      <c r="C2737" t="str">
        <f>IFERROR(VLOOKUP(Table1[[#This Row],[Ticker]],[1]!Table1[[Symbol]:[Industry]],2,FALSE),"-")</f>
        <v>-</v>
      </c>
      <c r="D2737" t="s">
        <v>40</v>
      </c>
      <c r="E2737">
        <v>122.627225</v>
      </c>
      <c r="F2737">
        <v>463.4</v>
      </c>
      <c r="G2737">
        <v>116.94783759290399</v>
      </c>
      <c r="H2737">
        <v>-4.3609207507227197</v>
      </c>
      <c r="I2737">
        <v>21.1540425343014</v>
      </c>
      <c r="J2737">
        <v>-1.0719916285936599</v>
      </c>
      <c r="K2737">
        <v>437.13534434396701</v>
      </c>
      <c r="L2737">
        <v>386.182322969236</v>
      </c>
      <c r="M2737">
        <v>56.471796017351402</v>
      </c>
      <c r="N2737">
        <v>1.63923773429748</v>
      </c>
      <c r="O2737">
        <v>13.454898575744499</v>
      </c>
      <c r="P2737">
        <v>155.880728879072</v>
      </c>
      <c r="Q2737">
        <v>8.5979225105831003E-2</v>
      </c>
    </row>
    <row r="2738" spans="1:17" hidden="1" x14ac:dyDescent="0.3">
      <c r="A2738" t="s">
        <v>5639</v>
      </c>
      <c r="B2738" t="s">
        <v>5640</v>
      </c>
      <c r="C2738" t="str">
        <f>IFERROR(VLOOKUP(Table1[[#This Row],[Ticker]],[1]!Table1[[Symbol]:[Industry]],2,FALSE),"-")</f>
        <v>-</v>
      </c>
      <c r="D2738" t="s">
        <v>46</v>
      </c>
      <c r="E2738">
        <v>122.5823</v>
      </c>
      <c r="F2738">
        <v>28.31</v>
      </c>
      <c r="G2738">
        <v>320.86000500004297</v>
      </c>
      <c r="H2738">
        <v>25.551006559837202</v>
      </c>
      <c r="I2738">
        <v>213.76382818680301</v>
      </c>
      <c r="J2738">
        <v>7.1332288486786899</v>
      </c>
      <c r="K2738">
        <v>19.549610309537702</v>
      </c>
      <c r="L2738">
        <v>12.4891087716453</v>
      </c>
      <c r="M2738">
        <v>89.073651826858296</v>
      </c>
      <c r="N2738">
        <v>1.01649630649762</v>
      </c>
      <c r="O2738">
        <v>0</v>
      </c>
      <c r="P2738">
        <v>417.55027422303402</v>
      </c>
      <c r="Q2738">
        <v>8.5158478910973001E-2</v>
      </c>
    </row>
    <row r="2739" spans="1:17" hidden="1" x14ac:dyDescent="0.3">
      <c r="A2739" t="s">
        <v>5641</v>
      </c>
      <c r="B2739" t="s">
        <v>5642</v>
      </c>
      <c r="C2739" t="str">
        <f>IFERROR(VLOOKUP(Table1[[#This Row],[Ticker]],[1]!Table1[[Symbol]:[Industry]],2,FALSE),"-")</f>
        <v>-</v>
      </c>
      <c r="D2739" t="s">
        <v>130</v>
      </c>
      <c r="E2739">
        <v>122.34879720000001</v>
      </c>
      <c r="F2739">
        <v>61.62</v>
      </c>
      <c r="G2739">
        <v>14.057927702247</v>
      </c>
      <c r="H2739">
        <v>-18.862138980068799</v>
      </c>
      <c r="I2739">
        <v>-39.986678965117797</v>
      </c>
      <c r="J2739">
        <v>-5.3043643814598704</v>
      </c>
      <c r="K2739">
        <v>62.337891542567</v>
      </c>
      <c r="L2739">
        <v>62.011599587517203</v>
      </c>
      <c r="M2739">
        <v>48.171629825484899</v>
      </c>
      <c r="N2739">
        <v>1.1447972178757699</v>
      </c>
      <c r="O2739">
        <v>52.953586497890299</v>
      </c>
      <c r="P2739">
        <v>41.818181818181799</v>
      </c>
      <c r="Q2739">
        <v>0.112921638818739</v>
      </c>
    </row>
    <row r="2740" spans="1:17" hidden="1" x14ac:dyDescent="0.3">
      <c r="A2740" t="s">
        <v>5643</v>
      </c>
      <c r="B2740" t="s">
        <v>5644</v>
      </c>
      <c r="C2740" t="str">
        <f>IFERROR(VLOOKUP(Table1[[#This Row],[Ticker]],[1]!Table1[[Symbol]:[Industry]],2,FALSE),"-")</f>
        <v>-</v>
      </c>
      <c r="D2740" t="s">
        <v>1582</v>
      </c>
      <c r="E2740">
        <v>122.149054789</v>
      </c>
      <c r="F2740">
        <v>83.47</v>
      </c>
      <c r="G2740">
        <v>32.2675956753965</v>
      </c>
      <c r="H2740">
        <v>-7.6846086820014099</v>
      </c>
      <c r="I2740">
        <v>10.146034637069301</v>
      </c>
      <c r="J2740">
        <v>1.4032726972123699</v>
      </c>
      <c r="K2740">
        <v>89.361115226684504</v>
      </c>
      <c r="L2740">
        <v>85.196733283912593</v>
      </c>
      <c r="M2740">
        <v>47.068431985716501</v>
      </c>
      <c r="N2740">
        <v>0.94304916873010203</v>
      </c>
      <c r="O2740">
        <v>78.207739307535604</v>
      </c>
      <c r="P2740">
        <v>58.688212927756602</v>
      </c>
      <c r="Q2740">
        <v>3.3310128152201003E-2</v>
      </c>
    </row>
    <row r="2741" spans="1:17" hidden="1" x14ac:dyDescent="0.3">
      <c r="A2741" t="s">
        <v>5645</v>
      </c>
      <c r="B2741" t="s">
        <v>5646</v>
      </c>
      <c r="C2741" t="str">
        <f>IFERROR(VLOOKUP(Table1[[#This Row],[Ticker]],[1]!Table1[[Symbol]:[Industry]],2,FALSE),"-")</f>
        <v>-</v>
      </c>
      <c r="E2741">
        <v>122.02500000000001</v>
      </c>
      <c r="F2741">
        <v>48.81</v>
      </c>
      <c r="G2741">
        <v>118.38003654578399</v>
      </c>
      <c r="H2741">
        <v>1.48522520504178</v>
      </c>
      <c r="I2741">
        <v>54.192752664804303</v>
      </c>
      <c r="J2741">
        <v>-10.426933356435701</v>
      </c>
      <c r="K2741">
        <v>53.916953344635701</v>
      </c>
      <c r="L2741">
        <v>48.219970622253797</v>
      </c>
      <c r="M2741">
        <v>45.8427134273416</v>
      </c>
      <c r="N2741">
        <v>1.1502782931354301</v>
      </c>
      <c r="O2741">
        <v>90.165949600491601</v>
      </c>
      <c r="P2741">
        <v>184.026767529822</v>
      </c>
      <c r="Q2741">
        <v>0.187592318941528</v>
      </c>
    </row>
    <row r="2742" spans="1:17" hidden="1" x14ac:dyDescent="0.3">
      <c r="A2742" t="s">
        <v>5647</v>
      </c>
      <c r="B2742" t="s">
        <v>5648</v>
      </c>
      <c r="C2742" t="str">
        <f>IFERROR(VLOOKUP(Table1[[#This Row],[Ticker]],[1]!Table1[[Symbol]:[Industry]],2,FALSE),"-")</f>
        <v>-</v>
      </c>
      <c r="D2742" t="s">
        <v>1665</v>
      </c>
      <c r="E2742">
        <v>121.88935013499901</v>
      </c>
      <c r="F2742">
        <v>7.49</v>
      </c>
      <c r="G2742">
        <v>-76.555209355854799</v>
      </c>
      <c r="H2742">
        <v>-9.2080116846508098</v>
      </c>
      <c r="I2742">
        <v>-34.4443616333268</v>
      </c>
      <c r="J2742">
        <v>-6.4391862107938396</v>
      </c>
      <c r="K2742">
        <v>7.8451364641411399</v>
      </c>
      <c r="L2742">
        <v>9.4652585535356302</v>
      </c>
      <c r="M2742">
        <v>21.317692279303301</v>
      </c>
      <c r="N2742">
        <v>0.91608093692213199</v>
      </c>
      <c r="O2742">
        <v>109.61281708945199</v>
      </c>
      <c r="P2742">
        <v>7.7697841726618702</v>
      </c>
      <c r="Q2742">
        <v>4.2486893753678E-2</v>
      </c>
    </row>
    <row r="2743" spans="1:17" hidden="1" x14ac:dyDescent="0.3">
      <c r="A2743" t="s">
        <v>5649</v>
      </c>
      <c r="B2743" t="s">
        <v>5650</v>
      </c>
      <c r="C2743" t="str">
        <f>IFERROR(VLOOKUP(Table1[[#This Row],[Ticker]],[1]!Table1[[Symbol]:[Industry]],2,FALSE),"-")</f>
        <v>-</v>
      </c>
      <c r="D2743" t="s">
        <v>293</v>
      </c>
      <c r="E2743">
        <v>121.8214335</v>
      </c>
      <c r="F2743">
        <v>65</v>
      </c>
      <c r="G2743">
        <v>-17.732401182545001</v>
      </c>
      <c r="H2743">
        <v>-15.5668846666146</v>
      </c>
      <c r="I2743">
        <v>-7.59661289084129</v>
      </c>
      <c r="J2743">
        <v>-4.8823638486583096</v>
      </c>
      <c r="K2743">
        <v>66.053155143345705</v>
      </c>
      <c r="L2743">
        <v>63.2673378029193</v>
      </c>
      <c r="M2743">
        <v>51.7466988166207</v>
      </c>
      <c r="N2743">
        <v>0.32010545755759001</v>
      </c>
      <c r="O2743">
        <v>66.061538461538404</v>
      </c>
      <c r="P2743">
        <v>47.727272727272698</v>
      </c>
      <c r="Q2743">
        <v>-2.4856786214090001E-3</v>
      </c>
    </row>
    <row r="2744" spans="1:17" hidden="1" x14ac:dyDescent="0.3">
      <c r="A2744" t="s">
        <v>5651</v>
      </c>
      <c r="B2744" t="s">
        <v>5652</v>
      </c>
      <c r="C2744" t="str">
        <f>IFERROR(VLOOKUP(Table1[[#This Row],[Ticker]],[1]!Table1[[Symbol]:[Industry]],2,FALSE),"-")</f>
        <v>-</v>
      </c>
      <c r="D2744" t="s">
        <v>109</v>
      </c>
      <c r="E2744">
        <v>121.79</v>
      </c>
      <c r="F2744">
        <v>25.64</v>
      </c>
      <c r="G2744">
        <v>22.111016372873699</v>
      </c>
      <c r="H2744">
        <v>4.6687652502338297</v>
      </c>
      <c r="I2744">
        <v>-15.41440716412</v>
      </c>
      <c r="J2744">
        <v>2.74095163381768</v>
      </c>
      <c r="K2744">
        <v>23.598631907718499</v>
      </c>
      <c r="L2744">
        <v>22.6628380851663</v>
      </c>
      <c r="M2744">
        <v>62.1801015110252</v>
      </c>
      <c r="N2744">
        <v>1.90981754846546</v>
      </c>
      <c r="O2744">
        <v>43.525741029641097</v>
      </c>
      <c r="P2744">
        <v>64.358974358974294</v>
      </c>
      <c r="Q2744">
        <v>6.7013279665794998E-2</v>
      </c>
    </row>
    <row r="2745" spans="1:17" hidden="1" x14ac:dyDescent="0.3">
      <c r="A2745" t="s">
        <v>5653</v>
      </c>
      <c r="B2745" t="s">
        <v>5654</v>
      </c>
      <c r="C2745" t="str">
        <f>IFERROR(VLOOKUP(Table1[[#This Row],[Ticker]],[1]!Table1[[Symbol]:[Industry]],2,FALSE),"-")</f>
        <v>-</v>
      </c>
      <c r="D2745" t="s">
        <v>409</v>
      </c>
      <c r="E2745">
        <v>121.675228038</v>
      </c>
      <c r="F2745">
        <v>5.46</v>
      </c>
      <c r="G2745">
        <v>33.979159352802</v>
      </c>
      <c r="H2745">
        <v>-4.9574880529232699</v>
      </c>
      <c r="I2745">
        <v>-15.307053715702599</v>
      </c>
      <c r="J2745">
        <v>-8.2413504843539993</v>
      </c>
      <c r="K2745">
        <v>5.4958981640157401</v>
      </c>
      <c r="L2745">
        <v>5.29524852108608</v>
      </c>
      <c r="M2745">
        <v>45.278768637710698</v>
      </c>
      <c r="N2745">
        <v>1.56797486137714</v>
      </c>
      <c r="O2745">
        <v>73.626373626373606</v>
      </c>
      <c r="P2745">
        <v>70.624999999999901</v>
      </c>
      <c r="Q2745">
        <v>8.1016394271593004E-2</v>
      </c>
    </row>
    <row r="2746" spans="1:17" hidden="1" x14ac:dyDescent="0.3">
      <c r="A2746" t="s">
        <v>5655</v>
      </c>
      <c r="B2746" t="s">
        <v>5656</v>
      </c>
      <c r="C2746" t="str">
        <f>IFERROR(VLOOKUP(Table1[[#This Row],[Ticker]],[1]!Table1[[Symbol]:[Industry]],2,FALSE),"-")</f>
        <v>-</v>
      </c>
      <c r="D2746" t="s">
        <v>557</v>
      </c>
      <c r="E2746">
        <v>121.29959371199899</v>
      </c>
      <c r="F2746">
        <v>134.49</v>
      </c>
      <c r="G2746">
        <v>102.666199533899</v>
      </c>
      <c r="H2746">
        <v>13.3803816062027</v>
      </c>
      <c r="I2746">
        <v>-8.24687368784965</v>
      </c>
      <c r="J2746">
        <v>0.904875150244141</v>
      </c>
      <c r="K2746">
        <v>118.00290745304601</v>
      </c>
      <c r="L2746">
        <v>100.36274954259299</v>
      </c>
      <c r="M2746">
        <v>66.560649485181202</v>
      </c>
      <c r="N2746">
        <v>1.30967827020118</v>
      </c>
      <c r="O2746">
        <v>22.722879024462699</v>
      </c>
      <c r="P2746">
        <v>153.51555136663501</v>
      </c>
      <c r="Q2746">
        <v>6.9715745297970005E-2</v>
      </c>
    </row>
    <row r="2747" spans="1:17" hidden="1" x14ac:dyDescent="0.3">
      <c r="A2747" t="s">
        <v>5657</v>
      </c>
      <c r="B2747" t="s">
        <v>5658</v>
      </c>
      <c r="C2747" t="str">
        <f>IFERROR(VLOOKUP(Table1[[#This Row],[Ticker]],[1]!Table1[[Symbol]:[Industry]],2,FALSE),"-")</f>
        <v>-</v>
      </c>
      <c r="D2747" t="s">
        <v>62</v>
      </c>
      <c r="E2747">
        <v>121.24499838</v>
      </c>
      <c r="F2747">
        <v>24.2</v>
      </c>
      <c r="G2747">
        <v>-11.519020057989099</v>
      </c>
      <c r="H2747">
        <v>-4.90263193781536</v>
      </c>
      <c r="I2747">
        <v>-39.772998530649097</v>
      </c>
      <c r="J2747">
        <v>-10.2552604873944</v>
      </c>
      <c r="K2747">
        <v>23.7896770964038</v>
      </c>
      <c r="L2747">
        <v>25.939763507450898</v>
      </c>
      <c r="M2747">
        <v>53.972815704512797</v>
      </c>
      <c r="N2747">
        <v>1.73309348023882</v>
      </c>
      <c r="O2747">
        <v>70.247933884297495</v>
      </c>
      <c r="P2747">
        <v>27.368421052631501</v>
      </c>
      <c r="Q2747">
        <v>-0.11420481846878</v>
      </c>
    </row>
    <row r="2748" spans="1:17" hidden="1" x14ac:dyDescent="0.3">
      <c r="A2748" t="s">
        <v>5659</v>
      </c>
      <c r="B2748" t="s">
        <v>5660</v>
      </c>
      <c r="C2748" t="str">
        <f>IFERROR(VLOOKUP(Table1[[#This Row],[Ticker]],[1]!Table1[[Symbol]:[Industry]],2,FALSE),"-")</f>
        <v>-</v>
      </c>
      <c r="D2748" t="s">
        <v>193</v>
      </c>
      <c r="E2748">
        <v>121.0845065</v>
      </c>
      <c r="F2748">
        <v>505</v>
      </c>
      <c r="G2748">
        <v>4.0167340290921096</v>
      </c>
      <c r="H2748">
        <v>-1.46379178186994</v>
      </c>
      <c r="I2748">
        <v>-22.528272802108798</v>
      </c>
      <c r="J2748">
        <v>-1.6135668152129501</v>
      </c>
      <c r="K2748">
        <v>516.375821732188</v>
      </c>
      <c r="L2748">
        <v>495.11804980494901</v>
      </c>
      <c r="M2748">
        <v>39.996965505220601</v>
      </c>
      <c r="N2748">
        <v>1.20063370364575</v>
      </c>
      <c r="O2748">
        <v>37.999999999999901</v>
      </c>
      <c r="P2748">
        <v>32.894736842105203</v>
      </c>
      <c r="Q2748">
        <v>6.6896869543703996E-2</v>
      </c>
    </row>
    <row r="2749" spans="1:17" hidden="1" x14ac:dyDescent="0.3">
      <c r="A2749" t="s">
        <v>5661</v>
      </c>
      <c r="B2749" t="s">
        <v>5662</v>
      </c>
      <c r="C2749" t="str">
        <f>IFERROR(VLOOKUP(Table1[[#This Row],[Ticker]],[1]!Table1[[Symbol]:[Industry]],2,FALSE),"-")</f>
        <v>-</v>
      </c>
      <c r="E2749">
        <v>121.03874625</v>
      </c>
      <c r="F2749">
        <v>240.55</v>
      </c>
      <c r="G2749">
        <v>92.912499062822107</v>
      </c>
      <c r="H2749">
        <v>25.3189041212419</v>
      </c>
      <c r="I2749">
        <v>58.67507609367</v>
      </c>
      <c r="J2749">
        <v>-1.8732258553598</v>
      </c>
      <c r="K2749">
        <v>191.09238474785599</v>
      </c>
      <c r="L2749">
        <v>153.1333660281</v>
      </c>
      <c r="M2749">
        <v>67.584853436006298</v>
      </c>
      <c r="N2749">
        <v>1.6629553481885</v>
      </c>
      <c r="O2749">
        <v>10.0187071294948</v>
      </c>
      <c r="P2749">
        <v>128.877259752616</v>
      </c>
      <c r="Q2749">
        <v>0.16036110980982601</v>
      </c>
    </row>
    <row r="2750" spans="1:17" hidden="1" x14ac:dyDescent="0.3">
      <c r="A2750" t="s">
        <v>5663</v>
      </c>
      <c r="B2750" t="s">
        <v>5664</v>
      </c>
      <c r="C2750" t="str">
        <f>IFERROR(VLOOKUP(Table1[[#This Row],[Ticker]],[1]!Table1[[Symbol]:[Industry]],2,FALSE),"-")</f>
        <v>-</v>
      </c>
      <c r="D2750" t="s">
        <v>4033</v>
      </c>
      <c r="E2750">
        <v>120.43314375</v>
      </c>
      <c r="F2750">
        <v>191.05</v>
      </c>
      <c r="G2750">
        <v>8.8722900669112192</v>
      </c>
      <c r="H2750">
        <v>40.947005743344</v>
      </c>
      <c r="I2750">
        <v>12.753301463070301</v>
      </c>
      <c r="J2750">
        <v>-4.3680227251566697</v>
      </c>
      <c r="K2750">
        <v>169.76368498798399</v>
      </c>
      <c r="L2750">
        <v>142.201059730552</v>
      </c>
      <c r="M2750">
        <v>41.918204962216102</v>
      </c>
      <c r="N2750">
        <v>1.4891469763716401</v>
      </c>
      <c r="O2750">
        <v>27.8984559015964</v>
      </c>
      <c r="P2750">
        <v>81.3478879924062</v>
      </c>
    </row>
    <row r="2751" spans="1:17" hidden="1" x14ac:dyDescent="0.3">
      <c r="A2751" t="s">
        <v>5665</v>
      </c>
      <c r="B2751" t="s">
        <v>5666</v>
      </c>
      <c r="C2751" t="str">
        <f>IFERROR(VLOOKUP(Table1[[#This Row],[Ticker]],[1]!Table1[[Symbol]:[Industry]],2,FALSE),"-")</f>
        <v>-</v>
      </c>
      <c r="D2751" t="s">
        <v>97</v>
      </c>
      <c r="E2751">
        <v>120.3850939</v>
      </c>
      <c r="F2751">
        <v>56.9</v>
      </c>
      <c r="G2751">
        <v>-13.991847654411799</v>
      </c>
      <c r="H2751">
        <v>-4.0375438320884802</v>
      </c>
      <c r="I2751">
        <v>8.7266902867760692</v>
      </c>
      <c r="J2751">
        <v>-6.3670449434153902</v>
      </c>
      <c r="K2751">
        <v>60.391129291358503</v>
      </c>
      <c r="L2751">
        <v>60.564167685963</v>
      </c>
      <c r="M2751">
        <v>48.251566509588699</v>
      </c>
      <c r="N2751">
        <v>1.0520009236735599</v>
      </c>
      <c r="O2751">
        <v>80.070298769771497</v>
      </c>
      <c r="P2751">
        <v>36.124401913875602</v>
      </c>
      <c r="Q2751">
        <v>5.4658862189652997E-2</v>
      </c>
    </row>
    <row r="2752" spans="1:17" hidden="1" x14ac:dyDescent="0.3">
      <c r="A2752" t="s">
        <v>5667</v>
      </c>
      <c r="B2752" t="s">
        <v>5668</v>
      </c>
      <c r="C2752" t="str">
        <f>IFERROR(VLOOKUP(Table1[[#This Row],[Ticker]],[1]!Table1[[Symbol]:[Industry]],2,FALSE),"-")</f>
        <v>-</v>
      </c>
      <c r="D2752" t="s">
        <v>62</v>
      </c>
      <c r="E2752">
        <v>120.318</v>
      </c>
      <c r="F2752">
        <v>1002.65</v>
      </c>
      <c r="G2752">
        <v>0.449533401130359</v>
      </c>
      <c r="H2752">
        <v>-0.54726003698891301</v>
      </c>
      <c r="I2752">
        <v>-26.891583756654502</v>
      </c>
      <c r="J2752">
        <v>-4.0362919559258899</v>
      </c>
      <c r="K2752">
        <v>931.72130434636097</v>
      </c>
      <c r="L2752">
        <v>890.88865947233501</v>
      </c>
      <c r="M2752">
        <v>58.995064620883802</v>
      </c>
      <c r="N2752">
        <v>1.7239830621613199</v>
      </c>
      <c r="O2752">
        <v>29.955617613324701</v>
      </c>
      <c r="P2752">
        <v>41.417489421720703</v>
      </c>
      <c r="Q2752">
        <v>2.6455036256490001E-2</v>
      </c>
    </row>
    <row r="2753" spans="1:17" hidden="1" x14ac:dyDescent="0.3">
      <c r="A2753" t="s">
        <v>5669</v>
      </c>
      <c r="B2753" t="s">
        <v>5670</v>
      </c>
      <c r="C2753" t="str">
        <f>IFERROR(VLOOKUP(Table1[[#This Row],[Ticker]],[1]!Table1[[Symbol]:[Industry]],2,FALSE),"-")</f>
        <v>-</v>
      </c>
      <c r="D2753" t="s">
        <v>1391</v>
      </c>
      <c r="E2753">
        <v>119.8789395</v>
      </c>
      <c r="F2753">
        <v>133.15</v>
      </c>
      <c r="G2753">
        <v>51.981804391014599</v>
      </c>
      <c r="H2753">
        <v>10.0086928485094</v>
      </c>
      <c r="I2753">
        <v>-12.671760792232799</v>
      </c>
      <c r="J2753">
        <v>10.9126030163381</v>
      </c>
      <c r="K2753">
        <v>119.446042151724</v>
      </c>
      <c r="L2753">
        <v>111.42444202239299</v>
      </c>
      <c r="M2753">
        <v>64.585720357640099</v>
      </c>
      <c r="N2753">
        <v>2.42892350957296</v>
      </c>
      <c r="O2753">
        <v>15.4337213668794</v>
      </c>
      <c r="P2753">
        <v>86.877192982456094</v>
      </c>
      <c r="Q2753">
        <v>0.116411698640133</v>
      </c>
    </row>
    <row r="2754" spans="1:17" hidden="1" x14ac:dyDescent="0.3">
      <c r="A2754" t="s">
        <v>5671</v>
      </c>
      <c r="B2754" t="s">
        <v>5672</v>
      </c>
      <c r="C2754" t="str">
        <f>IFERROR(VLOOKUP(Table1[[#This Row],[Ticker]],[1]!Table1[[Symbol]:[Industry]],2,FALSE),"-")</f>
        <v>-</v>
      </c>
      <c r="D2754" t="s">
        <v>647</v>
      </c>
      <c r="E2754">
        <v>119.5057</v>
      </c>
      <c r="F2754">
        <v>51.29</v>
      </c>
      <c r="G2754">
        <v>-18.815796787548798</v>
      </c>
      <c r="H2754">
        <v>-0.66140917752480899</v>
      </c>
      <c r="I2754">
        <v>-22.219735564950799</v>
      </c>
      <c r="J2754">
        <v>-2.5774325901008801</v>
      </c>
      <c r="K2754">
        <v>50.787380468262299</v>
      </c>
      <c r="L2754">
        <v>50.751895636918398</v>
      </c>
      <c r="M2754">
        <v>46.683596767889902</v>
      </c>
      <c r="N2754">
        <v>1.5239197239667599</v>
      </c>
      <c r="O2754">
        <v>33.749268863326101</v>
      </c>
      <c r="P2754">
        <v>24.793187347931799</v>
      </c>
      <c r="Q2754">
        <v>-1.2093101933775E-2</v>
      </c>
    </row>
    <row r="2755" spans="1:17" hidden="1" x14ac:dyDescent="0.3">
      <c r="A2755" t="s">
        <v>5673</v>
      </c>
      <c r="B2755" t="s">
        <v>5674</v>
      </c>
      <c r="C2755" t="str">
        <f>IFERROR(VLOOKUP(Table1[[#This Row],[Ticker]],[1]!Table1[[Symbol]:[Industry]],2,FALSE),"-")</f>
        <v>-</v>
      </c>
      <c r="D2755" t="s">
        <v>384</v>
      </c>
      <c r="E2755">
        <v>119.412922559999</v>
      </c>
      <c r="F2755">
        <v>56.64</v>
      </c>
      <c r="G2755">
        <v>-14.5021518742351</v>
      </c>
      <c r="H2755">
        <v>-3.8887430489264698</v>
      </c>
      <c r="I2755">
        <v>-21.786201468057602</v>
      </c>
      <c r="J2755">
        <v>-3.0368981071149501</v>
      </c>
      <c r="K2755">
        <v>56.796198002298297</v>
      </c>
      <c r="L2755">
        <v>58.633349152271002</v>
      </c>
      <c r="M2755">
        <v>39.660941800617302</v>
      </c>
      <c r="N2755">
        <v>0.42328752027944599</v>
      </c>
      <c r="O2755">
        <v>40.183615819209002</v>
      </c>
      <c r="P2755">
        <v>25.8666666666666</v>
      </c>
      <c r="Q2755">
        <v>-8.5244666720737994E-2</v>
      </c>
    </row>
    <row r="2756" spans="1:17" hidden="1" x14ac:dyDescent="0.3">
      <c r="A2756" t="s">
        <v>5675</v>
      </c>
      <c r="B2756" t="s">
        <v>5676</v>
      </c>
      <c r="C2756" t="str">
        <f>IFERROR(VLOOKUP(Table1[[#This Row],[Ticker]],[1]!Table1[[Symbol]:[Industry]],2,FALSE),"-")</f>
        <v>-</v>
      </c>
      <c r="D2756" t="s">
        <v>384</v>
      </c>
      <c r="E2756">
        <v>119.09111358</v>
      </c>
      <c r="F2756">
        <v>4.54</v>
      </c>
      <c r="G2756">
        <v>-14.9382561371423</v>
      </c>
      <c r="H2756">
        <v>-25.4555980395102</v>
      </c>
      <c r="I2756">
        <v>-48.644184798667197</v>
      </c>
      <c r="J2756">
        <v>-8.9247307808804806</v>
      </c>
      <c r="K2756">
        <v>5.6640374813116399</v>
      </c>
      <c r="L2756">
        <v>6.3960399979313998</v>
      </c>
      <c r="M2756">
        <v>15.961540473376299</v>
      </c>
      <c r="N2756">
        <v>1.2234802336836701</v>
      </c>
      <c r="O2756">
        <v>114.75770925110101</v>
      </c>
      <c r="P2756">
        <v>31.594202898550702</v>
      </c>
      <c r="Q2756">
        <v>-7.8936226124322995E-2</v>
      </c>
    </row>
    <row r="2757" spans="1:17" hidden="1" x14ac:dyDescent="0.3">
      <c r="A2757" t="s">
        <v>5677</v>
      </c>
      <c r="B2757" t="s">
        <v>5678</v>
      </c>
      <c r="C2757" t="str">
        <f>IFERROR(VLOOKUP(Table1[[#This Row],[Ticker]],[1]!Table1[[Symbol]:[Industry]],2,FALSE),"-")</f>
        <v>-</v>
      </c>
      <c r="D2757" t="s">
        <v>75</v>
      </c>
      <c r="E2757">
        <v>118.976</v>
      </c>
      <c r="F2757">
        <v>4.16</v>
      </c>
      <c r="G2757">
        <v>14.797569013316901</v>
      </c>
      <c r="H2757">
        <v>31.131458971275499</v>
      </c>
      <c r="I2757">
        <v>-10.9309226913164</v>
      </c>
      <c r="J2757">
        <v>24.696948518552901</v>
      </c>
      <c r="K2757">
        <v>3.1478304064401601</v>
      </c>
      <c r="L2757">
        <v>3.2513658920092299</v>
      </c>
      <c r="M2757">
        <v>83.6320927571212</v>
      </c>
      <c r="N2757">
        <v>3.0877972580406099</v>
      </c>
      <c r="O2757">
        <v>12.9807692307692</v>
      </c>
      <c r="P2757">
        <v>74.451612903225794</v>
      </c>
      <c r="Q2757">
        <v>4.9494214705449999E-2</v>
      </c>
    </row>
    <row r="2758" spans="1:17" hidden="1" x14ac:dyDescent="0.3">
      <c r="A2758" t="s">
        <v>5679</v>
      </c>
      <c r="B2758" t="s">
        <v>5680</v>
      </c>
      <c r="C2758" t="str">
        <f>IFERROR(VLOOKUP(Table1[[#This Row],[Ticker]],[1]!Table1[[Symbol]:[Industry]],2,FALSE),"-")</f>
        <v>-</v>
      </c>
      <c r="D2758" t="s">
        <v>75</v>
      </c>
      <c r="E2758">
        <v>118.612944</v>
      </c>
      <c r="F2758">
        <v>459</v>
      </c>
      <c r="G2758">
        <v>-10.386778724842101</v>
      </c>
      <c r="H2758">
        <v>4.5589773987939699</v>
      </c>
      <c r="I2758">
        <v>-36.557843203839603</v>
      </c>
      <c r="J2758">
        <v>7.4726357780277404</v>
      </c>
      <c r="K2758">
        <v>426.41728335927399</v>
      </c>
      <c r="L2758">
        <v>436.540027873594</v>
      </c>
      <c r="M2758">
        <v>68.580506152010202</v>
      </c>
      <c r="N2758">
        <v>2.0004443563907999</v>
      </c>
      <c r="O2758">
        <v>49.564270152505401</v>
      </c>
      <c r="P2758">
        <v>30.769230769230699</v>
      </c>
      <c r="Q2758">
        <v>2.1593941097960999E-2</v>
      </c>
    </row>
    <row r="2759" spans="1:17" hidden="1" x14ac:dyDescent="0.3">
      <c r="A2759" t="s">
        <v>5681</v>
      </c>
      <c r="B2759" t="s">
        <v>5682</v>
      </c>
      <c r="C2759" t="str">
        <f>IFERROR(VLOOKUP(Table1[[#This Row],[Ticker]],[1]!Table1[[Symbol]:[Industry]],2,FALSE),"-")</f>
        <v>-</v>
      </c>
      <c r="D2759" t="s">
        <v>220</v>
      </c>
      <c r="E2759">
        <v>118.244514</v>
      </c>
      <c r="F2759">
        <v>7.97</v>
      </c>
      <c r="G2759">
        <v>-18.112608528439502</v>
      </c>
      <c r="H2759">
        <v>-7.5790935699712696</v>
      </c>
      <c r="I2759">
        <v>-17.5001685714867</v>
      </c>
      <c r="J2759">
        <v>-3.0163169984509399</v>
      </c>
      <c r="K2759">
        <v>8.1365857492018208</v>
      </c>
      <c r="L2759">
        <v>8.3496997891751992</v>
      </c>
      <c r="M2759">
        <v>38.722831543568098</v>
      </c>
      <c r="N2759">
        <v>0.47433511408958701</v>
      </c>
      <c r="O2759">
        <v>63.111668757841898</v>
      </c>
      <c r="P2759">
        <v>26.910828025477699</v>
      </c>
      <c r="Q2759">
        <v>0.154291765729589</v>
      </c>
    </row>
    <row r="2760" spans="1:17" hidden="1" x14ac:dyDescent="0.3">
      <c r="A2760" t="s">
        <v>5683</v>
      </c>
      <c r="B2760" t="s">
        <v>5684</v>
      </c>
      <c r="C2760" t="str">
        <f>IFERROR(VLOOKUP(Table1[[#This Row],[Ticker]],[1]!Table1[[Symbol]:[Industry]],2,FALSE),"-")</f>
        <v>-</v>
      </c>
      <c r="D2760" t="s">
        <v>532</v>
      </c>
      <c r="E2760">
        <v>118.22384700000001</v>
      </c>
      <c r="F2760">
        <v>42.3</v>
      </c>
      <c r="G2760">
        <v>62.330036545784402</v>
      </c>
      <c r="H2760">
        <v>-16.2115784261096</v>
      </c>
      <c r="I2760">
        <v>-8.06897301446425</v>
      </c>
      <c r="J2760">
        <v>-0.169762651896604</v>
      </c>
      <c r="K2760">
        <v>39.480971279425901</v>
      </c>
      <c r="L2760">
        <v>34.495531878813402</v>
      </c>
      <c r="M2760">
        <v>44.052176759849303</v>
      </c>
      <c r="N2760">
        <v>0.43887147335423199</v>
      </c>
      <c r="O2760">
        <v>23.900709219858101</v>
      </c>
      <c r="P2760">
        <v>92.272727272727195</v>
      </c>
      <c r="Q2760">
        <v>-1.717901239531E-3</v>
      </c>
    </row>
    <row r="2761" spans="1:17" hidden="1" x14ac:dyDescent="0.3">
      <c r="A2761" t="s">
        <v>5685</v>
      </c>
      <c r="B2761" t="s">
        <v>5686</v>
      </c>
      <c r="C2761" t="str">
        <f>IFERROR(VLOOKUP(Table1[[#This Row],[Ticker]],[1]!Table1[[Symbol]:[Industry]],2,FALSE),"-")</f>
        <v>-</v>
      </c>
      <c r="D2761" t="s">
        <v>901</v>
      </c>
      <c r="E2761">
        <v>118.00404</v>
      </c>
      <c r="F2761">
        <v>198.66</v>
      </c>
      <c r="G2761">
        <v>69.190262146569097</v>
      </c>
      <c r="H2761">
        <v>-4.1087356167451299</v>
      </c>
      <c r="I2761">
        <v>-13.282137092557299</v>
      </c>
      <c r="J2761">
        <v>-1.62128560341955</v>
      </c>
      <c r="K2761">
        <v>197.60518678559001</v>
      </c>
      <c r="L2761">
        <v>188.44578310838301</v>
      </c>
      <c r="M2761">
        <v>48.133526403088403</v>
      </c>
      <c r="N2761">
        <v>0.95933107855258304</v>
      </c>
      <c r="O2761">
        <v>31.631933957515301</v>
      </c>
      <c r="P2761">
        <v>101.480730223123</v>
      </c>
      <c r="Q2761">
        <v>0.122662926212126</v>
      </c>
    </row>
    <row r="2762" spans="1:17" hidden="1" x14ac:dyDescent="0.3">
      <c r="A2762" t="s">
        <v>5687</v>
      </c>
      <c r="B2762" t="s">
        <v>5688</v>
      </c>
      <c r="C2762" t="str">
        <f>IFERROR(VLOOKUP(Table1[[#This Row],[Ticker]],[1]!Table1[[Symbol]:[Industry]],2,FALSE),"-")</f>
        <v>-</v>
      </c>
      <c r="D2762" t="s">
        <v>550</v>
      </c>
      <c r="E2762">
        <v>117.69108</v>
      </c>
      <c r="F2762">
        <v>101.95</v>
      </c>
      <c r="G2762">
        <v>-1.9742585282267</v>
      </c>
      <c r="H2762">
        <v>-15.8112513941816</v>
      </c>
      <c r="I2762">
        <v>-24.090868468375799</v>
      </c>
      <c r="J2762">
        <v>-1.35131623525378</v>
      </c>
      <c r="K2762">
        <v>103.609267955945</v>
      </c>
      <c r="L2762">
        <v>103.01014315448499</v>
      </c>
      <c r="M2762">
        <v>53.126999258993798</v>
      </c>
      <c r="N2762">
        <v>0.45807777235833103</v>
      </c>
      <c r="O2762">
        <v>30.897498773908701</v>
      </c>
      <c r="P2762">
        <v>25.8641975308641</v>
      </c>
      <c r="Q2762">
        <v>-7.5644367473513996E-2</v>
      </c>
    </row>
    <row r="2763" spans="1:17" hidden="1" x14ac:dyDescent="0.3">
      <c r="A2763" t="s">
        <v>5689</v>
      </c>
      <c r="B2763" t="s">
        <v>5690</v>
      </c>
      <c r="C2763" t="str">
        <f>IFERROR(VLOOKUP(Table1[[#This Row],[Ticker]],[1]!Table1[[Symbol]:[Industry]],2,FALSE),"-")</f>
        <v>-</v>
      </c>
      <c r="D2763" t="s">
        <v>901</v>
      </c>
      <c r="E2763">
        <v>117.54075899999999</v>
      </c>
      <c r="F2763">
        <v>42</v>
      </c>
      <c r="G2763">
        <v>-7.9239584079581897</v>
      </c>
      <c r="H2763">
        <v>-9.3998541600375791</v>
      </c>
      <c r="I2763">
        <v>-0.73855866436601003</v>
      </c>
      <c r="J2763">
        <v>1.13976115762721</v>
      </c>
      <c r="K2763">
        <v>41.817326728922701</v>
      </c>
      <c r="L2763">
        <v>41.264804265038798</v>
      </c>
      <c r="M2763">
        <v>49.565571787906698</v>
      </c>
      <c r="N2763">
        <v>1.04192439675363</v>
      </c>
      <c r="O2763">
        <v>33.904761904761898</v>
      </c>
      <c r="P2763">
        <v>22.9868228404099</v>
      </c>
      <c r="Q2763">
        <v>-2.3098079468324002E-2</v>
      </c>
    </row>
    <row r="2764" spans="1:17" hidden="1" x14ac:dyDescent="0.3">
      <c r="A2764" t="s">
        <v>5691</v>
      </c>
      <c r="B2764" t="s">
        <v>5692</v>
      </c>
      <c r="C2764" t="str">
        <f>IFERROR(VLOOKUP(Table1[[#This Row],[Ticker]],[1]!Table1[[Symbol]:[Industry]],2,FALSE),"-")</f>
        <v>-</v>
      </c>
      <c r="E2764">
        <v>117.5312</v>
      </c>
      <c r="F2764">
        <v>86.42</v>
      </c>
      <c r="G2764">
        <v>-24.593940062402599</v>
      </c>
      <c r="H2764">
        <v>8.9931756010483106</v>
      </c>
      <c r="I2764">
        <v>-10.188851062026799</v>
      </c>
      <c r="J2764">
        <v>2.3242849671510202</v>
      </c>
      <c r="M2764">
        <v>76.600197585468607</v>
      </c>
      <c r="O2764">
        <v>4.1425595926868697</v>
      </c>
      <c r="P2764">
        <v>37.174603174603099</v>
      </c>
    </row>
    <row r="2765" spans="1:17" hidden="1" x14ac:dyDescent="0.3">
      <c r="A2765" t="s">
        <v>5693</v>
      </c>
      <c r="B2765" t="s">
        <v>5694</v>
      </c>
      <c r="C2765" t="str">
        <f>IFERROR(VLOOKUP(Table1[[#This Row],[Ticker]],[1]!Table1[[Symbol]:[Industry]],2,FALSE),"-")</f>
        <v>-</v>
      </c>
      <c r="D2765" t="s">
        <v>258</v>
      </c>
      <c r="E2765">
        <v>117.41592</v>
      </c>
      <c r="F2765">
        <v>143.4</v>
      </c>
      <c r="G2765">
        <v>82.186247590863402</v>
      </c>
      <c r="H2765">
        <v>23.995095334911898</v>
      </c>
      <c r="I2765">
        <v>31.4785059960906</v>
      </c>
      <c r="J2765">
        <v>-3.8637510534321602</v>
      </c>
      <c r="K2765">
        <v>115.905972268795</v>
      </c>
      <c r="L2765">
        <v>97.9038726075716</v>
      </c>
      <c r="M2765">
        <v>77.453225343256094</v>
      </c>
      <c r="N2765">
        <v>2.8183306910812602</v>
      </c>
      <c r="O2765">
        <v>4.6025104602510396</v>
      </c>
      <c r="P2765">
        <v>147.241379310344</v>
      </c>
      <c r="Q2765">
        <v>0.14444258912145999</v>
      </c>
    </row>
    <row r="2766" spans="1:17" hidden="1" x14ac:dyDescent="0.3">
      <c r="A2766" t="s">
        <v>5695</v>
      </c>
      <c r="B2766" t="s">
        <v>5696</v>
      </c>
      <c r="C2766" t="str">
        <f>IFERROR(VLOOKUP(Table1[[#This Row],[Ticker]],[1]!Table1[[Symbol]:[Industry]],2,FALSE),"-")</f>
        <v>-</v>
      </c>
      <c r="D2766" t="s">
        <v>550</v>
      </c>
      <c r="E2766">
        <v>117.12658482499999</v>
      </c>
      <c r="F2766">
        <v>2898.85</v>
      </c>
      <c r="G2766">
        <v>75.639064323562195</v>
      </c>
      <c r="H2766">
        <v>-7.2579334109225897</v>
      </c>
      <c r="I2766">
        <v>-16.203469938271301</v>
      </c>
      <c r="J2766">
        <v>-5.49515947729342</v>
      </c>
      <c r="K2766">
        <v>2849.5076437426101</v>
      </c>
      <c r="L2766">
        <v>2566.8603860324001</v>
      </c>
      <c r="M2766">
        <v>51.478602141547299</v>
      </c>
      <c r="N2766">
        <v>1.83521408985446</v>
      </c>
      <c r="O2766">
        <v>15.218103730789799</v>
      </c>
      <c r="P2766">
        <v>112.369963369963</v>
      </c>
      <c r="Q2766">
        <v>0.123082595685403</v>
      </c>
    </row>
    <row r="2767" spans="1:17" hidden="1" x14ac:dyDescent="0.3">
      <c r="A2767" t="s">
        <v>5697</v>
      </c>
      <c r="B2767" t="s">
        <v>5698</v>
      </c>
      <c r="C2767" t="str">
        <f>IFERROR(VLOOKUP(Table1[[#This Row],[Ticker]],[1]!Table1[[Symbol]:[Industry]],2,FALSE),"-")</f>
        <v>-</v>
      </c>
      <c r="D2767" t="s">
        <v>62</v>
      </c>
      <c r="E2767">
        <v>117.12564664</v>
      </c>
      <c r="F2767">
        <v>6.78</v>
      </c>
      <c r="G2767">
        <v>47.136106879944599</v>
      </c>
      <c r="H2767">
        <v>10.939121084637099</v>
      </c>
      <c r="I2767">
        <v>0.99600335448335997</v>
      </c>
      <c r="J2767">
        <v>-4.5089282893331299</v>
      </c>
      <c r="K2767">
        <v>6.01252450004863</v>
      </c>
      <c r="L2767">
        <v>5.5100078528891103</v>
      </c>
      <c r="M2767">
        <v>61.263874760238501</v>
      </c>
      <c r="N2767">
        <v>2.5470132848892999</v>
      </c>
      <c r="O2767">
        <v>9.1445427728613602</v>
      </c>
      <c r="P2767">
        <v>99.736886490133202</v>
      </c>
      <c r="Q2767">
        <v>-1.9353668962796999E-2</v>
      </c>
    </row>
    <row r="2768" spans="1:17" hidden="1" x14ac:dyDescent="0.3">
      <c r="A2768" t="s">
        <v>5699</v>
      </c>
      <c r="B2768" t="s">
        <v>5700</v>
      </c>
      <c r="C2768" t="str">
        <f>IFERROR(VLOOKUP(Table1[[#This Row],[Ticker]],[1]!Table1[[Symbol]:[Industry]],2,FALSE),"-")</f>
        <v>-</v>
      </c>
      <c r="D2768" t="s">
        <v>513</v>
      </c>
      <c r="E2768">
        <v>116.99713258</v>
      </c>
      <c r="F2768">
        <v>115.9</v>
      </c>
      <c r="G2768">
        <v>43.774480990228803</v>
      </c>
      <c r="H2768">
        <v>4.4456690330584197</v>
      </c>
      <c r="I2768">
        <v>9.4642922128269706</v>
      </c>
      <c r="J2768">
        <v>-1.4931929089551701</v>
      </c>
      <c r="K2768">
        <v>104.313083781571</v>
      </c>
      <c r="L2768">
        <v>94.487966395869705</v>
      </c>
      <c r="M2768">
        <v>69.484490265243807</v>
      </c>
      <c r="N2768">
        <v>5.2485935589074604</v>
      </c>
      <c r="O2768">
        <v>3.5375323554788398</v>
      </c>
      <c r="P2768">
        <v>69.4444444444444</v>
      </c>
    </row>
    <row r="2769" spans="1:17" hidden="1" x14ac:dyDescent="0.3">
      <c r="A2769" t="s">
        <v>5701</v>
      </c>
      <c r="B2769" t="s">
        <v>5702</v>
      </c>
      <c r="C2769" t="str">
        <f>IFERROR(VLOOKUP(Table1[[#This Row],[Ticker]],[1]!Table1[[Symbol]:[Industry]],2,FALSE),"-")</f>
        <v>-</v>
      </c>
      <c r="D2769" t="s">
        <v>253</v>
      </c>
      <c r="E2769">
        <v>116.771610643</v>
      </c>
      <c r="F2769">
        <v>55.69</v>
      </c>
      <c r="G2769">
        <v>-21.770709722872201</v>
      </c>
      <c r="H2769">
        <v>-4.4750331482105201</v>
      </c>
      <c r="I2769">
        <v>-21.500206497682299</v>
      </c>
      <c r="J2769">
        <v>-0.60508223427500396</v>
      </c>
      <c r="K2769">
        <v>54.848203713646598</v>
      </c>
      <c r="L2769">
        <v>55.943664075803902</v>
      </c>
      <c r="M2769">
        <v>35.724604513038997</v>
      </c>
      <c r="N2769">
        <v>0.77407613633033401</v>
      </c>
      <c r="O2769">
        <v>28.927994253905499</v>
      </c>
      <c r="P2769">
        <v>24.781537082679801</v>
      </c>
      <c r="Q2769">
        <v>-2.6169254969505999E-2</v>
      </c>
    </row>
    <row r="2770" spans="1:17" hidden="1" x14ac:dyDescent="0.3">
      <c r="A2770" t="s">
        <v>5703</v>
      </c>
      <c r="B2770" t="s">
        <v>5704</v>
      </c>
      <c r="C2770" t="str">
        <f>IFERROR(VLOOKUP(Table1[[#This Row],[Ticker]],[1]!Table1[[Symbol]:[Industry]],2,FALSE),"-")</f>
        <v>-</v>
      </c>
      <c r="D2770" t="s">
        <v>901</v>
      </c>
      <c r="E2770">
        <v>116.58243849999999</v>
      </c>
      <c r="F2770">
        <v>230.05</v>
      </c>
      <c r="G2770">
        <v>-5.91117464230895</v>
      </c>
      <c r="H2770">
        <v>-10.699763085356301</v>
      </c>
      <c r="I2770">
        <v>-36.911286864957901</v>
      </c>
      <c r="J2770">
        <v>-8.3032402853742209</v>
      </c>
      <c r="K2770">
        <v>247.40799230498101</v>
      </c>
      <c r="L2770">
        <v>249.99365021446101</v>
      </c>
      <c r="M2770">
        <v>35.0521416006479</v>
      </c>
      <c r="N2770">
        <v>1.2468611576472399</v>
      </c>
      <c r="O2770">
        <v>53.184090415127102</v>
      </c>
      <c r="P2770">
        <v>24.016172506738499</v>
      </c>
      <c r="Q2770">
        <v>3.9411018975618002E-2</v>
      </c>
    </row>
    <row r="2771" spans="1:17" hidden="1" x14ac:dyDescent="0.3">
      <c r="A2771" t="s">
        <v>5705</v>
      </c>
      <c r="B2771" t="s">
        <v>5706</v>
      </c>
      <c r="C2771" t="str">
        <f>IFERROR(VLOOKUP(Table1[[#This Row],[Ticker]],[1]!Table1[[Symbol]:[Industry]],2,FALSE),"-")</f>
        <v>-</v>
      </c>
      <c r="D2771" t="s">
        <v>409</v>
      </c>
      <c r="E2771">
        <v>116.2643652</v>
      </c>
      <c r="F2771">
        <v>76.73</v>
      </c>
      <c r="G2771">
        <v>85.300616694258494</v>
      </c>
      <c r="H2771">
        <v>40.594348738513098</v>
      </c>
      <c r="I2771">
        <v>30.8277181387529</v>
      </c>
      <c r="J2771">
        <v>7.1627487185894596</v>
      </c>
      <c r="K2771">
        <v>57.998609162986703</v>
      </c>
      <c r="L2771">
        <v>48.346394921049303</v>
      </c>
      <c r="M2771">
        <v>98.7009175288851</v>
      </c>
      <c r="N2771">
        <v>1.0138632559113201</v>
      </c>
      <c r="O2771">
        <v>0</v>
      </c>
      <c r="P2771">
        <v>153.65289256198301</v>
      </c>
      <c r="Q2771">
        <v>5.4258565049163002E-2</v>
      </c>
    </row>
    <row r="2772" spans="1:17" hidden="1" x14ac:dyDescent="0.3">
      <c r="A2772" t="s">
        <v>5707</v>
      </c>
      <c r="B2772" t="s">
        <v>5708</v>
      </c>
      <c r="C2772" t="str">
        <f>IFERROR(VLOOKUP(Table1[[#This Row],[Ticker]],[1]!Table1[[Symbol]:[Industry]],2,FALSE),"-")</f>
        <v>-</v>
      </c>
      <c r="D2772" t="s">
        <v>441</v>
      </c>
      <c r="E2772">
        <v>116.257694</v>
      </c>
      <c r="F2772">
        <v>106.4</v>
      </c>
      <c r="G2772">
        <v>151.413369879117</v>
      </c>
      <c r="H2772">
        <v>-11.601666272579299</v>
      </c>
      <c r="I2772">
        <v>-4.3302010870055101</v>
      </c>
      <c r="J2772">
        <v>-13.155978190743699</v>
      </c>
      <c r="K2772">
        <v>99.620161706623094</v>
      </c>
      <c r="L2772">
        <v>81.727125918968099</v>
      </c>
      <c r="M2772">
        <v>42.9285639781071</v>
      </c>
      <c r="N2772">
        <v>0.64295874949843601</v>
      </c>
      <c r="O2772">
        <v>25.798872180451099</v>
      </c>
      <c r="P2772">
        <v>183.73333333333301</v>
      </c>
      <c r="Q2772">
        <v>5.3703442962618003E-2</v>
      </c>
    </row>
    <row r="2773" spans="1:17" hidden="1" x14ac:dyDescent="0.3">
      <c r="A2773" t="s">
        <v>5709</v>
      </c>
      <c r="B2773" t="s">
        <v>5710</v>
      </c>
      <c r="C2773" t="str">
        <f>IFERROR(VLOOKUP(Table1[[#This Row],[Ticker]],[1]!Table1[[Symbol]:[Industry]],2,FALSE),"-")</f>
        <v>-</v>
      </c>
      <c r="D2773" t="s">
        <v>1229</v>
      </c>
      <c r="E2773">
        <v>116.16894120000001</v>
      </c>
      <c r="F2773">
        <v>161.19999999999999</v>
      </c>
      <c r="G2773">
        <v>28.588409751526001</v>
      </c>
      <c r="H2773">
        <v>-3.9961377208725599</v>
      </c>
      <c r="I2773">
        <v>-15.341042261039901</v>
      </c>
      <c r="J2773">
        <v>-3.3537453358792799</v>
      </c>
      <c r="K2773">
        <v>167.537942428842</v>
      </c>
      <c r="L2773">
        <v>133.12505873456499</v>
      </c>
      <c r="M2773">
        <v>51.463415809528897</v>
      </c>
      <c r="N2773">
        <v>2.4821428571428501</v>
      </c>
      <c r="O2773">
        <v>37.562034739454099</v>
      </c>
      <c r="P2773">
        <v>67.9166666666666</v>
      </c>
    </row>
    <row r="2774" spans="1:17" hidden="1" x14ac:dyDescent="0.3">
      <c r="A2774" t="s">
        <v>5711</v>
      </c>
      <c r="B2774" t="s">
        <v>5712</v>
      </c>
      <c r="C2774" t="str">
        <f>IFERROR(VLOOKUP(Table1[[#This Row],[Ticker]],[1]!Table1[[Symbol]:[Industry]],2,FALSE),"-")</f>
        <v>-</v>
      </c>
      <c r="D2774" t="s">
        <v>247</v>
      </c>
      <c r="E2774">
        <v>116.06446215</v>
      </c>
      <c r="F2774">
        <v>998.55</v>
      </c>
      <c r="G2774">
        <v>-3.5455826066646399</v>
      </c>
      <c r="H2774">
        <v>0.48635794520708697</v>
      </c>
      <c r="I2774">
        <v>-8.3109616793268604</v>
      </c>
      <c r="J2774">
        <v>2.8878905862977402</v>
      </c>
      <c r="K2774">
        <v>941.73215135312103</v>
      </c>
      <c r="L2774">
        <v>920.88827847144705</v>
      </c>
      <c r="M2774">
        <v>66.257924410780703</v>
      </c>
      <c r="N2774">
        <v>1.2399387957357899</v>
      </c>
      <c r="O2774">
        <v>8.8578438736167406</v>
      </c>
      <c r="P2774">
        <v>33.9346790959694</v>
      </c>
      <c r="Q2774">
        <v>-4.6391114390958998E-2</v>
      </c>
    </row>
    <row r="2775" spans="1:17" hidden="1" x14ac:dyDescent="0.3">
      <c r="A2775" t="s">
        <v>5713</v>
      </c>
      <c r="B2775" t="s">
        <v>5714</v>
      </c>
      <c r="C2775" t="str">
        <f>IFERROR(VLOOKUP(Table1[[#This Row],[Ticker]],[1]!Table1[[Symbol]:[Industry]],2,FALSE),"-")</f>
        <v>-</v>
      </c>
      <c r="D2775" t="s">
        <v>557</v>
      </c>
      <c r="E2775">
        <v>115.72</v>
      </c>
      <c r="F2775">
        <v>144.65</v>
      </c>
      <c r="G2775">
        <v>241.92851176814699</v>
      </c>
      <c r="H2775">
        <v>-6.7404068955141803</v>
      </c>
      <c r="I2775">
        <v>79.252083070032498</v>
      </c>
      <c r="J2775">
        <v>0.88454182851625696</v>
      </c>
      <c r="K2775">
        <v>133.557368943379</v>
      </c>
      <c r="L2775">
        <v>96.716882407150393</v>
      </c>
      <c r="M2775">
        <v>57.6406637166926</v>
      </c>
      <c r="N2775">
        <v>0.16098168179147801</v>
      </c>
      <c r="O2775">
        <v>12.5820947113722</v>
      </c>
      <c r="P2775">
        <v>394.52991452991398</v>
      </c>
      <c r="Q2775">
        <v>0.123889441199793</v>
      </c>
    </row>
    <row r="2776" spans="1:17" hidden="1" x14ac:dyDescent="0.3">
      <c r="A2776" t="s">
        <v>5715</v>
      </c>
      <c r="B2776" t="s">
        <v>5716</v>
      </c>
      <c r="C2776" t="str">
        <f>IFERROR(VLOOKUP(Table1[[#This Row],[Ticker]],[1]!Table1[[Symbol]:[Industry]],2,FALSE),"-")</f>
        <v>-</v>
      </c>
      <c r="D2776" t="s">
        <v>193</v>
      </c>
      <c r="E2776">
        <v>115.70140725</v>
      </c>
      <c r="F2776">
        <v>107.25</v>
      </c>
      <c r="G2776">
        <v>-0.494893426204356</v>
      </c>
      <c r="H2776">
        <v>-1.98514277074747</v>
      </c>
      <c r="I2776">
        <v>-37.094749972511799</v>
      </c>
      <c r="J2776">
        <v>0.95597393036171796</v>
      </c>
      <c r="K2776">
        <v>109.253608166578</v>
      </c>
      <c r="L2776">
        <v>111.38799511834</v>
      </c>
      <c r="M2776">
        <v>49.593230479579098</v>
      </c>
      <c r="N2776">
        <v>1.72689885491998</v>
      </c>
      <c r="O2776">
        <v>58.2284382284382</v>
      </c>
      <c r="P2776">
        <v>33.6282083229503</v>
      </c>
      <c r="Q2776">
        <v>0.129711258957909</v>
      </c>
    </row>
    <row r="2777" spans="1:17" hidden="1" x14ac:dyDescent="0.3">
      <c r="A2777" t="s">
        <v>5717</v>
      </c>
      <c r="B2777" t="s">
        <v>5718</v>
      </c>
      <c r="C2777" t="str">
        <f>IFERROR(VLOOKUP(Table1[[#This Row],[Ticker]],[1]!Table1[[Symbol]:[Industry]],2,FALSE),"-")</f>
        <v>-</v>
      </c>
      <c r="D2777" t="s">
        <v>338</v>
      </c>
      <c r="E2777">
        <v>115.24854499999999</v>
      </c>
      <c r="F2777">
        <v>114.25</v>
      </c>
      <c r="G2777">
        <v>-27.517042492016198</v>
      </c>
      <c r="H2777">
        <v>-6.6969690478178903</v>
      </c>
      <c r="I2777">
        <v>-21.902340234050801</v>
      </c>
      <c r="J2777">
        <v>0.18859374704280099</v>
      </c>
      <c r="K2777">
        <v>119.28216449681599</v>
      </c>
      <c r="L2777">
        <v>121.599462264612</v>
      </c>
      <c r="M2777">
        <v>44.058699000831503</v>
      </c>
      <c r="N2777">
        <v>0.39858881708685001</v>
      </c>
      <c r="O2777">
        <v>49.540481400437599</v>
      </c>
      <c r="P2777">
        <v>21.542553191489301</v>
      </c>
      <c r="Q2777">
        <v>0.12443779913870399</v>
      </c>
    </row>
    <row r="2778" spans="1:17" hidden="1" x14ac:dyDescent="0.3">
      <c r="A2778" t="s">
        <v>5719</v>
      </c>
      <c r="B2778" t="s">
        <v>5720</v>
      </c>
      <c r="C2778" t="str">
        <f>IFERROR(VLOOKUP(Table1[[#This Row],[Ticker]],[1]!Table1[[Symbol]:[Industry]],2,FALSE),"-")</f>
        <v>-</v>
      </c>
      <c r="D2778" t="s">
        <v>647</v>
      </c>
      <c r="E2778">
        <v>115.2230653</v>
      </c>
      <c r="F2778">
        <v>196.1</v>
      </c>
      <c r="G2778">
        <v>116.428801977883</v>
      </c>
      <c r="H2778">
        <v>-15.636332528455901</v>
      </c>
      <c r="I2778">
        <v>21.235125546160202</v>
      </c>
      <c r="J2778">
        <v>-11.461673936958499</v>
      </c>
      <c r="K2778">
        <v>225.529519627767</v>
      </c>
      <c r="L2778">
        <v>172.378886120006</v>
      </c>
      <c r="M2778">
        <v>21.953815365353002</v>
      </c>
      <c r="N2778">
        <v>1.55452631578947</v>
      </c>
      <c r="O2778">
        <v>43.294237633860199</v>
      </c>
      <c r="P2778">
        <v>201.692307692307</v>
      </c>
    </row>
    <row r="2779" spans="1:17" hidden="1" x14ac:dyDescent="0.3">
      <c r="A2779" t="s">
        <v>5721</v>
      </c>
      <c r="B2779" t="s">
        <v>5722</v>
      </c>
      <c r="C2779" t="str">
        <f>IFERROR(VLOOKUP(Table1[[#This Row],[Ticker]],[1]!Table1[[Symbol]:[Industry]],2,FALSE),"-")</f>
        <v>-</v>
      </c>
      <c r="D2779" t="s">
        <v>122</v>
      </c>
      <c r="E2779">
        <v>115.1733</v>
      </c>
      <c r="F2779">
        <v>7.48</v>
      </c>
      <c r="G2779">
        <v>-72.431529290514405</v>
      </c>
      <c r="H2779">
        <v>-11.2053204421416</v>
      </c>
      <c r="I2779">
        <v>-48.931541120506303</v>
      </c>
      <c r="J2779">
        <v>-4.6175940137406899</v>
      </c>
      <c r="K2779">
        <v>8.1381260085684506</v>
      </c>
      <c r="L2779">
        <v>10.105012398975999</v>
      </c>
      <c r="M2779">
        <v>26.678385612284</v>
      </c>
      <c r="N2779">
        <v>0.72634933815250202</v>
      </c>
      <c r="O2779">
        <v>97.192513368983896</v>
      </c>
      <c r="P2779">
        <v>3.17241379310344</v>
      </c>
      <c r="Q2779">
        <v>-6.6350250728263005E-2</v>
      </c>
    </row>
    <row r="2780" spans="1:17" hidden="1" x14ac:dyDescent="0.3">
      <c r="A2780" t="s">
        <v>5723</v>
      </c>
      <c r="B2780" t="s">
        <v>5724</v>
      </c>
      <c r="C2780" t="str">
        <f>IFERROR(VLOOKUP(Table1[[#This Row],[Ticker]],[1]!Table1[[Symbol]:[Industry]],2,FALSE),"-")</f>
        <v>-</v>
      </c>
      <c r="D2780" t="s">
        <v>46</v>
      </c>
      <c r="E2780">
        <v>114.9744</v>
      </c>
      <c r="F2780">
        <v>281.8</v>
      </c>
      <c r="G2780">
        <v>9.1948367372178197</v>
      </c>
      <c r="H2780">
        <v>0.52539836521493799</v>
      </c>
      <c r="I2780">
        <v>23.599925737593601</v>
      </c>
      <c r="J2780">
        <v>3.0691351544169301</v>
      </c>
      <c r="K2780">
        <v>275.911405773826</v>
      </c>
      <c r="M2780">
        <v>54.264106847921902</v>
      </c>
      <c r="N2780">
        <v>0.56149732620320802</v>
      </c>
      <c r="O2780">
        <v>35.344215755855203</v>
      </c>
      <c r="P2780">
        <v>51.505376344086002</v>
      </c>
    </row>
    <row r="2781" spans="1:17" hidden="1" x14ac:dyDescent="0.3">
      <c r="A2781" t="s">
        <v>5725</v>
      </c>
      <c r="B2781" t="s">
        <v>5726</v>
      </c>
      <c r="C2781" t="str">
        <f>IFERROR(VLOOKUP(Table1[[#This Row],[Ticker]],[1]!Table1[[Symbol]:[Industry]],2,FALSE),"-")</f>
        <v>-</v>
      </c>
      <c r="D2781" t="s">
        <v>140</v>
      </c>
      <c r="E2781">
        <v>114.891261</v>
      </c>
      <c r="F2781">
        <v>15.85</v>
      </c>
      <c r="G2781">
        <v>-35.046750189492798</v>
      </c>
      <c r="H2781">
        <v>-7.3805375068226198</v>
      </c>
      <c r="I2781">
        <v>-34.435015025822203</v>
      </c>
      <c r="J2781">
        <v>-9.1603666604903307</v>
      </c>
      <c r="K2781">
        <v>16.612762627433</v>
      </c>
      <c r="L2781">
        <v>16.491997243570601</v>
      </c>
      <c r="M2781">
        <v>36.041923877693797</v>
      </c>
      <c r="N2781">
        <v>1.0177225727666901</v>
      </c>
      <c r="O2781">
        <v>46.056782334384799</v>
      </c>
      <c r="P2781">
        <v>25.296442687747</v>
      </c>
      <c r="Q2781">
        <v>-4.9954420231586E-2</v>
      </c>
    </row>
    <row r="2782" spans="1:17" hidden="1" x14ac:dyDescent="0.3">
      <c r="A2782" t="s">
        <v>5727</v>
      </c>
      <c r="B2782" t="s">
        <v>5728</v>
      </c>
      <c r="C2782" t="str">
        <f>IFERROR(VLOOKUP(Table1[[#This Row],[Ticker]],[1]!Table1[[Symbol]:[Industry]],2,FALSE),"-")</f>
        <v>-</v>
      </c>
      <c r="E2782">
        <v>114.60155760000001</v>
      </c>
      <c r="F2782">
        <v>86.93</v>
      </c>
      <c r="G2782">
        <v>-9.9742997138590699</v>
      </c>
      <c r="H2782">
        <v>4.0919332795759402</v>
      </c>
      <c r="I2782">
        <v>-19.721066534715799</v>
      </c>
      <c r="J2782">
        <v>-2.5788049204894201</v>
      </c>
      <c r="K2782">
        <v>83.409091105187002</v>
      </c>
      <c r="L2782">
        <v>86.285376815261898</v>
      </c>
      <c r="M2782">
        <v>56.744881480904098</v>
      </c>
      <c r="N2782">
        <v>1.5997013218542799</v>
      </c>
      <c r="O2782">
        <v>48.395260554469097</v>
      </c>
      <c r="P2782">
        <v>28.2720967979932</v>
      </c>
      <c r="Q2782">
        <v>9.1532753092156E-2</v>
      </c>
    </row>
    <row r="2783" spans="1:17" hidden="1" x14ac:dyDescent="0.3">
      <c r="A2783" t="s">
        <v>5729</v>
      </c>
      <c r="B2783" t="s">
        <v>5730</v>
      </c>
      <c r="C2783" t="str">
        <f>IFERROR(VLOOKUP(Table1[[#This Row],[Ticker]],[1]!Table1[[Symbol]:[Industry]],2,FALSE),"-")</f>
        <v>-</v>
      </c>
      <c r="E2783">
        <v>114.57380000000001</v>
      </c>
      <c r="F2783">
        <v>104.5</v>
      </c>
      <c r="G2783">
        <v>227.161977121457</v>
      </c>
      <c r="H2783">
        <v>36.749369924382002</v>
      </c>
      <c r="I2783">
        <v>54.6081414191761</v>
      </c>
      <c r="J2783">
        <v>21.381826247859799</v>
      </c>
      <c r="K2783">
        <v>82.388397510065602</v>
      </c>
      <c r="L2783">
        <v>60.388654279899399</v>
      </c>
      <c r="M2783">
        <v>63.595304250653697</v>
      </c>
      <c r="N2783">
        <v>1.4403409090909001</v>
      </c>
      <c r="O2783">
        <v>10.717703349282299</v>
      </c>
      <c r="P2783">
        <v>276.57657657657597</v>
      </c>
      <c r="Q2783">
        <v>0.17018023336810401</v>
      </c>
    </row>
    <row r="2784" spans="1:17" hidden="1" x14ac:dyDescent="0.3">
      <c r="A2784" t="s">
        <v>5731</v>
      </c>
      <c r="B2784" t="s">
        <v>5732</v>
      </c>
      <c r="C2784" t="str">
        <f>IFERROR(VLOOKUP(Table1[[#This Row],[Ticker]],[1]!Table1[[Symbol]:[Industry]],2,FALSE),"-")</f>
        <v>-</v>
      </c>
      <c r="D2784" t="s">
        <v>1582</v>
      </c>
      <c r="E2784">
        <v>114.43638799999999</v>
      </c>
      <c r="F2784">
        <v>1059.4000000000001</v>
      </c>
      <c r="G2784">
        <v>6.7550365457844599</v>
      </c>
      <c r="H2784">
        <v>-0.68189274458312898</v>
      </c>
      <c r="I2784">
        <v>-12.716037244537301</v>
      </c>
      <c r="J2784">
        <v>-1.1398327672781201</v>
      </c>
      <c r="K2784">
        <v>969.84997719045396</v>
      </c>
      <c r="L2784">
        <v>950.97010373196997</v>
      </c>
      <c r="M2784">
        <v>82.605150048693304</v>
      </c>
      <c r="N2784">
        <v>2.30514622534572</v>
      </c>
      <c r="O2784">
        <v>10.435151972814699</v>
      </c>
      <c r="P2784">
        <v>36.494234361914501</v>
      </c>
      <c r="Q2784">
        <v>6.3180913632937E-2</v>
      </c>
    </row>
    <row r="2785" spans="1:17" hidden="1" x14ac:dyDescent="0.3">
      <c r="A2785" t="s">
        <v>5733</v>
      </c>
      <c r="B2785" t="s">
        <v>5734</v>
      </c>
      <c r="C2785" t="str">
        <f>IFERROR(VLOOKUP(Table1[[#This Row],[Ticker]],[1]!Table1[[Symbol]:[Industry]],2,FALSE),"-")</f>
        <v>-</v>
      </c>
      <c r="E2785">
        <v>114.346710911999</v>
      </c>
      <c r="F2785">
        <v>22.24</v>
      </c>
      <c r="G2785">
        <v>36.311099910678799</v>
      </c>
      <c r="H2785">
        <v>14.849504261045301</v>
      </c>
      <c r="I2785">
        <v>71.030207513373398</v>
      </c>
      <c r="J2785">
        <v>-5.5567092453334697</v>
      </c>
      <c r="K2785">
        <v>20.691585942373301</v>
      </c>
      <c r="L2785">
        <v>16.689035378191999</v>
      </c>
      <c r="M2785">
        <v>47.895625714827901</v>
      </c>
      <c r="N2785">
        <v>1.04352502253426</v>
      </c>
      <c r="O2785">
        <v>11.016187050359701</v>
      </c>
      <c r="P2785">
        <v>118.467583497053</v>
      </c>
      <c r="Q2785">
        <v>0.118706138422286</v>
      </c>
    </row>
    <row r="2786" spans="1:17" hidden="1" x14ac:dyDescent="0.3">
      <c r="A2786" t="s">
        <v>5735</v>
      </c>
      <c r="B2786" t="s">
        <v>5736</v>
      </c>
      <c r="C2786" t="str">
        <f>IFERROR(VLOOKUP(Table1[[#This Row],[Ticker]],[1]!Table1[[Symbol]:[Industry]],2,FALSE),"-")</f>
        <v>-</v>
      </c>
      <c r="D2786" t="s">
        <v>258</v>
      </c>
      <c r="E2786">
        <v>114.01725</v>
      </c>
      <c r="F2786">
        <v>113.45</v>
      </c>
      <c r="G2786">
        <v>39.950474501988801</v>
      </c>
      <c r="H2786">
        <v>-5.6785328387162597</v>
      </c>
      <c r="I2786">
        <v>-11.747330594190499</v>
      </c>
      <c r="J2786">
        <v>-1.99623506886878</v>
      </c>
      <c r="K2786">
        <v>107.692508591213</v>
      </c>
      <c r="M2786">
        <v>61.791940726307203</v>
      </c>
      <c r="N2786">
        <v>0.77088700772911301</v>
      </c>
      <c r="O2786">
        <v>34.905244601145803</v>
      </c>
      <c r="P2786">
        <v>74.538461538461505</v>
      </c>
    </row>
    <row r="2787" spans="1:17" hidden="1" x14ac:dyDescent="0.3">
      <c r="A2787" t="s">
        <v>5737</v>
      </c>
      <c r="B2787" t="s">
        <v>5738</v>
      </c>
      <c r="C2787" t="str">
        <f>IFERROR(VLOOKUP(Table1[[#This Row],[Ticker]],[1]!Table1[[Symbol]:[Industry]],2,FALSE),"-")</f>
        <v>-</v>
      </c>
      <c r="D2787" t="s">
        <v>647</v>
      </c>
      <c r="E2787">
        <v>113.87000999999999</v>
      </c>
      <c r="F2787">
        <v>218.1</v>
      </c>
      <c r="G2787">
        <v>-20.282188629378599</v>
      </c>
      <c r="H2787">
        <v>7.5377861531334703E-2</v>
      </c>
      <c r="I2787">
        <v>-6.2576524990972704</v>
      </c>
      <c r="J2787">
        <v>1.08564860351465</v>
      </c>
      <c r="K2787">
        <v>216.763318626021</v>
      </c>
      <c r="L2787">
        <v>212.006235398401</v>
      </c>
      <c r="M2787">
        <v>47.268533980484797</v>
      </c>
      <c r="N2787">
        <v>1.11024597148321</v>
      </c>
      <c r="O2787">
        <v>12.310866574965599</v>
      </c>
      <c r="P2787">
        <v>17.764578833693299</v>
      </c>
      <c r="Q2787">
        <v>-6.9149468217068993E-2</v>
      </c>
    </row>
    <row r="2788" spans="1:17" hidden="1" x14ac:dyDescent="0.3">
      <c r="A2788" t="s">
        <v>5739</v>
      </c>
      <c r="B2788" t="s">
        <v>5740</v>
      </c>
      <c r="C2788" t="str">
        <f>IFERROR(VLOOKUP(Table1[[#This Row],[Ticker]],[1]!Table1[[Symbol]:[Industry]],2,FALSE),"-")</f>
        <v>-</v>
      </c>
      <c r="E2788">
        <v>113.79996180000001</v>
      </c>
      <c r="F2788">
        <v>113.4</v>
      </c>
      <c r="G2788">
        <v>169.642536545784</v>
      </c>
      <c r="H2788">
        <v>7.1394665077804902</v>
      </c>
      <c r="I2788">
        <v>132.606093288095</v>
      </c>
      <c r="J2788">
        <v>-7.9472667569868998</v>
      </c>
      <c r="K2788">
        <v>97.130729911347302</v>
      </c>
      <c r="L2788">
        <v>67.0250454583487</v>
      </c>
      <c r="M2788">
        <v>54.767155601246202</v>
      </c>
      <c r="N2788">
        <v>0.74758051721402496</v>
      </c>
      <c r="O2788">
        <v>8.2010582010582098</v>
      </c>
      <c r="P2788">
        <v>674.06143344709903</v>
      </c>
    </row>
    <row r="2789" spans="1:17" hidden="1" x14ac:dyDescent="0.3">
      <c r="A2789" t="s">
        <v>5741</v>
      </c>
      <c r="B2789" t="s">
        <v>5742</v>
      </c>
      <c r="C2789" t="str">
        <f>IFERROR(VLOOKUP(Table1[[#This Row],[Ticker]],[1]!Table1[[Symbol]:[Industry]],2,FALSE),"-")</f>
        <v>-</v>
      </c>
      <c r="D2789" t="s">
        <v>384</v>
      </c>
      <c r="E2789">
        <v>113.79644710999899</v>
      </c>
      <c r="M2789">
        <v>50</v>
      </c>
    </row>
    <row r="2790" spans="1:17" hidden="1" x14ac:dyDescent="0.3">
      <c r="A2790" t="s">
        <v>5743</v>
      </c>
      <c r="B2790" t="s">
        <v>5744</v>
      </c>
      <c r="C2790" t="str">
        <f>IFERROR(VLOOKUP(Table1[[#This Row],[Ticker]],[1]!Table1[[Symbol]:[Industry]],2,FALSE),"-")</f>
        <v>-</v>
      </c>
      <c r="D2790" t="s">
        <v>258</v>
      </c>
      <c r="E2790">
        <v>113.635348845</v>
      </c>
      <c r="F2790">
        <v>1473.05</v>
      </c>
      <c r="G2790">
        <v>67.061948098839494</v>
      </c>
      <c r="H2790">
        <v>1.6792025945587301</v>
      </c>
      <c r="I2790">
        <v>11.4892922128269</v>
      </c>
      <c r="J2790">
        <v>2.0677518661057199</v>
      </c>
      <c r="K2790">
        <v>1430.0286795238001</v>
      </c>
      <c r="L2790">
        <v>1304.1655031457601</v>
      </c>
      <c r="M2790">
        <v>54.610548686904501</v>
      </c>
      <c r="N2790">
        <v>1.0730552013117101</v>
      </c>
      <c r="O2790">
        <v>28.0167000441261</v>
      </c>
      <c r="P2790">
        <v>107.47183098591501</v>
      </c>
      <c r="Q2790">
        <v>5.6390860462587997E-2</v>
      </c>
    </row>
    <row r="2791" spans="1:17" hidden="1" x14ac:dyDescent="0.3">
      <c r="A2791" t="s">
        <v>5745</v>
      </c>
      <c r="B2791" t="s">
        <v>5746</v>
      </c>
      <c r="C2791" t="str">
        <f>IFERROR(VLOOKUP(Table1[[#This Row],[Ticker]],[1]!Table1[[Symbol]:[Industry]],2,FALSE),"-")</f>
        <v>-</v>
      </c>
      <c r="D2791" t="s">
        <v>62</v>
      </c>
      <c r="E2791">
        <v>113.59274224000001</v>
      </c>
      <c r="F2791">
        <v>98.9</v>
      </c>
      <c r="G2791">
        <v>13.3516840015055</v>
      </c>
      <c r="H2791">
        <v>-21.798908533559999</v>
      </c>
      <c r="I2791">
        <v>-1.7046661897430799</v>
      </c>
      <c r="J2791">
        <v>-4.1803722608668599</v>
      </c>
      <c r="K2791">
        <v>105.98518478478699</v>
      </c>
      <c r="L2791">
        <v>100.771881477371</v>
      </c>
      <c r="M2791">
        <v>40.1912119946209</v>
      </c>
      <c r="N2791">
        <v>0.42917022211633599</v>
      </c>
      <c r="O2791">
        <v>69.767441860465098</v>
      </c>
      <c r="P2791">
        <v>45.2062839524298</v>
      </c>
      <c r="Q2791">
        <v>0.104926189908729</v>
      </c>
    </row>
    <row r="2792" spans="1:17" hidden="1" x14ac:dyDescent="0.3">
      <c r="A2792" t="s">
        <v>5747</v>
      </c>
      <c r="B2792" t="s">
        <v>5748</v>
      </c>
      <c r="C2792" t="str">
        <f>IFERROR(VLOOKUP(Table1[[#This Row],[Ticker]],[1]!Table1[[Symbol]:[Industry]],2,FALSE),"-")</f>
        <v>-</v>
      </c>
      <c r="D2792" t="s">
        <v>1492</v>
      </c>
      <c r="E2792">
        <v>113.54173</v>
      </c>
      <c r="F2792">
        <v>119.21</v>
      </c>
      <c r="G2792">
        <v>2.7890882699223698</v>
      </c>
      <c r="H2792">
        <v>-0.26027145790262102</v>
      </c>
      <c r="I2792">
        <v>-8.8067738951804699</v>
      </c>
      <c r="J2792">
        <v>-8.8300076786104693</v>
      </c>
      <c r="K2792">
        <v>112.97451915382</v>
      </c>
      <c r="L2792">
        <v>109.27820370754399</v>
      </c>
      <c r="M2792">
        <v>55.2582733539872</v>
      </c>
      <c r="N2792">
        <v>1.3891834420624201</v>
      </c>
      <c r="O2792">
        <v>16.391242345440801</v>
      </c>
      <c r="P2792">
        <v>28.736501079913602</v>
      </c>
      <c r="Q2792">
        <v>-1.2306892821204E-2</v>
      </c>
    </row>
    <row r="2793" spans="1:17" hidden="1" x14ac:dyDescent="0.3">
      <c r="A2793" t="s">
        <v>5749</v>
      </c>
      <c r="B2793" t="s">
        <v>5750</v>
      </c>
      <c r="C2793" t="str">
        <f>IFERROR(VLOOKUP(Table1[[#This Row],[Ticker]],[1]!Table1[[Symbol]:[Industry]],2,FALSE),"-")</f>
        <v>-</v>
      </c>
      <c r="D2793" t="s">
        <v>62</v>
      </c>
      <c r="E2793">
        <v>113.529112688</v>
      </c>
      <c r="F2793">
        <v>20.96</v>
      </c>
      <c r="G2793">
        <v>36.810656700823202</v>
      </c>
      <c r="H2793">
        <v>-20.812874228564201</v>
      </c>
      <c r="I2793">
        <v>-0.65801429552834101</v>
      </c>
      <c r="J2793">
        <v>-12.317009260037</v>
      </c>
      <c r="K2793">
        <v>21.085390227089501</v>
      </c>
      <c r="L2793">
        <v>19.1168275494963</v>
      </c>
      <c r="M2793">
        <v>56.538655683366102</v>
      </c>
      <c r="N2793">
        <v>1.6202022030930301</v>
      </c>
      <c r="O2793">
        <v>48.854961832061001</v>
      </c>
      <c r="P2793">
        <v>77.627118644067707</v>
      </c>
      <c r="Q2793">
        <v>0.106006105834312</v>
      </c>
    </row>
    <row r="2794" spans="1:17" hidden="1" x14ac:dyDescent="0.3">
      <c r="A2794" t="s">
        <v>5751</v>
      </c>
      <c r="B2794" t="s">
        <v>5752</v>
      </c>
      <c r="C2794" t="str">
        <f>IFERROR(VLOOKUP(Table1[[#This Row],[Ticker]],[1]!Table1[[Symbol]:[Industry]],2,FALSE),"-")</f>
        <v>-</v>
      </c>
      <c r="D2794" t="s">
        <v>253</v>
      </c>
      <c r="E2794">
        <v>113.49933312</v>
      </c>
      <c r="F2794">
        <v>172.4</v>
      </c>
      <c r="G2794">
        <v>12.415739389196499</v>
      </c>
      <c r="H2794">
        <v>-4.77763193781536</v>
      </c>
      <c r="I2794">
        <v>-17.185747577987001</v>
      </c>
      <c r="J2794">
        <v>-4.9855098614043403</v>
      </c>
      <c r="K2794">
        <v>173.338895118126</v>
      </c>
      <c r="L2794">
        <v>167.14704056660401</v>
      </c>
      <c r="M2794">
        <v>48.028935177544</v>
      </c>
      <c r="N2794">
        <v>0.87496469923750297</v>
      </c>
      <c r="O2794">
        <v>36.310904872389699</v>
      </c>
      <c r="P2794">
        <v>42.361684558216297</v>
      </c>
      <c r="Q2794">
        <v>1.5364691190977E-2</v>
      </c>
    </row>
    <row r="2795" spans="1:17" hidden="1" x14ac:dyDescent="0.3">
      <c r="A2795" t="s">
        <v>5753</v>
      </c>
      <c r="B2795" t="s">
        <v>5754</v>
      </c>
      <c r="C2795" t="str">
        <f>IFERROR(VLOOKUP(Table1[[#This Row],[Ticker]],[1]!Table1[[Symbol]:[Industry]],2,FALSE),"-")</f>
        <v>-</v>
      </c>
      <c r="D2795" t="s">
        <v>409</v>
      </c>
      <c r="E2795">
        <v>113.426881568</v>
      </c>
      <c r="F2795">
        <v>9.8800000000000008</v>
      </c>
      <c r="G2795">
        <v>356.28125605797902</v>
      </c>
      <c r="H2795">
        <v>0.36203286665391898</v>
      </c>
      <c r="I2795">
        <v>113.280580091614</v>
      </c>
      <c r="J2795">
        <v>32.804192506268997</v>
      </c>
      <c r="K2795">
        <v>7.5730653247187201</v>
      </c>
      <c r="L2795">
        <v>5.0101658311434001</v>
      </c>
      <c r="M2795">
        <v>82.598355155435797</v>
      </c>
      <c r="N2795">
        <v>2.6703691988503402</v>
      </c>
      <c r="O2795">
        <v>0</v>
      </c>
      <c r="P2795">
        <v>420</v>
      </c>
      <c r="Q2795">
        <v>0.116919028982039</v>
      </c>
    </row>
    <row r="2796" spans="1:17" hidden="1" x14ac:dyDescent="0.3">
      <c r="A2796" t="s">
        <v>5755</v>
      </c>
      <c r="B2796" t="s">
        <v>5756</v>
      </c>
      <c r="C2796" t="str">
        <f>IFERROR(VLOOKUP(Table1[[#This Row],[Ticker]],[1]!Table1[[Symbol]:[Industry]],2,FALSE),"-")</f>
        <v>-</v>
      </c>
      <c r="D2796" t="s">
        <v>384</v>
      </c>
      <c r="E2796">
        <v>113.35490285</v>
      </c>
      <c r="F2796">
        <v>31.22</v>
      </c>
      <c r="G2796">
        <v>84.424249197197597</v>
      </c>
      <c r="H2796">
        <v>-8.0621847833438203</v>
      </c>
      <c r="I2796">
        <v>19.417419392958099</v>
      </c>
      <c r="J2796">
        <v>11.0065570093514</v>
      </c>
      <c r="K2796">
        <v>28.377149773065099</v>
      </c>
      <c r="L2796">
        <v>22.619408918517198</v>
      </c>
      <c r="M2796">
        <v>69.837156891247304</v>
      </c>
      <c r="N2796">
        <v>0.65179503864629895</v>
      </c>
      <c r="O2796">
        <v>16.944266495836001</v>
      </c>
      <c r="P2796">
        <v>131.25925925925901</v>
      </c>
      <c r="Q2796">
        <v>9.9232334873795999E-2</v>
      </c>
    </row>
    <row r="2797" spans="1:17" hidden="1" x14ac:dyDescent="0.3">
      <c r="A2797" t="s">
        <v>5757</v>
      </c>
      <c r="B2797" t="s">
        <v>5758</v>
      </c>
      <c r="C2797" t="str">
        <f>IFERROR(VLOOKUP(Table1[[#This Row],[Ticker]],[1]!Table1[[Symbol]:[Industry]],2,FALSE),"-")</f>
        <v>-</v>
      </c>
      <c r="D2797" t="s">
        <v>647</v>
      </c>
      <c r="E2797">
        <v>113.32266</v>
      </c>
      <c r="F2797">
        <v>166.7</v>
      </c>
      <c r="G2797">
        <v>-28.7513588030527</v>
      </c>
      <c r="H2797">
        <v>-8.1693786873913901</v>
      </c>
      <c r="I2797">
        <v>-64.720130631418897</v>
      </c>
      <c r="J2797">
        <v>0.6754754433415</v>
      </c>
      <c r="K2797">
        <v>180.234214164218</v>
      </c>
      <c r="L2797">
        <v>195.135371516406</v>
      </c>
      <c r="M2797">
        <v>47.964264988073602</v>
      </c>
      <c r="N2797">
        <v>0.88259661276315404</v>
      </c>
      <c r="O2797">
        <v>126.15476904619</v>
      </c>
      <c r="P2797">
        <v>8.2467532467532294</v>
      </c>
      <c r="Q2797">
        <v>1.1235523590909E-2</v>
      </c>
    </row>
    <row r="2798" spans="1:17" hidden="1" x14ac:dyDescent="0.3">
      <c r="A2798" t="s">
        <v>5759</v>
      </c>
      <c r="B2798" t="s">
        <v>5760</v>
      </c>
      <c r="C2798" t="str">
        <f>IFERROR(VLOOKUP(Table1[[#This Row],[Ticker]],[1]!Table1[[Symbol]:[Industry]],2,FALSE),"-")</f>
        <v>-</v>
      </c>
      <c r="D2798" t="s">
        <v>409</v>
      </c>
      <c r="E2798">
        <v>113.04002115</v>
      </c>
      <c r="F2798">
        <v>112.95</v>
      </c>
      <c r="G2798">
        <v>-74.625254400070403</v>
      </c>
      <c r="H2798">
        <v>-15.5427222876808</v>
      </c>
      <c r="I2798">
        <v>-15.1781028672807</v>
      </c>
      <c r="J2798">
        <v>-14.0893062655203</v>
      </c>
      <c r="K2798">
        <v>125.54436192030801</v>
      </c>
      <c r="L2798">
        <v>126.810053988001</v>
      </c>
      <c r="M2798">
        <v>29.370338247448601</v>
      </c>
      <c r="N2798">
        <v>0.73308433737711998</v>
      </c>
      <c r="O2798">
        <v>108.056662239929</v>
      </c>
      <c r="P2798">
        <v>23.039215686274499</v>
      </c>
      <c r="Q2798">
        <v>8.1226423681285007E-2</v>
      </c>
    </row>
    <row r="2799" spans="1:17" hidden="1" x14ac:dyDescent="0.3">
      <c r="A2799" t="s">
        <v>5761</v>
      </c>
      <c r="B2799" t="s">
        <v>5762</v>
      </c>
      <c r="C2799" t="str">
        <f>IFERROR(VLOOKUP(Table1[[#This Row],[Ticker]],[1]!Table1[[Symbol]:[Industry]],2,FALSE),"-")</f>
        <v>-</v>
      </c>
      <c r="D2799" t="s">
        <v>146</v>
      </c>
      <c r="E2799">
        <v>112.87599922</v>
      </c>
      <c r="F2799">
        <v>5.36</v>
      </c>
      <c r="G2799">
        <v>11.765933981681799</v>
      </c>
      <c r="H2799">
        <v>-7.6044870614902704</v>
      </c>
      <c r="I2799">
        <v>-48.939293058490797</v>
      </c>
      <c r="J2799">
        <v>-1.77273669349879</v>
      </c>
      <c r="K2799">
        <v>5.58286477115605</v>
      </c>
      <c r="L2799">
        <v>5.8854056855190304</v>
      </c>
      <c r="M2799">
        <v>44.032233622300502</v>
      </c>
      <c r="N2799">
        <v>1.38343352565567</v>
      </c>
      <c r="O2799">
        <v>95.895522388059604</v>
      </c>
      <c r="P2799">
        <v>48.8888888888888</v>
      </c>
      <c r="Q2799">
        <v>-0.111985632829112</v>
      </c>
    </row>
    <row r="2800" spans="1:17" hidden="1" x14ac:dyDescent="0.3">
      <c r="A2800" t="s">
        <v>5763</v>
      </c>
      <c r="B2800" t="s">
        <v>5764</v>
      </c>
      <c r="C2800" t="str">
        <f>IFERROR(VLOOKUP(Table1[[#This Row],[Ticker]],[1]!Table1[[Symbol]:[Industry]],2,FALSE),"-")</f>
        <v>-</v>
      </c>
      <c r="D2800" t="s">
        <v>140</v>
      </c>
      <c r="E2800">
        <v>112.47499999999999</v>
      </c>
      <c r="F2800">
        <v>4499</v>
      </c>
      <c r="G2800">
        <v>-0.69774123199332605</v>
      </c>
      <c r="H2800">
        <v>5.6859359013806099</v>
      </c>
      <c r="I2800">
        <v>0.124083208948123</v>
      </c>
      <c r="J2800">
        <v>-0.90493081626830996</v>
      </c>
      <c r="K2800">
        <v>4135.8253969863299</v>
      </c>
      <c r="L2800">
        <v>3958.8371658750302</v>
      </c>
      <c r="M2800">
        <v>59.01974331449</v>
      </c>
      <c r="N2800">
        <v>1.89164490861618</v>
      </c>
      <c r="O2800">
        <v>10.7579462102689</v>
      </c>
      <c r="P2800">
        <v>37.374045801526698</v>
      </c>
      <c r="Q2800">
        <v>-0.100505008158415</v>
      </c>
    </row>
    <row r="2801" spans="1:17" hidden="1" x14ac:dyDescent="0.3">
      <c r="A2801" t="s">
        <v>5765</v>
      </c>
      <c r="B2801" t="s">
        <v>5766</v>
      </c>
      <c r="C2801" t="str">
        <f>IFERROR(VLOOKUP(Table1[[#This Row],[Ticker]],[1]!Table1[[Symbol]:[Industry]],2,FALSE),"-")</f>
        <v>-</v>
      </c>
      <c r="D2801" t="s">
        <v>244</v>
      </c>
      <c r="E2801">
        <v>112.32933</v>
      </c>
      <c r="F2801">
        <v>122.55</v>
      </c>
      <c r="G2801">
        <v>-23.544963454215502</v>
      </c>
      <c r="H2801">
        <v>20.646825401535501</v>
      </c>
      <c r="I2801">
        <v>-3.7082657123968299</v>
      </c>
      <c r="J2801">
        <v>20.481979677688201</v>
      </c>
      <c r="K2801">
        <v>114.83169954284099</v>
      </c>
      <c r="L2801">
        <v>129.74338386376499</v>
      </c>
      <c r="M2801">
        <v>90.751637490188301</v>
      </c>
      <c r="N2801">
        <v>3.5044841330676002</v>
      </c>
      <c r="O2801">
        <v>75.071399428804497</v>
      </c>
      <c r="P2801">
        <v>70.2083333333333</v>
      </c>
    </row>
    <row r="2802" spans="1:17" hidden="1" x14ac:dyDescent="0.3">
      <c r="A2802" t="s">
        <v>5767</v>
      </c>
      <c r="B2802" t="s">
        <v>5768</v>
      </c>
      <c r="C2802" t="str">
        <f>IFERROR(VLOOKUP(Table1[[#This Row],[Ticker]],[1]!Table1[[Symbol]:[Industry]],2,FALSE),"-")</f>
        <v>-</v>
      </c>
      <c r="D2802" t="s">
        <v>396</v>
      </c>
      <c r="E2802">
        <v>112.2984</v>
      </c>
      <c r="F2802">
        <v>207.96</v>
      </c>
      <c r="G2802">
        <v>4.2644320471902599</v>
      </c>
      <c r="H2802">
        <v>-0.312320514809521</v>
      </c>
      <c r="I2802">
        <v>-5.1898935816132203</v>
      </c>
      <c r="J2802">
        <v>4.8212161238202098</v>
      </c>
      <c r="K2802">
        <v>198.144555348528</v>
      </c>
      <c r="L2802">
        <v>188.91445825234101</v>
      </c>
      <c r="M2802">
        <v>60.317191363303202</v>
      </c>
      <c r="N2802">
        <v>0.68173529986117798</v>
      </c>
      <c r="O2802">
        <v>21.1290632814002</v>
      </c>
      <c r="P2802">
        <v>42.780638516992703</v>
      </c>
      <c r="Q2802">
        <v>2.5478788113162999E-2</v>
      </c>
    </row>
    <row r="2803" spans="1:17" hidden="1" x14ac:dyDescent="0.3">
      <c r="A2803" t="s">
        <v>5769</v>
      </c>
      <c r="B2803" t="s">
        <v>5770</v>
      </c>
      <c r="C2803" t="str">
        <f>IFERROR(VLOOKUP(Table1[[#This Row],[Ticker]],[1]!Table1[[Symbol]:[Industry]],2,FALSE),"-")</f>
        <v>-</v>
      </c>
      <c r="D2803" t="s">
        <v>54</v>
      </c>
      <c r="E2803">
        <v>112.272051355</v>
      </c>
      <c r="F2803">
        <v>13.99</v>
      </c>
      <c r="G2803">
        <v>-20.797399736074599</v>
      </c>
      <c r="H2803">
        <v>-10.734793919073701</v>
      </c>
      <c r="I2803">
        <v>-48.893051003103999</v>
      </c>
      <c r="J2803">
        <v>-4.0203282925174797</v>
      </c>
      <c r="K2803">
        <v>15.5630393290103</v>
      </c>
      <c r="L2803">
        <v>17.4391888700222</v>
      </c>
      <c r="M2803">
        <v>40.535473409214802</v>
      </c>
      <c r="N2803">
        <v>0.37579859360024098</v>
      </c>
      <c r="O2803">
        <v>122.301644031451</v>
      </c>
      <c r="P2803">
        <v>14.0179299103504</v>
      </c>
      <c r="Q2803">
        <v>1.5131335804635999E-2</v>
      </c>
    </row>
    <row r="2804" spans="1:17" hidden="1" x14ac:dyDescent="0.3">
      <c r="A2804" t="s">
        <v>5771</v>
      </c>
      <c r="B2804" t="s">
        <v>5772</v>
      </c>
      <c r="C2804" t="str">
        <f>IFERROR(VLOOKUP(Table1[[#This Row],[Ticker]],[1]!Table1[[Symbol]:[Industry]],2,FALSE),"-")</f>
        <v>-</v>
      </c>
      <c r="D2804" t="s">
        <v>62</v>
      </c>
      <c r="E2804">
        <v>112.02918750000001</v>
      </c>
      <c r="F2804">
        <v>179.75</v>
      </c>
      <c r="G2804">
        <v>97.234302418800297</v>
      </c>
      <c r="H2804">
        <v>-17.527394069118799</v>
      </c>
      <c r="I2804">
        <v>32.650257651844797</v>
      </c>
      <c r="J2804">
        <v>-8.5878967822817902</v>
      </c>
      <c r="K2804">
        <v>199.55097061797301</v>
      </c>
      <c r="L2804">
        <v>167.00300341735601</v>
      </c>
      <c r="M2804">
        <v>25.845219436978901</v>
      </c>
      <c r="N2804">
        <v>0.18999930713596599</v>
      </c>
      <c r="O2804">
        <v>70.904033379693999</v>
      </c>
      <c r="P2804">
        <v>139.28381256655999</v>
      </c>
      <c r="Q2804">
        <v>9.4269639181099995E-3</v>
      </c>
    </row>
    <row r="2805" spans="1:17" hidden="1" x14ac:dyDescent="0.3">
      <c r="A2805" t="s">
        <v>5773</v>
      </c>
      <c r="B2805" t="s">
        <v>5774</v>
      </c>
      <c r="C2805" t="str">
        <f>IFERROR(VLOOKUP(Table1[[#This Row],[Ticker]],[1]!Table1[[Symbol]:[Industry]],2,FALSE),"-")</f>
        <v>-</v>
      </c>
      <c r="E2805">
        <v>111.85536500000001</v>
      </c>
      <c r="F2805">
        <v>102.25</v>
      </c>
      <c r="G2805">
        <v>80.9374319792053</v>
      </c>
      <c r="H2805">
        <v>4.6847336535824802</v>
      </c>
      <c r="I2805">
        <v>27.888636705659401</v>
      </c>
      <c r="J2805">
        <v>1.3122814477945499</v>
      </c>
      <c r="K2805">
        <v>97.799276280338304</v>
      </c>
      <c r="L2805">
        <v>82.711791156845607</v>
      </c>
      <c r="M2805">
        <v>58.046883705172</v>
      </c>
      <c r="N2805">
        <v>0.750935581890945</v>
      </c>
      <c r="O2805">
        <v>18.8264058679706</v>
      </c>
      <c r="P2805">
        <v>119.51481322455901</v>
      </c>
      <c r="Q2805">
        <v>3.3691281002174001E-2</v>
      </c>
    </row>
    <row r="2806" spans="1:17" hidden="1" x14ac:dyDescent="0.3">
      <c r="A2806" t="s">
        <v>5775</v>
      </c>
      <c r="B2806" t="s">
        <v>5776</v>
      </c>
      <c r="C2806" t="str">
        <f>IFERROR(VLOOKUP(Table1[[#This Row],[Ticker]],[1]!Table1[[Symbol]:[Industry]],2,FALSE),"-")</f>
        <v>-</v>
      </c>
      <c r="D2806" t="s">
        <v>775</v>
      </c>
      <c r="E2806">
        <v>111.85444099999999</v>
      </c>
      <c r="F2806">
        <v>62.9</v>
      </c>
      <c r="G2806">
        <v>-23.476624705230901</v>
      </c>
      <c r="H2806">
        <v>-2.3344979866780502</v>
      </c>
      <c r="I2806">
        <v>-14.495643684608901</v>
      </c>
      <c r="J2806">
        <v>-11.1763617438615</v>
      </c>
      <c r="K2806">
        <v>59.5701717277855</v>
      </c>
      <c r="L2806">
        <v>60.084204611677102</v>
      </c>
      <c r="M2806">
        <v>51.389970923862499</v>
      </c>
      <c r="N2806">
        <v>2.5450813554261802</v>
      </c>
      <c r="O2806">
        <v>54.133545310015897</v>
      </c>
      <c r="P2806">
        <v>35.268817204301001</v>
      </c>
      <c r="Q2806">
        <v>6.5165719333429004E-2</v>
      </c>
    </row>
    <row r="2807" spans="1:17" hidden="1" x14ac:dyDescent="0.3">
      <c r="A2807" t="s">
        <v>5777</v>
      </c>
      <c r="B2807" t="s">
        <v>5778</v>
      </c>
      <c r="C2807" t="str">
        <f>IFERROR(VLOOKUP(Table1[[#This Row],[Ticker]],[1]!Table1[[Symbol]:[Industry]],2,FALSE),"-")</f>
        <v>-</v>
      </c>
      <c r="E2807">
        <v>111.320797</v>
      </c>
      <c r="F2807">
        <v>47.98</v>
      </c>
      <c r="G2807">
        <v>835.85308263796799</v>
      </c>
      <c r="H2807">
        <v>40.542108562647996</v>
      </c>
      <c r="I2807">
        <v>721.72123665727099</v>
      </c>
      <c r="J2807">
        <v>7.1369574602513</v>
      </c>
      <c r="K2807">
        <v>32.314088524081001</v>
      </c>
      <c r="M2807">
        <v>99.999079083002101</v>
      </c>
      <c r="N2807">
        <v>5.2432254370978804</v>
      </c>
      <c r="O2807">
        <v>0</v>
      </c>
      <c r="P2807">
        <v>861.52304609218402</v>
      </c>
    </row>
    <row r="2808" spans="1:17" hidden="1" x14ac:dyDescent="0.3">
      <c r="A2808" t="s">
        <v>5779</v>
      </c>
      <c r="B2808" t="s">
        <v>5780</v>
      </c>
      <c r="C2808" t="str">
        <f>IFERROR(VLOOKUP(Table1[[#This Row],[Ticker]],[1]!Table1[[Symbol]:[Industry]],2,FALSE),"-")</f>
        <v>-</v>
      </c>
      <c r="E2808">
        <v>110.8917824</v>
      </c>
      <c r="F2808">
        <v>2.59</v>
      </c>
      <c r="G2808">
        <v>3.6281325957987001</v>
      </c>
      <c r="H2808">
        <v>-1.2062033663867899</v>
      </c>
      <c r="I2808">
        <v>-42.198207787172997</v>
      </c>
      <c r="J2808">
        <v>-8.4975235434872705</v>
      </c>
      <c r="K2808">
        <v>2.60165327421472</v>
      </c>
      <c r="L2808">
        <v>2.7382904039409701</v>
      </c>
      <c r="M2808">
        <v>47.555635404768204</v>
      </c>
      <c r="N2808">
        <v>2.1775094453089201</v>
      </c>
      <c r="O2808">
        <v>67.953667953667903</v>
      </c>
      <c r="P2808">
        <v>36.029411764705799</v>
      </c>
      <c r="Q2808">
        <v>2.4608175438565999E-2</v>
      </c>
    </row>
    <row r="2809" spans="1:17" hidden="1" x14ac:dyDescent="0.3">
      <c r="A2809" t="s">
        <v>5781</v>
      </c>
      <c r="B2809" t="s">
        <v>5782</v>
      </c>
      <c r="C2809" t="str">
        <f>IFERROR(VLOOKUP(Table1[[#This Row],[Ticker]],[1]!Table1[[Symbol]:[Industry]],2,FALSE),"-")</f>
        <v>-</v>
      </c>
      <c r="D2809" t="s">
        <v>713</v>
      </c>
      <c r="E2809">
        <v>110.88097019999999</v>
      </c>
      <c r="F2809">
        <v>76.84</v>
      </c>
      <c r="G2809">
        <v>42.286320698789901</v>
      </c>
      <c r="H2809">
        <v>-1.9185715351307999</v>
      </c>
      <c r="I2809">
        <v>24.351080364374202</v>
      </c>
      <c r="J2809">
        <v>-0.12881328123566499</v>
      </c>
      <c r="K2809">
        <v>72.234787888391693</v>
      </c>
      <c r="L2809">
        <v>61.838809968241797</v>
      </c>
      <c r="M2809">
        <v>46.511713315869002</v>
      </c>
      <c r="N2809">
        <v>1.3812798921856999</v>
      </c>
      <c r="O2809">
        <v>4.1124414367516904</v>
      </c>
      <c r="P2809">
        <v>75.034168564920293</v>
      </c>
      <c r="Q2809">
        <v>1.7417697266181999E-2</v>
      </c>
    </row>
    <row r="2810" spans="1:17" hidden="1" x14ac:dyDescent="0.3">
      <c r="A2810" t="s">
        <v>5783</v>
      </c>
      <c r="B2810" t="s">
        <v>5784</v>
      </c>
      <c r="C2810" t="str">
        <f>IFERROR(VLOOKUP(Table1[[#This Row],[Ticker]],[1]!Table1[[Symbol]:[Industry]],2,FALSE),"-")</f>
        <v>-</v>
      </c>
      <c r="D2810" t="s">
        <v>557</v>
      </c>
      <c r="E2810">
        <v>110.72469599999999</v>
      </c>
      <c r="F2810">
        <v>114.3</v>
      </c>
      <c r="G2810">
        <v>71.365030512341903</v>
      </c>
      <c r="H2810">
        <v>-5.4057726413329501</v>
      </c>
      <c r="I2810">
        <v>-22.1003530403129</v>
      </c>
      <c r="J2810">
        <v>3.6712620192251602</v>
      </c>
      <c r="K2810">
        <v>117.82733290569401</v>
      </c>
      <c r="L2810">
        <v>107.592667563975</v>
      </c>
      <c r="M2810">
        <v>41.3673551840511</v>
      </c>
      <c r="N2810">
        <v>0.65512655407278397</v>
      </c>
      <c r="O2810">
        <v>30.271216097987701</v>
      </c>
      <c r="P2810">
        <v>105.57553956834499</v>
      </c>
      <c r="Q2810">
        <v>4.9989450853745003E-2</v>
      </c>
    </row>
    <row r="2811" spans="1:17" hidden="1" x14ac:dyDescent="0.3">
      <c r="A2811" t="s">
        <v>5785</v>
      </c>
      <c r="B2811" t="s">
        <v>5786</v>
      </c>
      <c r="C2811" t="str">
        <f>IFERROR(VLOOKUP(Table1[[#This Row],[Ticker]],[1]!Table1[[Symbol]:[Industry]],2,FALSE),"-")</f>
        <v>-</v>
      </c>
      <c r="D2811" t="s">
        <v>409</v>
      </c>
      <c r="E2811">
        <v>110.64960000000001</v>
      </c>
      <c r="F2811">
        <v>288.14999999999998</v>
      </c>
      <c r="G2811">
        <v>89.447617732794498</v>
      </c>
      <c r="H2811">
        <v>-4.9812979255954097</v>
      </c>
      <c r="I2811">
        <v>25.0084762200784</v>
      </c>
      <c r="J2811">
        <v>-5.1759392298161897</v>
      </c>
      <c r="K2811">
        <v>302.306995061941</v>
      </c>
      <c r="L2811">
        <v>255.778898823855</v>
      </c>
      <c r="M2811">
        <v>28.261225619152999</v>
      </c>
      <c r="N2811">
        <v>9.3969842958142993E-2</v>
      </c>
      <c r="O2811">
        <v>31.528717681762899</v>
      </c>
      <c r="P2811">
        <v>125.911407291258</v>
      </c>
      <c r="Q2811">
        <v>0.105704540173735</v>
      </c>
    </row>
    <row r="2812" spans="1:17" hidden="1" x14ac:dyDescent="0.3">
      <c r="A2812" t="s">
        <v>5787</v>
      </c>
      <c r="B2812" t="s">
        <v>5788</v>
      </c>
      <c r="C2812" t="str">
        <f>IFERROR(VLOOKUP(Table1[[#This Row],[Ticker]],[1]!Table1[[Symbol]:[Industry]],2,FALSE),"-")</f>
        <v>-</v>
      </c>
      <c r="D2812" t="s">
        <v>109</v>
      </c>
      <c r="E2812">
        <v>110.566968</v>
      </c>
      <c r="F2812">
        <v>56.6</v>
      </c>
      <c r="G2812">
        <v>110.65571504265201</v>
      </c>
      <c r="H2812">
        <v>-11.3892021857492</v>
      </c>
      <c r="I2812">
        <v>31.125062653078501</v>
      </c>
      <c r="J2812">
        <v>-8.9561755055466108</v>
      </c>
      <c r="K2812">
        <v>58.024659821256797</v>
      </c>
      <c r="L2812">
        <v>51.613104630121597</v>
      </c>
      <c r="M2812">
        <v>49.078240070714003</v>
      </c>
      <c r="N2812">
        <v>1.0004178854993699</v>
      </c>
      <c r="O2812">
        <v>49.646643109540598</v>
      </c>
      <c r="P2812">
        <v>178.81773399014699</v>
      </c>
    </row>
    <row r="2813" spans="1:17" hidden="1" x14ac:dyDescent="0.3">
      <c r="A2813" t="s">
        <v>5789</v>
      </c>
      <c r="B2813" t="s">
        <v>5790</v>
      </c>
      <c r="C2813" t="str">
        <f>IFERROR(VLOOKUP(Table1[[#This Row],[Ticker]],[1]!Table1[[Symbol]:[Industry]],2,FALSE),"-")</f>
        <v>-</v>
      </c>
      <c r="E2813">
        <v>110.565</v>
      </c>
      <c r="F2813">
        <v>204.75</v>
      </c>
      <c r="G2813">
        <v>45.026159930528003</v>
      </c>
      <c r="H2813">
        <v>28.2250135648301</v>
      </c>
      <c r="I2813">
        <v>59.431248930903898</v>
      </c>
      <c r="J2813">
        <v>-2.9531540572392201</v>
      </c>
      <c r="K2813">
        <v>172.872981826889</v>
      </c>
      <c r="M2813">
        <v>55.181546586496097</v>
      </c>
      <c r="N2813">
        <v>1.0994769613947599</v>
      </c>
      <c r="O2813">
        <v>14.798534798534799</v>
      </c>
      <c r="P2813">
        <v>81.5159574468085</v>
      </c>
    </row>
    <row r="2814" spans="1:17" hidden="1" x14ac:dyDescent="0.3">
      <c r="A2814" t="s">
        <v>5791</v>
      </c>
      <c r="B2814" t="s">
        <v>5792</v>
      </c>
      <c r="C2814" t="str">
        <f>IFERROR(VLOOKUP(Table1[[#This Row],[Ticker]],[1]!Table1[[Symbol]:[Industry]],2,FALSE),"-")</f>
        <v>-</v>
      </c>
      <c r="D2814" t="s">
        <v>647</v>
      </c>
      <c r="E2814">
        <v>110.363253</v>
      </c>
      <c r="F2814">
        <v>33.409999999999997</v>
      </c>
      <c r="G2814">
        <v>0.405508243897646</v>
      </c>
      <c r="H2814">
        <v>-9.4867732120535901</v>
      </c>
      <c r="I2814">
        <v>36.566983953239898</v>
      </c>
      <c r="J2814">
        <v>1.6052085720450799</v>
      </c>
      <c r="K2814">
        <v>33.872114427556099</v>
      </c>
      <c r="L2814">
        <v>28.840147801171302</v>
      </c>
      <c r="M2814">
        <v>40.396883278793702</v>
      </c>
      <c r="N2814">
        <v>0.61502689337975203</v>
      </c>
      <c r="O2814">
        <v>26.309488177192399</v>
      </c>
      <c r="P2814">
        <v>83.571428571428498</v>
      </c>
      <c r="Q2814">
        <v>0.11199320620238599</v>
      </c>
    </row>
    <row r="2815" spans="1:17" hidden="1" x14ac:dyDescent="0.3">
      <c r="A2815" t="s">
        <v>5793</v>
      </c>
      <c r="B2815" t="s">
        <v>5794</v>
      </c>
      <c r="C2815" t="str">
        <f>IFERROR(VLOOKUP(Table1[[#This Row],[Ticker]],[1]!Table1[[Symbol]:[Industry]],2,FALSE),"-")</f>
        <v>-</v>
      </c>
      <c r="D2815" t="s">
        <v>46</v>
      </c>
      <c r="E2815">
        <v>110.25</v>
      </c>
      <c r="F2815">
        <v>735</v>
      </c>
      <c r="G2815">
        <v>3.0854013526513899</v>
      </c>
      <c r="H2815">
        <v>27.4760792632642</v>
      </c>
      <c r="I2815">
        <v>-13.2648744538396</v>
      </c>
      <c r="J2815">
        <v>-1.0507150328489701</v>
      </c>
      <c r="K2815">
        <v>656.461862045516</v>
      </c>
      <c r="M2815">
        <v>94.183779207942393</v>
      </c>
      <c r="N2815">
        <v>0.41310160427807402</v>
      </c>
      <c r="O2815">
        <v>3.9455782312925098</v>
      </c>
      <c r="P2815">
        <v>39.204545454545404</v>
      </c>
    </row>
    <row r="2816" spans="1:17" hidden="1" x14ac:dyDescent="0.3">
      <c r="A2816" t="s">
        <v>5795</v>
      </c>
      <c r="B2816" t="s">
        <v>5796</v>
      </c>
      <c r="C2816" t="str">
        <f>IFERROR(VLOOKUP(Table1[[#This Row],[Ticker]],[1]!Table1[[Symbol]:[Industry]],2,FALSE),"-")</f>
        <v>-</v>
      </c>
      <c r="D2816" t="s">
        <v>647</v>
      </c>
      <c r="E2816">
        <v>109.9348615</v>
      </c>
      <c r="F2816">
        <v>35.18</v>
      </c>
      <c r="G2816">
        <v>11.027759414565899</v>
      </c>
      <c r="H2816">
        <v>8.8658763928982403</v>
      </c>
      <c r="I2816">
        <v>-16.557939883018399</v>
      </c>
      <c r="J2816">
        <v>-5.6177688871256501</v>
      </c>
      <c r="K2816">
        <v>33.504406771313697</v>
      </c>
      <c r="L2816">
        <v>32.241102360380999</v>
      </c>
      <c r="M2816">
        <v>47.764826325310104</v>
      </c>
      <c r="N2816">
        <v>1.89341163817928</v>
      </c>
      <c r="O2816">
        <v>41.273450824332002</v>
      </c>
      <c r="P2816">
        <v>59.9363357564743</v>
      </c>
      <c r="Q2816">
        <v>6.6375538707441006E-2</v>
      </c>
    </row>
    <row r="2817" spans="1:17" hidden="1" x14ac:dyDescent="0.3">
      <c r="A2817" t="s">
        <v>5797</v>
      </c>
      <c r="B2817" t="s">
        <v>5798</v>
      </c>
      <c r="C2817" t="str">
        <f>IFERROR(VLOOKUP(Table1[[#This Row],[Ticker]],[1]!Table1[[Symbol]:[Industry]],2,FALSE),"-")</f>
        <v>-</v>
      </c>
      <c r="D2817" t="s">
        <v>46</v>
      </c>
      <c r="E2817">
        <v>109.80119999999999</v>
      </c>
      <c r="F2817">
        <v>49.46</v>
      </c>
      <c r="G2817">
        <v>92.119556581011196</v>
      </c>
      <c r="H2817">
        <v>2.9902252050417801</v>
      </c>
      <c r="I2817">
        <v>-7.3354775217111001</v>
      </c>
      <c r="J2817">
        <v>18.129734238935701</v>
      </c>
      <c r="K2817">
        <v>45.755110873853603</v>
      </c>
      <c r="L2817">
        <v>41.886121496941001</v>
      </c>
      <c r="M2817">
        <v>64.411928157911404</v>
      </c>
      <c r="N2817">
        <v>1.9645179054769899</v>
      </c>
      <c r="O2817">
        <v>27.335220380105099</v>
      </c>
      <c r="P2817">
        <v>134.85280151946799</v>
      </c>
      <c r="Q2817">
        <v>-7.0020715767529999E-3</v>
      </c>
    </row>
    <row r="2818" spans="1:17" hidden="1" x14ac:dyDescent="0.3">
      <c r="A2818" t="s">
        <v>5799</v>
      </c>
      <c r="B2818" t="s">
        <v>5800</v>
      </c>
      <c r="C2818" t="str">
        <f>IFERROR(VLOOKUP(Table1[[#This Row],[Ticker]],[1]!Table1[[Symbol]:[Industry]],2,FALSE),"-")</f>
        <v>-</v>
      </c>
      <c r="D2818" t="s">
        <v>446</v>
      </c>
      <c r="E2818">
        <v>109.13516</v>
      </c>
      <c r="F2818">
        <v>218</v>
      </c>
      <c r="G2818">
        <v>108.11019740369299</v>
      </c>
      <c r="H2818">
        <v>-7.2177687679179803</v>
      </c>
      <c r="I2818">
        <v>69.647988616699706</v>
      </c>
      <c r="J2818">
        <v>-8.9318519837533596</v>
      </c>
      <c r="K2818">
        <v>194.683511576841</v>
      </c>
      <c r="L2818">
        <v>150.083100693288</v>
      </c>
      <c r="M2818">
        <v>41.556205706252001</v>
      </c>
      <c r="N2818">
        <v>0.31557311446050001</v>
      </c>
      <c r="O2818">
        <v>15.435779816513699</v>
      </c>
      <c r="P2818">
        <v>133.78016085790799</v>
      </c>
      <c r="Q2818">
        <v>0.137636600741499</v>
      </c>
    </row>
    <row r="2819" spans="1:17" hidden="1" x14ac:dyDescent="0.3">
      <c r="A2819" t="s">
        <v>5801</v>
      </c>
      <c r="B2819" t="s">
        <v>5802</v>
      </c>
      <c r="C2819" t="str">
        <f>IFERROR(VLOOKUP(Table1[[#This Row],[Ticker]],[1]!Table1[[Symbol]:[Industry]],2,FALSE),"-")</f>
        <v>-</v>
      </c>
      <c r="D2819" t="s">
        <v>49</v>
      </c>
      <c r="E2819">
        <v>108.991649925</v>
      </c>
      <c r="F2819">
        <v>209.25</v>
      </c>
      <c r="G2819">
        <v>216.52136933400999</v>
      </c>
      <c r="H2819">
        <v>16.144938078659099</v>
      </c>
      <c r="I2819">
        <v>38.199411260445999</v>
      </c>
      <c r="J2819">
        <v>5.7906241229006499</v>
      </c>
      <c r="K2819">
        <v>198.73015670176699</v>
      </c>
      <c r="L2819">
        <v>160.097185604651</v>
      </c>
      <c r="M2819">
        <v>37.879502433887801</v>
      </c>
      <c r="N2819">
        <v>0.59076763282796496</v>
      </c>
      <c r="O2819">
        <v>17.084826762246099</v>
      </c>
      <c r="P2819">
        <v>248.459616985845</v>
      </c>
      <c r="Q2819">
        <v>0.142439465797393</v>
      </c>
    </row>
    <row r="2820" spans="1:17" hidden="1" x14ac:dyDescent="0.3">
      <c r="A2820" t="s">
        <v>5803</v>
      </c>
      <c r="B2820" t="s">
        <v>5804</v>
      </c>
      <c r="C2820" t="str">
        <f>IFERROR(VLOOKUP(Table1[[#This Row],[Ticker]],[1]!Table1[[Symbol]:[Industry]],2,FALSE),"-")</f>
        <v>-</v>
      </c>
      <c r="D2820" t="s">
        <v>49</v>
      </c>
      <c r="E2820">
        <v>108.886521892</v>
      </c>
      <c r="F2820">
        <v>34.18</v>
      </c>
      <c r="G2820">
        <v>-18.185686724655799</v>
      </c>
      <c r="H2820">
        <v>-6.7253225332521902</v>
      </c>
      <c r="I2820">
        <v>-23.6013709914134</v>
      </c>
      <c r="J2820">
        <v>-5.6527724232117098</v>
      </c>
      <c r="K2820">
        <v>36.221618997097302</v>
      </c>
      <c r="L2820">
        <v>35.770350816831801</v>
      </c>
      <c r="M2820">
        <v>34.879985305961902</v>
      </c>
      <c r="N2820">
        <v>1.62047494725188</v>
      </c>
      <c r="O2820">
        <v>41.895845523698</v>
      </c>
      <c r="P2820">
        <v>28.0149812734082</v>
      </c>
      <c r="Q2820">
        <v>5.1239267562698997E-2</v>
      </c>
    </row>
    <row r="2821" spans="1:17" hidden="1" x14ac:dyDescent="0.3">
      <c r="A2821" t="s">
        <v>5805</v>
      </c>
      <c r="B2821" t="s">
        <v>5806</v>
      </c>
      <c r="C2821" t="str">
        <f>IFERROR(VLOOKUP(Table1[[#This Row],[Ticker]],[1]!Table1[[Symbol]:[Industry]],2,FALSE),"-")</f>
        <v>-</v>
      </c>
      <c r="E2821">
        <v>108.87139999999999</v>
      </c>
      <c r="F2821">
        <v>78.099999999999994</v>
      </c>
      <c r="G2821">
        <v>52.844322260070101</v>
      </c>
      <c r="H2821">
        <v>-6.96513193781536</v>
      </c>
      <c r="I2821">
        <v>38.208809756686598</v>
      </c>
      <c r="J2821">
        <v>-3.1157963845385899</v>
      </c>
      <c r="K2821">
        <v>77.883919097305807</v>
      </c>
      <c r="L2821">
        <v>66.871422570148994</v>
      </c>
      <c r="M2821">
        <v>39.449238720041301</v>
      </c>
      <c r="N2821">
        <v>0.58042681207107205</v>
      </c>
      <c r="O2821">
        <v>12.0358514724711</v>
      </c>
      <c r="P2821">
        <v>100.051229508196</v>
      </c>
    </row>
    <row r="2822" spans="1:17" hidden="1" x14ac:dyDescent="0.3">
      <c r="A2822" t="s">
        <v>5807</v>
      </c>
      <c r="B2822" t="s">
        <v>5808</v>
      </c>
      <c r="C2822" t="str">
        <f>IFERROR(VLOOKUP(Table1[[#This Row],[Ticker]],[1]!Table1[[Symbol]:[Industry]],2,FALSE),"-")</f>
        <v>-</v>
      </c>
      <c r="E2822">
        <v>108.86976555</v>
      </c>
      <c r="F2822">
        <v>71.11</v>
      </c>
      <c r="G2822">
        <v>103.64316134423601</v>
      </c>
      <c r="H2822">
        <v>-1.71689544809751</v>
      </c>
      <c r="I2822">
        <v>-1.1192734625138001</v>
      </c>
      <c r="J2822">
        <v>-1.55856360163937</v>
      </c>
      <c r="K2822">
        <v>63.878702339334801</v>
      </c>
      <c r="L2822">
        <v>59.2336287145149</v>
      </c>
      <c r="M2822">
        <v>75.1917802946911</v>
      </c>
      <c r="N2822">
        <v>1.2627169651352701</v>
      </c>
      <c r="O2822">
        <v>14.6533539586556</v>
      </c>
      <c r="P2822">
        <v>141.05084745762699</v>
      </c>
      <c r="Q2822">
        <v>0.102253677269635</v>
      </c>
    </row>
    <row r="2823" spans="1:17" hidden="1" x14ac:dyDescent="0.3">
      <c r="A2823" t="s">
        <v>5809</v>
      </c>
      <c r="B2823" t="s">
        <v>5810</v>
      </c>
      <c r="C2823" t="str">
        <f>IFERROR(VLOOKUP(Table1[[#This Row],[Ticker]],[1]!Table1[[Symbol]:[Industry]],2,FALSE),"-")</f>
        <v>-</v>
      </c>
      <c r="D2823" t="s">
        <v>710</v>
      </c>
      <c r="E2823">
        <v>108.80591530999899</v>
      </c>
      <c r="F2823">
        <v>100.85</v>
      </c>
      <c r="G2823">
        <v>20.489456835639501</v>
      </c>
      <c r="H2823">
        <v>-13.490376498064</v>
      </c>
      <c r="I2823">
        <v>-13.7875885462425</v>
      </c>
      <c r="J2823">
        <v>-9.6548340259839893</v>
      </c>
      <c r="K2823">
        <v>101.564372334022</v>
      </c>
      <c r="L2823">
        <v>98.796429976327602</v>
      </c>
      <c r="M2823">
        <v>43.843711318517101</v>
      </c>
      <c r="N2823">
        <v>1.39388068339078</v>
      </c>
      <c r="O2823">
        <v>89.647992067426799</v>
      </c>
      <c r="P2823">
        <v>52.341389728096601</v>
      </c>
      <c r="Q2823">
        <v>2.0508447160719E-2</v>
      </c>
    </row>
    <row r="2824" spans="1:17" hidden="1" x14ac:dyDescent="0.3">
      <c r="A2824" t="s">
        <v>5811</v>
      </c>
      <c r="B2824" t="s">
        <v>5812</v>
      </c>
      <c r="C2824" t="str">
        <f>IFERROR(VLOOKUP(Table1[[#This Row],[Ticker]],[1]!Table1[[Symbol]:[Industry]],2,FALSE),"-")</f>
        <v>-</v>
      </c>
      <c r="E2824">
        <v>108.73926843</v>
      </c>
      <c r="F2824">
        <v>999.7</v>
      </c>
      <c r="G2824">
        <v>134.87212672039999</v>
      </c>
      <c r="H2824">
        <v>-14.205006239491301</v>
      </c>
      <c r="I2824">
        <v>87.482640456697098</v>
      </c>
      <c r="J2824">
        <v>-3.9698767094956802</v>
      </c>
      <c r="K2824">
        <v>905.44694020326597</v>
      </c>
      <c r="L2824">
        <v>685.68553419647299</v>
      </c>
      <c r="M2824">
        <v>53.324274439685098</v>
      </c>
      <c r="N2824">
        <v>0.92842574092574004</v>
      </c>
      <c r="O2824">
        <v>17.630289086725998</v>
      </c>
      <c r="P2824">
        <v>171.47318397827499</v>
      </c>
      <c r="Q2824">
        <v>7.5310189684174994E-2</v>
      </c>
    </row>
    <row r="2825" spans="1:17" hidden="1" x14ac:dyDescent="0.3">
      <c r="A2825" t="s">
        <v>5813</v>
      </c>
      <c r="B2825" t="s">
        <v>5814</v>
      </c>
      <c r="C2825" t="str">
        <f>IFERROR(VLOOKUP(Table1[[#This Row],[Ticker]],[1]!Table1[[Symbol]:[Industry]],2,FALSE),"-")</f>
        <v>-</v>
      </c>
      <c r="D2825" t="s">
        <v>901</v>
      </c>
      <c r="E2825">
        <v>108.70399999999999</v>
      </c>
      <c r="F2825">
        <v>172</v>
      </c>
      <c r="G2825">
        <v>-33.196845174645603</v>
      </c>
      <c r="H2825">
        <v>-6.77763193781536</v>
      </c>
      <c r="I2825">
        <v>-27.4237825698523</v>
      </c>
      <c r="J2825">
        <v>-1.3414127072675801</v>
      </c>
      <c r="K2825">
        <v>175.33355110967599</v>
      </c>
      <c r="L2825">
        <v>180.69229783949001</v>
      </c>
      <c r="M2825">
        <v>49.291047478605201</v>
      </c>
      <c r="N2825">
        <v>1.04916615016504</v>
      </c>
      <c r="O2825">
        <v>34.883720930232499</v>
      </c>
      <c r="P2825">
        <v>19.402985074626798</v>
      </c>
      <c r="Q2825">
        <v>-8.4627034490899006E-2</v>
      </c>
    </row>
    <row r="2826" spans="1:17" hidden="1" x14ac:dyDescent="0.3">
      <c r="A2826" t="s">
        <v>5815</v>
      </c>
      <c r="B2826" t="s">
        <v>5816</v>
      </c>
      <c r="C2826" t="str">
        <f>IFERROR(VLOOKUP(Table1[[#This Row],[Ticker]],[1]!Table1[[Symbol]:[Industry]],2,FALSE),"-")</f>
        <v>-</v>
      </c>
      <c r="E2826">
        <v>108.6149935</v>
      </c>
      <c r="F2826">
        <v>30.61</v>
      </c>
      <c r="G2826">
        <v>-52.387703459003603</v>
      </c>
      <c r="H2826">
        <v>-20.2570839926098</v>
      </c>
      <c r="I2826">
        <v>-24.056897245862402</v>
      </c>
      <c r="J2826">
        <v>-3.3623046465285098</v>
      </c>
      <c r="K2826">
        <v>34.154570668978501</v>
      </c>
      <c r="L2826">
        <v>34.015554488041303</v>
      </c>
      <c r="M2826">
        <v>30.9331136651994</v>
      </c>
      <c r="N2826">
        <v>0.71527856185121996</v>
      </c>
      <c r="O2826">
        <v>70.7611891538713</v>
      </c>
      <c r="P2826">
        <v>22.3421262989608</v>
      </c>
      <c r="Q2826">
        <v>8.4890091002104998E-2</v>
      </c>
    </row>
    <row r="2827" spans="1:17" hidden="1" x14ac:dyDescent="0.3">
      <c r="A2827" t="s">
        <v>5817</v>
      </c>
      <c r="B2827" t="s">
        <v>5818</v>
      </c>
      <c r="C2827" t="str">
        <f>IFERROR(VLOOKUP(Table1[[#This Row],[Ticker]],[1]!Table1[[Symbol]:[Industry]],2,FALSE),"-")</f>
        <v>-</v>
      </c>
      <c r="E2827">
        <v>108.58900624</v>
      </c>
      <c r="F2827">
        <v>352.3</v>
      </c>
      <c r="G2827">
        <v>39.612701335838402</v>
      </c>
      <c r="H2827">
        <v>-14.6123759926319</v>
      </c>
      <c r="I2827">
        <v>-5.8016204499480599</v>
      </c>
      <c r="J2827">
        <v>1.8562075584759499E-2</v>
      </c>
      <c r="K2827">
        <v>370.204558498675</v>
      </c>
      <c r="L2827">
        <v>364.93608140777297</v>
      </c>
      <c r="M2827">
        <v>58.198695208559599</v>
      </c>
      <c r="N2827">
        <v>1.29227161045342</v>
      </c>
      <c r="O2827">
        <v>86.7016747090547</v>
      </c>
      <c r="P2827">
        <v>73.546798029556598</v>
      </c>
    </row>
    <row r="2828" spans="1:17" hidden="1" x14ac:dyDescent="0.3">
      <c r="A2828" t="s">
        <v>5819</v>
      </c>
      <c r="B2828" t="s">
        <v>5820</v>
      </c>
      <c r="C2828" t="str">
        <f>IFERROR(VLOOKUP(Table1[[#This Row],[Ticker]],[1]!Table1[[Symbol]:[Industry]],2,FALSE),"-")</f>
        <v>-</v>
      </c>
      <c r="D2828" t="s">
        <v>130</v>
      </c>
      <c r="E2828">
        <v>108.5390592</v>
      </c>
      <c r="F2828">
        <v>98.83</v>
      </c>
      <c r="G2828">
        <v>111.446159386475</v>
      </c>
      <c r="H2828">
        <v>5.3879309760919298</v>
      </c>
      <c r="I2828">
        <v>21.589003755596998</v>
      </c>
      <c r="J2828">
        <v>4.0124428618878598</v>
      </c>
      <c r="K2828">
        <v>92.390476250636794</v>
      </c>
      <c r="L2828">
        <v>77.559657597497093</v>
      </c>
      <c r="M2828">
        <v>67.215882175880907</v>
      </c>
      <c r="N2828">
        <v>0.48388034360292598</v>
      </c>
      <c r="O2828">
        <v>16.2602448649195</v>
      </c>
      <c r="P2828">
        <v>173.011049723756</v>
      </c>
      <c r="Q2828">
        <v>8.7955552823542005E-2</v>
      </c>
    </row>
    <row r="2829" spans="1:17" hidden="1" x14ac:dyDescent="0.3">
      <c r="A2829" t="s">
        <v>5821</v>
      </c>
      <c r="B2829" t="s">
        <v>5822</v>
      </c>
      <c r="C2829" t="str">
        <f>IFERROR(VLOOKUP(Table1[[#This Row],[Ticker]],[1]!Table1[[Symbol]:[Industry]],2,FALSE),"-")</f>
        <v>-</v>
      </c>
      <c r="D2829" t="s">
        <v>989</v>
      </c>
      <c r="E2829">
        <v>108.36112</v>
      </c>
      <c r="F2829">
        <v>43.4</v>
      </c>
      <c r="G2829">
        <v>-12.6491301208822</v>
      </c>
      <c r="H2829">
        <v>11.3473680621846</v>
      </c>
      <c r="I2829">
        <v>-23.4106234416939</v>
      </c>
      <c r="J2829">
        <v>22.651015992450599</v>
      </c>
      <c r="K2829">
        <v>40.701014915543198</v>
      </c>
      <c r="L2829">
        <v>42.254806513846503</v>
      </c>
      <c r="M2829">
        <v>74.351475567856895</v>
      </c>
      <c r="N2829">
        <v>1.3514715500326999</v>
      </c>
      <c r="O2829">
        <v>33.4101382488479</v>
      </c>
      <c r="P2829">
        <v>34.992223950233203</v>
      </c>
    </row>
    <row r="2830" spans="1:17" hidden="1" x14ac:dyDescent="0.3">
      <c r="A2830" t="s">
        <v>5823</v>
      </c>
      <c r="B2830" t="s">
        <v>5824</v>
      </c>
      <c r="C2830" t="str">
        <f>IFERROR(VLOOKUP(Table1[[#This Row],[Ticker]],[1]!Table1[[Symbol]:[Industry]],2,FALSE),"-")</f>
        <v>-</v>
      </c>
      <c r="D2830" t="s">
        <v>550</v>
      </c>
      <c r="E2830">
        <v>108.1417692</v>
      </c>
      <c r="F2830">
        <v>202.85</v>
      </c>
      <c r="G2830">
        <v>101.740350447129</v>
      </c>
      <c r="H2830">
        <v>10.971298162041901</v>
      </c>
      <c r="I2830">
        <v>28.342833736112102</v>
      </c>
      <c r="K2830">
        <v>149.02935770120101</v>
      </c>
      <c r="M2830">
        <v>98.697270297336502</v>
      </c>
      <c r="N2830">
        <v>0.4</v>
      </c>
      <c r="O2830">
        <v>0</v>
      </c>
      <c r="P2830">
        <v>138.64705882352899</v>
      </c>
    </row>
    <row r="2831" spans="1:17" hidden="1" x14ac:dyDescent="0.3">
      <c r="A2831" t="s">
        <v>5825</v>
      </c>
      <c r="B2831" t="s">
        <v>5826</v>
      </c>
      <c r="C2831" t="str">
        <f>IFERROR(VLOOKUP(Table1[[#This Row],[Ticker]],[1]!Table1[[Symbol]:[Industry]],2,FALSE),"-")</f>
        <v>-</v>
      </c>
      <c r="D2831" t="s">
        <v>193</v>
      </c>
      <c r="E2831">
        <v>108.08580000000001</v>
      </c>
      <c r="F2831">
        <v>71.58</v>
      </c>
      <c r="G2831">
        <v>172.45581747039901</v>
      </c>
      <c r="H2831">
        <v>-11.4595716094457</v>
      </c>
      <c r="I2831">
        <v>47.801792212826903</v>
      </c>
      <c r="J2831">
        <v>0.61317847796631297</v>
      </c>
      <c r="K2831">
        <v>67.741419307508096</v>
      </c>
      <c r="L2831">
        <v>54.357590711797101</v>
      </c>
      <c r="M2831">
        <v>42.132578568543401</v>
      </c>
      <c r="N2831">
        <v>0.67943910396095997</v>
      </c>
      <c r="O2831">
        <v>17.211511595417701</v>
      </c>
      <c r="P2831">
        <v>215.05281690140799</v>
      </c>
      <c r="Q2831">
        <v>7.8472614244117E-2</v>
      </c>
    </row>
    <row r="2832" spans="1:17" hidden="1" x14ac:dyDescent="0.3">
      <c r="A2832" t="s">
        <v>5827</v>
      </c>
      <c r="B2832" t="s">
        <v>5828</v>
      </c>
      <c r="C2832" t="str">
        <f>IFERROR(VLOOKUP(Table1[[#This Row],[Ticker]],[1]!Table1[[Symbol]:[Industry]],2,FALSE),"-")</f>
        <v>-</v>
      </c>
      <c r="E2832">
        <v>108.06796620599999</v>
      </c>
      <c r="F2832">
        <v>49.34</v>
      </c>
      <c r="G2832">
        <v>31.714406561733401</v>
      </c>
      <c r="H2832">
        <v>3.7875854534889699</v>
      </c>
      <c r="I2832">
        <v>12.3323199349378</v>
      </c>
      <c r="J2832">
        <v>-6.0354943326967803</v>
      </c>
      <c r="K2832">
        <v>48.097334703325899</v>
      </c>
      <c r="L2832">
        <v>41.253951680513197</v>
      </c>
      <c r="M2832">
        <v>47.102250797507303</v>
      </c>
      <c r="N2832">
        <v>1.00762771846001</v>
      </c>
      <c r="O2832">
        <v>16.720713417105699</v>
      </c>
      <c r="P2832">
        <v>111.75965665235999</v>
      </c>
      <c r="Q2832">
        <v>0.16587849598107099</v>
      </c>
    </row>
    <row r="2833" spans="1:17" hidden="1" x14ac:dyDescent="0.3">
      <c r="A2833" t="s">
        <v>5829</v>
      </c>
      <c r="B2833" t="s">
        <v>2939</v>
      </c>
      <c r="C2833" t="str">
        <f>IFERROR(VLOOKUP(Table1[[#This Row],[Ticker]],[1]!Table1[[Symbol]:[Industry]],2,FALSE),"-")</f>
        <v>-</v>
      </c>
      <c r="D2833" t="s">
        <v>3984</v>
      </c>
      <c r="E2833">
        <v>107.86750000000001</v>
      </c>
      <c r="F2833">
        <v>829.75</v>
      </c>
      <c r="G2833">
        <v>14.5626338827135</v>
      </c>
      <c r="H2833">
        <v>-0.196381937815367</v>
      </c>
      <c r="I2833">
        <v>-7.7402331562726303</v>
      </c>
      <c r="J2833">
        <v>-9.8129832989340393</v>
      </c>
      <c r="K2833">
        <v>801.45380263919003</v>
      </c>
      <c r="L2833">
        <v>748.46555437058703</v>
      </c>
      <c r="M2833">
        <v>47.171008571738597</v>
      </c>
      <c r="N2833">
        <v>2.4695911309696799</v>
      </c>
      <c r="O2833">
        <v>44.109671587827599</v>
      </c>
      <c r="P2833">
        <v>62.377690802348297</v>
      </c>
      <c r="Q2833">
        <v>6.8389622516393994E-2</v>
      </c>
    </row>
    <row r="2834" spans="1:17" hidden="1" x14ac:dyDescent="0.3">
      <c r="A2834" t="s">
        <v>5830</v>
      </c>
      <c r="B2834" t="s">
        <v>5831</v>
      </c>
      <c r="C2834" t="str">
        <f>IFERROR(VLOOKUP(Table1[[#This Row],[Ticker]],[1]!Table1[[Symbol]:[Industry]],2,FALSE),"-")</f>
        <v>-</v>
      </c>
      <c r="D2834" t="s">
        <v>140</v>
      </c>
      <c r="E2834">
        <v>107.7624</v>
      </c>
      <c r="F2834">
        <v>99.78</v>
      </c>
      <c r="G2834">
        <v>-22.1656465420774</v>
      </c>
      <c r="H2834">
        <v>17.897368062184601</v>
      </c>
      <c r="I2834">
        <v>21.122016882235599</v>
      </c>
      <c r="J2834">
        <v>-3.88239820116581</v>
      </c>
      <c r="K2834">
        <v>89.727123646868193</v>
      </c>
      <c r="L2834">
        <v>83.844549682400299</v>
      </c>
      <c r="M2834">
        <v>59.8758046506249</v>
      </c>
      <c r="N2834">
        <v>1.2131744238153801</v>
      </c>
      <c r="O2834">
        <v>9.3906594507917305</v>
      </c>
      <c r="P2834">
        <v>96.960126332412102</v>
      </c>
      <c r="Q2834">
        <v>0.15072572546118701</v>
      </c>
    </row>
    <row r="2835" spans="1:17" hidden="1" x14ac:dyDescent="0.3">
      <c r="A2835" t="s">
        <v>5832</v>
      </c>
      <c r="B2835" t="s">
        <v>5833</v>
      </c>
      <c r="C2835" t="str">
        <f>IFERROR(VLOOKUP(Table1[[#This Row],[Ticker]],[1]!Table1[[Symbol]:[Industry]],2,FALSE),"-")</f>
        <v>-</v>
      </c>
      <c r="D2835" t="s">
        <v>647</v>
      </c>
      <c r="E2835">
        <v>107.738197</v>
      </c>
      <c r="F2835">
        <v>119</v>
      </c>
      <c r="G2835">
        <v>137.313461960149</v>
      </c>
      <c r="H2835">
        <v>-3.5482974740595301</v>
      </c>
      <c r="I2835">
        <v>1.4031808387185201</v>
      </c>
      <c r="J2835">
        <v>-2.2505495384344001</v>
      </c>
      <c r="K2835">
        <v>119.75215379598001</v>
      </c>
      <c r="L2835">
        <v>103.96922459291299</v>
      </c>
      <c r="M2835">
        <v>42.606271229691203</v>
      </c>
      <c r="N2835">
        <v>0.943403815600937</v>
      </c>
      <c r="O2835">
        <v>34.369747899159599</v>
      </c>
      <c r="P2835">
        <v>166.816143497757</v>
      </c>
      <c r="Q2835">
        <v>0.142374388251893</v>
      </c>
    </row>
    <row r="2836" spans="1:17" hidden="1" x14ac:dyDescent="0.3">
      <c r="A2836" t="s">
        <v>5834</v>
      </c>
      <c r="B2836" t="s">
        <v>5835</v>
      </c>
      <c r="C2836" t="str">
        <f>IFERROR(VLOOKUP(Table1[[#This Row],[Ticker]],[1]!Table1[[Symbol]:[Industry]],2,FALSE),"-")</f>
        <v>-</v>
      </c>
      <c r="E2836">
        <v>107.355188864</v>
      </c>
      <c r="F2836">
        <v>1.54</v>
      </c>
      <c r="G2836">
        <v>-26.952014736266801</v>
      </c>
      <c r="H2836">
        <v>2.6548004946170698</v>
      </c>
      <c r="I2836">
        <v>-7.9091697558531102</v>
      </c>
      <c r="J2836">
        <v>-2.9025668847008301</v>
      </c>
      <c r="K2836">
        <v>1.5799399543511701</v>
      </c>
      <c r="L2836">
        <v>1.6823180127046899</v>
      </c>
      <c r="M2836">
        <v>45.319628745618502</v>
      </c>
      <c r="N2836">
        <v>2.1288194305341501</v>
      </c>
      <c r="O2836">
        <v>101.298701298701</v>
      </c>
      <c r="P2836">
        <v>71.1111111111111</v>
      </c>
      <c r="Q2836">
        <v>-6.6570108225168997E-2</v>
      </c>
    </row>
    <row r="2837" spans="1:17" hidden="1" x14ac:dyDescent="0.3">
      <c r="A2837" t="s">
        <v>5836</v>
      </c>
      <c r="B2837" t="s">
        <v>5837</v>
      </c>
      <c r="C2837" t="str">
        <f>IFERROR(VLOOKUP(Table1[[#This Row],[Ticker]],[1]!Table1[[Symbol]:[Industry]],2,FALSE),"-")</f>
        <v>-</v>
      </c>
      <c r="D2837" t="s">
        <v>62</v>
      </c>
      <c r="E2837">
        <v>106.82122320000001</v>
      </c>
      <c r="F2837">
        <v>65.64</v>
      </c>
      <c r="G2837">
        <v>22.001577603152199</v>
      </c>
      <c r="H2837">
        <v>1.68340702322359</v>
      </c>
      <c r="I2837">
        <v>3.0905262430244198</v>
      </c>
      <c r="J2837">
        <v>-7.19068927071931</v>
      </c>
      <c r="K2837">
        <v>65.486739443365096</v>
      </c>
      <c r="L2837">
        <v>61.173721971746197</v>
      </c>
      <c r="M2837">
        <v>46.258638810390202</v>
      </c>
      <c r="N2837">
        <v>1.4154599125723799</v>
      </c>
      <c r="O2837">
        <v>20.3534430225472</v>
      </c>
      <c r="P2837">
        <v>48.338983050847403</v>
      </c>
      <c r="Q2837">
        <v>-2.9835941087324999E-2</v>
      </c>
    </row>
    <row r="2838" spans="1:17" hidden="1" x14ac:dyDescent="0.3">
      <c r="A2838" t="s">
        <v>5838</v>
      </c>
      <c r="B2838" t="s">
        <v>5839</v>
      </c>
      <c r="C2838" t="str">
        <f>IFERROR(VLOOKUP(Table1[[#This Row],[Ticker]],[1]!Table1[[Symbol]:[Industry]],2,FALSE),"-")</f>
        <v>-</v>
      </c>
      <c r="D2838" t="s">
        <v>476</v>
      </c>
      <c r="E2838">
        <v>106.770315712</v>
      </c>
      <c r="F2838">
        <v>18.88</v>
      </c>
      <c r="G2838">
        <v>16.820602583520198</v>
      </c>
      <c r="H2838">
        <v>-1.1579668918942501</v>
      </c>
      <c r="I2838">
        <v>-7.52861071757596</v>
      </c>
      <c r="J2838">
        <v>-0.63186686530972003</v>
      </c>
      <c r="K2838">
        <v>18.807971385432101</v>
      </c>
      <c r="L2838">
        <v>18.144959411572199</v>
      </c>
      <c r="M2838">
        <v>47.804763201483702</v>
      </c>
      <c r="N2838">
        <v>0.99103718354519799</v>
      </c>
      <c r="O2838">
        <v>26.853813559321999</v>
      </c>
      <c r="P2838">
        <v>57.3333333333333</v>
      </c>
      <c r="Q2838">
        <v>5.1788164511561E-2</v>
      </c>
    </row>
    <row r="2839" spans="1:17" hidden="1" x14ac:dyDescent="0.3">
      <c r="A2839" t="s">
        <v>5840</v>
      </c>
      <c r="B2839" t="s">
        <v>5841</v>
      </c>
      <c r="C2839" t="str">
        <f>IFERROR(VLOOKUP(Table1[[#This Row],[Ticker]],[1]!Table1[[Symbol]:[Industry]],2,FALSE),"-")</f>
        <v>-</v>
      </c>
      <c r="D2839" t="s">
        <v>409</v>
      </c>
      <c r="E2839">
        <v>106.618596</v>
      </c>
      <c r="F2839">
        <v>84</v>
      </c>
      <c r="G2839">
        <v>348.37066859996003</v>
      </c>
      <c r="H2839">
        <v>50.716348570497203</v>
      </c>
      <c r="I2839">
        <v>135.79394907557199</v>
      </c>
      <c r="J2839">
        <v>9.6567679603483008</v>
      </c>
      <c r="K2839">
        <v>57.206575029224403</v>
      </c>
      <c r="L2839">
        <v>43.592692057912302</v>
      </c>
      <c r="M2839">
        <v>91.552326437887601</v>
      </c>
      <c r="N2839">
        <v>0.89726085822705204</v>
      </c>
      <c r="O2839">
        <v>1.7023809523809501</v>
      </c>
      <c r="P2839">
        <v>377.27272727272702</v>
      </c>
      <c r="Q2839">
        <v>0.12876085558237901</v>
      </c>
    </row>
    <row r="2840" spans="1:17" hidden="1" x14ac:dyDescent="0.3">
      <c r="A2840" t="s">
        <v>5842</v>
      </c>
      <c r="B2840" t="s">
        <v>5843</v>
      </c>
      <c r="C2840" t="str">
        <f>IFERROR(VLOOKUP(Table1[[#This Row],[Ticker]],[1]!Table1[[Symbol]:[Industry]],2,FALSE),"-")</f>
        <v>-</v>
      </c>
      <c r="D2840" t="s">
        <v>396</v>
      </c>
      <c r="E2840">
        <v>106.59</v>
      </c>
      <c r="F2840">
        <v>177.65</v>
      </c>
      <c r="G2840">
        <v>14.4325602050904</v>
      </c>
      <c r="H2840">
        <v>-14.4168071955473</v>
      </c>
      <c r="I2840">
        <v>-2.5439442212815502</v>
      </c>
      <c r="J2840">
        <v>-3.6618261439600799</v>
      </c>
      <c r="K2840">
        <v>170.76169279861799</v>
      </c>
      <c r="L2840">
        <v>156.89914134588901</v>
      </c>
      <c r="M2840">
        <v>48.654665925871001</v>
      </c>
      <c r="N2840">
        <v>0.28591253515418702</v>
      </c>
      <c r="O2840">
        <v>31.1286236982831</v>
      </c>
      <c r="P2840">
        <v>45.079624336463802</v>
      </c>
      <c r="Q2840">
        <v>-6.5853796008847998E-2</v>
      </c>
    </row>
    <row r="2841" spans="1:17" hidden="1" x14ac:dyDescent="0.3">
      <c r="A2841" t="s">
        <v>5844</v>
      </c>
      <c r="B2841" t="s">
        <v>5845</v>
      </c>
      <c r="C2841" t="str">
        <f>IFERROR(VLOOKUP(Table1[[#This Row],[Ticker]],[1]!Table1[[Symbol]:[Industry]],2,FALSE),"-")</f>
        <v>-</v>
      </c>
      <c r="D2841" t="s">
        <v>5846</v>
      </c>
      <c r="E2841">
        <v>106.35451399999999</v>
      </c>
      <c r="F2841">
        <v>89.3</v>
      </c>
      <c r="G2841">
        <v>-73.447741231993305</v>
      </c>
      <c r="H2841">
        <v>3.0536933633894501</v>
      </c>
      <c r="I2841">
        <v>-41.115620722496402</v>
      </c>
      <c r="J2841">
        <v>5.3702124344518598</v>
      </c>
      <c r="K2841">
        <v>87.415117790014094</v>
      </c>
      <c r="M2841">
        <v>64.121319067020096</v>
      </c>
      <c r="N2841">
        <v>2.05604150328768</v>
      </c>
      <c r="O2841">
        <v>107.166853303471</v>
      </c>
      <c r="P2841">
        <v>17.5</v>
      </c>
    </row>
    <row r="2842" spans="1:17" hidden="1" x14ac:dyDescent="0.3">
      <c r="A2842" t="s">
        <v>5847</v>
      </c>
      <c r="B2842" t="s">
        <v>5848</v>
      </c>
      <c r="C2842" t="str">
        <f>IFERROR(VLOOKUP(Table1[[#This Row],[Ticker]],[1]!Table1[[Symbol]:[Industry]],2,FALSE),"-")</f>
        <v>-</v>
      </c>
      <c r="D2842" t="s">
        <v>647</v>
      </c>
      <c r="E2842">
        <v>106.24578624</v>
      </c>
      <c r="F2842">
        <v>9.84</v>
      </c>
      <c r="G2842">
        <v>11.847277925094801</v>
      </c>
      <c r="H2842">
        <v>-12.254267451834</v>
      </c>
      <c r="I2842">
        <v>-16.100464395812601</v>
      </c>
      <c r="J2842">
        <v>-3.3211987445962601</v>
      </c>
      <c r="K2842">
        <v>10.001199850731799</v>
      </c>
      <c r="L2842">
        <v>9.5382248853808491</v>
      </c>
      <c r="M2842">
        <v>41.868601247916096</v>
      </c>
      <c r="N2842">
        <v>0.93263686697057802</v>
      </c>
      <c r="O2842">
        <v>30.081300813008099</v>
      </c>
      <c r="P2842">
        <v>44.705882352941103</v>
      </c>
      <c r="Q2842">
        <v>2.0654144389671E-2</v>
      </c>
    </row>
    <row r="2843" spans="1:17" hidden="1" x14ac:dyDescent="0.3">
      <c r="A2843" t="s">
        <v>5849</v>
      </c>
      <c r="B2843" t="s">
        <v>5850</v>
      </c>
      <c r="C2843" t="str">
        <f>IFERROR(VLOOKUP(Table1[[#This Row],[Ticker]],[1]!Table1[[Symbol]:[Industry]],2,FALSE),"-")</f>
        <v>-</v>
      </c>
      <c r="D2843" t="s">
        <v>140</v>
      </c>
      <c r="E2843">
        <v>106.216581554999</v>
      </c>
      <c r="F2843">
        <v>143.85</v>
      </c>
      <c r="G2843">
        <v>70.792751650946897</v>
      </c>
      <c r="H2843">
        <v>9.4002870455047205</v>
      </c>
      <c r="I2843">
        <v>-7.9243572124603796</v>
      </c>
      <c r="J2843">
        <v>8.5148337476388303</v>
      </c>
      <c r="K2843">
        <v>132.36551486522299</v>
      </c>
      <c r="L2843">
        <v>124.068881214255</v>
      </c>
      <c r="M2843">
        <v>81.102193211114397</v>
      </c>
      <c r="N2843">
        <v>1.08301834235075</v>
      </c>
      <c r="O2843">
        <v>33.298574904414302</v>
      </c>
      <c r="P2843">
        <v>108.327299058653</v>
      </c>
      <c r="Q2843">
        <v>5.0902404341416997E-2</v>
      </c>
    </row>
    <row r="2844" spans="1:17" hidden="1" x14ac:dyDescent="0.3">
      <c r="A2844" t="s">
        <v>5851</v>
      </c>
      <c r="B2844" t="s">
        <v>5852</v>
      </c>
      <c r="C2844" t="str">
        <f>IFERROR(VLOOKUP(Table1[[#This Row],[Ticker]],[1]!Table1[[Symbol]:[Industry]],2,FALSE),"-")</f>
        <v>-</v>
      </c>
      <c r="D2844" t="s">
        <v>901</v>
      </c>
      <c r="E2844">
        <v>106.19894415</v>
      </c>
      <c r="F2844">
        <v>133.25</v>
      </c>
      <c r="G2844">
        <v>-37.278587003137602</v>
      </c>
      <c r="H2844">
        <v>-6.04851065967447</v>
      </c>
      <c r="I2844">
        <v>-36.067357523817101</v>
      </c>
      <c r="J2844">
        <v>0.25330881215847201</v>
      </c>
      <c r="K2844">
        <v>138.49772909653601</v>
      </c>
      <c r="L2844">
        <v>147.97479219258199</v>
      </c>
      <c r="M2844">
        <v>44.342061002900998</v>
      </c>
      <c r="N2844">
        <v>0.67477363377786703</v>
      </c>
      <c r="O2844">
        <v>113.696060037523</v>
      </c>
      <c r="P2844">
        <v>10.1239669421487</v>
      </c>
      <c r="Q2844">
        <v>-3.9381369919980003E-3</v>
      </c>
    </row>
    <row r="2845" spans="1:17" hidden="1" x14ac:dyDescent="0.3">
      <c r="A2845" t="s">
        <v>5853</v>
      </c>
      <c r="B2845" t="s">
        <v>5854</v>
      </c>
      <c r="C2845" t="str">
        <f>IFERROR(VLOOKUP(Table1[[#This Row],[Ticker]],[1]!Table1[[Symbol]:[Industry]],2,FALSE),"-")</f>
        <v>-</v>
      </c>
      <c r="D2845" t="s">
        <v>140</v>
      </c>
      <c r="E2845">
        <v>106.15823813</v>
      </c>
      <c r="F2845">
        <v>91.7</v>
      </c>
      <c r="G2845">
        <v>112.511854727602</v>
      </c>
      <c r="H2845">
        <v>125.580363288914</v>
      </c>
      <c r="I2845">
        <v>92.603511495471096</v>
      </c>
      <c r="J2845">
        <v>84.564669582535601</v>
      </c>
      <c r="K2845">
        <v>51.581299015579802</v>
      </c>
      <c r="L2845">
        <v>43.555129434333303</v>
      </c>
      <c r="M2845">
        <v>82.659631215001596</v>
      </c>
      <c r="N2845">
        <v>3.7981538734004299</v>
      </c>
      <c r="O2845">
        <v>10.5125408942202</v>
      </c>
      <c r="P2845">
        <v>168.12865497076001</v>
      </c>
      <c r="Q2845">
        <v>9.9675647737412998E-2</v>
      </c>
    </row>
    <row r="2846" spans="1:17" hidden="1" x14ac:dyDescent="0.3">
      <c r="A2846" t="s">
        <v>5855</v>
      </c>
      <c r="B2846" t="s">
        <v>5856</v>
      </c>
      <c r="C2846" t="str">
        <f>IFERROR(VLOOKUP(Table1[[#This Row],[Ticker]],[1]!Table1[[Symbol]:[Industry]],2,FALSE),"-")</f>
        <v>-</v>
      </c>
      <c r="D2846" t="s">
        <v>409</v>
      </c>
      <c r="E2846">
        <v>106.08405</v>
      </c>
      <c r="F2846">
        <v>44.62</v>
      </c>
      <c r="G2846">
        <v>80.9041106198585</v>
      </c>
      <c r="H2846">
        <v>-14.532733978631599</v>
      </c>
      <c r="I2846">
        <v>26.621404903391401</v>
      </c>
      <c r="J2846">
        <v>-10.805817073665301</v>
      </c>
      <c r="K2846">
        <v>46.681456680828802</v>
      </c>
      <c r="L2846">
        <v>37.087737062199103</v>
      </c>
      <c r="M2846">
        <v>27.2899572810461</v>
      </c>
      <c r="N2846">
        <v>0.328215410554687</v>
      </c>
      <c r="O2846">
        <v>21.582250112057299</v>
      </c>
      <c r="P2846">
        <v>164.023668639053</v>
      </c>
      <c r="Q2846">
        <v>7.2324247311864001E-2</v>
      </c>
    </row>
    <row r="2847" spans="1:17" hidden="1" x14ac:dyDescent="0.3">
      <c r="A2847" t="s">
        <v>5857</v>
      </c>
      <c r="B2847" t="s">
        <v>5858</v>
      </c>
      <c r="C2847" t="str">
        <f>IFERROR(VLOOKUP(Table1[[#This Row],[Ticker]],[1]!Table1[[Symbol]:[Industry]],2,FALSE),"-")</f>
        <v>-</v>
      </c>
      <c r="D2847" t="s">
        <v>384</v>
      </c>
      <c r="E2847">
        <v>105.96299399999999</v>
      </c>
      <c r="F2847">
        <v>87.3</v>
      </c>
      <c r="G2847">
        <v>-16.6131239788876</v>
      </c>
      <c r="H2847">
        <v>42.043760594979801</v>
      </c>
      <c r="I2847">
        <v>23.042817853852601</v>
      </c>
      <c r="J2847">
        <v>32.927185519637199</v>
      </c>
      <c r="K2847">
        <v>53.369714241628003</v>
      </c>
      <c r="M2847">
        <v>90.602542134829605</v>
      </c>
      <c r="N2847">
        <v>3.6318972736577599</v>
      </c>
      <c r="O2847">
        <v>0</v>
      </c>
      <c r="P2847">
        <v>129.43495400788399</v>
      </c>
    </row>
    <row r="2848" spans="1:17" hidden="1" x14ac:dyDescent="0.3">
      <c r="A2848" t="s">
        <v>5859</v>
      </c>
      <c r="B2848" t="s">
        <v>5860</v>
      </c>
      <c r="C2848" t="str">
        <f>IFERROR(VLOOKUP(Table1[[#This Row],[Ticker]],[1]!Table1[[Symbol]:[Industry]],2,FALSE),"-")</f>
        <v>-</v>
      </c>
      <c r="D2848" t="s">
        <v>409</v>
      </c>
      <c r="E2848">
        <v>105.96247200000001</v>
      </c>
      <c r="F2848">
        <v>0.99</v>
      </c>
      <c r="G2848">
        <v>115.79345117993</v>
      </c>
      <c r="H2848">
        <v>35.762908602725098</v>
      </c>
      <c r="I2848">
        <v>26.235125546160301</v>
      </c>
      <c r="J2848">
        <v>-18.5110324931664</v>
      </c>
      <c r="K2848">
        <v>0.93262623413172197</v>
      </c>
      <c r="L2848">
        <v>0.74140319579562697</v>
      </c>
      <c r="M2848">
        <v>32.694615910850601</v>
      </c>
      <c r="N2848">
        <v>0.85161107271549397</v>
      </c>
      <c r="O2848">
        <v>44.4444444444444</v>
      </c>
      <c r="P2848">
        <v>153.84615384615299</v>
      </c>
      <c r="Q2848">
        <v>8.6781229704361001E-2</v>
      </c>
    </row>
    <row r="2849" spans="1:17" hidden="1" x14ac:dyDescent="0.3">
      <c r="A2849" t="s">
        <v>5861</v>
      </c>
      <c r="B2849" t="s">
        <v>5862</v>
      </c>
      <c r="C2849" t="str">
        <f>IFERROR(VLOOKUP(Table1[[#This Row],[Ticker]],[1]!Table1[[Symbol]:[Industry]],2,FALSE),"-")</f>
        <v>-</v>
      </c>
      <c r="D2849" t="s">
        <v>713</v>
      </c>
      <c r="E2849">
        <v>105.953940543</v>
      </c>
      <c r="F2849">
        <v>92.87</v>
      </c>
      <c r="G2849">
        <v>-4.1282804284335697</v>
      </c>
      <c r="H2849">
        <v>-1.10425287165027</v>
      </c>
      <c r="I2849">
        <v>14.8829114738973</v>
      </c>
      <c r="J2849">
        <v>0.24658226444832099</v>
      </c>
      <c r="K2849">
        <v>89.380490649606301</v>
      </c>
      <c r="L2849">
        <v>81.016985767972201</v>
      </c>
      <c r="M2849">
        <v>58.050219930369003</v>
      </c>
      <c r="N2849">
        <v>0.51065792099113105</v>
      </c>
      <c r="O2849">
        <v>4.1886508021966096</v>
      </c>
      <c r="P2849">
        <v>36.553448022349599</v>
      </c>
    </row>
    <row r="2850" spans="1:17" hidden="1" x14ac:dyDescent="0.3">
      <c r="A2850" t="s">
        <v>5863</v>
      </c>
      <c r="B2850" t="s">
        <v>5864</v>
      </c>
      <c r="C2850" t="str">
        <f>IFERROR(VLOOKUP(Table1[[#This Row],[Ticker]],[1]!Table1[[Symbol]:[Industry]],2,FALSE),"-")</f>
        <v>-</v>
      </c>
      <c r="D2850" t="s">
        <v>78</v>
      </c>
      <c r="E2850">
        <v>105.87954000000001</v>
      </c>
      <c r="F2850">
        <v>52</v>
      </c>
      <c r="G2850">
        <v>26.3231538385863</v>
      </c>
      <c r="H2850">
        <v>-0.527631937815362</v>
      </c>
      <c r="I2850">
        <v>9.4127769734055899</v>
      </c>
      <c r="J2850">
        <v>-1.3816582209350201</v>
      </c>
      <c r="K2850">
        <v>52.930275233966697</v>
      </c>
      <c r="L2850">
        <v>50.840287062682101</v>
      </c>
      <c r="M2850">
        <v>47.7073436579592</v>
      </c>
      <c r="N2850">
        <v>0.69182480772547905</v>
      </c>
      <c r="O2850">
        <v>115.384615384615</v>
      </c>
      <c r="P2850">
        <v>75.675675675675606</v>
      </c>
      <c r="Q2850">
        <v>4.5976320370902997E-2</v>
      </c>
    </row>
    <row r="2851" spans="1:17" hidden="1" x14ac:dyDescent="0.3">
      <c r="A2851" t="s">
        <v>5865</v>
      </c>
      <c r="B2851" t="s">
        <v>5866</v>
      </c>
      <c r="C2851" t="str">
        <f>IFERROR(VLOOKUP(Table1[[#This Row],[Ticker]],[1]!Table1[[Symbol]:[Industry]],2,FALSE),"-")</f>
        <v>-</v>
      </c>
      <c r="D2851" t="s">
        <v>1533</v>
      </c>
      <c r="E2851">
        <v>105.77681</v>
      </c>
      <c r="F2851">
        <v>24.69</v>
      </c>
      <c r="G2851">
        <v>23.514326575995899</v>
      </c>
      <c r="H2851">
        <v>5.8695496905771201</v>
      </c>
      <c r="I2851">
        <v>-4.1499069918006404</v>
      </c>
      <c r="J2851">
        <v>-2.8298106592388899</v>
      </c>
      <c r="K2851">
        <v>24.419243348606599</v>
      </c>
      <c r="L2851">
        <v>22.516576770739501</v>
      </c>
      <c r="M2851">
        <v>39.751902567381002</v>
      </c>
      <c r="N2851">
        <v>1.03782522733107</v>
      </c>
      <c r="O2851">
        <v>40.340218712029099</v>
      </c>
      <c r="P2851">
        <v>64.053156146179404</v>
      </c>
      <c r="Q2851">
        <v>7.2661444578036E-2</v>
      </c>
    </row>
    <row r="2852" spans="1:17" hidden="1" x14ac:dyDescent="0.3">
      <c r="A2852" t="s">
        <v>5867</v>
      </c>
      <c r="B2852" t="s">
        <v>5868</v>
      </c>
      <c r="C2852" t="str">
        <f>IFERROR(VLOOKUP(Table1[[#This Row],[Ticker]],[1]!Table1[[Symbol]:[Industry]],2,FALSE),"-")</f>
        <v>-</v>
      </c>
      <c r="D2852" t="s">
        <v>130</v>
      </c>
      <c r="E2852">
        <v>105.65576756</v>
      </c>
      <c r="F2852">
        <v>42.8</v>
      </c>
      <c r="G2852">
        <v>-69.3541739805313</v>
      </c>
      <c r="H2852">
        <v>-0.56971114573614901</v>
      </c>
      <c r="I2852">
        <v>-30.7380635413279</v>
      </c>
      <c r="J2852">
        <v>1.6322117964193099</v>
      </c>
      <c r="K2852">
        <v>41.234235687136398</v>
      </c>
      <c r="M2852">
        <v>68.770223336810503</v>
      </c>
      <c r="N2852">
        <v>1.0458408447076999</v>
      </c>
      <c r="O2852">
        <v>86.9158878504673</v>
      </c>
      <c r="P2852">
        <v>31.490015360983101</v>
      </c>
    </row>
    <row r="2853" spans="1:17" hidden="1" x14ac:dyDescent="0.3">
      <c r="A2853" t="s">
        <v>5869</v>
      </c>
      <c r="B2853" t="s">
        <v>5870</v>
      </c>
      <c r="C2853" t="str">
        <f>IFERROR(VLOOKUP(Table1[[#This Row],[Ticker]],[1]!Table1[[Symbol]:[Industry]],2,FALSE),"-")</f>
        <v>-</v>
      </c>
      <c r="D2853" t="s">
        <v>100</v>
      </c>
      <c r="E2853">
        <v>105.64812993</v>
      </c>
      <c r="F2853">
        <v>2</v>
      </c>
      <c r="G2853">
        <v>-25.669963454215502</v>
      </c>
      <c r="K2853">
        <v>2.1140989605141698</v>
      </c>
      <c r="L2853">
        <v>3.1857726977597598</v>
      </c>
      <c r="M2853">
        <v>71.039956020089093</v>
      </c>
      <c r="O2853">
        <v>5</v>
      </c>
      <c r="P2853">
        <v>8.1081081081080892</v>
      </c>
      <c r="Q2853">
        <v>-6.9211309357390005E-2</v>
      </c>
    </row>
    <row r="2854" spans="1:17" hidden="1" x14ac:dyDescent="0.3">
      <c r="A2854" t="s">
        <v>5871</v>
      </c>
      <c r="B2854" t="s">
        <v>5872</v>
      </c>
      <c r="C2854" t="str">
        <f>IFERROR(VLOOKUP(Table1[[#This Row],[Ticker]],[1]!Table1[[Symbol]:[Industry]],2,FALSE),"-")</f>
        <v>-</v>
      </c>
      <c r="D2854" t="s">
        <v>253</v>
      </c>
      <c r="E2854">
        <v>105.5904975</v>
      </c>
      <c r="F2854">
        <v>341.75</v>
      </c>
      <c r="G2854">
        <v>-53.362923589923703</v>
      </c>
      <c r="H2854">
        <v>-5.0129260554624198</v>
      </c>
      <c r="I2854">
        <v>-23.332287293155201</v>
      </c>
      <c r="J2854">
        <v>0.18790606847917399</v>
      </c>
      <c r="K2854">
        <v>348.83491802746101</v>
      </c>
      <c r="L2854">
        <v>379.38449347010101</v>
      </c>
      <c r="M2854">
        <v>55.251906165411597</v>
      </c>
      <c r="N2854">
        <v>0.94824248624017105</v>
      </c>
      <c r="O2854">
        <v>40.438917337234798</v>
      </c>
      <c r="P2854">
        <v>6.7968749999999902</v>
      </c>
      <c r="Q2854">
        <v>2.9245721846371999E-2</v>
      </c>
    </row>
    <row r="2855" spans="1:17" hidden="1" x14ac:dyDescent="0.3">
      <c r="A2855" t="s">
        <v>5873</v>
      </c>
      <c r="B2855" t="s">
        <v>5874</v>
      </c>
      <c r="C2855" t="str">
        <f>IFERROR(VLOOKUP(Table1[[#This Row],[Ticker]],[1]!Table1[[Symbol]:[Industry]],2,FALSE),"-")</f>
        <v>-</v>
      </c>
      <c r="D2855" t="s">
        <v>258</v>
      </c>
      <c r="E2855">
        <v>105.392</v>
      </c>
      <c r="F2855">
        <v>94.1</v>
      </c>
      <c r="G2855">
        <v>45.6077940994793</v>
      </c>
      <c r="H2855">
        <v>14.6179588474212</v>
      </c>
      <c r="I2855">
        <v>-0.35021155897879103</v>
      </c>
      <c r="J2855">
        <v>-14.1255572330293</v>
      </c>
      <c r="K2855">
        <v>91.973454712700402</v>
      </c>
      <c r="L2855">
        <v>79.487561115542604</v>
      </c>
      <c r="M2855">
        <v>31.3615892650839</v>
      </c>
      <c r="N2855">
        <v>0.63863687307043704</v>
      </c>
      <c r="O2855">
        <v>34.962805526036099</v>
      </c>
      <c r="P2855">
        <v>91.260162601625893</v>
      </c>
      <c r="Q2855">
        <v>5.6033461168177E-2</v>
      </c>
    </row>
    <row r="2856" spans="1:17" hidden="1" x14ac:dyDescent="0.3">
      <c r="A2856" t="s">
        <v>5875</v>
      </c>
      <c r="B2856" t="s">
        <v>5876</v>
      </c>
      <c r="C2856" t="str">
        <f>IFERROR(VLOOKUP(Table1[[#This Row],[Ticker]],[1]!Table1[[Symbol]:[Industry]],2,FALSE),"-")</f>
        <v>-</v>
      </c>
      <c r="D2856" t="s">
        <v>384</v>
      </c>
      <c r="E2856">
        <v>105.00238</v>
      </c>
      <c r="F2856">
        <v>10.57</v>
      </c>
      <c r="G2856">
        <v>104.351634817922</v>
      </c>
      <c r="H2856">
        <v>-11.638695402652401</v>
      </c>
      <c r="I2856">
        <v>25.475099672938999</v>
      </c>
      <c r="J2856">
        <v>5.1076427384120002</v>
      </c>
      <c r="K2856">
        <v>10.6839146373242</v>
      </c>
      <c r="L2856">
        <v>8.5107313584516593</v>
      </c>
      <c r="M2856">
        <v>34.357482299141601</v>
      </c>
      <c r="N2856">
        <v>0.56958539663525198</v>
      </c>
      <c r="O2856">
        <v>18.6376537369914</v>
      </c>
      <c r="P2856">
        <v>139.140271493212</v>
      </c>
      <c r="Q2856">
        <v>6.7943527403974996E-2</v>
      </c>
    </row>
    <row r="2857" spans="1:17" hidden="1" x14ac:dyDescent="0.3">
      <c r="A2857" t="s">
        <v>5877</v>
      </c>
      <c r="B2857" t="s">
        <v>5878</v>
      </c>
      <c r="C2857" t="str">
        <f>IFERROR(VLOOKUP(Table1[[#This Row],[Ticker]],[1]!Table1[[Symbol]:[Industry]],2,FALSE),"-")</f>
        <v>-</v>
      </c>
      <c r="D2857" t="s">
        <v>258</v>
      </c>
      <c r="E2857">
        <v>104.86522368</v>
      </c>
      <c r="F2857">
        <v>97.16</v>
      </c>
      <c r="G2857">
        <v>-12.7588652554938</v>
      </c>
      <c r="H2857">
        <v>-11.559321376331299</v>
      </c>
      <c r="I2857">
        <v>-13.222493020943601</v>
      </c>
      <c r="J2857">
        <v>-5.4683446473289896</v>
      </c>
      <c r="K2857">
        <v>97.480191393320993</v>
      </c>
      <c r="L2857">
        <v>94.860933813962404</v>
      </c>
      <c r="M2857">
        <v>53.874084489585897</v>
      </c>
      <c r="N2857">
        <v>0.99806426937877002</v>
      </c>
      <c r="O2857">
        <v>36.630300535199602</v>
      </c>
      <c r="P2857">
        <v>27.172774869109901</v>
      </c>
      <c r="Q2857">
        <v>4.7654230343089E-2</v>
      </c>
    </row>
    <row r="2858" spans="1:17" hidden="1" x14ac:dyDescent="0.3">
      <c r="A2858" t="s">
        <v>5879</v>
      </c>
      <c r="B2858" t="s">
        <v>5880</v>
      </c>
      <c r="C2858" t="str">
        <f>IFERROR(VLOOKUP(Table1[[#This Row],[Ticker]],[1]!Table1[[Symbol]:[Industry]],2,FALSE),"-")</f>
        <v>-</v>
      </c>
      <c r="E2858">
        <v>104.81160300000001</v>
      </c>
      <c r="F2858">
        <v>50.7</v>
      </c>
      <c r="G2858">
        <v>12.1017756762192</v>
      </c>
      <c r="H2858">
        <v>22.537182876999399</v>
      </c>
      <c r="I2858">
        <v>13.6119728368007</v>
      </c>
      <c r="J2858">
        <v>-2.66073292193663</v>
      </c>
      <c r="K2858">
        <v>47.3065981498805</v>
      </c>
      <c r="L2858">
        <v>40.8809766482104</v>
      </c>
      <c r="M2858">
        <v>46.812318992581503</v>
      </c>
      <c r="N2858">
        <v>1.2166441431288499</v>
      </c>
      <c r="O2858">
        <v>32.248520710059097</v>
      </c>
      <c r="P2858">
        <v>79.088661250441504</v>
      </c>
      <c r="Q2858">
        <v>0.18000897505271701</v>
      </c>
    </row>
    <row r="2859" spans="1:17" hidden="1" x14ac:dyDescent="0.3">
      <c r="A2859" t="s">
        <v>5881</v>
      </c>
      <c r="B2859" t="s">
        <v>5882</v>
      </c>
      <c r="C2859" t="str">
        <f>IFERROR(VLOOKUP(Table1[[#This Row],[Ticker]],[1]!Table1[[Symbol]:[Industry]],2,FALSE),"-")</f>
        <v>-</v>
      </c>
      <c r="D2859" t="s">
        <v>220</v>
      </c>
      <c r="E2859">
        <v>104.792806473</v>
      </c>
      <c r="F2859">
        <v>24.51</v>
      </c>
      <c r="G2859">
        <v>-3.0586578013891099</v>
      </c>
      <c r="H2859">
        <v>10.468798278674701</v>
      </c>
      <c r="I2859">
        <v>-16.741156752335598</v>
      </c>
      <c r="J2859">
        <v>-4.8199458020797499</v>
      </c>
      <c r="K2859">
        <v>23.313292008219801</v>
      </c>
      <c r="L2859">
        <v>22.502737945238</v>
      </c>
      <c r="M2859">
        <v>53.228242771113003</v>
      </c>
      <c r="N2859">
        <v>1.8490819281220501</v>
      </c>
      <c r="O2859">
        <v>23.6230110159118</v>
      </c>
      <c r="P2859">
        <v>42.665890570430697</v>
      </c>
      <c r="Q2859">
        <v>9.8870029038067006E-2</v>
      </c>
    </row>
    <row r="2860" spans="1:17" hidden="1" x14ac:dyDescent="0.3">
      <c r="A2860" t="s">
        <v>5883</v>
      </c>
      <c r="B2860" t="s">
        <v>5884</v>
      </c>
      <c r="C2860" t="str">
        <f>IFERROR(VLOOKUP(Table1[[#This Row],[Ticker]],[1]!Table1[[Symbol]:[Industry]],2,FALSE),"-")</f>
        <v>-</v>
      </c>
      <c r="D2860" t="s">
        <v>775</v>
      </c>
      <c r="E2860">
        <v>104.39950654</v>
      </c>
      <c r="F2860">
        <v>95.45</v>
      </c>
      <c r="G2860">
        <v>135.76525977229699</v>
      </c>
      <c r="H2860">
        <v>-5.4189945705564</v>
      </c>
      <c r="I2860">
        <v>72.363444130231102</v>
      </c>
      <c r="J2860">
        <v>3.9492849671510202</v>
      </c>
      <c r="K2860">
        <v>82.167176164558896</v>
      </c>
      <c r="L2860">
        <v>59.977729485161198</v>
      </c>
      <c r="M2860">
        <v>66.851549795019693</v>
      </c>
      <c r="N2860">
        <v>0.92673086824047701</v>
      </c>
      <c r="O2860">
        <v>9.8480880041906502</v>
      </c>
      <c r="P2860">
        <v>205.92948717948701</v>
      </c>
      <c r="Q2860">
        <v>0.12437491736383501</v>
      </c>
    </row>
    <row r="2861" spans="1:17" hidden="1" x14ac:dyDescent="0.3">
      <c r="A2861" t="s">
        <v>5885</v>
      </c>
      <c r="B2861" t="s">
        <v>5886</v>
      </c>
      <c r="C2861" t="str">
        <f>IFERROR(VLOOKUP(Table1[[#This Row],[Ticker]],[1]!Table1[[Symbol]:[Industry]],2,FALSE),"-")</f>
        <v>-</v>
      </c>
      <c r="D2861" t="s">
        <v>250</v>
      </c>
      <c r="E2861">
        <v>104.207698878</v>
      </c>
      <c r="F2861">
        <v>42.58</v>
      </c>
      <c r="G2861">
        <v>154.541471796938</v>
      </c>
      <c r="H2861">
        <v>-0.31536069188906402</v>
      </c>
      <c r="I2861">
        <v>-19.088156980899502</v>
      </c>
      <c r="J2861">
        <v>-8.2444789526707893</v>
      </c>
      <c r="K2861">
        <v>41.383359206165402</v>
      </c>
      <c r="L2861">
        <v>37.707528521862798</v>
      </c>
      <c r="M2861">
        <v>54.564911494969799</v>
      </c>
      <c r="N2861">
        <v>1.5462019534554401</v>
      </c>
      <c r="O2861">
        <v>35.744480976984498</v>
      </c>
      <c r="P2861">
        <v>246.71333699927999</v>
      </c>
      <c r="Q2861">
        <v>7.9076143921696998E-2</v>
      </c>
    </row>
    <row r="2862" spans="1:17" hidden="1" x14ac:dyDescent="0.3">
      <c r="A2862" t="s">
        <v>5887</v>
      </c>
      <c r="B2862" t="s">
        <v>5888</v>
      </c>
      <c r="C2862" t="str">
        <f>IFERROR(VLOOKUP(Table1[[#This Row],[Ticker]],[1]!Table1[[Symbol]:[Industry]],2,FALSE),"-")</f>
        <v>-</v>
      </c>
      <c r="D2862" t="s">
        <v>1161</v>
      </c>
      <c r="E2862">
        <v>104.14793299999999</v>
      </c>
      <c r="F2862">
        <v>71.63</v>
      </c>
      <c r="G2862">
        <v>71.657860237244506</v>
      </c>
      <c r="H2862">
        <v>5.0648877472239997</v>
      </c>
      <c r="I2862">
        <v>22.62297601345</v>
      </c>
      <c r="J2862">
        <v>3.0537625790913099</v>
      </c>
      <c r="K2862">
        <v>64.352045013402204</v>
      </c>
      <c r="L2862">
        <v>56.073422308538703</v>
      </c>
      <c r="M2862">
        <v>67.114403714223499</v>
      </c>
      <c r="N2862">
        <v>1.1474395699209401</v>
      </c>
      <c r="O2862">
        <v>3.3086695518637499</v>
      </c>
      <c r="P2862">
        <v>104.65714285714201</v>
      </c>
      <c r="Q2862">
        <v>4.4382276389127999E-2</v>
      </c>
    </row>
    <row r="2863" spans="1:17" hidden="1" x14ac:dyDescent="0.3">
      <c r="A2863" t="s">
        <v>5889</v>
      </c>
      <c r="B2863" t="s">
        <v>5890</v>
      </c>
      <c r="C2863" t="str">
        <f>IFERROR(VLOOKUP(Table1[[#This Row],[Ticker]],[1]!Table1[[Symbol]:[Industry]],2,FALSE),"-")</f>
        <v>-</v>
      </c>
      <c r="E2863">
        <v>103.82125000000001</v>
      </c>
      <c r="F2863">
        <v>100</v>
      </c>
      <c r="G2863">
        <v>-2.9705769511480602</v>
      </c>
      <c r="H2863">
        <v>-7.5500616644229801</v>
      </c>
      <c r="I2863">
        <v>-25.0579779021155</v>
      </c>
      <c r="J2863">
        <v>0.96948698735304095</v>
      </c>
      <c r="K2863">
        <v>102.983083343202</v>
      </c>
      <c r="L2863">
        <v>99.069662209948305</v>
      </c>
      <c r="M2863">
        <v>43.961595130405399</v>
      </c>
      <c r="N2863">
        <v>1.2621214855195599</v>
      </c>
      <c r="O2863">
        <v>45.35</v>
      </c>
      <c r="P2863">
        <v>40.154169586545201</v>
      </c>
    </row>
    <row r="2864" spans="1:17" hidden="1" x14ac:dyDescent="0.3">
      <c r="A2864" t="s">
        <v>5891</v>
      </c>
      <c r="B2864" t="s">
        <v>5892</v>
      </c>
      <c r="C2864" t="str">
        <f>IFERROR(VLOOKUP(Table1[[#This Row],[Ticker]],[1]!Table1[[Symbol]:[Industry]],2,FALSE),"-")</f>
        <v>-</v>
      </c>
      <c r="D2864" t="s">
        <v>901</v>
      </c>
      <c r="E2864">
        <v>103.69499999999999</v>
      </c>
      <c r="F2864">
        <v>69.13</v>
      </c>
      <c r="G2864">
        <v>2.0411024981214001</v>
      </c>
      <c r="H2864">
        <v>-9.6868451187164908</v>
      </c>
      <c r="I2864">
        <v>-29.502603608186199</v>
      </c>
      <c r="J2864">
        <v>-6.1513861737885698</v>
      </c>
      <c r="K2864">
        <v>73.048497776641199</v>
      </c>
      <c r="L2864">
        <v>72.717536471884898</v>
      </c>
      <c r="M2864">
        <v>40.943854863162102</v>
      </c>
      <c r="N2864">
        <v>1.77472930712147</v>
      </c>
      <c r="O2864">
        <v>51.887747721683702</v>
      </c>
      <c r="P2864">
        <v>36.891089108910798</v>
      </c>
      <c r="Q2864">
        <v>-2.2004063861097999E-2</v>
      </c>
    </row>
    <row r="2865" spans="1:17" hidden="1" x14ac:dyDescent="0.3">
      <c r="A2865" t="s">
        <v>5893</v>
      </c>
      <c r="B2865" t="s">
        <v>5894</v>
      </c>
      <c r="C2865" t="str">
        <f>IFERROR(VLOOKUP(Table1[[#This Row],[Ticker]],[1]!Table1[[Symbol]:[Industry]],2,FALSE),"-")</f>
        <v>-</v>
      </c>
      <c r="D2865" t="s">
        <v>409</v>
      </c>
      <c r="E2865">
        <v>103.6921375</v>
      </c>
      <c r="F2865">
        <v>148.75</v>
      </c>
      <c r="G2865">
        <v>3.7904368939132498</v>
      </c>
      <c r="H2865">
        <v>5.7738386504199202</v>
      </c>
      <c r="I2865">
        <v>-2.6089212032918501</v>
      </c>
      <c r="J2865">
        <v>6.8043782239659301</v>
      </c>
      <c r="K2865">
        <v>138.88338904126701</v>
      </c>
      <c r="L2865">
        <v>131.0051951209</v>
      </c>
      <c r="M2865">
        <v>60.921604728026601</v>
      </c>
      <c r="N2865">
        <v>4.6811307445841903</v>
      </c>
      <c r="O2865">
        <v>21.613445378151201</v>
      </c>
      <c r="P2865">
        <v>48.75</v>
      </c>
      <c r="Q2865">
        <v>-8.4945324576300003E-4</v>
      </c>
    </row>
    <row r="2866" spans="1:17" hidden="1" x14ac:dyDescent="0.3">
      <c r="A2866" t="s">
        <v>5895</v>
      </c>
      <c r="B2866" t="s">
        <v>5896</v>
      </c>
      <c r="C2866" t="str">
        <f>IFERROR(VLOOKUP(Table1[[#This Row],[Ticker]],[1]!Table1[[Symbol]:[Industry]],2,FALSE),"-")</f>
        <v>-</v>
      </c>
      <c r="D2866" t="s">
        <v>125</v>
      </c>
      <c r="E2866">
        <v>103.59169</v>
      </c>
      <c r="F2866">
        <v>93.41</v>
      </c>
      <c r="G2866">
        <v>23.8099533324703</v>
      </c>
      <c r="H2866">
        <v>5.5717656525460804</v>
      </c>
      <c r="I2866">
        <v>-6.4158453821144796</v>
      </c>
      <c r="J2866">
        <v>-2.3545943431938001</v>
      </c>
      <c r="K2866">
        <v>91.227765273719996</v>
      </c>
      <c r="L2866">
        <v>82.198631411407007</v>
      </c>
      <c r="M2866">
        <v>52.331165556567498</v>
      </c>
      <c r="N2866">
        <v>0.58176577077485903</v>
      </c>
      <c r="O2866">
        <v>35.9597473503907</v>
      </c>
      <c r="P2866">
        <v>79.946060489308394</v>
      </c>
      <c r="Q2866">
        <v>0.114712963859409</v>
      </c>
    </row>
    <row r="2867" spans="1:17" hidden="1" x14ac:dyDescent="0.3">
      <c r="A2867" t="s">
        <v>5897</v>
      </c>
      <c r="B2867" t="s">
        <v>5898</v>
      </c>
      <c r="C2867" t="str">
        <f>IFERROR(VLOOKUP(Table1[[#This Row],[Ticker]],[1]!Table1[[Symbol]:[Industry]],2,FALSE),"-")</f>
        <v>-</v>
      </c>
      <c r="E2867">
        <v>103.397754725</v>
      </c>
      <c r="F2867">
        <v>14799.65</v>
      </c>
      <c r="G2867">
        <v>218.507943522528</v>
      </c>
      <c r="H2867">
        <v>37.791051000517299</v>
      </c>
      <c r="I2867">
        <v>217.616236657271</v>
      </c>
      <c r="J2867">
        <v>12.304753717151</v>
      </c>
      <c r="K2867">
        <v>10857.199323644099</v>
      </c>
      <c r="L2867">
        <v>7383.5953655241501</v>
      </c>
      <c r="M2867">
        <v>88.945195288949193</v>
      </c>
      <c r="N2867">
        <v>0.75928008998875096</v>
      </c>
      <c r="O2867">
        <v>0</v>
      </c>
      <c r="P2867">
        <v>322.84714285714199</v>
      </c>
      <c r="Q2867">
        <v>0.16894025075191299</v>
      </c>
    </row>
    <row r="2868" spans="1:17" hidden="1" x14ac:dyDescent="0.3">
      <c r="A2868" t="s">
        <v>5899</v>
      </c>
      <c r="B2868" t="s">
        <v>5900</v>
      </c>
      <c r="C2868" t="str">
        <f>IFERROR(VLOOKUP(Table1[[#This Row],[Ticker]],[1]!Table1[[Symbol]:[Industry]],2,FALSE),"-")</f>
        <v>-</v>
      </c>
      <c r="D2868" t="s">
        <v>476</v>
      </c>
      <c r="E2868">
        <v>103.3904</v>
      </c>
      <c r="F2868">
        <v>340.1</v>
      </c>
      <c r="G2868">
        <v>24.252893058898799</v>
      </c>
      <c r="H2868">
        <v>2.8287014990054899</v>
      </c>
      <c r="I2868">
        <v>17.731901574986399</v>
      </c>
      <c r="J2868">
        <v>10.755736580054201</v>
      </c>
      <c r="K2868">
        <v>302.947394541432</v>
      </c>
      <c r="L2868">
        <v>267.20652165158799</v>
      </c>
      <c r="M2868">
        <v>71.937351110320193</v>
      </c>
      <c r="N2868">
        <v>1.03688893177651</v>
      </c>
      <c r="O2868">
        <v>8.6298147603645905</v>
      </c>
      <c r="P2868">
        <v>71.767676767676704</v>
      </c>
      <c r="Q2868">
        <v>8.0246421606608997E-2</v>
      </c>
    </row>
    <row r="2869" spans="1:17" hidden="1" x14ac:dyDescent="0.3">
      <c r="A2869" t="s">
        <v>5901</v>
      </c>
      <c r="B2869" t="s">
        <v>5902</v>
      </c>
      <c r="C2869" t="str">
        <f>IFERROR(VLOOKUP(Table1[[#This Row],[Ticker]],[1]!Table1[[Symbol]:[Industry]],2,FALSE),"-")</f>
        <v>-</v>
      </c>
      <c r="D2869" t="s">
        <v>1161</v>
      </c>
      <c r="E2869">
        <v>103.328218525</v>
      </c>
      <c r="F2869">
        <v>17.989999999999998</v>
      </c>
      <c r="G2869">
        <v>8.0846833859331397</v>
      </c>
      <c r="H2869">
        <v>-5.9283168693222104</v>
      </c>
      <c r="I2869">
        <v>-11.597284426138801</v>
      </c>
      <c r="J2869">
        <v>1.9761267718340401</v>
      </c>
      <c r="K2869">
        <v>18.4853124262726</v>
      </c>
      <c r="L2869">
        <v>18.071638498279999</v>
      </c>
      <c r="M2869">
        <v>47.594980811631899</v>
      </c>
      <c r="N2869">
        <v>0.76794323465658898</v>
      </c>
      <c r="O2869">
        <v>40.3557531962201</v>
      </c>
      <c r="P2869">
        <v>40.546874999999901</v>
      </c>
      <c r="Q2869">
        <v>1.4570597447383E-2</v>
      </c>
    </row>
    <row r="2870" spans="1:17" hidden="1" x14ac:dyDescent="0.3">
      <c r="A2870" t="s">
        <v>5903</v>
      </c>
      <c r="B2870" t="s">
        <v>5904</v>
      </c>
      <c r="C2870" t="str">
        <f>IFERROR(VLOOKUP(Table1[[#This Row],[Ticker]],[1]!Table1[[Symbol]:[Industry]],2,FALSE),"-")</f>
        <v>-</v>
      </c>
      <c r="D2870" t="s">
        <v>647</v>
      </c>
      <c r="E2870">
        <v>103.25879999999999</v>
      </c>
      <c r="F2870">
        <v>0.81</v>
      </c>
      <c r="G2870">
        <v>-13.1699634542155</v>
      </c>
      <c r="H2870">
        <v>9.5080823478989291</v>
      </c>
      <c r="I2870">
        <v>-56.162833637513103</v>
      </c>
      <c r="J2870">
        <v>-15.029209656504801</v>
      </c>
      <c r="K2870">
        <v>0.76716562755599604</v>
      </c>
      <c r="L2870">
        <v>0.82365482599765305</v>
      </c>
      <c r="M2870">
        <v>47.1938858897337</v>
      </c>
      <c r="N2870">
        <v>2.1273390370329102</v>
      </c>
      <c r="O2870">
        <v>95.061728395061706</v>
      </c>
      <c r="P2870">
        <v>50</v>
      </c>
    </row>
    <row r="2871" spans="1:17" hidden="1" x14ac:dyDescent="0.3">
      <c r="A2871" t="s">
        <v>5905</v>
      </c>
      <c r="B2871" t="s">
        <v>5906</v>
      </c>
      <c r="C2871" t="str">
        <f>IFERROR(VLOOKUP(Table1[[#This Row],[Ticker]],[1]!Table1[[Symbol]:[Industry]],2,FALSE),"-")</f>
        <v>-</v>
      </c>
      <c r="D2871" t="s">
        <v>130</v>
      </c>
      <c r="E2871">
        <v>103.0124691</v>
      </c>
      <c r="F2871">
        <v>180.5</v>
      </c>
      <c r="G2871">
        <v>155.48268452086199</v>
      </c>
      <c r="H2871">
        <v>-11.011398171581501</v>
      </c>
      <c r="I2871">
        <v>18.358105797506798</v>
      </c>
      <c r="J2871">
        <v>-6.0507150328489701</v>
      </c>
      <c r="K2871">
        <v>175.569615591256</v>
      </c>
      <c r="L2871">
        <v>135.44571921427101</v>
      </c>
      <c r="M2871">
        <v>28.492866835332499</v>
      </c>
      <c r="N2871">
        <v>0.28747577946098202</v>
      </c>
      <c r="O2871">
        <v>19.085872576177199</v>
      </c>
      <c r="P2871">
        <v>194.69387755101999</v>
      </c>
      <c r="Q2871">
        <v>6.5282497766628006E-2</v>
      </c>
    </row>
    <row r="2872" spans="1:17" hidden="1" x14ac:dyDescent="0.3">
      <c r="A2872" t="s">
        <v>5907</v>
      </c>
      <c r="B2872" t="s">
        <v>5908</v>
      </c>
      <c r="C2872" t="str">
        <f>IFERROR(VLOOKUP(Table1[[#This Row],[Ticker]],[1]!Table1[[Symbol]:[Industry]],2,FALSE),"-")</f>
        <v>-</v>
      </c>
      <c r="D2872" t="s">
        <v>258</v>
      </c>
      <c r="E2872">
        <v>102.992859</v>
      </c>
      <c r="F2872">
        <v>6.91</v>
      </c>
      <c r="G2872">
        <v>149.62884132666099</v>
      </c>
      <c r="H2872">
        <v>-14.3144166789597</v>
      </c>
      <c r="I2872">
        <v>63.230075041109799</v>
      </c>
      <c r="J2872">
        <v>-6.5983679489229496</v>
      </c>
      <c r="K2872">
        <v>6.2294114346411797</v>
      </c>
      <c r="L2872">
        <v>4.6248887842034403</v>
      </c>
      <c r="M2872">
        <v>56.577655585351998</v>
      </c>
      <c r="N2872">
        <v>0.52557308912281597</v>
      </c>
      <c r="O2872">
        <v>18.089725036179399</v>
      </c>
      <c r="P2872">
        <v>184.362139917695</v>
      </c>
      <c r="Q2872">
        <v>9.6665532299465007E-2</v>
      </c>
    </row>
    <row r="2873" spans="1:17" hidden="1" x14ac:dyDescent="0.3">
      <c r="A2873" t="s">
        <v>5909</v>
      </c>
      <c r="B2873" t="s">
        <v>5910</v>
      </c>
      <c r="C2873" t="str">
        <f>IFERROR(VLOOKUP(Table1[[#This Row],[Ticker]],[1]!Table1[[Symbol]:[Industry]],2,FALSE),"-")</f>
        <v>-</v>
      </c>
      <c r="D2873" t="s">
        <v>1391</v>
      </c>
      <c r="E2873">
        <v>102.80343000000001</v>
      </c>
      <c r="F2873">
        <v>4.1100000000000003</v>
      </c>
      <c r="G2873">
        <v>178.774480990228</v>
      </c>
      <c r="H2873">
        <v>-10.4421199552445</v>
      </c>
      <c r="I2873">
        <v>117.06845887949299</v>
      </c>
      <c r="J2873">
        <v>-12.683368094073399</v>
      </c>
      <c r="K2873">
        <v>3.9419491307891099</v>
      </c>
      <c r="L2873">
        <v>2.5221559350747</v>
      </c>
      <c r="M2873">
        <v>25.409994032516199</v>
      </c>
      <c r="N2873">
        <v>0.50811541805764204</v>
      </c>
      <c r="O2873">
        <v>19.464720194647199</v>
      </c>
      <c r="P2873">
        <v>383.529411764705</v>
      </c>
      <c r="Q2873">
        <v>4.0594349470174998E-2</v>
      </c>
    </row>
    <row r="2874" spans="1:17" hidden="1" x14ac:dyDescent="0.3">
      <c r="A2874" t="s">
        <v>5911</v>
      </c>
      <c r="B2874" t="s">
        <v>5912</v>
      </c>
      <c r="C2874" t="str">
        <f>IFERROR(VLOOKUP(Table1[[#This Row],[Ticker]],[1]!Table1[[Symbol]:[Industry]],2,FALSE),"-")</f>
        <v>-</v>
      </c>
      <c r="D2874" t="s">
        <v>253</v>
      </c>
      <c r="E2874">
        <v>102.726739338</v>
      </c>
      <c r="F2874">
        <v>50.06</v>
      </c>
      <c r="G2874">
        <v>-36.346120037845402</v>
      </c>
      <c r="H2874">
        <v>-11.099147600917901</v>
      </c>
      <c r="I2874">
        <v>-24.8800599585851</v>
      </c>
      <c r="J2874">
        <v>-3.2058874466420799</v>
      </c>
      <c r="K2874">
        <v>48.468781192703197</v>
      </c>
      <c r="L2874">
        <v>50.473852731734098</v>
      </c>
      <c r="M2874">
        <v>47.009870777086697</v>
      </c>
      <c r="N2874">
        <v>1.0711257021804099</v>
      </c>
      <c r="O2874">
        <v>32.441070715141798</v>
      </c>
      <c r="P2874">
        <v>42.6210826210826</v>
      </c>
      <c r="Q2874">
        <v>6.9538171142090001E-3</v>
      </c>
    </row>
    <row r="2875" spans="1:17" hidden="1" x14ac:dyDescent="0.3">
      <c r="A2875" t="s">
        <v>5913</v>
      </c>
      <c r="B2875" t="s">
        <v>5914</v>
      </c>
      <c r="C2875" t="str">
        <f>IFERROR(VLOOKUP(Table1[[#This Row],[Ticker]],[1]!Table1[[Symbol]:[Industry]],2,FALSE),"-")</f>
        <v>-</v>
      </c>
      <c r="D2875" t="s">
        <v>422</v>
      </c>
      <c r="E2875">
        <v>102.393063934</v>
      </c>
      <c r="F2875">
        <v>34.03</v>
      </c>
      <c r="G2875">
        <v>14.368445647374299</v>
      </c>
      <c r="H2875">
        <v>16.7445821918277</v>
      </c>
      <c r="I2875">
        <v>14.3555604357574</v>
      </c>
      <c r="J2875">
        <v>7.0827911239883399</v>
      </c>
      <c r="K2875">
        <v>29.064035750985301</v>
      </c>
      <c r="L2875">
        <v>26.651326021138999</v>
      </c>
      <c r="M2875">
        <v>92.921185559073507</v>
      </c>
      <c r="N2875">
        <v>0.79245170960717204</v>
      </c>
      <c r="O2875">
        <v>24.742873934763399</v>
      </c>
      <c r="P2875">
        <v>96.293447281030595</v>
      </c>
      <c r="Q2875">
        <v>0.15348945618361401</v>
      </c>
    </row>
    <row r="2876" spans="1:17" hidden="1" x14ac:dyDescent="0.3">
      <c r="A2876" t="s">
        <v>5915</v>
      </c>
      <c r="B2876" t="s">
        <v>5916</v>
      </c>
      <c r="C2876" t="str">
        <f>IFERROR(VLOOKUP(Table1[[#This Row],[Ticker]],[1]!Table1[[Symbol]:[Industry]],2,FALSE),"-")</f>
        <v>-</v>
      </c>
      <c r="E2876">
        <v>102.1954164</v>
      </c>
      <c r="F2876">
        <v>308</v>
      </c>
      <c r="G2876">
        <v>259.08956184247398</v>
      </c>
      <c r="H2876">
        <v>121.453137292953</v>
      </c>
      <c r="I2876">
        <v>145.18808141626801</v>
      </c>
      <c r="J2876">
        <v>31.725808669182602</v>
      </c>
      <c r="K2876">
        <v>167.03282905816999</v>
      </c>
      <c r="L2876">
        <v>110.686732736762</v>
      </c>
      <c r="M2876">
        <v>93.417920517366895</v>
      </c>
      <c r="N2876">
        <v>1.74242424242424</v>
      </c>
      <c r="O2876">
        <v>0</v>
      </c>
      <c r="P2876">
        <v>357.65230312035601</v>
      </c>
      <c r="Q2876">
        <v>0.20423011271616501</v>
      </c>
    </row>
    <row r="2877" spans="1:17" hidden="1" x14ac:dyDescent="0.3">
      <c r="A2877" t="s">
        <v>5917</v>
      </c>
      <c r="B2877" t="s">
        <v>5918</v>
      </c>
      <c r="C2877" t="str">
        <f>IFERROR(VLOOKUP(Table1[[#This Row],[Ticker]],[1]!Table1[[Symbol]:[Industry]],2,FALSE),"-")</f>
        <v>-</v>
      </c>
      <c r="D2877" t="s">
        <v>62</v>
      </c>
      <c r="E2877">
        <v>102.15409497</v>
      </c>
      <c r="F2877">
        <v>158.69999999999999</v>
      </c>
      <c r="G2877">
        <v>45.749349572356003</v>
      </c>
      <c r="H2877">
        <v>68.646737810083707</v>
      </c>
      <c r="I2877">
        <v>55.174559211603402</v>
      </c>
      <c r="J2877">
        <v>-0.47197607457911001</v>
      </c>
      <c r="K2877">
        <v>122.780850412172</v>
      </c>
      <c r="L2877">
        <v>102.65038153746301</v>
      </c>
      <c r="M2877">
        <v>54.938883337138201</v>
      </c>
      <c r="N2877">
        <v>2.0726166494785798</v>
      </c>
      <c r="O2877">
        <v>25.393824826717001</v>
      </c>
      <c r="P2877">
        <v>113.020134228187</v>
      </c>
      <c r="Q2877">
        <v>8.0448094349010006E-3</v>
      </c>
    </row>
    <row r="2878" spans="1:17" hidden="1" x14ac:dyDescent="0.3">
      <c r="A2878" t="s">
        <v>5919</v>
      </c>
      <c r="B2878" t="s">
        <v>5920</v>
      </c>
      <c r="C2878" t="str">
        <f>IFERROR(VLOOKUP(Table1[[#This Row],[Ticker]],[1]!Table1[[Symbol]:[Industry]],2,FALSE),"-")</f>
        <v>-</v>
      </c>
      <c r="D2878" t="s">
        <v>1391</v>
      </c>
      <c r="E2878">
        <v>102.14</v>
      </c>
      <c r="F2878">
        <v>102.14</v>
      </c>
      <c r="G2878">
        <v>35.180430246571802</v>
      </c>
      <c r="H2878">
        <v>-11.3228591902486</v>
      </c>
      <c r="I2878">
        <v>6.2725248557114996</v>
      </c>
      <c r="J2878">
        <v>-0.31924246307035398</v>
      </c>
      <c r="K2878">
        <v>100.362213274512</v>
      </c>
      <c r="L2878">
        <v>89.536125453399293</v>
      </c>
      <c r="M2878">
        <v>40.735879280991497</v>
      </c>
      <c r="N2878">
        <v>0.61911549950438105</v>
      </c>
      <c r="O2878">
        <v>28.451145486586999</v>
      </c>
      <c r="P2878">
        <v>67.442622950819597</v>
      </c>
      <c r="Q2878">
        <v>1.2942918021085E-2</v>
      </c>
    </row>
    <row r="2879" spans="1:17" hidden="1" x14ac:dyDescent="0.3">
      <c r="A2879" t="s">
        <v>5921</v>
      </c>
      <c r="B2879" t="s">
        <v>5922</v>
      </c>
      <c r="C2879" t="str">
        <f>IFERROR(VLOOKUP(Table1[[#This Row],[Ticker]],[1]!Table1[[Symbol]:[Industry]],2,FALSE),"-")</f>
        <v>-</v>
      </c>
      <c r="E2879">
        <v>102.132464</v>
      </c>
      <c r="F2879">
        <v>94.01</v>
      </c>
      <c r="G2879">
        <v>-66.766454682285698</v>
      </c>
      <c r="H2879">
        <v>7.27056083326897</v>
      </c>
      <c r="I2879">
        <v>-31.595382928415901</v>
      </c>
      <c r="J2879">
        <v>-14.5390871258722</v>
      </c>
      <c r="K2879">
        <v>90.780865575044501</v>
      </c>
      <c r="M2879">
        <v>54.6212405974521</v>
      </c>
      <c r="N2879">
        <v>1.57472510453771</v>
      </c>
      <c r="O2879">
        <v>69.769173492181594</v>
      </c>
      <c r="P2879">
        <v>44.630769230769197</v>
      </c>
    </row>
    <row r="2880" spans="1:17" hidden="1" x14ac:dyDescent="0.3">
      <c r="A2880" t="s">
        <v>5923</v>
      </c>
      <c r="B2880" t="s">
        <v>5924</v>
      </c>
      <c r="C2880" t="str">
        <f>IFERROR(VLOOKUP(Table1[[#This Row],[Ticker]],[1]!Table1[[Symbol]:[Industry]],2,FALSE),"-")</f>
        <v>-</v>
      </c>
      <c r="D2880" t="s">
        <v>156</v>
      </c>
      <c r="E2880">
        <v>101.87667999999999</v>
      </c>
      <c r="F2880">
        <v>83.5</v>
      </c>
      <c r="G2880">
        <v>11.552715263943799</v>
      </c>
      <c r="H2880">
        <v>12.4054666537339</v>
      </c>
      <c r="I2880">
        <v>-28.345311395249801</v>
      </c>
      <c r="J2880">
        <v>3.2099365962237099</v>
      </c>
      <c r="K2880">
        <v>76.575996644053902</v>
      </c>
      <c r="L2880">
        <v>76.338445328673401</v>
      </c>
      <c r="M2880">
        <v>64.896593830690094</v>
      </c>
      <c r="N2880">
        <v>2.0499543498108701</v>
      </c>
      <c r="O2880">
        <v>41.317365269461</v>
      </c>
      <c r="P2880">
        <v>42.006802721088398</v>
      </c>
    </row>
    <row r="2881" spans="1:17" hidden="1" x14ac:dyDescent="0.3">
      <c r="A2881" t="s">
        <v>5925</v>
      </c>
      <c r="B2881" t="s">
        <v>5926</v>
      </c>
      <c r="C2881" t="str">
        <f>IFERROR(VLOOKUP(Table1[[#This Row],[Ticker]],[1]!Table1[[Symbol]:[Industry]],2,FALSE),"-")</f>
        <v>-</v>
      </c>
      <c r="D2881" t="s">
        <v>114</v>
      </c>
      <c r="E2881">
        <v>101.72925322499999</v>
      </c>
      <c r="F2881">
        <v>5.58</v>
      </c>
      <c r="G2881">
        <v>-21.370898033654701</v>
      </c>
      <c r="H2881">
        <v>-7.6246070267833304</v>
      </c>
      <c r="I2881">
        <v>-25.418720607685799</v>
      </c>
      <c r="J2881">
        <v>-11.835028758339099</v>
      </c>
      <c r="K2881">
        <v>5.6017368905327203</v>
      </c>
      <c r="L2881">
        <v>5.64474286405905</v>
      </c>
      <c r="M2881">
        <v>47.887425104037902</v>
      </c>
      <c r="N2881">
        <v>1.0071455826123701</v>
      </c>
      <c r="O2881">
        <v>22.759856630824299</v>
      </c>
      <c r="P2881">
        <v>36.097560975609703</v>
      </c>
      <c r="Q2881">
        <v>-2.9348977013354999E-2</v>
      </c>
    </row>
    <row r="2882" spans="1:17" hidden="1" x14ac:dyDescent="0.3">
      <c r="A2882" t="s">
        <v>5927</v>
      </c>
      <c r="B2882" t="s">
        <v>5928</v>
      </c>
      <c r="C2882" t="str">
        <f>IFERROR(VLOOKUP(Table1[[#This Row],[Ticker]],[1]!Table1[[Symbol]:[Industry]],2,FALSE),"-")</f>
        <v>-</v>
      </c>
      <c r="D2882" t="s">
        <v>409</v>
      </c>
      <c r="E2882">
        <v>101.5924359</v>
      </c>
      <c r="F2882">
        <v>97</v>
      </c>
      <c r="G2882">
        <v>25.208866845986599</v>
      </c>
      <c r="H2882">
        <v>-10.374462051733101</v>
      </c>
      <c r="I2882">
        <v>-0.36971039759183799</v>
      </c>
      <c r="J2882">
        <v>-6.6942793892846204</v>
      </c>
      <c r="K2882">
        <v>100.522748707034</v>
      </c>
      <c r="L2882">
        <v>90.314292992899098</v>
      </c>
      <c r="M2882">
        <v>48.366014690660798</v>
      </c>
      <c r="N2882">
        <v>1.33602217053496</v>
      </c>
      <c r="O2882">
        <v>36.082474226804102</v>
      </c>
      <c r="P2882">
        <v>117.781769196228</v>
      </c>
      <c r="Q2882">
        <v>0.141035717460993</v>
      </c>
    </row>
    <row r="2883" spans="1:17" hidden="1" x14ac:dyDescent="0.3">
      <c r="A2883" t="s">
        <v>5929</v>
      </c>
      <c r="B2883" t="s">
        <v>5930</v>
      </c>
      <c r="C2883" t="str">
        <f>IFERROR(VLOOKUP(Table1[[#This Row],[Ticker]],[1]!Table1[[Symbol]:[Industry]],2,FALSE),"-")</f>
        <v>-</v>
      </c>
      <c r="D2883" t="s">
        <v>109</v>
      </c>
      <c r="E2883">
        <v>101.491320696</v>
      </c>
      <c r="F2883">
        <v>87.72</v>
      </c>
      <c r="G2883">
        <v>81.461087313198803</v>
      </c>
      <c r="H2883">
        <v>18.162332747293501</v>
      </c>
      <c r="I2883">
        <v>-7.3927607771078998</v>
      </c>
      <c r="J2883">
        <v>11.3383083731235</v>
      </c>
      <c r="K2883">
        <v>70.090981737025103</v>
      </c>
      <c r="L2883">
        <v>67.016347100200605</v>
      </c>
      <c r="M2883">
        <v>88.375265702570104</v>
      </c>
      <c r="N2883">
        <v>2.6748876615250898</v>
      </c>
      <c r="O2883">
        <v>19.813041495667999</v>
      </c>
      <c r="Q2883">
        <v>0.103206560219223</v>
      </c>
    </row>
    <row r="2884" spans="1:17" hidden="1" x14ac:dyDescent="0.3">
      <c r="A2884" t="s">
        <v>5931</v>
      </c>
      <c r="B2884" t="s">
        <v>5932</v>
      </c>
      <c r="C2884" t="str">
        <f>IFERROR(VLOOKUP(Table1[[#This Row],[Ticker]],[1]!Table1[[Symbol]:[Industry]],2,FALSE),"-")</f>
        <v>-</v>
      </c>
      <c r="D2884" t="s">
        <v>710</v>
      </c>
      <c r="E2884">
        <v>101.18728</v>
      </c>
      <c r="F2884">
        <v>46.12</v>
      </c>
      <c r="G2884">
        <v>584.961777686</v>
      </c>
      <c r="H2884">
        <v>14.030749783972</v>
      </c>
      <c r="I2884">
        <v>113.16334939044199</v>
      </c>
      <c r="J2884">
        <v>-5.4003085287839303</v>
      </c>
      <c r="K2884">
        <v>42.085470259766403</v>
      </c>
      <c r="L2884">
        <v>31.569360820491799</v>
      </c>
      <c r="M2884">
        <v>53.835718831344998</v>
      </c>
      <c r="N2884">
        <v>1.4526857735668699</v>
      </c>
      <c r="O2884">
        <v>8.8031222896790897</v>
      </c>
      <c r="P2884">
        <v>795.53398058252401</v>
      </c>
      <c r="Q2884">
        <v>0.18487631592533399</v>
      </c>
    </row>
    <row r="2885" spans="1:17" hidden="1" x14ac:dyDescent="0.3">
      <c r="A2885" t="s">
        <v>5933</v>
      </c>
      <c r="B2885" t="s">
        <v>5934</v>
      </c>
      <c r="C2885" t="str">
        <f>IFERROR(VLOOKUP(Table1[[#This Row],[Ticker]],[1]!Table1[[Symbol]:[Industry]],2,FALSE),"-")</f>
        <v>-</v>
      </c>
      <c r="E2885">
        <v>101.14049660000001</v>
      </c>
      <c r="F2885">
        <v>40.43</v>
      </c>
      <c r="G2885">
        <v>117.444889221671</v>
      </c>
      <c r="H2885">
        <v>-12.6880114531331</v>
      </c>
      <c r="I2885">
        <v>4.9800939187882403</v>
      </c>
      <c r="J2885">
        <v>-3.1411379788868898</v>
      </c>
      <c r="K2885">
        <v>40.070438491542397</v>
      </c>
      <c r="L2885">
        <v>32.853840715318803</v>
      </c>
      <c r="M2885">
        <v>39.034845645594103</v>
      </c>
      <c r="N2885">
        <v>0.49460160416647803</v>
      </c>
      <c r="O2885">
        <v>15.978233984664801</v>
      </c>
      <c r="P2885">
        <v>152.6875</v>
      </c>
      <c r="Q2885">
        <v>4.7924444710602997E-2</v>
      </c>
    </row>
    <row r="2886" spans="1:17" hidden="1" x14ac:dyDescent="0.3">
      <c r="A2886" t="s">
        <v>5935</v>
      </c>
      <c r="B2886" t="s">
        <v>5936</v>
      </c>
      <c r="C2886" t="str">
        <f>IFERROR(VLOOKUP(Table1[[#This Row],[Ticker]],[1]!Table1[[Symbol]:[Industry]],2,FALSE),"-")</f>
        <v>-</v>
      </c>
      <c r="D2886" t="s">
        <v>140</v>
      </c>
      <c r="E2886">
        <v>100.9628675</v>
      </c>
      <c r="F2886">
        <v>25.1</v>
      </c>
      <c r="G2886">
        <v>101.479357812752</v>
      </c>
      <c r="H2886">
        <v>-23.0217572641861</v>
      </c>
      <c r="I2886">
        <v>30.063954374989098</v>
      </c>
      <c r="J2886">
        <v>-8.7855216626832195</v>
      </c>
      <c r="K2886">
        <v>24.975126864425501</v>
      </c>
      <c r="L2886">
        <v>19.118973661439</v>
      </c>
      <c r="M2886">
        <v>32.844771706767297</v>
      </c>
      <c r="N2886">
        <v>0.51338756784946604</v>
      </c>
      <c r="O2886">
        <v>25.896414342629399</v>
      </c>
      <c r="P2886">
        <v>213.75</v>
      </c>
      <c r="Q2886">
        <v>4.6813615046658999E-2</v>
      </c>
    </row>
    <row r="2887" spans="1:17" hidden="1" x14ac:dyDescent="0.3">
      <c r="A2887" t="s">
        <v>5937</v>
      </c>
      <c r="B2887" t="s">
        <v>5938</v>
      </c>
      <c r="C2887" t="str">
        <f>IFERROR(VLOOKUP(Table1[[#This Row],[Ticker]],[1]!Table1[[Symbol]:[Industry]],2,FALSE),"-")</f>
        <v>-</v>
      </c>
      <c r="D2887" t="s">
        <v>288</v>
      </c>
      <c r="E2887">
        <v>100.95589402500001</v>
      </c>
      <c r="F2887">
        <v>133.85</v>
      </c>
      <c r="G2887">
        <v>5.2731005254361802</v>
      </c>
      <c r="H2887">
        <v>-10.572024461179801</v>
      </c>
      <c r="I2887">
        <v>-20.9477354524901</v>
      </c>
      <c r="J2887">
        <v>-1.1300171740067799</v>
      </c>
      <c r="K2887">
        <v>134.60897581828999</v>
      </c>
      <c r="L2887">
        <v>130.82648824971801</v>
      </c>
      <c r="M2887">
        <v>65.402728893611595</v>
      </c>
      <c r="N2887">
        <v>0.96397424646837604</v>
      </c>
      <c r="O2887">
        <v>26.3354501307433</v>
      </c>
      <c r="P2887">
        <v>46.684931506849303</v>
      </c>
      <c r="Q2887">
        <v>5.3400830226988001E-2</v>
      </c>
    </row>
    <row r="2888" spans="1:17" hidden="1" x14ac:dyDescent="0.3">
      <c r="A2888" t="s">
        <v>5939</v>
      </c>
      <c r="B2888" t="s">
        <v>5940</v>
      </c>
      <c r="C2888" t="str">
        <f>IFERROR(VLOOKUP(Table1[[#This Row],[Ticker]],[1]!Table1[[Symbol]:[Industry]],2,FALSE),"-")</f>
        <v>-</v>
      </c>
      <c r="D2888" t="s">
        <v>1465</v>
      </c>
      <c r="E2888">
        <v>100.90652351999999</v>
      </c>
      <c r="F2888">
        <v>5.26</v>
      </c>
      <c r="G2888">
        <v>55.709346890611997</v>
      </c>
      <c r="H2888">
        <v>-0.53520769539112301</v>
      </c>
      <c r="I2888">
        <v>8.28058009161483</v>
      </c>
      <c r="J2888">
        <v>0.12575555538632499</v>
      </c>
      <c r="K2888">
        <v>5.0220671690239804</v>
      </c>
      <c r="L2888">
        <v>4.6498137207097399</v>
      </c>
      <c r="M2888">
        <v>65.482904823227997</v>
      </c>
      <c r="N2888">
        <v>2.3546668262917998</v>
      </c>
      <c r="O2888">
        <v>22.6235741444867</v>
      </c>
      <c r="P2888">
        <v>81.379310344827502</v>
      </c>
      <c r="Q2888">
        <v>3.2748708521320002E-2</v>
      </c>
    </row>
    <row r="2889" spans="1:17" hidden="1" x14ac:dyDescent="0.3">
      <c r="A2889" t="s">
        <v>5941</v>
      </c>
      <c r="B2889" t="s">
        <v>5942</v>
      </c>
      <c r="C2889" t="str">
        <f>IFERROR(VLOOKUP(Table1[[#This Row],[Ticker]],[1]!Table1[[Symbol]:[Industry]],2,FALSE),"-")</f>
        <v>-</v>
      </c>
      <c r="D2889" t="s">
        <v>130</v>
      </c>
      <c r="E2889">
        <v>100.83206804</v>
      </c>
      <c r="F2889">
        <v>7.48</v>
      </c>
      <c r="G2889">
        <v>-12.3366301208822</v>
      </c>
      <c r="H2889">
        <v>-4.77763193781536</v>
      </c>
      <c r="I2889">
        <v>-31.2648744538396</v>
      </c>
      <c r="J2889">
        <v>-1.81407381147493</v>
      </c>
      <c r="K2889">
        <v>8.1664103415425195</v>
      </c>
      <c r="L2889">
        <v>8.5008611697655194</v>
      </c>
      <c r="M2889">
        <v>26.3048460502777</v>
      </c>
      <c r="N2889">
        <v>0.91582940183663597</v>
      </c>
      <c r="O2889">
        <v>133.957219251336</v>
      </c>
      <c r="P2889">
        <v>28.965517241379299</v>
      </c>
      <c r="Q2889">
        <v>-5.2497623175410003E-3</v>
      </c>
    </row>
    <row r="2890" spans="1:17" hidden="1" x14ac:dyDescent="0.3">
      <c r="A2890" t="s">
        <v>5943</v>
      </c>
      <c r="B2890" t="s">
        <v>5944</v>
      </c>
      <c r="C2890" t="str">
        <f>IFERROR(VLOOKUP(Table1[[#This Row],[Ticker]],[1]!Table1[[Symbol]:[Industry]],2,FALSE),"-")</f>
        <v>-</v>
      </c>
      <c r="E2890">
        <v>100.70677746</v>
      </c>
      <c r="F2890">
        <v>154.94999999999999</v>
      </c>
      <c r="G2890">
        <v>312.04190095256399</v>
      </c>
      <c r="H2890">
        <v>-16.4089201029796</v>
      </c>
      <c r="I2890">
        <v>15.6912910521004</v>
      </c>
      <c r="J2890">
        <v>-0.45488583721840797</v>
      </c>
      <c r="K2890">
        <v>162.38282631369901</v>
      </c>
      <c r="L2890">
        <v>129.97364413026099</v>
      </c>
      <c r="M2890">
        <v>51.413840601451597</v>
      </c>
      <c r="N2890">
        <v>0.26780227066718298</v>
      </c>
      <c r="O2890">
        <v>61.374636979670797</v>
      </c>
      <c r="P2890">
        <v>418.22742474916299</v>
      </c>
      <c r="Q2890">
        <v>0.15135502785511601</v>
      </c>
    </row>
    <row r="2891" spans="1:17" hidden="1" x14ac:dyDescent="0.3">
      <c r="A2891" t="s">
        <v>5945</v>
      </c>
      <c r="B2891" t="s">
        <v>5946</v>
      </c>
      <c r="C2891" t="str">
        <f>IFERROR(VLOOKUP(Table1[[#This Row],[Ticker]],[1]!Table1[[Symbol]:[Industry]],2,FALSE),"-")</f>
        <v>-</v>
      </c>
      <c r="D2891" t="s">
        <v>220</v>
      </c>
      <c r="E2891">
        <v>100.1814</v>
      </c>
      <c r="F2891">
        <v>70.599999999999994</v>
      </c>
      <c r="G2891">
        <v>133.41260535312301</v>
      </c>
      <c r="H2891">
        <v>5.3050126902837897</v>
      </c>
      <c r="I2891">
        <v>1.2630184374577</v>
      </c>
      <c r="J2891">
        <v>-3.09513332965733</v>
      </c>
      <c r="K2891">
        <v>61.688178285901699</v>
      </c>
      <c r="L2891">
        <v>57.607575172590799</v>
      </c>
      <c r="M2891">
        <v>66.398813377477794</v>
      </c>
      <c r="N2891">
        <v>0.408328775226309</v>
      </c>
      <c r="O2891">
        <v>48.583569405099098</v>
      </c>
      <c r="P2891">
        <v>168.95238095238</v>
      </c>
      <c r="Q2891">
        <v>0.12998971529468401</v>
      </c>
    </row>
    <row r="2892" spans="1:17" hidden="1" x14ac:dyDescent="0.3">
      <c r="A2892" t="s">
        <v>5947</v>
      </c>
      <c r="B2892" t="s">
        <v>5948</v>
      </c>
      <c r="C2892" t="str">
        <f>IFERROR(VLOOKUP(Table1[[#This Row],[Ticker]],[1]!Table1[[Symbol]:[Industry]],2,FALSE),"-")</f>
        <v>-</v>
      </c>
      <c r="E2892">
        <v>100.008</v>
      </c>
      <c r="F2892">
        <v>120</v>
      </c>
      <c r="G2892">
        <v>28.373682245399301</v>
      </c>
      <c r="H2892">
        <v>-5.2688312828829096</v>
      </c>
      <c r="I2892">
        <v>17.049924519641898</v>
      </c>
      <c r="J2892">
        <v>-12.0030959852299</v>
      </c>
      <c r="K2892">
        <v>129.84453819957699</v>
      </c>
      <c r="M2892">
        <v>33.995124401360997</v>
      </c>
      <c r="N2892">
        <v>0.50365463682046596</v>
      </c>
      <c r="O2892">
        <v>38.3333333333333</v>
      </c>
      <c r="P2892">
        <v>64.158686730506105</v>
      </c>
    </row>
    <row r="2893" spans="1:17" hidden="1" x14ac:dyDescent="0.3">
      <c r="A2893" t="s">
        <v>5949</v>
      </c>
      <c r="B2893" t="s">
        <v>5950</v>
      </c>
      <c r="C2893" t="str">
        <f>IFERROR(VLOOKUP(Table1[[#This Row],[Ticker]],[1]!Table1[[Symbol]:[Industry]],2,FALSE),"-")</f>
        <v>-</v>
      </c>
      <c r="E2893">
        <v>99.9</v>
      </c>
      <c r="F2893">
        <v>166.5</v>
      </c>
      <c r="G2893">
        <v>161.20115990898199</v>
      </c>
      <c r="H2893">
        <v>-6.6604771260998801</v>
      </c>
      <c r="I2893">
        <v>94.723001334852597</v>
      </c>
      <c r="J2893">
        <v>-8.7538356401022703</v>
      </c>
      <c r="K2893">
        <v>159.96022951948001</v>
      </c>
      <c r="L2893">
        <v>114.51215071700901</v>
      </c>
      <c r="M2893">
        <v>43.326444927607803</v>
      </c>
      <c r="N2893">
        <v>0.93202854771403898</v>
      </c>
      <c r="O2893">
        <v>13.453453453453401</v>
      </c>
      <c r="P2893">
        <v>215.63981042654001</v>
      </c>
      <c r="Q2893">
        <v>9.0227803077543994E-2</v>
      </c>
    </row>
    <row r="2894" spans="1:17" hidden="1" x14ac:dyDescent="0.3">
      <c r="A2894" t="s">
        <v>5951</v>
      </c>
      <c r="B2894" t="s">
        <v>5952</v>
      </c>
      <c r="C2894" t="str">
        <f>IFERROR(VLOOKUP(Table1[[#This Row],[Ticker]],[1]!Table1[[Symbol]:[Industry]],2,FALSE),"-")</f>
        <v>-</v>
      </c>
      <c r="D2894" t="s">
        <v>46</v>
      </c>
      <c r="E2894">
        <v>99.590032500000007</v>
      </c>
      <c r="F2894">
        <v>322.35000000000002</v>
      </c>
      <c r="G2894">
        <v>43.498233869321503</v>
      </c>
      <c r="H2894">
        <v>-8.8401319378153609</v>
      </c>
      <c r="I2894">
        <v>47.371936569782299</v>
      </c>
      <c r="J2894">
        <v>4.7931049981801497</v>
      </c>
      <c r="K2894">
        <v>273.52318954720698</v>
      </c>
      <c r="L2894">
        <v>215.24210415612501</v>
      </c>
      <c r="M2894">
        <v>71.937691635677197</v>
      </c>
      <c r="N2894">
        <v>0.96306225796842404</v>
      </c>
      <c r="O2894">
        <v>4.6533271288962098E-2</v>
      </c>
      <c r="P2894">
        <v>88.2885514018691</v>
      </c>
      <c r="Q2894">
        <v>0.15376747466674301</v>
      </c>
    </row>
    <row r="2895" spans="1:17" hidden="1" x14ac:dyDescent="0.3">
      <c r="A2895" t="s">
        <v>5953</v>
      </c>
      <c r="B2895" t="s">
        <v>5954</v>
      </c>
      <c r="C2895" t="str">
        <f>IFERROR(VLOOKUP(Table1[[#This Row],[Ticker]],[1]!Table1[[Symbol]:[Industry]],2,FALSE),"-")</f>
        <v>-</v>
      </c>
      <c r="D2895" t="s">
        <v>647</v>
      </c>
      <c r="E2895">
        <v>99.493515000000002</v>
      </c>
      <c r="F2895">
        <v>49.5</v>
      </c>
      <c r="G2895">
        <v>71.934826964946097</v>
      </c>
      <c r="H2895">
        <v>-16.754296316676001</v>
      </c>
      <c r="I2895">
        <v>15.658202469237199</v>
      </c>
      <c r="J2895">
        <v>-7.4887963751798203</v>
      </c>
      <c r="K2895">
        <v>51.061560768558998</v>
      </c>
      <c r="L2895">
        <v>40.974530552001198</v>
      </c>
      <c r="M2895">
        <v>28.5776681084259</v>
      </c>
      <c r="N2895">
        <v>0.13842682739557699</v>
      </c>
      <c r="O2895">
        <v>39.393939393939398</v>
      </c>
      <c r="P2895">
        <v>115.311004784689</v>
      </c>
      <c r="Q2895">
        <v>8.7852157661140004E-2</v>
      </c>
    </row>
    <row r="2896" spans="1:17" hidden="1" x14ac:dyDescent="0.3">
      <c r="A2896" t="s">
        <v>5955</v>
      </c>
      <c r="B2896" t="s">
        <v>5956</v>
      </c>
      <c r="C2896" t="str">
        <f>IFERROR(VLOOKUP(Table1[[#This Row],[Ticker]],[1]!Table1[[Symbol]:[Industry]],2,FALSE),"-")</f>
        <v>-</v>
      </c>
      <c r="E2896">
        <v>99.292500000000004</v>
      </c>
      <c r="F2896">
        <v>73.55</v>
      </c>
      <c r="G2896">
        <v>-63.602452905692303</v>
      </c>
      <c r="H2896">
        <v>-14.0897338486433</v>
      </c>
      <c r="I2896">
        <v>-22.703766687433902</v>
      </c>
      <c r="J2896">
        <v>-8.8476325305824197</v>
      </c>
      <c r="K2896">
        <v>77.924452975694805</v>
      </c>
      <c r="L2896">
        <v>83.709746811005104</v>
      </c>
      <c r="M2896">
        <v>40.200111540638297</v>
      </c>
      <c r="N2896">
        <v>1.2934810093168101</v>
      </c>
      <c r="O2896">
        <v>71.3120326308633</v>
      </c>
      <c r="P2896">
        <v>16.746031746031701</v>
      </c>
      <c r="Q2896">
        <v>-8.7281034237718005E-2</v>
      </c>
    </row>
    <row r="2897" spans="1:17" hidden="1" x14ac:dyDescent="0.3">
      <c r="A2897" t="s">
        <v>5957</v>
      </c>
      <c r="B2897" t="s">
        <v>5958</v>
      </c>
      <c r="C2897" t="str">
        <f>IFERROR(VLOOKUP(Table1[[#This Row],[Ticker]],[1]!Table1[[Symbol]:[Industry]],2,FALSE),"-")</f>
        <v>-</v>
      </c>
      <c r="D2897" t="s">
        <v>130</v>
      </c>
      <c r="E2897">
        <v>99.243763319999999</v>
      </c>
      <c r="F2897">
        <v>96.72</v>
      </c>
      <c r="G2897">
        <v>-1.1431191127709699</v>
      </c>
      <c r="H2897">
        <v>-11.969939630122999</v>
      </c>
      <c r="I2897">
        <v>-12.146202594852101</v>
      </c>
      <c r="J2897">
        <v>-4.0456899072208401</v>
      </c>
      <c r="K2897">
        <v>99.075212025837899</v>
      </c>
      <c r="L2897">
        <v>93.7934525111135</v>
      </c>
      <c r="M2897">
        <v>30.4415393536175</v>
      </c>
      <c r="N2897">
        <v>0.97349417796090798</v>
      </c>
      <c r="O2897">
        <v>22.508271298593801</v>
      </c>
      <c r="P2897">
        <v>40.1332946971892</v>
      </c>
      <c r="Q2897">
        <v>5.1715644032753999E-2</v>
      </c>
    </row>
    <row r="2898" spans="1:17" hidden="1" x14ac:dyDescent="0.3">
      <c r="A2898" t="s">
        <v>5959</v>
      </c>
      <c r="B2898" t="s">
        <v>5960</v>
      </c>
      <c r="C2898" t="str">
        <f>IFERROR(VLOOKUP(Table1[[#This Row],[Ticker]],[1]!Table1[[Symbol]:[Industry]],2,FALSE),"-")</f>
        <v>-</v>
      </c>
      <c r="D2898" t="s">
        <v>180</v>
      </c>
      <c r="E2898">
        <v>99.103917824999996</v>
      </c>
      <c r="F2898">
        <v>51.15</v>
      </c>
      <c r="G2898">
        <v>-63.462076404556299</v>
      </c>
      <c r="H2898">
        <v>6.01901376449071</v>
      </c>
      <c r="I2898">
        <v>-27.904379017073001</v>
      </c>
      <c r="J2898">
        <v>-0.49896465233147602</v>
      </c>
      <c r="K2898">
        <v>49.293985779281201</v>
      </c>
      <c r="L2898">
        <v>54.560249480062801</v>
      </c>
      <c r="M2898">
        <v>45.483511377750901</v>
      </c>
      <c r="N2898">
        <v>2.0314920354334101</v>
      </c>
      <c r="O2898">
        <v>61.524926686217</v>
      </c>
      <c r="P2898">
        <v>29.4936708860759</v>
      </c>
      <c r="Q2898">
        <v>3.3844082856006E-2</v>
      </c>
    </row>
    <row r="2899" spans="1:17" hidden="1" x14ac:dyDescent="0.3">
      <c r="A2899" t="s">
        <v>5961</v>
      </c>
      <c r="B2899" t="s">
        <v>5962</v>
      </c>
      <c r="C2899" t="str">
        <f>IFERROR(VLOOKUP(Table1[[#This Row],[Ticker]],[1]!Table1[[Symbol]:[Industry]],2,FALSE),"-")</f>
        <v>-</v>
      </c>
      <c r="D2899" t="s">
        <v>193</v>
      </c>
      <c r="E2899">
        <v>99.073499999999996</v>
      </c>
      <c r="F2899">
        <v>128.5</v>
      </c>
      <c r="G2899">
        <v>-17.5049802892323</v>
      </c>
      <c r="H2899">
        <v>4.6445902844068501</v>
      </c>
      <c r="I2899">
        <v>-13.546243275132399</v>
      </c>
      <c r="J2899">
        <v>-7.9342248664344499</v>
      </c>
      <c r="K2899">
        <v>120.658916124529</v>
      </c>
      <c r="L2899">
        <v>122.63730917489799</v>
      </c>
      <c r="M2899">
        <v>59.569654503056</v>
      </c>
      <c r="N2899">
        <v>1.9217306757413699</v>
      </c>
      <c r="O2899">
        <v>29.727626459143899</v>
      </c>
      <c r="P2899">
        <v>24.757281553397998</v>
      </c>
    </row>
    <row r="2900" spans="1:17" hidden="1" x14ac:dyDescent="0.3">
      <c r="A2900" t="s">
        <v>5963</v>
      </c>
      <c r="B2900" t="s">
        <v>5964</v>
      </c>
      <c r="C2900" t="str">
        <f>IFERROR(VLOOKUP(Table1[[#This Row],[Ticker]],[1]!Table1[[Symbol]:[Industry]],2,FALSE),"-")</f>
        <v>-</v>
      </c>
      <c r="D2900" t="s">
        <v>78</v>
      </c>
      <c r="E2900">
        <v>99.046797990000002</v>
      </c>
      <c r="F2900">
        <v>123.55</v>
      </c>
      <c r="G2900">
        <v>-36.140977946969102</v>
      </c>
      <c r="H2900">
        <v>-1.8077377148698801</v>
      </c>
      <c r="I2900">
        <v>-18.230235899622802</v>
      </c>
      <c r="J2900">
        <v>4.1009260140974204</v>
      </c>
      <c r="K2900">
        <v>120.945437093355</v>
      </c>
      <c r="L2900">
        <v>126.596037292099</v>
      </c>
      <c r="M2900">
        <v>53.117141178117201</v>
      </c>
      <c r="N2900">
        <v>1.8453113218778501</v>
      </c>
      <c r="O2900">
        <v>23.027114528530898</v>
      </c>
      <c r="P2900">
        <v>19.9514563106796</v>
      </c>
      <c r="Q2900">
        <v>-3.7209032668206E-2</v>
      </c>
    </row>
    <row r="2901" spans="1:17" hidden="1" x14ac:dyDescent="0.3">
      <c r="A2901" t="s">
        <v>5965</v>
      </c>
      <c r="B2901" t="s">
        <v>5966</v>
      </c>
      <c r="C2901" t="str">
        <f>IFERROR(VLOOKUP(Table1[[#This Row],[Ticker]],[1]!Table1[[Symbol]:[Industry]],2,FALSE),"-")</f>
        <v>-</v>
      </c>
      <c r="D2901" t="s">
        <v>258</v>
      </c>
      <c r="E2901">
        <v>98.835323174999999</v>
      </c>
      <c r="F2901">
        <v>17.190000000000001</v>
      </c>
      <c r="G2901">
        <v>-74.585268060456201</v>
      </c>
      <c r="H2901">
        <v>11.695368745711599</v>
      </c>
      <c r="I2901">
        <v>-42.778818676947203</v>
      </c>
      <c r="J2901">
        <v>-3.4002852334220401</v>
      </c>
      <c r="K2901">
        <v>16.257416499215299</v>
      </c>
      <c r="L2901">
        <v>21.342393384051</v>
      </c>
      <c r="M2901">
        <v>60.912159006402902</v>
      </c>
      <c r="N2901">
        <v>2.5512771860641599</v>
      </c>
      <c r="O2901">
        <v>164.688772542175</v>
      </c>
      <c r="P2901">
        <v>32.230769230769198</v>
      </c>
      <c r="Q2901">
        <v>0.13204944217850301</v>
      </c>
    </row>
    <row r="2902" spans="1:17" hidden="1" x14ac:dyDescent="0.3">
      <c r="A2902" t="s">
        <v>5967</v>
      </c>
      <c r="B2902" t="s">
        <v>5968</v>
      </c>
      <c r="C2902" t="str">
        <f>IFERROR(VLOOKUP(Table1[[#This Row],[Ticker]],[1]!Table1[[Symbol]:[Industry]],2,FALSE),"-")</f>
        <v>-</v>
      </c>
      <c r="E2902">
        <v>98.641999999999996</v>
      </c>
      <c r="F2902">
        <v>159.1</v>
      </c>
      <c r="G2902">
        <v>270.19965585406999</v>
      </c>
      <c r="H2902">
        <v>-1.5793105796415201</v>
      </c>
      <c r="I2902">
        <v>138.499646739252</v>
      </c>
      <c r="J2902">
        <v>-8.7561457977053792</v>
      </c>
      <c r="K2902">
        <v>143.18750019035599</v>
      </c>
      <c r="L2902">
        <v>93.567318197887801</v>
      </c>
      <c r="M2902">
        <v>26.254339182656501</v>
      </c>
      <c r="N2902">
        <v>0.527050890265232</v>
      </c>
      <c r="O2902">
        <v>32.4450031426775</v>
      </c>
      <c r="P2902">
        <v>340.72022160664801</v>
      </c>
      <c r="Q2902">
        <v>0.154211159435553</v>
      </c>
    </row>
    <row r="2903" spans="1:17" hidden="1" x14ac:dyDescent="0.3">
      <c r="A2903" t="s">
        <v>5969</v>
      </c>
      <c r="B2903" t="s">
        <v>5970</v>
      </c>
      <c r="C2903" t="str">
        <f>IFERROR(VLOOKUP(Table1[[#This Row],[Ticker]],[1]!Table1[[Symbol]:[Industry]],2,FALSE),"-")</f>
        <v>-</v>
      </c>
      <c r="D2903" t="s">
        <v>647</v>
      </c>
      <c r="E2903">
        <v>98.399660553000004</v>
      </c>
      <c r="F2903">
        <v>4.21</v>
      </c>
      <c r="G2903">
        <v>-23.474841502996</v>
      </c>
      <c r="H2903">
        <v>-11.6665208267042</v>
      </c>
      <c r="I2903">
        <v>-12.206050924427901</v>
      </c>
      <c r="J2903">
        <v>-6.0393771643682399</v>
      </c>
      <c r="K2903">
        <v>4.3393377881603801</v>
      </c>
      <c r="L2903">
        <v>4.5738473589837296</v>
      </c>
      <c r="M2903">
        <v>40.454410708761401</v>
      </c>
      <c r="N2903">
        <v>0.77827950124664502</v>
      </c>
      <c r="O2903">
        <v>33.016627078384801</v>
      </c>
      <c r="P2903">
        <v>71.836734693877503</v>
      </c>
      <c r="Q2903">
        <v>0.12831086578869899</v>
      </c>
    </row>
    <row r="2904" spans="1:17" hidden="1" x14ac:dyDescent="0.3">
      <c r="A2904" t="s">
        <v>5971</v>
      </c>
      <c r="B2904" t="s">
        <v>5972</v>
      </c>
      <c r="C2904" t="str">
        <f>IFERROR(VLOOKUP(Table1[[#This Row],[Ticker]],[1]!Table1[[Symbol]:[Industry]],2,FALSE),"-")</f>
        <v>-</v>
      </c>
      <c r="D2904" t="s">
        <v>623</v>
      </c>
      <c r="E2904">
        <v>98.391868203999906</v>
      </c>
      <c r="F2904">
        <v>9.9700000000000006</v>
      </c>
      <c r="G2904">
        <v>-35.033599817851901</v>
      </c>
      <c r="H2904">
        <v>-12.7886816615722</v>
      </c>
      <c r="I2904">
        <v>-47.149118826829998</v>
      </c>
      <c r="J2904">
        <v>-4.0604237707130597</v>
      </c>
      <c r="K2904">
        <v>10.518906182303001</v>
      </c>
      <c r="L2904">
        <v>11.627170364022099</v>
      </c>
      <c r="M2904">
        <v>24.031178208353701</v>
      </c>
      <c r="N2904">
        <v>2.4835257852374899</v>
      </c>
      <c r="O2904">
        <v>56.970912738214601</v>
      </c>
      <c r="P2904">
        <v>48.805970149253703</v>
      </c>
      <c r="Q2904">
        <v>-0.123404404251534</v>
      </c>
    </row>
    <row r="2905" spans="1:17" hidden="1" x14ac:dyDescent="0.3">
      <c r="A2905" t="s">
        <v>5973</v>
      </c>
      <c r="B2905" t="s">
        <v>5974</v>
      </c>
      <c r="C2905" t="str">
        <f>IFERROR(VLOOKUP(Table1[[#This Row],[Ticker]],[1]!Table1[[Symbol]:[Industry]],2,FALSE),"-")</f>
        <v>-</v>
      </c>
      <c r="E2905">
        <v>98.216727500000005</v>
      </c>
      <c r="F2905">
        <v>31.55</v>
      </c>
      <c r="G2905">
        <v>88.228341630530196</v>
      </c>
      <c r="H2905">
        <v>3.6887108796724899</v>
      </c>
      <c r="I2905">
        <v>25.079118631726399</v>
      </c>
      <c r="J2905">
        <v>-3.1797068925859802</v>
      </c>
      <c r="K2905">
        <v>28.371319094422699</v>
      </c>
      <c r="L2905">
        <v>24.761996153545599</v>
      </c>
      <c r="M2905">
        <v>67.673944128996098</v>
      </c>
      <c r="N2905">
        <v>1.88850149561989</v>
      </c>
      <c r="O2905">
        <v>4.5958795562599004</v>
      </c>
      <c r="P2905">
        <v>130.291970802919</v>
      </c>
      <c r="Q2905">
        <v>0.126608851667426</v>
      </c>
    </row>
    <row r="2906" spans="1:17" hidden="1" x14ac:dyDescent="0.3">
      <c r="A2906" t="s">
        <v>5975</v>
      </c>
      <c r="B2906" t="s">
        <v>5976</v>
      </c>
      <c r="C2906" t="str">
        <f>IFERROR(VLOOKUP(Table1[[#This Row],[Ticker]],[1]!Table1[[Symbol]:[Industry]],2,FALSE),"-")</f>
        <v>-</v>
      </c>
      <c r="E2906">
        <v>97.902862182000007</v>
      </c>
      <c r="F2906">
        <v>41.57</v>
      </c>
      <c r="G2906">
        <v>17.428143258348999</v>
      </c>
      <c r="H2906">
        <v>-26.714851668756999</v>
      </c>
      <c r="I2906">
        <v>1.31467869443384</v>
      </c>
      <c r="J2906">
        <v>-3.2529622238601998</v>
      </c>
      <c r="K2906">
        <v>52.513280585768797</v>
      </c>
      <c r="L2906">
        <v>49.268830920768899</v>
      </c>
      <c r="M2906">
        <v>34.138097375370101</v>
      </c>
      <c r="N2906">
        <v>2.8851948041347</v>
      </c>
      <c r="O2906">
        <v>80.418571084917005</v>
      </c>
      <c r="P2906">
        <v>72.310880829015503</v>
      </c>
      <c r="Q2906">
        <v>0.210376605413999</v>
      </c>
    </row>
    <row r="2907" spans="1:17" hidden="1" x14ac:dyDescent="0.3">
      <c r="A2907" t="s">
        <v>5977</v>
      </c>
      <c r="B2907" t="s">
        <v>5978</v>
      </c>
      <c r="C2907" t="str">
        <f>IFERROR(VLOOKUP(Table1[[#This Row],[Ticker]],[1]!Table1[[Symbol]:[Industry]],2,FALSE),"-")</f>
        <v>-</v>
      </c>
      <c r="D2907" t="s">
        <v>901</v>
      </c>
      <c r="E2907">
        <v>97.64326054</v>
      </c>
      <c r="F2907">
        <v>28.7</v>
      </c>
      <c r="G2907">
        <v>49.330036545784402</v>
      </c>
      <c r="H2907">
        <v>-19.6001789106754</v>
      </c>
      <c r="I2907">
        <v>-12.808613733428</v>
      </c>
      <c r="J2907">
        <v>-8.8919541422391006</v>
      </c>
      <c r="K2907">
        <v>27.6195360630884</v>
      </c>
      <c r="L2907">
        <v>23.849118892427601</v>
      </c>
      <c r="M2907">
        <v>40.9392308915832</v>
      </c>
      <c r="N2907">
        <v>1.20383058702847</v>
      </c>
      <c r="O2907">
        <v>27.108013937282202</v>
      </c>
      <c r="P2907">
        <v>117.259651778955</v>
      </c>
      <c r="Q2907">
        <v>0.13362728231910501</v>
      </c>
    </row>
    <row r="2908" spans="1:17" hidden="1" x14ac:dyDescent="0.3">
      <c r="A2908" t="s">
        <v>5979</v>
      </c>
      <c r="B2908" t="s">
        <v>5980</v>
      </c>
      <c r="C2908" t="str">
        <f>IFERROR(VLOOKUP(Table1[[#This Row],[Ticker]],[1]!Table1[[Symbol]:[Industry]],2,FALSE),"-")</f>
        <v>-</v>
      </c>
      <c r="D2908" t="s">
        <v>140</v>
      </c>
      <c r="E2908">
        <v>97.526437799999997</v>
      </c>
      <c r="F2908">
        <v>62.48</v>
      </c>
      <c r="G2908">
        <v>-7.9164768352935804</v>
      </c>
      <c r="H2908">
        <v>-12.0204890806724</v>
      </c>
      <c r="I2908">
        <v>3.7148826311805299</v>
      </c>
      <c r="J2908">
        <v>-6.9492657574866499</v>
      </c>
      <c r="K2908">
        <v>68.393663378621198</v>
      </c>
      <c r="L2908">
        <v>62.678814306970402</v>
      </c>
      <c r="M2908">
        <v>25.127898306836801</v>
      </c>
      <c r="N2908">
        <v>0.727233196969857</v>
      </c>
      <c r="O2908">
        <v>21.911011523687499</v>
      </c>
      <c r="P2908">
        <v>77.752489331436706</v>
      </c>
      <c r="Q2908">
        <v>0.12215364095786101</v>
      </c>
    </row>
    <row r="2909" spans="1:17" hidden="1" x14ac:dyDescent="0.3">
      <c r="A2909" t="s">
        <v>5981</v>
      </c>
      <c r="B2909" t="s">
        <v>5982</v>
      </c>
      <c r="C2909" t="str">
        <f>IFERROR(VLOOKUP(Table1[[#This Row],[Ticker]],[1]!Table1[[Symbol]:[Industry]],2,FALSE),"-")</f>
        <v>-</v>
      </c>
      <c r="D2909" t="s">
        <v>557</v>
      </c>
      <c r="E2909">
        <v>97.377805236</v>
      </c>
      <c r="F2909">
        <v>18.420000000000002</v>
      </c>
      <c r="G2909">
        <v>-25.288492064569699</v>
      </c>
      <c r="H2909">
        <v>-5.4196865124542102</v>
      </c>
      <c r="I2909">
        <v>-29.579730329671101</v>
      </c>
      <c r="J2909">
        <v>-5.8687570625773198</v>
      </c>
      <c r="K2909">
        <v>20.0588370838062</v>
      </c>
      <c r="L2909">
        <v>24.285278235563499</v>
      </c>
      <c r="M2909">
        <v>43.753876685148803</v>
      </c>
      <c r="N2909">
        <v>0.65506509732366702</v>
      </c>
      <c r="O2909">
        <v>185.28773072747001</v>
      </c>
      <c r="P2909">
        <v>11.9756838905775</v>
      </c>
      <c r="Q2909">
        <v>5.1948150019377998E-2</v>
      </c>
    </row>
    <row r="2910" spans="1:17" hidden="1" x14ac:dyDescent="0.3">
      <c r="A2910" t="s">
        <v>5983</v>
      </c>
      <c r="B2910" t="s">
        <v>5984</v>
      </c>
      <c r="C2910" t="str">
        <f>IFERROR(VLOOKUP(Table1[[#This Row],[Ticker]],[1]!Table1[[Symbol]:[Industry]],2,FALSE),"-")</f>
        <v>-</v>
      </c>
      <c r="D2910" t="s">
        <v>4377</v>
      </c>
      <c r="E2910">
        <v>97.204800000000006</v>
      </c>
      <c r="F2910">
        <v>231</v>
      </c>
      <c r="G2910">
        <v>62.364224579972401</v>
      </c>
      <c r="H2910">
        <v>28.057330684381199</v>
      </c>
      <c r="I2910">
        <v>61.187533160941904</v>
      </c>
      <c r="J2910">
        <v>1.16167434768199</v>
      </c>
      <c r="K2910">
        <v>179.07331772055301</v>
      </c>
      <c r="M2910">
        <v>63.492176463614001</v>
      </c>
      <c r="N2910">
        <v>0.55619930475086898</v>
      </c>
      <c r="O2910">
        <v>8.1168831168831197</v>
      </c>
      <c r="P2910">
        <v>133.333333333333</v>
      </c>
    </row>
    <row r="2911" spans="1:17" hidden="1" x14ac:dyDescent="0.3">
      <c r="A2911" t="s">
        <v>5985</v>
      </c>
      <c r="B2911" t="s">
        <v>5986</v>
      </c>
      <c r="C2911" t="str">
        <f>IFERROR(VLOOKUP(Table1[[#This Row],[Ticker]],[1]!Table1[[Symbol]:[Industry]],2,FALSE),"-")</f>
        <v>-</v>
      </c>
      <c r="D2911" t="s">
        <v>1391</v>
      </c>
      <c r="E2911">
        <v>97.18</v>
      </c>
      <c r="F2911">
        <v>172</v>
      </c>
      <c r="G2911">
        <v>-42.174817823147499</v>
      </c>
      <c r="H2911">
        <v>2.5869450554895601</v>
      </c>
      <c r="I2911">
        <v>-9.2482670991540399</v>
      </c>
      <c r="J2911">
        <v>4.5780274821210796</v>
      </c>
      <c r="K2911">
        <v>162.67982380363</v>
      </c>
      <c r="L2911">
        <v>164.113041690291</v>
      </c>
      <c r="M2911">
        <v>54.079553542068602</v>
      </c>
      <c r="N2911">
        <v>1.24406983744732</v>
      </c>
      <c r="O2911">
        <v>20.3488372093023</v>
      </c>
      <c r="P2911">
        <v>20.956399437412099</v>
      </c>
      <c r="Q2911">
        <v>0.113055448475033</v>
      </c>
    </row>
    <row r="2912" spans="1:17" hidden="1" x14ac:dyDescent="0.3">
      <c r="A2912" t="s">
        <v>5987</v>
      </c>
      <c r="B2912" t="s">
        <v>5988</v>
      </c>
      <c r="C2912" t="str">
        <f>IFERROR(VLOOKUP(Table1[[#This Row],[Ticker]],[1]!Table1[[Symbol]:[Industry]],2,FALSE),"-")</f>
        <v>-</v>
      </c>
      <c r="D2912" t="s">
        <v>5374</v>
      </c>
      <c r="E2912">
        <v>97.171223999999995</v>
      </c>
      <c r="F2912">
        <v>35.799999999999997</v>
      </c>
      <c r="G2912">
        <v>7.91212609802324</v>
      </c>
      <c r="H2912">
        <v>-11.325711339723</v>
      </c>
      <c r="I2912">
        <v>-28.776395191166799</v>
      </c>
      <c r="J2912">
        <v>-2.83884833005839</v>
      </c>
      <c r="K2912">
        <v>37.472674755905302</v>
      </c>
      <c r="L2912">
        <v>35.938288591991203</v>
      </c>
      <c r="M2912">
        <v>32.937575983456199</v>
      </c>
      <c r="N2912">
        <v>0.86954863013847805</v>
      </c>
      <c r="O2912">
        <v>42.178770949720601</v>
      </c>
      <c r="P2912">
        <v>36.380952380952301</v>
      </c>
      <c r="Q2912">
        <v>-1.9834390974823E-2</v>
      </c>
    </row>
    <row r="2913" spans="1:17" hidden="1" x14ac:dyDescent="0.3">
      <c r="A2913" t="s">
        <v>5989</v>
      </c>
      <c r="B2913" t="s">
        <v>5990</v>
      </c>
      <c r="C2913" t="str">
        <f>IFERROR(VLOOKUP(Table1[[#This Row],[Ticker]],[1]!Table1[[Symbol]:[Industry]],2,FALSE),"-")</f>
        <v>-</v>
      </c>
      <c r="D2913" t="s">
        <v>258</v>
      </c>
      <c r="E2913">
        <v>96.890099000000006</v>
      </c>
      <c r="F2913">
        <v>157.55000000000001</v>
      </c>
      <c r="G2913">
        <v>24.306238354447</v>
      </c>
      <c r="H2913">
        <v>-7.24981982409472</v>
      </c>
      <c r="I2913">
        <v>-23.517728811957198</v>
      </c>
      <c r="J2913">
        <v>-4.1219681041020504</v>
      </c>
      <c r="K2913">
        <v>161.30330579219199</v>
      </c>
      <c r="L2913">
        <v>155.29533992471099</v>
      </c>
      <c r="M2913">
        <v>40.5599059423132</v>
      </c>
      <c r="N2913">
        <v>0.65445023565178995</v>
      </c>
      <c r="O2913">
        <v>32.021580450650497</v>
      </c>
      <c r="P2913">
        <v>51.709195955705297</v>
      </c>
      <c r="Q2913">
        <v>5.9385838881499996E-3</v>
      </c>
    </row>
    <row r="2914" spans="1:17" hidden="1" x14ac:dyDescent="0.3">
      <c r="A2914" t="s">
        <v>5991</v>
      </c>
      <c r="B2914" t="s">
        <v>5992</v>
      </c>
      <c r="C2914" t="str">
        <f>IFERROR(VLOOKUP(Table1[[#This Row],[Ticker]],[1]!Table1[[Symbol]:[Industry]],2,FALSE),"-")</f>
        <v>-</v>
      </c>
      <c r="D2914" t="s">
        <v>220</v>
      </c>
      <c r="E2914">
        <v>96.884309999999999</v>
      </c>
      <c r="F2914">
        <v>32.61</v>
      </c>
      <c r="G2914">
        <v>42.163284101111202</v>
      </c>
      <c r="H2914">
        <v>1.8223680621846301</v>
      </c>
      <c r="I2914">
        <v>-5.5255748429447502</v>
      </c>
      <c r="J2914">
        <v>8.65768976989545</v>
      </c>
      <c r="K2914">
        <v>28.6602993309174</v>
      </c>
      <c r="L2914">
        <v>26.1588078451386</v>
      </c>
      <c r="M2914">
        <v>85.256991823218101</v>
      </c>
      <c r="N2914">
        <v>0.350921516782153</v>
      </c>
      <c r="O2914">
        <v>11.4995400183992</v>
      </c>
      <c r="P2914">
        <v>126.301179736294</v>
      </c>
      <c r="Q2914">
        <v>-1.5207619131632001E-2</v>
      </c>
    </row>
    <row r="2915" spans="1:17" hidden="1" x14ac:dyDescent="0.3">
      <c r="A2915" t="s">
        <v>5993</v>
      </c>
      <c r="B2915" t="s">
        <v>5994</v>
      </c>
      <c r="C2915" t="str">
        <f>IFERROR(VLOOKUP(Table1[[#This Row],[Ticker]],[1]!Table1[[Symbol]:[Industry]],2,FALSE),"-")</f>
        <v>-</v>
      </c>
      <c r="D2915" t="s">
        <v>253</v>
      </c>
      <c r="E2915">
        <v>96.819605574999997</v>
      </c>
      <c r="F2915">
        <v>170.45</v>
      </c>
      <c r="G2915">
        <v>-30.366636644039399</v>
      </c>
      <c r="H2915">
        <v>9.9380871257297798</v>
      </c>
      <c r="I2915">
        <v>-2.4901456727292901</v>
      </c>
      <c r="J2915">
        <v>8.1849537569599295</v>
      </c>
      <c r="K2915">
        <v>155.613250953521</v>
      </c>
      <c r="L2915">
        <v>158.80938204879101</v>
      </c>
      <c r="M2915">
        <v>75.210876138414307</v>
      </c>
      <c r="N2915">
        <v>1.21019275248698</v>
      </c>
      <c r="O2915">
        <v>17.219125843355801</v>
      </c>
      <c r="P2915">
        <v>27.439252336448501</v>
      </c>
      <c r="Q2915">
        <v>-6.9848196924589004E-2</v>
      </c>
    </row>
    <row r="2916" spans="1:17" hidden="1" x14ac:dyDescent="0.3">
      <c r="A2916" t="s">
        <v>5995</v>
      </c>
      <c r="B2916" t="s">
        <v>5996</v>
      </c>
      <c r="C2916" t="str">
        <f>IFERROR(VLOOKUP(Table1[[#This Row],[Ticker]],[1]!Table1[[Symbol]:[Industry]],2,FALSE),"-")</f>
        <v>-</v>
      </c>
      <c r="D2916" t="s">
        <v>513</v>
      </c>
      <c r="E2916">
        <v>96.767325</v>
      </c>
      <c r="F2916">
        <v>51.75</v>
      </c>
      <c r="G2916">
        <v>1.79309073297656</v>
      </c>
      <c r="H2916">
        <v>15.453581935017001</v>
      </c>
      <c r="I2916">
        <v>-26.6369104309451</v>
      </c>
      <c r="J2916">
        <v>-12.4646843684537</v>
      </c>
      <c r="K2916">
        <v>49.356631859883599</v>
      </c>
      <c r="M2916">
        <v>47.534300006517</v>
      </c>
      <c r="N2916">
        <v>2.0913875598086098</v>
      </c>
      <c r="O2916">
        <v>27.149758454106198</v>
      </c>
      <c r="P2916">
        <v>39.676113360323903</v>
      </c>
    </row>
    <row r="2917" spans="1:17" hidden="1" x14ac:dyDescent="0.3">
      <c r="A2917" t="s">
        <v>5997</v>
      </c>
      <c r="B2917" t="s">
        <v>5998</v>
      </c>
      <c r="C2917" t="str">
        <f>IFERROR(VLOOKUP(Table1[[#This Row],[Ticker]],[1]!Table1[[Symbol]:[Industry]],2,FALSE),"-")</f>
        <v>-</v>
      </c>
      <c r="D2917" t="s">
        <v>800</v>
      </c>
      <c r="E2917">
        <v>96.682685000000006</v>
      </c>
      <c r="F2917">
        <v>52.8</v>
      </c>
      <c r="G2917">
        <v>-75.835135705277295</v>
      </c>
      <c r="H2917">
        <v>15.0608917069366</v>
      </c>
      <c r="I2917">
        <v>-35.997590063248097</v>
      </c>
      <c r="J2917">
        <v>7.1784516338176898</v>
      </c>
      <c r="K2917">
        <v>47.201622281160397</v>
      </c>
      <c r="M2917">
        <v>89.259996112726995</v>
      </c>
      <c r="N2917">
        <v>1.44522144522144</v>
      </c>
      <c r="O2917">
        <v>112.121212121212</v>
      </c>
      <c r="P2917">
        <v>40.425531914893597</v>
      </c>
    </row>
    <row r="2918" spans="1:17" hidden="1" x14ac:dyDescent="0.3">
      <c r="A2918" t="s">
        <v>5999</v>
      </c>
      <c r="B2918" t="s">
        <v>6000</v>
      </c>
      <c r="C2918" t="str">
        <f>IFERROR(VLOOKUP(Table1[[#This Row],[Ticker]],[1]!Table1[[Symbol]:[Industry]],2,FALSE),"-")</f>
        <v>-</v>
      </c>
      <c r="D2918" t="s">
        <v>180</v>
      </c>
      <c r="E2918">
        <v>96.244861446000002</v>
      </c>
      <c r="F2918">
        <v>92.31</v>
      </c>
      <c r="G2918">
        <v>108.857475570174</v>
      </c>
      <c r="H2918">
        <v>10.9109908166756</v>
      </c>
      <c r="I2918">
        <v>7.5229263439984297</v>
      </c>
      <c r="J2918">
        <v>-5.2553957151179196</v>
      </c>
      <c r="K2918">
        <v>87.697367891057496</v>
      </c>
      <c r="L2918">
        <v>74.701347936948594</v>
      </c>
      <c r="M2918">
        <v>48.198019498589197</v>
      </c>
      <c r="N2918">
        <v>1.11581058433271</v>
      </c>
      <c r="O2918">
        <v>12.663850070414901</v>
      </c>
      <c r="P2918">
        <v>156.416666666666</v>
      </c>
      <c r="Q2918">
        <v>0.14417228799974999</v>
      </c>
    </row>
    <row r="2919" spans="1:17" hidden="1" x14ac:dyDescent="0.3">
      <c r="A2919" t="s">
        <v>6001</v>
      </c>
      <c r="B2919" t="s">
        <v>6002</v>
      </c>
      <c r="C2919" t="str">
        <f>IFERROR(VLOOKUP(Table1[[#This Row],[Ticker]],[1]!Table1[[Symbol]:[Industry]],2,FALSE),"-")</f>
        <v>-</v>
      </c>
      <c r="D2919" t="s">
        <v>1320</v>
      </c>
      <c r="E2919">
        <v>96.080539380000005</v>
      </c>
      <c r="F2919">
        <v>25.69</v>
      </c>
      <c r="G2919">
        <v>-17.8646760014249</v>
      </c>
      <c r="H2919">
        <v>-6.5400840450950604</v>
      </c>
      <c r="I2919">
        <v>-6.6212899324547596</v>
      </c>
      <c r="J2919">
        <v>0.29315848493758101</v>
      </c>
      <c r="K2919">
        <v>25.464552672013401</v>
      </c>
      <c r="L2919">
        <v>24.837066168092399</v>
      </c>
      <c r="M2919">
        <v>53.842876406836702</v>
      </c>
      <c r="N2919">
        <v>1.4994698059728699</v>
      </c>
      <c r="O2919">
        <v>8.8750486570649798</v>
      </c>
      <c r="P2919">
        <v>11.2121212121212</v>
      </c>
      <c r="Q2919">
        <v>-6.9436672557021004E-2</v>
      </c>
    </row>
    <row r="2920" spans="1:17" hidden="1" x14ac:dyDescent="0.3">
      <c r="A2920" t="s">
        <v>6003</v>
      </c>
      <c r="B2920" t="s">
        <v>6004</v>
      </c>
      <c r="C2920" t="str">
        <f>IFERROR(VLOOKUP(Table1[[#This Row],[Ticker]],[1]!Table1[[Symbol]:[Industry]],2,FALSE),"-")</f>
        <v>-</v>
      </c>
      <c r="D2920" t="s">
        <v>369</v>
      </c>
      <c r="E2920">
        <v>96.058756869999996</v>
      </c>
      <c r="F2920">
        <v>47.38</v>
      </c>
      <c r="G2920">
        <v>13.478347852685999</v>
      </c>
      <c r="H2920">
        <v>0.58069220771936403</v>
      </c>
      <c r="I2920">
        <v>-8.1527961078113993</v>
      </c>
      <c r="J2920">
        <v>-4.6228643769458397</v>
      </c>
      <c r="K2920">
        <v>46.026773006141902</v>
      </c>
      <c r="L2920">
        <v>43.389457292623703</v>
      </c>
      <c r="M2920">
        <v>48.2031095021187</v>
      </c>
      <c r="N2920">
        <v>1.3818608207871299</v>
      </c>
      <c r="O2920">
        <v>38.771633600675301</v>
      </c>
      <c r="P2920">
        <v>44.0121580547112</v>
      </c>
      <c r="Q2920">
        <v>8.4381688798792001E-2</v>
      </c>
    </row>
    <row r="2921" spans="1:17" hidden="1" x14ac:dyDescent="0.3">
      <c r="A2921" t="s">
        <v>6005</v>
      </c>
      <c r="B2921" t="s">
        <v>6006</v>
      </c>
      <c r="C2921" t="str">
        <f>IFERROR(VLOOKUP(Table1[[#This Row],[Ticker]],[1]!Table1[[Symbol]:[Industry]],2,FALSE),"-")</f>
        <v>-</v>
      </c>
      <c r="D2921" t="s">
        <v>46</v>
      </c>
      <c r="E2921">
        <v>96.053123677999906</v>
      </c>
      <c r="F2921">
        <v>4.54</v>
      </c>
      <c r="G2921">
        <v>-12.1699634542155</v>
      </c>
      <c r="H2921">
        <v>-15.068894073737599</v>
      </c>
      <c r="I2921">
        <v>-40.8772775546148</v>
      </c>
      <c r="J2921">
        <v>-5.0008189829529099</v>
      </c>
      <c r="K2921">
        <v>4.6598171091955898</v>
      </c>
      <c r="L2921">
        <v>4.7711131259334003</v>
      </c>
      <c r="M2921">
        <v>39.352236719015998</v>
      </c>
      <c r="N2921">
        <v>0.73670669290685298</v>
      </c>
      <c r="O2921">
        <v>56.387665198237798</v>
      </c>
      <c r="P2921">
        <v>56.551724137930997</v>
      </c>
      <c r="Q2921">
        <v>-2.8072021601645999E-2</v>
      </c>
    </row>
    <row r="2922" spans="1:17" hidden="1" x14ac:dyDescent="0.3">
      <c r="A2922" t="s">
        <v>6007</v>
      </c>
      <c r="B2922" t="s">
        <v>6008</v>
      </c>
      <c r="C2922" t="str">
        <f>IFERROR(VLOOKUP(Table1[[#This Row],[Ticker]],[1]!Table1[[Symbol]:[Industry]],2,FALSE),"-")</f>
        <v>-</v>
      </c>
      <c r="E2922">
        <v>96.026777999999993</v>
      </c>
      <c r="F2922">
        <v>27.03</v>
      </c>
      <c r="G2922">
        <v>10.8451880609359</v>
      </c>
      <c r="H2922">
        <v>-21.280951571074901</v>
      </c>
      <c r="I2922">
        <v>-20.193445882411101</v>
      </c>
      <c r="J2922">
        <v>-15.4429354542428</v>
      </c>
      <c r="K2922">
        <v>30.128343471508401</v>
      </c>
      <c r="L2922">
        <v>29.5671804035902</v>
      </c>
      <c r="M2922">
        <v>33.3942563438832</v>
      </c>
      <c r="N2922">
        <v>0.73367816128677799</v>
      </c>
      <c r="O2922">
        <v>66.296707362190105</v>
      </c>
      <c r="P2922">
        <v>56.695652173912997</v>
      </c>
      <c r="Q2922">
        <v>0.174155961054658</v>
      </c>
    </row>
    <row r="2923" spans="1:17" hidden="1" x14ac:dyDescent="0.3">
      <c r="A2923" t="s">
        <v>6009</v>
      </c>
      <c r="B2923" t="s">
        <v>6010</v>
      </c>
      <c r="C2923" t="str">
        <f>IFERROR(VLOOKUP(Table1[[#This Row],[Ticker]],[1]!Table1[[Symbol]:[Industry]],2,FALSE),"-")</f>
        <v>-</v>
      </c>
      <c r="D2923" t="s">
        <v>369</v>
      </c>
      <c r="E2923">
        <v>95.825130000000001</v>
      </c>
      <c r="F2923">
        <v>100</v>
      </c>
      <c r="G2923">
        <v>-38.486005302515402</v>
      </c>
      <c r="H2923">
        <v>-5.2751443756263097</v>
      </c>
      <c r="I2923">
        <v>-31.931276675180399</v>
      </c>
      <c r="J2923">
        <v>-6.8000081525473703</v>
      </c>
      <c r="K2923">
        <v>102.384905477353</v>
      </c>
      <c r="L2923">
        <v>111.390511130166</v>
      </c>
      <c r="M2923">
        <v>36.635792363693596</v>
      </c>
      <c r="N2923">
        <v>1.36288216115661</v>
      </c>
      <c r="O2923">
        <v>44.999999999999901</v>
      </c>
      <c r="P2923">
        <v>12.3595505617977</v>
      </c>
      <c r="Q2923">
        <v>-2.7466887415973001E-2</v>
      </c>
    </row>
    <row r="2924" spans="1:17" hidden="1" x14ac:dyDescent="0.3">
      <c r="A2924" t="s">
        <v>6011</v>
      </c>
      <c r="B2924" t="s">
        <v>6012</v>
      </c>
      <c r="C2924" t="str">
        <f>IFERROR(VLOOKUP(Table1[[#This Row],[Ticker]],[1]!Table1[[Symbol]:[Industry]],2,FALSE),"-")</f>
        <v>-</v>
      </c>
      <c r="E2924">
        <v>95.742588499999997</v>
      </c>
      <c r="F2924">
        <v>102.7</v>
      </c>
      <c r="G2924">
        <v>21.0443222600701</v>
      </c>
      <c r="H2924">
        <v>-18.743149179194599</v>
      </c>
      <c r="I2924">
        <v>36.675200452527299</v>
      </c>
      <c r="J2924">
        <v>-3.2075777779470198</v>
      </c>
      <c r="K2924">
        <v>111.012195843215</v>
      </c>
      <c r="L2924">
        <v>95.507912780519902</v>
      </c>
      <c r="M2924">
        <v>42.544506133595398</v>
      </c>
      <c r="N2924">
        <v>1.5300863301218599</v>
      </c>
      <c r="O2924">
        <v>25.754625121713701</v>
      </c>
      <c r="P2924">
        <v>88.371239911958895</v>
      </c>
      <c r="Q2924">
        <v>2.5105154573839002E-2</v>
      </c>
    </row>
    <row r="2925" spans="1:17" hidden="1" x14ac:dyDescent="0.3">
      <c r="A2925" t="s">
        <v>6013</v>
      </c>
      <c r="B2925" t="s">
        <v>6014</v>
      </c>
      <c r="C2925" t="str">
        <f>IFERROR(VLOOKUP(Table1[[#This Row],[Ticker]],[1]!Table1[[Symbol]:[Industry]],2,FALSE),"-")</f>
        <v>-</v>
      </c>
      <c r="D2925" t="s">
        <v>21</v>
      </c>
      <c r="E2925">
        <v>95.427233999999999</v>
      </c>
      <c r="F2925">
        <v>174.15</v>
      </c>
      <c r="G2925">
        <v>22.542802503231201</v>
      </c>
      <c r="H2925">
        <v>28.517254644268402</v>
      </c>
      <c r="I2925">
        <v>-15.472795245918901</v>
      </c>
      <c r="J2925">
        <v>9.53939660989424</v>
      </c>
      <c r="K2925">
        <v>150.09754355618199</v>
      </c>
      <c r="L2925">
        <v>154.55472740139399</v>
      </c>
      <c r="M2925">
        <v>71.746384868990802</v>
      </c>
      <c r="N2925">
        <v>0.79715061058344605</v>
      </c>
      <c r="O2925">
        <v>37.754809072638501</v>
      </c>
      <c r="P2925">
        <v>56.680161943319803</v>
      </c>
    </row>
    <row r="2926" spans="1:17" hidden="1" x14ac:dyDescent="0.3">
      <c r="A2926" t="s">
        <v>6015</v>
      </c>
      <c r="B2926" t="s">
        <v>6016</v>
      </c>
      <c r="C2926" t="str">
        <f>IFERROR(VLOOKUP(Table1[[#This Row],[Ticker]],[1]!Table1[[Symbol]:[Industry]],2,FALSE),"-")</f>
        <v>-</v>
      </c>
      <c r="E2926">
        <v>95.132026729999893</v>
      </c>
      <c r="F2926">
        <v>133.9</v>
      </c>
      <c r="G2926">
        <v>284.18617367464799</v>
      </c>
      <c r="H2926">
        <v>9.0651882972042195</v>
      </c>
      <c r="I2926">
        <v>190.58363771928899</v>
      </c>
      <c r="J2926">
        <v>-12.3494163315502</v>
      </c>
      <c r="K2926">
        <v>120.055191116435</v>
      </c>
      <c r="L2926">
        <v>82.133461758823799</v>
      </c>
      <c r="M2926">
        <v>34.616970517021898</v>
      </c>
      <c r="N2926">
        <v>1.24084142493412</v>
      </c>
      <c r="O2926">
        <v>15.7206870799103</v>
      </c>
      <c r="P2926">
        <v>359.19067215363498</v>
      </c>
      <c r="Q2926">
        <v>0.12759777029480601</v>
      </c>
    </row>
    <row r="2927" spans="1:17" hidden="1" x14ac:dyDescent="0.3">
      <c r="A2927" t="s">
        <v>6017</v>
      </c>
      <c r="B2927" t="s">
        <v>6018</v>
      </c>
      <c r="C2927" t="str">
        <f>IFERROR(VLOOKUP(Table1[[#This Row],[Ticker]],[1]!Table1[[Symbol]:[Industry]],2,FALSE),"-")</f>
        <v>-</v>
      </c>
      <c r="D2927" t="s">
        <v>557</v>
      </c>
      <c r="E2927">
        <v>95.118936000000005</v>
      </c>
      <c r="F2927">
        <v>139.69999999999999</v>
      </c>
      <c r="G2927">
        <v>90.776894575264606</v>
      </c>
      <c r="H2927">
        <v>2.7175136932526001</v>
      </c>
      <c r="I2927">
        <v>59.100979204696799</v>
      </c>
      <c r="J2927">
        <v>-3.79140371872389</v>
      </c>
      <c r="K2927">
        <v>131.142773294683</v>
      </c>
      <c r="L2927">
        <v>104.40120744774801</v>
      </c>
      <c r="M2927">
        <v>55.4451396038504</v>
      </c>
      <c r="N2927">
        <v>0.18142387619973599</v>
      </c>
      <c r="O2927">
        <v>21.7609162491052</v>
      </c>
      <c r="P2927">
        <v>143.80453752181501</v>
      </c>
      <c r="Q2927">
        <v>0.114945605703591</v>
      </c>
    </row>
    <row r="2928" spans="1:17" hidden="1" x14ac:dyDescent="0.3">
      <c r="A2928" t="s">
        <v>6019</v>
      </c>
      <c r="B2928" t="s">
        <v>6020</v>
      </c>
      <c r="C2928" t="str">
        <f>IFERROR(VLOOKUP(Table1[[#This Row],[Ticker]],[1]!Table1[[Symbol]:[Industry]],2,FALSE),"-")</f>
        <v>-</v>
      </c>
      <c r="D2928" t="s">
        <v>1633</v>
      </c>
      <c r="E2928">
        <v>95.118487040000005</v>
      </c>
      <c r="F2928">
        <v>6730</v>
      </c>
      <c r="G2928">
        <v>-1.82012907806538</v>
      </c>
      <c r="H2928">
        <v>-2.4694122379600998</v>
      </c>
      <c r="I2928">
        <v>6.3318195588635398</v>
      </c>
      <c r="J2928">
        <v>-0.344345711173483</v>
      </c>
      <c r="K2928">
        <v>6565.87963952066</v>
      </c>
      <c r="L2928">
        <v>6112.6103143780201</v>
      </c>
      <c r="M2928">
        <v>55.282251015972101</v>
      </c>
      <c r="N2928">
        <v>0.86665293269372201</v>
      </c>
      <c r="O2928">
        <v>3.7882615156017798</v>
      </c>
      <c r="P2928">
        <v>31.676775582077799</v>
      </c>
      <c r="Q2928">
        <v>-2.1659899071474999E-2</v>
      </c>
    </row>
    <row r="2929" spans="1:17" hidden="1" x14ac:dyDescent="0.3">
      <c r="A2929" t="s">
        <v>6021</v>
      </c>
      <c r="B2929" t="s">
        <v>6022</v>
      </c>
      <c r="C2929" t="str">
        <f>IFERROR(VLOOKUP(Table1[[#This Row],[Ticker]],[1]!Table1[[Symbol]:[Industry]],2,FALSE),"-")</f>
        <v>-</v>
      </c>
      <c r="D2929" t="s">
        <v>97</v>
      </c>
      <c r="E2929">
        <v>94.974000000000004</v>
      </c>
      <c r="F2929">
        <v>220</v>
      </c>
      <c r="G2929">
        <v>-30.4318682161203</v>
      </c>
      <c r="H2929">
        <v>-4.3210109332491502</v>
      </c>
      <c r="I2929">
        <v>-15.612700540796199</v>
      </c>
      <c r="J2929">
        <v>-1.0507150328489701</v>
      </c>
      <c r="K2929">
        <v>221.48058257694601</v>
      </c>
      <c r="L2929">
        <v>221.89357897382001</v>
      </c>
      <c r="M2929">
        <v>81.146072576643405</v>
      </c>
      <c r="N2929">
        <v>0.28708133971291799</v>
      </c>
      <c r="O2929">
        <v>5.4545454545454399</v>
      </c>
      <c r="P2929">
        <v>2.32558139534884</v>
      </c>
    </row>
    <row r="2930" spans="1:17" hidden="1" x14ac:dyDescent="0.3">
      <c r="A2930" t="s">
        <v>6023</v>
      </c>
      <c r="B2930" t="s">
        <v>6024</v>
      </c>
      <c r="C2930" t="str">
        <f>IFERROR(VLOOKUP(Table1[[#This Row],[Ticker]],[1]!Table1[[Symbol]:[Industry]],2,FALSE),"-")</f>
        <v>-</v>
      </c>
      <c r="D2930" t="s">
        <v>258</v>
      </c>
      <c r="E2930">
        <v>94.937857600000001</v>
      </c>
      <c r="F2930">
        <v>97</v>
      </c>
      <c r="G2930">
        <v>22.308678803602898</v>
      </c>
      <c r="H2930">
        <v>-2.6723687799206202</v>
      </c>
      <c r="I2930">
        <v>-20.398363915198001</v>
      </c>
      <c r="J2930">
        <v>-7.7814842636182098</v>
      </c>
      <c r="K2930">
        <v>99.099052254073598</v>
      </c>
      <c r="L2930">
        <v>93.681108009966906</v>
      </c>
      <c r="M2930">
        <v>43.7429469057437</v>
      </c>
      <c r="N2930">
        <v>0.88125940253599799</v>
      </c>
      <c r="O2930">
        <v>27.731958762886599</v>
      </c>
      <c r="P2930">
        <v>61.6666666666666</v>
      </c>
    </row>
    <row r="2931" spans="1:17" hidden="1" x14ac:dyDescent="0.3">
      <c r="A2931" t="s">
        <v>6025</v>
      </c>
      <c r="B2931" t="s">
        <v>6026</v>
      </c>
      <c r="C2931" t="str">
        <f>IFERROR(VLOOKUP(Table1[[#This Row],[Ticker]],[1]!Table1[[Symbol]:[Industry]],2,FALSE),"-")</f>
        <v>-</v>
      </c>
      <c r="D2931" t="s">
        <v>233</v>
      </c>
      <c r="E2931">
        <v>94.754249999999999</v>
      </c>
      <c r="F2931">
        <v>74</v>
      </c>
      <c r="G2931">
        <v>52.858383952298297</v>
      </c>
      <c r="H2931">
        <v>-15.3748425707871</v>
      </c>
      <c r="I2931">
        <v>5.8237331410969997</v>
      </c>
      <c r="J2931">
        <v>-5.4216244806971403E-2</v>
      </c>
      <c r="K2931">
        <v>74.610001990427705</v>
      </c>
      <c r="L2931">
        <v>65.321337560620904</v>
      </c>
      <c r="M2931">
        <v>48.477078280908003</v>
      </c>
      <c r="N2931">
        <v>0.64908273265597005</v>
      </c>
      <c r="O2931">
        <v>16.729729729729701</v>
      </c>
      <c r="P2931">
        <v>104.13793103448199</v>
      </c>
      <c r="Q2931">
        <v>5.1416194869659003E-2</v>
      </c>
    </row>
    <row r="2932" spans="1:17" hidden="1" x14ac:dyDescent="0.3">
      <c r="A2932" t="s">
        <v>6027</v>
      </c>
      <c r="B2932" t="s">
        <v>6028</v>
      </c>
      <c r="C2932" t="str">
        <f>IFERROR(VLOOKUP(Table1[[#This Row],[Ticker]],[1]!Table1[[Symbol]:[Industry]],2,FALSE),"-")</f>
        <v>-</v>
      </c>
      <c r="D2932" t="s">
        <v>49</v>
      </c>
      <c r="E2932">
        <v>94.5</v>
      </c>
      <c r="F2932">
        <v>56.76</v>
      </c>
      <c r="G2932">
        <v>61.286558284914797</v>
      </c>
      <c r="H2932">
        <v>3.8018073145210902</v>
      </c>
      <c r="I2932">
        <v>-3.9275068290288102</v>
      </c>
      <c r="J2932">
        <v>-7.3571666457521996</v>
      </c>
      <c r="K2932">
        <v>56.730224689824603</v>
      </c>
      <c r="L2932">
        <v>53.886146595923996</v>
      </c>
      <c r="M2932">
        <v>84.278181043154405</v>
      </c>
      <c r="N2932">
        <v>1.0520585949453101</v>
      </c>
      <c r="O2932">
        <v>82.787174066243793</v>
      </c>
      <c r="P2932">
        <v>95.724137931034406</v>
      </c>
      <c r="Q2932">
        <v>4.6517478921412003E-2</v>
      </c>
    </row>
    <row r="2933" spans="1:17" hidden="1" x14ac:dyDescent="0.3">
      <c r="A2933" t="s">
        <v>6029</v>
      </c>
      <c r="B2933" t="s">
        <v>6030</v>
      </c>
      <c r="C2933" t="str">
        <f>IFERROR(VLOOKUP(Table1[[#This Row],[Ticker]],[1]!Table1[[Symbol]:[Industry]],2,FALSE),"-")</f>
        <v>-</v>
      </c>
      <c r="E2933">
        <v>94.484095999999994</v>
      </c>
      <c r="F2933">
        <v>38.08</v>
      </c>
      <c r="G2933">
        <v>480.69946329737598</v>
      </c>
      <c r="H2933">
        <v>32.973982190555297</v>
      </c>
      <c r="I2933">
        <v>491.26677111577999</v>
      </c>
      <c r="J2933">
        <v>-12.371008431381901</v>
      </c>
      <c r="K2933">
        <v>26.241219068555498</v>
      </c>
      <c r="L2933">
        <v>13.130596329963501</v>
      </c>
      <c r="M2933">
        <v>58.448151421856501</v>
      </c>
      <c r="N2933">
        <v>0.71981050284865</v>
      </c>
      <c r="O2933">
        <v>11.607142857142801</v>
      </c>
      <c r="P2933">
        <v>997.40634005763604</v>
      </c>
    </row>
    <row r="2934" spans="1:17" hidden="1" x14ac:dyDescent="0.3">
      <c r="A2934" t="s">
        <v>6031</v>
      </c>
      <c r="B2934" t="s">
        <v>6032</v>
      </c>
      <c r="C2934" t="str">
        <f>IFERROR(VLOOKUP(Table1[[#This Row],[Ticker]],[1]!Table1[[Symbol]:[Industry]],2,FALSE),"-")</f>
        <v>-</v>
      </c>
      <c r="D2934" t="s">
        <v>21</v>
      </c>
      <c r="E2934">
        <v>94.425719000000001</v>
      </c>
      <c r="F2934">
        <v>79.569999999999993</v>
      </c>
      <c r="G2934">
        <v>-86.712803111498204</v>
      </c>
      <c r="H2934">
        <v>-18.5828474779963</v>
      </c>
      <c r="I2934">
        <v>-50.198105459211902</v>
      </c>
      <c r="J2934">
        <v>-7.81464542953616E-2</v>
      </c>
      <c r="K2934">
        <v>89.308282286541896</v>
      </c>
      <c r="L2934">
        <v>124.418040660561</v>
      </c>
      <c r="M2934">
        <v>30.816936217736401</v>
      </c>
      <c r="N2934">
        <v>0.62213846690496799</v>
      </c>
      <c r="O2934">
        <v>160.14829709689499</v>
      </c>
      <c r="P2934">
        <v>2.0128205128204999</v>
      </c>
      <c r="Q2934">
        <v>-5.2127218407397001E-2</v>
      </c>
    </row>
    <row r="2935" spans="1:17" hidden="1" x14ac:dyDescent="0.3">
      <c r="A2935" t="s">
        <v>6033</v>
      </c>
      <c r="B2935" t="s">
        <v>6034</v>
      </c>
      <c r="C2935" t="str">
        <f>IFERROR(VLOOKUP(Table1[[#This Row],[Ticker]],[1]!Table1[[Symbol]:[Industry]],2,FALSE),"-")</f>
        <v>-</v>
      </c>
      <c r="D2935" t="s">
        <v>78</v>
      </c>
      <c r="E2935">
        <v>93.949415762000001</v>
      </c>
      <c r="F2935">
        <v>28.81</v>
      </c>
      <c r="G2935">
        <v>-39.153446937699002</v>
      </c>
      <c r="H2935">
        <v>21.5557013955179</v>
      </c>
      <c r="I2935">
        <v>13.1843696066354</v>
      </c>
      <c r="J2935">
        <v>-10.973472014429399</v>
      </c>
      <c r="K2935">
        <v>26.832035196086601</v>
      </c>
      <c r="L2935">
        <v>31.115872051351701</v>
      </c>
      <c r="M2935">
        <v>44.497337938924503</v>
      </c>
      <c r="N2935">
        <v>2.0305090181325101</v>
      </c>
      <c r="O2935">
        <v>31.7250954529677</v>
      </c>
      <c r="P2935">
        <v>37.190476190476097</v>
      </c>
      <c r="Q2935">
        <v>7.5352498901795004E-2</v>
      </c>
    </row>
    <row r="2936" spans="1:17" hidden="1" x14ac:dyDescent="0.3">
      <c r="A2936" t="s">
        <v>6035</v>
      </c>
      <c r="B2936" t="s">
        <v>6036</v>
      </c>
      <c r="C2936" t="str">
        <f>IFERROR(VLOOKUP(Table1[[#This Row],[Ticker]],[1]!Table1[[Symbol]:[Industry]],2,FALSE),"-")</f>
        <v>-</v>
      </c>
      <c r="D2936" t="s">
        <v>422</v>
      </c>
      <c r="E2936">
        <v>93.912000000000006</v>
      </c>
      <c r="F2936">
        <v>223.6</v>
      </c>
      <c r="G2936">
        <v>46.462446091588902</v>
      </c>
      <c r="H2936">
        <v>15.841479771471301</v>
      </c>
      <c r="I2936">
        <v>17.4628169681522</v>
      </c>
      <c r="J2936">
        <v>-1.4729372550711901</v>
      </c>
      <c r="K2936">
        <v>192.88679104405401</v>
      </c>
      <c r="L2936">
        <v>173.070971709346</v>
      </c>
      <c r="M2936">
        <v>67.084679832766497</v>
      </c>
      <c r="N2936">
        <v>3.2532457838737701</v>
      </c>
      <c r="O2936">
        <v>10.9570661896243</v>
      </c>
      <c r="P2936">
        <v>84.717059066501406</v>
      </c>
      <c r="Q2936">
        <v>4.0592109822227003E-2</v>
      </c>
    </row>
    <row r="2937" spans="1:17" hidden="1" x14ac:dyDescent="0.3">
      <c r="A2937" t="s">
        <v>6037</v>
      </c>
      <c r="B2937" t="s">
        <v>6038</v>
      </c>
      <c r="C2937" t="str">
        <f>IFERROR(VLOOKUP(Table1[[#This Row],[Ticker]],[1]!Table1[[Symbol]:[Industry]],2,FALSE),"-")</f>
        <v>-</v>
      </c>
      <c r="E2937">
        <v>93.666668110000003</v>
      </c>
      <c r="F2937">
        <v>104.9</v>
      </c>
      <c r="G2937">
        <v>49.163369879117703</v>
      </c>
      <c r="H2937">
        <v>0.55638656167075795</v>
      </c>
      <c r="I2937">
        <v>-5.94358931327743</v>
      </c>
      <c r="J2937">
        <v>-7.8779877601217096</v>
      </c>
      <c r="K2937">
        <v>103.664964447882</v>
      </c>
      <c r="L2937">
        <v>94.305839205875401</v>
      </c>
      <c r="M2937">
        <v>56.976127088353003</v>
      </c>
      <c r="N2937">
        <v>2.2973545746857602</v>
      </c>
      <c r="O2937">
        <v>30.495710200190601</v>
      </c>
      <c r="P2937">
        <v>90.727272727272705</v>
      </c>
    </row>
    <row r="2938" spans="1:17" hidden="1" x14ac:dyDescent="0.3">
      <c r="A2938" t="s">
        <v>6039</v>
      </c>
      <c r="B2938" t="s">
        <v>6040</v>
      </c>
      <c r="C2938" t="str">
        <f>IFERROR(VLOOKUP(Table1[[#This Row],[Ticker]],[1]!Table1[[Symbol]:[Industry]],2,FALSE),"-")</f>
        <v>-</v>
      </c>
      <c r="E2938">
        <v>93.661553999999995</v>
      </c>
      <c r="F2938">
        <v>294.7</v>
      </c>
      <c r="G2938">
        <v>85.811916703660302</v>
      </c>
      <c r="H2938">
        <v>20.2114748159972</v>
      </c>
      <c r="I2938">
        <v>37.950315419577997</v>
      </c>
      <c r="J2938">
        <v>-9.1116124687464009</v>
      </c>
      <c r="K2938">
        <v>245.240426193361</v>
      </c>
      <c r="L2938">
        <v>213.049074588736</v>
      </c>
      <c r="M2938">
        <v>70.351308145156494</v>
      </c>
      <c r="N2938">
        <v>1.69636093849561</v>
      </c>
      <c r="O2938">
        <v>6.0739735324058399</v>
      </c>
      <c r="P2938">
        <v>123.42683851402499</v>
      </c>
      <c r="Q2938">
        <v>8.1669100556405999E-2</v>
      </c>
    </row>
    <row r="2939" spans="1:17" hidden="1" x14ac:dyDescent="0.3">
      <c r="A2939" t="s">
        <v>6041</v>
      </c>
      <c r="B2939" t="s">
        <v>6042</v>
      </c>
      <c r="C2939" t="str">
        <f>IFERROR(VLOOKUP(Table1[[#This Row],[Ticker]],[1]!Table1[[Symbol]:[Industry]],2,FALSE),"-")</f>
        <v>-</v>
      </c>
      <c r="E2939">
        <v>93.638159999999999</v>
      </c>
      <c r="F2939">
        <v>78.819999999999993</v>
      </c>
      <c r="G2939">
        <v>100.304807187986</v>
      </c>
      <c r="H2939">
        <v>9.1651196780664392</v>
      </c>
      <c r="I2939">
        <v>36.062228349898596</v>
      </c>
      <c r="J2939">
        <v>-7.9420631213801496</v>
      </c>
      <c r="K2939">
        <v>71.900448747845104</v>
      </c>
      <c r="L2939">
        <v>62.148408864101398</v>
      </c>
      <c r="M2939">
        <v>57.516530247461198</v>
      </c>
      <c r="N2939">
        <v>0.31726688258582197</v>
      </c>
      <c r="O2939">
        <v>15.516366404465799</v>
      </c>
      <c r="P2939">
        <v>154.258064516129</v>
      </c>
    </row>
    <row r="2940" spans="1:17" hidden="1" x14ac:dyDescent="0.3">
      <c r="A2940" t="s">
        <v>6043</v>
      </c>
      <c r="B2940" t="s">
        <v>6044</v>
      </c>
      <c r="C2940" t="str">
        <f>IFERROR(VLOOKUP(Table1[[#This Row],[Ticker]],[1]!Table1[[Symbol]:[Industry]],2,FALSE),"-")</f>
        <v>-</v>
      </c>
      <c r="D2940" t="s">
        <v>21</v>
      </c>
      <c r="E2940">
        <v>93.438682499999999</v>
      </c>
      <c r="F2940">
        <v>74.680000000000007</v>
      </c>
      <c r="G2940">
        <v>25.810766768908199</v>
      </c>
      <c r="H2940">
        <v>4.5176555675888697</v>
      </c>
      <c r="I2940">
        <v>-12.0882476278104</v>
      </c>
      <c r="J2940">
        <v>-1.4054647372242199</v>
      </c>
      <c r="K2940">
        <v>71.135262370959495</v>
      </c>
      <c r="L2940">
        <v>58.9746199458909</v>
      </c>
      <c r="M2940">
        <v>36.142832411142201</v>
      </c>
      <c r="N2940">
        <v>0.20417226599180299</v>
      </c>
      <c r="O2940">
        <v>37.252276379217903</v>
      </c>
      <c r="P2940">
        <v>88.348045397225704</v>
      </c>
      <c r="Q2940">
        <v>9.1789755254690006E-3</v>
      </c>
    </row>
    <row r="2941" spans="1:17" hidden="1" x14ac:dyDescent="0.3">
      <c r="A2941" t="s">
        <v>6045</v>
      </c>
      <c r="B2941" t="s">
        <v>6046</v>
      </c>
      <c r="C2941" t="str">
        <f>IFERROR(VLOOKUP(Table1[[#This Row],[Ticker]],[1]!Table1[[Symbol]:[Industry]],2,FALSE),"-")</f>
        <v>-</v>
      </c>
      <c r="E2941">
        <v>93.376946250000003</v>
      </c>
      <c r="F2941">
        <v>273.75</v>
      </c>
      <c r="G2941">
        <v>730.60154108128597</v>
      </c>
      <c r="H2941">
        <v>11.1144842447572</v>
      </c>
      <c r="I2941">
        <v>173.50574866069201</v>
      </c>
      <c r="J2941">
        <v>-1.1222713834750899</v>
      </c>
      <c r="K2941">
        <v>242.415055469999</v>
      </c>
      <c r="L2941">
        <v>161.626532238089</v>
      </c>
      <c r="M2941">
        <v>60.408779008020097</v>
      </c>
      <c r="N2941">
        <v>1.42248139287612</v>
      </c>
      <c r="O2941">
        <v>8.3105022831050093</v>
      </c>
      <c r="P2941">
        <v>756.271504535502</v>
      </c>
      <c r="Q2941">
        <v>0.33646005479769697</v>
      </c>
    </row>
    <row r="2942" spans="1:17" hidden="1" x14ac:dyDescent="0.3">
      <c r="A2942" t="s">
        <v>6047</v>
      </c>
      <c r="B2942" t="s">
        <v>6048</v>
      </c>
      <c r="C2942" t="str">
        <f>IFERROR(VLOOKUP(Table1[[#This Row],[Ticker]],[1]!Table1[[Symbol]:[Industry]],2,FALSE),"-")</f>
        <v>-</v>
      </c>
      <c r="D2942" t="s">
        <v>21</v>
      </c>
      <c r="E2942">
        <v>93.28</v>
      </c>
      <c r="F2942">
        <v>110</v>
      </c>
      <c r="G2942">
        <v>-73.475420156469397</v>
      </c>
      <c r="H2942">
        <v>-2.6622473224307401</v>
      </c>
      <c r="I2942">
        <v>-37.931541120506303</v>
      </c>
      <c r="J2942">
        <v>-8.7028889458924503</v>
      </c>
      <c r="K2942">
        <v>109.434326506159</v>
      </c>
      <c r="L2942">
        <v>124.68331673626901</v>
      </c>
      <c r="M2942">
        <v>59.3895609498026</v>
      </c>
      <c r="N2942">
        <v>1.04132231404958</v>
      </c>
      <c r="O2942">
        <v>95.454545454545396</v>
      </c>
      <c r="P2942">
        <v>13.4020618556701</v>
      </c>
    </row>
    <row r="2943" spans="1:17" hidden="1" x14ac:dyDescent="0.3">
      <c r="A2943" t="s">
        <v>6049</v>
      </c>
      <c r="B2943" t="s">
        <v>6050</v>
      </c>
      <c r="C2943" t="str">
        <f>IFERROR(VLOOKUP(Table1[[#This Row],[Ticker]],[1]!Table1[[Symbol]:[Industry]],2,FALSE),"-")</f>
        <v>-</v>
      </c>
      <c r="D2943" t="s">
        <v>62</v>
      </c>
      <c r="E2943">
        <v>93.266951250000005</v>
      </c>
      <c r="F2943">
        <v>90.95</v>
      </c>
      <c r="G2943">
        <v>36.944018308702397</v>
      </c>
      <c r="H2943">
        <v>10.9348680621846</v>
      </c>
      <c r="I2943">
        <v>24.339717763246899</v>
      </c>
      <c r="J2943">
        <v>-10.072828054962001</v>
      </c>
      <c r="K2943">
        <v>84.291655022757297</v>
      </c>
      <c r="L2943">
        <v>72.6585003112029</v>
      </c>
      <c r="M2943">
        <v>47.794275019536599</v>
      </c>
      <c r="N2943">
        <v>0.45291170356259802</v>
      </c>
      <c r="O2943">
        <v>11.8746564046179</v>
      </c>
      <c r="P2943">
        <v>99.233296823658193</v>
      </c>
      <c r="Q2943">
        <v>7.0314546396203007E-2</v>
      </c>
    </row>
    <row r="2944" spans="1:17" hidden="1" x14ac:dyDescent="0.3">
      <c r="A2944" t="s">
        <v>6051</v>
      </c>
      <c r="B2944" t="s">
        <v>6052</v>
      </c>
      <c r="C2944" t="str">
        <f>IFERROR(VLOOKUP(Table1[[#This Row],[Ticker]],[1]!Table1[[Symbol]:[Industry]],2,FALSE),"-")</f>
        <v>-</v>
      </c>
      <c r="D2944" t="s">
        <v>647</v>
      </c>
      <c r="E2944">
        <v>93.230500000000006</v>
      </c>
      <c r="F2944">
        <v>7.37</v>
      </c>
      <c r="G2944">
        <v>-49.690582010916501</v>
      </c>
      <c r="H2944">
        <v>13.2501030390721</v>
      </c>
      <c r="I2944">
        <v>-29.375985564950799</v>
      </c>
      <c r="J2944">
        <v>-5.3007150328489701</v>
      </c>
      <c r="K2944">
        <v>7.2305587808633698</v>
      </c>
      <c r="L2944">
        <v>8.9455875226057593</v>
      </c>
      <c r="M2944">
        <v>36.393530097842302</v>
      </c>
      <c r="N2944">
        <v>0.91007258483932896</v>
      </c>
      <c r="O2944">
        <v>47.896879240162797</v>
      </c>
      <c r="P2944">
        <v>27.068965517241299</v>
      </c>
      <c r="Q2944">
        <v>-0.183813176408124</v>
      </c>
    </row>
    <row r="2945" spans="1:17" hidden="1" x14ac:dyDescent="0.3">
      <c r="A2945" t="s">
        <v>6053</v>
      </c>
      <c r="B2945" t="s">
        <v>6054</v>
      </c>
      <c r="C2945" t="str">
        <f>IFERROR(VLOOKUP(Table1[[#This Row],[Ticker]],[1]!Table1[[Symbol]:[Industry]],2,FALSE),"-")</f>
        <v>-</v>
      </c>
      <c r="D2945" t="s">
        <v>46</v>
      </c>
      <c r="E2945">
        <v>93.105873629999905</v>
      </c>
      <c r="F2945">
        <v>0.67</v>
      </c>
      <c r="G2945">
        <v>65.758607974355897</v>
      </c>
      <c r="H2945">
        <v>-16.619737200973201</v>
      </c>
      <c r="I2945">
        <v>10.5533073643421</v>
      </c>
      <c r="J2945">
        <v>-3.9492657574866401</v>
      </c>
      <c r="K2945">
        <v>0.67439182684089505</v>
      </c>
      <c r="L2945">
        <v>0.58136695169955499</v>
      </c>
      <c r="M2945">
        <v>32.083352977289401</v>
      </c>
      <c r="N2945">
        <v>0.27754327990017102</v>
      </c>
      <c r="O2945">
        <v>41.7910447761193</v>
      </c>
      <c r="P2945">
        <v>123.333333333333</v>
      </c>
      <c r="Q2945">
        <v>8.7314736858876002E-2</v>
      </c>
    </row>
    <row r="2946" spans="1:17" hidden="1" x14ac:dyDescent="0.3">
      <c r="A2946" t="s">
        <v>6055</v>
      </c>
      <c r="B2946" t="s">
        <v>6056</v>
      </c>
      <c r="C2946" t="str">
        <f>IFERROR(VLOOKUP(Table1[[#This Row],[Ticker]],[1]!Table1[[Symbol]:[Industry]],2,FALSE),"-")</f>
        <v>-</v>
      </c>
      <c r="D2946" t="s">
        <v>557</v>
      </c>
      <c r="E2946">
        <v>92.766841650000003</v>
      </c>
      <c r="F2946">
        <v>88.5</v>
      </c>
      <c r="G2946">
        <v>169.13350090287901</v>
      </c>
      <c r="H2946">
        <v>42.429814870695203</v>
      </c>
      <c r="I2946">
        <v>58.9929170044134</v>
      </c>
      <c r="J2946">
        <v>17.345006892284701</v>
      </c>
      <c r="K2946">
        <v>66.606263337941598</v>
      </c>
      <c r="L2946">
        <v>56.190558621960903</v>
      </c>
      <c r="M2946">
        <v>81.079846387201002</v>
      </c>
      <c r="N2946">
        <v>4.3369138796276996</v>
      </c>
      <c r="O2946">
        <v>9.5932203389830395</v>
      </c>
      <c r="P2946">
        <v>205.172413793103</v>
      </c>
      <c r="Q2946">
        <v>4.1401985905805003E-2</v>
      </c>
    </row>
    <row r="2947" spans="1:17" hidden="1" x14ac:dyDescent="0.3">
      <c r="A2947" t="s">
        <v>6057</v>
      </c>
      <c r="B2947" t="s">
        <v>6058</v>
      </c>
      <c r="C2947" t="str">
        <f>IFERROR(VLOOKUP(Table1[[#This Row],[Ticker]],[1]!Table1[[Symbol]:[Industry]],2,FALSE),"-")</f>
        <v>-</v>
      </c>
      <c r="E2947">
        <v>92.54025</v>
      </c>
      <c r="F2947">
        <v>55</v>
      </c>
      <c r="G2947">
        <v>-8.6486868584708603</v>
      </c>
      <c r="H2947">
        <v>-12.1850393452227</v>
      </c>
      <c r="I2947">
        <v>-11.2648744538396</v>
      </c>
      <c r="J2947">
        <v>-6.3537453358792702</v>
      </c>
      <c r="K2947">
        <v>50.892140280041403</v>
      </c>
      <c r="L2947">
        <v>49.613767979195899</v>
      </c>
      <c r="M2947">
        <v>60.284881478550197</v>
      </c>
      <c r="N2947">
        <v>2.8440832910106599</v>
      </c>
      <c r="O2947">
        <v>10.527272727272701</v>
      </c>
      <c r="P2947">
        <v>36.713895103156801</v>
      </c>
    </row>
    <row r="2948" spans="1:17" hidden="1" x14ac:dyDescent="0.3">
      <c r="A2948" t="s">
        <v>6059</v>
      </c>
      <c r="B2948" t="s">
        <v>6060</v>
      </c>
      <c r="C2948" t="str">
        <f>IFERROR(VLOOKUP(Table1[[#This Row],[Ticker]],[1]!Table1[[Symbol]:[Industry]],2,FALSE),"-")</f>
        <v>-</v>
      </c>
      <c r="D2948" t="s">
        <v>6061</v>
      </c>
      <c r="E2948">
        <v>92.5282974</v>
      </c>
      <c r="F2948">
        <v>120.05</v>
      </c>
      <c r="G2948">
        <v>-44.003296787548798</v>
      </c>
      <c r="H2948">
        <v>5.7486838516583196</v>
      </c>
      <c r="I2948">
        <v>-46.825797695922297</v>
      </c>
      <c r="J2948">
        <v>-2.2271856210842702</v>
      </c>
      <c r="K2948">
        <v>119.883518528387</v>
      </c>
      <c r="M2948">
        <v>49.5596891308831</v>
      </c>
      <c r="N2948">
        <v>1.0589148892110101</v>
      </c>
      <c r="O2948">
        <v>74.927113702623899</v>
      </c>
      <c r="P2948">
        <v>33.166943982251702</v>
      </c>
    </row>
    <row r="2949" spans="1:17" hidden="1" x14ac:dyDescent="0.3">
      <c r="A2949" t="s">
        <v>6062</v>
      </c>
      <c r="B2949" t="s">
        <v>6063</v>
      </c>
      <c r="C2949" t="str">
        <f>IFERROR(VLOOKUP(Table1[[#This Row],[Ticker]],[1]!Table1[[Symbol]:[Industry]],2,FALSE),"-")</f>
        <v>-</v>
      </c>
      <c r="E2949">
        <v>92.5</v>
      </c>
      <c r="F2949">
        <v>185</v>
      </c>
      <c r="G2949">
        <v>110.721552007067</v>
      </c>
      <c r="H2949">
        <v>-1.5472145564545801</v>
      </c>
      <c r="I2949">
        <v>66.790948452801203</v>
      </c>
      <c r="J2949">
        <v>-1.2993338173793501</v>
      </c>
      <c r="K2949">
        <v>165.49722190525901</v>
      </c>
      <c r="L2949">
        <v>128.657101638646</v>
      </c>
      <c r="M2949">
        <v>62.897670312335798</v>
      </c>
      <c r="N2949">
        <v>0.69363509446277705</v>
      </c>
      <c r="O2949">
        <v>11.2162162162162</v>
      </c>
      <c r="P2949">
        <v>191.522218720453</v>
      </c>
      <c r="Q2949">
        <v>0.15092456199757601</v>
      </c>
    </row>
    <row r="2950" spans="1:17" hidden="1" x14ac:dyDescent="0.3">
      <c r="A2950" t="s">
        <v>6064</v>
      </c>
      <c r="B2950" t="s">
        <v>6065</v>
      </c>
      <c r="C2950" t="str">
        <f>IFERROR(VLOOKUP(Table1[[#This Row],[Ticker]],[1]!Table1[[Symbol]:[Industry]],2,FALSE),"-")</f>
        <v>-</v>
      </c>
      <c r="D2950" t="s">
        <v>647</v>
      </c>
      <c r="E2950">
        <v>92.430369667999997</v>
      </c>
      <c r="F2950">
        <v>1.24</v>
      </c>
      <c r="G2950">
        <v>-112.082582822343</v>
      </c>
      <c r="H2950">
        <v>-34.8354354060234</v>
      </c>
      <c r="I2950">
        <v>-25.863547733288001</v>
      </c>
      <c r="J2950">
        <v>-19.842661341573798</v>
      </c>
      <c r="K2950">
        <v>1.5273594369785899</v>
      </c>
      <c r="L2950">
        <v>2.6360442763511398</v>
      </c>
      <c r="M2950">
        <v>17.365893015968201</v>
      </c>
      <c r="N2950">
        <v>2.8776676334889899</v>
      </c>
      <c r="O2950">
        <v>760.76205907338101</v>
      </c>
      <c r="P2950">
        <v>19.7911227154047</v>
      </c>
      <c r="Q2950">
        <v>6.1397467335343001E-2</v>
      </c>
    </row>
    <row r="2951" spans="1:17" hidden="1" x14ac:dyDescent="0.3">
      <c r="A2951" t="s">
        <v>6066</v>
      </c>
      <c r="B2951" t="s">
        <v>6067</v>
      </c>
      <c r="C2951" t="str">
        <f>IFERROR(VLOOKUP(Table1[[#This Row],[Ticker]],[1]!Table1[[Symbol]:[Industry]],2,FALSE),"-")</f>
        <v>-</v>
      </c>
      <c r="D2951" t="s">
        <v>253</v>
      </c>
      <c r="E2951">
        <v>92.308305250000004</v>
      </c>
      <c r="F2951">
        <v>258.64999999999998</v>
      </c>
      <c r="G2951">
        <v>208.54634356219401</v>
      </c>
      <c r="H2951">
        <v>-4.6760472161575004</v>
      </c>
      <c r="I2951">
        <v>210.63929480565</v>
      </c>
      <c r="J2951">
        <v>8.7553914971264994</v>
      </c>
      <c r="K2951">
        <v>194.57638180939799</v>
      </c>
      <c r="L2951">
        <v>120.972049256712</v>
      </c>
      <c r="M2951">
        <v>85.475253351656306</v>
      </c>
      <c r="N2951">
        <v>1.30434362804918</v>
      </c>
      <c r="O2951">
        <v>0</v>
      </c>
      <c r="P2951">
        <v>470.71932921447399</v>
      </c>
      <c r="Q2951">
        <v>0.20116601149277399</v>
      </c>
    </row>
    <row r="2952" spans="1:17" hidden="1" x14ac:dyDescent="0.3">
      <c r="A2952" t="s">
        <v>6068</v>
      </c>
      <c r="B2952" t="s">
        <v>6069</v>
      </c>
      <c r="C2952" t="str">
        <f>IFERROR(VLOOKUP(Table1[[#This Row],[Ticker]],[1]!Table1[[Symbol]:[Industry]],2,FALSE),"-")</f>
        <v>-</v>
      </c>
      <c r="D2952" t="s">
        <v>125</v>
      </c>
      <c r="E2952">
        <v>92.29646975</v>
      </c>
      <c r="F2952">
        <v>167.5</v>
      </c>
      <c r="G2952">
        <v>132.498963796092</v>
      </c>
      <c r="H2952">
        <v>-0.23775463720186399</v>
      </c>
      <c r="I2952">
        <v>35.253669982829301</v>
      </c>
      <c r="J2952">
        <v>-3.1196805500903499</v>
      </c>
      <c r="K2952">
        <v>158.66874999924201</v>
      </c>
      <c r="L2952">
        <v>127.332323595105</v>
      </c>
      <c r="M2952">
        <v>52.730362578679703</v>
      </c>
      <c r="N2952">
        <v>0.495867044649271</v>
      </c>
      <c r="O2952">
        <v>8.6268656716417897</v>
      </c>
      <c r="P2952">
        <v>179.166666666666</v>
      </c>
      <c r="Q2952">
        <v>7.8263284196705002E-2</v>
      </c>
    </row>
    <row r="2953" spans="1:17" hidden="1" x14ac:dyDescent="0.3">
      <c r="A2953" t="s">
        <v>6070</v>
      </c>
      <c r="B2953" t="s">
        <v>6071</v>
      </c>
      <c r="C2953" t="str">
        <f>IFERROR(VLOOKUP(Table1[[#This Row],[Ticker]],[1]!Table1[[Symbol]:[Industry]],2,FALSE),"-")</f>
        <v>-</v>
      </c>
      <c r="D2953" t="s">
        <v>78</v>
      </c>
      <c r="E2953">
        <v>92.153068410000003</v>
      </c>
      <c r="F2953">
        <v>10.48</v>
      </c>
      <c r="G2953">
        <v>118.050966778342</v>
      </c>
      <c r="H2953">
        <v>51.174749014565599</v>
      </c>
      <c r="I2953">
        <v>38.449411260445999</v>
      </c>
      <c r="J2953">
        <v>-16.261071019903898</v>
      </c>
      <c r="K2953">
        <v>8.1551041713722601</v>
      </c>
      <c r="L2953">
        <v>6.7779413704246902</v>
      </c>
      <c r="M2953">
        <v>58.071301803169199</v>
      </c>
      <c r="N2953">
        <v>1.90324298872722</v>
      </c>
      <c r="O2953">
        <v>23.759541984732799</v>
      </c>
      <c r="P2953">
        <v>152.53012048192701</v>
      </c>
      <c r="Q2953">
        <v>0.12145334622373601</v>
      </c>
    </row>
    <row r="2954" spans="1:17" hidden="1" x14ac:dyDescent="0.3">
      <c r="A2954" t="s">
        <v>6072</v>
      </c>
      <c r="B2954" t="s">
        <v>6073</v>
      </c>
      <c r="C2954" t="str">
        <f>IFERROR(VLOOKUP(Table1[[#This Row],[Ticker]],[1]!Table1[[Symbol]:[Industry]],2,FALSE),"-")</f>
        <v>-</v>
      </c>
      <c r="D2954" t="s">
        <v>156</v>
      </c>
      <c r="E2954">
        <v>92.035579420000005</v>
      </c>
      <c r="F2954">
        <v>1442.2</v>
      </c>
      <c r="G2954">
        <v>43.990644745302099</v>
      </c>
      <c r="H2954">
        <v>6.1779812409521604</v>
      </c>
      <c r="I2954">
        <v>-17.700582251945299</v>
      </c>
      <c r="J2954">
        <v>-7.18942471026834</v>
      </c>
      <c r="K2954">
        <v>1425.4858413905199</v>
      </c>
      <c r="L2954">
        <v>1346.24959573669</v>
      </c>
      <c r="M2954">
        <v>51.318566247940197</v>
      </c>
      <c r="N2954">
        <v>0.35013325263850797</v>
      </c>
      <c r="O2954">
        <v>29.0979059769796</v>
      </c>
      <c r="P2954">
        <v>92.421614409606406</v>
      </c>
      <c r="Q2954">
        <v>9.1566042977572995E-2</v>
      </c>
    </row>
    <row r="2955" spans="1:17" hidden="1" x14ac:dyDescent="0.3">
      <c r="A2955" t="s">
        <v>6074</v>
      </c>
      <c r="B2955" t="s">
        <v>6075</v>
      </c>
      <c r="C2955" t="str">
        <f>IFERROR(VLOOKUP(Table1[[#This Row],[Ticker]],[1]!Table1[[Symbol]:[Industry]],2,FALSE),"-")</f>
        <v>-</v>
      </c>
      <c r="E2955">
        <v>92.035159759999999</v>
      </c>
      <c r="F2955">
        <v>11.14</v>
      </c>
      <c r="G2955">
        <v>-26.373569434866301</v>
      </c>
      <c r="H2955">
        <v>-2.8255467559165099</v>
      </c>
      <c r="I2955">
        <v>-49.615732229157899</v>
      </c>
      <c r="J2955">
        <v>-8.7615584063429495</v>
      </c>
      <c r="K2955">
        <v>11.5107671412737</v>
      </c>
      <c r="L2955">
        <v>11.861198038994999</v>
      </c>
      <c r="M2955">
        <v>36.673598624139103</v>
      </c>
      <c r="N2955">
        <v>1.42607784681493</v>
      </c>
      <c r="O2955">
        <v>77.199281867145402</v>
      </c>
      <c r="P2955">
        <v>17.758985200845601</v>
      </c>
      <c r="Q2955">
        <v>0.135435057100913</v>
      </c>
    </row>
    <row r="2956" spans="1:17" hidden="1" x14ac:dyDescent="0.3">
      <c r="A2956" t="s">
        <v>6076</v>
      </c>
      <c r="B2956" t="s">
        <v>6077</v>
      </c>
      <c r="C2956" t="str">
        <f>IFERROR(VLOOKUP(Table1[[#This Row],[Ticker]],[1]!Table1[[Symbol]:[Industry]],2,FALSE),"-")</f>
        <v>-</v>
      </c>
      <c r="D2956" t="s">
        <v>244</v>
      </c>
      <c r="E2956">
        <v>91.898399999999995</v>
      </c>
      <c r="F2956">
        <v>14.16</v>
      </c>
      <c r="G2956">
        <v>31.140667775020301</v>
      </c>
      <c r="H2956">
        <v>12.9100298395789</v>
      </c>
      <c r="I2956">
        <v>77.989335650410496</v>
      </c>
      <c r="J2956">
        <v>-0.386508390782559</v>
      </c>
      <c r="K2956">
        <v>12.2439243936299</v>
      </c>
      <c r="L2956">
        <v>9.5521737733665795</v>
      </c>
      <c r="M2956">
        <v>68.271528374735198</v>
      </c>
      <c r="N2956">
        <v>0.735452201435562</v>
      </c>
      <c r="O2956">
        <v>1.6949152542372801</v>
      </c>
      <c r="P2956">
        <v>132.93304819871599</v>
      </c>
    </row>
    <row r="2957" spans="1:17" hidden="1" x14ac:dyDescent="0.3">
      <c r="A2957" t="s">
        <v>6078</v>
      </c>
      <c r="B2957" t="s">
        <v>6079</v>
      </c>
      <c r="C2957" t="str">
        <f>IFERROR(VLOOKUP(Table1[[#This Row],[Ticker]],[1]!Table1[[Symbol]:[Industry]],2,FALSE),"-")</f>
        <v>-</v>
      </c>
      <c r="D2957" t="s">
        <v>258</v>
      </c>
      <c r="E2957">
        <v>91.882129550000002</v>
      </c>
      <c r="F2957">
        <v>69</v>
      </c>
      <c r="G2957">
        <v>42.622719472613703</v>
      </c>
      <c r="H2957">
        <v>37.3057013955179</v>
      </c>
      <c r="I2957">
        <v>-14.896159370040801</v>
      </c>
      <c r="J2957">
        <v>19.231471916004601</v>
      </c>
      <c r="K2957">
        <v>58.368693732794199</v>
      </c>
      <c r="L2957">
        <v>60.715876258222401</v>
      </c>
      <c r="M2957">
        <v>84.020880046364297</v>
      </c>
      <c r="N2957">
        <v>2.1112012987012898</v>
      </c>
      <c r="O2957">
        <v>39.130434782608603</v>
      </c>
      <c r="P2957">
        <v>89.041095890410901</v>
      </c>
    </row>
    <row r="2958" spans="1:17" hidden="1" x14ac:dyDescent="0.3">
      <c r="A2958" t="s">
        <v>6080</v>
      </c>
      <c r="B2958" t="s">
        <v>6081</v>
      </c>
      <c r="C2958" t="str">
        <f>IFERROR(VLOOKUP(Table1[[#This Row],[Ticker]],[1]!Table1[[Symbol]:[Industry]],2,FALSE),"-")</f>
        <v>-</v>
      </c>
      <c r="D2958" t="s">
        <v>258</v>
      </c>
      <c r="E2958">
        <v>91.809932849999996</v>
      </c>
      <c r="F2958">
        <v>37.89</v>
      </c>
      <c r="G2958">
        <v>48.536933097508502</v>
      </c>
      <c r="H2958">
        <v>2.2574008163857102</v>
      </c>
      <c r="I2958">
        <v>-20.073538713767402</v>
      </c>
      <c r="J2958">
        <v>-2.28593185282269</v>
      </c>
      <c r="K2958">
        <v>35.9830876355391</v>
      </c>
      <c r="L2958">
        <v>33.8826366536927</v>
      </c>
      <c r="M2958">
        <v>65.368133948750497</v>
      </c>
      <c r="N2958">
        <v>0.86772971296132295</v>
      </c>
      <c r="O2958">
        <v>34.600158353127398</v>
      </c>
      <c r="P2958">
        <v>87.574257425742502</v>
      </c>
      <c r="Q2958">
        <v>6.1011101558024999E-2</v>
      </c>
    </row>
    <row r="2959" spans="1:17" hidden="1" x14ac:dyDescent="0.3">
      <c r="A2959" t="s">
        <v>6082</v>
      </c>
      <c r="B2959" t="s">
        <v>6083</v>
      </c>
      <c r="C2959" t="str">
        <f>IFERROR(VLOOKUP(Table1[[#This Row],[Ticker]],[1]!Table1[[Symbol]:[Industry]],2,FALSE),"-")</f>
        <v>-</v>
      </c>
      <c r="D2959" t="s">
        <v>1394</v>
      </c>
      <c r="E2959">
        <v>91.524600000000007</v>
      </c>
      <c r="F2959">
        <v>59.82</v>
      </c>
      <c r="G2959">
        <v>14.4237133607727</v>
      </c>
      <c r="H2959">
        <v>3.3213954715568801</v>
      </c>
      <c r="I2959">
        <v>-19.234105223070401</v>
      </c>
      <c r="J2959">
        <v>-1.40931323985794</v>
      </c>
      <c r="K2959">
        <v>56.455252021913303</v>
      </c>
      <c r="L2959">
        <v>53.189609371881701</v>
      </c>
      <c r="M2959">
        <v>51.315044954792398</v>
      </c>
      <c r="N2959">
        <v>1.61191108405468</v>
      </c>
      <c r="O2959">
        <v>15.8475426278836</v>
      </c>
      <c r="P2959">
        <v>45.5474452554744</v>
      </c>
      <c r="Q2959">
        <v>-3.2444860662474997E-2</v>
      </c>
    </row>
    <row r="2960" spans="1:17" hidden="1" x14ac:dyDescent="0.3">
      <c r="A2960" t="s">
        <v>6084</v>
      </c>
      <c r="B2960" t="s">
        <v>6085</v>
      </c>
      <c r="C2960" t="str">
        <f>IFERROR(VLOOKUP(Table1[[#This Row],[Ticker]],[1]!Table1[[Symbol]:[Industry]],2,FALSE),"-")</f>
        <v>-</v>
      </c>
      <c r="E2960">
        <v>91.461299999999994</v>
      </c>
      <c r="F2960">
        <v>44.9</v>
      </c>
      <c r="G2960">
        <v>61.413369879117703</v>
      </c>
      <c r="H2960">
        <v>-4.9998541600375797</v>
      </c>
      <c r="I2960">
        <v>-4.3601125490777903</v>
      </c>
      <c r="J2960">
        <v>-1.0507150328489701</v>
      </c>
      <c r="K2960">
        <v>44.861922443446197</v>
      </c>
      <c r="L2960">
        <v>39.992649660934902</v>
      </c>
      <c r="M2960">
        <v>53.4643951709661</v>
      </c>
      <c r="N2960">
        <v>1.36363636363636</v>
      </c>
      <c r="O2960">
        <v>16.4810690423162</v>
      </c>
      <c r="P2960">
        <v>87.0833333333333</v>
      </c>
    </row>
    <row r="2961" spans="1:17" hidden="1" x14ac:dyDescent="0.3">
      <c r="A2961" t="s">
        <v>6086</v>
      </c>
      <c r="B2961" t="s">
        <v>6087</v>
      </c>
      <c r="C2961" t="str">
        <f>IFERROR(VLOOKUP(Table1[[#This Row],[Ticker]],[1]!Table1[[Symbol]:[Industry]],2,FALSE),"-")</f>
        <v>-</v>
      </c>
      <c r="E2961">
        <v>91.336708889999997</v>
      </c>
      <c r="F2961">
        <v>72.900000000000006</v>
      </c>
      <c r="G2961">
        <v>617.44930260083004</v>
      </c>
      <c r="H2961">
        <v>4.2495104836545998</v>
      </c>
      <c r="I2961">
        <v>255.250962650232</v>
      </c>
      <c r="J2961">
        <v>-3.7188337369056002</v>
      </c>
      <c r="K2961">
        <v>62.446609508381499</v>
      </c>
      <c r="L2961">
        <v>40.389869450979901</v>
      </c>
      <c r="M2961">
        <v>68.769784462489895</v>
      </c>
      <c r="N2961">
        <v>0.47637536901945798</v>
      </c>
      <c r="O2961">
        <v>2.7709190672153601</v>
      </c>
      <c r="P2961">
        <v>643.11926605504595</v>
      </c>
      <c r="Q2961">
        <v>0.20368298844916399</v>
      </c>
    </row>
    <row r="2962" spans="1:17" hidden="1" x14ac:dyDescent="0.3">
      <c r="A2962" t="s">
        <v>6088</v>
      </c>
      <c r="B2962" t="s">
        <v>6089</v>
      </c>
      <c r="C2962" t="str">
        <f>IFERROR(VLOOKUP(Table1[[#This Row],[Ticker]],[1]!Table1[[Symbol]:[Industry]],2,FALSE),"-")</f>
        <v>-</v>
      </c>
      <c r="D2962" t="s">
        <v>647</v>
      </c>
      <c r="E2962">
        <v>91.205233919999998</v>
      </c>
      <c r="F2962">
        <v>84.66</v>
      </c>
      <c r="G2962">
        <v>-24.037310392990999</v>
      </c>
      <c r="H2962">
        <v>-3.90858431876774</v>
      </c>
      <c r="I2962">
        <v>-19.422826287209201</v>
      </c>
      <c r="J2962">
        <v>-1.7189448101057101</v>
      </c>
      <c r="K2962">
        <v>84.972469720344904</v>
      </c>
      <c r="L2962">
        <v>85.695964971788896</v>
      </c>
      <c r="M2962">
        <v>47.476550299374097</v>
      </c>
      <c r="N2962">
        <v>0.59144264328160401</v>
      </c>
      <c r="O2962">
        <v>23.6711552090715</v>
      </c>
      <c r="P2962">
        <v>9.9480519480519494</v>
      </c>
      <c r="Q2962">
        <v>-7.2904714723247999E-2</v>
      </c>
    </row>
    <row r="2963" spans="1:17" hidden="1" x14ac:dyDescent="0.3">
      <c r="A2963" t="s">
        <v>6090</v>
      </c>
      <c r="B2963" t="s">
        <v>6091</v>
      </c>
      <c r="C2963" t="str">
        <f>IFERROR(VLOOKUP(Table1[[#This Row],[Ticker]],[1]!Table1[[Symbol]:[Industry]],2,FALSE),"-")</f>
        <v>-</v>
      </c>
      <c r="D2963" t="s">
        <v>557</v>
      </c>
      <c r="E2963">
        <v>91.026641745000006</v>
      </c>
      <c r="F2963">
        <v>127.53</v>
      </c>
      <c r="G2963">
        <v>118.406591569707</v>
      </c>
      <c r="H2963">
        <v>19.793245593525</v>
      </c>
      <c r="I2963">
        <v>48.147625546160299</v>
      </c>
      <c r="J2963">
        <v>0.91471238841553204</v>
      </c>
      <c r="K2963">
        <v>107.13489337966401</v>
      </c>
      <c r="L2963">
        <v>86.767263073446003</v>
      </c>
      <c r="M2963">
        <v>70.048453473265099</v>
      </c>
      <c r="N2963">
        <v>1.7531604593921599</v>
      </c>
      <c r="O2963">
        <v>8.40586528659923</v>
      </c>
      <c r="P2963">
        <v>169.334741288278</v>
      </c>
      <c r="Q2963">
        <v>0.11651748970348599</v>
      </c>
    </row>
    <row r="2964" spans="1:17" hidden="1" x14ac:dyDescent="0.3">
      <c r="A2964" t="s">
        <v>6092</v>
      </c>
      <c r="B2964" t="s">
        <v>6093</v>
      </c>
      <c r="C2964" t="str">
        <f>IFERROR(VLOOKUP(Table1[[#This Row],[Ticker]],[1]!Table1[[Symbol]:[Industry]],2,FALSE),"-")</f>
        <v>-</v>
      </c>
      <c r="D2964" t="s">
        <v>713</v>
      </c>
      <c r="E2964">
        <v>90.884969691999999</v>
      </c>
      <c r="F2964">
        <v>44.61</v>
      </c>
      <c r="G2964">
        <v>12.100265081917801</v>
      </c>
      <c r="H2964">
        <v>-3.6655121012289</v>
      </c>
      <c r="I2964">
        <v>15.288317035522001</v>
      </c>
      <c r="J2964">
        <v>-0.48638094707019702</v>
      </c>
      <c r="K2964">
        <v>43.368092536093201</v>
      </c>
      <c r="L2964">
        <v>39.0386540867703</v>
      </c>
      <c r="M2964">
        <v>59.271834326705303</v>
      </c>
      <c r="N2964">
        <v>0.58028540992205302</v>
      </c>
      <c r="O2964">
        <v>5.1333781663304103</v>
      </c>
      <c r="P2964">
        <v>45.026007802340601</v>
      </c>
    </row>
    <row r="2965" spans="1:17" hidden="1" x14ac:dyDescent="0.3">
      <c r="A2965" t="s">
        <v>6094</v>
      </c>
      <c r="B2965" t="s">
        <v>6095</v>
      </c>
      <c r="C2965" t="str">
        <f>IFERROR(VLOOKUP(Table1[[#This Row],[Ticker]],[1]!Table1[[Symbol]:[Industry]],2,FALSE),"-")</f>
        <v>-</v>
      </c>
      <c r="E2965">
        <v>90.764925000000005</v>
      </c>
      <c r="F2965">
        <v>126.15</v>
      </c>
      <c r="G2965">
        <v>34.013580849581899</v>
      </c>
      <c r="H2965">
        <v>-8.8012568916728604</v>
      </c>
      <c r="I2965">
        <v>-48.503680423988897</v>
      </c>
      <c r="J2965">
        <v>5.1584352939483997</v>
      </c>
      <c r="K2965">
        <v>139.87024378702301</v>
      </c>
      <c r="L2965">
        <v>155.654654374968</v>
      </c>
      <c r="M2965">
        <v>47.912287231168598</v>
      </c>
      <c r="N2965">
        <v>1.0325287438405999</v>
      </c>
      <c r="O2965">
        <v>106.85691636940101</v>
      </c>
      <c r="P2965">
        <v>63.831168831168803</v>
      </c>
      <c r="Q2965">
        <v>0.110163352320234</v>
      </c>
    </row>
    <row r="2966" spans="1:17" hidden="1" x14ac:dyDescent="0.3">
      <c r="A2966" t="s">
        <v>6096</v>
      </c>
      <c r="B2966" t="s">
        <v>6097</v>
      </c>
      <c r="C2966" t="str">
        <f>IFERROR(VLOOKUP(Table1[[#This Row],[Ticker]],[1]!Table1[[Symbol]:[Industry]],2,FALSE),"-")</f>
        <v>-</v>
      </c>
      <c r="E2966">
        <v>90.711816999999996</v>
      </c>
      <c r="F2966">
        <v>1.39</v>
      </c>
      <c r="G2966">
        <v>39.806227021974898</v>
      </c>
      <c r="H2966">
        <v>17.543796633613201</v>
      </c>
      <c r="I2966">
        <v>-25.988800834207701</v>
      </c>
      <c r="J2966">
        <v>-23.209805941939798</v>
      </c>
      <c r="K2966">
        <v>1.2209765054350501</v>
      </c>
      <c r="L2966">
        <v>1.11873735192377</v>
      </c>
      <c r="M2966">
        <v>55.248020475985697</v>
      </c>
      <c r="N2966">
        <v>3.4017050586358701</v>
      </c>
      <c r="O2966">
        <v>33.093525179856101</v>
      </c>
      <c r="P2966">
        <v>104.41176470588201</v>
      </c>
      <c r="Q2966">
        <v>5.3062265023887001E-2</v>
      </c>
    </row>
    <row r="2967" spans="1:17" hidden="1" x14ac:dyDescent="0.3">
      <c r="A2967" t="s">
        <v>6098</v>
      </c>
      <c r="B2967" t="s">
        <v>6099</v>
      </c>
      <c r="C2967" t="str">
        <f>IFERROR(VLOOKUP(Table1[[#This Row],[Ticker]],[1]!Table1[[Symbol]:[Industry]],2,FALSE),"-")</f>
        <v>-</v>
      </c>
      <c r="E2967">
        <v>90.473449729999999</v>
      </c>
      <c r="F2967">
        <v>10.1</v>
      </c>
      <c r="G2967">
        <v>-40.445381992394402</v>
      </c>
      <c r="H2967">
        <v>-14.2627267887638</v>
      </c>
      <c r="I2967">
        <v>-38.999973638118497</v>
      </c>
      <c r="J2967">
        <v>-5.6221436042775501</v>
      </c>
      <c r="K2967">
        <v>11.088845095993699</v>
      </c>
      <c r="L2967">
        <v>12.463193857108299</v>
      </c>
      <c r="M2967">
        <v>44.213430828404</v>
      </c>
      <c r="N2967">
        <v>0.53185825124660402</v>
      </c>
      <c r="O2967">
        <v>86.395157734396903</v>
      </c>
      <c r="P2967">
        <v>9.07127429805616</v>
      </c>
      <c r="Q2967">
        <v>7.4011089445093006E-2</v>
      </c>
    </row>
    <row r="2968" spans="1:17" hidden="1" x14ac:dyDescent="0.3">
      <c r="A2968" t="s">
        <v>6100</v>
      </c>
      <c r="B2968" t="s">
        <v>6101</v>
      </c>
      <c r="C2968" t="str">
        <f>IFERROR(VLOOKUP(Table1[[#This Row],[Ticker]],[1]!Table1[[Symbol]:[Industry]],2,FALSE),"-")</f>
        <v>-</v>
      </c>
      <c r="D2968" t="s">
        <v>253</v>
      </c>
      <c r="E2968">
        <v>90.131299999999996</v>
      </c>
      <c r="F2968">
        <v>82.75</v>
      </c>
      <c r="G2968">
        <v>-17.1453732902811</v>
      </c>
      <c r="H2968">
        <v>-7.3633204525477796</v>
      </c>
      <c r="I2968">
        <v>-25.955596103324201</v>
      </c>
      <c r="J2968">
        <v>-2.2702272279709299</v>
      </c>
      <c r="K2968">
        <v>84.748375231233197</v>
      </c>
      <c r="M2968">
        <v>54.965611046630798</v>
      </c>
      <c r="N2968">
        <v>0.995979769160938</v>
      </c>
      <c r="O2968">
        <v>50.634441087613297</v>
      </c>
      <c r="P2968">
        <v>17.961511047754801</v>
      </c>
    </row>
    <row r="2969" spans="1:17" hidden="1" x14ac:dyDescent="0.3">
      <c r="A2969" t="s">
        <v>6102</v>
      </c>
      <c r="B2969" t="s">
        <v>6103</v>
      </c>
      <c r="C2969" t="str">
        <f>IFERROR(VLOOKUP(Table1[[#This Row],[Ticker]],[1]!Table1[[Symbol]:[Industry]],2,FALSE),"-")</f>
        <v>-</v>
      </c>
      <c r="E2969">
        <v>90.070760339999893</v>
      </c>
      <c r="F2969">
        <v>5.61</v>
      </c>
      <c r="G2969">
        <v>-91.514712312662994</v>
      </c>
      <c r="H2969">
        <v>-6.2164808586786497</v>
      </c>
      <c r="I2969">
        <v>-79.198569795365799</v>
      </c>
      <c r="J2969">
        <v>5.3570519574422804</v>
      </c>
      <c r="K2969">
        <v>5.8940143564004703</v>
      </c>
      <c r="L2969">
        <v>10.555569094066399</v>
      </c>
      <c r="M2969">
        <v>74.785772955842504</v>
      </c>
      <c r="N2969">
        <v>2.4136251209284301</v>
      </c>
      <c r="O2969">
        <v>320.677361853832</v>
      </c>
      <c r="P2969">
        <v>16.875</v>
      </c>
      <c r="Q2969">
        <v>0.153234771693398</v>
      </c>
    </row>
    <row r="2970" spans="1:17" hidden="1" x14ac:dyDescent="0.3">
      <c r="A2970" t="s">
        <v>6104</v>
      </c>
      <c r="B2970" t="s">
        <v>6105</v>
      </c>
      <c r="C2970" t="str">
        <f>IFERROR(VLOOKUP(Table1[[#This Row],[Ticker]],[1]!Table1[[Symbol]:[Industry]],2,FALSE),"-")</f>
        <v>-</v>
      </c>
      <c r="E2970">
        <v>90.070261509999995</v>
      </c>
      <c r="F2970">
        <v>33.14</v>
      </c>
      <c r="G2970">
        <v>52.502079556537097</v>
      </c>
      <c r="H2970">
        <v>-4.6831139794032604</v>
      </c>
      <c r="I2970">
        <v>16.9362860877463</v>
      </c>
      <c r="J2970">
        <v>-0.79826946642424401</v>
      </c>
      <c r="K2970">
        <v>30.673200930722199</v>
      </c>
      <c r="L2970">
        <v>27.854565348386402</v>
      </c>
      <c r="M2970">
        <v>81.405156850021896</v>
      </c>
      <c r="N2970">
        <v>1.66579741677371</v>
      </c>
      <c r="O2970">
        <v>10.138805069402499</v>
      </c>
      <c r="P2970">
        <v>94.826572604350304</v>
      </c>
      <c r="Q2970">
        <v>1.7617918188629999E-3</v>
      </c>
    </row>
    <row r="2971" spans="1:17" hidden="1" x14ac:dyDescent="0.3">
      <c r="A2971" t="s">
        <v>6106</v>
      </c>
      <c r="B2971" t="s">
        <v>6107</v>
      </c>
      <c r="C2971" t="str">
        <f>IFERROR(VLOOKUP(Table1[[#This Row],[Ticker]],[1]!Table1[[Symbol]:[Industry]],2,FALSE),"-")</f>
        <v>-</v>
      </c>
      <c r="D2971" t="s">
        <v>550</v>
      </c>
      <c r="E2971">
        <v>89.952922000000001</v>
      </c>
      <c r="F2971">
        <v>109.85</v>
      </c>
      <c r="G2971">
        <v>9.3638410940327592</v>
      </c>
      <c r="H2971">
        <v>1.1164739562905299</v>
      </c>
      <c r="I2971">
        <v>-11.4012380902033</v>
      </c>
      <c r="J2971">
        <v>2.76906949212654</v>
      </c>
      <c r="K2971">
        <v>115.299315876677</v>
      </c>
      <c r="L2971">
        <v>108.996341221563</v>
      </c>
      <c r="M2971">
        <v>67.328409124196597</v>
      </c>
      <c r="N2971">
        <v>2.7587247689115202</v>
      </c>
      <c r="O2971">
        <v>45.061447428311297</v>
      </c>
      <c r="P2971">
        <v>38.699494949494898</v>
      </c>
      <c r="Q2971">
        <v>-8.3812247057259998E-3</v>
      </c>
    </row>
    <row r="2972" spans="1:17" hidden="1" x14ac:dyDescent="0.3">
      <c r="A2972" t="s">
        <v>6108</v>
      </c>
      <c r="B2972" t="s">
        <v>6109</v>
      </c>
      <c r="C2972" t="str">
        <f>IFERROR(VLOOKUP(Table1[[#This Row],[Ticker]],[1]!Table1[[Symbol]:[Industry]],2,FALSE),"-")</f>
        <v>-</v>
      </c>
      <c r="D2972" t="s">
        <v>258</v>
      </c>
      <c r="E2972">
        <v>89.9146413</v>
      </c>
      <c r="F2972">
        <v>167.4</v>
      </c>
      <c r="G2972">
        <v>136.630255912754</v>
      </c>
      <c r="H2972">
        <v>46.790809126823397</v>
      </c>
      <c r="I2972">
        <v>119.631677270298</v>
      </c>
      <c r="J2972">
        <v>32.547944372262002</v>
      </c>
      <c r="K2972">
        <v>117.07683268270399</v>
      </c>
      <c r="L2972">
        <v>99.438957121041696</v>
      </c>
      <c r="M2972">
        <v>93.155389044158795</v>
      </c>
      <c r="N2972">
        <v>2.78216263433796</v>
      </c>
      <c r="O2972">
        <v>0</v>
      </c>
      <c r="P2972">
        <v>204.363636363636</v>
      </c>
      <c r="Q2972">
        <v>0.115417803133317</v>
      </c>
    </row>
    <row r="2973" spans="1:17" hidden="1" x14ac:dyDescent="0.3">
      <c r="A2973" t="s">
        <v>6110</v>
      </c>
      <c r="B2973" t="s">
        <v>6111</v>
      </c>
      <c r="C2973" t="str">
        <f>IFERROR(VLOOKUP(Table1[[#This Row],[Ticker]],[1]!Table1[[Symbol]:[Industry]],2,FALSE),"-")</f>
        <v>-</v>
      </c>
      <c r="E2973">
        <v>89.718299999999999</v>
      </c>
      <c r="F2973">
        <v>141</v>
      </c>
      <c r="G2973">
        <v>8.6157508314987297</v>
      </c>
      <c r="H2973">
        <v>7.3191422557330199</v>
      </c>
      <c r="I2973">
        <v>-6.3619654440933902</v>
      </c>
      <c r="J2973">
        <v>4.2523152701813203</v>
      </c>
      <c r="K2973">
        <v>127.397634377838</v>
      </c>
      <c r="M2973">
        <v>68.605683122154005</v>
      </c>
      <c r="N2973">
        <v>1.4142378767208199</v>
      </c>
      <c r="O2973">
        <v>7.9432624113474999</v>
      </c>
      <c r="P2973">
        <v>46.1139896373057</v>
      </c>
    </row>
    <row r="2974" spans="1:17" hidden="1" x14ac:dyDescent="0.3">
      <c r="A2974" t="s">
        <v>6112</v>
      </c>
      <c r="B2974" t="s">
        <v>6113</v>
      </c>
      <c r="C2974" t="str">
        <f>IFERROR(VLOOKUP(Table1[[#This Row],[Ticker]],[1]!Table1[[Symbol]:[Industry]],2,FALSE),"-")</f>
        <v>-</v>
      </c>
      <c r="D2974" t="s">
        <v>557</v>
      </c>
      <c r="E2974">
        <v>89.707648520000006</v>
      </c>
      <c r="F2974">
        <v>8.2899999999999991</v>
      </c>
      <c r="G2974">
        <v>-44.395453650293902</v>
      </c>
      <c r="H2974">
        <v>-12.042104128507701</v>
      </c>
      <c r="I2974">
        <v>-47.593599492242099</v>
      </c>
      <c r="J2974">
        <v>-8.2098059419398908</v>
      </c>
      <c r="K2974">
        <v>8.9283107141650699</v>
      </c>
      <c r="L2974">
        <v>9.4139782601340301</v>
      </c>
      <c r="M2974">
        <v>39.275147084045898</v>
      </c>
      <c r="N2974">
        <v>0.84394081630496598</v>
      </c>
      <c r="O2974">
        <v>73.341375150784003</v>
      </c>
      <c r="P2974">
        <v>8.9356110381077301</v>
      </c>
      <c r="Q2974">
        <v>0.18958618892456</v>
      </c>
    </row>
    <row r="2975" spans="1:17" hidden="1" x14ac:dyDescent="0.3">
      <c r="A2975" t="s">
        <v>6114</v>
      </c>
      <c r="B2975" t="s">
        <v>6115</v>
      </c>
      <c r="C2975" t="str">
        <f>IFERROR(VLOOKUP(Table1[[#This Row],[Ticker]],[1]!Table1[[Symbol]:[Industry]],2,FALSE),"-")</f>
        <v>-</v>
      </c>
      <c r="D2975" t="s">
        <v>258</v>
      </c>
      <c r="E2975">
        <v>89.533958881999993</v>
      </c>
      <c r="F2975">
        <v>38.200000000000003</v>
      </c>
      <c r="G2975">
        <v>-54.1102431067265</v>
      </c>
      <c r="H2975">
        <v>24.617877561320999</v>
      </c>
      <c r="I2975">
        <v>-33.146265046886697</v>
      </c>
      <c r="J2975">
        <v>7.1526356315068904</v>
      </c>
      <c r="K2975">
        <v>31.252129465686199</v>
      </c>
      <c r="L2975">
        <v>36.435901346925696</v>
      </c>
      <c r="M2975">
        <v>93.726179180553501</v>
      </c>
      <c r="N2975">
        <v>1.72787177875576</v>
      </c>
      <c r="O2975">
        <v>60.293922049914897</v>
      </c>
      <c r="P2975">
        <v>71.300448430493205</v>
      </c>
      <c r="Q2975">
        <v>4.8978935581943002E-2</v>
      </c>
    </row>
    <row r="2976" spans="1:17" hidden="1" x14ac:dyDescent="0.3">
      <c r="A2976" t="s">
        <v>6116</v>
      </c>
      <c r="B2976" t="s">
        <v>6117</v>
      </c>
      <c r="C2976" t="str">
        <f>IFERROR(VLOOKUP(Table1[[#This Row],[Ticker]],[1]!Table1[[Symbol]:[Industry]],2,FALSE),"-")</f>
        <v>-</v>
      </c>
      <c r="D2976" t="s">
        <v>253</v>
      </c>
      <c r="E2976">
        <v>89.445286479999993</v>
      </c>
      <c r="F2976">
        <v>37.4</v>
      </c>
      <c r="G2976">
        <v>-64.458834157979794</v>
      </c>
      <c r="H2976">
        <v>-7.1398366622248002</v>
      </c>
      <c r="I2976">
        <v>-40.498554680897399</v>
      </c>
      <c r="J2976">
        <v>-2.2459341563549402</v>
      </c>
      <c r="K2976">
        <v>38.5051896085617</v>
      </c>
      <c r="M2976">
        <v>44.7727778368616</v>
      </c>
      <c r="N2976">
        <v>1.20662750942403</v>
      </c>
      <c r="O2976">
        <v>68.449197860962499</v>
      </c>
      <c r="P2976">
        <v>20.2572347266881</v>
      </c>
    </row>
    <row r="2977" spans="1:17" hidden="1" x14ac:dyDescent="0.3">
      <c r="A2977" t="s">
        <v>6118</v>
      </c>
      <c r="B2977" t="s">
        <v>6119</v>
      </c>
      <c r="C2977" t="str">
        <f>IFERROR(VLOOKUP(Table1[[#This Row],[Ticker]],[1]!Table1[[Symbol]:[Industry]],2,FALSE),"-")</f>
        <v>-</v>
      </c>
      <c r="D2977" t="s">
        <v>647</v>
      </c>
      <c r="E2977">
        <v>89.430329999999998</v>
      </c>
      <c r="F2977">
        <v>33</v>
      </c>
      <c r="G2977">
        <v>69.135231350979197</v>
      </c>
      <c r="H2977">
        <v>-5.18941527642796</v>
      </c>
      <c r="I2977">
        <v>-4.7445387533877899</v>
      </c>
      <c r="J2977">
        <v>2.0312521802657701</v>
      </c>
      <c r="K2977">
        <v>31.986433642091502</v>
      </c>
      <c r="L2977">
        <v>29.6829291358635</v>
      </c>
      <c r="M2977">
        <v>66.361509262670893</v>
      </c>
      <c r="N2977">
        <v>0.79987313985430297</v>
      </c>
      <c r="O2977">
        <v>21.2121212121212</v>
      </c>
      <c r="P2977">
        <v>104.46096654275</v>
      </c>
      <c r="Q2977">
        <v>2.6522513656605001E-2</v>
      </c>
    </row>
    <row r="2978" spans="1:17" hidden="1" x14ac:dyDescent="0.3">
      <c r="A2978" t="s">
        <v>6120</v>
      </c>
      <c r="B2978" t="s">
        <v>6121</v>
      </c>
      <c r="C2978" t="str">
        <f>IFERROR(VLOOKUP(Table1[[#This Row],[Ticker]],[1]!Table1[[Symbol]:[Industry]],2,FALSE),"-")</f>
        <v>-</v>
      </c>
      <c r="D2978" t="s">
        <v>97</v>
      </c>
      <c r="E2978">
        <v>89.427566900000002</v>
      </c>
      <c r="F2978">
        <v>4.66</v>
      </c>
      <c r="G2978">
        <v>105.02310585271501</v>
      </c>
      <c r="H2978">
        <v>-0.152081277022413</v>
      </c>
      <c r="I2978">
        <v>-18.804556993522201</v>
      </c>
      <c r="J2978">
        <v>2.88801582054269</v>
      </c>
      <c r="K2978">
        <v>4.5643236588638203</v>
      </c>
      <c r="L2978">
        <v>4.4490869129998201</v>
      </c>
      <c r="M2978">
        <v>60.356216467364597</v>
      </c>
      <c r="N2978">
        <v>2.2705301359455299</v>
      </c>
      <c r="O2978">
        <v>40.1287553648068</v>
      </c>
      <c r="P2978">
        <v>130.69306930693</v>
      </c>
    </row>
    <row r="2979" spans="1:17" hidden="1" x14ac:dyDescent="0.3">
      <c r="A2979" t="s">
        <v>6122</v>
      </c>
      <c r="B2979" t="s">
        <v>6123</v>
      </c>
      <c r="C2979" t="str">
        <f>IFERROR(VLOOKUP(Table1[[#This Row],[Ticker]],[1]!Table1[[Symbol]:[Industry]],2,FALSE),"-")</f>
        <v>-</v>
      </c>
      <c r="D2979" t="s">
        <v>647</v>
      </c>
      <c r="E2979">
        <v>89.253349999999998</v>
      </c>
      <c r="F2979">
        <v>152.05000000000001</v>
      </c>
      <c r="G2979">
        <v>-23.622983588443699</v>
      </c>
      <c r="H2979">
        <v>-12.9490605092439</v>
      </c>
      <c r="I2979">
        <v>-21.8236979832514</v>
      </c>
      <c r="J2979">
        <v>-5.3959531280870801</v>
      </c>
      <c r="K2979">
        <v>165.36798938055</v>
      </c>
      <c r="L2979">
        <v>163.18693693451701</v>
      </c>
      <c r="M2979">
        <v>24.609561683069401</v>
      </c>
      <c r="N2979">
        <v>0.80547061064698799</v>
      </c>
      <c r="O2979">
        <v>41.072015784281398</v>
      </c>
      <c r="P2979">
        <v>13.8951310861423</v>
      </c>
      <c r="Q2979">
        <v>6.7085353066215006E-2</v>
      </c>
    </row>
    <row r="2980" spans="1:17" hidden="1" x14ac:dyDescent="0.3">
      <c r="A2980" t="s">
        <v>6124</v>
      </c>
      <c r="B2980" t="s">
        <v>6125</v>
      </c>
      <c r="C2980" t="str">
        <f>IFERROR(VLOOKUP(Table1[[#This Row],[Ticker]],[1]!Table1[[Symbol]:[Industry]],2,FALSE),"-")</f>
        <v>-</v>
      </c>
      <c r="E2980">
        <v>89.205824019999994</v>
      </c>
      <c r="F2980">
        <v>64.36</v>
      </c>
      <c r="G2980">
        <v>-3.5215481951531</v>
      </c>
      <c r="H2980">
        <v>19.202166041982601</v>
      </c>
      <c r="I2980">
        <v>-20.129218832202699</v>
      </c>
      <c r="J2980">
        <v>12.9140017730934</v>
      </c>
      <c r="K2980">
        <v>53.102917193271402</v>
      </c>
      <c r="L2980">
        <v>56.457458027410702</v>
      </c>
      <c r="M2980">
        <v>69.298396780386099</v>
      </c>
      <c r="N2980">
        <v>3.3898341320585201</v>
      </c>
      <c r="O2980">
        <v>26.351771286513301</v>
      </c>
      <c r="P2980">
        <v>42.705099778270501</v>
      </c>
      <c r="Q2980">
        <v>-1.2567866041791999E-2</v>
      </c>
    </row>
    <row r="2981" spans="1:17" hidden="1" x14ac:dyDescent="0.3">
      <c r="A2981" t="s">
        <v>6126</v>
      </c>
      <c r="B2981" t="s">
        <v>6127</v>
      </c>
      <c r="C2981" t="str">
        <f>IFERROR(VLOOKUP(Table1[[#This Row],[Ticker]],[1]!Table1[[Symbol]:[Industry]],2,FALSE),"-")</f>
        <v>-</v>
      </c>
      <c r="D2981" t="s">
        <v>557</v>
      </c>
      <c r="E2981">
        <v>89.047349999999994</v>
      </c>
      <c r="F2981">
        <v>6.98</v>
      </c>
      <c r="G2981">
        <v>23.157328656658599</v>
      </c>
      <c r="H2981">
        <v>3.6193146270701302</v>
      </c>
      <c r="I2981">
        <v>-32.5726534842793</v>
      </c>
      <c r="J2981">
        <v>-3.1196805500903602</v>
      </c>
      <c r="K2981">
        <v>6.8409152315891699</v>
      </c>
      <c r="L2981">
        <v>6.6376709186875598</v>
      </c>
      <c r="M2981">
        <v>42.063739924070099</v>
      </c>
      <c r="N2981">
        <v>1.79611327373866</v>
      </c>
      <c r="O2981">
        <v>64.326647564469894</v>
      </c>
      <c r="P2981">
        <v>65.795724465558195</v>
      </c>
      <c r="Q2981">
        <v>3.593116291694E-3</v>
      </c>
    </row>
    <row r="2982" spans="1:17" hidden="1" x14ac:dyDescent="0.3">
      <c r="A2982" t="s">
        <v>6128</v>
      </c>
      <c r="B2982" t="s">
        <v>6129</v>
      </c>
      <c r="C2982" t="str">
        <f>IFERROR(VLOOKUP(Table1[[#This Row],[Ticker]],[1]!Table1[[Symbol]:[Industry]],2,FALSE),"-")</f>
        <v>-</v>
      </c>
      <c r="E2982">
        <v>88.910530750000007</v>
      </c>
      <c r="F2982">
        <v>593.35</v>
      </c>
      <c r="G2982">
        <v>59.607163790124801</v>
      </c>
      <c r="H2982">
        <v>20.503744150526099</v>
      </c>
      <c r="I2982">
        <v>-8.0735701060135998</v>
      </c>
      <c r="J2982">
        <v>-10.289176571310501</v>
      </c>
      <c r="K2982">
        <v>523.85010747669799</v>
      </c>
      <c r="L2982">
        <v>481.25202635578597</v>
      </c>
      <c r="M2982">
        <v>58.546726742249099</v>
      </c>
      <c r="N2982">
        <v>1.6927787375314001</v>
      </c>
      <c r="O2982">
        <v>10.373304120670699</v>
      </c>
      <c r="P2982">
        <v>97.388556220891502</v>
      </c>
      <c r="Q2982">
        <v>6.4810912437147997E-2</v>
      </c>
    </row>
    <row r="2983" spans="1:17" hidden="1" x14ac:dyDescent="0.3">
      <c r="A2983" t="s">
        <v>6130</v>
      </c>
      <c r="B2983" t="s">
        <v>6131</v>
      </c>
      <c r="C2983" t="str">
        <f>IFERROR(VLOOKUP(Table1[[#This Row],[Ticker]],[1]!Table1[[Symbol]:[Industry]],2,FALSE),"-")</f>
        <v>-</v>
      </c>
      <c r="D2983" t="s">
        <v>734</v>
      </c>
      <c r="E2983">
        <v>88.596896912000005</v>
      </c>
      <c r="F2983">
        <v>43.88</v>
      </c>
      <c r="G2983">
        <v>-24.095889380141401</v>
      </c>
      <c r="H2983">
        <v>8.5263543669046093</v>
      </c>
      <c r="I2983">
        <v>-5.1463738492447701</v>
      </c>
      <c r="J2983">
        <v>3.1787562832364999</v>
      </c>
      <c r="K2983">
        <v>42.445545949749203</v>
      </c>
      <c r="L2983">
        <v>42.980411835662103</v>
      </c>
      <c r="M2983">
        <v>49.172699578518099</v>
      </c>
      <c r="N2983">
        <v>1.0453167758981099</v>
      </c>
      <c r="O2983">
        <v>29.216043755697299</v>
      </c>
      <c r="P2983">
        <v>39.080824088748003</v>
      </c>
      <c r="Q2983">
        <v>0.106340845002623</v>
      </c>
    </row>
    <row r="2984" spans="1:17" hidden="1" x14ac:dyDescent="0.3">
      <c r="A2984" t="s">
        <v>6132</v>
      </c>
      <c r="B2984" t="s">
        <v>6133</v>
      </c>
      <c r="C2984" t="str">
        <f>IFERROR(VLOOKUP(Table1[[#This Row],[Ticker]],[1]!Table1[[Symbol]:[Industry]],2,FALSE),"-")</f>
        <v>-</v>
      </c>
      <c r="D2984" t="s">
        <v>916</v>
      </c>
      <c r="E2984">
        <v>88.587318341999904</v>
      </c>
      <c r="F2984">
        <v>7.24</v>
      </c>
      <c r="G2984">
        <v>-1.90927969353177</v>
      </c>
      <c r="H2984">
        <v>-3.9204890806725099</v>
      </c>
      <c r="I2984">
        <v>-10.709318898284099</v>
      </c>
      <c r="J2984">
        <v>5.9189819368479899</v>
      </c>
      <c r="K2984">
        <v>6.9150358209829399</v>
      </c>
      <c r="L2984">
        <v>8.1071800965364194</v>
      </c>
      <c r="M2984">
        <v>80.565785785946602</v>
      </c>
      <c r="N2984">
        <v>1.7778985252517101</v>
      </c>
      <c r="O2984">
        <v>70.580110497237499</v>
      </c>
      <c r="P2984">
        <v>57.3913043478261</v>
      </c>
      <c r="Q2984">
        <v>-0.129961840828863</v>
      </c>
    </row>
    <row r="2985" spans="1:17" hidden="1" x14ac:dyDescent="0.3">
      <c r="A2985" t="s">
        <v>6134</v>
      </c>
      <c r="B2985" t="s">
        <v>6135</v>
      </c>
      <c r="C2985" t="str">
        <f>IFERROR(VLOOKUP(Table1[[#This Row],[Ticker]],[1]!Table1[[Symbol]:[Industry]],2,FALSE),"-")</f>
        <v>-</v>
      </c>
      <c r="D2985" t="s">
        <v>713</v>
      </c>
      <c r="E2985">
        <v>88.390709483999998</v>
      </c>
      <c r="F2985">
        <v>101.1</v>
      </c>
      <c r="G2985">
        <v>29.059145820348199</v>
      </c>
      <c r="H2985">
        <v>5.2832329268631399E-2</v>
      </c>
      <c r="I2985">
        <v>29.601782923894699</v>
      </c>
      <c r="J2985">
        <v>-1.50187030350008E-2</v>
      </c>
      <c r="K2985">
        <v>95.533697981835303</v>
      </c>
      <c r="L2985">
        <v>83.0252450474201</v>
      </c>
      <c r="M2985">
        <v>50.698257281001702</v>
      </c>
      <c r="N2985">
        <v>1.3142441103303799</v>
      </c>
      <c r="O2985">
        <v>1.63204747774481</v>
      </c>
      <c r="P2985">
        <v>71.355932203389798</v>
      </c>
    </row>
    <row r="2986" spans="1:17" hidden="1" x14ac:dyDescent="0.3">
      <c r="A2986" t="s">
        <v>6136</v>
      </c>
      <c r="B2986" t="s">
        <v>6137</v>
      </c>
      <c r="C2986" t="str">
        <f>IFERROR(VLOOKUP(Table1[[#This Row],[Ticker]],[1]!Table1[[Symbol]:[Industry]],2,FALSE),"-")</f>
        <v>-</v>
      </c>
      <c r="D2986" t="s">
        <v>1391</v>
      </c>
      <c r="E2986">
        <v>88.0751135</v>
      </c>
      <c r="F2986">
        <v>20.5</v>
      </c>
      <c r="G2986">
        <v>374.33003654578403</v>
      </c>
      <c r="H2986">
        <v>1.3874673307321701</v>
      </c>
      <c r="I2986">
        <v>388.73512554616002</v>
      </c>
      <c r="J2986">
        <v>3.1544131722792201</v>
      </c>
      <c r="K2986">
        <v>18.410601161013201</v>
      </c>
      <c r="M2986">
        <v>74.341155831817602</v>
      </c>
      <c r="N2986">
        <v>0.31858181091684301</v>
      </c>
      <c r="O2986">
        <v>4.7804878048780504</v>
      </c>
      <c r="P2986">
        <v>400</v>
      </c>
    </row>
    <row r="2987" spans="1:17" hidden="1" x14ac:dyDescent="0.3">
      <c r="A2987" t="s">
        <v>6138</v>
      </c>
      <c r="B2987" t="s">
        <v>6139</v>
      </c>
      <c r="C2987" t="str">
        <f>IFERROR(VLOOKUP(Table1[[#This Row],[Ticker]],[1]!Table1[[Symbol]:[Industry]],2,FALSE),"-")</f>
        <v>-</v>
      </c>
      <c r="D2987" t="s">
        <v>140</v>
      </c>
      <c r="E2987">
        <v>88</v>
      </c>
      <c r="F2987">
        <v>80</v>
      </c>
      <c r="G2987">
        <v>45.270207485955403</v>
      </c>
      <c r="H2987">
        <v>-15.7006917307114</v>
      </c>
      <c r="I2987">
        <v>28.717627733386902</v>
      </c>
      <c r="J2987">
        <v>3.4288461529940402</v>
      </c>
      <c r="K2987">
        <v>86.4764156689495</v>
      </c>
      <c r="L2987">
        <v>71.430164743708303</v>
      </c>
      <c r="M2987">
        <v>38.122188083295903</v>
      </c>
      <c r="N2987">
        <v>1.64772727272727</v>
      </c>
      <c r="O2987">
        <v>28.162500000000001</v>
      </c>
      <c r="P2987">
        <v>70.940170940170901</v>
      </c>
    </row>
    <row r="2988" spans="1:17" hidden="1" x14ac:dyDescent="0.3">
      <c r="A2988" t="s">
        <v>6140</v>
      </c>
      <c r="B2988" t="s">
        <v>6141</v>
      </c>
      <c r="C2988" t="str">
        <f>IFERROR(VLOOKUP(Table1[[#This Row],[Ticker]],[1]!Table1[[Symbol]:[Industry]],2,FALSE),"-")</f>
        <v>-</v>
      </c>
      <c r="D2988" t="s">
        <v>308</v>
      </c>
      <c r="E2988">
        <v>87.965035874999998</v>
      </c>
      <c r="F2988">
        <v>232.25</v>
      </c>
      <c r="G2988">
        <v>21.045134461135</v>
      </c>
      <c r="H2988">
        <v>9.2307239235756402</v>
      </c>
      <c r="I2988">
        <v>13.3327650311388</v>
      </c>
      <c r="J2988">
        <v>5.37277659367086</v>
      </c>
      <c r="K2988">
        <v>206.94441880980801</v>
      </c>
      <c r="L2988">
        <v>185.477754771793</v>
      </c>
      <c r="M2988">
        <v>69.292007144772398</v>
      </c>
      <c r="N2988">
        <v>1.9942183914843099</v>
      </c>
      <c r="O2988">
        <v>8.0301399354144305</v>
      </c>
      <c r="P2988">
        <v>58.966461327857601</v>
      </c>
      <c r="Q2988">
        <v>-8.0687228787879994E-3</v>
      </c>
    </row>
    <row r="2989" spans="1:17" hidden="1" x14ac:dyDescent="0.3">
      <c r="A2989" t="s">
        <v>6142</v>
      </c>
      <c r="B2989" t="s">
        <v>6143</v>
      </c>
      <c r="C2989" t="str">
        <f>IFERROR(VLOOKUP(Table1[[#This Row],[Ticker]],[1]!Table1[[Symbol]:[Industry]],2,FALSE),"-")</f>
        <v>-</v>
      </c>
      <c r="D2989" t="s">
        <v>1582</v>
      </c>
      <c r="E2989">
        <v>87.963120000000004</v>
      </c>
      <c r="F2989">
        <v>26.04</v>
      </c>
      <c r="G2989">
        <v>-27.405812510819299</v>
      </c>
      <c r="H2989">
        <v>-2.0915229585367601</v>
      </c>
      <c r="I2989">
        <v>-32.949084980155398</v>
      </c>
      <c r="J2989">
        <v>2.3096557666875199</v>
      </c>
      <c r="K2989">
        <v>26.976873295224699</v>
      </c>
      <c r="L2989">
        <v>28.199436501326101</v>
      </c>
      <c r="M2989">
        <v>49.7157145788089</v>
      </c>
      <c r="N2989">
        <v>1.62281731578707</v>
      </c>
      <c r="O2989">
        <v>63.210445468509903</v>
      </c>
      <c r="P2989">
        <v>18.363636363636299</v>
      </c>
      <c r="Q2989">
        <v>-8.0256673103200002E-4</v>
      </c>
    </row>
    <row r="2990" spans="1:17" hidden="1" x14ac:dyDescent="0.3">
      <c r="A2990" t="s">
        <v>6144</v>
      </c>
      <c r="B2990" t="s">
        <v>6145</v>
      </c>
      <c r="C2990" t="str">
        <f>IFERROR(VLOOKUP(Table1[[#This Row],[Ticker]],[1]!Table1[[Symbol]:[Industry]],2,FALSE),"-")</f>
        <v>-</v>
      </c>
      <c r="D2990" t="s">
        <v>97</v>
      </c>
      <c r="E2990">
        <v>87.626869814999907</v>
      </c>
      <c r="F2990">
        <v>16.329999999999998</v>
      </c>
      <c r="G2990">
        <v>22.1128419756486</v>
      </c>
      <c r="H2990">
        <v>-4.9121309290729203</v>
      </c>
      <c r="I2990">
        <v>-5.2259134148786597</v>
      </c>
      <c r="J2990">
        <v>-3.9918915034372202</v>
      </c>
      <c r="K2990">
        <v>15.559932383660801</v>
      </c>
      <c r="L2990">
        <v>16.052448438998798</v>
      </c>
      <c r="M2990">
        <v>69.987061357571406</v>
      </c>
      <c r="N2990">
        <v>2.10774706602444</v>
      </c>
      <c r="O2990">
        <v>80.342927127985305</v>
      </c>
      <c r="P2990">
        <v>54.056603773584897</v>
      </c>
      <c r="Q2990">
        <v>-4.0403976368642999E-2</v>
      </c>
    </row>
    <row r="2991" spans="1:17" hidden="1" x14ac:dyDescent="0.3">
      <c r="A2991" t="s">
        <v>6146</v>
      </c>
      <c r="B2991" t="s">
        <v>6147</v>
      </c>
      <c r="C2991" t="str">
        <f>IFERROR(VLOOKUP(Table1[[#This Row],[Ticker]],[1]!Table1[[Symbol]:[Industry]],2,FALSE),"-")</f>
        <v>-</v>
      </c>
      <c r="D2991" t="s">
        <v>253</v>
      </c>
      <c r="E2991">
        <v>87.613311999999993</v>
      </c>
      <c r="F2991">
        <v>214</v>
      </c>
      <c r="G2991">
        <v>-33.725817374731101</v>
      </c>
      <c r="H2991">
        <v>-3.2765597433907701</v>
      </c>
      <c r="I2991">
        <v>-37.459045862703199</v>
      </c>
      <c r="J2991">
        <v>3.8753933415352502</v>
      </c>
      <c r="K2991">
        <v>211.60634009810599</v>
      </c>
      <c r="L2991">
        <v>220.93882913028401</v>
      </c>
      <c r="M2991">
        <v>57.984949056081298</v>
      </c>
      <c r="N2991">
        <v>1.19174942704354</v>
      </c>
      <c r="O2991">
        <v>57.733644859813097</v>
      </c>
      <c r="P2991">
        <v>14.4385026737967</v>
      </c>
      <c r="Q2991">
        <v>9.9523323652529999E-2</v>
      </c>
    </row>
    <row r="2992" spans="1:17" hidden="1" x14ac:dyDescent="0.3">
      <c r="A2992" t="s">
        <v>6148</v>
      </c>
      <c r="B2992" t="s">
        <v>6149</v>
      </c>
      <c r="C2992" t="str">
        <f>IFERROR(VLOOKUP(Table1[[#This Row],[Ticker]],[1]!Table1[[Symbol]:[Industry]],2,FALSE),"-")</f>
        <v>-</v>
      </c>
      <c r="D2992" t="s">
        <v>901</v>
      </c>
      <c r="E2992">
        <v>87.591152094999998</v>
      </c>
      <c r="F2992">
        <v>53.65</v>
      </c>
      <c r="G2992">
        <v>-51.362484229838799</v>
      </c>
      <c r="H2992">
        <v>-1.96337302599547</v>
      </c>
      <c r="I2992">
        <v>-32.018197939807202</v>
      </c>
      <c r="J2992">
        <v>-6.9734618139648603</v>
      </c>
      <c r="K2992">
        <v>54.7588782829758</v>
      </c>
      <c r="M2992">
        <v>42.4649560226609</v>
      </c>
      <c r="N2992">
        <v>1.6473607038123099</v>
      </c>
      <c r="O2992">
        <v>50.419384902143499</v>
      </c>
      <c r="P2992">
        <v>11.307053941908601</v>
      </c>
    </row>
    <row r="2993" spans="1:17" hidden="1" x14ac:dyDescent="0.3">
      <c r="A2993" t="s">
        <v>6150</v>
      </c>
      <c r="B2993" t="s">
        <v>6151</v>
      </c>
      <c r="C2993" t="str">
        <f>IFERROR(VLOOKUP(Table1[[#This Row],[Ticker]],[1]!Table1[[Symbol]:[Industry]],2,FALSE),"-")</f>
        <v>-</v>
      </c>
      <c r="D2993" t="s">
        <v>335</v>
      </c>
      <c r="E2993">
        <v>87.219781249999997</v>
      </c>
      <c r="F2993">
        <v>376.15</v>
      </c>
      <c r="G2993">
        <v>17.707204451254199</v>
      </c>
      <c r="H2993">
        <v>-17.821110198684899</v>
      </c>
      <c r="I2993">
        <v>55.912903323937996</v>
      </c>
      <c r="J2993">
        <v>-0.25495906467921697</v>
      </c>
      <c r="K2993">
        <v>389.12273044034703</v>
      </c>
      <c r="L2993">
        <v>288.15818975426703</v>
      </c>
      <c r="M2993">
        <v>40.194785815527901</v>
      </c>
      <c r="N2993">
        <v>0.70107858243451404</v>
      </c>
      <c r="O2993">
        <v>39.399175860693802</v>
      </c>
      <c r="P2993">
        <v>150.766666666666</v>
      </c>
    </row>
    <row r="2994" spans="1:17" hidden="1" x14ac:dyDescent="0.3">
      <c r="A2994" t="s">
        <v>6152</v>
      </c>
      <c r="B2994" t="s">
        <v>6153</v>
      </c>
      <c r="C2994" t="str">
        <f>IFERROR(VLOOKUP(Table1[[#This Row],[Ticker]],[1]!Table1[[Symbol]:[Industry]],2,FALSE),"-")</f>
        <v>-</v>
      </c>
      <c r="D2994" t="s">
        <v>871</v>
      </c>
      <c r="E2994">
        <v>87.182396183999998</v>
      </c>
      <c r="F2994">
        <v>69.239999999999995</v>
      </c>
      <c r="G2994">
        <v>13.226726615995</v>
      </c>
      <c r="H2994">
        <v>-3.1754553960983101</v>
      </c>
      <c r="I2994">
        <v>-22.1529053418705</v>
      </c>
      <c r="J2994">
        <v>-2.1977738563783902</v>
      </c>
      <c r="K2994">
        <v>65.069473150269204</v>
      </c>
      <c r="L2994">
        <v>62.576760516894701</v>
      </c>
      <c r="M2994">
        <v>66.062946493811097</v>
      </c>
      <c r="N2994">
        <v>0.78313361671149895</v>
      </c>
      <c r="O2994">
        <v>40.670132871172697</v>
      </c>
      <c r="P2994">
        <v>55.595505617977501</v>
      </c>
      <c r="Q2994">
        <v>-1.5358843844324999E-2</v>
      </c>
    </row>
    <row r="2995" spans="1:17" hidden="1" x14ac:dyDescent="0.3">
      <c r="A2995" t="s">
        <v>6154</v>
      </c>
      <c r="B2995" t="s">
        <v>6155</v>
      </c>
      <c r="C2995" t="str">
        <f>IFERROR(VLOOKUP(Table1[[#This Row],[Ticker]],[1]!Table1[[Symbol]:[Industry]],2,FALSE),"-")</f>
        <v>-</v>
      </c>
      <c r="D2995" t="s">
        <v>647</v>
      </c>
      <c r="E2995">
        <v>87.048448312000005</v>
      </c>
      <c r="F2995">
        <v>110.32</v>
      </c>
      <c r="G2995">
        <v>34.214094516798902</v>
      </c>
      <c r="H2995">
        <v>28.863920573600101</v>
      </c>
      <c r="I2995">
        <v>37.074509706439898</v>
      </c>
      <c r="J2995">
        <v>2.3680128823453499</v>
      </c>
      <c r="K2995">
        <v>95.602050505514995</v>
      </c>
      <c r="L2995">
        <v>83.821213504479999</v>
      </c>
      <c r="M2995">
        <v>55.550594722199897</v>
      </c>
      <c r="N2995">
        <v>3.1801195811553802</v>
      </c>
      <c r="O2995">
        <v>23.277737490935401</v>
      </c>
      <c r="P2995">
        <v>98.774774774774698</v>
      </c>
      <c r="Q2995">
        <v>3.5910537007636002E-2</v>
      </c>
    </row>
    <row r="2996" spans="1:17" hidden="1" x14ac:dyDescent="0.3">
      <c r="A2996" t="s">
        <v>6156</v>
      </c>
      <c r="B2996" t="s">
        <v>6157</v>
      </c>
      <c r="C2996" t="str">
        <f>IFERROR(VLOOKUP(Table1[[#This Row],[Ticker]],[1]!Table1[[Symbol]:[Industry]],2,FALSE),"-")</f>
        <v>-</v>
      </c>
      <c r="D2996" t="s">
        <v>713</v>
      </c>
      <c r="E2996">
        <v>86.967899709999998</v>
      </c>
      <c r="F2996">
        <v>53.22</v>
      </c>
      <c r="G2996">
        <v>-9.2657639791499307</v>
      </c>
      <c r="H2996">
        <v>-1.16293869826866</v>
      </c>
      <c r="I2996">
        <v>-1.51028587887579</v>
      </c>
      <c r="J2996">
        <v>-2.2799942282298602</v>
      </c>
      <c r="K2996">
        <v>51.277763492382697</v>
      </c>
      <c r="L2996">
        <v>48.104958826626799</v>
      </c>
      <c r="M2996">
        <v>73.635405148885695</v>
      </c>
      <c r="N2996">
        <v>0.38964464002265597</v>
      </c>
      <c r="O2996">
        <v>4.0962044344231501</v>
      </c>
      <c r="P2996">
        <v>33.083270817704403</v>
      </c>
      <c r="Q2996">
        <v>-4.1911912161719999E-3</v>
      </c>
    </row>
    <row r="2997" spans="1:17" hidden="1" x14ac:dyDescent="0.3">
      <c r="A2997" t="s">
        <v>6158</v>
      </c>
      <c r="B2997" t="s">
        <v>6159</v>
      </c>
      <c r="C2997" t="str">
        <f>IFERROR(VLOOKUP(Table1[[#This Row],[Ticker]],[1]!Table1[[Symbol]:[Industry]],2,FALSE),"-")</f>
        <v>-</v>
      </c>
      <c r="E2997">
        <v>86.899990000000003</v>
      </c>
      <c r="F2997">
        <v>165.65</v>
      </c>
      <c r="G2997">
        <v>-31.2824990667511</v>
      </c>
      <c r="H2997">
        <v>15.6513029949363</v>
      </c>
      <c r="I2997">
        <v>-22.681986753304901</v>
      </c>
      <c r="J2997">
        <v>-6.0134230076051498</v>
      </c>
      <c r="K2997">
        <v>151.69104037869599</v>
      </c>
      <c r="L2997">
        <v>148.808577979929</v>
      </c>
      <c r="M2997">
        <v>52.956025292992003</v>
      </c>
      <c r="N2997">
        <v>0.40570999248685102</v>
      </c>
      <c r="O2997">
        <v>21.943857530938701</v>
      </c>
      <c r="P2997">
        <v>57.761904761904702</v>
      </c>
    </row>
    <row r="2998" spans="1:17" hidden="1" x14ac:dyDescent="0.3">
      <c r="A2998" t="s">
        <v>6160</v>
      </c>
      <c r="B2998" t="s">
        <v>6161</v>
      </c>
      <c r="C2998" t="str">
        <f>IFERROR(VLOOKUP(Table1[[#This Row],[Ticker]],[1]!Table1[[Symbol]:[Industry]],2,FALSE),"-")</f>
        <v>-</v>
      </c>
      <c r="E2998">
        <v>86.625275000000002</v>
      </c>
      <c r="F2998">
        <v>266.95</v>
      </c>
      <c r="G2998">
        <v>872.64716444406395</v>
      </c>
      <c r="H2998">
        <v>-10.235378416688601</v>
      </c>
      <c r="I2998">
        <v>287.52508670540698</v>
      </c>
      <c r="J2998">
        <v>-6.4751602600416396</v>
      </c>
      <c r="K2998">
        <v>263.00204507300703</v>
      </c>
      <c r="L2998">
        <v>166.587546470256</v>
      </c>
      <c r="M2998">
        <v>32.591451085775198</v>
      </c>
      <c r="N2998">
        <v>0.45112634008763502</v>
      </c>
      <c r="O2998">
        <v>17.606293313354499</v>
      </c>
      <c r="P2998">
        <v>1164.5665561345299</v>
      </c>
      <c r="Q2998">
        <v>0.1858137465354</v>
      </c>
    </row>
    <row r="2999" spans="1:17" hidden="1" x14ac:dyDescent="0.3">
      <c r="A2999" t="s">
        <v>6162</v>
      </c>
      <c r="B2999" t="s">
        <v>6163</v>
      </c>
      <c r="C2999" t="str">
        <f>IFERROR(VLOOKUP(Table1[[#This Row],[Ticker]],[1]!Table1[[Symbol]:[Industry]],2,FALSE),"-")</f>
        <v>-</v>
      </c>
      <c r="E2999">
        <v>86.568749999999994</v>
      </c>
      <c r="F2999">
        <v>101.25</v>
      </c>
      <c r="G2999">
        <v>79.0409140225333</v>
      </c>
      <c r="H2999">
        <v>-3.9756269252840299</v>
      </c>
      <c r="I2999">
        <v>8.2887918585938891</v>
      </c>
      <c r="J2999">
        <v>-5.69746704802205</v>
      </c>
      <c r="K2999">
        <v>95.491966305939002</v>
      </c>
      <c r="L2999">
        <v>78.791864684791307</v>
      </c>
      <c r="M2999">
        <v>47.3648910920719</v>
      </c>
      <c r="N2999">
        <v>0.242881194995167</v>
      </c>
      <c r="O2999">
        <v>24.938271604938201</v>
      </c>
      <c r="P2999">
        <v>117.27467811158699</v>
      </c>
      <c r="Q2999">
        <v>0.13875644684585201</v>
      </c>
    </row>
    <row r="3000" spans="1:17" hidden="1" x14ac:dyDescent="0.3">
      <c r="A3000" t="s">
        <v>6164</v>
      </c>
      <c r="B3000" t="s">
        <v>6165</v>
      </c>
      <c r="C3000" t="str">
        <f>IFERROR(VLOOKUP(Table1[[#This Row],[Ticker]],[1]!Table1[[Symbol]:[Industry]],2,FALSE),"-")</f>
        <v>-</v>
      </c>
      <c r="D3000" t="s">
        <v>713</v>
      </c>
      <c r="E3000">
        <v>86.396236028999994</v>
      </c>
      <c r="F3000">
        <v>999.99</v>
      </c>
      <c r="G3000">
        <v>-25.668963434215101</v>
      </c>
      <c r="H3000">
        <v>-4.7786319378153603</v>
      </c>
      <c r="I3000">
        <v>-11.2648744538396</v>
      </c>
      <c r="J3000">
        <v>-1.0507150328489701</v>
      </c>
      <c r="K3000">
        <v>999.99070074994199</v>
      </c>
      <c r="L3000">
        <v>999.985129278042</v>
      </c>
      <c r="M3000">
        <v>51.871899376974604</v>
      </c>
      <c r="N3000">
        <v>1.14919517058875</v>
      </c>
      <c r="O3000">
        <v>3.0010300103000902</v>
      </c>
      <c r="P3000">
        <v>3.09175257731959</v>
      </c>
      <c r="Q3000">
        <v>-0.10191571481775601</v>
      </c>
    </row>
    <row r="3001" spans="1:17" hidden="1" x14ac:dyDescent="0.3">
      <c r="A3001" t="s">
        <v>6166</v>
      </c>
      <c r="B3001" t="s">
        <v>6167</v>
      </c>
      <c r="C3001" t="str">
        <f>IFERROR(VLOOKUP(Table1[[#This Row],[Ticker]],[1]!Table1[[Symbol]:[Industry]],2,FALSE),"-")</f>
        <v>-</v>
      </c>
      <c r="D3001" t="s">
        <v>49</v>
      </c>
      <c r="E3001">
        <v>86.2501496</v>
      </c>
      <c r="F3001">
        <v>97</v>
      </c>
      <c r="G3001">
        <v>191.219941805503</v>
      </c>
      <c r="H3001">
        <v>2.94030254302861</v>
      </c>
      <c r="I3001">
        <v>-22.192330835841499</v>
      </c>
      <c r="J3001">
        <v>-1.04040469157667</v>
      </c>
      <c r="K3001">
        <v>97.047469701746707</v>
      </c>
      <c r="L3001">
        <v>87.955786483287994</v>
      </c>
      <c r="M3001">
        <v>58.6281252397022</v>
      </c>
      <c r="N3001">
        <v>0.188082259332809</v>
      </c>
      <c r="O3001">
        <v>22.525773195876202</v>
      </c>
      <c r="P3001">
        <v>216.889905259719</v>
      </c>
    </row>
    <row r="3002" spans="1:17" hidden="1" x14ac:dyDescent="0.3">
      <c r="A3002" t="s">
        <v>6168</v>
      </c>
      <c r="B3002" t="s">
        <v>6169</v>
      </c>
      <c r="C3002" t="str">
        <f>IFERROR(VLOOKUP(Table1[[#This Row],[Ticker]],[1]!Table1[[Symbol]:[Industry]],2,FALSE),"-")</f>
        <v>-</v>
      </c>
      <c r="E3002">
        <v>86.085054</v>
      </c>
      <c r="F3002">
        <v>42.57</v>
      </c>
      <c r="G3002">
        <v>-49.9091519219144</v>
      </c>
      <c r="H3002">
        <v>4.9206976558021802</v>
      </c>
      <c r="I3002">
        <v>-39.234417601047802</v>
      </c>
      <c r="J3002">
        <v>2.0420684723056599</v>
      </c>
      <c r="K3002">
        <v>43.035499845725099</v>
      </c>
      <c r="L3002">
        <v>45.401208253982396</v>
      </c>
      <c r="M3002">
        <v>47.146600877923703</v>
      </c>
      <c r="N3002">
        <v>0.13003971874210499</v>
      </c>
      <c r="O3002">
        <v>60.887949260042198</v>
      </c>
      <c r="P3002">
        <v>21.628571428571401</v>
      </c>
      <c r="Q3002">
        <v>0.12526529317811999</v>
      </c>
    </row>
    <row r="3003" spans="1:17" hidden="1" x14ac:dyDescent="0.3">
      <c r="A3003" t="s">
        <v>6170</v>
      </c>
      <c r="B3003" t="s">
        <v>6171</v>
      </c>
      <c r="C3003" t="str">
        <f>IFERROR(VLOOKUP(Table1[[#This Row],[Ticker]],[1]!Table1[[Symbol]:[Industry]],2,FALSE),"-")</f>
        <v>-</v>
      </c>
      <c r="D3003" t="s">
        <v>2856</v>
      </c>
      <c r="E3003">
        <v>85.9884792</v>
      </c>
      <c r="F3003">
        <v>122</v>
      </c>
      <c r="G3003">
        <v>-28.959697897338799</v>
      </c>
      <c r="H3003">
        <v>0.80969758264217495</v>
      </c>
      <c r="I3003">
        <v>-14.5546088969629</v>
      </c>
      <c r="J3003">
        <v>-4.2765214844618802</v>
      </c>
      <c r="K3003">
        <v>121.826477912947</v>
      </c>
      <c r="M3003">
        <v>48.248929307804303</v>
      </c>
      <c r="N3003">
        <v>0.38964088397789998</v>
      </c>
      <c r="O3003">
        <v>20.2049180327869</v>
      </c>
      <c r="P3003">
        <v>16.1904761904762</v>
      </c>
    </row>
    <row r="3004" spans="1:17" hidden="1" x14ac:dyDescent="0.3">
      <c r="A3004" t="s">
        <v>6172</v>
      </c>
      <c r="B3004" t="s">
        <v>6173</v>
      </c>
      <c r="C3004" t="str">
        <f>IFERROR(VLOOKUP(Table1[[#This Row],[Ticker]],[1]!Table1[[Symbol]:[Industry]],2,FALSE),"-")</f>
        <v>-</v>
      </c>
      <c r="D3004" t="s">
        <v>308</v>
      </c>
      <c r="E3004">
        <v>85.774265</v>
      </c>
      <c r="F3004">
        <v>43.25</v>
      </c>
      <c r="G3004">
        <v>-2.0278822649645298</v>
      </c>
      <c r="H3004">
        <v>1.7833436719407201</v>
      </c>
      <c r="I3004">
        <v>11.6742955291051</v>
      </c>
      <c r="J3004">
        <v>-13.653235536949801</v>
      </c>
      <c r="K3004">
        <v>42.625640390426803</v>
      </c>
      <c r="L3004">
        <v>39.039950851507001</v>
      </c>
      <c r="M3004">
        <v>48.031220718597098</v>
      </c>
      <c r="N3004">
        <v>0.60025023995612203</v>
      </c>
      <c r="O3004">
        <v>17.9190751445086</v>
      </c>
      <c r="P3004">
        <v>54.464285714285701</v>
      </c>
      <c r="Q3004">
        <v>2.6342553025716999E-2</v>
      </c>
    </row>
    <row r="3005" spans="1:17" hidden="1" x14ac:dyDescent="0.3">
      <c r="A3005" t="s">
        <v>6174</v>
      </c>
      <c r="B3005" t="s">
        <v>6175</v>
      </c>
      <c r="C3005" t="str">
        <f>IFERROR(VLOOKUP(Table1[[#This Row],[Ticker]],[1]!Table1[[Symbol]:[Industry]],2,FALSE),"-")</f>
        <v>-</v>
      </c>
      <c r="D3005" t="s">
        <v>557</v>
      </c>
      <c r="E3005">
        <v>85.618319999999997</v>
      </c>
      <c r="F3005">
        <v>79.5</v>
      </c>
      <c r="G3005">
        <v>-40.506599769159301</v>
      </c>
      <c r="H3005">
        <v>-20.0407898325522</v>
      </c>
      <c r="I3005">
        <v>-26.101510768783399</v>
      </c>
      <c r="J3005">
        <v>-13.976620927927399</v>
      </c>
      <c r="O3005">
        <v>23.2704402515723</v>
      </c>
      <c r="P3005">
        <v>0.56925996204932805</v>
      </c>
    </row>
    <row r="3006" spans="1:17" hidden="1" x14ac:dyDescent="0.3">
      <c r="A3006" t="s">
        <v>6176</v>
      </c>
      <c r="B3006" t="s">
        <v>6177</v>
      </c>
      <c r="C3006" t="str">
        <f>IFERROR(VLOOKUP(Table1[[#This Row],[Ticker]],[1]!Table1[[Symbol]:[Industry]],2,FALSE),"-")</f>
        <v>-</v>
      </c>
      <c r="D3006" t="s">
        <v>258</v>
      </c>
      <c r="E3006">
        <v>85.612499999999997</v>
      </c>
      <c r="F3006">
        <v>114.15</v>
      </c>
      <c r="G3006">
        <v>170.82354303929</v>
      </c>
      <c r="H3006">
        <v>9.6449842576805693</v>
      </c>
      <c r="I3006">
        <v>90.057876868911606</v>
      </c>
      <c r="J3006">
        <v>3.5943331704814399</v>
      </c>
      <c r="K3006">
        <v>95.974572761148806</v>
      </c>
      <c r="L3006">
        <v>67.901186833166406</v>
      </c>
      <c r="M3006">
        <v>42.635451841611399</v>
      </c>
      <c r="N3006">
        <v>0.88298124851649595</v>
      </c>
      <c r="O3006">
        <v>22.382829610161998</v>
      </c>
      <c r="P3006">
        <v>208.513513513513</v>
      </c>
    </row>
    <row r="3007" spans="1:17" hidden="1" x14ac:dyDescent="0.3">
      <c r="A3007" t="s">
        <v>6178</v>
      </c>
      <c r="B3007" t="s">
        <v>6179</v>
      </c>
      <c r="C3007" t="str">
        <f>IFERROR(VLOOKUP(Table1[[#This Row],[Ticker]],[1]!Table1[[Symbol]:[Industry]],2,FALSE),"-")</f>
        <v>-</v>
      </c>
      <c r="D3007" t="s">
        <v>422</v>
      </c>
      <c r="E3007">
        <v>85.543659149999996</v>
      </c>
      <c r="F3007">
        <v>20.329999999999998</v>
      </c>
      <c r="G3007">
        <v>-7.6095685645523599</v>
      </c>
      <c r="H3007">
        <v>11.776801283284501</v>
      </c>
      <c r="I3007">
        <v>-17.318478890068899</v>
      </c>
      <c r="J3007">
        <v>11.1589013907058</v>
      </c>
      <c r="K3007">
        <v>18.675804239779801</v>
      </c>
      <c r="L3007">
        <v>18.927267654460199</v>
      </c>
      <c r="M3007">
        <v>67.453327211859403</v>
      </c>
      <c r="N3007">
        <v>1.7169722815024799</v>
      </c>
      <c r="O3007">
        <v>24.446630595179499</v>
      </c>
      <c r="P3007">
        <v>31.415643180349001</v>
      </c>
      <c r="Q3007">
        <v>5.9200736551028997E-2</v>
      </c>
    </row>
    <row r="3008" spans="1:17" hidden="1" x14ac:dyDescent="0.3">
      <c r="A3008" t="s">
        <v>6180</v>
      </c>
      <c r="B3008" t="s">
        <v>6181</v>
      </c>
      <c r="C3008" t="str">
        <f>IFERROR(VLOOKUP(Table1[[#This Row],[Ticker]],[1]!Table1[[Symbol]:[Industry]],2,FALSE),"-")</f>
        <v>-</v>
      </c>
      <c r="D3008" t="s">
        <v>647</v>
      </c>
      <c r="E3008">
        <v>85.426964999999996</v>
      </c>
      <c r="F3008">
        <v>152.75</v>
      </c>
      <c r="G3008">
        <v>214.682086456657</v>
      </c>
      <c r="H3008">
        <v>57.194930938925403</v>
      </c>
      <c r="I3008">
        <v>77.385242873565502</v>
      </c>
      <c r="J3008">
        <v>-0.50232793607478898</v>
      </c>
      <c r="K3008">
        <v>115.27343693618801</v>
      </c>
      <c r="L3008">
        <v>84.302303010803698</v>
      </c>
      <c r="M3008">
        <v>64.368885855405694</v>
      </c>
      <c r="N3008">
        <v>0.28042614949518702</v>
      </c>
      <c r="O3008">
        <v>7.3322422258592397</v>
      </c>
      <c r="P3008">
        <v>272.56097560975599</v>
      </c>
      <c r="Q3008">
        <v>8.3495704631563E-2</v>
      </c>
    </row>
    <row r="3009" spans="1:17" hidden="1" x14ac:dyDescent="0.3">
      <c r="A3009" t="s">
        <v>6182</v>
      </c>
      <c r="B3009" t="s">
        <v>6183</v>
      </c>
      <c r="C3009" t="str">
        <f>IFERROR(VLOOKUP(Table1[[#This Row],[Ticker]],[1]!Table1[[Symbol]:[Industry]],2,FALSE),"-")</f>
        <v>-</v>
      </c>
      <c r="E3009">
        <v>85.376000000000005</v>
      </c>
      <c r="F3009">
        <v>184</v>
      </c>
      <c r="G3009">
        <v>153.11791533366301</v>
      </c>
      <c r="H3009">
        <v>-4.7505243205749101</v>
      </c>
      <c r="I3009">
        <v>-2.517829536582</v>
      </c>
      <c r="J3009">
        <v>-3.6892374602896099</v>
      </c>
      <c r="K3009">
        <v>189.587099337328</v>
      </c>
      <c r="L3009">
        <v>179.43345294334401</v>
      </c>
      <c r="M3009">
        <v>44.753706620084401</v>
      </c>
      <c r="N3009">
        <v>0.50763208724338904</v>
      </c>
      <c r="O3009">
        <v>49.076086956521699</v>
      </c>
      <c r="P3009">
        <v>205.597076897525</v>
      </c>
      <c r="Q3009">
        <v>0.122985050176563</v>
      </c>
    </row>
    <row r="3010" spans="1:17" hidden="1" x14ac:dyDescent="0.3">
      <c r="A3010" t="s">
        <v>6184</v>
      </c>
      <c r="B3010" t="s">
        <v>6185</v>
      </c>
      <c r="C3010" t="str">
        <f>IFERROR(VLOOKUP(Table1[[#This Row],[Ticker]],[1]!Table1[[Symbol]:[Industry]],2,FALSE),"-")</f>
        <v>-</v>
      </c>
      <c r="D3010" t="s">
        <v>557</v>
      </c>
      <c r="E3010">
        <v>85.155000000000001</v>
      </c>
      <c r="F3010">
        <v>79.47</v>
      </c>
      <c r="G3010">
        <v>286.09169457687199</v>
      </c>
      <c r="H3010">
        <v>37.853391628839503</v>
      </c>
      <c r="I3010">
        <v>117.097194511677</v>
      </c>
      <c r="J3010">
        <v>7.1547552806933696</v>
      </c>
      <c r="K3010">
        <v>60.739421813384098</v>
      </c>
      <c r="L3010">
        <v>44.3823719529098</v>
      </c>
      <c r="M3010">
        <v>99.370581161067406</v>
      </c>
      <c r="N3010">
        <v>0.45787786248519002</v>
      </c>
      <c r="O3010">
        <v>2.05108846105448</v>
      </c>
      <c r="P3010">
        <v>348.98305084745698</v>
      </c>
      <c r="Q3010">
        <v>0.12385099131749699</v>
      </c>
    </row>
    <row r="3011" spans="1:17" hidden="1" x14ac:dyDescent="0.3">
      <c r="A3011" t="s">
        <v>6186</v>
      </c>
      <c r="B3011" t="s">
        <v>6187</v>
      </c>
      <c r="C3011" t="str">
        <f>IFERROR(VLOOKUP(Table1[[#This Row],[Ticker]],[1]!Table1[[Symbol]:[Industry]],2,FALSE),"-")</f>
        <v>-</v>
      </c>
      <c r="E3011">
        <v>84.966203890000003</v>
      </c>
      <c r="F3011">
        <v>16.18</v>
      </c>
      <c r="G3011">
        <v>-31.160617659823</v>
      </c>
      <c r="H3011">
        <v>-9.7252454418898697</v>
      </c>
      <c r="I3011">
        <v>-26.3304912517399</v>
      </c>
      <c r="J3011">
        <v>-0.98944052304506902</v>
      </c>
      <c r="K3011">
        <v>17.131129082310402</v>
      </c>
      <c r="L3011">
        <v>18.3224735935047</v>
      </c>
      <c r="M3011">
        <v>39.448440541072699</v>
      </c>
      <c r="N3011">
        <v>1.0460252034774</v>
      </c>
      <c r="O3011">
        <v>72.435105067985106</v>
      </c>
      <c r="P3011">
        <v>5.7516339869281001</v>
      </c>
      <c r="Q3011">
        <v>6.7467898775271998E-2</v>
      </c>
    </row>
    <row r="3012" spans="1:17" hidden="1" x14ac:dyDescent="0.3">
      <c r="A3012" t="s">
        <v>6188</v>
      </c>
      <c r="B3012" t="s">
        <v>6189</v>
      </c>
      <c r="C3012" t="str">
        <f>IFERROR(VLOOKUP(Table1[[#This Row],[Ticker]],[1]!Table1[[Symbol]:[Industry]],2,FALSE),"-")</f>
        <v>-</v>
      </c>
      <c r="D3012" t="s">
        <v>153</v>
      </c>
      <c r="E3012">
        <v>84.917985599999994</v>
      </c>
      <c r="F3012">
        <v>92.8</v>
      </c>
      <c r="G3012">
        <v>139.77626080207699</v>
      </c>
      <c r="H3012">
        <v>-12.9676319378153</v>
      </c>
      <c r="I3012">
        <v>-10.6250306191146</v>
      </c>
      <c r="J3012">
        <v>3.4569685186592798</v>
      </c>
      <c r="K3012">
        <v>93.669664632701796</v>
      </c>
      <c r="L3012">
        <v>84.373898110452203</v>
      </c>
      <c r="M3012">
        <v>59.135828712691399</v>
      </c>
      <c r="N3012">
        <v>0.81092524845877301</v>
      </c>
      <c r="O3012">
        <v>36.163793103448199</v>
      </c>
      <c r="P3012">
        <v>179.51807228915601</v>
      </c>
      <c r="Q3012">
        <v>0.16542770011569999</v>
      </c>
    </row>
    <row r="3013" spans="1:17" hidden="1" x14ac:dyDescent="0.3">
      <c r="A3013" t="s">
        <v>6190</v>
      </c>
      <c r="B3013" t="s">
        <v>6191</v>
      </c>
      <c r="C3013" t="str">
        <f>IFERROR(VLOOKUP(Table1[[#This Row],[Ticker]],[1]!Table1[[Symbol]:[Industry]],2,FALSE),"-")</f>
        <v>-</v>
      </c>
      <c r="D3013" t="s">
        <v>140</v>
      </c>
      <c r="E3013">
        <v>84.871149379999906</v>
      </c>
      <c r="F3013">
        <v>76.540000000000006</v>
      </c>
      <c r="G3013">
        <v>33.788369879117703</v>
      </c>
      <c r="H3013">
        <v>-12.8843791684296</v>
      </c>
      <c r="I3013">
        <v>-15.229742709799501</v>
      </c>
      <c r="J3013">
        <v>-8.5168070597218399</v>
      </c>
      <c r="K3013">
        <v>81.503466576081195</v>
      </c>
      <c r="L3013">
        <v>78.908016614207398</v>
      </c>
      <c r="M3013">
        <v>49.063190824297898</v>
      </c>
      <c r="N3013">
        <v>0.55506211245401904</v>
      </c>
      <c r="O3013">
        <v>65.077083877710905</v>
      </c>
      <c r="P3013">
        <v>68.219780219780205</v>
      </c>
      <c r="Q3013">
        <v>9.8964202884330998E-2</v>
      </c>
    </row>
    <row r="3014" spans="1:17" hidden="1" x14ac:dyDescent="0.3">
      <c r="A3014" t="s">
        <v>6192</v>
      </c>
      <c r="B3014" t="s">
        <v>6193</v>
      </c>
      <c r="C3014" t="str">
        <f>IFERROR(VLOOKUP(Table1[[#This Row],[Ticker]],[1]!Table1[[Symbol]:[Industry]],2,FALSE),"-")</f>
        <v>-</v>
      </c>
      <c r="D3014" t="s">
        <v>422</v>
      </c>
      <c r="E3014">
        <v>84.573570000000004</v>
      </c>
      <c r="F3014">
        <v>71.34</v>
      </c>
      <c r="G3014">
        <v>21.0597773931723</v>
      </c>
      <c r="H3014">
        <v>55.437190833398297</v>
      </c>
      <c r="I3014">
        <v>44.058443638910099</v>
      </c>
      <c r="J3014">
        <v>43.764818947733502</v>
      </c>
      <c r="K3014">
        <v>48.830568043796497</v>
      </c>
      <c r="L3014">
        <v>43.902180183298498</v>
      </c>
      <c r="M3014">
        <v>82.7701454819357</v>
      </c>
      <c r="N3014">
        <v>3.41063786379936</v>
      </c>
      <c r="O3014">
        <v>10.667227361928701</v>
      </c>
      <c r="P3014">
        <v>121.552795031055</v>
      </c>
      <c r="Q3014">
        <v>0.16086881652320001</v>
      </c>
    </row>
    <row r="3015" spans="1:17" hidden="1" x14ac:dyDescent="0.3">
      <c r="A3015" t="s">
        <v>6194</v>
      </c>
      <c r="B3015" t="s">
        <v>6195</v>
      </c>
      <c r="C3015" t="str">
        <f>IFERROR(VLOOKUP(Table1[[#This Row],[Ticker]],[1]!Table1[[Symbol]:[Industry]],2,FALSE),"-")</f>
        <v>-</v>
      </c>
      <c r="D3015" t="s">
        <v>130</v>
      </c>
      <c r="E3015">
        <v>84.498251719999999</v>
      </c>
      <c r="F3015">
        <v>101.35</v>
      </c>
      <c r="G3015">
        <v>-77.339014479489705</v>
      </c>
      <c r="H3015">
        <v>5.5007406531910501</v>
      </c>
      <c r="I3015">
        <v>-62.933925479113903</v>
      </c>
      <c r="J3015">
        <v>-6.07607234036396</v>
      </c>
      <c r="K3015">
        <v>103.730922701626</v>
      </c>
      <c r="M3015">
        <v>48.035920812255497</v>
      </c>
      <c r="N3015">
        <v>0.72551602986385599</v>
      </c>
      <c r="O3015">
        <v>107.202762703502</v>
      </c>
      <c r="P3015">
        <v>22.848484848484802</v>
      </c>
    </row>
    <row r="3016" spans="1:17" hidden="1" x14ac:dyDescent="0.3">
      <c r="A3016" t="s">
        <v>6196</v>
      </c>
      <c r="B3016" t="s">
        <v>6197</v>
      </c>
      <c r="C3016" t="str">
        <f>IFERROR(VLOOKUP(Table1[[#This Row],[Ticker]],[1]!Table1[[Symbol]:[Industry]],2,FALSE),"-")</f>
        <v>-</v>
      </c>
      <c r="D3016" t="s">
        <v>173</v>
      </c>
      <c r="E3016">
        <v>84.384552540000001</v>
      </c>
      <c r="F3016">
        <v>51.9</v>
      </c>
      <c r="G3016">
        <v>2.16254886105538</v>
      </c>
      <c r="H3016">
        <v>3.3473680621846298</v>
      </c>
      <c r="I3016">
        <v>11.285302641791899</v>
      </c>
      <c r="J3016">
        <v>4.3299956270494899</v>
      </c>
      <c r="K3016">
        <v>48.757177852878399</v>
      </c>
      <c r="L3016">
        <v>46.113879927420903</v>
      </c>
      <c r="M3016">
        <v>68.754479539089104</v>
      </c>
      <c r="N3016">
        <v>0.99637812386816305</v>
      </c>
      <c r="O3016">
        <v>33.526011560693597</v>
      </c>
      <c r="P3016">
        <v>54.694485842026801</v>
      </c>
      <c r="Q3016">
        <v>-1.0192547574413E-2</v>
      </c>
    </row>
    <row r="3017" spans="1:17" hidden="1" x14ac:dyDescent="0.3">
      <c r="A3017" t="s">
        <v>6198</v>
      </c>
      <c r="B3017" t="s">
        <v>6199</v>
      </c>
      <c r="C3017" t="str">
        <f>IFERROR(VLOOKUP(Table1[[#This Row],[Ticker]],[1]!Table1[[Symbol]:[Industry]],2,FALSE),"-")</f>
        <v>-</v>
      </c>
      <c r="D3017" t="s">
        <v>901</v>
      </c>
      <c r="E3017">
        <v>84.295000000000002</v>
      </c>
      <c r="F3017">
        <v>146.6</v>
      </c>
      <c r="G3017">
        <v>-54.157768332264297</v>
      </c>
      <c r="H3017">
        <v>-6.1137059357598504</v>
      </c>
      <c r="I3017">
        <v>-31.045996204865599</v>
      </c>
      <c r="J3017">
        <v>-1.0507150328489701</v>
      </c>
      <c r="K3017">
        <v>149.292364395654</v>
      </c>
      <c r="L3017">
        <v>172.912808778612</v>
      </c>
      <c r="M3017">
        <v>52.486287064614402</v>
      </c>
      <c r="N3017">
        <v>0.76607555273429495</v>
      </c>
      <c r="O3017">
        <v>45.975443383356001</v>
      </c>
      <c r="P3017">
        <v>7.0072992700729904</v>
      </c>
      <c r="Q3017">
        <v>0.197296637319476</v>
      </c>
    </row>
    <row r="3018" spans="1:17" hidden="1" x14ac:dyDescent="0.3">
      <c r="A3018" t="s">
        <v>6200</v>
      </c>
      <c r="B3018" t="s">
        <v>6201</v>
      </c>
      <c r="C3018" t="str">
        <f>IFERROR(VLOOKUP(Table1[[#This Row],[Ticker]],[1]!Table1[[Symbol]:[Industry]],2,FALSE),"-")</f>
        <v>-</v>
      </c>
      <c r="D3018" t="s">
        <v>288</v>
      </c>
      <c r="E3018">
        <v>84.106486799999999</v>
      </c>
      <c r="F3018">
        <v>133.85</v>
      </c>
      <c r="G3018">
        <v>-28.747443541109099</v>
      </c>
      <c r="H3018">
        <v>5.4604633002798701</v>
      </c>
      <c r="I3018">
        <v>-51.107571083053102</v>
      </c>
      <c r="J3018">
        <v>-9.6691360854805506</v>
      </c>
      <c r="K3018">
        <v>142.398841242641</v>
      </c>
      <c r="L3018">
        <v>166.80955967541499</v>
      </c>
      <c r="M3018">
        <v>45.621718989333701</v>
      </c>
      <c r="N3018">
        <v>1.2007783654325901</v>
      </c>
      <c r="O3018">
        <v>104.706761299962</v>
      </c>
      <c r="P3018">
        <v>27.4761904761904</v>
      </c>
    </row>
    <row r="3019" spans="1:17" hidden="1" x14ac:dyDescent="0.3">
      <c r="A3019" t="s">
        <v>6202</v>
      </c>
      <c r="B3019" t="s">
        <v>6203</v>
      </c>
      <c r="C3019" t="str">
        <f>IFERROR(VLOOKUP(Table1[[#This Row],[Ticker]],[1]!Table1[[Symbol]:[Industry]],2,FALSE),"-")</f>
        <v>-</v>
      </c>
      <c r="D3019" t="s">
        <v>75</v>
      </c>
      <c r="E3019">
        <v>83.953451012000002</v>
      </c>
      <c r="F3019">
        <v>16.329999999999998</v>
      </c>
      <c r="G3019">
        <v>10.8684980842459</v>
      </c>
      <c r="H3019">
        <v>-0.54310425051894495</v>
      </c>
      <c r="I3019">
        <v>-8.3663237292020192</v>
      </c>
      <c r="J3019">
        <v>-7.4287138625739599</v>
      </c>
      <c r="K3019">
        <v>15.6984365728188</v>
      </c>
      <c r="L3019">
        <v>14.615600658983301</v>
      </c>
      <c r="M3019">
        <v>47.812497712426698</v>
      </c>
      <c r="N3019">
        <v>1.2375872284556599</v>
      </c>
      <c r="O3019">
        <v>19.595835884874401</v>
      </c>
      <c r="P3019">
        <v>63.299999999999898</v>
      </c>
      <c r="Q3019">
        <v>6.6739874322185005E-2</v>
      </c>
    </row>
    <row r="3020" spans="1:17" hidden="1" x14ac:dyDescent="0.3">
      <c r="A3020" t="s">
        <v>6204</v>
      </c>
      <c r="B3020" t="s">
        <v>6205</v>
      </c>
      <c r="C3020" t="str">
        <f>IFERROR(VLOOKUP(Table1[[#This Row],[Ticker]],[1]!Table1[[Symbol]:[Industry]],2,FALSE),"-")</f>
        <v>-</v>
      </c>
      <c r="D3020" t="s">
        <v>609</v>
      </c>
      <c r="E3020">
        <v>83.864365875000004</v>
      </c>
      <c r="F3020">
        <v>69.75</v>
      </c>
      <c r="G3020">
        <v>94.988056159830606</v>
      </c>
      <c r="H3020">
        <v>0.178331638837878</v>
      </c>
      <c r="I3020">
        <v>22.637985980024698</v>
      </c>
      <c r="J3020">
        <v>0.86260573827728204</v>
      </c>
      <c r="K3020">
        <v>62.121643468501603</v>
      </c>
      <c r="L3020">
        <v>51.789065382530303</v>
      </c>
      <c r="M3020">
        <v>59.270190045980002</v>
      </c>
      <c r="N3020">
        <v>0.85980504891648402</v>
      </c>
      <c r="O3020">
        <v>10.967741935483801</v>
      </c>
      <c r="P3020">
        <v>130.960264900662</v>
      </c>
      <c r="Q3020">
        <v>5.9198554647162997E-2</v>
      </c>
    </row>
    <row r="3021" spans="1:17" hidden="1" x14ac:dyDescent="0.3">
      <c r="A3021" t="s">
        <v>6206</v>
      </c>
      <c r="B3021" t="s">
        <v>6207</v>
      </c>
      <c r="C3021" t="str">
        <f>IFERROR(VLOOKUP(Table1[[#This Row],[Ticker]],[1]!Table1[[Symbol]:[Industry]],2,FALSE),"-")</f>
        <v>-</v>
      </c>
      <c r="E3021">
        <v>83.745909999999995</v>
      </c>
      <c r="F3021">
        <v>49.3</v>
      </c>
      <c r="G3021">
        <v>-21.6615246356501</v>
      </c>
      <c r="H3021">
        <v>-4.2705325463346302</v>
      </c>
      <c r="I3021">
        <v>-7.2564356352742898</v>
      </c>
      <c r="J3021">
        <v>-3.8557366099380301</v>
      </c>
      <c r="K3021">
        <v>50.038145063361704</v>
      </c>
      <c r="M3021">
        <v>45.889909899987501</v>
      </c>
      <c r="O3021">
        <v>21.4401622718052</v>
      </c>
      <c r="P3021">
        <v>9.3126385809312495</v>
      </c>
    </row>
    <row r="3022" spans="1:17" hidden="1" x14ac:dyDescent="0.3">
      <c r="A3022" t="s">
        <v>6208</v>
      </c>
      <c r="B3022" t="s">
        <v>6209</v>
      </c>
      <c r="C3022" t="str">
        <f>IFERROR(VLOOKUP(Table1[[#This Row],[Ticker]],[1]!Table1[[Symbol]:[Industry]],2,FALSE),"-")</f>
        <v>-</v>
      </c>
      <c r="E3022">
        <v>83.332300000000004</v>
      </c>
      <c r="F3022">
        <v>2450.9499999999998</v>
      </c>
      <c r="G3022">
        <v>201.12336987911701</v>
      </c>
      <c r="H3022">
        <v>90.084209618241005</v>
      </c>
      <c r="I3022">
        <v>191.957938858049</v>
      </c>
      <c r="J3022">
        <v>20.8422353587959</v>
      </c>
      <c r="K3022">
        <v>1410.4551054410699</v>
      </c>
      <c r="L3022">
        <v>1026.2441782019</v>
      </c>
      <c r="M3022">
        <v>98.150577184952596</v>
      </c>
      <c r="N3022">
        <v>2.4549293104006402</v>
      </c>
      <c r="O3022">
        <v>0</v>
      </c>
      <c r="P3022">
        <v>255.21014492753599</v>
      </c>
      <c r="Q3022">
        <v>0.14508264187695899</v>
      </c>
    </row>
    <row r="3023" spans="1:17" hidden="1" x14ac:dyDescent="0.3">
      <c r="A3023" t="s">
        <v>6210</v>
      </c>
      <c r="B3023" t="s">
        <v>6211</v>
      </c>
      <c r="C3023" t="str">
        <f>IFERROR(VLOOKUP(Table1[[#This Row],[Ticker]],[1]!Table1[[Symbol]:[Industry]],2,FALSE),"-")</f>
        <v>-</v>
      </c>
      <c r="D3023" t="s">
        <v>901</v>
      </c>
      <c r="E3023">
        <v>83.176000000000002</v>
      </c>
      <c r="F3023">
        <v>224.8</v>
      </c>
      <c r="G3023">
        <v>-33.933583123670701</v>
      </c>
      <c r="H3023">
        <v>-1.8265168217982299</v>
      </c>
      <c r="I3023">
        <v>-25.430586557696099</v>
      </c>
      <c r="J3023">
        <v>1.87721289507894</v>
      </c>
      <c r="K3023">
        <v>222.70148247730199</v>
      </c>
      <c r="L3023">
        <v>233.68706050254499</v>
      </c>
      <c r="M3023">
        <v>49.952638028493098</v>
      </c>
      <c r="N3023">
        <v>3.0649109165286101</v>
      </c>
      <c r="O3023">
        <v>35.209074733096003</v>
      </c>
      <c r="P3023">
        <v>7.5083692013390797</v>
      </c>
      <c r="Q3023">
        <v>-1.8656804024459E-2</v>
      </c>
    </row>
    <row r="3024" spans="1:17" hidden="1" x14ac:dyDescent="0.3">
      <c r="A3024" t="s">
        <v>6212</v>
      </c>
      <c r="B3024" t="s">
        <v>6213</v>
      </c>
      <c r="C3024" t="str">
        <f>IFERROR(VLOOKUP(Table1[[#This Row],[Ticker]],[1]!Table1[[Symbol]:[Industry]],2,FALSE),"-")</f>
        <v>-</v>
      </c>
      <c r="D3024" t="s">
        <v>130</v>
      </c>
      <c r="E3024">
        <v>82.891155710000007</v>
      </c>
      <c r="F3024">
        <v>29.15</v>
      </c>
      <c r="G3024">
        <v>-13.468269843745899</v>
      </c>
      <c r="H3024">
        <v>-5.8865029055573004</v>
      </c>
      <c r="I3024">
        <v>-31.966724290618799</v>
      </c>
      <c r="J3024">
        <v>2.5760455305312999</v>
      </c>
      <c r="K3024">
        <v>29.583660412524502</v>
      </c>
      <c r="L3024">
        <v>30.1823465138283</v>
      </c>
      <c r="M3024">
        <v>57.573044441694101</v>
      </c>
      <c r="N3024">
        <v>0.85747124053841495</v>
      </c>
      <c r="O3024">
        <v>49.879931389365296</v>
      </c>
      <c r="P3024">
        <v>25.6465517241379</v>
      </c>
      <c r="Q3024">
        <v>2.1396912994115998E-2</v>
      </c>
    </row>
    <row r="3025" spans="1:17" hidden="1" x14ac:dyDescent="0.3">
      <c r="A3025" t="s">
        <v>6214</v>
      </c>
      <c r="B3025" t="s">
        <v>6215</v>
      </c>
      <c r="C3025" t="str">
        <f>IFERROR(VLOOKUP(Table1[[#This Row],[Ticker]],[1]!Table1[[Symbol]:[Industry]],2,FALSE),"-")</f>
        <v>-</v>
      </c>
      <c r="D3025" t="s">
        <v>1533</v>
      </c>
      <c r="E3025">
        <v>82.837366739999993</v>
      </c>
      <c r="F3025">
        <v>81.3</v>
      </c>
      <c r="G3025">
        <v>-19.0470126345434</v>
      </c>
      <c r="H3025">
        <v>17.4612861688713</v>
      </c>
      <c r="I3025">
        <v>-20.426885627023999</v>
      </c>
      <c r="J3025">
        <v>-7.1022221352857597</v>
      </c>
      <c r="K3025">
        <v>75.574971070051703</v>
      </c>
      <c r="L3025">
        <v>76.301948659435993</v>
      </c>
      <c r="M3025">
        <v>63.151432704141499</v>
      </c>
      <c r="N3025">
        <v>2.3746257336327101</v>
      </c>
      <c r="O3025">
        <v>73.001230012300098</v>
      </c>
      <c r="P3025">
        <v>43.259911894273102</v>
      </c>
      <c r="Q3025">
        <v>0.10799151866744899</v>
      </c>
    </row>
    <row r="3026" spans="1:17" hidden="1" x14ac:dyDescent="0.3">
      <c r="A3026" t="s">
        <v>6216</v>
      </c>
      <c r="B3026" t="s">
        <v>6217</v>
      </c>
      <c r="C3026" t="str">
        <f>IFERROR(VLOOKUP(Table1[[#This Row],[Ticker]],[1]!Table1[[Symbol]:[Industry]],2,FALSE),"-")</f>
        <v>-</v>
      </c>
      <c r="E3026">
        <v>82.571399999999997</v>
      </c>
      <c r="F3026">
        <v>254.85</v>
      </c>
      <c r="G3026">
        <v>303.37044058618801</v>
      </c>
      <c r="H3026">
        <v>5.94110507921829</v>
      </c>
      <c r="I3026">
        <v>130.64305150724201</v>
      </c>
      <c r="J3026">
        <v>3.45908888871964</v>
      </c>
      <c r="K3026">
        <v>235.20054189241199</v>
      </c>
      <c r="L3026">
        <v>157.908539749369</v>
      </c>
      <c r="M3026">
        <v>38.59463856552</v>
      </c>
      <c r="N3026">
        <v>0.44559295034962498</v>
      </c>
      <c r="O3026">
        <v>11.712772218952299</v>
      </c>
      <c r="P3026">
        <v>337.21049922799699</v>
      </c>
      <c r="Q3026">
        <v>0.12940095534683899</v>
      </c>
    </row>
    <row r="3027" spans="1:17" hidden="1" x14ac:dyDescent="0.3">
      <c r="A3027" t="s">
        <v>6218</v>
      </c>
      <c r="B3027" t="s">
        <v>6219</v>
      </c>
      <c r="C3027" t="str">
        <f>IFERROR(VLOOKUP(Table1[[#This Row],[Ticker]],[1]!Table1[[Symbol]:[Industry]],2,FALSE),"-")</f>
        <v>-</v>
      </c>
      <c r="D3027" t="s">
        <v>1103</v>
      </c>
      <c r="E3027">
        <v>82.361928000000006</v>
      </c>
      <c r="F3027">
        <v>69.95</v>
      </c>
      <c r="G3027">
        <v>84.180036545784404</v>
      </c>
      <c r="H3027">
        <v>2.4254331962842501</v>
      </c>
      <c r="I3027">
        <v>-26.374097754810499</v>
      </c>
      <c r="J3027">
        <v>1.0660732883188999</v>
      </c>
      <c r="K3027">
        <v>69.277528774281294</v>
      </c>
      <c r="L3027">
        <v>66.686847437469694</v>
      </c>
      <c r="M3027">
        <v>56.750461694192701</v>
      </c>
      <c r="N3027">
        <v>0.541333333333333</v>
      </c>
      <c r="O3027">
        <v>41.100786275911297</v>
      </c>
      <c r="P3027">
        <v>125.342281879194</v>
      </c>
    </row>
    <row r="3028" spans="1:17" hidden="1" x14ac:dyDescent="0.3">
      <c r="A3028" t="s">
        <v>6220</v>
      </c>
      <c r="B3028" t="s">
        <v>6221</v>
      </c>
      <c r="C3028" t="str">
        <f>IFERROR(VLOOKUP(Table1[[#This Row],[Ticker]],[1]!Table1[[Symbol]:[Industry]],2,FALSE),"-")</f>
        <v>-</v>
      </c>
      <c r="D3028" t="s">
        <v>901</v>
      </c>
      <c r="E3028">
        <v>82.329350000000005</v>
      </c>
      <c r="F3028">
        <v>53.15</v>
      </c>
      <c r="G3028">
        <v>-61.595219632636201</v>
      </c>
      <c r="H3028">
        <v>19.0318918717084</v>
      </c>
      <c r="I3028">
        <v>-47.190130632260399</v>
      </c>
      <c r="J3028">
        <v>-6.5052604873944304</v>
      </c>
      <c r="K3028">
        <v>48.174377679966703</v>
      </c>
      <c r="M3028">
        <v>61.588791665318801</v>
      </c>
      <c r="N3028">
        <v>2.1066089693154901</v>
      </c>
      <c r="O3028">
        <v>63.6876763875823</v>
      </c>
      <c r="P3028">
        <v>47.6388888888888</v>
      </c>
    </row>
    <row r="3029" spans="1:17" hidden="1" x14ac:dyDescent="0.3">
      <c r="A3029" t="s">
        <v>6222</v>
      </c>
      <c r="B3029" t="s">
        <v>6223</v>
      </c>
      <c r="C3029" t="str">
        <f>IFERROR(VLOOKUP(Table1[[#This Row],[Ticker]],[1]!Table1[[Symbol]:[Industry]],2,FALSE),"-")</f>
        <v>-</v>
      </c>
      <c r="D3029" t="s">
        <v>293</v>
      </c>
      <c r="E3029">
        <v>82.328400000000002</v>
      </c>
      <c r="F3029">
        <v>121.9</v>
      </c>
      <c r="G3029">
        <v>-46.744744936895998</v>
      </c>
      <c r="H3029">
        <v>-10.7174815618755</v>
      </c>
      <c r="I3029">
        <v>-54.606728973941898</v>
      </c>
      <c r="J3029">
        <v>-8.4183566470659397</v>
      </c>
      <c r="K3029">
        <v>140.54784796261299</v>
      </c>
      <c r="M3029">
        <v>30.106687125897899</v>
      </c>
      <c r="N3029">
        <v>0.96159159988947196</v>
      </c>
      <c r="O3029">
        <v>88.228055783428999</v>
      </c>
      <c r="P3029">
        <v>7.0237050043898197</v>
      </c>
    </row>
    <row r="3030" spans="1:17" hidden="1" x14ac:dyDescent="0.3">
      <c r="A3030" t="s">
        <v>6224</v>
      </c>
      <c r="B3030" t="s">
        <v>6225</v>
      </c>
      <c r="C3030" t="str">
        <f>IFERROR(VLOOKUP(Table1[[#This Row],[Ticker]],[1]!Table1[[Symbol]:[Industry]],2,FALSE),"-")</f>
        <v>-</v>
      </c>
      <c r="D3030" t="s">
        <v>1391</v>
      </c>
      <c r="E3030">
        <v>82.244825000000006</v>
      </c>
      <c r="F3030">
        <v>123.5</v>
      </c>
      <c r="G3030">
        <v>14.734765968249199</v>
      </c>
      <c r="H3030">
        <v>-2.2926276533252201</v>
      </c>
      <c r="I3030">
        <v>10.517987196885001</v>
      </c>
      <c r="J3030">
        <v>-1.17597599318301</v>
      </c>
      <c r="K3030">
        <v>116.64652038897501</v>
      </c>
      <c r="L3030">
        <v>105.55541724843999</v>
      </c>
      <c r="M3030">
        <v>63.266016284393402</v>
      </c>
      <c r="N3030">
        <v>0.20703980957253901</v>
      </c>
      <c r="O3030">
        <v>45.708502024291398</v>
      </c>
      <c r="P3030">
        <v>64.6666666666666</v>
      </c>
      <c r="Q3030">
        <v>0.121635435179112</v>
      </c>
    </row>
    <row r="3031" spans="1:17" hidden="1" x14ac:dyDescent="0.3">
      <c r="A3031" t="s">
        <v>6226</v>
      </c>
      <c r="B3031" t="s">
        <v>6227</v>
      </c>
      <c r="C3031" t="str">
        <f>IFERROR(VLOOKUP(Table1[[#This Row],[Ticker]],[1]!Table1[[Symbol]:[Industry]],2,FALSE),"-")</f>
        <v>-</v>
      </c>
      <c r="E3031">
        <v>82.220287499999998</v>
      </c>
      <c r="F3031">
        <v>165.75</v>
      </c>
      <c r="G3031">
        <v>121.718096247277</v>
      </c>
      <c r="H3031">
        <v>32.570194149141102</v>
      </c>
      <c r="I3031">
        <v>162.70206769492</v>
      </c>
      <c r="J3031">
        <v>-16.222573249819899</v>
      </c>
      <c r="K3031">
        <v>134.11950123027799</v>
      </c>
      <c r="L3031">
        <v>100.619027749363</v>
      </c>
      <c r="M3031">
        <v>64.048902936520406</v>
      </c>
      <c r="N3031">
        <v>1.5553760959852301</v>
      </c>
      <c r="O3031">
        <v>12.3378582202111</v>
      </c>
      <c r="P3031">
        <v>218.75</v>
      </c>
    </row>
    <row r="3032" spans="1:17" hidden="1" x14ac:dyDescent="0.3">
      <c r="A3032" t="s">
        <v>6228</v>
      </c>
      <c r="B3032" t="s">
        <v>6229</v>
      </c>
      <c r="C3032" t="str">
        <f>IFERROR(VLOOKUP(Table1[[#This Row],[Ticker]],[1]!Table1[[Symbol]:[Industry]],2,FALSE),"-")</f>
        <v>-</v>
      </c>
      <c r="E3032">
        <v>81.886798499999998</v>
      </c>
      <c r="F3032">
        <v>209.95</v>
      </c>
      <c r="G3032">
        <v>97.918960933430796</v>
      </c>
      <c r="H3032">
        <v>13.925538091003</v>
      </c>
      <c r="I3032">
        <v>34.939860922204801</v>
      </c>
      <c r="J3032">
        <v>0.40248693759436499</v>
      </c>
      <c r="K3032">
        <v>187.13170255033901</v>
      </c>
      <c r="L3032">
        <v>161.284552576046</v>
      </c>
      <c r="M3032">
        <v>74.632152527513497</v>
      </c>
      <c r="N3032">
        <v>2.21311222075814</v>
      </c>
      <c r="O3032">
        <v>8.5020242914979693</v>
      </c>
      <c r="P3032">
        <v>136.37694213015001</v>
      </c>
      <c r="Q3032">
        <v>0.106443010709703</v>
      </c>
    </row>
    <row r="3033" spans="1:17" hidden="1" x14ac:dyDescent="0.3">
      <c r="A3033" t="s">
        <v>6230</v>
      </c>
      <c r="B3033" t="s">
        <v>6231</v>
      </c>
      <c r="C3033" t="str">
        <f>IFERROR(VLOOKUP(Table1[[#This Row],[Ticker]],[1]!Table1[[Symbol]:[Industry]],2,FALSE),"-")</f>
        <v>-</v>
      </c>
      <c r="D3033" t="s">
        <v>130</v>
      </c>
      <c r="E3033">
        <v>81.277708512000004</v>
      </c>
      <c r="F3033">
        <v>22.49</v>
      </c>
      <c r="G3033">
        <v>-29.270477813409698</v>
      </c>
      <c r="H3033">
        <v>-15.4963177694375</v>
      </c>
      <c r="I3033">
        <v>-48.792652231617403</v>
      </c>
      <c r="J3033">
        <v>-9.7061772177229297</v>
      </c>
      <c r="K3033">
        <v>24.648930835555401</v>
      </c>
      <c r="L3033">
        <v>23.614528270957301</v>
      </c>
      <c r="M3033">
        <v>39.299313431950701</v>
      </c>
      <c r="N3033">
        <v>1.49875849917363</v>
      </c>
      <c r="O3033">
        <v>76.478434859937707</v>
      </c>
      <c r="P3033">
        <v>57.272727272727202</v>
      </c>
      <c r="Q3033">
        <v>-9.6812735080430007E-3</v>
      </c>
    </row>
    <row r="3034" spans="1:17" hidden="1" x14ac:dyDescent="0.3">
      <c r="A3034" t="s">
        <v>6232</v>
      </c>
      <c r="B3034" t="s">
        <v>6233</v>
      </c>
      <c r="C3034" t="str">
        <f>IFERROR(VLOOKUP(Table1[[#This Row],[Ticker]],[1]!Table1[[Symbol]:[Industry]],2,FALSE),"-")</f>
        <v>-</v>
      </c>
      <c r="D3034" t="s">
        <v>916</v>
      </c>
      <c r="E3034">
        <v>81.116455134999995</v>
      </c>
      <c r="F3034">
        <v>152.4</v>
      </c>
      <c r="G3034">
        <v>9.6763953379691898</v>
      </c>
      <c r="H3034">
        <v>49.767822607639097</v>
      </c>
      <c r="I3034">
        <v>24.081484338345</v>
      </c>
      <c r="J3034">
        <v>-1.0507150328489701</v>
      </c>
      <c r="M3034">
        <v>54.680852191206498</v>
      </c>
      <c r="O3034">
        <v>16.141732283464499</v>
      </c>
      <c r="P3034">
        <v>89.906542056074699</v>
      </c>
    </row>
    <row r="3035" spans="1:17" hidden="1" x14ac:dyDescent="0.3">
      <c r="A3035" t="s">
        <v>6234</v>
      </c>
      <c r="B3035" t="s">
        <v>6235</v>
      </c>
      <c r="C3035" t="str">
        <f>IFERROR(VLOOKUP(Table1[[#This Row],[Ticker]],[1]!Table1[[Symbol]:[Industry]],2,FALSE),"-")</f>
        <v>-</v>
      </c>
      <c r="D3035" t="s">
        <v>409</v>
      </c>
      <c r="E3035">
        <v>80.882424220000004</v>
      </c>
      <c r="F3035">
        <v>75.14</v>
      </c>
      <c r="G3035">
        <v>64.029607361235094</v>
      </c>
      <c r="H3035">
        <v>-0.46871123296955503</v>
      </c>
      <c r="I3035">
        <v>-24.2065961546854</v>
      </c>
      <c r="J3035">
        <v>-6.0055569796628303</v>
      </c>
      <c r="K3035">
        <v>72.931971661426402</v>
      </c>
      <c r="L3035">
        <v>67.309799381358999</v>
      </c>
      <c r="M3035">
        <v>49.419420807803</v>
      </c>
      <c r="N3035">
        <v>1.8607498051329401</v>
      </c>
      <c r="O3035">
        <v>30.423210007984999</v>
      </c>
      <c r="P3035">
        <v>108.722222222222</v>
      </c>
      <c r="Q3035">
        <v>7.2846410592005001E-2</v>
      </c>
    </row>
    <row r="3036" spans="1:17" hidden="1" x14ac:dyDescent="0.3">
      <c r="A3036" t="s">
        <v>6236</v>
      </c>
      <c r="B3036" t="s">
        <v>6237</v>
      </c>
      <c r="C3036" t="str">
        <f>IFERROR(VLOOKUP(Table1[[#This Row],[Ticker]],[1]!Table1[[Symbol]:[Industry]],2,FALSE),"-")</f>
        <v>-</v>
      </c>
      <c r="D3036" t="s">
        <v>710</v>
      </c>
      <c r="E3036">
        <v>80.802908127999999</v>
      </c>
      <c r="F3036">
        <v>25.04</v>
      </c>
      <c r="G3036">
        <v>10.997649322928901</v>
      </c>
      <c r="H3036">
        <v>-11.398636504025401</v>
      </c>
      <c r="I3036">
        <v>-27.5263371453003</v>
      </c>
      <c r="J3036">
        <v>-4.8154209152019201</v>
      </c>
      <c r="K3036">
        <v>25.283241458967801</v>
      </c>
      <c r="L3036">
        <v>24.630597604406699</v>
      </c>
      <c r="M3036">
        <v>48.463112228404</v>
      </c>
      <c r="N3036">
        <v>0.98899832822280997</v>
      </c>
      <c r="O3036">
        <v>56.280556395359902</v>
      </c>
      <c r="P3036">
        <v>44.867669543773097</v>
      </c>
      <c r="Q3036">
        <v>3.6908501357778997E-2</v>
      </c>
    </row>
    <row r="3037" spans="1:17" hidden="1" x14ac:dyDescent="0.3">
      <c r="A3037" t="s">
        <v>6238</v>
      </c>
      <c r="B3037" t="s">
        <v>6239</v>
      </c>
      <c r="C3037" t="str">
        <f>IFERROR(VLOOKUP(Table1[[#This Row],[Ticker]],[1]!Table1[[Symbol]:[Industry]],2,FALSE),"-")</f>
        <v>-</v>
      </c>
      <c r="E3037">
        <v>80.463469799999999</v>
      </c>
      <c r="F3037">
        <v>49.08</v>
      </c>
      <c r="G3037">
        <v>-16.965644517338401</v>
      </c>
      <c r="H3037">
        <v>6.4473325342531099E-2</v>
      </c>
      <c r="I3037">
        <v>6.7442623578938798</v>
      </c>
      <c r="J3037">
        <v>-7.3046368065364904</v>
      </c>
      <c r="K3037">
        <v>43.3067645689963</v>
      </c>
      <c r="L3037">
        <v>42.403658493949003</v>
      </c>
      <c r="M3037">
        <v>64.4538765323761</v>
      </c>
      <c r="N3037">
        <v>3.1003855552393098</v>
      </c>
      <c r="O3037">
        <v>10.431947840260801</v>
      </c>
      <c r="P3037">
        <v>52.659409020217701</v>
      </c>
      <c r="Q3037">
        <v>6.7502069213426996E-2</v>
      </c>
    </row>
    <row r="3038" spans="1:17" hidden="1" x14ac:dyDescent="0.3">
      <c r="A3038" t="s">
        <v>6240</v>
      </c>
      <c r="B3038" t="s">
        <v>6241</v>
      </c>
      <c r="C3038" t="str">
        <f>IFERROR(VLOOKUP(Table1[[#This Row],[Ticker]],[1]!Table1[[Symbol]:[Industry]],2,FALSE),"-")</f>
        <v>-</v>
      </c>
      <c r="D3038" t="s">
        <v>476</v>
      </c>
      <c r="E3038">
        <v>80.447375600000001</v>
      </c>
      <c r="F3038">
        <v>163.4</v>
      </c>
      <c r="G3038">
        <v>-51.058091308096799</v>
      </c>
      <c r="H3038">
        <v>-13.4326026980492</v>
      </c>
      <c r="I3038">
        <v>-22.1699998627819</v>
      </c>
      <c r="J3038">
        <v>-11.254796665502001</v>
      </c>
      <c r="K3038">
        <v>161.31297197376301</v>
      </c>
      <c r="L3038">
        <v>172.965656589498</v>
      </c>
      <c r="M3038">
        <v>45.882035028156601</v>
      </c>
      <c r="N3038">
        <v>1.1376929216845699</v>
      </c>
      <c r="O3038">
        <v>49.571603427172498</v>
      </c>
      <c r="P3038">
        <v>25.692307692307701</v>
      </c>
      <c r="Q3038">
        <v>9.2706436465771994E-2</v>
      </c>
    </row>
    <row r="3039" spans="1:17" hidden="1" x14ac:dyDescent="0.3">
      <c r="A3039" t="s">
        <v>6242</v>
      </c>
      <c r="B3039" t="s">
        <v>6243</v>
      </c>
      <c r="C3039" t="str">
        <f>IFERROR(VLOOKUP(Table1[[#This Row],[Ticker]],[1]!Table1[[Symbol]:[Industry]],2,FALSE),"-")</f>
        <v>-</v>
      </c>
      <c r="E3039">
        <v>79.995599999999996</v>
      </c>
      <c r="F3039">
        <v>27</v>
      </c>
      <c r="G3039">
        <v>-97.077355172948998</v>
      </c>
      <c r="H3039">
        <v>1.7388604193849599</v>
      </c>
      <c r="I3039">
        <v>-80.704602806980603</v>
      </c>
      <c r="J3039">
        <v>-1.12618673096218</v>
      </c>
      <c r="K3039">
        <v>31.4948363748559</v>
      </c>
      <c r="L3039">
        <v>54.340003890761899</v>
      </c>
      <c r="M3039">
        <v>47.817661997651399</v>
      </c>
      <c r="N3039">
        <v>0.40752003146336302</v>
      </c>
      <c r="O3039">
        <v>281.85185185185099</v>
      </c>
      <c r="P3039">
        <v>19.893428063943102</v>
      </c>
      <c r="Q3039">
        <v>-4.7377557927918999E-2</v>
      </c>
    </row>
    <row r="3040" spans="1:17" hidden="1" x14ac:dyDescent="0.3">
      <c r="A3040" t="s">
        <v>6244</v>
      </c>
      <c r="B3040" t="s">
        <v>6245</v>
      </c>
      <c r="C3040" t="str">
        <f>IFERROR(VLOOKUP(Table1[[#This Row],[Ticker]],[1]!Table1[[Symbol]:[Industry]],2,FALSE),"-")</f>
        <v>-</v>
      </c>
      <c r="D3040" t="s">
        <v>550</v>
      </c>
      <c r="E3040">
        <v>79.95</v>
      </c>
      <c r="F3040">
        <v>133.25</v>
      </c>
      <c r="G3040">
        <v>446.95573486980601</v>
      </c>
      <c r="H3040">
        <v>21.870372396661701</v>
      </c>
      <c r="I3040">
        <v>34.938768293581802</v>
      </c>
      <c r="J3040">
        <v>-15.1658405686726</v>
      </c>
      <c r="K3040">
        <v>117.424374436881</v>
      </c>
      <c r="L3040">
        <v>90.065005346111803</v>
      </c>
      <c r="M3040">
        <v>44.919112319655497</v>
      </c>
      <c r="N3040">
        <v>1.88534607772881</v>
      </c>
      <c r="O3040">
        <v>28.667917448405198</v>
      </c>
      <c r="P3040">
        <v>526.76387582314101</v>
      </c>
      <c r="Q3040">
        <v>0.108504712567783</v>
      </c>
    </row>
    <row r="3041" spans="1:17" hidden="1" x14ac:dyDescent="0.3">
      <c r="A3041" t="s">
        <v>6246</v>
      </c>
      <c r="B3041" t="s">
        <v>6247</v>
      </c>
      <c r="C3041" t="str">
        <f>IFERROR(VLOOKUP(Table1[[#This Row],[Ticker]],[1]!Table1[[Symbol]:[Industry]],2,FALSE),"-")</f>
        <v>-</v>
      </c>
      <c r="D3041" t="s">
        <v>647</v>
      </c>
      <c r="E3041">
        <v>79.833614999999995</v>
      </c>
      <c r="F3041">
        <v>46.45</v>
      </c>
      <c r="G3041">
        <v>-31.8315796158317</v>
      </c>
      <c r="H3041">
        <v>17.914675754492301</v>
      </c>
      <c r="I3041">
        <v>-17.426490615455801</v>
      </c>
      <c r="J3041">
        <v>4.3457607380761303</v>
      </c>
      <c r="K3041">
        <v>44.636525320853004</v>
      </c>
      <c r="M3041">
        <v>59.362835776626703</v>
      </c>
      <c r="N3041">
        <v>2.1010521010521002</v>
      </c>
      <c r="O3041">
        <v>25.726587728740501</v>
      </c>
      <c r="P3041">
        <v>30.845070422535201</v>
      </c>
    </row>
    <row r="3042" spans="1:17" hidden="1" x14ac:dyDescent="0.3">
      <c r="A3042" t="s">
        <v>6248</v>
      </c>
      <c r="B3042" t="s">
        <v>6249</v>
      </c>
      <c r="C3042" t="str">
        <f>IFERROR(VLOOKUP(Table1[[#This Row],[Ticker]],[1]!Table1[[Symbol]:[Industry]],2,FALSE),"-")</f>
        <v>-</v>
      </c>
      <c r="D3042" t="s">
        <v>1394</v>
      </c>
      <c r="E3042">
        <v>79.763959999999997</v>
      </c>
      <c r="F3042">
        <v>269.2</v>
      </c>
      <c r="G3042">
        <v>50.854626709718801</v>
      </c>
      <c r="H3042">
        <v>-6.4139955741790002</v>
      </c>
      <c r="I3042">
        <v>-29.5653296890445</v>
      </c>
      <c r="J3042">
        <v>1.68380832453802</v>
      </c>
      <c r="K3042">
        <v>266.38224337328899</v>
      </c>
      <c r="L3042">
        <v>250.92868147396101</v>
      </c>
      <c r="M3042">
        <v>56.544337933674299</v>
      </c>
      <c r="N3042">
        <v>0.44128263027014802</v>
      </c>
      <c r="O3042">
        <v>35.215453194650799</v>
      </c>
      <c r="P3042">
        <v>86.362062997576999</v>
      </c>
      <c r="Q3042">
        <v>6.1616005687851999E-2</v>
      </c>
    </row>
    <row r="3043" spans="1:17" hidden="1" x14ac:dyDescent="0.3">
      <c r="A3043" t="s">
        <v>6250</v>
      </c>
      <c r="B3043" t="s">
        <v>6251</v>
      </c>
      <c r="C3043" t="str">
        <f>IFERROR(VLOOKUP(Table1[[#This Row],[Ticker]],[1]!Table1[[Symbol]:[Industry]],2,FALSE),"-")</f>
        <v>-</v>
      </c>
      <c r="D3043" t="s">
        <v>135</v>
      </c>
      <c r="E3043">
        <v>79.748542499999999</v>
      </c>
      <c r="F3043">
        <v>368.95</v>
      </c>
      <c r="G3043">
        <v>169.844654086833</v>
      </c>
      <c r="H3043">
        <v>0.88889306572621396</v>
      </c>
      <c r="I3043">
        <v>50.236548176932899</v>
      </c>
      <c r="J3043">
        <v>-3.6747359205774401</v>
      </c>
      <c r="K3043">
        <v>348.53657773633802</v>
      </c>
      <c r="L3043">
        <v>279.80521447379999</v>
      </c>
      <c r="M3043">
        <v>44.4212081315302</v>
      </c>
      <c r="N3043">
        <v>1.0504288858014701</v>
      </c>
      <c r="O3043">
        <v>18.552649410489199</v>
      </c>
      <c r="P3043">
        <v>219.16089965397899</v>
      </c>
      <c r="Q3043">
        <v>0.128582688102686</v>
      </c>
    </row>
    <row r="3044" spans="1:17" hidden="1" x14ac:dyDescent="0.3">
      <c r="A3044" t="s">
        <v>6252</v>
      </c>
      <c r="B3044" t="s">
        <v>6253</v>
      </c>
      <c r="C3044" t="str">
        <f>IFERROR(VLOOKUP(Table1[[#This Row],[Ticker]],[1]!Table1[[Symbol]:[Industry]],2,FALSE),"-")</f>
        <v>-</v>
      </c>
      <c r="D3044" t="s">
        <v>62</v>
      </c>
      <c r="E3044">
        <v>79.522080000000003</v>
      </c>
      <c r="F3044">
        <v>105.6</v>
      </c>
      <c r="G3044">
        <v>-13.484687771648799</v>
      </c>
      <c r="H3044">
        <v>-2.2528794625678401</v>
      </c>
      <c r="I3044">
        <v>-8.9392930584908594</v>
      </c>
      <c r="J3044">
        <v>-4.2297706663225698</v>
      </c>
      <c r="K3044">
        <v>99.833960810375899</v>
      </c>
      <c r="L3044">
        <v>97.086142335210994</v>
      </c>
      <c r="M3044">
        <v>73.759052197242895</v>
      </c>
      <c r="N3044">
        <v>1.7708502556827099</v>
      </c>
      <c r="O3044">
        <v>7.9545454545454497</v>
      </c>
      <c r="P3044">
        <v>28.623629719853799</v>
      </c>
      <c r="Q3044">
        <v>8.3669813945250002E-3</v>
      </c>
    </row>
    <row r="3045" spans="1:17" hidden="1" x14ac:dyDescent="0.3">
      <c r="A3045" t="s">
        <v>6254</v>
      </c>
      <c r="B3045" t="s">
        <v>6255</v>
      </c>
      <c r="C3045" t="str">
        <f>IFERROR(VLOOKUP(Table1[[#This Row],[Ticker]],[1]!Table1[[Symbol]:[Industry]],2,FALSE),"-")</f>
        <v>-</v>
      </c>
      <c r="E3045">
        <v>79.480440000000002</v>
      </c>
      <c r="F3045">
        <v>183.6</v>
      </c>
      <c r="G3045">
        <v>228.142536545784</v>
      </c>
      <c r="H3045">
        <v>16.629503774088601</v>
      </c>
      <c r="I3045">
        <v>24.2332805277101</v>
      </c>
      <c r="J3045">
        <v>-9.5683029725474604</v>
      </c>
      <c r="K3045">
        <v>158.54573364778801</v>
      </c>
      <c r="L3045">
        <v>136.39656510590899</v>
      </c>
      <c r="M3045">
        <v>68.390902463610104</v>
      </c>
      <c r="N3045">
        <v>1.6415348019443501</v>
      </c>
      <c r="O3045">
        <v>13.262527233115399</v>
      </c>
      <c r="P3045">
        <v>265.22580645161202</v>
      </c>
    </row>
    <row r="3046" spans="1:17" hidden="1" x14ac:dyDescent="0.3">
      <c r="A3046" t="s">
        <v>6256</v>
      </c>
      <c r="B3046" t="s">
        <v>6257</v>
      </c>
      <c r="C3046" t="str">
        <f>IFERROR(VLOOKUP(Table1[[#This Row],[Ticker]],[1]!Table1[[Symbol]:[Industry]],2,FALSE),"-")</f>
        <v>-</v>
      </c>
      <c r="E3046">
        <v>79.417354743999994</v>
      </c>
      <c r="F3046">
        <v>71.44</v>
      </c>
      <c r="G3046">
        <v>4.2209456366935303</v>
      </c>
      <c r="H3046">
        <v>-7.6464286747290204</v>
      </c>
      <c r="I3046">
        <v>23.476732486937301</v>
      </c>
      <c r="J3046">
        <v>-10.791713137713099</v>
      </c>
      <c r="K3046">
        <v>76.3943571714521</v>
      </c>
      <c r="L3046">
        <v>69.046281555166999</v>
      </c>
      <c r="M3046">
        <v>25.223788617929799</v>
      </c>
      <c r="N3046">
        <v>4.2909090909090901</v>
      </c>
      <c r="O3046">
        <v>22.4804031354983</v>
      </c>
      <c r="P3046">
        <v>55.948482864003402</v>
      </c>
    </row>
    <row r="3047" spans="1:17" hidden="1" x14ac:dyDescent="0.3">
      <c r="A3047" t="s">
        <v>6258</v>
      </c>
      <c r="B3047" t="s">
        <v>6259</v>
      </c>
      <c r="C3047" t="str">
        <f>IFERROR(VLOOKUP(Table1[[#This Row],[Ticker]],[1]!Table1[[Symbol]:[Industry]],2,FALSE),"-")</f>
        <v>-</v>
      </c>
      <c r="E3047">
        <v>79.206379999999996</v>
      </c>
      <c r="F3047">
        <v>106</v>
      </c>
      <c r="G3047">
        <v>22.6855298977788</v>
      </c>
      <c r="H3047">
        <v>8.0667657326332895E-2</v>
      </c>
      <c r="I3047">
        <v>0.99947631930158498</v>
      </c>
      <c r="J3047">
        <v>-4.3186888890581301</v>
      </c>
      <c r="K3047">
        <v>101.657231199371</v>
      </c>
      <c r="L3047">
        <v>93.5034099622696</v>
      </c>
      <c r="M3047">
        <v>52.436373812046099</v>
      </c>
      <c r="N3047">
        <v>2.2028760798921998</v>
      </c>
      <c r="O3047">
        <v>35.849056603773498</v>
      </c>
      <c r="P3047">
        <v>52.517985611510703</v>
      </c>
      <c r="Q3047">
        <v>0.113635262417336</v>
      </c>
    </row>
    <row r="3048" spans="1:17" hidden="1" x14ac:dyDescent="0.3">
      <c r="A3048" t="s">
        <v>6260</v>
      </c>
      <c r="B3048" t="s">
        <v>6261</v>
      </c>
      <c r="C3048" t="str">
        <f>IFERROR(VLOOKUP(Table1[[#This Row],[Ticker]],[1]!Table1[[Symbol]:[Industry]],2,FALSE),"-")</f>
        <v>-</v>
      </c>
      <c r="E3048">
        <v>79.161331399999995</v>
      </c>
      <c r="F3048">
        <v>70.81</v>
      </c>
      <c r="G3048">
        <v>-38.411799560192101</v>
      </c>
      <c r="H3048">
        <v>1.2874134767759</v>
      </c>
      <c r="I3048">
        <v>-23.280282008511598</v>
      </c>
      <c r="J3048">
        <v>-3.1996540786659602</v>
      </c>
      <c r="K3048">
        <v>70.792244336397005</v>
      </c>
      <c r="L3048">
        <v>71.989579075384796</v>
      </c>
      <c r="M3048">
        <v>49.678052761753499</v>
      </c>
      <c r="N3048">
        <v>1.2135363671450099</v>
      </c>
      <c r="O3048">
        <v>48.284140658099098</v>
      </c>
      <c r="P3048">
        <v>17.918401332223102</v>
      </c>
      <c r="Q3048">
        <v>0.21218934261043301</v>
      </c>
    </row>
    <row r="3049" spans="1:17" hidden="1" x14ac:dyDescent="0.3">
      <c r="A3049" t="s">
        <v>6262</v>
      </c>
      <c r="B3049" t="s">
        <v>6263</v>
      </c>
      <c r="C3049" t="str">
        <f>IFERROR(VLOOKUP(Table1[[#This Row],[Ticker]],[1]!Table1[[Symbol]:[Industry]],2,FALSE),"-")</f>
        <v>-</v>
      </c>
      <c r="D3049" t="s">
        <v>21</v>
      </c>
      <c r="E3049">
        <v>79.130176335000002</v>
      </c>
      <c r="F3049">
        <v>4.7699999999999996</v>
      </c>
      <c r="G3049">
        <v>139.330036545784</v>
      </c>
      <c r="H3049">
        <v>15.845869261225401</v>
      </c>
      <c r="I3049">
        <v>72.196664007698701</v>
      </c>
      <c r="J3049">
        <v>-1.0507150328489701</v>
      </c>
      <c r="K3049">
        <v>4.5024940896105097</v>
      </c>
      <c r="L3049">
        <v>3.6495826529428301</v>
      </c>
      <c r="M3049">
        <v>24.771444217131201</v>
      </c>
      <c r="N3049">
        <v>0.118305944082656</v>
      </c>
      <c r="O3049">
        <v>50.943396226415103</v>
      </c>
      <c r="P3049">
        <v>189.09090909090901</v>
      </c>
      <c r="Q3049">
        <v>-3.4105468011899003E-2</v>
      </c>
    </row>
    <row r="3050" spans="1:17" hidden="1" x14ac:dyDescent="0.3">
      <c r="A3050" t="s">
        <v>6264</v>
      </c>
      <c r="B3050" t="s">
        <v>6265</v>
      </c>
      <c r="C3050" t="str">
        <f>IFERROR(VLOOKUP(Table1[[#This Row],[Ticker]],[1]!Table1[[Symbol]:[Industry]],2,FALSE),"-")</f>
        <v>-</v>
      </c>
      <c r="D3050" t="s">
        <v>114</v>
      </c>
      <c r="E3050">
        <v>78.605999999999995</v>
      </c>
      <c r="F3050">
        <v>1965.15</v>
      </c>
      <c r="G3050">
        <v>138.10856003571701</v>
      </c>
      <c r="H3050">
        <v>-5.7025024041365997</v>
      </c>
      <c r="I3050">
        <v>19.136585400174901</v>
      </c>
      <c r="J3050">
        <v>-5.2516168364561802</v>
      </c>
      <c r="K3050">
        <v>1856.2781440726999</v>
      </c>
      <c r="L3050">
        <v>1527.17352726985</v>
      </c>
      <c r="M3050">
        <v>57.9544939958556</v>
      </c>
      <c r="N3050">
        <v>0.35988359560249999</v>
      </c>
      <c r="O3050">
        <v>25.893697682110702</v>
      </c>
      <c r="P3050">
        <v>214.14755015586201</v>
      </c>
      <c r="Q3050">
        <v>8.3560739598028996E-2</v>
      </c>
    </row>
    <row r="3051" spans="1:17" hidden="1" x14ac:dyDescent="0.3">
      <c r="A3051" t="s">
        <v>6266</v>
      </c>
      <c r="B3051" t="s">
        <v>6267</v>
      </c>
      <c r="C3051" t="str">
        <f>IFERROR(VLOOKUP(Table1[[#This Row],[Ticker]],[1]!Table1[[Symbol]:[Industry]],2,FALSE),"-")</f>
        <v>-</v>
      </c>
      <c r="D3051" t="s">
        <v>647</v>
      </c>
      <c r="E3051">
        <v>78.588601952000005</v>
      </c>
      <c r="F3051">
        <v>90.94</v>
      </c>
      <c r="G3051">
        <v>1.3412097301420001</v>
      </c>
      <c r="H3051">
        <v>-8.6441573615441794</v>
      </c>
      <c r="I3051">
        <v>-20.142629964861701</v>
      </c>
      <c r="J3051">
        <v>-4.9172404565777903</v>
      </c>
      <c r="K3051">
        <v>92.881401161297305</v>
      </c>
      <c r="L3051">
        <v>90.954694238189802</v>
      </c>
      <c r="M3051">
        <v>41.176112232982497</v>
      </c>
      <c r="N3051">
        <v>0.160071944605715</v>
      </c>
      <c r="O3051">
        <v>31.240378271387701</v>
      </c>
      <c r="P3051">
        <v>33.343108504398799</v>
      </c>
      <c r="Q3051">
        <v>4.2142699619520003E-3</v>
      </c>
    </row>
    <row r="3052" spans="1:17" hidden="1" x14ac:dyDescent="0.3">
      <c r="A3052" t="s">
        <v>6268</v>
      </c>
      <c r="B3052" t="s">
        <v>6269</v>
      </c>
      <c r="C3052" t="str">
        <f>IFERROR(VLOOKUP(Table1[[#This Row],[Ticker]],[1]!Table1[[Symbol]:[Industry]],2,FALSE),"-")</f>
        <v>-</v>
      </c>
      <c r="D3052" t="s">
        <v>62</v>
      </c>
      <c r="E3052">
        <v>78.53400456</v>
      </c>
      <c r="F3052">
        <v>133.1</v>
      </c>
      <c r="G3052">
        <v>-6.2977661447985103</v>
      </c>
      <c r="H3052">
        <v>-6.0434547226255004</v>
      </c>
      <c r="I3052">
        <v>-18.479931965167602</v>
      </c>
      <c r="J3052">
        <v>-7.6704333427081304</v>
      </c>
      <c r="K3052">
        <v>132.75950535614999</v>
      </c>
      <c r="L3052">
        <v>128.14451266587099</v>
      </c>
      <c r="M3052">
        <v>47.203850445795503</v>
      </c>
      <c r="N3052">
        <v>1.1563447371533599</v>
      </c>
      <c r="O3052">
        <v>17.956423741547699</v>
      </c>
      <c r="P3052">
        <v>35.747067822539499</v>
      </c>
      <c r="Q3052">
        <v>-7.2037847955259998E-2</v>
      </c>
    </row>
    <row r="3053" spans="1:17" hidden="1" x14ac:dyDescent="0.3">
      <c r="A3053" t="s">
        <v>6270</v>
      </c>
      <c r="B3053" t="s">
        <v>6271</v>
      </c>
      <c r="C3053" t="str">
        <f>IFERROR(VLOOKUP(Table1[[#This Row],[Ticker]],[1]!Table1[[Symbol]:[Industry]],2,FALSE),"-")</f>
        <v>-</v>
      </c>
      <c r="D3053" t="s">
        <v>1394</v>
      </c>
      <c r="E3053">
        <v>78.289864879999996</v>
      </c>
      <c r="F3053">
        <v>76.239999999999995</v>
      </c>
      <c r="G3053">
        <v>-12.922255675451799</v>
      </c>
      <c r="H3053">
        <v>3.7978666376832</v>
      </c>
      <c r="I3053">
        <v>-17.477200693229499</v>
      </c>
      <c r="J3053">
        <v>-5.5967388274638701</v>
      </c>
      <c r="K3053">
        <v>76.033034843782005</v>
      </c>
      <c r="L3053">
        <v>75.655928944626496</v>
      </c>
      <c r="M3053">
        <v>48.061523016616597</v>
      </c>
      <c r="N3053">
        <v>0.83770837605836002</v>
      </c>
      <c r="O3053">
        <v>28.934942287513099</v>
      </c>
      <c r="P3053">
        <v>26.539419087136899</v>
      </c>
      <c r="Q3053">
        <v>-1.288153150172E-3</v>
      </c>
    </row>
    <row r="3054" spans="1:17" hidden="1" x14ac:dyDescent="0.3">
      <c r="A3054" t="s">
        <v>6272</v>
      </c>
      <c r="B3054" t="s">
        <v>6273</v>
      </c>
      <c r="C3054" t="str">
        <f>IFERROR(VLOOKUP(Table1[[#This Row],[Ticker]],[1]!Table1[[Symbol]:[Industry]],2,FALSE),"-")</f>
        <v>-</v>
      </c>
      <c r="D3054" t="s">
        <v>384</v>
      </c>
      <c r="E3054">
        <v>78.039467999999999</v>
      </c>
      <c r="F3054">
        <v>126.75</v>
      </c>
      <c r="G3054">
        <v>-52.509790294042297</v>
      </c>
      <c r="H3054">
        <v>-3.9114902055319001</v>
      </c>
      <c r="I3054">
        <v>-3.0240546417132999</v>
      </c>
      <c r="J3054">
        <v>-1.74838945145363</v>
      </c>
      <c r="K3054">
        <v>133.01367435302399</v>
      </c>
      <c r="L3054">
        <v>140.799636526575</v>
      </c>
      <c r="M3054">
        <v>36.967907498027003</v>
      </c>
      <c r="N3054">
        <v>0.3628710677891</v>
      </c>
      <c r="O3054">
        <v>85.088757396449694</v>
      </c>
      <c r="P3054">
        <v>71.283783783783704</v>
      </c>
      <c r="Q3054">
        <v>0.122223276076581</v>
      </c>
    </row>
    <row r="3055" spans="1:17" hidden="1" x14ac:dyDescent="0.3">
      <c r="A3055" t="s">
        <v>6274</v>
      </c>
      <c r="B3055" t="s">
        <v>6275</v>
      </c>
      <c r="C3055" t="str">
        <f>IFERROR(VLOOKUP(Table1[[#This Row],[Ticker]],[1]!Table1[[Symbol]:[Industry]],2,FALSE),"-")</f>
        <v>-</v>
      </c>
      <c r="E3055">
        <v>77.829012751999997</v>
      </c>
      <c r="F3055">
        <v>56.86</v>
      </c>
      <c r="G3055">
        <v>16.551147101062099</v>
      </c>
      <c r="H3055">
        <v>12.575309238655199</v>
      </c>
      <c r="I3055">
        <v>-5.9685781575433996</v>
      </c>
      <c r="J3055">
        <v>6.4964547784717803</v>
      </c>
      <c r="K3055">
        <v>51.642391189347002</v>
      </c>
      <c r="L3055">
        <v>48.602939338980498</v>
      </c>
      <c r="M3055">
        <v>55.521766347218097</v>
      </c>
      <c r="N3055">
        <v>3.1528635299127101</v>
      </c>
      <c r="O3055">
        <v>16.039395005276099</v>
      </c>
      <c r="P3055">
        <v>60.169014084506998</v>
      </c>
    </row>
    <row r="3056" spans="1:17" hidden="1" x14ac:dyDescent="0.3">
      <c r="A3056" t="s">
        <v>6276</v>
      </c>
      <c r="B3056" t="s">
        <v>6277</v>
      </c>
      <c r="C3056" t="str">
        <f>IFERROR(VLOOKUP(Table1[[#This Row],[Ticker]],[1]!Table1[[Symbol]:[Industry]],2,FALSE),"-")</f>
        <v>-</v>
      </c>
      <c r="E3056">
        <v>77.726121000000006</v>
      </c>
      <c r="F3056">
        <v>6.6</v>
      </c>
      <c r="G3056">
        <v>52.708414924162803</v>
      </c>
      <c r="H3056">
        <v>11.256850820805299</v>
      </c>
      <c r="I3056">
        <v>27.682493967212899</v>
      </c>
      <c r="J3056">
        <v>-8.6056600877940301</v>
      </c>
      <c r="K3056">
        <v>6.1760779678628097</v>
      </c>
      <c r="L3056">
        <v>4.87070714298528</v>
      </c>
      <c r="M3056">
        <v>28.6962438440993</v>
      </c>
      <c r="N3056">
        <v>0.78530889722334996</v>
      </c>
      <c r="O3056">
        <v>26.515151515151501</v>
      </c>
      <c r="P3056">
        <v>124.48979591836699</v>
      </c>
      <c r="Q3056">
        <v>5.5204985555230998E-2</v>
      </c>
    </row>
    <row r="3057" spans="1:17" hidden="1" x14ac:dyDescent="0.3">
      <c r="A3057" t="s">
        <v>6278</v>
      </c>
      <c r="B3057" t="s">
        <v>6279</v>
      </c>
      <c r="C3057" t="str">
        <f>IFERROR(VLOOKUP(Table1[[#This Row],[Ticker]],[1]!Table1[[Symbol]:[Industry]],2,FALSE),"-")</f>
        <v>-</v>
      </c>
      <c r="D3057" t="s">
        <v>1161</v>
      </c>
      <c r="E3057">
        <v>77.706159999999997</v>
      </c>
      <c r="F3057">
        <v>60.2</v>
      </c>
      <c r="G3057">
        <v>-62.033599817851901</v>
      </c>
      <c r="H3057">
        <v>6.36342825984861</v>
      </c>
      <c r="I3057">
        <v>-55.029470437025097</v>
      </c>
      <c r="J3057">
        <v>10.2904190805623</v>
      </c>
      <c r="K3057">
        <v>59.378075295136099</v>
      </c>
      <c r="L3057">
        <v>82.939678423182897</v>
      </c>
      <c r="M3057">
        <v>82.469749586263504</v>
      </c>
      <c r="N3057">
        <v>1.8140624999999999</v>
      </c>
      <c r="O3057">
        <v>172.342192691029</v>
      </c>
      <c r="P3057">
        <v>25.025960539979199</v>
      </c>
    </row>
    <row r="3058" spans="1:17" hidden="1" x14ac:dyDescent="0.3">
      <c r="A3058" t="s">
        <v>6280</v>
      </c>
      <c r="B3058" t="s">
        <v>6281</v>
      </c>
      <c r="C3058" t="str">
        <f>IFERROR(VLOOKUP(Table1[[#This Row],[Ticker]],[1]!Table1[[Symbol]:[Industry]],2,FALSE),"-")</f>
        <v>-</v>
      </c>
      <c r="D3058" t="s">
        <v>647</v>
      </c>
      <c r="E3058">
        <v>77.628380539999995</v>
      </c>
      <c r="F3058">
        <v>80.42</v>
      </c>
      <c r="G3058">
        <v>29.7310027293593</v>
      </c>
      <c r="H3058">
        <v>0.70519372647496503</v>
      </c>
      <c r="I3058">
        <v>-9.5832459293738896</v>
      </c>
      <c r="J3058">
        <v>-3.0025222617646401</v>
      </c>
      <c r="K3058">
        <v>79.2225243580464</v>
      </c>
      <c r="L3058">
        <v>72.983953071832602</v>
      </c>
      <c r="M3058">
        <v>45.899600733997502</v>
      </c>
      <c r="N3058">
        <v>1.23855024711696</v>
      </c>
      <c r="O3058">
        <v>18.005471275802002</v>
      </c>
      <c r="P3058">
        <v>71.837606837606799</v>
      </c>
      <c r="Q3058">
        <v>5.1164120333725999E-2</v>
      </c>
    </row>
    <row r="3059" spans="1:17" hidden="1" x14ac:dyDescent="0.3">
      <c r="A3059" t="s">
        <v>6282</v>
      </c>
      <c r="B3059" t="s">
        <v>6283</v>
      </c>
      <c r="C3059" t="str">
        <f>IFERROR(VLOOKUP(Table1[[#This Row],[Ticker]],[1]!Table1[[Symbol]:[Industry]],2,FALSE),"-")</f>
        <v>-</v>
      </c>
      <c r="D3059" t="s">
        <v>258</v>
      </c>
      <c r="E3059">
        <v>77.572328999999996</v>
      </c>
      <c r="F3059">
        <v>223.05</v>
      </c>
      <c r="G3059">
        <v>-5.8794156561489297</v>
      </c>
      <c r="H3059">
        <v>2.89331266629471E-2</v>
      </c>
      <c r="I3059">
        <v>-8.9952733534270308</v>
      </c>
      <c r="J3059">
        <v>-5.0043033439791804</v>
      </c>
      <c r="K3059">
        <v>216.16878820416301</v>
      </c>
      <c r="L3059">
        <v>197.845976155796</v>
      </c>
      <c r="M3059">
        <v>48.653099615044901</v>
      </c>
      <c r="N3059">
        <v>0.53059499815923505</v>
      </c>
      <c r="O3059">
        <v>20.062766195920201</v>
      </c>
      <c r="P3059">
        <v>52.096829185134602</v>
      </c>
      <c r="Q3059">
        <v>0.10349559223603499</v>
      </c>
    </row>
    <row r="3060" spans="1:17" hidden="1" x14ac:dyDescent="0.3">
      <c r="A3060" t="s">
        <v>6284</v>
      </c>
      <c r="B3060" t="s">
        <v>6285</v>
      </c>
      <c r="C3060" t="str">
        <f>IFERROR(VLOOKUP(Table1[[#This Row],[Ticker]],[1]!Table1[[Symbol]:[Industry]],2,FALSE),"-")</f>
        <v>-</v>
      </c>
      <c r="D3060" t="s">
        <v>46</v>
      </c>
      <c r="E3060">
        <v>77.494298129999905</v>
      </c>
      <c r="F3060">
        <v>97.9</v>
      </c>
      <c r="G3060">
        <v>45.7836267384289</v>
      </c>
      <c r="H3060">
        <v>-10.385108573329299</v>
      </c>
      <c r="I3060">
        <v>45.124901903987698</v>
      </c>
      <c r="J3060">
        <v>-1.0507150328489701</v>
      </c>
      <c r="K3060">
        <v>94.360301468559697</v>
      </c>
      <c r="M3060">
        <v>31.853162459614602</v>
      </c>
      <c r="N3060">
        <v>0.29676258992805699</v>
      </c>
      <c r="O3060">
        <v>16.445352400408499</v>
      </c>
      <c r="P3060">
        <v>117.555555555555</v>
      </c>
    </row>
    <row r="3061" spans="1:17" hidden="1" x14ac:dyDescent="0.3">
      <c r="A3061" t="s">
        <v>6286</v>
      </c>
      <c r="B3061" t="s">
        <v>6287</v>
      </c>
      <c r="C3061" t="str">
        <f>IFERROR(VLOOKUP(Table1[[#This Row],[Ticker]],[1]!Table1[[Symbol]:[Industry]],2,FALSE),"-")</f>
        <v>-</v>
      </c>
      <c r="D3061" t="s">
        <v>308</v>
      </c>
      <c r="E3061">
        <v>77.28</v>
      </c>
      <c r="F3061">
        <v>110.4</v>
      </c>
      <c r="G3061">
        <v>136.37608449261501</v>
      </c>
      <c r="H3061">
        <v>6.0774627882470904</v>
      </c>
      <c r="I3061">
        <v>50.778278342285297</v>
      </c>
      <c r="J3061">
        <v>-4.6571264308899298</v>
      </c>
      <c r="K3061">
        <v>106.671334332323</v>
      </c>
      <c r="L3061">
        <v>80.843892115269995</v>
      </c>
      <c r="M3061">
        <v>45.580367440596</v>
      </c>
      <c r="N3061">
        <v>0.40189319140058299</v>
      </c>
      <c r="O3061">
        <v>28.623188405796999</v>
      </c>
      <c r="P3061">
        <v>176.069017254313</v>
      </c>
      <c r="Q3061">
        <v>9.9961676000350996E-2</v>
      </c>
    </row>
    <row r="3062" spans="1:17" hidden="1" x14ac:dyDescent="0.3">
      <c r="A3062" t="s">
        <v>6288</v>
      </c>
      <c r="B3062" t="s">
        <v>6289</v>
      </c>
      <c r="C3062" t="str">
        <f>IFERROR(VLOOKUP(Table1[[#This Row],[Ticker]],[1]!Table1[[Symbol]:[Industry]],2,FALSE),"-")</f>
        <v>-</v>
      </c>
      <c r="D3062" t="s">
        <v>180</v>
      </c>
      <c r="E3062">
        <v>77.246098379999907</v>
      </c>
      <c r="F3062">
        <v>37.909999999999997</v>
      </c>
      <c r="G3062">
        <v>13.705036545784401</v>
      </c>
      <c r="H3062">
        <v>6.6677957907982099</v>
      </c>
      <c r="I3062">
        <v>6.61447877999115</v>
      </c>
      <c r="J3062">
        <v>5.3718201784186297</v>
      </c>
      <c r="K3062">
        <v>31.555995635677402</v>
      </c>
      <c r="L3062">
        <v>29.857322017881302</v>
      </c>
      <c r="M3062">
        <v>69.4884686708304</v>
      </c>
      <c r="N3062">
        <v>1.00055046487345</v>
      </c>
      <c r="O3062">
        <v>10.7887101028752</v>
      </c>
      <c r="P3062">
        <v>84.926829268292593</v>
      </c>
      <c r="Q3062">
        <v>2.8195824335030002E-2</v>
      </c>
    </row>
    <row r="3063" spans="1:17" hidden="1" x14ac:dyDescent="0.3">
      <c r="A3063" t="s">
        <v>6290</v>
      </c>
      <c r="B3063" t="s">
        <v>6291</v>
      </c>
      <c r="C3063" t="str">
        <f>IFERROR(VLOOKUP(Table1[[#This Row],[Ticker]],[1]!Table1[[Symbol]:[Industry]],2,FALSE),"-")</f>
        <v>-</v>
      </c>
      <c r="D3063" t="s">
        <v>901</v>
      </c>
      <c r="E3063">
        <v>77.215699999999998</v>
      </c>
      <c r="F3063">
        <v>45.05</v>
      </c>
      <c r="G3063">
        <v>-40.909850566162802</v>
      </c>
      <c r="H3063">
        <v>10.7101729402334</v>
      </c>
      <c r="I3063">
        <v>-21.434365979263401</v>
      </c>
      <c r="J3063">
        <v>-0.19874485180531801</v>
      </c>
      <c r="K3063">
        <v>43.8985267849488</v>
      </c>
      <c r="L3063">
        <v>43.659060216258503</v>
      </c>
      <c r="M3063">
        <v>43.416441311359399</v>
      </c>
      <c r="N3063">
        <v>1.6248976248976199</v>
      </c>
      <c r="O3063">
        <v>24.195338512763598</v>
      </c>
      <c r="P3063">
        <v>23.424657534246499</v>
      </c>
    </row>
    <row r="3064" spans="1:17" hidden="1" x14ac:dyDescent="0.3">
      <c r="A3064" t="s">
        <v>6292</v>
      </c>
      <c r="B3064" t="s">
        <v>6293</v>
      </c>
      <c r="C3064" t="str">
        <f>IFERROR(VLOOKUP(Table1[[#This Row],[Ticker]],[1]!Table1[[Symbol]:[Industry]],2,FALSE),"-")</f>
        <v>-</v>
      </c>
      <c r="D3064" t="s">
        <v>422</v>
      </c>
      <c r="E3064">
        <v>77.191722600000006</v>
      </c>
      <c r="F3064">
        <v>51.15</v>
      </c>
      <c r="G3064">
        <v>0.62633284208074202</v>
      </c>
      <c r="H3064">
        <v>-9.4072615674449906</v>
      </c>
      <c r="I3064">
        <v>-8.6570509834284604</v>
      </c>
      <c r="J3064">
        <v>-2.3917112014313502</v>
      </c>
      <c r="K3064">
        <v>53.125369616676402</v>
      </c>
      <c r="L3064">
        <v>50.607020074090599</v>
      </c>
      <c r="M3064">
        <v>45.883209017470698</v>
      </c>
      <c r="N3064">
        <v>0.14096148649672999</v>
      </c>
      <c r="O3064">
        <v>62.658846529814198</v>
      </c>
      <c r="P3064">
        <v>30.6513409961685</v>
      </c>
      <c r="Q3064">
        <v>-1.9649910169343001E-2</v>
      </c>
    </row>
    <row r="3065" spans="1:17" hidden="1" x14ac:dyDescent="0.3">
      <c r="A3065" t="s">
        <v>6294</v>
      </c>
      <c r="B3065" t="s">
        <v>6295</v>
      </c>
      <c r="C3065" t="str">
        <f>IFERROR(VLOOKUP(Table1[[#This Row],[Ticker]],[1]!Table1[[Symbol]:[Industry]],2,FALSE),"-")</f>
        <v>-</v>
      </c>
      <c r="E3065">
        <v>77.190944099999996</v>
      </c>
      <c r="F3065">
        <v>153.5</v>
      </c>
      <c r="G3065">
        <v>239.545358934554</v>
      </c>
      <c r="H3065">
        <v>98.429915231995906</v>
      </c>
      <c r="I3065">
        <v>222.430777720073</v>
      </c>
      <c r="J3065">
        <v>-12.4087397242069</v>
      </c>
      <c r="K3065">
        <v>107.14721665038699</v>
      </c>
      <c r="L3065">
        <v>68.675846529749094</v>
      </c>
      <c r="M3065">
        <v>51.853814413507202</v>
      </c>
      <c r="N3065">
        <v>1.0120243973279099</v>
      </c>
      <c r="O3065">
        <v>24.657980456025999</v>
      </c>
      <c r="P3065">
        <v>313.74663072776201</v>
      </c>
    </row>
    <row r="3066" spans="1:17" hidden="1" x14ac:dyDescent="0.3">
      <c r="A3066" t="s">
        <v>6296</v>
      </c>
      <c r="B3066" t="s">
        <v>6297</v>
      </c>
      <c r="C3066" t="str">
        <f>IFERROR(VLOOKUP(Table1[[#This Row],[Ticker]],[1]!Table1[[Symbol]:[Industry]],2,FALSE),"-")</f>
        <v>-</v>
      </c>
      <c r="D3066" t="s">
        <v>713</v>
      </c>
      <c r="E3066">
        <v>77.053211959999999</v>
      </c>
      <c r="F3066">
        <v>61.66</v>
      </c>
      <c r="G3066">
        <v>33.0430352587831</v>
      </c>
      <c r="H3066">
        <v>-1.07330460998239</v>
      </c>
      <c r="I3066">
        <v>9.6370863304740197</v>
      </c>
      <c r="J3066">
        <v>-0.54484035921973195</v>
      </c>
      <c r="K3066">
        <v>57.816033338508397</v>
      </c>
      <c r="L3066">
        <v>51.276605479550597</v>
      </c>
      <c r="M3066">
        <v>51.880968766981397</v>
      </c>
      <c r="N3066">
        <v>1.0643667535561401</v>
      </c>
      <c r="O3066">
        <v>2.01102821926695</v>
      </c>
      <c r="P3066">
        <v>60.5729166666666</v>
      </c>
      <c r="Q3066">
        <v>6.5320406444950005E-2</v>
      </c>
    </row>
    <row r="3067" spans="1:17" hidden="1" x14ac:dyDescent="0.3">
      <c r="A3067" t="s">
        <v>6298</v>
      </c>
      <c r="B3067" t="s">
        <v>6299</v>
      </c>
      <c r="C3067" t="str">
        <f>IFERROR(VLOOKUP(Table1[[#This Row],[Ticker]],[1]!Table1[[Symbol]:[Industry]],2,FALSE),"-")</f>
        <v>-</v>
      </c>
      <c r="E3067">
        <v>77.044938599999995</v>
      </c>
      <c r="F3067">
        <v>93</v>
      </c>
      <c r="G3067">
        <v>5.7122214601292801E-3</v>
      </c>
      <c r="H3067">
        <v>-2.88414081355501</v>
      </c>
      <c r="I3067">
        <v>2.6777866586327299</v>
      </c>
      <c r="J3067">
        <v>-2.3944650328489798</v>
      </c>
      <c r="K3067">
        <v>92.983189341657393</v>
      </c>
      <c r="L3067">
        <v>87.937231586929698</v>
      </c>
      <c r="M3067">
        <v>42.837044603871398</v>
      </c>
      <c r="N3067">
        <v>0.53623163108342498</v>
      </c>
      <c r="O3067">
        <v>18.172043010752699</v>
      </c>
      <c r="P3067">
        <v>37.900355871886099</v>
      </c>
      <c r="Q3067">
        <v>8.3763220789970002E-3</v>
      </c>
    </row>
    <row r="3068" spans="1:17" hidden="1" x14ac:dyDescent="0.3">
      <c r="A3068" t="s">
        <v>6300</v>
      </c>
      <c r="B3068" t="s">
        <v>6301</v>
      </c>
      <c r="C3068" t="str">
        <f>IFERROR(VLOOKUP(Table1[[#This Row],[Ticker]],[1]!Table1[[Symbol]:[Industry]],2,FALSE),"-")</f>
        <v>-</v>
      </c>
      <c r="E3068">
        <v>77.033789999999996</v>
      </c>
      <c r="F3068">
        <v>64.98</v>
      </c>
      <c r="G3068">
        <v>-19.197736680497599</v>
      </c>
      <c r="H3068">
        <v>-5.54686270704613</v>
      </c>
      <c r="I3068">
        <v>-44.316595039044699</v>
      </c>
      <c r="J3068">
        <v>-3.91216081598151</v>
      </c>
      <c r="K3068">
        <v>64.927717156127102</v>
      </c>
      <c r="L3068">
        <v>66.005395798854906</v>
      </c>
      <c r="M3068">
        <v>50.479788539407203</v>
      </c>
      <c r="N3068">
        <v>0.49273052880050899</v>
      </c>
      <c r="O3068">
        <v>78.485687903970401</v>
      </c>
      <c r="P3068">
        <v>17.483276080274798</v>
      </c>
      <c r="Q3068">
        <v>0.149196248073106</v>
      </c>
    </row>
    <row r="3069" spans="1:17" hidden="1" x14ac:dyDescent="0.3">
      <c r="A3069" t="s">
        <v>6302</v>
      </c>
      <c r="B3069" t="s">
        <v>6303</v>
      </c>
      <c r="C3069" t="str">
        <f>IFERROR(VLOOKUP(Table1[[#This Row],[Ticker]],[1]!Table1[[Symbol]:[Industry]],2,FALSE),"-")</f>
        <v>-</v>
      </c>
      <c r="D3069" t="s">
        <v>213</v>
      </c>
      <c r="E3069">
        <v>77.014069625000005</v>
      </c>
      <c r="F3069">
        <v>49.75</v>
      </c>
      <c r="G3069">
        <v>-37.71027462819</v>
      </c>
      <c r="H3069">
        <v>-17.129548314121902</v>
      </c>
      <c r="I3069">
        <v>-30.396864050718701</v>
      </c>
      <c r="J3069">
        <v>0.99796650873318105</v>
      </c>
      <c r="K3069">
        <v>51.466749845897198</v>
      </c>
      <c r="L3069">
        <v>54.0222790663192</v>
      </c>
      <c r="M3069">
        <v>30.0260550419897</v>
      </c>
      <c r="N3069">
        <v>1.1353662525617301</v>
      </c>
      <c r="O3069">
        <v>42.5929648241206</v>
      </c>
      <c r="P3069">
        <v>18.002846299810201</v>
      </c>
      <c r="Q3069">
        <v>-4.6817355237438997E-2</v>
      </c>
    </row>
    <row r="3070" spans="1:17" hidden="1" x14ac:dyDescent="0.3">
      <c r="A3070" t="s">
        <v>6304</v>
      </c>
      <c r="B3070" t="s">
        <v>6305</v>
      </c>
      <c r="C3070" t="str">
        <f>IFERROR(VLOOKUP(Table1[[#This Row],[Ticker]],[1]!Table1[[Symbol]:[Industry]],2,FALSE),"-")</f>
        <v>-</v>
      </c>
      <c r="E3070">
        <v>76.937849999999997</v>
      </c>
      <c r="F3070">
        <v>33.75</v>
      </c>
      <c r="G3070">
        <v>175.13217558321699</v>
      </c>
      <c r="H3070">
        <v>-6.8460268633531403</v>
      </c>
      <c r="I3070">
        <v>67.780218384356502</v>
      </c>
      <c r="J3070">
        <v>-1.74982017826284</v>
      </c>
      <c r="K3070">
        <v>32.064079618924801</v>
      </c>
      <c r="L3070">
        <v>24.321590753785401</v>
      </c>
      <c r="M3070">
        <v>39.162751135889501</v>
      </c>
      <c r="N3070">
        <v>0.40460670595447701</v>
      </c>
      <c r="O3070">
        <v>12.8</v>
      </c>
      <c r="P3070">
        <v>237.5</v>
      </c>
      <c r="Q3070">
        <v>0.13800743085606501</v>
      </c>
    </row>
    <row r="3071" spans="1:17" hidden="1" x14ac:dyDescent="0.3">
      <c r="A3071" t="s">
        <v>6306</v>
      </c>
      <c r="B3071" t="s">
        <v>6307</v>
      </c>
      <c r="C3071" t="str">
        <f>IFERROR(VLOOKUP(Table1[[#This Row],[Ticker]],[1]!Table1[[Symbol]:[Industry]],2,FALSE),"-")</f>
        <v>-</v>
      </c>
      <c r="D3071" t="s">
        <v>193</v>
      </c>
      <c r="E3071">
        <v>76.6322464</v>
      </c>
      <c r="F3071">
        <v>67.16</v>
      </c>
      <c r="G3071">
        <v>-57.7561197895376</v>
      </c>
      <c r="H3071">
        <v>-12.0052181447119</v>
      </c>
      <c r="I3071">
        <v>-37.234892090523999</v>
      </c>
      <c r="J3071">
        <v>-6.6507150328489697</v>
      </c>
      <c r="K3071">
        <v>71.7432076487041</v>
      </c>
      <c r="L3071">
        <v>78.899289043470205</v>
      </c>
      <c r="M3071">
        <v>37.220790929601002</v>
      </c>
      <c r="N3071">
        <v>0.935438008315574</v>
      </c>
      <c r="O3071">
        <v>67.957117331745096</v>
      </c>
      <c r="P3071">
        <v>3.0061349693251298</v>
      </c>
      <c r="Q3071">
        <v>7.6606728311291006E-2</v>
      </c>
    </row>
    <row r="3072" spans="1:17" hidden="1" x14ac:dyDescent="0.3">
      <c r="A3072" t="s">
        <v>6308</v>
      </c>
      <c r="B3072" t="s">
        <v>6309</v>
      </c>
      <c r="C3072" t="str">
        <f>IFERROR(VLOOKUP(Table1[[#This Row],[Ticker]],[1]!Table1[[Symbol]:[Industry]],2,FALSE),"-")</f>
        <v>-</v>
      </c>
      <c r="D3072" t="s">
        <v>498</v>
      </c>
      <c r="E3072">
        <v>76.527699999999996</v>
      </c>
      <c r="F3072">
        <v>10.1</v>
      </c>
      <c r="G3072">
        <v>135.31194869048699</v>
      </c>
      <c r="H3072">
        <v>10.4784927837881</v>
      </c>
      <c r="I3072">
        <v>-3.01192697259639</v>
      </c>
      <c r="J3072">
        <v>16.163328002258599</v>
      </c>
      <c r="K3072">
        <v>8.3461573746017894</v>
      </c>
      <c r="L3072">
        <v>7.6575475876944701</v>
      </c>
      <c r="M3072">
        <v>75.746016542987505</v>
      </c>
      <c r="N3072">
        <v>1.1815324406945</v>
      </c>
      <c r="O3072">
        <v>23.366336633663298</v>
      </c>
      <c r="P3072">
        <v>179.005524861878</v>
      </c>
      <c r="Q3072">
        <v>7.2068910036938993E-2</v>
      </c>
    </row>
    <row r="3073" spans="1:17" hidden="1" x14ac:dyDescent="0.3">
      <c r="A3073" t="s">
        <v>6310</v>
      </c>
      <c r="B3073" t="s">
        <v>6311</v>
      </c>
      <c r="C3073" t="str">
        <f>IFERROR(VLOOKUP(Table1[[#This Row],[Ticker]],[1]!Table1[[Symbol]:[Industry]],2,FALSE),"-")</f>
        <v>-</v>
      </c>
      <c r="D3073" t="s">
        <v>122</v>
      </c>
      <c r="E3073">
        <v>76.10575</v>
      </c>
      <c r="F3073">
        <v>96.95</v>
      </c>
      <c r="G3073">
        <v>-7.7976230286836303</v>
      </c>
      <c r="H3073">
        <v>1.8298083731229999</v>
      </c>
      <c r="I3073">
        <v>-29.725765959306401</v>
      </c>
      <c r="J3073">
        <v>-5.0507150328489701</v>
      </c>
      <c r="K3073">
        <v>97.155539888005094</v>
      </c>
      <c r="L3073">
        <v>98.949981303357404</v>
      </c>
      <c r="M3073">
        <v>50.451587875030903</v>
      </c>
      <c r="N3073">
        <v>0.949050949050948</v>
      </c>
      <c r="O3073">
        <v>47.550283651366598</v>
      </c>
      <c r="P3073">
        <v>27.565789473684202</v>
      </c>
    </row>
    <row r="3074" spans="1:17" hidden="1" x14ac:dyDescent="0.3">
      <c r="A3074" t="s">
        <v>6312</v>
      </c>
      <c r="B3074" t="s">
        <v>6313</v>
      </c>
      <c r="C3074" t="str">
        <f>IFERROR(VLOOKUP(Table1[[#This Row],[Ticker]],[1]!Table1[[Symbol]:[Industry]],2,FALSE),"-")</f>
        <v>-</v>
      </c>
      <c r="D3074" t="s">
        <v>396</v>
      </c>
      <c r="E3074">
        <v>76.072500000000005</v>
      </c>
      <c r="F3074">
        <v>80.5</v>
      </c>
      <c r="G3074">
        <v>-26.287247404832801</v>
      </c>
      <c r="H3074">
        <v>3.0655053170865898</v>
      </c>
      <c r="I3074">
        <v>-8.8475716548575001</v>
      </c>
      <c r="J3074">
        <v>6.0921421100081599</v>
      </c>
      <c r="K3074">
        <v>73.135665338679701</v>
      </c>
      <c r="L3074">
        <v>68.113062421811904</v>
      </c>
      <c r="M3074">
        <v>59.736411039971301</v>
      </c>
      <c r="N3074">
        <v>2.4722033898304998</v>
      </c>
      <c r="O3074">
        <v>12.2981366459627</v>
      </c>
      <c r="P3074">
        <v>49.074074074073998</v>
      </c>
      <c r="Q3074">
        <v>9.3578516292128003E-2</v>
      </c>
    </row>
    <row r="3075" spans="1:17" hidden="1" x14ac:dyDescent="0.3">
      <c r="A3075" t="s">
        <v>6314</v>
      </c>
      <c r="B3075" t="s">
        <v>6315</v>
      </c>
      <c r="C3075" t="str">
        <f>IFERROR(VLOOKUP(Table1[[#This Row],[Ticker]],[1]!Table1[[Symbol]:[Industry]],2,FALSE),"-")</f>
        <v>-</v>
      </c>
      <c r="D3075" t="s">
        <v>623</v>
      </c>
      <c r="E3075">
        <v>75.983099999999993</v>
      </c>
      <c r="F3075">
        <v>122.95</v>
      </c>
      <c r="G3075">
        <v>-19.5871334283311</v>
      </c>
      <c r="H3075">
        <v>-5.6973644181755198E-2</v>
      </c>
      <c r="I3075">
        <v>24.217219210072098</v>
      </c>
      <c r="J3075">
        <v>2.19437463410235</v>
      </c>
      <c r="K3075">
        <v>104.047093465695</v>
      </c>
      <c r="M3075">
        <v>67.100137270394498</v>
      </c>
      <c r="N3075">
        <v>1.39202378003467</v>
      </c>
      <c r="O3075">
        <v>6.0187067913785901</v>
      </c>
      <c r="P3075">
        <v>106.11902766135699</v>
      </c>
    </row>
    <row r="3076" spans="1:17" hidden="1" x14ac:dyDescent="0.3">
      <c r="A3076" t="s">
        <v>6316</v>
      </c>
      <c r="B3076" t="s">
        <v>6317</v>
      </c>
      <c r="C3076" t="str">
        <f>IFERROR(VLOOKUP(Table1[[#This Row],[Ticker]],[1]!Table1[[Symbol]:[Industry]],2,FALSE),"-")</f>
        <v>-</v>
      </c>
      <c r="D3076" t="s">
        <v>550</v>
      </c>
      <c r="E3076">
        <v>75.884526899999997</v>
      </c>
      <c r="F3076">
        <v>10.71</v>
      </c>
      <c r="G3076">
        <v>-13.757737748886299</v>
      </c>
      <c r="H3076">
        <v>-5.91798281500835</v>
      </c>
      <c r="I3076">
        <v>-28.048091237056401</v>
      </c>
      <c r="J3076">
        <v>-3.0507150328489798</v>
      </c>
      <c r="K3076">
        <v>11.0328104440472</v>
      </c>
      <c r="L3076">
        <v>10.9725833023394</v>
      </c>
      <c r="M3076">
        <v>43.1708445839147</v>
      </c>
      <c r="N3076">
        <v>1.0378758088156399</v>
      </c>
      <c r="O3076">
        <v>33.1465919701213</v>
      </c>
      <c r="P3076">
        <v>38.0154639175257</v>
      </c>
      <c r="Q3076">
        <v>5.7118941690825001E-2</v>
      </c>
    </row>
    <row r="3077" spans="1:17" hidden="1" x14ac:dyDescent="0.3">
      <c r="A3077" t="s">
        <v>6318</v>
      </c>
      <c r="B3077" t="s">
        <v>6319</v>
      </c>
      <c r="C3077" t="str">
        <f>IFERROR(VLOOKUP(Table1[[#This Row],[Ticker]],[1]!Table1[[Symbol]:[Industry]],2,FALSE),"-")</f>
        <v>-</v>
      </c>
      <c r="D3077" t="s">
        <v>1533</v>
      </c>
      <c r="E3077">
        <v>75.718931749999996</v>
      </c>
      <c r="F3077">
        <v>260.75</v>
      </c>
      <c r="G3077">
        <v>88.498414369193</v>
      </c>
      <c r="H3077">
        <v>20.684234476206399</v>
      </c>
      <c r="I3077">
        <v>24.754948185701199</v>
      </c>
      <c r="J3077">
        <v>2.16440577775117</v>
      </c>
      <c r="K3077">
        <v>230.31954239947899</v>
      </c>
      <c r="L3077">
        <v>203.89839327784699</v>
      </c>
      <c r="M3077">
        <v>64.321864581649393</v>
      </c>
      <c r="N3077">
        <v>3.2249943628095701</v>
      </c>
      <c r="O3077">
        <v>13.1351869606903</v>
      </c>
      <c r="P3077">
        <v>126.345486111111</v>
      </c>
      <c r="Q3077">
        <v>8.8746589005939E-2</v>
      </c>
    </row>
    <row r="3078" spans="1:17" hidden="1" x14ac:dyDescent="0.3">
      <c r="A3078" t="s">
        <v>6320</v>
      </c>
      <c r="B3078" t="s">
        <v>6321</v>
      </c>
      <c r="C3078" t="str">
        <f>IFERROR(VLOOKUP(Table1[[#This Row],[Ticker]],[1]!Table1[[Symbol]:[Industry]],2,FALSE),"-")</f>
        <v>-</v>
      </c>
      <c r="D3078" t="s">
        <v>1533</v>
      </c>
      <c r="E3078">
        <v>75.69</v>
      </c>
      <c r="F3078">
        <v>125</v>
      </c>
      <c r="G3078">
        <v>-15.972727824553401</v>
      </c>
      <c r="H3078">
        <v>-15.3498183720707</v>
      </c>
      <c r="I3078">
        <v>-35.507298696263902</v>
      </c>
      <c r="J3078">
        <v>-6.9518314602812001</v>
      </c>
      <c r="K3078">
        <v>131.90615085062299</v>
      </c>
      <c r="L3078">
        <v>137.40706488254699</v>
      </c>
      <c r="M3078">
        <v>54.653242612702201</v>
      </c>
      <c r="N3078">
        <v>1.1722488038277501</v>
      </c>
      <c r="O3078">
        <v>60</v>
      </c>
      <c r="P3078">
        <v>28.865979381443299</v>
      </c>
    </row>
    <row r="3079" spans="1:17" hidden="1" x14ac:dyDescent="0.3">
      <c r="A3079" t="s">
        <v>6322</v>
      </c>
      <c r="B3079" t="s">
        <v>6323</v>
      </c>
      <c r="C3079" t="str">
        <f>IFERROR(VLOOKUP(Table1[[#This Row],[Ticker]],[1]!Table1[[Symbol]:[Industry]],2,FALSE),"-")</f>
        <v>-</v>
      </c>
      <c r="D3079" t="s">
        <v>647</v>
      </c>
      <c r="E3079">
        <v>75.325338000000002</v>
      </c>
      <c r="F3079">
        <v>75.13</v>
      </c>
      <c r="G3079">
        <v>913.47249850982303</v>
      </c>
      <c r="H3079">
        <v>21.640002253670399</v>
      </c>
      <c r="I3079">
        <v>268.56323474737297</v>
      </c>
      <c r="J3079">
        <v>8.1657408473661501</v>
      </c>
      <c r="K3079">
        <v>60.912874170959</v>
      </c>
      <c r="M3079">
        <v>100</v>
      </c>
      <c r="N3079">
        <v>5.1532430506058402</v>
      </c>
      <c r="O3079">
        <v>0</v>
      </c>
      <c r="P3079">
        <v>939.14246196403803</v>
      </c>
    </row>
    <row r="3080" spans="1:17" hidden="1" x14ac:dyDescent="0.3">
      <c r="A3080" t="s">
        <v>6324</v>
      </c>
      <c r="B3080" t="s">
        <v>6325</v>
      </c>
      <c r="C3080" t="str">
        <f>IFERROR(VLOOKUP(Table1[[#This Row],[Ticker]],[1]!Table1[[Symbol]:[Industry]],2,FALSE),"-")</f>
        <v>-</v>
      </c>
      <c r="D3080" t="s">
        <v>871</v>
      </c>
      <c r="E3080">
        <v>75.293009999999995</v>
      </c>
      <c r="F3080">
        <v>75</v>
      </c>
      <c r="G3080">
        <v>7.3087599500397697</v>
      </c>
      <c r="H3080">
        <v>-6.6217877819712099</v>
      </c>
      <c r="I3080">
        <v>-6.3697695587348004</v>
      </c>
      <c r="J3080">
        <v>-3.4525745369812002</v>
      </c>
      <c r="K3080">
        <v>76.702689405209</v>
      </c>
      <c r="L3080">
        <v>73.503475071760107</v>
      </c>
      <c r="M3080">
        <v>35.572702858869398</v>
      </c>
      <c r="N3080">
        <v>0.34036850650200501</v>
      </c>
      <c r="O3080">
        <v>52.933333333333302</v>
      </c>
      <c r="P3080">
        <v>63.043478260869499</v>
      </c>
      <c r="Q3080">
        <v>0.13553484603572</v>
      </c>
    </row>
    <row r="3081" spans="1:17" hidden="1" x14ac:dyDescent="0.3">
      <c r="A3081" t="s">
        <v>6326</v>
      </c>
      <c r="B3081" t="s">
        <v>6327</v>
      </c>
      <c r="C3081" t="str">
        <f>IFERROR(VLOOKUP(Table1[[#This Row],[Ticker]],[1]!Table1[[Symbol]:[Industry]],2,FALSE),"-")</f>
        <v>-</v>
      </c>
      <c r="D3081" t="s">
        <v>541</v>
      </c>
      <c r="E3081">
        <v>75.284387039999999</v>
      </c>
      <c r="F3081">
        <v>44.84</v>
      </c>
      <c r="G3081">
        <v>38.940902918765303</v>
      </c>
      <c r="H3081">
        <v>-5.7453738732992399</v>
      </c>
      <c r="I3081">
        <v>-0.49412346569738402</v>
      </c>
      <c r="J3081">
        <v>-4.5907234115670397</v>
      </c>
      <c r="K3081">
        <v>44.707948115448303</v>
      </c>
      <c r="L3081">
        <v>38.382533734109799</v>
      </c>
      <c r="M3081">
        <v>36.831956931147097</v>
      </c>
      <c r="N3081">
        <v>0.60461667621987902</v>
      </c>
      <c r="O3081">
        <v>19.759143621766199</v>
      </c>
      <c r="P3081">
        <v>84.830997526792999</v>
      </c>
      <c r="Q3081">
        <v>7.4684807568E-2</v>
      </c>
    </row>
    <row r="3082" spans="1:17" hidden="1" x14ac:dyDescent="0.3">
      <c r="A3082" t="s">
        <v>6328</v>
      </c>
      <c r="B3082" t="s">
        <v>6329</v>
      </c>
      <c r="C3082" t="str">
        <f>IFERROR(VLOOKUP(Table1[[#This Row],[Ticker]],[1]!Table1[[Symbol]:[Industry]],2,FALSE),"-")</f>
        <v>-</v>
      </c>
      <c r="E3082">
        <v>75.272300000000001</v>
      </c>
      <c r="F3082">
        <v>217.55</v>
      </c>
      <c r="G3082">
        <v>-22.0747253589774</v>
      </c>
      <c r="H3082">
        <v>-13.9630018463772</v>
      </c>
      <c r="I3082">
        <v>-7.6696363586015899</v>
      </c>
      <c r="J3082">
        <v>-0.49848309543526997</v>
      </c>
      <c r="K3082">
        <v>240.599110484541</v>
      </c>
      <c r="M3082">
        <v>40.343987685071099</v>
      </c>
      <c r="N3082">
        <v>0.41652892561983401</v>
      </c>
      <c r="O3082">
        <v>109.12433923236</v>
      </c>
      <c r="P3082">
        <v>15.3499469777306</v>
      </c>
    </row>
    <row r="3083" spans="1:17" hidden="1" x14ac:dyDescent="0.3">
      <c r="A3083" t="s">
        <v>6330</v>
      </c>
      <c r="B3083" t="s">
        <v>6331</v>
      </c>
      <c r="C3083" t="str">
        <f>IFERROR(VLOOKUP(Table1[[#This Row],[Ticker]],[1]!Table1[[Symbol]:[Industry]],2,FALSE),"-")</f>
        <v>-</v>
      </c>
      <c r="E3083">
        <v>74.917500000000004</v>
      </c>
      <c r="F3083">
        <v>14.27</v>
      </c>
      <c r="G3083">
        <v>-18.858586208706502</v>
      </c>
      <c r="H3083">
        <v>-15.558301082796699</v>
      </c>
      <c r="I3083">
        <v>-9.5542543540535192</v>
      </c>
      <c r="J3083">
        <v>-1.0507150328489701</v>
      </c>
      <c r="K3083">
        <v>15.656375657742601</v>
      </c>
      <c r="L3083">
        <v>15.289384227895299</v>
      </c>
      <c r="M3083">
        <v>38.920518814879898</v>
      </c>
      <c r="N3083">
        <v>0.622809333950885</v>
      </c>
      <c r="O3083">
        <v>42.256482130343301</v>
      </c>
      <c r="P3083">
        <v>29.727272727272702</v>
      </c>
      <c r="Q3083">
        <v>-6.9182411087706994E-2</v>
      </c>
    </row>
    <row r="3084" spans="1:17" hidden="1" x14ac:dyDescent="0.3">
      <c r="A3084" t="s">
        <v>6332</v>
      </c>
      <c r="B3084" t="s">
        <v>6333</v>
      </c>
      <c r="C3084" t="str">
        <f>IFERROR(VLOOKUP(Table1[[#This Row],[Ticker]],[1]!Table1[[Symbol]:[Industry]],2,FALSE),"-")</f>
        <v>-</v>
      </c>
      <c r="D3084" t="s">
        <v>713</v>
      </c>
      <c r="E3084">
        <v>74.910257103000006</v>
      </c>
      <c r="F3084">
        <v>742.88</v>
      </c>
      <c r="G3084">
        <v>40.697357890374903</v>
      </c>
      <c r="H3084">
        <v>-7.7628668371442204</v>
      </c>
      <c r="I3084">
        <v>14.781581931792401</v>
      </c>
      <c r="J3084">
        <v>-2.4329142714795999</v>
      </c>
      <c r="K3084">
        <v>726.02955717870998</v>
      </c>
      <c r="L3084">
        <v>643.51898997855301</v>
      </c>
      <c r="M3084">
        <v>87.496234820458398</v>
      </c>
      <c r="N3084">
        <v>0.51118483614308197</v>
      </c>
      <c r="O3084">
        <v>20.744938617273299</v>
      </c>
      <c r="P3084">
        <v>73.436369154623705</v>
      </c>
      <c r="Q3084">
        <v>2.3985275242898001E-2</v>
      </c>
    </row>
    <row r="3085" spans="1:17" hidden="1" x14ac:dyDescent="0.3">
      <c r="A3085" t="s">
        <v>6334</v>
      </c>
      <c r="B3085" t="s">
        <v>6335</v>
      </c>
      <c r="C3085" t="str">
        <f>IFERROR(VLOOKUP(Table1[[#This Row],[Ticker]],[1]!Table1[[Symbol]:[Industry]],2,FALSE),"-")</f>
        <v>-</v>
      </c>
      <c r="E3085">
        <v>74.786117250000004</v>
      </c>
      <c r="F3085">
        <v>7.45</v>
      </c>
      <c r="G3085">
        <v>30.51452291895</v>
      </c>
      <c r="H3085">
        <v>14.851425249201601</v>
      </c>
      <c r="I3085">
        <v>8.1261511871859398</v>
      </c>
      <c r="J3085">
        <v>21.806427824293799</v>
      </c>
      <c r="K3085">
        <v>6.3563838613023496</v>
      </c>
      <c r="L3085">
        <v>5.9980898088858403</v>
      </c>
      <c r="M3085">
        <v>71.237982446179998</v>
      </c>
      <c r="N3085">
        <v>3.3225413050909798</v>
      </c>
      <c r="O3085">
        <v>23.758389261744899</v>
      </c>
      <c r="P3085">
        <v>97.089947089947103</v>
      </c>
      <c r="Q3085">
        <v>-3.1913114873372998E-2</v>
      </c>
    </row>
    <row r="3086" spans="1:17" hidden="1" x14ac:dyDescent="0.3">
      <c r="A3086" t="s">
        <v>6336</v>
      </c>
      <c r="B3086" t="s">
        <v>6337</v>
      </c>
      <c r="C3086" t="str">
        <f>IFERROR(VLOOKUP(Table1[[#This Row],[Ticker]],[1]!Table1[[Symbol]:[Industry]],2,FALSE),"-")</f>
        <v>-</v>
      </c>
      <c r="D3086" t="s">
        <v>476</v>
      </c>
      <c r="E3086">
        <v>74.552876314000002</v>
      </c>
      <c r="F3086">
        <v>42.32</v>
      </c>
      <c r="G3086">
        <v>-71.087046851187495</v>
      </c>
      <c r="H3086">
        <v>-4.2213037535554401</v>
      </c>
      <c r="I3086">
        <v>-39.104408436277097</v>
      </c>
      <c r="J3086">
        <v>-10.7005869372042</v>
      </c>
      <c r="K3086">
        <v>43.926190725968802</v>
      </c>
      <c r="L3086">
        <v>53.034255484688302</v>
      </c>
      <c r="M3086">
        <v>41.909978617217597</v>
      </c>
      <c r="N3086">
        <v>1.4352277780709399</v>
      </c>
      <c r="O3086">
        <v>96.074922396690297</v>
      </c>
      <c r="P3086">
        <v>17.131282758172599</v>
      </c>
      <c r="Q3086">
        <v>2.2961556057935002E-2</v>
      </c>
    </row>
    <row r="3087" spans="1:17" hidden="1" x14ac:dyDescent="0.3">
      <c r="A3087" t="s">
        <v>6338</v>
      </c>
      <c r="B3087" t="s">
        <v>6339</v>
      </c>
      <c r="C3087" t="str">
        <f>IFERROR(VLOOKUP(Table1[[#This Row],[Ticker]],[1]!Table1[[Symbol]:[Industry]],2,FALSE),"-")</f>
        <v>-</v>
      </c>
      <c r="E3087">
        <v>74.459999999999994</v>
      </c>
      <c r="F3087">
        <v>49.64</v>
      </c>
      <c r="G3087">
        <v>-67.120720285353698</v>
      </c>
      <c r="H3087">
        <v>-17.386849001375399</v>
      </c>
      <c r="I3087">
        <v>-46.769421876966597</v>
      </c>
      <c r="J3087">
        <v>-4.25754615239358</v>
      </c>
      <c r="K3087">
        <v>55.303858003282599</v>
      </c>
      <c r="L3087">
        <v>63.909119023495201</v>
      </c>
      <c r="M3087">
        <v>31.866073204688899</v>
      </c>
      <c r="N3087">
        <v>1.20602373761007</v>
      </c>
      <c r="O3087">
        <v>91.780821917808197</v>
      </c>
      <c r="P3087">
        <v>5.6170212765957297</v>
      </c>
      <c r="Q3087">
        <v>1.2750881069817E-2</v>
      </c>
    </row>
    <row r="3088" spans="1:17" hidden="1" x14ac:dyDescent="0.3">
      <c r="A3088" t="s">
        <v>6340</v>
      </c>
      <c r="B3088" t="s">
        <v>6341</v>
      </c>
      <c r="C3088" t="str">
        <f>IFERROR(VLOOKUP(Table1[[#This Row],[Ticker]],[1]!Table1[[Symbol]:[Industry]],2,FALSE),"-")</f>
        <v>-</v>
      </c>
      <c r="E3088">
        <v>74.35458457</v>
      </c>
      <c r="F3088">
        <v>43.9</v>
      </c>
      <c r="G3088">
        <v>-28.610489653640698</v>
      </c>
      <c r="H3088">
        <v>3.6187556628680499</v>
      </c>
      <c r="I3088">
        <v>-31.965741505862798</v>
      </c>
      <c r="J3088">
        <v>-18.779503473011999</v>
      </c>
      <c r="K3088">
        <v>42.107953985955497</v>
      </c>
      <c r="L3088">
        <v>41.9831626433227</v>
      </c>
      <c r="M3088">
        <v>45.119730032541199</v>
      </c>
      <c r="N3088">
        <v>1.0827914438502599</v>
      </c>
      <c r="O3088">
        <v>39.635535307517003</v>
      </c>
      <c r="P3088">
        <v>41.293852590923699</v>
      </c>
      <c r="Q3088">
        <v>-1.8821237441701E-2</v>
      </c>
    </row>
    <row r="3089" spans="1:17" hidden="1" x14ac:dyDescent="0.3">
      <c r="A3089" t="s">
        <v>6342</v>
      </c>
      <c r="B3089" t="s">
        <v>6343</v>
      </c>
      <c r="C3089" t="str">
        <f>IFERROR(VLOOKUP(Table1[[#This Row],[Ticker]],[1]!Table1[[Symbol]:[Industry]],2,FALSE),"-")</f>
        <v>-</v>
      </c>
      <c r="D3089" t="s">
        <v>1633</v>
      </c>
      <c r="E3089">
        <v>74.215319454999999</v>
      </c>
      <c r="F3089">
        <v>6502.3</v>
      </c>
      <c r="G3089">
        <v>-2.0990778593846802</v>
      </c>
      <c r="H3089">
        <v>-1.7172123132688999</v>
      </c>
      <c r="I3089">
        <v>5.5254263993260002</v>
      </c>
      <c r="J3089">
        <v>0.31468450167390699</v>
      </c>
      <c r="K3089">
        <v>6354.2270572627403</v>
      </c>
      <c r="L3089">
        <v>5916.6053450757199</v>
      </c>
      <c r="M3089">
        <v>54.002539861815002</v>
      </c>
      <c r="N3089">
        <v>1.08002489738241</v>
      </c>
      <c r="O3089">
        <v>2.1330913676699002</v>
      </c>
      <c r="P3089">
        <v>29.916083916083899</v>
      </c>
      <c r="Q3089">
        <v>-2.6802431944266999E-2</v>
      </c>
    </row>
    <row r="3090" spans="1:17" hidden="1" x14ac:dyDescent="0.3">
      <c r="A3090" t="s">
        <v>6344</v>
      </c>
      <c r="B3090" t="s">
        <v>6345</v>
      </c>
      <c r="C3090" t="str">
        <f>IFERROR(VLOOKUP(Table1[[#This Row],[Ticker]],[1]!Table1[[Symbol]:[Industry]],2,FALSE),"-")</f>
        <v>-</v>
      </c>
      <c r="D3090" t="s">
        <v>623</v>
      </c>
      <c r="E3090">
        <v>74.087999999999994</v>
      </c>
      <c r="F3090">
        <v>270</v>
      </c>
      <c r="G3090">
        <v>115.40146511721299</v>
      </c>
      <c r="H3090">
        <v>-20.3279464032241</v>
      </c>
      <c r="I3090">
        <v>12.987311464245799</v>
      </c>
      <c r="J3090">
        <v>-14.141329919580301</v>
      </c>
      <c r="K3090">
        <v>291.96247064572401</v>
      </c>
      <c r="L3090">
        <v>234.186616375391</v>
      </c>
      <c r="M3090">
        <v>29.185164977934001</v>
      </c>
      <c r="N3090">
        <v>0.56594634873323402</v>
      </c>
      <c r="O3090">
        <v>48.5555555555555</v>
      </c>
      <c r="P3090">
        <v>163.671875</v>
      </c>
      <c r="Q3090">
        <v>0.137677118979911</v>
      </c>
    </row>
    <row r="3091" spans="1:17" hidden="1" x14ac:dyDescent="0.3">
      <c r="A3091" t="s">
        <v>6346</v>
      </c>
      <c r="B3091" t="s">
        <v>6347</v>
      </c>
      <c r="C3091" t="str">
        <f>IFERROR(VLOOKUP(Table1[[#This Row],[Ticker]],[1]!Table1[[Symbol]:[Industry]],2,FALSE),"-")</f>
        <v>-</v>
      </c>
      <c r="D3091" t="s">
        <v>1161</v>
      </c>
      <c r="E3091">
        <v>74.084854472999993</v>
      </c>
      <c r="F3091">
        <v>0.81</v>
      </c>
      <c r="G3091">
        <v>43.080036545784402</v>
      </c>
      <c r="H3091">
        <v>0.35057319038975299</v>
      </c>
      <c r="I3091">
        <v>-6.07006925903449</v>
      </c>
      <c r="J3091">
        <v>-8.9158835721748204</v>
      </c>
      <c r="K3091">
        <v>0.80658529886828001</v>
      </c>
      <c r="L3091">
        <v>0.74246678313655101</v>
      </c>
      <c r="M3091">
        <v>41.190114822634598</v>
      </c>
      <c r="N3091">
        <v>1.58456181186254</v>
      </c>
      <c r="O3091">
        <v>48.148148148148103</v>
      </c>
      <c r="P3091">
        <v>102.49999999999901</v>
      </c>
      <c r="Q3091">
        <v>-2.1458363586065999E-2</v>
      </c>
    </row>
    <row r="3092" spans="1:17" hidden="1" x14ac:dyDescent="0.3">
      <c r="A3092" t="s">
        <v>6348</v>
      </c>
      <c r="B3092" t="s">
        <v>6349</v>
      </c>
      <c r="C3092" t="str">
        <f>IFERROR(VLOOKUP(Table1[[#This Row],[Ticker]],[1]!Table1[[Symbol]:[Industry]],2,FALSE),"-")</f>
        <v>-</v>
      </c>
      <c r="D3092" t="s">
        <v>1391</v>
      </c>
      <c r="E3092">
        <v>74.001143900000002</v>
      </c>
      <c r="F3092">
        <v>36.25</v>
      </c>
      <c r="G3092">
        <v>5.67061625592937</v>
      </c>
      <c r="H3092">
        <v>33.0001458399624</v>
      </c>
      <c r="I3092">
        <v>-12.625418671526701</v>
      </c>
      <c r="J3092">
        <v>11.5060171910542</v>
      </c>
      <c r="K3092">
        <v>29.377484915805699</v>
      </c>
      <c r="L3092">
        <v>29.705913204956101</v>
      </c>
      <c r="M3092">
        <v>66.844112739982606</v>
      </c>
      <c r="N3092">
        <v>3.3020806354139598</v>
      </c>
      <c r="O3092">
        <v>29.379310344827498</v>
      </c>
      <c r="P3092">
        <v>50.727650727650698</v>
      </c>
    </row>
    <row r="3093" spans="1:17" hidden="1" x14ac:dyDescent="0.3">
      <c r="A3093" t="s">
        <v>6350</v>
      </c>
      <c r="B3093" t="s">
        <v>6351</v>
      </c>
      <c r="C3093" t="str">
        <f>IFERROR(VLOOKUP(Table1[[#This Row],[Ticker]],[1]!Table1[[Symbol]:[Industry]],2,FALSE),"-")</f>
        <v>-</v>
      </c>
      <c r="D3093" t="s">
        <v>422</v>
      </c>
      <c r="E3093">
        <v>73.915256501999906</v>
      </c>
      <c r="F3093">
        <v>41.53</v>
      </c>
      <c r="G3093">
        <v>-36.385292347875797</v>
      </c>
      <c r="H3093">
        <v>-13.4302635167627</v>
      </c>
      <c r="I3093">
        <v>-27.610524154045301</v>
      </c>
      <c r="J3093">
        <v>-1.0967873664126599</v>
      </c>
      <c r="K3093">
        <v>44.631722341750198</v>
      </c>
      <c r="L3093">
        <v>45.586369737258302</v>
      </c>
      <c r="M3093">
        <v>35.5438831382153</v>
      </c>
      <c r="N3093">
        <v>0.23886609262029701</v>
      </c>
      <c r="O3093">
        <v>43.283658613178901</v>
      </c>
      <c r="P3093">
        <v>33.846960479670798</v>
      </c>
      <c r="Q3093">
        <v>1.0139128428450999E-2</v>
      </c>
    </row>
    <row r="3094" spans="1:17" hidden="1" x14ac:dyDescent="0.3">
      <c r="A3094" t="s">
        <v>6352</v>
      </c>
      <c r="B3094" t="s">
        <v>6353</v>
      </c>
      <c r="C3094" t="str">
        <f>IFERROR(VLOOKUP(Table1[[#This Row],[Ticker]],[1]!Table1[[Symbol]:[Industry]],2,FALSE),"-")</f>
        <v>-</v>
      </c>
      <c r="D3094" t="s">
        <v>557</v>
      </c>
      <c r="E3094">
        <v>73.784199999999998</v>
      </c>
      <c r="F3094">
        <v>245</v>
      </c>
      <c r="G3094">
        <v>26.5039495892627</v>
      </c>
      <c r="H3094">
        <v>4.1935240921641901</v>
      </c>
      <c r="I3094">
        <v>-17.251060179089102</v>
      </c>
      <c r="J3094">
        <v>-4.1018364715234501</v>
      </c>
      <c r="K3094">
        <v>240.61430274129299</v>
      </c>
      <c r="L3094">
        <v>222.38573443082899</v>
      </c>
      <c r="M3094">
        <v>55.840076761634698</v>
      </c>
      <c r="N3094">
        <v>1.4838022643201401</v>
      </c>
      <c r="O3094">
        <v>10.999999999999901</v>
      </c>
      <c r="P3094">
        <v>118.068535825545</v>
      </c>
      <c r="Q3094">
        <v>0.15424401726157</v>
      </c>
    </row>
    <row r="3095" spans="1:17" hidden="1" x14ac:dyDescent="0.3">
      <c r="A3095" t="s">
        <v>6354</v>
      </c>
      <c r="B3095" t="s">
        <v>6355</v>
      </c>
      <c r="C3095" t="str">
        <f>IFERROR(VLOOKUP(Table1[[#This Row],[Ticker]],[1]!Table1[[Symbol]:[Industry]],2,FALSE),"-")</f>
        <v>-</v>
      </c>
      <c r="D3095" t="s">
        <v>710</v>
      </c>
      <c r="E3095">
        <v>73.695959999999999</v>
      </c>
      <c r="F3095">
        <v>43.2</v>
      </c>
      <c r="G3095">
        <v>6.6424408336864502</v>
      </c>
      <c r="H3095">
        <v>7.0220974261900402</v>
      </c>
      <c r="I3095">
        <v>-25.8893803826934</v>
      </c>
      <c r="J3095">
        <v>7.0906462236955203</v>
      </c>
      <c r="K3095">
        <v>38.341003329558397</v>
      </c>
      <c r="L3095">
        <v>39.8070134577194</v>
      </c>
      <c r="M3095">
        <v>81.418467501385095</v>
      </c>
      <c r="N3095">
        <v>3.5992564117738399</v>
      </c>
      <c r="O3095">
        <v>61.8055555555555</v>
      </c>
      <c r="P3095">
        <v>38.906752411575503</v>
      </c>
      <c r="Q3095">
        <v>-5.6688582590830004E-3</v>
      </c>
    </row>
    <row r="3096" spans="1:17" hidden="1" x14ac:dyDescent="0.3">
      <c r="A3096" t="s">
        <v>6356</v>
      </c>
      <c r="B3096" t="s">
        <v>6357</v>
      </c>
      <c r="C3096" t="str">
        <f>IFERROR(VLOOKUP(Table1[[#This Row],[Ticker]],[1]!Table1[[Symbol]:[Industry]],2,FALSE),"-")</f>
        <v>-</v>
      </c>
      <c r="D3096" t="s">
        <v>49</v>
      </c>
      <c r="E3096">
        <v>73.657499999999999</v>
      </c>
      <c r="F3096">
        <v>213.5</v>
      </c>
      <c r="G3096">
        <v>42.440272766256797</v>
      </c>
      <c r="H3096">
        <v>-1.0580325100614201</v>
      </c>
      <c r="I3096">
        <v>8.7463678170990296</v>
      </c>
      <c r="J3096">
        <v>-1.7356465396982901</v>
      </c>
      <c r="K3096">
        <v>207.55004849097</v>
      </c>
      <c r="L3096">
        <v>187.66900382561801</v>
      </c>
      <c r="M3096">
        <v>47.279783956464698</v>
      </c>
      <c r="N3096">
        <v>0.40861349930082502</v>
      </c>
      <c r="O3096">
        <v>17.0960187353629</v>
      </c>
      <c r="P3096">
        <v>73.506704591629401</v>
      </c>
      <c r="Q3096">
        <v>5.6131927819706003E-2</v>
      </c>
    </row>
    <row r="3097" spans="1:17" hidden="1" x14ac:dyDescent="0.3">
      <c r="A3097" t="s">
        <v>6358</v>
      </c>
      <c r="B3097" t="s">
        <v>6359</v>
      </c>
      <c r="C3097" t="str">
        <f>IFERROR(VLOOKUP(Table1[[#This Row],[Ticker]],[1]!Table1[[Symbol]:[Industry]],2,FALSE),"-")</f>
        <v>-</v>
      </c>
      <c r="D3097" t="s">
        <v>1833</v>
      </c>
      <c r="E3097">
        <v>73.566908999999995</v>
      </c>
      <c r="F3097">
        <v>49.53</v>
      </c>
      <c r="G3097">
        <v>621.38886007519602</v>
      </c>
      <c r="H3097">
        <v>-5.6371162472297103</v>
      </c>
      <c r="I3097">
        <v>24.359440989752802</v>
      </c>
      <c r="J3097">
        <v>-1.47231712078313</v>
      </c>
      <c r="K3097">
        <v>51.7549337638415</v>
      </c>
      <c r="L3097">
        <v>43.232919270109001</v>
      </c>
      <c r="M3097">
        <v>50.755526962115297</v>
      </c>
      <c r="N3097">
        <v>1.6248162885473101</v>
      </c>
      <c r="O3097">
        <v>42.014940440137202</v>
      </c>
      <c r="P3097">
        <v>723.57831725972699</v>
      </c>
      <c r="Q3097">
        <v>0.19901234582101901</v>
      </c>
    </row>
    <row r="3098" spans="1:17" hidden="1" x14ac:dyDescent="0.3">
      <c r="A3098" t="s">
        <v>6360</v>
      </c>
      <c r="B3098" t="s">
        <v>6361</v>
      </c>
      <c r="C3098" t="str">
        <f>IFERROR(VLOOKUP(Table1[[#This Row],[Ticker]],[1]!Table1[[Symbol]:[Industry]],2,FALSE),"-")</f>
        <v>-</v>
      </c>
      <c r="E3098">
        <v>73.502189999999999</v>
      </c>
      <c r="F3098">
        <v>150</v>
      </c>
      <c r="G3098">
        <v>-3.4604148148151799</v>
      </c>
      <c r="H3098">
        <v>15.857288697105201</v>
      </c>
      <c r="I3098">
        <v>10.944674185560601</v>
      </c>
      <c r="J3098">
        <v>-4.5427785249124701</v>
      </c>
      <c r="K3098">
        <v>136.42720330133099</v>
      </c>
      <c r="M3098">
        <v>53.2852554107046</v>
      </c>
      <c r="N3098">
        <v>2.4863908546543199</v>
      </c>
      <c r="O3098">
        <v>8.6666666666666607</v>
      </c>
      <c r="P3098">
        <v>44.885540423065699</v>
      </c>
    </row>
    <row r="3099" spans="1:17" hidden="1" x14ac:dyDescent="0.3">
      <c r="A3099" t="s">
        <v>6362</v>
      </c>
      <c r="B3099" t="s">
        <v>6363</v>
      </c>
      <c r="C3099" t="str">
        <f>IFERROR(VLOOKUP(Table1[[#This Row],[Ticker]],[1]!Table1[[Symbol]:[Industry]],2,FALSE),"-")</f>
        <v>-</v>
      </c>
      <c r="E3099">
        <v>73.426881093999995</v>
      </c>
      <c r="F3099">
        <v>5.81</v>
      </c>
      <c r="G3099">
        <v>-82.781074565326605</v>
      </c>
      <c r="H3099">
        <v>-10.323850425210299</v>
      </c>
      <c r="I3099">
        <v>-38.639874453839603</v>
      </c>
      <c r="J3099">
        <v>-4.1541633087110403</v>
      </c>
      <c r="K3099">
        <v>5.9017340930774997</v>
      </c>
      <c r="L3099">
        <v>6.6531927340578401</v>
      </c>
      <c r="M3099">
        <v>58.488758131543499</v>
      </c>
      <c r="N3099">
        <v>0.77952244641061896</v>
      </c>
      <c r="O3099">
        <v>132.35800344233999</v>
      </c>
      <c r="P3099">
        <v>22.058823529411701</v>
      </c>
      <c r="Q3099">
        <v>8.2297730554398998E-2</v>
      </c>
    </row>
    <row r="3100" spans="1:17" hidden="1" x14ac:dyDescent="0.3">
      <c r="A3100" t="s">
        <v>6364</v>
      </c>
      <c r="B3100" t="s">
        <v>6365</v>
      </c>
      <c r="C3100" t="str">
        <f>IFERROR(VLOOKUP(Table1[[#This Row],[Ticker]],[1]!Table1[[Symbol]:[Industry]],2,FALSE),"-")</f>
        <v>-</v>
      </c>
      <c r="D3100" t="s">
        <v>1391</v>
      </c>
      <c r="E3100">
        <v>73.393154999999993</v>
      </c>
      <c r="F3100">
        <v>32.67</v>
      </c>
      <c r="G3100">
        <v>67.643646013240101</v>
      </c>
      <c r="H3100">
        <v>-0.272555795683389</v>
      </c>
      <c r="I3100">
        <v>1.8192376956930101</v>
      </c>
      <c r="J3100">
        <v>5.2073494832800398</v>
      </c>
      <c r="K3100">
        <v>29.657321750705101</v>
      </c>
      <c r="L3100">
        <v>27.490281627003</v>
      </c>
      <c r="M3100">
        <v>57.8236991915864</v>
      </c>
      <c r="N3100">
        <v>1.6125400645260899</v>
      </c>
      <c r="O3100">
        <v>20.569329660238701</v>
      </c>
      <c r="P3100">
        <v>98</v>
      </c>
      <c r="Q3100">
        <v>4.1020683092897997E-2</v>
      </c>
    </row>
    <row r="3101" spans="1:17" hidden="1" x14ac:dyDescent="0.3">
      <c r="A3101" t="s">
        <v>6366</v>
      </c>
      <c r="B3101" t="s">
        <v>6367</v>
      </c>
      <c r="C3101" t="str">
        <f>IFERROR(VLOOKUP(Table1[[#This Row],[Ticker]],[1]!Table1[[Symbol]:[Industry]],2,FALSE),"-")</f>
        <v>-</v>
      </c>
      <c r="D3101" t="s">
        <v>409</v>
      </c>
      <c r="E3101">
        <v>73.307883000000004</v>
      </c>
      <c r="F3101">
        <v>35.799999999999997</v>
      </c>
      <c r="G3101">
        <v>37.427986431889202</v>
      </c>
      <c r="H3101">
        <v>-2.4626848100645899</v>
      </c>
      <c r="I3101">
        <v>8.7083158946857608</v>
      </c>
      <c r="J3101">
        <v>-1.0507150328489701</v>
      </c>
      <c r="K3101">
        <v>33.674153861924999</v>
      </c>
      <c r="L3101">
        <v>30.553627888456401</v>
      </c>
      <c r="M3101">
        <v>27.071967311283601</v>
      </c>
      <c r="N3101">
        <v>1.36337587913519</v>
      </c>
      <c r="O3101">
        <v>9.4692737430167604</v>
      </c>
      <c r="P3101">
        <v>100.335758254057</v>
      </c>
      <c r="Q3101">
        <v>9.4669027237661005E-2</v>
      </c>
    </row>
    <row r="3102" spans="1:17" hidden="1" x14ac:dyDescent="0.3">
      <c r="A3102" t="s">
        <v>6368</v>
      </c>
      <c r="B3102" t="s">
        <v>6369</v>
      </c>
      <c r="C3102" t="str">
        <f>IFERROR(VLOOKUP(Table1[[#This Row],[Ticker]],[1]!Table1[[Symbol]:[Industry]],2,FALSE),"-")</f>
        <v>-</v>
      </c>
      <c r="D3102" t="s">
        <v>647</v>
      </c>
      <c r="E3102">
        <v>73.197072000000006</v>
      </c>
      <c r="F3102">
        <v>2.44</v>
      </c>
      <c r="G3102">
        <v>-83.960561744813802</v>
      </c>
      <c r="H3102">
        <v>-11.192726277438</v>
      </c>
      <c r="I3102">
        <v>-52.113359302324497</v>
      </c>
      <c r="J3102">
        <v>-6.3942264832306597</v>
      </c>
      <c r="K3102">
        <v>2.60838679349279</v>
      </c>
      <c r="L3102">
        <v>3.5806654148696202</v>
      </c>
      <c r="M3102">
        <v>20.2059589997057</v>
      </c>
      <c r="N3102">
        <v>1.43687055480703</v>
      </c>
      <c r="O3102">
        <v>190.300546448087</v>
      </c>
      <c r="P3102">
        <v>13.4883720930232</v>
      </c>
      <c r="Q3102">
        <v>-7.3737689483592994E-2</v>
      </c>
    </row>
    <row r="3103" spans="1:17" hidden="1" x14ac:dyDescent="0.3">
      <c r="A3103" t="s">
        <v>6370</v>
      </c>
      <c r="B3103" t="s">
        <v>6371</v>
      </c>
      <c r="C3103" t="str">
        <f>IFERROR(VLOOKUP(Table1[[#This Row],[Ticker]],[1]!Table1[[Symbol]:[Industry]],2,FALSE),"-")</f>
        <v>-</v>
      </c>
      <c r="D3103" t="s">
        <v>247</v>
      </c>
      <c r="E3103">
        <v>73.161355499999999</v>
      </c>
      <c r="F3103">
        <v>106.35</v>
      </c>
      <c r="G3103">
        <v>22.099940672503902</v>
      </c>
      <c r="H3103">
        <v>1.97236806218463</v>
      </c>
      <c r="I3103">
        <v>10.3613835516497</v>
      </c>
      <c r="J3103">
        <v>1.64288766075371</v>
      </c>
      <c r="K3103">
        <v>99.338361863508993</v>
      </c>
      <c r="L3103">
        <v>87.861107150306594</v>
      </c>
      <c r="M3103">
        <v>51.077554374686699</v>
      </c>
      <c r="N3103">
        <v>0.88036264499527195</v>
      </c>
      <c r="O3103">
        <v>12.299012693935101</v>
      </c>
      <c r="P3103">
        <v>64.120370370370296</v>
      </c>
      <c r="Q3103">
        <v>4.4723280216123998E-2</v>
      </c>
    </row>
    <row r="3104" spans="1:17" hidden="1" x14ac:dyDescent="0.3">
      <c r="A3104" t="s">
        <v>6372</v>
      </c>
      <c r="B3104" t="s">
        <v>6373</v>
      </c>
      <c r="C3104" t="str">
        <f>IFERROR(VLOOKUP(Table1[[#This Row],[Ticker]],[1]!Table1[[Symbol]:[Industry]],2,FALSE),"-")</f>
        <v>-</v>
      </c>
      <c r="E3104">
        <v>73.108228479999994</v>
      </c>
      <c r="F3104">
        <v>289.7</v>
      </c>
      <c r="G3104">
        <v>262.92829274967397</v>
      </c>
      <c r="H3104">
        <v>-7.80388172882021</v>
      </c>
      <c r="I3104">
        <v>277.33338175005002</v>
      </c>
      <c r="J3104">
        <v>-7.7431217252556701</v>
      </c>
      <c r="K3104">
        <v>266.11427510411198</v>
      </c>
      <c r="M3104">
        <v>32.299137348654902</v>
      </c>
      <c r="N3104">
        <v>0.248673985444677</v>
      </c>
      <c r="O3104">
        <v>34.104245771487697</v>
      </c>
      <c r="P3104">
        <v>308.02816901408403</v>
      </c>
    </row>
    <row r="3105" spans="1:17" hidden="1" x14ac:dyDescent="0.3">
      <c r="A3105" t="s">
        <v>6374</v>
      </c>
      <c r="B3105" t="s">
        <v>6375</v>
      </c>
      <c r="C3105" t="str">
        <f>IFERROR(VLOOKUP(Table1[[#This Row],[Ticker]],[1]!Table1[[Symbol]:[Industry]],2,FALSE),"-")</f>
        <v>-</v>
      </c>
      <c r="D3105" t="s">
        <v>1662</v>
      </c>
      <c r="E3105">
        <v>73.05</v>
      </c>
      <c r="F3105">
        <v>73.05</v>
      </c>
      <c r="G3105">
        <v>-38.289580679095899</v>
      </c>
      <c r="H3105">
        <v>-3.0113275899892602</v>
      </c>
      <c r="I3105">
        <v>-23.88449167872</v>
      </c>
      <c r="J3105">
        <v>-2.4980834539016001</v>
      </c>
      <c r="K3105">
        <v>78.433174041831407</v>
      </c>
      <c r="M3105">
        <v>43.264533640758998</v>
      </c>
      <c r="N3105">
        <v>0.44495031086307302</v>
      </c>
      <c r="O3105">
        <v>32.375085557837103</v>
      </c>
      <c r="P3105">
        <v>4.3571428571428497</v>
      </c>
    </row>
    <row r="3106" spans="1:17" hidden="1" x14ac:dyDescent="0.3">
      <c r="A3106" t="s">
        <v>6376</v>
      </c>
      <c r="B3106" t="s">
        <v>6377</v>
      </c>
      <c r="C3106" t="str">
        <f>IFERROR(VLOOKUP(Table1[[#This Row],[Ticker]],[1]!Table1[[Symbol]:[Industry]],2,FALSE),"-")</f>
        <v>-</v>
      </c>
      <c r="D3106" t="s">
        <v>476</v>
      </c>
      <c r="E3106">
        <v>72.795759399999994</v>
      </c>
      <c r="F3106">
        <v>31.03</v>
      </c>
      <c r="G3106">
        <v>27.187179402927299</v>
      </c>
      <c r="H3106">
        <v>2.8073412285531498</v>
      </c>
      <c r="I3106">
        <v>-12.913051949877699</v>
      </c>
      <c r="J3106">
        <v>-0.48215315993927399</v>
      </c>
      <c r="K3106">
        <v>27.674673368716402</v>
      </c>
      <c r="L3106">
        <v>26.996700504039801</v>
      </c>
      <c r="M3106">
        <v>63.404011818874501</v>
      </c>
      <c r="N3106">
        <v>1.8176687430234799</v>
      </c>
      <c r="O3106">
        <v>37.608765710602597</v>
      </c>
      <c r="P3106">
        <v>54.378109452736297</v>
      </c>
      <c r="Q3106">
        <v>1.1864692610879E-2</v>
      </c>
    </row>
    <row r="3107" spans="1:17" hidden="1" x14ac:dyDescent="0.3">
      <c r="A3107" t="s">
        <v>6378</v>
      </c>
      <c r="B3107" t="s">
        <v>6379</v>
      </c>
      <c r="C3107" t="str">
        <f>IFERROR(VLOOKUP(Table1[[#This Row],[Ticker]],[1]!Table1[[Symbol]:[Industry]],2,FALSE),"-")</f>
        <v>-</v>
      </c>
      <c r="D3107" t="s">
        <v>43</v>
      </c>
      <c r="E3107">
        <v>72.724352260000003</v>
      </c>
      <c r="F3107">
        <v>41.3</v>
      </c>
      <c r="G3107">
        <v>-24.9382561371423</v>
      </c>
      <c r="H3107">
        <v>-16.705977564791102</v>
      </c>
      <c r="I3107">
        <v>-36.310246504656398</v>
      </c>
      <c r="J3107">
        <v>-11.179747290913401</v>
      </c>
      <c r="K3107">
        <v>44.658468461457403</v>
      </c>
      <c r="L3107">
        <v>49.695903082481799</v>
      </c>
      <c r="M3107">
        <v>34.866798837695001</v>
      </c>
      <c r="N3107">
        <v>0.38469532206840601</v>
      </c>
      <c r="O3107">
        <v>53.753026634382501</v>
      </c>
      <c r="P3107">
        <v>11.9241192411924</v>
      </c>
      <c r="Q3107">
        <v>7.7937896689699998E-3</v>
      </c>
    </row>
    <row r="3108" spans="1:17" hidden="1" x14ac:dyDescent="0.3">
      <c r="A3108" t="s">
        <v>6380</v>
      </c>
      <c r="B3108" t="s">
        <v>6381</v>
      </c>
      <c r="C3108" t="str">
        <f>IFERROR(VLOOKUP(Table1[[#This Row],[Ticker]],[1]!Table1[[Symbol]:[Industry]],2,FALSE),"-")</f>
        <v>-</v>
      </c>
      <c r="D3108" t="s">
        <v>109</v>
      </c>
      <c r="E3108">
        <v>72.705393279999996</v>
      </c>
      <c r="F3108">
        <v>176.8</v>
      </c>
      <c r="G3108">
        <v>57.887430547852702</v>
      </c>
      <c r="H3108">
        <v>5.7569101065735202</v>
      </c>
      <c r="I3108">
        <v>-37.858189795338497</v>
      </c>
      <c r="J3108">
        <v>0.52929071262645899</v>
      </c>
      <c r="K3108">
        <v>172.30810403797199</v>
      </c>
      <c r="L3108">
        <v>160.60047823507901</v>
      </c>
      <c r="M3108">
        <v>47.359553029998999</v>
      </c>
      <c r="N3108">
        <v>1.51622752350554</v>
      </c>
      <c r="O3108">
        <v>75.509049773755606</v>
      </c>
      <c r="P3108">
        <v>87.586206896551701</v>
      </c>
      <c r="Q3108">
        <v>4.0258910405002998E-2</v>
      </c>
    </row>
    <row r="3109" spans="1:17" hidden="1" x14ac:dyDescent="0.3">
      <c r="A3109" t="s">
        <v>6382</v>
      </c>
      <c r="B3109" t="s">
        <v>6383</v>
      </c>
      <c r="C3109" t="str">
        <f>IFERROR(VLOOKUP(Table1[[#This Row],[Ticker]],[1]!Table1[[Symbol]:[Industry]],2,FALSE),"-")</f>
        <v>-</v>
      </c>
      <c r="E3109">
        <v>72.611598517999994</v>
      </c>
      <c r="F3109">
        <v>99.46</v>
      </c>
      <c r="G3109">
        <v>26.363053971648</v>
      </c>
      <c r="H3109">
        <v>-7.4468775857844198</v>
      </c>
      <c r="I3109">
        <v>-5.3662373158499204</v>
      </c>
      <c r="J3109">
        <v>2.6804744126261801</v>
      </c>
      <c r="K3109">
        <v>98.687416908403705</v>
      </c>
      <c r="L3109">
        <v>93.447703681207599</v>
      </c>
      <c r="M3109">
        <v>50.722398545622902</v>
      </c>
      <c r="N3109">
        <v>0.66876825770003401</v>
      </c>
      <c r="O3109">
        <v>53.820631409611899</v>
      </c>
      <c r="P3109">
        <v>67.610380856083495</v>
      </c>
      <c r="Q3109">
        <v>3.7738012134736001E-2</v>
      </c>
    </row>
    <row r="3110" spans="1:17" hidden="1" x14ac:dyDescent="0.3">
      <c r="A3110" t="s">
        <v>6384</v>
      </c>
      <c r="B3110" t="s">
        <v>6385</v>
      </c>
      <c r="C3110" t="str">
        <f>IFERROR(VLOOKUP(Table1[[#This Row],[Ticker]],[1]!Table1[[Symbol]:[Industry]],2,FALSE),"-")</f>
        <v>-</v>
      </c>
      <c r="D3110" t="s">
        <v>130</v>
      </c>
      <c r="E3110">
        <v>72.604767222000007</v>
      </c>
      <c r="F3110">
        <v>44.46</v>
      </c>
      <c r="G3110">
        <v>58.734847827410299</v>
      </c>
      <c r="H3110">
        <v>-17.997125414407801</v>
      </c>
      <c r="I3110">
        <v>19.9629885922051</v>
      </c>
      <c r="J3110">
        <v>-6.8215483661823102</v>
      </c>
      <c r="K3110">
        <v>44.350644394484704</v>
      </c>
      <c r="L3110">
        <v>38.018345808992201</v>
      </c>
      <c r="M3110">
        <v>29.0431186294513</v>
      </c>
      <c r="N3110">
        <v>0.64371967072268399</v>
      </c>
      <c r="O3110">
        <v>26.900584795321599</v>
      </c>
      <c r="P3110">
        <v>101.17647058823501</v>
      </c>
      <c r="Q3110">
        <v>4.1584000264217998E-2</v>
      </c>
    </row>
    <row r="3111" spans="1:17" hidden="1" x14ac:dyDescent="0.3">
      <c r="A3111" t="s">
        <v>6386</v>
      </c>
      <c r="B3111" t="s">
        <v>6387</v>
      </c>
      <c r="C3111" t="str">
        <f>IFERROR(VLOOKUP(Table1[[#This Row],[Ticker]],[1]!Table1[[Symbol]:[Industry]],2,FALSE),"-")</f>
        <v>-</v>
      </c>
      <c r="D3111" t="s">
        <v>62</v>
      </c>
      <c r="E3111">
        <v>72.551564904000003</v>
      </c>
      <c r="F3111">
        <v>15.47</v>
      </c>
      <c r="G3111">
        <v>29.030036545784402</v>
      </c>
      <c r="H3111">
        <v>9.0574935102133196</v>
      </c>
      <c r="I3111">
        <v>-17.620806657229501</v>
      </c>
      <c r="J3111">
        <v>12.3778563957224</v>
      </c>
      <c r="K3111">
        <v>13.8275111651551</v>
      </c>
      <c r="L3111">
        <v>13.8604142457782</v>
      </c>
      <c r="M3111">
        <v>72.068997412130102</v>
      </c>
      <c r="N3111">
        <v>1.0449556930561299</v>
      </c>
      <c r="O3111">
        <v>27.343244990303798</v>
      </c>
      <c r="P3111">
        <v>90.517241379310306</v>
      </c>
      <c r="Q3111">
        <v>4.0060659389375003E-2</v>
      </c>
    </row>
    <row r="3112" spans="1:17" hidden="1" x14ac:dyDescent="0.3">
      <c r="A3112" t="s">
        <v>6388</v>
      </c>
      <c r="B3112" t="s">
        <v>6389</v>
      </c>
      <c r="C3112" t="str">
        <f>IFERROR(VLOOKUP(Table1[[#This Row],[Ticker]],[1]!Table1[[Symbol]:[Industry]],2,FALSE),"-")</f>
        <v>-</v>
      </c>
      <c r="E3112">
        <v>72.298728879999999</v>
      </c>
      <c r="F3112">
        <v>15.82</v>
      </c>
      <c r="G3112">
        <v>-40.344456517182401</v>
      </c>
      <c r="H3112">
        <v>13.579140823102399</v>
      </c>
      <c r="I3112">
        <v>6.7948270386976102</v>
      </c>
      <c r="J3112">
        <v>-4.14162412375806</v>
      </c>
      <c r="K3112">
        <v>14.111827168259399</v>
      </c>
      <c r="L3112">
        <v>14.684449594541499</v>
      </c>
      <c r="M3112">
        <v>60.268155479231602</v>
      </c>
      <c r="N3112">
        <v>1.9910794982659701</v>
      </c>
      <c r="O3112">
        <v>64.032869785082099</v>
      </c>
      <c r="P3112">
        <v>52.850241545893702</v>
      </c>
      <c r="Q3112">
        <v>0.13310712365567601</v>
      </c>
    </row>
    <row r="3113" spans="1:17" hidden="1" x14ac:dyDescent="0.3">
      <c r="A3113" t="s">
        <v>6390</v>
      </c>
      <c r="B3113" t="s">
        <v>6391</v>
      </c>
      <c r="C3113" t="str">
        <f>IFERROR(VLOOKUP(Table1[[#This Row],[Ticker]],[1]!Table1[[Symbol]:[Industry]],2,FALSE),"-")</f>
        <v>-</v>
      </c>
      <c r="E3113">
        <v>72.083014000000006</v>
      </c>
      <c r="F3113">
        <v>47.65</v>
      </c>
      <c r="G3113">
        <v>-63.802915934090898</v>
      </c>
      <c r="H3113">
        <v>-14.054627242979601</v>
      </c>
      <c r="I3113">
        <v>-35.497661860422603</v>
      </c>
      <c r="J3113">
        <v>-6.7873003987026301</v>
      </c>
      <c r="K3113">
        <v>52.727551033351297</v>
      </c>
      <c r="L3113">
        <v>56.982026599085998</v>
      </c>
      <c r="M3113">
        <v>23.384482018581501</v>
      </c>
      <c r="N3113">
        <v>1.4002075463847199</v>
      </c>
      <c r="O3113">
        <v>67.890870933892899</v>
      </c>
      <c r="P3113">
        <v>14.6535129932627</v>
      </c>
      <c r="Q3113">
        <v>3.2790893112063998E-2</v>
      </c>
    </row>
    <row r="3114" spans="1:17" hidden="1" x14ac:dyDescent="0.3">
      <c r="A3114" t="s">
        <v>6392</v>
      </c>
      <c r="B3114" t="s">
        <v>6393</v>
      </c>
      <c r="C3114" t="str">
        <f>IFERROR(VLOOKUP(Table1[[#This Row],[Ticker]],[1]!Table1[[Symbol]:[Industry]],2,FALSE),"-")</f>
        <v>-</v>
      </c>
      <c r="E3114">
        <v>72.065625740000002</v>
      </c>
      <c r="F3114">
        <v>95.72</v>
      </c>
      <c r="G3114">
        <v>-34.421155065273702</v>
      </c>
      <c r="H3114">
        <v>4.73323762740202</v>
      </c>
      <c r="I3114">
        <v>-36.190364649918102</v>
      </c>
      <c r="J3114">
        <v>-2.90166486236676</v>
      </c>
      <c r="K3114">
        <v>98.992803138230599</v>
      </c>
      <c r="L3114">
        <v>113.43622460182</v>
      </c>
      <c r="M3114">
        <v>37.3840509588345</v>
      </c>
      <c r="N3114">
        <v>1.9079918354529699</v>
      </c>
      <c r="O3114">
        <v>82.720434600919305</v>
      </c>
      <c r="P3114">
        <v>41.807407407407403</v>
      </c>
    </row>
    <row r="3115" spans="1:17" hidden="1" x14ac:dyDescent="0.3">
      <c r="A3115" t="s">
        <v>6394</v>
      </c>
      <c r="B3115" t="s">
        <v>6395</v>
      </c>
      <c r="C3115" t="str">
        <f>IFERROR(VLOOKUP(Table1[[#This Row],[Ticker]],[1]!Table1[[Symbol]:[Industry]],2,FALSE),"-")</f>
        <v>-</v>
      </c>
      <c r="D3115" t="s">
        <v>285</v>
      </c>
      <c r="E3115">
        <v>71.951999999999998</v>
      </c>
      <c r="F3115">
        <v>29.92</v>
      </c>
      <c r="G3115">
        <v>132.261071028543</v>
      </c>
      <c r="H3115">
        <v>8.2447561218861196</v>
      </c>
      <c r="I3115">
        <v>5.3822990354390701</v>
      </c>
      <c r="J3115">
        <v>-3.34103761349414</v>
      </c>
      <c r="K3115">
        <v>27.347367899729601</v>
      </c>
      <c r="L3115">
        <v>23.460655251972799</v>
      </c>
      <c r="M3115">
        <v>45.475733814946103</v>
      </c>
      <c r="N3115">
        <v>0.76370346834903802</v>
      </c>
      <c r="O3115">
        <v>10.561497326203099</v>
      </c>
      <c r="P3115">
        <v>182.264150943396</v>
      </c>
      <c r="Q3115">
        <v>4.4839548850611997E-2</v>
      </c>
    </row>
    <row r="3116" spans="1:17" hidden="1" x14ac:dyDescent="0.3">
      <c r="A3116" t="s">
        <v>6396</v>
      </c>
      <c r="B3116" t="s">
        <v>6397</v>
      </c>
      <c r="C3116" t="str">
        <f>IFERROR(VLOOKUP(Table1[[#This Row],[Ticker]],[1]!Table1[[Symbol]:[Industry]],2,FALSE),"-")</f>
        <v>-</v>
      </c>
      <c r="E3116">
        <v>71.938740120000006</v>
      </c>
      <c r="F3116">
        <v>76.569999999999993</v>
      </c>
      <c r="G3116">
        <v>192.04787886943501</v>
      </c>
      <c r="H3116">
        <v>-0.67016616669679996</v>
      </c>
      <c r="I3116">
        <v>153.68322243197301</v>
      </c>
      <c r="J3116">
        <v>-15.306034181785099</v>
      </c>
      <c r="K3116">
        <v>73.480286548821894</v>
      </c>
      <c r="L3116">
        <v>46.818310391581498</v>
      </c>
      <c r="M3116">
        <v>23.0351465685136</v>
      </c>
      <c r="N3116">
        <v>0.18402705874232</v>
      </c>
      <c r="O3116">
        <v>31.905445997126801</v>
      </c>
      <c r="P3116">
        <v>234.65909090909</v>
      </c>
    </row>
    <row r="3117" spans="1:17" hidden="1" x14ac:dyDescent="0.3">
      <c r="A3117" t="s">
        <v>6398</v>
      </c>
      <c r="B3117" t="s">
        <v>6399</v>
      </c>
      <c r="C3117" t="str">
        <f>IFERROR(VLOOKUP(Table1[[#This Row],[Ticker]],[1]!Table1[[Symbol]:[Industry]],2,FALSE),"-")</f>
        <v>-</v>
      </c>
      <c r="D3117" t="s">
        <v>557</v>
      </c>
      <c r="E3117">
        <v>71.935755540000002</v>
      </c>
      <c r="F3117">
        <v>51.99</v>
      </c>
      <c r="G3117">
        <v>27.9194013906884</v>
      </c>
      <c r="H3117">
        <v>-6.7391703993538297</v>
      </c>
      <c r="I3117">
        <v>-19.523212198678198</v>
      </c>
      <c r="J3117">
        <v>-0.79506114887651902</v>
      </c>
      <c r="K3117">
        <v>49.4562311116469</v>
      </c>
      <c r="L3117">
        <v>46.517808544664</v>
      </c>
      <c r="M3117">
        <v>57.333411717696102</v>
      </c>
      <c r="N3117">
        <v>0.68576407695666297</v>
      </c>
      <c r="O3117">
        <v>37.334102712060002</v>
      </c>
      <c r="P3117">
        <v>77.743589743589695</v>
      </c>
      <c r="Q3117">
        <v>4.5276410411966998E-2</v>
      </c>
    </row>
    <row r="3118" spans="1:17" hidden="1" x14ac:dyDescent="0.3">
      <c r="A3118" t="s">
        <v>6400</v>
      </c>
      <c r="B3118" t="s">
        <v>6401</v>
      </c>
      <c r="C3118" t="str">
        <f>IFERROR(VLOOKUP(Table1[[#This Row],[Ticker]],[1]!Table1[[Symbol]:[Industry]],2,FALSE),"-")</f>
        <v>-</v>
      </c>
      <c r="D3118" t="s">
        <v>989</v>
      </c>
      <c r="E3118">
        <v>71.889707999999999</v>
      </c>
      <c r="F3118">
        <v>22.29</v>
      </c>
      <c r="G3118">
        <v>-54.569484985316002</v>
      </c>
      <c r="H3118">
        <v>-15.773647874070299</v>
      </c>
      <c r="I3118">
        <v>-50.858370388799003</v>
      </c>
      <c r="J3118">
        <v>-4.7576115845731097</v>
      </c>
      <c r="K3118">
        <v>23.715485176417101</v>
      </c>
      <c r="M3118">
        <v>42.490046954766598</v>
      </c>
      <c r="N3118">
        <v>0.37111486201683402</v>
      </c>
      <c r="O3118">
        <v>79.004037685060496</v>
      </c>
      <c r="P3118">
        <v>15.492227979274601</v>
      </c>
    </row>
    <row r="3119" spans="1:17" hidden="1" x14ac:dyDescent="0.3">
      <c r="A3119" t="s">
        <v>6402</v>
      </c>
      <c r="B3119" t="s">
        <v>6403</v>
      </c>
      <c r="C3119" t="str">
        <f>IFERROR(VLOOKUP(Table1[[#This Row],[Ticker]],[1]!Table1[[Symbol]:[Industry]],2,FALSE),"-")</f>
        <v>-</v>
      </c>
      <c r="D3119" t="s">
        <v>21</v>
      </c>
      <c r="E3119">
        <v>71.887641099999996</v>
      </c>
      <c r="F3119">
        <v>45.1</v>
      </c>
      <c r="G3119">
        <v>-82.217994596778993</v>
      </c>
      <c r="H3119">
        <v>1.32362044081898</v>
      </c>
      <c r="I3119">
        <v>-53.416168926770503</v>
      </c>
      <c r="J3119">
        <v>3.6311225982451001</v>
      </c>
      <c r="K3119">
        <v>42.677892039759499</v>
      </c>
      <c r="L3119">
        <v>58.9056118278748</v>
      </c>
      <c r="M3119">
        <v>72.679591926976201</v>
      </c>
      <c r="N3119">
        <v>1.61272680142619</v>
      </c>
      <c r="O3119">
        <v>180.12414676289799</v>
      </c>
      <c r="P3119">
        <v>29.418936893443</v>
      </c>
      <c r="Q3119">
        <v>3.5126868943506001E-2</v>
      </c>
    </row>
    <row r="3120" spans="1:17" hidden="1" x14ac:dyDescent="0.3">
      <c r="A3120" t="s">
        <v>6404</v>
      </c>
      <c r="B3120" t="s">
        <v>6405</v>
      </c>
      <c r="C3120" t="str">
        <f>IFERROR(VLOOKUP(Table1[[#This Row],[Ticker]],[1]!Table1[[Symbol]:[Industry]],2,FALSE),"-")</f>
        <v>-</v>
      </c>
      <c r="D3120" t="s">
        <v>46</v>
      </c>
      <c r="E3120">
        <v>71.831453867999997</v>
      </c>
      <c r="F3120">
        <v>10.38</v>
      </c>
      <c r="G3120">
        <v>-2.6841814636942001</v>
      </c>
      <c r="H3120">
        <v>0.63299608150831199</v>
      </c>
      <c r="I3120">
        <v>-42.018710344433401</v>
      </c>
      <c r="J3120">
        <v>-7.9619778314837903</v>
      </c>
      <c r="K3120">
        <v>10.626540063885599</v>
      </c>
      <c r="L3120">
        <v>11.1801891992001</v>
      </c>
      <c r="M3120">
        <v>39.830082696095502</v>
      </c>
      <c r="N3120">
        <v>1.9883379915767401</v>
      </c>
      <c r="O3120">
        <v>63.198458574181103</v>
      </c>
      <c r="P3120">
        <v>34.4559585492228</v>
      </c>
      <c r="Q3120">
        <v>-4.8486953099757001E-2</v>
      </c>
    </row>
    <row r="3121" spans="1:17" hidden="1" x14ac:dyDescent="0.3">
      <c r="A3121" t="s">
        <v>6406</v>
      </c>
      <c r="B3121" t="s">
        <v>6407</v>
      </c>
      <c r="C3121" t="str">
        <f>IFERROR(VLOOKUP(Table1[[#This Row],[Ticker]],[1]!Table1[[Symbol]:[Industry]],2,FALSE),"-")</f>
        <v>-</v>
      </c>
      <c r="D3121" t="s">
        <v>550</v>
      </c>
      <c r="E3121">
        <v>71.820169620000001</v>
      </c>
      <c r="F3121">
        <v>27.03</v>
      </c>
      <c r="G3121">
        <v>-28.439747626877399</v>
      </c>
      <c r="H3121">
        <v>13.5267158882715</v>
      </c>
      <c r="I3121">
        <v>-1.60970204004658</v>
      </c>
      <c r="J3121">
        <v>16.690522526649001</v>
      </c>
      <c r="K3121">
        <v>24.125712411239999</v>
      </c>
      <c r="L3121">
        <v>24.197918031185299</v>
      </c>
      <c r="M3121">
        <v>73.008828857981499</v>
      </c>
      <c r="N3121">
        <v>1.64382625847338</v>
      </c>
      <c r="O3121">
        <v>18.3869774324824</v>
      </c>
      <c r="Q3121">
        <v>-7.6848663179797994E-2</v>
      </c>
    </row>
    <row r="3122" spans="1:17" hidden="1" x14ac:dyDescent="0.3">
      <c r="A3122" t="s">
        <v>6408</v>
      </c>
      <c r="B3122" t="s">
        <v>6409</v>
      </c>
      <c r="C3122" t="str">
        <f>IFERROR(VLOOKUP(Table1[[#This Row],[Ticker]],[1]!Table1[[Symbol]:[Industry]],2,FALSE),"-")</f>
        <v>-</v>
      </c>
      <c r="E3122">
        <v>71.793222400000005</v>
      </c>
      <c r="F3122">
        <v>90.52</v>
      </c>
      <c r="G3122">
        <v>71.112645241436596</v>
      </c>
      <c r="H3122">
        <v>-13.893818630963301</v>
      </c>
      <c r="I3122">
        <v>-11.890629201891</v>
      </c>
      <c r="J3122">
        <v>-4.2041541862881298</v>
      </c>
      <c r="K3122">
        <v>93.254386343000306</v>
      </c>
      <c r="L3122">
        <v>83.481710578524996</v>
      </c>
      <c r="M3122">
        <v>40.249206948828999</v>
      </c>
      <c r="N3122">
        <v>0.87569636354983005</v>
      </c>
      <c r="O3122">
        <v>28.468846663720701</v>
      </c>
      <c r="P3122">
        <v>115.52380952380901</v>
      </c>
      <c r="Q3122">
        <v>8.5379233067734997E-2</v>
      </c>
    </row>
    <row r="3123" spans="1:17" hidden="1" x14ac:dyDescent="0.3">
      <c r="A3123" t="s">
        <v>6410</v>
      </c>
      <c r="B3123" t="s">
        <v>6411</v>
      </c>
      <c r="C3123" t="str">
        <f>IFERROR(VLOOKUP(Table1[[#This Row],[Ticker]],[1]!Table1[[Symbol]:[Industry]],2,FALSE),"-")</f>
        <v>-</v>
      </c>
      <c r="E3123">
        <v>71.602229879999996</v>
      </c>
      <c r="F3123">
        <v>72.84</v>
      </c>
      <c r="G3123">
        <v>153.517464679168</v>
      </c>
      <c r="H3123">
        <v>49.438968150955098</v>
      </c>
      <c r="I3123">
        <v>85.1222918982767</v>
      </c>
      <c r="J3123">
        <v>-1.55186050822127</v>
      </c>
      <c r="K3123">
        <v>47.357503106901703</v>
      </c>
      <c r="L3123">
        <v>28.408916983398498</v>
      </c>
      <c r="M3123">
        <v>71.479505716654799</v>
      </c>
      <c r="N3123">
        <v>1.41268194923001</v>
      </c>
      <c r="O3123">
        <v>5.6974190005491403</v>
      </c>
      <c r="P3123">
        <v>225.033467202141</v>
      </c>
      <c r="Q3123">
        <v>0.25262994532605698</v>
      </c>
    </row>
    <row r="3124" spans="1:17" hidden="1" x14ac:dyDescent="0.3">
      <c r="A3124" t="s">
        <v>6412</v>
      </c>
      <c r="B3124" t="s">
        <v>6413</v>
      </c>
      <c r="C3124" t="str">
        <f>IFERROR(VLOOKUP(Table1[[#This Row],[Ticker]],[1]!Table1[[Symbol]:[Industry]],2,FALSE),"-")</f>
        <v>-</v>
      </c>
      <c r="D3124" t="s">
        <v>944</v>
      </c>
      <c r="E3124">
        <v>71.548950000000005</v>
      </c>
      <c r="F3124">
        <v>42.1</v>
      </c>
      <c r="G3124">
        <v>43.746535539748201</v>
      </c>
      <c r="H3124">
        <v>22.798125637942199</v>
      </c>
      <c r="I3124">
        <v>7.4939407788824397</v>
      </c>
      <c r="J3124">
        <v>-1.0507150328489701</v>
      </c>
      <c r="K3124">
        <v>37.990878637574802</v>
      </c>
      <c r="L3124">
        <v>32.327356472600599</v>
      </c>
      <c r="M3124">
        <v>38.300810969566598</v>
      </c>
      <c r="N3124">
        <v>0.68897637795275501</v>
      </c>
      <c r="O3124">
        <v>14.8456057007125</v>
      </c>
      <c r="P3124">
        <v>90.929705215419503</v>
      </c>
      <c r="Q3124">
        <v>0.130637507150516</v>
      </c>
    </row>
    <row r="3125" spans="1:17" hidden="1" x14ac:dyDescent="0.3">
      <c r="A3125" t="s">
        <v>6414</v>
      </c>
      <c r="B3125" t="s">
        <v>6415</v>
      </c>
      <c r="C3125" t="str">
        <f>IFERROR(VLOOKUP(Table1[[#This Row],[Ticker]],[1]!Table1[[Symbol]:[Industry]],2,FALSE),"-")</f>
        <v>-</v>
      </c>
      <c r="D3125" t="s">
        <v>288</v>
      </c>
      <c r="E3125">
        <v>71.339399999999998</v>
      </c>
      <c r="F3125">
        <v>180.15</v>
      </c>
      <c r="G3125">
        <v>132.72074222564601</v>
      </c>
      <c r="H3125">
        <v>53.2223680621846</v>
      </c>
      <c r="I3125">
        <v>62.457401341724399</v>
      </c>
      <c r="J3125">
        <v>20.0220819020169</v>
      </c>
      <c r="K3125">
        <v>130.52674702822</v>
      </c>
      <c r="L3125">
        <v>105.270263191811</v>
      </c>
      <c r="M3125">
        <v>77.988319661410799</v>
      </c>
      <c r="N3125">
        <v>2.9396943844718799</v>
      </c>
      <c r="O3125">
        <v>5.3844018873161197</v>
      </c>
      <c r="P3125">
        <v>174.409748667174</v>
      </c>
      <c r="Q3125">
        <v>0.14760814065630801</v>
      </c>
    </row>
    <row r="3126" spans="1:17" hidden="1" x14ac:dyDescent="0.3">
      <c r="A3126" t="s">
        <v>6416</v>
      </c>
      <c r="B3126" t="s">
        <v>6417</v>
      </c>
      <c r="C3126" t="str">
        <f>IFERROR(VLOOKUP(Table1[[#This Row],[Ticker]],[1]!Table1[[Symbol]:[Industry]],2,FALSE),"-")</f>
        <v>-</v>
      </c>
      <c r="D3126" t="s">
        <v>513</v>
      </c>
      <c r="E3126">
        <v>71.287679999999995</v>
      </c>
      <c r="F3126">
        <v>1.07</v>
      </c>
      <c r="G3126">
        <v>-32.6264851933459</v>
      </c>
      <c r="H3126">
        <v>16.650939490755999</v>
      </c>
      <c r="I3126">
        <v>53.350510161544904</v>
      </c>
      <c r="J3126">
        <v>-13.119680550090299</v>
      </c>
      <c r="K3126">
        <v>0.89089488019521001</v>
      </c>
      <c r="L3126">
        <v>0.90568706940039101</v>
      </c>
      <c r="M3126">
        <v>60.4474861979214</v>
      </c>
      <c r="N3126">
        <v>1.4358745848107899</v>
      </c>
      <c r="O3126">
        <v>11.214953271028</v>
      </c>
      <c r="P3126">
        <v>137.777777777777</v>
      </c>
      <c r="Q3126">
        <v>-9.0571839090299998E-4</v>
      </c>
    </row>
    <row r="3127" spans="1:17" hidden="1" x14ac:dyDescent="0.3">
      <c r="A3127" t="s">
        <v>6418</v>
      </c>
      <c r="B3127" t="s">
        <v>6419</v>
      </c>
      <c r="C3127" t="str">
        <f>IFERROR(VLOOKUP(Table1[[#This Row],[Ticker]],[1]!Table1[[Symbol]:[Industry]],2,FALSE),"-")</f>
        <v>-</v>
      </c>
      <c r="D3127" t="s">
        <v>170</v>
      </c>
      <c r="E3127">
        <v>71.080696129999893</v>
      </c>
      <c r="F3127">
        <v>100.7</v>
      </c>
      <c r="G3127">
        <v>-49.8416502012035</v>
      </c>
      <c r="H3127">
        <v>-8.6992005652663398</v>
      </c>
      <c r="I3127">
        <v>-35.522114017585402</v>
      </c>
      <c r="J3127">
        <v>3.9867983647930298</v>
      </c>
      <c r="K3127">
        <v>111.141282816255</v>
      </c>
      <c r="L3127">
        <v>113.06033453328401</v>
      </c>
      <c r="M3127">
        <v>51.1580577812421</v>
      </c>
      <c r="N3127">
        <v>0.83175965665235996</v>
      </c>
      <c r="O3127">
        <v>61.866931479642503</v>
      </c>
      <c r="P3127">
        <v>7.9314040728831703</v>
      </c>
    </row>
    <row r="3128" spans="1:17" hidden="1" x14ac:dyDescent="0.3">
      <c r="A3128" t="s">
        <v>6420</v>
      </c>
      <c r="B3128" t="s">
        <v>6421</v>
      </c>
      <c r="C3128" t="str">
        <f>IFERROR(VLOOKUP(Table1[[#This Row],[Ticker]],[1]!Table1[[Symbol]:[Industry]],2,FALSE),"-")</f>
        <v>-</v>
      </c>
      <c r="D3128" t="s">
        <v>476</v>
      </c>
      <c r="E3128">
        <v>70.894199999999998</v>
      </c>
      <c r="F3128">
        <v>149</v>
      </c>
      <c r="G3128">
        <v>-17.345717725389601</v>
      </c>
      <c r="H3128">
        <v>9.8377526775692505</v>
      </c>
      <c r="I3128">
        <v>-2.9406287250138199</v>
      </c>
      <c r="J3128">
        <v>-1.7173816995156399</v>
      </c>
      <c r="K3128">
        <v>147.112857984719</v>
      </c>
      <c r="M3128">
        <v>47.724034831563202</v>
      </c>
      <c r="N3128">
        <v>1.1786355475763</v>
      </c>
      <c r="O3128">
        <v>32.885906040268402</v>
      </c>
      <c r="P3128">
        <v>30.759104870557199</v>
      </c>
    </row>
    <row r="3129" spans="1:17" hidden="1" x14ac:dyDescent="0.3">
      <c r="A3129" t="s">
        <v>6422</v>
      </c>
      <c r="B3129" t="s">
        <v>6423</v>
      </c>
      <c r="C3129" t="str">
        <f>IFERROR(VLOOKUP(Table1[[#This Row],[Ticker]],[1]!Table1[[Symbol]:[Industry]],2,FALSE),"-")</f>
        <v>-</v>
      </c>
      <c r="D3129" t="s">
        <v>476</v>
      </c>
      <c r="E3129">
        <v>70.874850960000003</v>
      </c>
      <c r="F3129">
        <v>106.8</v>
      </c>
      <c r="G3129">
        <v>-1.2669349160676</v>
      </c>
      <c r="H3129">
        <v>-6.7160890710646001E-2</v>
      </c>
      <c r="I3129">
        <v>-4.0897615587067397</v>
      </c>
      <c r="J3129">
        <v>-3.2002477431293501</v>
      </c>
      <c r="K3129">
        <v>97.197795550473003</v>
      </c>
      <c r="L3129">
        <v>94.178692118762399</v>
      </c>
      <c r="M3129">
        <v>69.002220544199304</v>
      </c>
      <c r="N3129">
        <v>1.87992589025746</v>
      </c>
      <c r="O3129">
        <v>12.312734082397</v>
      </c>
      <c r="P3129">
        <v>30.7221542227662</v>
      </c>
      <c r="Q3129">
        <v>4.1125799512350004E-3</v>
      </c>
    </row>
    <row r="3130" spans="1:17" hidden="1" x14ac:dyDescent="0.3">
      <c r="A3130" t="s">
        <v>6424</v>
      </c>
      <c r="B3130" t="s">
        <v>6425</v>
      </c>
      <c r="C3130" t="str">
        <f>IFERROR(VLOOKUP(Table1[[#This Row],[Ticker]],[1]!Table1[[Symbol]:[Industry]],2,FALSE),"-")</f>
        <v>-</v>
      </c>
      <c r="D3130" t="s">
        <v>713</v>
      </c>
      <c r="E3130">
        <v>70.753706170000001</v>
      </c>
      <c r="F3130">
        <v>24.24</v>
      </c>
      <c r="G3130">
        <v>-8.0000605415942001</v>
      </c>
      <c r="H3130">
        <v>0.858016817099441</v>
      </c>
      <c r="I3130">
        <v>-0.17413201570954701</v>
      </c>
      <c r="J3130">
        <v>-0.67711602911298896</v>
      </c>
      <c r="K3130">
        <v>23.122869013458299</v>
      </c>
      <c r="L3130">
        <v>21.621916756879401</v>
      </c>
      <c r="M3130">
        <v>67.469215611950702</v>
      </c>
      <c r="N3130">
        <v>1.1431581418588399</v>
      </c>
      <c r="O3130">
        <v>2.92904290429043</v>
      </c>
      <c r="P3130">
        <v>27.578947368421002</v>
      </c>
    </row>
    <row r="3131" spans="1:17" hidden="1" x14ac:dyDescent="0.3">
      <c r="A3131" t="s">
        <v>6426</v>
      </c>
      <c r="B3131" t="s">
        <v>6427</v>
      </c>
      <c r="C3131" t="str">
        <f>IFERROR(VLOOKUP(Table1[[#This Row],[Ticker]],[1]!Table1[[Symbol]:[Industry]],2,FALSE),"-")</f>
        <v>-</v>
      </c>
      <c r="D3131" t="s">
        <v>369</v>
      </c>
      <c r="E3131">
        <v>70.664963999999998</v>
      </c>
      <c r="F3131">
        <v>103.8</v>
      </c>
      <c r="G3131">
        <v>48.930541171520296</v>
      </c>
      <c r="H3131">
        <v>33.969171131238298</v>
      </c>
      <c r="I3131">
        <v>37.020839831874497</v>
      </c>
      <c r="J3131">
        <v>6.4282349423862799</v>
      </c>
      <c r="K3131">
        <v>86.994117463067397</v>
      </c>
      <c r="L3131">
        <v>77.744190550777503</v>
      </c>
      <c r="M3131">
        <v>64.840475079024401</v>
      </c>
      <c r="N3131">
        <v>2.1788673249347399</v>
      </c>
      <c r="O3131">
        <v>20.134874759152201</v>
      </c>
      <c r="P3131">
        <v>95.480225988700496</v>
      </c>
    </row>
    <row r="3132" spans="1:17" hidden="1" x14ac:dyDescent="0.3">
      <c r="A3132" t="s">
        <v>6428</v>
      </c>
      <c r="B3132" t="s">
        <v>6429</v>
      </c>
      <c r="C3132" t="str">
        <f>IFERROR(VLOOKUP(Table1[[#This Row],[Ticker]],[1]!Table1[[Symbol]:[Industry]],2,FALSE),"-")</f>
        <v>-</v>
      </c>
      <c r="D3132" t="s">
        <v>647</v>
      </c>
      <c r="E3132">
        <v>70.643866974000005</v>
      </c>
      <c r="F3132">
        <v>44.34</v>
      </c>
      <c r="G3132">
        <v>29.795835970440699</v>
      </c>
      <c r="H3132">
        <v>-5.3490605092439303</v>
      </c>
      <c r="I3132">
        <v>-8.7093196223834095</v>
      </c>
      <c r="J3132">
        <v>1.7132821322821301</v>
      </c>
      <c r="K3132">
        <v>44.8598940303457</v>
      </c>
      <c r="L3132">
        <v>43.610934352322403</v>
      </c>
      <c r="M3132">
        <v>64.610418596487406</v>
      </c>
      <c r="N3132">
        <v>0.46766507772632498</v>
      </c>
      <c r="O3132">
        <v>57.577807848443797</v>
      </c>
      <c r="P3132">
        <v>58.820836433516597</v>
      </c>
      <c r="Q3132">
        <v>3.6973797627880001E-2</v>
      </c>
    </row>
    <row r="3133" spans="1:17" hidden="1" x14ac:dyDescent="0.3">
      <c r="A3133" t="s">
        <v>6430</v>
      </c>
      <c r="B3133" t="s">
        <v>6431</v>
      </c>
      <c r="C3133" t="str">
        <f>IFERROR(VLOOKUP(Table1[[#This Row],[Ticker]],[1]!Table1[[Symbol]:[Industry]],2,FALSE),"-")</f>
        <v>-</v>
      </c>
      <c r="D3133" t="s">
        <v>476</v>
      </c>
      <c r="E3133">
        <v>70.593360000000004</v>
      </c>
      <c r="F3133">
        <v>52.06</v>
      </c>
      <c r="G3133">
        <v>4.6429276596768103</v>
      </c>
      <c r="H3133">
        <v>2.0267930256578199</v>
      </c>
      <c r="I3133">
        <v>-29.666128372334899</v>
      </c>
      <c r="J3133">
        <v>9.4199239999662208</v>
      </c>
      <c r="K3133">
        <v>47.972971288106201</v>
      </c>
      <c r="L3133">
        <v>49.409111867431903</v>
      </c>
      <c r="M3133">
        <v>81.516413966743102</v>
      </c>
      <c r="N3133">
        <v>2.5206189308814899</v>
      </c>
      <c r="O3133">
        <v>45.601229350749101</v>
      </c>
      <c r="P3133">
        <v>32.806122448979501</v>
      </c>
      <c r="Q3133">
        <v>2.4824461702583001E-2</v>
      </c>
    </row>
    <row r="3134" spans="1:17" hidden="1" x14ac:dyDescent="0.3">
      <c r="A3134" t="s">
        <v>6432</v>
      </c>
      <c r="B3134" t="s">
        <v>6433</v>
      </c>
      <c r="C3134" t="str">
        <f>IFERROR(VLOOKUP(Table1[[#This Row],[Ticker]],[1]!Table1[[Symbol]:[Industry]],2,FALSE),"-")</f>
        <v>-</v>
      </c>
      <c r="D3134" t="s">
        <v>1128</v>
      </c>
      <c r="E3134">
        <v>70.53</v>
      </c>
      <c r="F3134">
        <v>235.1</v>
      </c>
      <c r="G3134">
        <v>111.46424441662199</v>
      </c>
      <c r="H3134">
        <v>-5.2567986044820296</v>
      </c>
      <c r="I3134">
        <v>-25.633841855041599</v>
      </c>
      <c r="J3134">
        <v>2.7519794478116002</v>
      </c>
      <c r="K3134">
        <v>238.574113527799</v>
      </c>
      <c r="L3134">
        <v>214.046548489191</v>
      </c>
      <c r="M3134">
        <v>50.852316978384202</v>
      </c>
      <c r="N3134">
        <v>0.92230120409935001</v>
      </c>
      <c r="O3134">
        <v>30.1361122926414</v>
      </c>
      <c r="P3134">
        <v>184.59024331194701</v>
      </c>
      <c r="Q3134">
        <v>0.16711714289907401</v>
      </c>
    </row>
    <row r="3135" spans="1:17" hidden="1" x14ac:dyDescent="0.3">
      <c r="A3135" t="s">
        <v>6434</v>
      </c>
      <c r="B3135" t="s">
        <v>6435</v>
      </c>
      <c r="C3135" t="str">
        <f>IFERROR(VLOOKUP(Table1[[#This Row],[Ticker]],[1]!Table1[[Symbol]:[Industry]],2,FALSE),"-")</f>
        <v>-</v>
      </c>
      <c r="D3135" t="s">
        <v>484</v>
      </c>
      <c r="E3135">
        <v>70.204129379999998</v>
      </c>
      <c r="F3135">
        <v>7.73</v>
      </c>
      <c r="G3135">
        <v>-10.3998574775626</v>
      </c>
      <c r="H3135">
        <v>-4.2421567035449401</v>
      </c>
      <c r="I3135">
        <v>8.9809195505823602</v>
      </c>
      <c r="J3135">
        <v>-9.35352333565727</v>
      </c>
      <c r="K3135">
        <v>6.4829619496034896</v>
      </c>
      <c r="L3135">
        <v>7.2920268545666902</v>
      </c>
      <c r="M3135">
        <v>57.822933168888099</v>
      </c>
      <c r="N3135">
        <v>1.6555823535419401</v>
      </c>
      <c r="O3135">
        <v>6.0802069857697196</v>
      </c>
      <c r="P3135">
        <v>87.799610860838897</v>
      </c>
      <c r="Q3135">
        <v>6.4124138136339007E-2</v>
      </c>
    </row>
    <row r="3136" spans="1:17" hidden="1" x14ac:dyDescent="0.3">
      <c r="A3136" t="s">
        <v>6436</v>
      </c>
      <c r="B3136" t="s">
        <v>6437</v>
      </c>
      <c r="C3136" t="str">
        <f>IFERROR(VLOOKUP(Table1[[#This Row],[Ticker]],[1]!Table1[[Symbol]:[Industry]],2,FALSE),"-")</f>
        <v>-</v>
      </c>
      <c r="D3136" t="s">
        <v>476</v>
      </c>
      <c r="E3136">
        <v>70.184010000000001</v>
      </c>
      <c r="F3136">
        <v>42.51</v>
      </c>
      <c r="G3136">
        <v>94.765721193087302</v>
      </c>
      <c r="H3136">
        <v>15.0279236177401</v>
      </c>
      <c r="I3136">
        <v>5.20087897081783</v>
      </c>
      <c r="J3136">
        <v>-4.5846000697534697</v>
      </c>
      <c r="K3136">
        <v>41.460733230084699</v>
      </c>
      <c r="L3136">
        <v>35.299466447659903</v>
      </c>
      <c r="M3136">
        <v>35.171213770019598</v>
      </c>
      <c r="N3136">
        <v>2.1476863500734198</v>
      </c>
      <c r="O3136">
        <v>34.6036226770171</v>
      </c>
      <c r="P3136">
        <v>148.45119812974801</v>
      </c>
      <c r="Q3136">
        <v>0.237522468580741</v>
      </c>
    </row>
    <row r="3137" spans="1:17" hidden="1" x14ac:dyDescent="0.3">
      <c r="A3137" t="s">
        <v>6438</v>
      </c>
      <c r="B3137" t="s">
        <v>6439</v>
      </c>
      <c r="C3137" t="str">
        <f>IFERROR(VLOOKUP(Table1[[#This Row],[Ticker]],[1]!Table1[[Symbol]:[Industry]],2,FALSE),"-")</f>
        <v>-</v>
      </c>
      <c r="D3137" t="s">
        <v>393</v>
      </c>
      <c r="E3137">
        <v>69.891954999999996</v>
      </c>
      <c r="F3137">
        <v>57.05</v>
      </c>
      <c r="G3137">
        <v>-6.8157967875488801</v>
      </c>
      <c r="H3137">
        <v>-3.1124259781308701</v>
      </c>
      <c r="I3137">
        <v>-20.709318898284099</v>
      </c>
      <c r="J3137">
        <v>-1.0507150328489701</v>
      </c>
      <c r="K3137">
        <v>56.808531612116802</v>
      </c>
      <c r="L3137">
        <v>53.793301946009002</v>
      </c>
      <c r="M3137">
        <v>38.723561218500599</v>
      </c>
      <c r="N3137">
        <v>2.3196617336152201</v>
      </c>
      <c r="O3137">
        <v>27.782646801051701</v>
      </c>
      <c r="P3137">
        <v>53.360215053763397</v>
      </c>
    </row>
    <row r="3138" spans="1:17" hidden="1" x14ac:dyDescent="0.3">
      <c r="A3138" t="s">
        <v>6440</v>
      </c>
      <c r="B3138" t="s">
        <v>6441</v>
      </c>
      <c r="C3138" t="str">
        <f>IFERROR(VLOOKUP(Table1[[#This Row],[Ticker]],[1]!Table1[[Symbol]:[Industry]],2,FALSE),"-")</f>
        <v>-</v>
      </c>
      <c r="D3138" t="s">
        <v>901</v>
      </c>
      <c r="E3138">
        <v>69.881593899999999</v>
      </c>
      <c r="F3138">
        <v>61</v>
      </c>
      <c r="G3138">
        <v>-44.768106690289798</v>
      </c>
      <c r="H3138">
        <v>-6.7709874195429398</v>
      </c>
      <c r="I3138">
        <v>-37.593376869298602</v>
      </c>
      <c r="J3138">
        <v>2.4580568969755801</v>
      </c>
      <c r="K3138">
        <v>61.096097480023403</v>
      </c>
      <c r="M3138">
        <v>65.463812452086202</v>
      </c>
      <c r="N3138">
        <v>1.00571332549151</v>
      </c>
      <c r="O3138">
        <v>50.655737704918003</v>
      </c>
      <c r="P3138">
        <v>10.7078039927404</v>
      </c>
    </row>
    <row r="3139" spans="1:17" hidden="1" x14ac:dyDescent="0.3">
      <c r="A3139" t="s">
        <v>6442</v>
      </c>
      <c r="B3139" t="s">
        <v>6443</v>
      </c>
      <c r="C3139" t="str">
        <f>IFERROR(VLOOKUP(Table1[[#This Row],[Ticker]],[1]!Table1[[Symbol]:[Industry]],2,FALSE),"-")</f>
        <v>-</v>
      </c>
      <c r="D3139" t="s">
        <v>21</v>
      </c>
      <c r="E3139">
        <v>69.864000000000004</v>
      </c>
      <c r="F3139">
        <v>30</v>
      </c>
      <c r="G3139">
        <v>-54.156256660413398</v>
      </c>
      <c r="H3139">
        <v>-8.7776319378153609</v>
      </c>
      <c r="I3139">
        <v>-26.519111741975198</v>
      </c>
      <c r="J3139">
        <v>-2.5285475451642401</v>
      </c>
      <c r="K3139">
        <v>30.854257906257299</v>
      </c>
      <c r="L3139">
        <v>34.429736018248498</v>
      </c>
      <c r="M3139">
        <v>35.186979325561197</v>
      </c>
      <c r="N3139">
        <v>1.8528240147958399</v>
      </c>
      <c r="O3139">
        <v>83.3333333333333</v>
      </c>
      <c r="P3139">
        <v>17.4168297455968</v>
      </c>
    </row>
    <row r="3140" spans="1:17" hidden="1" x14ac:dyDescent="0.3">
      <c r="A3140" t="s">
        <v>6444</v>
      </c>
      <c r="B3140" t="s">
        <v>6445</v>
      </c>
      <c r="C3140" t="str">
        <f>IFERROR(VLOOKUP(Table1[[#This Row],[Ticker]],[1]!Table1[[Symbol]:[Industry]],2,FALSE),"-")</f>
        <v>-</v>
      </c>
      <c r="D3140" t="s">
        <v>647</v>
      </c>
      <c r="E3140">
        <v>69.540000000000006</v>
      </c>
      <c r="F3140">
        <v>244</v>
      </c>
      <c r="G3140">
        <v>-28.959697897338799</v>
      </c>
      <c r="H3140">
        <v>-6.8609652711486904</v>
      </c>
      <c r="I3140">
        <v>-6.1151222452639598</v>
      </c>
      <c r="J3140">
        <v>1.12319801062928</v>
      </c>
      <c r="K3140">
        <v>237.291342342353</v>
      </c>
      <c r="L3140">
        <v>242.60319184158399</v>
      </c>
      <c r="M3140">
        <v>62.9319257068612</v>
      </c>
      <c r="N3140">
        <v>1.00862027565672</v>
      </c>
      <c r="O3140">
        <v>22.499999999999901</v>
      </c>
      <c r="P3140">
        <v>17.1387421987518</v>
      </c>
      <c r="Q3140">
        <v>0.177743344091503</v>
      </c>
    </row>
    <row r="3141" spans="1:17" hidden="1" x14ac:dyDescent="0.3">
      <c r="A3141" t="s">
        <v>6446</v>
      </c>
      <c r="B3141" t="s">
        <v>6447</v>
      </c>
      <c r="C3141" t="str">
        <f>IFERROR(VLOOKUP(Table1[[#This Row],[Ticker]],[1]!Table1[[Symbol]:[Industry]],2,FALSE),"-")</f>
        <v>-</v>
      </c>
      <c r="D3141" t="s">
        <v>193</v>
      </c>
      <c r="E3141">
        <v>69.519125000000003</v>
      </c>
      <c r="F3141">
        <v>116.35</v>
      </c>
      <c r="G3141">
        <v>42.855529013918797</v>
      </c>
      <c r="H3141">
        <v>3.5533716965150699</v>
      </c>
      <c r="I3141">
        <v>-13.573858500859</v>
      </c>
      <c r="J3141">
        <v>-6.1527558491754997</v>
      </c>
      <c r="K3141">
        <v>106.50898684088099</v>
      </c>
      <c r="L3141">
        <v>99.838845570610999</v>
      </c>
      <c r="M3141">
        <v>56.015624456407899</v>
      </c>
      <c r="N3141">
        <v>1.1476300057369999</v>
      </c>
      <c r="O3141">
        <v>33.949290932531099</v>
      </c>
      <c r="P3141">
        <v>87.359098228663399</v>
      </c>
      <c r="Q3141">
        <v>3.3861053884029997E-2</v>
      </c>
    </row>
    <row r="3142" spans="1:17" hidden="1" x14ac:dyDescent="0.3">
      <c r="A3142" t="s">
        <v>6448</v>
      </c>
      <c r="B3142" t="s">
        <v>6449</v>
      </c>
      <c r="C3142" t="str">
        <f>IFERROR(VLOOKUP(Table1[[#This Row],[Ticker]],[1]!Table1[[Symbol]:[Industry]],2,FALSE),"-")</f>
        <v>-</v>
      </c>
      <c r="D3142" t="s">
        <v>550</v>
      </c>
      <c r="E3142">
        <v>69.467894999999999</v>
      </c>
      <c r="F3142">
        <v>59.85</v>
      </c>
      <c r="G3142">
        <v>-23.7108493145221</v>
      </c>
      <c r="H3142">
        <v>8.0522133761063692</v>
      </c>
      <c r="I3142">
        <v>-9.3057603141463403</v>
      </c>
      <c r="J3142">
        <v>-4.1757150328489701</v>
      </c>
      <c r="M3142">
        <v>45.510220713027699</v>
      </c>
      <c r="O3142">
        <v>25.1461988304093</v>
      </c>
      <c r="P3142">
        <v>29.8264642082429</v>
      </c>
    </row>
    <row r="3143" spans="1:17" hidden="1" x14ac:dyDescent="0.3">
      <c r="A3143" t="s">
        <v>6450</v>
      </c>
      <c r="B3143" t="s">
        <v>6451</v>
      </c>
      <c r="C3143" t="str">
        <f>IFERROR(VLOOKUP(Table1[[#This Row],[Ticker]],[1]!Table1[[Symbol]:[Industry]],2,FALSE),"-")</f>
        <v>-</v>
      </c>
      <c r="E3143">
        <v>69.412000000000006</v>
      </c>
      <c r="F3143">
        <v>247.9</v>
      </c>
      <c r="G3143">
        <v>37.4221418089423</v>
      </c>
      <c r="H3143">
        <v>17.370680454399398</v>
      </c>
      <c r="I3143">
        <v>43.286247740674</v>
      </c>
      <c r="J3143">
        <v>3.1089488326972399</v>
      </c>
      <c r="K3143">
        <v>208.22357682935501</v>
      </c>
      <c r="M3143">
        <v>49.389557192899403</v>
      </c>
      <c r="N3143">
        <v>0.45063177904506302</v>
      </c>
      <c r="O3143">
        <v>13.1504638967325</v>
      </c>
      <c r="P3143">
        <v>141.85365853658499</v>
      </c>
    </row>
    <row r="3144" spans="1:17" hidden="1" x14ac:dyDescent="0.3">
      <c r="A3144" t="s">
        <v>6452</v>
      </c>
      <c r="B3144" t="s">
        <v>6453</v>
      </c>
      <c r="C3144" t="str">
        <f>IFERROR(VLOOKUP(Table1[[#This Row],[Ticker]],[1]!Table1[[Symbol]:[Industry]],2,FALSE),"-")</f>
        <v>-</v>
      </c>
      <c r="D3144" t="s">
        <v>1161</v>
      </c>
      <c r="E3144">
        <v>69.3</v>
      </c>
      <c r="F3144">
        <v>13.2</v>
      </c>
      <c r="G3144">
        <v>-23.5817964008512</v>
      </c>
      <c r="H3144">
        <v>-5.4538152586267801</v>
      </c>
      <c r="I3144">
        <v>-10.808253449273399</v>
      </c>
      <c r="J3144">
        <v>-5.9428013637842199</v>
      </c>
      <c r="K3144">
        <v>13.467842283443</v>
      </c>
      <c r="L3144">
        <v>13.813658643417901</v>
      </c>
      <c r="M3144">
        <v>45.491022152357402</v>
      </c>
      <c r="N3144">
        <v>0.93580964225452601</v>
      </c>
      <c r="O3144">
        <v>54.848484848484802</v>
      </c>
      <c r="P3144">
        <v>29.411764705882302</v>
      </c>
      <c r="Q3144">
        <v>-4.4868365675262999E-2</v>
      </c>
    </row>
    <row r="3145" spans="1:17" hidden="1" x14ac:dyDescent="0.3">
      <c r="A3145" t="s">
        <v>6454</v>
      </c>
      <c r="B3145" t="s">
        <v>6455</v>
      </c>
      <c r="C3145" t="str">
        <f>IFERROR(VLOOKUP(Table1[[#This Row],[Ticker]],[1]!Table1[[Symbol]:[Industry]],2,FALSE),"-")</f>
        <v>-</v>
      </c>
      <c r="D3145" t="s">
        <v>1391</v>
      </c>
      <c r="E3145">
        <v>69.236149999999995</v>
      </c>
      <c r="F3145">
        <v>49.99</v>
      </c>
      <c r="G3145">
        <v>-58.775811172668597</v>
      </c>
      <c r="H3145">
        <v>-8.1310455924338196</v>
      </c>
      <c r="I3145">
        <v>-3.1783879673532001</v>
      </c>
      <c r="J3145">
        <v>-4.0730805375840102</v>
      </c>
      <c r="K3145">
        <v>48.576621628698199</v>
      </c>
      <c r="L3145">
        <v>50.6623615428798</v>
      </c>
      <c r="M3145">
        <v>55.553738132546599</v>
      </c>
      <c r="N3145">
        <v>1.2363129369256101</v>
      </c>
      <c r="O3145">
        <v>62.032406481296199</v>
      </c>
      <c r="P3145">
        <v>18.431651267472098</v>
      </c>
      <c r="Q3145">
        <v>8.2240997085643003E-2</v>
      </c>
    </row>
    <row r="3146" spans="1:17" hidden="1" x14ac:dyDescent="0.3">
      <c r="A3146" t="s">
        <v>6456</v>
      </c>
      <c r="B3146" t="s">
        <v>6457</v>
      </c>
      <c r="C3146" t="str">
        <f>IFERROR(VLOOKUP(Table1[[#This Row],[Ticker]],[1]!Table1[[Symbol]:[Industry]],2,FALSE),"-")</f>
        <v>-</v>
      </c>
      <c r="D3146" t="s">
        <v>253</v>
      </c>
      <c r="E3146">
        <v>69.105886424999994</v>
      </c>
      <c r="F3146">
        <v>137.05000000000001</v>
      </c>
      <c r="G3146">
        <v>33.801761004709299</v>
      </c>
      <c r="H3146">
        <v>-5.7216878818712997</v>
      </c>
      <c r="I3146">
        <v>-6.4465188133043103</v>
      </c>
      <c r="J3146">
        <v>-5.8558225597306999</v>
      </c>
      <c r="K3146">
        <v>140.68775263472</v>
      </c>
      <c r="L3146">
        <v>127.89663865420999</v>
      </c>
      <c r="M3146">
        <v>30.117699076824302</v>
      </c>
      <c r="N3146">
        <v>0.26094998112547202</v>
      </c>
      <c r="O3146">
        <v>34.914264866836902</v>
      </c>
      <c r="P3146">
        <v>66.121212121212096</v>
      </c>
      <c r="Q3146">
        <v>7.8015669338407007E-2</v>
      </c>
    </row>
    <row r="3147" spans="1:17" hidden="1" x14ac:dyDescent="0.3">
      <c r="A3147" t="s">
        <v>6458</v>
      </c>
      <c r="B3147" t="s">
        <v>6459</v>
      </c>
      <c r="C3147" t="str">
        <f>IFERROR(VLOOKUP(Table1[[#This Row],[Ticker]],[1]!Table1[[Symbol]:[Industry]],2,FALSE),"-")</f>
        <v>-</v>
      </c>
      <c r="E3147">
        <v>68.94</v>
      </c>
      <c r="F3147">
        <v>34.47</v>
      </c>
      <c r="G3147">
        <v>-2.6945799365559</v>
      </c>
      <c r="H3147">
        <v>-3.1264761287490201</v>
      </c>
      <c r="I3147">
        <v>6.2999277289706601</v>
      </c>
      <c r="J3147">
        <v>-1.8999097619851399</v>
      </c>
      <c r="K3147">
        <v>33.764469393847897</v>
      </c>
      <c r="L3147">
        <v>32.384583591385301</v>
      </c>
      <c r="M3147">
        <v>61.650716129108801</v>
      </c>
      <c r="N3147">
        <v>1.0635389306127301</v>
      </c>
      <c r="O3147">
        <v>27.328111401218401</v>
      </c>
      <c r="P3147">
        <v>74.090909090908994</v>
      </c>
      <c r="Q3147">
        <v>8.9606453423373006E-2</v>
      </c>
    </row>
    <row r="3148" spans="1:17" hidden="1" x14ac:dyDescent="0.3">
      <c r="A3148" t="s">
        <v>6460</v>
      </c>
      <c r="B3148" t="s">
        <v>6461</v>
      </c>
      <c r="C3148" t="str">
        <f>IFERROR(VLOOKUP(Table1[[#This Row],[Ticker]],[1]!Table1[[Symbol]:[Industry]],2,FALSE),"-")</f>
        <v>-</v>
      </c>
      <c r="D3148" t="s">
        <v>409</v>
      </c>
      <c r="E3148">
        <v>68.905945122000006</v>
      </c>
      <c r="F3148">
        <v>0.98</v>
      </c>
      <c r="G3148">
        <v>180.580036545784</v>
      </c>
      <c r="H3148">
        <v>-5.7677309477163501</v>
      </c>
      <c r="I3148">
        <v>12.785758457552699</v>
      </c>
      <c r="J3148">
        <v>-8.4581224402563908</v>
      </c>
      <c r="K3148">
        <v>0.94412856303742199</v>
      </c>
      <c r="L3148">
        <v>0.74829717394792095</v>
      </c>
      <c r="M3148">
        <v>38.549002756174502</v>
      </c>
      <c r="N3148">
        <v>1.4029683146604099</v>
      </c>
      <c r="O3148">
        <v>14.285714285714301</v>
      </c>
      <c r="P3148">
        <v>415.78947368421001</v>
      </c>
      <c r="Q3148">
        <v>0.13453006581160001</v>
      </c>
    </row>
    <row r="3149" spans="1:17" hidden="1" x14ac:dyDescent="0.3">
      <c r="A3149" t="s">
        <v>6462</v>
      </c>
      <c r="B3149" t="s">
        <v>6463</v>
      </c>
      <c r="C3149" t="str">
        <f>IFERROR(VLOOKUP(Table1[[#This Row],[Ticker]],[1]!Table1[[Symbol]:[Industry]],2,FALSE),"-")</f>
        <v>-</v>
      </c>
      <c r="D3149" t="s">
        <v>409</v>
      </c>
      <c r="E3149">
        <v>68.898549404999997</v>
      </c>
      <c r="F3149">
        <v>225.65</v>
      </c>
      <c r="G3149">
        <v>-24.071584345705801</v>
      </c>
      <c r="H3149">
        <v>-1.0205327678721601</v>
      </c>
      <c r="I3149">
        <v>-5.7223113107152797</v>
      </c>
      <c r="J3149">
        <v>3.8289493522249902</v>
      </c>
      <c r="K3149">
        <v>220.351676074301</v>
      </c>
      <c r="L3149">
        <v>210.88001216906801</v>
      </c>
      <c r="M3149">
        <v>41.192772684210503</v>
      </c>
      <c r="N3149">
        <v>4.08524741484608</v>
      </c>
      <c r="O3149">
        <v>21.1610901839131</v>
      </c>
      <c r="P3149">
        <v>62.3381294964028</v>
      </c>
      <c r="Q3149">
        <v>4.7175374989939997E-2</v>
      </c>
    </row>
    <row r="3150" spans="1:17" hidden="1" x14ac:dyDescent="0.3">
      <c r="A3150" t="s">
        <v>6464</v>
      </c>
      <c r="B3150" t="s">
        <v>6465</v>
      </c>
      <c r="C3150" t="str">
        <f>IFERROR(VLOOKUP(Table1[[#This Row],[Ticker]],[1]!Table1[[Symbol]:[Industry]],2,FALSE),"-")</f>
        <v>-</v>
      </c>
      <c r="D3150" t="s">
        <v>49</v>
      </c>
      <c r="E3150">
        <v>68.849999999999994</v>
      </c>
      <c r="F3150">
        <v>68.849999999999994</v>
      </c>
      <c r="G3150">
        <v>96.785610051438695</v>
      </c>
      <c r="H3150">
        <v>39.182034534940101</v>
      </c>
      <c r="I3150">
        <v>50.811396732600898</v>
      </c>
      <c r="J3150">
        <v>13.6942617832251</v>
      </c>
      <c r="K3150">
        <v>56.192786703077701</v>
      </c>
      <c r="L3150">
        <v>46.093147583346401</v>
      </c>
      <c r="M3150">
        <v>61.427672421757499</v>
      </c>
      <c r="N3150">
        <v>2.4429884304870901</v>
      </c>
      <c r="O3150">
        <v>27.6688453159041</v>
      </c>
      <c r="P3150">
        <v>143.28621908127201</v>
      </c>
      <c r="Q3150">
        <v>6.3325743802716994E-2</v>
      </c>
    </row>
    <row r="3151" spans="1:17" hidden="1" x14ac:dyDescent="0.3">
      <c r="A3151" t="s">
        <v>6466</v>
      </c>
      <c r="B3151" t="s">
        <v>6467</v>
      </c>
      <c r="C3151" t="str">
        <f>IFERROR(VLOOKUP(Table1[[#This Row],[Ticker]],[1]!Table1[[Symbol]:[Industry]],2,FALSE),"-")</f>
        <v>-</v>
      </c>
      <c r="D3151" t="s">
        <v>100</v>
      </c>
      <c r="E3151">
        <v>68.777168376000006</v>
      </c>
      <c r="F3151">
        <v>60.63</v>
      </c>
      <c r="G3151">
        <v>548.74605434333705</v>
      </c>
      <c r="H3151">
        <v>40.576891289568501</v>
      </c>
      <c r="I3151">
        <v>220.04660095599601</v>
      </c>
      <c r="J3151">
        <v>7.15824019103162</v>
      </c>
      <c r="K3151">
        <v>41.353178274588899</v>
      </c>
      <c r="L3151">
        <v>25.725098947858701</v>
      </c>
      <c r="M3151">
        <v>99.998757853757894</v>
      </c>
      <c r="N3151">
        <v>1.5344055364923099</v>
      </c>
      <c r="O3151">
        <v>0</v>
      </c>
      <c r="P3151">
        <v>621.78571428571399</v>
      </c>
      <c r="Q3151">
        <v>9.8843419111646999E-2</v>
      </c>
    </row>
    <row r="3152" spans="1:17" hidden="1" x14ac:dyDescent="0.3">
      <c r="A3152" t="s">
        <v>6468</v>
      </c>
      <c r="B3152" t="s">
        <v>6469</v>
      </c>
      <c r="C3152" t="str">
        <f>IFERROR(VLOOKUP(Table1[[#This Row],[Ticker]],[1]!Table1[[Symbol]:[Industry]],2,FALSE),"-")</f>
        <v>-</v>
      </c>
      <c r="D3152" t="s">
        <v>140</v>
      </c>
      <c r="E3152">
        <v>68.634</v>
      </c>
      <c r="F3152">
        <v>38.130000000000003</v>
      </c>
      <c r="G3152">
        <v>64.980036545784401</v>
      </c>
      <c r="H3152">
        <v>16.8648801394793</v>
      </c>
      <c r="I3152">
        <v>-6.5121272010924303</v>
      </c>
      <c r="J3152">
        <v>-0.59858737327450595</v>
      </c>
      <c r="K3152">
        <v>33.645694661496002</v>
      </c>
      <c r="L3152">
        <v>30.259799983784301</v>
      </c>
      <c r="M3152">
        <v>68.031133070604</v>
      </c>
      <c r="N3152">
        <v>1.3933672477693599</v>
      </c>
      <c r="O3152">
        <v>8.8906372934697</v>
      </c>
      <c r="P3152">
        <v>107.792915531335</v>
      </c>
      <c r="Q3152">
        <v>6.9994720846850003E-2</v>
      </c>
    </row>
    <row r="3153" spans="1:17" hidden="1" x14ac:dyDescent="0.3">
      <c r="A3153" t="s">
        <v>6470</v>
      </c>
      <c r="B3153" t="s">
        <v>6471</v>
      </c>
      <c r="C3153" t="str">
        <f>IFERROR(VLOOKUP(Table1[[#This Row],[Ticker]],[1]!Table1[[Symbol]:[Industry]],2,FALSE),"-")</f>
        <v>-</v>
      </c>
      <c r="D3153" t="s">
        <v>647</v>
      </c>
      <c r="E3153">
        <v>68.555098575000002</v>
      </c>
      <c r="F3153">
        <v>45.75</v>
      </c>
      <c r="G3153">
        <v>-3.50707960908872</v>
      </c>
      <c r="H3153">
        <v>3.88871375308497</v>
      </c>
      <c r="I3153">
        <v>-2.2064715932914298</v>
      </c>
      <c r="J3153">
        <v>3.92602915319753</v>
      </c>
      <c r="K3153">
        <v>43.494671568329103</v>
      </c>
      <c r="L3153">
        <v>42.469859604322501</v>
      </c>
      <c r="M3153">
        <v>53.095361983346898</v>
      </c>
      <c r="N3153">
        <v>0.712541162316357</v>
      </c>
      <c r="O3153">
        <v>42.054644808743099</v>
      </c>
      <c r="P3153">
        <v>38.510445049954498</v>
      </c>
      <c r="Q3153">
        <v>3.0380487747614E-2</v>
      </c>
    </row>
    <row r="3154" spans="1:17" hidden="1" x14ac:dyDescent="0.3">
      <c r="A3154" t="s">
        <v>6472</v>
      </c>
      <c r="B3154" t="s">
        <v>6473</v>
      </c>
      <c r="C3154" t="str">
        <f>IFERROR(VLOOKUP(Table1[[#This Row],[Ticker]],[1]!Table1[[Symbol]:[Industry]],2,FALSE),"-")</f>
        <v>-</v>
      </c>
      <c r="E3154">
        <v>68.544472499999998</v>
      </c>
      <c r="F3154">
        <v>152.25</v>
      </c>
      <c r="G3154">
        <v>-7.8294061786737403</v>
      </c>
      <c r="H3154">
        <v>-3.78260706219347</v>
      </c>
      <c r="I3154">
        <v>-6.0471826777512199</v>
      </c>
      <c r="J3154">
        <v>0.28039977580326703</v>
      </c>
      <c r="K3154">
        <v>150.50258025759001</v>
      </c>
      <c r="L3154">
        <v>144.03184759754001</v>
      </c>
      <c r="M3154">
        <v>52.262000846027803</v>
      </c>
      <c r="N3154">
        <v>1.41725522662058</v>
      </c>
      <c r="O3154">
        <v>22.824302134646899</v>
      </c>
      <c r="P3154">
        <v>28.372681281618799</v>
      </c>
      <c r="Q3154">
        <v>6.2910167891499003E-2</v>
      </c>
    </row>
    <row r="3155" spans="1:17" hidden="1" x14ac:dyDescent="0.3">
      <c r="A3155" t="s">
        <v>6474</v>
      </c>
      <c r="B3155" t="s">
        <v>6475</v>
      </c>
      <c r="C3155" t="str">
        <f>IFERROR(VLOOKUP(Table1[[#This Row],[Ticker]],[1]!Table1[[Symbol]:[Industry]],2,FALSE),"-")</f>
        <v>-</v>
      </c>
      <c r="D3155" t="s">
        <v>62</v>
      </c>
      <c r="E3155">
        <v>68.399307305999997</v>
      </c>
      <c r="F3155">
        <v>52.38</v>
      </c>
      <c r="G3155">
        <v>-46.641598940033198</v>
      </c>
      <c r="H3155">
        <v>-6.2498856184495502</v>
      </c>
      <c r="I3155">
        <v>-39.775861215133503</v>
      </c>
      <c r="J3155">
        <v>-6.08982727589063</v>
      </c>
      <c r="K3155">
        <v>53.457625280129399</v>
      </c>
      <c r="L3155">
        <v>62.926677446832699</v>
      </c>
      <c r="M3155">
        <v>50.921005569230402</v>
      </c>
      <c r="N3155">
        <v>1.27102545542951</v>
      </c>
      <c r="O3155">
        <v>64.299350897289003</v>
      </c>
      <c r="P3155">
        <v>17.734322319622301</v>
      </c>
      <c r="Q3155">
        <v>-2.4242147477561999E-2</v>
      </c>
    </row>
    <row r="3156" spans="1:17" hidden="1" x14ac:dyDescent="0.3">
      <c r="A3156" t="s">
        <v>6476</v>
      </c>
      <c r="B3156" t="s">
        <v>6477</v>
      </c>
      <c r="C3156" t="str">
        <f>IFERROR(VLOOKUP(Table1[[#This Row],[Ticker]],[1]!Table1[[Symbol]:[Industry]],2,FALSE),"-")</f>
        <v>-</v>
      </c>
      <c r="E3156">
        <v>68.2</v>
      </c>
      <c r="F3156">
        <v>1.24</v>
      </c>
      <c r="G3156">
        <v>117.467291447745</v>
      </c>
      <c r="H3156">
        <v>33.683906523723003</v>
      </c>
      <c r="I3156">
        <v>-2.4929446292782802</v>
      </c>
      <c r="J3156">
        <v>-1.0507150328489701</v>
      </c>
      <c r="K3156">
        <v>1.0355371174707699</v>
      </c>
      <c r="L3156">
        <v>0.860092679348751</v>
      </c>
      <c r="M3156">
        <v>67.978561496589506</v>
      </c>
      <c r="N3156">
        <v>2.5145012981751198</v>
      </c>
      <c r="O3156">
        <v>11.2903225806451</v>
      </c>
      <c r="P3156">
        <v>175.555555555555</v>
      </c>
      <c r="Q3156">
        <v>0.12678418702900601</v>
      </c>
    </row>
    <row r="3157" spans="1:17" hidden="1" x14ac:dyDescent="0.3">
      <c r="A3157" t="s">
        <v>6478</v>
      </c>
      <c r="B3157" t="s">
        <v>6479</v>
      </c>
      <c r="C3157" t="str">
        <f>IFERROR(VLOOKUP(Table1[[#This Row],[Ticker]],[1]!Table1[[Symbol]:[Industry]],2,FALSE),"-")</f>
        <v>-</v>
      </c>
      <c r="D3157" t="s">
        <v>6480</v>
      </c>
      <c r="E3157">
        <v>68.083749999999995</v>
      </c>
      <c r="F3157">
        <v>313.75</v>
      </c>
      <c r="G3157">
        <v>-1.16599520024729</v>
      </c>
      <c r="H3157">
        <v>28.1390347288513</v>
      </c>
      <c r="I3157">
        <v>13.239093800128501</v>
      </c>
      <c r="J3157">
        <v>16.639747981355001</v>
      </c>
      <c r="O3157">
        <v>15.697211155378399</v>
      </c>
      <c r="P3157">
        <v>45.086705202312103</v>
      </c>
    </row>
    <row r="3158" spans="1:17" hidden="1" x14ac:dyDescent="0.3">
      <c r="A3158" t="s">
        <v>6481</v>
      </c>
      <c r="B3158" t="s">
        <v>6482</v>
      </c>
      <c r="C3158" t="str">
        <f>IFERROR(VLOOKUP(Table1[[#This Row],[Ticker]],[1]!Table1[[Symbol]:[Industry]],2,FALSE),"-")</f>
        <v>-</v>
      </c>
      <c r="D3158" t="s">
        <v>396</v>
      </c>
      <c r="E3158">
        <v>68.032012014999907</v>
      </c>
      <c r="F3158">
        <v>33.770000000000003</v>
      </c>
      <c r="G3158">
        <v>72.046664180444907</v>
      </c>
      <c r="H3158">
        <v>-18.582522813439802</v>
      </c>
      <c r="I3158">
        <v>30.924599230370799</v>
      </c>
      <c r="J3158">
        <v>-8.2946312750674291</v>
      </c>
      <c r="K3158">
        <v>35.496552971756998</v>
      </c>
      <c r="L3158">
        <v>30.149431301163801</v>
      </c>
      <c r="M3158">
        <v>45.000935549824497</v>
      </c>
      <c r="N3158">
        <v>0.96368166690580204</v>
      </c>
      <c r="O3158">
        <v>44.803079656499797</v>
      </c>
      <c r="P3158">
        <v>131.30136986301301</v>
      </c>
      <c r="Q3158">
        <v>5.1868592150519997E-2</v>
      </c>
    </row>
    <row r="3159" spans="1:17" hidden="1" x14ac:dyDescent="0.3">
      <c r="A3159" t="s">
        <v>6483</v>
      </c>
      <c r="B3159" t="s">
        <v>6484</v>
      </c>
      <c r="C3159" t="str">
        <f>IFERROR(VLOOKUP(Table1[[#This Row],[Ticker]],[1]!Table1[[Symbol]:[Industry]],2,FALSE),"-")</f>
        <v>-</v>
      </c>
      <c r="D3159" t="s">
        <v>1161</v>
      </c>
      <c r="E3159">
        <v>67.918653597000002</v>
      </c>
      <c r="F3159">
        <v>0.69</v>
      </c>
      <c r="G3159">
        <v>15.1463630763966</v>
      </c>
      <c r="H3159">
        <v>9.9764664228403603</v>
      </c>
      <c r="I3159">
        <v>-11.2648744538396</v>
      </c>
      <c r="J3159">
        <v>-8.9454518749542409</v>
      </c>
      <c r="K3159">
        <v>0.63400810723072798</v>
      </c>
      <c r="L3159">
        <v>0.56520163687843405</v>
      </c>
      <c r="M3159">
        <v>40.558340897103697</v>
      </c>
      <c r="N3159">
        <v>1.0396402179579001</v>
      </c>
      <c r="O3159">
        <v>10.144927536231799</v>
      </c>
      <c r="P3159">
        <v>40.816326530612201</v>
      </c>
      <c r="Q3159">
        <v>8.1133236012600005E-3</v>
      </c>
    </row>
    <row r="3160" spans="1:17" hidden="1" x14ac:dyDescent="0.3">
      <c r="A3160" t="s">
        <v>6485</v>
      </c>
      <c r="B3160" t="s">
        <v>6486</v>
      </c>
      <c r="C3160" t="str">
        <f>IFERROR(VLOOKUP(Table1[[#This Row],[Ticker]],[1]!Table1[[Symbol]:[Industry]],2,FALSE),"-")</f>
        <v>-</v>
      </c>
      <c r="D3160" t="s">
        <v>75</v>
      </c>
      <c r="E3160">
        <v>67.896214999999998</v>
      </c>
      <c r="F3160">
        <v>161.5</v>
      </c>
      <c r="G3160">
        <v>183.00740657636501</v>
      </c>
      <c r="H3160">
        <v>-4.0963523169622897</v>
      </c>
      <c r="I3160">
        <v>14.4160593983003</v>
      </c>
      <c r="J3160">
        <v>2.8942390955913799</v>
      </c>
      <c r="K3160">
        <v>164.80279109909</v>
      </c>
      <c r="L3160">
        <v>128.646157711911</v>
      </c>
      <c r="M3160">
        <v>44.457325462638899</v>
      </c>
      <c r="N3160">
        <v>0.44232163004251401</v>
      </c>
      <c r="O3160">
        <v>18.6687306501547</v>
      </c>
      <c r="P3160">
        <v>208.67737003058099</v>
      </c>
      <c r="Q3160">
        <v>0.28168080425605801</v>
      </c>
    </row>
    <row r="3161" spans="1:17" hidden="1" x14ac:dyDescent="0.3">
      <c r="A3161" t="s">
        <v>6487</v>
      </c>
      <c r="B3161" t="s">
        <v>6488</v>
      </c>
      <c r="C3161" t="str">
        <f>IFERROR(VLOOKUP(Table1[[#This Row],[Ticker]],[1]!Table1[[Symbol]:[Industry]],2,FALSE),"-")</f>
        <v>-</v>
      </c>
      <c r="D3161" t="s">
        <v>97</v>
      </c>
      <c r="E3161">
        <v>67.849844243999996</v>
      </c>
      <c r="F3161">
        <v>8.9700000000000006</v>
      </c>
      <c r="G3161">
        <v>-29.938906890715</v>
      </c>
      <c r="H3161">
        <v>-4.77763193781536</v>
      </c>
      <c r="I3161">
        <v>-15.940751180725901</v>
      </c>
      <c r="J3161">
        <v>-2.5976763588158298</v>
      </c>
      <c r="K3161">
        <v>9.0305720352844396</v>
      </c>
      <c r="L3161">
        <v>9.3892273534339008</v>
      </c>
      <c r="M3161">
        <v>51.075217613870301</v>
      </c>
      <c r="N3161">
        <v>0.50183759043720599</v>
      </c>
      <c r="O3161">
        <v>29.877369007803701</v>
      </c>
      <c r="P3161">
        <v>23.553719008264402</v>
      </c>
      <c r="Q3161">
        <v>2.8875563471919E-2</v>
      </c>
    </row>
    <row r="3162" spans="1:17" hidden="1" x14ac:dyDescent="0.3">
      <c r="A3162" t="s">
        <v>6489</v>
      </c>
      <c r="B3162" t="s">
        <v>6490</v>
      </c>
      <c r="C3162" t="str">
        <f>IFERROR(VLOOKUP(Table1[[#This Row],[Ticker]],[1]!Table1[[Symbol]:[Industry]],2,FALSE),"-")</f>
        <v>-</v>
      </c>
      <c r="D3162" t="s">
        <v>21</v>
      </c>
      <c r="E3162">
        <v>67.695099999999996</v>
      </c>
      <c r="F3162">
        <v>65.599999999999994</v>
      </c>
      <c r="G3162">
        <v>-89.506788151018199</v>
      </c>
      <c r="H3162">
        <v>-16.811410966668198</v>
      </c>
      <c r="I3162">
        <v>-68.135354401242694</v>
      </c>
      <c r="J3162">
        <v>-9.8098391204402198</v>
      </c>
      <c r="K3162">
        <v>70.735634655503205</v>
      </c>
      <c r="L3162">
        <v>117.84621812307</v>
      </c>
      <c r="M3162">
        <v>51.384124861927297</v>
      </c>
      <c r="N3162">
        <v>0.25896647635777997</v>
      </c>
      <c r="O3162">
        <v>225.914634146341</v>
      </c>
      <c r="P3162">
        <v>30.287984111221402</v>
      </c>
    </row>
    <row r="3163" spans="1:17" hidden="1" x14ac:dyDescent="0.3">
      <c r="A3163" t="s">
        <v>6491</v>
      </c>
      <c r="B3163" t="s">
        <v>6492</v>
      </c>
      <c r="C3163" t="str">
        <f>IFERROR(VLOOKUP(Table1[[#This Row],[Ticker]],[1]!Table1[[Symbol]:[Industry]],2,FALSE),"-")</f>
        <v>-</v>
      </c>
      <c r="D3163" t="s">
        <v>140</v>
      </c>
      <c r="E3163">
        <v>67.574317262999998</v>
      </c>
      <c r="F3163">
        <v>92.99</v>
      </c>
      <c r="G3163">
        <v>-31.359618626629299</v>
      </c>
      <c r="H3163">
        <v>-7.3100856513714501</v>
      </c>
      <c r="I3163">
        <v>-30.050900654713001</v>
      </c>
      <c r="J3163">
        <v>0.74968505605965596</v>
      </c>
      <c r="K3163">
        <v>94.171715114374507</v>
      </c>
      <c r="L3163">
        <v>106.56760319707401</v>
      </c>
      <c r="M3163">
        <v>63.726312481273801</v>
      </c>
      <c r="N3163">
        <v>1.1889222633140599</v>
      </c>
      <c r="O3163">
        <v>73.1368964404774</v>
      </c>
      <c r="P3163">
        <v>12.6468806783767</v>
      </c>
      <c r="Q3163">
        <v>-4.4153405658080999E-2</v>
      </c>
    </row>
    <row r="3164" spans="1:17" hidden="1" x14ac:dyDescent="0.3">
      <c r="A3164" t="s">
        <v>6493</v>
      </c>
      <c r="B3164" t="s">
        <v>6494</v>
      </c>
      <c r="C3164" t="str">
        <f>IFERROR(VLOOKUP(Table1[[#This Row],[Ticker]],[1]!Table1[[Symbol]:[Industry]],2,FALSE),"-")</f>
        <v>-</v>
      </c>
      <c r="D3164" t="s">
        <v>1582</v>
      </c>
      <c r="E3164">
        <v>67.548444000000003</v>
      </c>
      <c r="F3164">
        <v>36.15</v>
      </c>
      <c r="G3164">
        <v>-52.194353698117901</v>
      </c>
      <c r="H3164">
        <v>3.1133293247384302</v>
      </c>
      <c r="I3164">
        <v>-40.312960813015302</v>
      </c>
      <c r="J3164">
        <v>3.10440962089063</v>
      </c>
      <c r="K3164">
        <v>36.454362884368699</v>
      </c>
      <c r="L3164">
        <v>42.930241014088097</v>
      </c>
      <c r="M3164">
        <v>50.2928708695691</v>
      </c>
      <c r="N3164">
        <v>1.49573863636363</v>
      </c>
      <c r="O3164">
        <v>76.486860304287603</v>
      </c>
      <c r="P3164">
        <v>20.099667774086299</v>
      </c>
    </row>
    <row r="3165" spans="1:17" hidden="1" x14ac:dyDescent="0.3">
      <c r="A3165" t="s">
        <v>6495</v>
      </c>
      <c r="B3165" t="s">
        <v>6496</v>
      </c>
      <c r="C3165" t="str">
        <f>IFERROR(VLOOKUP(Table1[[#This Row],[Ticker]],[1]!Table1[[Symbol]:[Industry]],2,FALSE),"-")</f>
        <v>-</v>
      </c>
      <c r="D3165" t="s">
        <v>193</v>
      </c>
      <c r="E3165">
        <v>67.506447820000005</v>
      </c>
      <c r="F3165">
        <v>65.3</v>
      </c>
      <c r="G3165">
        <v>-25.746474548324102</v>
      </c>
      <c r="H3165">
        <v>-0.55788671488541897</v>
      </c>
      <c r="I3165">
        <v>-11.341385547948301</v>
      </c>
      <c r="J3165">
        <v>-11.6991791966715</v>
      </c>
      <c r="M3165">
        <v>54.784112974249901</v>
      </c>
      <c r="O3165">
        <v>13.9356814701378</v>
      </c>
      <c r="P3165">
        <v>32.588832487309602</v>
      </c>
    </row>
    <row r="3166" spans="1:17" hidden="1" x14ac:dyDescent="0.3">
      <c r="A3166" t="s">
        <v>6497</v>
      </c>
      <c r="B3166" t="s">
        <v>6498</v>
      </c>
      <c r="C3166" t="str">
        <f>IFERROR(VLOOKUP(Table1[[#This Row],[Ticker]],[1]!Table1[[Symbol]:[Industry]],2,FALSE),"-")</f>
        <v>-</v>
      </c>
      <c r="D3166" t="s">
        <v>1582</v>
      </c>
      <c r="E3166">
        <v>67.405571660000007</v>
      </c>
      <c r="F3166">
        <v>38.15</v>
      </c>
      <c r="G3166">
        <v>-0.38260713237646998</v>
      </c>
      <c r="H3166">
        <v>-6.4528896697741196</v>
      </c>
      <c r="I3166">
        <v>-31.8684124351092</v>
      </c>
      <c r="J3166">
        <v>0.27730621549099399</v>
      </c>
      <c r="K3166">
        <v>42.6429179098809</v>
      </c>
      <c r="M3166">
        <v>33.342048668786497</v>
      </c>
      <c r="N3166">
        <v>2.1594427244582</v>
      </c>
      <c r="O3166">
        <v>96.592398427260804</v>
      </c>
      <c r="P3166">
        <v>35.765124555160099</v>
      </c>
    </row>
    <row r="3167" spans="1:17" hidden="1" x14ac:dyDescent="0.3">
      <c r="A3167" t="s">
        <v>6499</v>
      </c>
      <c r="B3167" t="s">
        <v>6500</v>
      </c>
      <c r="C3167" t="str">
        <f>IFERROR(VLOOKUP(Table1[[#This Row],[Ticker]],[1]!Table1[[Symbol]:[Industry]],2,FALSE),"-")</f>
        <v>-</v>
      </c>
      <c r="D3167" t="s">
        <v>75</v>
      </c>
      <c r="E3167">
        <v>67.271011391999906</v>
      </c>
      <c r="F3167">
        <v>21.17</v>
      </c>
      <c r="G3167">
        <v>-51.127709933088703</v>
      </c>
      <c r="H3167">
        <v>-14.0209681372994</v>
      </c>
      <c r="I3167">
        <v>-23.2399264288916</v>
      </c>
      <c r="J3167">
        <v>-1.70953856226074</v>
      </c>
      <c r="K3167">
        <v>21.6313433047338</v>
      </c>
      <c r="L3167">
        <v>22.9458331026851</v>
      </c>
      <c r="M3167">
        <v>36.152414783594402</v>
      </c>
      <c r="N3167">
        <v>0.92127247264341505</v>
      </c>
      <c r="O3167">
        <v>53.991497401983899</v>
      </c>
      <c r="P3167">
        <v>20.284090909090899</v>
      </c>
      <c r="Q3167">
        <v>5.6903395388727997E-2</v>
      </c>
    </row>
    <row r="3168" spans="1:17" hidden="1" x14ac:dyDescent="0.3">
      <c r="A3168" t="s">
        <v>6501</v>
      </c>
      <c r="B3168" t="s">
        <v>6502</v>
      </c>
      <c r="C3168" t="str">
        <f>IFERROR(VLOOKUP(Table1[[#This Row],[Ticker]],[1]!Table1[[Symbol]:[Industry]],2,FALSE),"-")</f>
        <v>-</v>
      </c>
      <c r="D3168" t="s">
        <v>1229</v>
      </c>
      <c r="E3168">
        <v>67.266225000000006</v>
      </c>
      <c r="F3168">
        <v>58.5</v>
      </c>
      <c r="G3168">
        <v>-39.067446799885403</v>
      </c>
      <c r="H3168">
        <v>6.2408865807031502</v>
      </c>
      <c r="I3168">
        <v>-25.738558664366</v>
      </c>
      <c r="J3168">
        <v>-0.29441251184056999</v>
      </c>
      <c r="K3168">
        <v>58.459390864995299</v>
      </c>
      <c r="M3168">
        <v>53.151786282259202</v>
      </c>
      <c r="N3168">
        <v>0.39722222222222198</v>
      </c>
      <c r="O3168">
        <v>26.495726495726402</v>
      </c>
      <c r="P3168">
        <v>18.7817258883248</v>
      </c>
    </row>
    <row r="3169" spans="1:17" hidden="1" x14ac:dyDescent="0.3">
      <c r="A3169" t="s">
        <v>6503</v>
      </c>
      <c r="B3169" t="s">
        <v>6504</v>
      </c>
      <c r="C3169" t="str">
        <f>IFERROR(VLOOKUP(Table1[[#This Row],[Ticker]],[1]!Table1[[Symbol]:[Industry]],2,FALSE),"-")</f>
        <v>-</v>
      </c>
      <c r="D3169" t="s">
        <v>775</v>
      </c>
      <c r="E3169">
        <v>67.218795</v>
      </c>
      <c r="F3169">
        <v>186.75</v>
      </c>
      <c r="G3169">
        <v>-36.358629164401997</v>
      </c>
      <c r="H3169">
        <v>-16.545073798280399</v>
      </c>
      <c r="I3169">
        <v>-25.990901851099899</v>
      </c>
      <c r="J3169">
        <v>-6.2007150328489802</v>
      </c>
      <c r="K3169">
        <v>207.113575625506</v>
      </c>
      <c r="L3169">
        <v>207.662680442816</v>
      </c>
      <c r="M3169">
        <v>35.422153273616502</v>
      </c>
      <c r="N3169">
        <v>1.1129565582482399</v>
      </c>
      <c r="O3169">
        <v>109.85274431057501</v>
      </c>
      <c r="P3169">
        <v>35.326086956521699</v>
      </c>
      <c r="Q3169">
        <v>0.16028324484022599</v>
      </c>
    </row>
    <row r="3170" spans="1:17" hidden="1" x14ac:dyDescent="0.3">
      <c r="A3170" t="s">
        <v>6505</v>
      </c>
      <c r="B3170" t="s">
        <v>6506</v>
      </c>
      <c r="C3170" t="str">
        <f>IFERROR(VLOOKUP(Table1[[#This Row],[Ticker]],[1]!Table1[[Symbol]:[Industry]],2,FALSE),"-")</f>
        <v>-</v>
      </c>
      <c r="D3170" t="s">
        <v>409</v>
      </c>
      <c r="E3170">
        <v>66.909644999999998</v>
      </c>
      <c r="F3170">
        <v>66</v>
      </c>
      <c r="G3170">
        <v>-48.925777407703897</v>
      </c>
      <c r="H3170">
        <v>-4.76200449602758</v>
      </c>
      <c r="I3170">
        <v>-15.612700540796199</v>
      </c>
      <c r="J3170">
        <v>-2.5891765713105102</v>
      </c>
      <c r="K3170">
        <v>65.510489830447099</v>
      </c>
      <c r="L3170">
        <v>69.488867981589195</v>
      </c>
      <c r="M3170">
        <v>56.349581357939499</v>
      </c>
      <c r="N3170">
        <v>4.1013971279795898E-2</v>
      </c>
      <c r="O3170">
        <v>50.969696969696898</v>
      </c>
      <c r="P3170">
        <v>17.647058823529399</v>
      </c>
      <c r="Q3170">
        <v>-2.1941540083527999E-2</v>
      </c>
    </row>
    <row r="3171" spans="1:17" hidden="1" x14ac:dyDescent="0.3">
      <c r="A3171" t="s">
        <v>6507</v>
      </c>
      <c r="B3171" t="s">
        <v>6508</v>
      </c>
      <c r="C3171" t="str">
        <f>IFERROR(VLOOKUP(Table1[[#This Row],[Ticker]],[1]!Table1[[Symbol]:[Industry]],2,FALSE),"-")</f>
        <v>-</v>
      </c>
      <c r="E3171">
        <v>66.745877643</v>
      </c>
      <c r="F3171">
        <v>3.83</v>
      </c>
      <c r="G3171">
        <v>15.6584498299173</v>
      </c>
      <c r="H3171">
        <v>15.520875524871199</v>
      </c>
      <c r="I3171">
        <v>-0.89023468438724995</v>
      </c>
      <c r="J3171">
        <v>4.4466671661039099</v>
      </c>
      <c r="K3171">
        <v>3.7392955156631298</v>
      </c>
      <c r="L3171">
        <v>3.7208704044569298</v>
      </c>
      <c r="M3171">
        <v>49.890504326425201</v>
      </c>
      <c r="N3171">
        <v>1.7653608295670999</v>
      </c>
      <c r="O3171">
        <v>77.806788511749303</v>
      </c>
      <c r="P3171">
        <v>80.660377358490507</v>
      </c>
      <c r="Q3171">
        <v>2.7809424567506E-2</v>
      </c>
    </row>
    <row r="3172" spans="1:17" hidden="1" x14ac:dyDescent="0.3">
      <c r="A3172" t="s">
        <v>6509</v>
      </c>
      <c r="B3172" t="s">
        <v>6510</v>
      </c>
      <c r="C3172" t="str">
        <f>IFERROR(VLOOKUP(Table1[[#This Row],[Ticker]],[1]!Table1[[Symbol]:[Industry]],2,FALSE),"-")</f>
        <v>-</v>
      </c>
      <c r="E3172">
        <v>66.718310000000002</v>
      </c>
      <c r="F3172">
        <v>238.45</v>
      </c>
      <c r="G3172">
        <v>307.87549109123898</v>
      </c>
      <c r="H3172">
        <v>23.527452807947299</v>
      </c>
      <c r="I3172">
        <v>34.131467009574898</v>
      </c>
      <c r="J3172">
        <v>8.8984498182766405</v>
      </c>
      <c r="K3172">
        <v>190.53728834827399</v>
      </c>
      <c r="L3172">
        <v>157.20577928405999</v>
      </c>
      <c r="M3172">
        <v>81.162946022756898</v>
      </c>
      <c r="N3172">
        <v>2.9586351951390499</v>
      </c>
      <c r="O3172">
        <v>3.0404697001467702</v>
      </c>
      <c r="P3172">
        <v>443.78563283922398</v>
      </c>
    </row>
    <row r="3173" spans="1:17" hidden="1" x14ac:dyDescent="0.3">
      <c r="A3173" t="s">
        <v>6511</v>
      </c>
      <c r="B3173" t="s">
        <v>6512</v>
      </c>
      <c r="C3173" t="str">
        <f>IFERROR(VLOOKUP(Table1[[#This Row],[Ticker]],[1]!Table1[[Symbol]:[Industry]],2,FALSE),"-")</f>
        <v>-</v>
      </c>
      <c r="D3173" t="s">
        <v>253</v>
      </c>
      <c r="E3173">
        <v>66.666172500000002</v>
      </c>
      <c r="F3173">
        <v>30.15</v>
      </c>
      <c r="G3173">
        <v>20.547301337248999</v>
      </c>
      <c r="H3173">
        <v>4.8950953349119004</v>
      </c>
      <c r="I3173">
        <v>-13.3434714009004</v>
      </c>
      <c r="J3173">
        <v>0.49810651597257199</v>
      </c>
      <c r="K3173">
        <v>28.665019496785899</v>
      </c>
      <c r="L3173">
        <v>27.9199250250661</v>
      </c>
      <c r="M3173">
        <v>66.730624862367506</v>
      </c>
      <c r="N3173">
        <v>1.17442339741749</v>
      </c>
      <c r="O3173">
        <v>33.665008291873903</v>
      </c>
      <c r="P3173">
        <v>64.305177111716503</v>
      </c>
      <c r="Q3173">
        <v>2.2984601668580001E-2</v>
      </c>
    </row>
    <row r="3174" spans="1:17" hidden="1" x14ac:dyDescent="0.3">
      <c r="A3174" t="s">
        <v>6513</v>
      </c>
      <c r="B3174" t="s">
        <v>6514</v>
      </c>
      <c r="C3174" t="str">
        <f>IFERROR(VLOOKUP(Table1[[#This Row],[Ticker]],[1]!Table1[[Symbol]:[Industry]],2,FALSE),"-")</f>
        <v>-</v>
      </c>
      <c r="D3174" t="s">
        <v>97</v>
      </c>
      <c r="E3174">
        <v>66.329531971999998</v>
      </c>
      <c r="F3174">
        <v>35.86</v>
      </c>
      <c r="G3174">
        <v>101.548864334877</v>
      </c>
      <c r="H3174">
        <v>1.8811428476241101</v>
      </c>
      <c r="I3174">
        <v>49.2595060417638</v>
      </c>
      <c r="J3174">
        <v>-6.1586665862981498</v>
      </c>
      <c r="K3174">
        <v>34.742911512203101</v>
      </c>
      <c r="L3174">
        <v>27.4610151337661</v>
      </c>
      <c r="M3174">
        <v>48.730030533368897</v>
      </c>
      <c r="N3174">
        <v>0.99029370171356801</v>
      </c>
      <c r="O3174">
        <v>14.333519241494701</v>
      </c>
      <c r="P3174">
        <v>164.370721432332</v>
      </c>
      <c r="Q3174">
        <v>-5.2896204392520003E-3</v>
      </c>
    </row>
    <row r="3175" spans="1:17" hidden="1" x14ac:dyDescent="0.3">
      <c r="A3175" t="s">
        <v>6515</v>
      </c>
      <c r="B3175" t="s">
        <v>6516</v>
      </c>
      <c r="C3175" t="str">
        <f>IFERROR(VLOOKUP(Table1[[#This Row],[Ticker]],[1]!Table1[[Symbol]:[Industry]],2,FALSE),"-")</f>
        <v>-</v>
      </c>
      <c r="D3175" t="s">
        <v>1103</v>
      </c>
      <c r="E3175">
        <v>66.298701839999893</v>
      </c>
      <c r="F3175">
        <v>106.4</v>
      </c>
      <c r="G3175">
        <v>-22.718826540814401</v>
      </c>
      <c r="H3175">
        <v>14.5710485787483</v>
      </c>
      <c r="I3175">
        <v>-15.624425015637399</v>
      </c>
      <c r="J3175">
        <v>-17.497255913352099</v>
      </c>
      <c r="K3175">
        <v>101.451281429858</v>
      </c>
      <c r="L3175">
        <v>105.706454428944</v>
      </c>
      <c r="M3175">
        <v>46.284565320483999</v>
      </c>
      <c r="N3175">
        <v>4.39664476157155</v>
      </c>
      <c r="O3175">
        <v>46.052631578947299</v>
      </c>
      <c r="P3175">
        <v>25.029377203290199</v>
      </c>
      <c r="Q3175">
        <v>5.7002434589811003E-2</v>
      </c>
    </row>
    <row r="3176" spans="1:17" hidden="1" x14ac:dyDescent="0.3">
      <c r="A3176" t="s">
        <v>6517</v>
      </c>
      <c r="B3176" t="s">
        <v>6518</v>
      </c>
      <c r="C3176" t="str">
        <f>IFERROR(VLOOKUP(Table1[[#This Row],[Ticker]],[1]!Table1[[Symbol]:[Industry]],2,FALSE),"-")</f>
        <v>-</v>
      </c>
      <c r="E3176">
        <v>66.086253999999997</v>
      </c>
      <c r="F3176">
        <v>174.2</v>
      </c>
      <c r="G3176">
        <v>230.85889450730701</v>
      </c>
      <c r="H3176">
        <v>-16.880386175103499</v>
      </c>
      <c r="I3176">
        <v>16.3541731652079</v>
      </c>
      <c r="J3176">
        <v>2.66803496715101</v>
      </c>
      <c r="K3176">
        <v>163.02520056653401</v>
      </c>
      <c r="L3176">
        <v>131.17457467618399</v>
      </c>
      <c r="M3176">
        <v>57.951378170875103</v>
      </c>
      <c r="N3176">
        <v>0.93253704932536996</v>
      </c>
      <c r="O3176">
        <v>21.297359357060799</v>
      </c>
      <c r="P3176">
        <v>256.52885796152202</v>
      </c>
    </row>
    <row r="3177" spans="1:17" hidden="1" x14ac:dyDescent="0.3">
      <c r="A3177" t="s">
        <v>6519</v>
      </c>
      <c r="B3177" t="s">
        <v>6520</v>
      </c>
      <c r="C3177" t="str">
        <f>IFERROR(VLOOKUP(Table1[[#This Row],[Ticker]],[1]!Table1[[Symbol]:[Industry]],2,FALSE),"-")</f>
        <v>-</v>
      </c>
      <c r="D3177" t="s">
        <v>647</v>
      </c>
      <c r="E3177">
        <v>65.993248550000004</v>
      </c>
      <c r="F3177">
        <v>2.23</v>
      </c>
      <c r="G3177">
        <v>35.3408668706942</v>
      </c>
      <c r="H3177">
        <v>-11.764531501134099</v>
      </c>
      <c r="I3177">
        <v>-16.371257432563102</v>
      </c>
      <c r="J3177">
        <v>-2.8940330051992098</v>
      </c>
      <c r="K3177">
        <v>2.04311664912316</v>
      </c>
      <c r="L3177">
        <v>1.9165673639228999</v>
      </c>
      <c r="M3177">
        <v>61.581884862138402</v>
      </c>
      <c r="N3177">
        <v>1.39811218574199</v>
      </c>
      <c r="O3177">
        <v>45.739910313901298</v>
      </c>
      <c r="P3177">
        <v>1189.01734104046</v>
      </c>
      <c r="Q3177">
        <v>5.9155313851315998E-2</v>
      </c>
    </row>
    <row r="3178" spans="1:17" hidden="1" x14ac:dyDescent="0.3">
      <c r="A3178" t="s">
        <v>6521</v>
      </c>
      <c r="B3178" t="s">
        <v>6522</v>
      </c>
      <c r="C3178" t="str">
        <f>IFERROR(VLOOKUP(Table1[[#This Row],[Ticker]],[1]!Table1[[Symbol]:[Industry]],2,FALSE),"-")</f>
        <v>-</v>
      </c>
      <c r="D3178" t="s">
        <v>46</v>
      </c>
      <c r="E3178">
        <v>65.928226420000001</v>
      </c>
      <c r="F3178">
        <v>0.7</v>
      </c>
      <c r="G3178">
        <v>-9.0032967875488801</v>
      </c>
      <c r="K3178">
        <v>0.813046339516308</v>
      </c>
      <c r="L3178">
        <v>1.2524745064316301</v>
      </c>
      <c r="M3178">
        <v>70.989730741565694</v>
      </c>
      <c r="N3178">
        <v>1</v>
      </c>
      <c r="O3178">
        <v>7.1428571428571397</v>
      </c>
      <c r="P3178">
        <v>39.999999999999901</v>
      </c>
      <c r="Q3178">
        <v>3.7666979515126001E-2</v>
      </c>
    </row>
    <row r="3179" spans="1:17" hidden="1" x14ac:dyDescent="0.3">
      <c r="A3179" t="s">
        <v>6523</v>
      </c>
      <c r="B3179" t="s">
        <v>6524</v>
      </c>
      <c r="C3179" t="str">
        <f>IFERROR(VLOOKUP(Table1[[#This Row],[Ticker]],[1]!Table1[[Symbol]:[Industry]],2,FALSE),"-")</f>
        <v>-</v>
      </c>
      <c r="D3179" t="s">
        <v>647</v>
      </c>
      <c r="E3179">
        <v>65.909392999999994</v>
      </c>
      <c r="F3179">
        <v>154.55000000000001</v>
      </c>
      <c r="G3179">
        <v>-17.894510176670199</v>
      </c>
      <c r="H3179">
        <v>1.8201687952735801</v>
      </c>
      <c r="I3179">
        <v>-24.439031757210401</v>
      </c>
      <c r="J3179">
        <v>-3.46072113413025</v>
      </c>
      <c r="K3179">
        <v>157.59815759891401</v>
      </c>
      <c r="L3179">
        <v>160.71651142885901</v>
      </c>
      <c r="M3179">
        <v>37.989560862351802</v>
      </c>
      <c r="N3179">
        <v>1.81532056051164</v>
      </c>
      <c r="O3179">
        <v>34.487220964089197</v>
      </c>
      <c r="P3179">
        <v>11.911658218682099</v>
      </c>
      <c r="Q3179">
        <v>-9.0147660740311997E-2</v>
      </c>
    </row>
    <row r="3180" spans="1:17" hidden="1" x14ac:dyDescent="0.3">
      <c r="A3180" t="s">
        <v>6525</v>
      </c>
      <c r="B3180" t="s">
        <v>6526</v>
      </c>
      <c r="C3180" t="str">
        <f>IFERROR(VLOOKUP(Table1[[#This Row],[Ticker]],[1]!Table1[[Symbol]:[Industry]],2,FALSE),"-")</f>
        <v>-</v>
      </c>
      <c r="D3180" t="s">
        <v>422</v>
      </c>
      <c r="E3180">
        <v>65.858763144999998</v>
      </c>
      <c r="F3180">
        <v>20.69</v>
      </c>
      <c r="G3180">
        <v>-68.197741231993305</v>
      </c>
      <c r="H3180">
        <v>-44.6572190937786</v>
      </c>
      <c r="I3180">
        <v>-55.011475867651498</v>
      </c>
      <c r="J3180">
        <v>-2.6923660647439198</v>
      </c>
      <c r="K3180">
        <v>25.4712630020496</v>
      </c>
      <c r="L3180">
        <v>30.880490728837501</v>
      </c>
      <c r="M3180">
        <v>35.411618985866802</v>
      </c>
      <c r="N3180">
        <v>0.852058137363218</v>
      </c>
      <c r="O3180">
        <v>119.13968100531601</v>
      </c>
      <c r="P3180">
        <v>6.70448684889117</v>
      </c>
      <c r="Q3180">
        <v>0.106943515132759</v>
      </c>
    </row>
    <row r="3181" spans="1:17" hidden="1" x14ac:dyDescent="0.3">
      <c r="A3181" t="s">
        <v>6527</v>
      </c>
      <c r="B3181" t="s">
        <v>6528</v>
      </c>
      <c r="C3181" t="str">
        <f>IFERROR(VLOOKUP(Table1[[#This Row],[Ticker]],[1]!Table1[[Symbol]:[Industry]],2,FALSE),"-")</f>
        <v>-</v>
      </c>
      <c r="D3181" t="s">
        <v>647</v>
      </c>
      <c r="E3181">
        <v>65.811498255999993</v>
      </c>
      <c r="F3181">
        <v>37.520000000000003</v>
      </c>
      <c r="G3181">
        <v>-34.624100799520001</v>
      </c>
      <c r="H3181">
        <v>6.7869939125247596</v>
      </c>
      <c r="I3181">
        <v>-33.438697312167797</v>
      </c>
      <c r="J3181">
        <v>-1.2623552444891799</v>
      </c>
      <c r="K3181">
        <v>34.193734652668603</v>
      </c>
      <c r="L3181">
        <v>36.357035833758196</v>
      </c>
      <c r="M3181">
        <v>73.872862910841604</v>
      </c>
      <c r="N3181">
        <v>1.8326192552196701</v>
      </c>
      <c r="O3181">
        <v>67.910447761194007</v>
      </c>
      <c r="P3181">
        <v>27.488956846754999</v>
      </c>
      <c r="Q3181">
        <v>5.6724045931520001E-2</v>
      </c>
    </row>
    <row r="3182" spans="1:17" hidden="1" x14ac:dyDescent="0.3">
      <c r="A3182" t="s">
        <v>6529</v>
      </c>
      <c r="B3182" t="s">
        <v>6530</v>
      </c>
      <c r="C3182" t="str">
        <f>IFERROR(VLOOKUP(Table1[[#This Row],[Ticker]],[1]!Table1[[Symbol]:[Industry]],2,FALSE),"-")</f>
        <v>-</v>
      </c>
      <c r="D3182" t="s">
        <v>647</v>
      </c>
      <c r="E3182">
        <v>65.742794140000001</v>
      </c>
      <c r="F3182">
        <v>95.57</v>
      </c>
      <c r="G3182">
        <v>-19.6577615684695</v>
      </c>
      <c r="H3182">
        <v>9.3170426183976396</v>
      </c>
      <c r="I3182">
        <v>-10.918381383701099</v>
      </c>
      <c r="J3182">
        <v>-8.37552518376698</v>
      </c>
      <c r="K3182">
        <v>89.664623502139307</v>
      </c>
      <c r="L3182">
        <v>91.465032507674707</v>
      </c>
      <c r="M3182">
        <v>53.4937752544704</v>
      </c>
      <c r="N3182">
        <v>4.0743370192778103</v>
      </c>
      <c r="O3182">
        <v>19.650517944961798</v>
      </c>
      <c r="P3182">
        <v>33.2914923291492</v>
      </c>
      <c r="Q3182">
        <v>-2.2645530335721E-2</v>
      </c>
    </row>
    <row r="3183" spans="1:17" hidden="1" x14ac:dyDescent="0.3">
      <c r="A3183" t="s">
        <v>6531</v>
      </c>
      <c r="B3183" t="s">
        <v>6532</v>
      </c>
      <c r="C3183" t="str">
        <f>IFERROR(VLOOKUP(Table1[[#This Row],[Ticker]],[1]!Table1[[Symbol]:[Industry]],2,FALSE),"-")</f>
        <v>-</v>
      </c>
      <c r="E3183">
        <v>65.730248669999995</v>
      </c>
      <c r="F3183">
        <v>29.17</v>
      </c>
      <c r="G3183">
        <v>23.919780135528001</v>
      </c>
      <c r="H3183">
        <v>5.3016432603726296</v>
      </c>
      <c r="I3183">
        <v>-22.7905038138639</v>
      </c>
      <c r="J3183">
        <v>-3.6884445820977199</v>
      </c>
      <c r="K3183">
        <v>27.4514992407512</v>
      </c>
      <c r="L3183">
        <v>25.040608966595201</v>
      </c>
      <c r="M3183">
        <v>44.991313404210203</v>
      </c>
      <c r="N3183">
        <v>1.2621153653402799</v>
      </c>
      <c r="O3183">
        <v>22.660267398011602</v>
      </c>
      <c r="P3183">
        <v>84.6202531645569</v>
      </c>
    </row>
    <row r="3184" spans="1:17" hidden="1" x14ac:dyDescent="0.3">
      <c r="A3184" t="s">
        <v>6533</v>
      </c>
      <c r="B3184" t="s">
        <v>6534</v>
      </c>
      <c r="C3184" t="str">
        <f>IFERROR(VLOOKUP(Table1[[#This Row],[Ticker]],[1]!Table1[[Symbol]:[Industry]],2,FALSE),"-")</f>
        <v>-</v>
      </c>
      <c r="D3184" t="s">
        <v>647</v>
      </c>
      <c r="E3184">
        <v>65.709745475000005</v>
      </c>
      <c r="F3184">
        <v>25.63</v>
      </c>
      <c r="G3184">
        <v>-32.129817468813997</v>
      </c>
      <c r="H3184">
        <v>-10.6170479962095</v>
      </c>
      <c r="I3184">
        <v>-44.3632821802818</v>
      </c>
      <c r="J3184">
        <v>-2.5774325901008801</v>
      </c>
      <c r="K3184">
        <v>26.987939894223601</v>
      </c>
      <c r="L3184">
        <v>29.2256040222343</v>
      </c>
      <c r="M3184">
        <v>30.9503584978739</v>
      </c>
      <c r="N3184">
        <v>1.29010043959022</v>
      </c>
      <c r="O3184">
        <v>63.480296527506802</v>
      </c>
      <c r="P3184">
        <v>13.4070796460176</v>
      </c>
      <c r="Q3184">
        <v>-8.5054263101132996E-2</v>
      </c>
    </row>
    <row r="3185" spans="1:17" hidden="1" x14ac:dyDescent="0.3">
      <c r="A3185" t="s">
        <v>6535</v>
      </c>
      <c r="B3185" t="s">
        <v>6536</v>
      </c>
      <c r="C3185" t="str">
        <f>IFERROR(VLOOKUP(Table1[[#This Row],[Ticker]],[1]!Table1[[Symbol]:[Industry]],2,FALSE),"-")</f>
        <v>-</v>
      </c>
      <c r="D3185" t="s">
        <v>1394</v>
      </c>
      <c r="E3185">
        <v>65.471999999999994</v>
      </c>
      <c r="F3185">
        <v>35.200000000000003</v>
      </c>
      <c r="G3185">
        <v>50.4180805677954</v>
      </c>
      <c r="H3185">
        <v>-2.97822190831684</v>
      </c>
      <c r="I3185">
        <v>47.436658458694097</v>
      </c>
      <c r="J3185">
        <v>-8.7533093093935097</v>
      </c>
      <c r="K3185">
        <v>29.915680312271501</v>
      </c>
      <c r="L3185">
        <v>24.899542758389298</v>
      </c>
      <c r="M3185">
        <v>57.375150577170103</v>
      </c>
      <c r="N3185">
        <v>0.86403594785707305</v>
      </c>
      <c r="O3185">
        <v>8.6079545454545308</v>
      </c>
      <c r="P3185">
        <v>95.5555555555555</v>
      </c>
      <c r="Q3185">
        <v>3.7204639269599999E-3</v>
      </c>
    </row>
    <row r="3186" spans="1:17" hidden="1" x14ac:dyDescent="0.3">
      <c r="A3186" t="s">
        <v>6537</v>
      </c>
      <c r="B3186" t="s">
        <v>6538</v>
      </c>
      <c r="C3186" t="str">
        <f>IFERROR(VLOOKUP(Table1[[#This Row],[Ticker]],[1]!Table1[[Symbol]:[Industry]],2,FALSE),"-")</f>
        <v>-</v>
      </c>
      <c r="D3186" t="s">
        <v>1726</v>
      </c>
      <c r="E3186">
        <v>65.404038600000007</v>
      </c>
      <c r="F3186">
        <v>0.75</v>
      </c>
      <c r="G3186">
        <v>-31.919963454215502</v>
      </c>
      <c r="H3186">
        <v>10.8473680621846</v>
      </c>
      <c r="I3186">
        <v>-43.083056272021501</v>
      </c>
      <c r="J3186">
        <v>4.6635706814367399</v>
      </c>
      <c r="K3186">
        <v>0.68474941880264495</v>
      </c>
      <c r="L3186">
        <v>0.82682008408901597</v>
      </c>
      <c r="M3186">
        <v>96.301480477870001</v>
      </c>
      <c r="N3186">
        <v>0.55604132807015305</v>
      </c>
      <c r="O3186">
        <v>53.3333333333333</v>
      </c>
      <c r="P3186">
        <v>50</v>
      </c>
      <c r="Q3186">
        <v>-1.7177424147440001E-2</v>
      </c>
    </row>
    <row r="3187" spans="1:17" hidden="1" x14ac:dyDescent="0.3">
      <c r="A3187" t="s">
        <v>6539</v>
      </c>
      <c r="B3187" t="s">
        <v>6540</v>
      </c>
      <c r="C3187" t="str">
        <f>IFERROR(VLOOKUP(Table1[[#This Row],[Ticker]],[1]!Table1[[Symbol]:[Industry]],2,FALSE),"-")</f>
        <v>-</v>
      </c>
      <c r="D3187" t="s">
        <v>557</v>
      </c>
      <c r="E3187">
        <v>65.337119215000001</v>
      </c>
      <c r="F3187">
        <v>95.77</v>
      </c>
      <c r="G3187">
        <v>332.55970161755403</v>
      </c>
      <c r="H3187">
        <v>-1.1185410287244499</v>
      </c>
      <c r="I3187">
        <v>91.037618152835293</v>
      </c>
      <c r="J3187">
        <v>2.9392530474063698</v>
      </c>
      <c r="K3187">
        <v>81.590449926787997</v>
      </c>
      <c r="L3187">
        <v>58.524455135802199</v>
      </c>
      <c r="M3187">
        <v>75.103802955027902</v>
      </c>
      <c r="N3187">
        <v>1.0940296765961</v>
      </c>
      <c r="O3187">
        <v>2.2971703038529898</v>
      </c>
      <c r="P3187">
        <v>382.225579053373</v>
      </c>
      <c r="Q3187">
        <v>0.131326478817135</v>
      </c>
    </row>
    <row r="3188" spans="1:17" hidden="1" x14ac:dyDescent="0.3">
      <c r="A3188" t="s">
        <v>6541</v>
      </c>
      <c r="B3188" t="s">
        <v>6542</v>
      </c>
      <c r="C3188" t="str">
        <f>IFERROR(VLOOKUP(Table1[[#This Row],[Ticker]],[1]!Table1[[Symbol]:[Industry]],2,FALSE),"-")</f>
        <v>-</v>
      </c>
      <c r="D3188" t="s">
        <v>253</v>
      </c>
      <c r="E3188">
        <v>65.181718325999995</v>
      </c>
      <c r="F3188">
        <v>4.01</v>
      </c>
      <c r="G3188">
        <v>29.156291372039199</v>
      </c>
      <c r="H3188">
        <v>-5.2690324292158603</v>
      </c>
      <c r="I3188">
        <v>-19.502860723862501</v>
      </c>
      <c r="J3188">
        <v>-1.29702045156818</v>
      </c>
      <c r="K3188">
        <v>4.0905916173132297</v>
      </c>
      <c r="L3188">
        <v>3.7906234640502601</v>
      </c>
      <c r="M3188">
        <v>37.292455773416897</v>
      </c>
      <c r="N3188">
        <v>0.59875583425216305</v>
      </c>
      <c r="O3188">
        <v>31.920199501246799</v>
      </c>
      <c r="P3188">
        <v>64.344262295081904</v>
      </c>
      <c r="Q3188">
        <v>3.4083169838591998E-2</v>
      </c>
    </row>
    <row r="3189" spans="1:17" hidden="1" x14ac:dyDescent="0.3">
      <c r="A3189" t="s">
        <v>6543</v>
      </c>
      <c r="B3189" t="s">
        <v>6544</v>
      </c>
      <c r="C3189" t="str">
        <f>IFERROR(VLOOKUP(Table1[[#This Row],[Ticker]],[1]!Table1[[Symbol]:[Industry]],2,FALSE),"-")</f>
        <v>-</v>
      </c>
      <c r="E3189">
        <v>65.14255</v>
      </c>
      <c r="F3189">
        <v>142.69999999999999</v>
      </c>
      <c r="G3189">
        <v>1273.3496443889201</v>
      </c>
      <c r="H3189">
        <v>-6.68823035165817</v>
      </c>
      <c r="I3189">
        <v>122.707907969508</v>
      </c>
      <c r="J3189">
        <v>-7.8657835259996496</v>
      </c>
      <c r="K3189">
        <v>135.999667672426</v>
      </c>
      <c r="L3189">
        <v>94.968116073745506</v>
      </c>
      <c r="M3189">
        <v>49.162727718635502</v>
      </c>
      <c r="N3189">
        <v>0.36349923472520601</v>
      </c>
      <c r="O3189">
        <v>11.107217939733699</v>
      </c>
      <c r="P3189">
        <v>1305.91133004926</v>
      </c>
      <c r="Q3189">
        <v>0.156370840159543</v>
      </c>
    </row>
    <row r="3190" spans="1:17" hidden="1" x14ac:dyDescent="0.3">
      <c r="A3190" t="s">
        <v>6545</v>
      </c>
      <c r="B3190" t="s">
        <v>6546</v>
      </c>
      <c r="C3190" t="str">
        <f>IFERROR(VLOOKUP(Table1[[#This Row],[Ticker]],[1]!Table1[[Symbol]:[Industry]],2,FALSE),"-")</f>
        <v>-</v>
      </c>
      <c r="D3190" t="s">
        <v>647</v>
      </c>
      <c r="E3190">
        <v>65</v>
      </c>
      <c r="F3190">
        <v>26</v>
      </c>
      <c r="G3190">
        <v>4.6558510821252996</v>
      </c>
      <c r="H3190">
        <v>-6.8184482643459701</v>
      </c>
      <c r="I3190">
        <v>-5.0123203059034402</v>
      </c>
      <c r="J3190">
        <v>-5.0507150328489701</v>
      </c>
      <c r="K3190">
        <v>24.194708201911901</v>
      </c>
      <c r="L3190">
        <v>23.866202638169302</v>
      </c>
      <c r="M3190">
        <v>65.987775196242296</v>
      </c>
      <c r="N3190">
        <v>0.83916083916083895</v>
      </c>
      <c r="O3190">
        <v>23.076923076922998</v>
      </c>
      <c r="P3190">
        <v>40.388768898488102</v>
      </c>
    </row>
    <row r="3191" spans="1:17" hidden="1" x14ac:dyDescent="0.3">
      <c r="A3191" t="s">
        <v>6547</v>
      </c>
      <c r="B3191" t="s">
        <v>6548</v>
      </c>
      <c r="C3191" t="str">
        <f>IFERROR(VLOOKUP(Table1[[#This Row],[Ticker]],[1]!Table1[[Symbol]:[Industry]],2,FALSE),"-")</f>
        <v>-</v>
      </c>
      <c r="D3191" t="s">
        <v>476</v>
      </c>
      <c r="E3191">
        <v>64.8</v>
      </c>
      <c r="F3191">
        <v>7.2</v>
      </c>
      <c r="G3191">
        <v>-1.10248940577264</v>
      </c>
      <c r="H3191">
        <v>-3.7689864046741599</v>
      </c>
      <c r="I3191">
        <v>-26.7578322003185</v>
      </c>
      <c r="J3191">
        <v>-6.9567553013053596</v>
      </c>
      <c r="K3191">
        <v>7.22173567420122</v>
      </c>
      <c r="L3191">
        <v>7.2027140313877496</v>
      </c>
      <c r="M3191">
        <v>54.132203447791397</v>
      </c>
      <c r="N3191">
        <v>1.5241724003753101</v>
      </c>
      <c r="O3191">
        <v>47.2222222222222</v>
      </c>
      <c r="P3191">
        <v>43.999999999999901</v>
      </c>
      <c r="Q3191">
        <v>2.1693668310791E-2</v>
      </c>
    </row>
    <row r="3192" spans="1:17" hidden="1" x14ac:dyDescent="0.3">
      <c r="A3192" t="s">
        <v>6549</v>
      </c>
      <c r="B3192" t="s">
        <v>6550</v>
      </c>
      <c r="C3192" t="str">
        <f>IFERROR(VLOOKUP(Table1[[#This Row],[Ticker]],[1]!Table1[[Symbol]:[Industry]],2,FALSE),"-")</f>
        <v>-</v>
      </c>
      <c r="E3192">
        <v>64.776942399999996</v>
      </c>
      <c r="F3192">
        <v>26.63</v>
      </c>
      <c r="G3192">
        <v>35.813334286299501</v>
      </c>
      <c r="H3192">
        <v>41.508082347898899</v>
      </c>
      <c r="I3192">
        <v>128.410335876819</v>
      </c>
      <c r="J3192">
        <v>3.4390808855183699</v>
      </c>
      <c r="K3192">
        <v>19.578981776413801</v>
      </c>
      <c r="L3192">
        <v>14.966096183740699</v>
      </c>
      <c r="M3192">
        <v>85.157520301005903</v>
      </c>
      <c r="N3192">
        <v>2.0533117932148599</v>
      </c>
      <c r="O3192">
        <v>0.93879083740142599</v>
      </c>
      <c r="P3192">
        <v>192.32853756449799</v>
      </c>
      <c r="Q3192">
        <v>2.9354226041785999E-2</v>
      </c>
    </row>
    <row r="3193" spans="1:17" hidden="1" x14ac:dyDescent="0.3">
      <c r="A3193" t="s">
        <v>6551</v>
      </c>
      <c r="B3193" t="s">
        <v>6552</v>
      </c>
      <c r="C3193" t="str">
        <f>IFERROR(VLOOKUP(Table1[[#This Row],[Ticker]],[1]!Table1[[Symbol]:[Industry]],2,FALSE),"-")</f>
        <v>-</v>
      </c>
      <c r="D3193" t="s">
        <v>550</v>
      </c>
      <c r="E3193">
        <v>64.676685239999998</v>
      </c>
      <c r="F3193">
        <v>26.64</v>
      </c>
      <c r="G3193">
        <v>6.276544718147</v>
      </c>
      <c r="H3193">
        <v>-13.8777672558126</v>
      </c>
      <c r="I3193">
        <v>-19.655520946274301</v>
      </c>
      <c r="J3193">
        <v>-2.73384712212814</v>
      </c>
      <c r="K3193">
        <v>27.893733045961</v>
      </c>
      <c r="L3193">
        <v>26.575173184679901</v>
      </c>
      <c r="M3193">
        <v>32.185648681768001</v>
      </c>
      <c r="N3193">
        <v>0.41250690807489099</v>
      </c>
      <c r="O3193">
        <v>35.172672672672597</v>
      </c>
      <c r="P3193">
        <v>38.031088082901498</v>
      </c>
      <c r="Q3193">
        <v>7.9532367874597998E-2</v>
      </c>
    </row>
    <row r="3194" spans="1:17" hidden="1" x14ac:dyDescent="0.3">
      <c r="A3194" t="s">
        <v>6553</v>
      </c>
      <c r="B3194" t="s">
        <v>6554</v>
      </c>
      <c r="C3194" t="str">
        <f>IFERROR(VLOOKUP(Table1[[#This Row],[Ticker]],[1]!Table1[[Symbol]:[Industry]],2,FALSE),"-")</f>
        <v>-</v>
      </c>
      <c r="E3194">
        <v>64.671021999999994</v>
      </c>
      <c r="F3194">
        <v>106.6</v>
      </c>
      <c r="G3194">
        <v>1816.0422405530701</v>
      </c>
      <c r="H3194">
        <v>-4.6243017988599098</v>
      </c>
      <c r="I3194">
        <v>38.3911693479292</v>
      </c>
      <c r="J3194">
        <v>-8.8007371001099894</v>
      </c>
      <c r="K3194">
        <v>111.276650527161</v>
      </c>
      <c r="L3194">
        <v>86.667221493466101</v>
      </c>
      <c r="M3194">
        <v>44.691855685928203</v>
      </c>
      <c r="N3194">
        <v>1.3711183233513899</v>
      </c>
      <c r="O3194">
        <v>38.649155722326398</v>
      </c>
      <c r="P3194">
        <v>1841.71220400728</v>
      </c>
      <c r="Q3194">
        <v>0.24373807371242201</v>
      </c>
    </row>
    <row r="3195" spans="1:17" hidden="1" x14ac:dyDescent="0.3">
      <c r="A3195" t="s">
        <v>6555</v>
      </c>
      <c r="B3195" t="s">
        <v>6556</v>
      </c>
      <c r="C3195" t="str">
        <f>IFERROR(VLOOKUP(Table1[[#This Row],[Ticker]],[1]!Table1[[Symbol]:[Industry]],2,FALSE),"-")</f>
        <v>-</v>
      </c>
      <c r="D3195" t="s">
        <v>21</v>
      </c>
      <c r="E3195">
        <v>64.653999999999996</v>
      </c>
      <c r="F3195">
        <v>37.869999999999997</v>
      </c>
      <c r="G3195">
        <v>-23.593044969752501</v>
      </c>
      <c r="H3195">
        <v>-18.707183630404501</v>
      </c>
      <c r="I3195">
        <v>-32.696409723549202</v>
      </c>
      <c r="J3195">
        <v>-4.5882695060609597</v>
      </c>
      <c r="K3195">
        <v>41.858988171847201</v>
      </c>
      <c r="L3195">
        <v>41.507400482617498</v>
      </c>
      <c r="M3195">
        <v>27.490737267093799</v>
      </c>
      <c r="N3195">
        <v>0.89579367784085695</v>
      </c>
      <c r="O3195">
        <v>58.5951940850277</v>
      </c>
      <c r="P3195">
        <v>41.576247811059503</v>
      </c>
      <c r="Q3195">
        <v>0.234833138855019</v>
      </c>
    </row>
    <row r="3196" spans="1:17" hidden="1" x14ac:dyDescent="0.3">
      <c r="A3196" t="s">
        <v>6557</v>
      </c>
      <c r="B3196" t="s">
        <v>6558</v>
      </c>
      <c r="C3196" t="str">
        <f>IFERROR(VLOOKUP(Table1[[#This Row],[Ticker]],[1]!Table1[[Symbol]:[Industry]],2,FALSE),"-")</f>
        <v>-</v>
      </c>
      <c r="E3196">
        <v>64.605696960000003</v>
      </c>
      <c r="F3196">
        <v>74.64</v>
      </c>
      <c r="G3196">
        <v>-57.3141486529031</v>
      </c>
      <c r="H3196">
        <v>-18.0687711783217</v>
      </c>
      <c r="I3196">
        <v>-43.2371675635735</v>
      </c>
      <c r="J3196">
        <v>-12.922060062088701</v>
      </c>
      <c r="M3196">
        <v>44.281700287738701</v>
      </c>
      <c r="O3196">
        <v>62.057877813504803</v>
      </c>
      <c r="P3196">
        <v>29.5833333333333</v>
      </c>
    </row>
    <row r="3197" spans="1:17" hidden="1" x14ac:dyDescent="0.3">
      <c r="A3197" t="s">
        <v>6559</v>
      </c>
      <c r="B3197" t="s">
        <v>6560</v>
      </c>
      <c r="C3197" t="str">
        <f>IFERROR(VLOOKUP(Table1[[#This Row],[Ticker]],[1]!Table1[[Symbol]:[Industry]],2,FALSE),"-")</f>
        <v>-</v>
      </c>
      <c r="D3197" t="s">
        <v>409</v>
      </c>
      <c r="E3197">
        <v>64.47</v>
      </c>
      <c r="F3197">
        <v>214.56</v>
      </c>
      <c r="G3197">
        <v>39.4396941063847</v>
      </c>
      <c r="H3197">
        <v>-5.9170326974158698</v>
      </c>
      <c r="I3197">
        <v>6.5928569386348901</v>
      </c>
      <c r="J3197">
        <v>-7.3398834403337503</v>
      </c>
      <c r="K3197">
        <v>207.59070550649801</v>
      </c>
      <c r="L3197">
        <v>183.66977966783099</v>
      </c>
      <c r="M3197">
        <v>51.290743693017603</v>
      </c>
      <c r="N3197">
        <v>0.61179265418236395</v>
      </c>
      <c r="O3197">
        <v>15.8650260999254</v>
      </c>
      <c r="P3197">
        <v>78.354114713216902</v>
      </c>
      <c r="Q3197">
        <v>7.8861229984084999E-2</v>
      </c>
    </row>
    <row r="3198" spans="1:17" hidden="1" x14ac:dyDescent="0.3">
      <c r="A3198" t="s">
        <v>6561</v>
      </c>
      <c r="B3198" t="s">
        <v>6562</v>
      </c>
      <c r="C3198" t="str">
        <f>IFERROR(VLOOKUP(Table1[[#This Row],[Ticker]],[1]!Table1[[Symbol]:[Industry]],2,FALSE),"-")</f>
        <v>-</v>
      </c>
      <c r="D3198" t="s">
        <v>557</v>
      </c>
      <c r="E3198">
        <v>64.427435250000002</v>
      </c>
      <c r="F3198">
        <v>1.37</v>
      </c>
      <c r="G3198">
        <v>24.047111402162098</v>
      </c>
      <c r="H3198">
        <v>-0.39806989401975601</v>
      </c>
      <c r="I3198">
        <v>-15.544121676811301</v>
      </c>
      <c r="J3198">
        <v>2.57247337294812</v>
      </c>
      <c r="K3198">
        <v>1.2760664319727799</v>
      </c>
      <c r="L3198">
        <v>1.15519269718685</v>
      </c>
      <c r="M3198">
        <v>53.547505370776499</v>
      </c>
      <c r="N3198">
        <v>4.8174141160588597</v>
      </c>
      <c r="O3198">
        <v>19.313364092799102</v>
      </c>
      <c r="P3198">
        <v>86.349976151023299</v>
      </c>
      <c r="Q3198">
        <v>0.118252131519427</v>
      </c>
    </row>
    <row r="3199" spans="1:17" hidden="1" x14ac:dyDescent="0.3">
      <c r="A3199" t="s">
        <v>6563</v>
      </c>
      <c r="B3199" t="s">
        <v>6564</v>
      </c>
      <c r="C3199" t="str">
        <f>IFERROR(VLOOKUP(Table1[[#This Row],[Ticker]],[1]!Table1[[Symbol]:[Industry]],2,FALSE),"-")</f>
        <v>-</v>
      </c>
      <c r="D3199" t="s">
        <v>258</v>
      </c>
      <c r="E3199">
        <v>64.327854015</v>
      </c>
      <c r="F3199">
        <v>21.15</v>
      </c>
      <c r="G3199">
        <v>-12.869963454215499</v>
      </c>
      <c r="H3199">
        <v>-7.90806672042405</v>
      </c>
      <c r="I3199">
        <v>-26.664874453839701</v>
      </c>
      <c r="J3199">
        <v>-2.1164343934173502</v>
      </c>
      <c r="K3199">
        <v>22.284527278370899</v>
      </c>
      <c r="L3199">
        <v>22.420663816079099</v>
      </c>
      <c r="M3199">
        <v>39.654844515947801</v>
      </c>
      <c r="N3199">
        <v>1.0472461178464201</v>
      </c>
      <c r="O3199">
        <v>66.430260047281294</v>
      </c>
      <c r="Q3199">
        <v>4.2354539725169997E-2</v>
      </c>
    </row>
    <row r="3200" spans="1:17" hidden="1" x14ac:dyDescent="0.3">
      <c r="A3200" t="s">
        <v>6565</v>
      </c>
      <c r="B3200" t="s">
        <v>6566</v>
      </c>
      <c r="C3200" t="str">
        <f>IFERROR(VLOOKUP(Table1[[#This Row],[Ticker]],[1]!Table1[[Symbol]:[Industry]],2,FALSE),"-")</f>
        <v>-</v>
      </c>
      <c r="D3200" t="s">
        <v>409</v>
      </c>
      <c r="E3200">
        <v>64.125360000000001</v>
      </c>
      <c r="F3200">
        <v>110.5</v>
      </c>
      <c r="G3200">
        <v>139.89119972771101</v>
      </c>
      <c r="H3200">
        <v>-18.017631937815299</v>
      </c>
      <c r="I3200">
        <v>62.833124600831802</v>
      </c>
      <c r="J3200">
        <v>5.4294027874750297</v>
      </c>
      <c r="K3200">
        <v>106.471613846184</v>
      </c>
      <c r="L3200">
        <v>82.723529847211907</v>
      </c>
      <c r="M3200">
        <v>60.1649417086794</v>
      </c>
      <c r="N3200">
        <v>0.16305288494529499</v>
      </c>
      <c r="O3200">
        <v>25.837104072398201</v>
      </c>
      <c r="P3200">
        <v>181.098957008394</v>
      </c>
      <c r="Q3200">
        <v>6.3292013200610994E-2</v>
      </c>
    </row>
    <row r="3201" spans="1:17" hidden="1" x14ac:dyDescent="0.3">
      <c r="A3201" t="s">
        <v>6567</v>
      </c>
      <c r="B3201" t="s">
        <v>6568</v>
      </c>
      <c r="C3201" t="str">
        <f>IFERROR(VLOOKUP(Table1[[#This Row],[Ticker]],[1]!Table1[[Symbol]:[Industry]],2,FALSE),"-")</f>
        <v>-</v>
      </c>
      <c r="E3201">
        <v>64.041600000000003</v>
      </c>
      <c r="F3201">
        <v>5.6</v>
      </c>
      <c r="G3201">
        <v>-79.003296787548805</v>
      </c>
      <c r="H3201">
        <v>-5.7759680443045402</v>
      </c>
      <c r="I3201">
        <v>-16.1884737747225</v>
      </c>
      <c r="J3201">
        <v>-8.3715873069922697</v>
      </c>
      <c r="K3201">
        <v>5.8148695154045296</v>
      </c>
      <c r="L3201">
        <v>6.6157163236769199</v>
      </c>
      <c r="M3201">
        <v>39.0167607725746</v>
      </c>
      <c r="N3201">
        <v>3.4955831111182998</v>
      </c>
      <c r="O3201">
        <v>172.142857142857</v>
      </c>
      <c r="P3201">
        <v>39.3034825870646</v>
      </c>
      <c r="Q3201">
        <v>7.6186473312072997E-2</v>
      </c>
    </row>
    <row r="3202" spans="1:17" hidden="1" x14ac:dyDescent="0.3">
      <c r="A3202" t="s">
        <v>6569</v>
      </c>
      <c r="B3202" t="s">
        <v>6570</v>
      </c>
      <c r="C3202" t="str">
        <f>IFERROR(VLOOKUP(Table1[[#This Row],[Ticker]],[1]!Table1[[Symbol]:[Industry]],2,FALSE),"-")</f>
        <v>-</v>
      </c>
      <c r="D3202" t="s">
        <v>871</v>
      </c>
      <c r="E3202">
        <v>64.035600000000002</v>
      </c>
      <c r="F3202">
        <v>62.05</v>
      </c>
      <c r="G3202">
        <v>-23.445910735928901</v>
      </c>
      <c r="H3202">
        <v>1.90106842319547</v>
      </c>
      <c r="I3202">
        <v>-29.4586780134969</v>
      </c>
      <c r="J3202">
        <v>14.604862266563901</v>
      </c>
      <c r="K3202">
        <v>56.487561177504901</v>
      </c>
      <c r="L3202">
        <v>54.430702755354901</v>
      </c>
      <c r="M3202">
        <v>85.026106315211393</v>
      </c>
      <c r="N3202">
        <v>2.1692370497542202</v>
      </c>
      <c r="O3202">
        <v>35.3746978243352</v>
      </c>
      <c r="P3202">
        <v>34.598698481561797</v>
      </c>
    </row>
    <row r="3203" spans="1:17" hidden="1" x14ac:dyDescent="0.3">
      <c r="A3203" t="s">
        <v>6571</v>
      </c>
      <c r="B3203" t="s">
        <v>6572</v>
      </c>
      <c r="C3203" t="str">
        <f>IFERROR(VLOOKUP(Table1[[#This Row],[Ticker]],[1]!Table1[[Symbol]:[Industry]],2,FALSE),"-")</f>
        <v>-</v>
      </c>
      <c r="D3203" t="s">
        <v>78</v>
      </c>
      <c r="E3203">
        <v>63.991979999999998</v>
      </c>
      <c r="F3203">
        <v>95.94</v>
      </c>
      <c r="G3203">
        <v>75.210724320999304</v>
      </c>
      <c r="H3203">
        <v>-7.7684762918336698</v>
      </c>
      <c r="I3203">
        <v>-32.580383352387997</v>
      </c>
      <c r="J3203">
        <v>1.28884281218213</v>
      </c>
      <c r="K3203">
        <v>100.31882575900801</v>
      </c>
      <c r="L3203">
        <v>89.0285926377816</v>
      </c>
      <c r="M3203">
        <v>44.0889667753883</v>
      </c>
      <c r="N3203">
        <v>0.91498697645673999</v>
      </c>
      <c r="O3203">
        <v>64.269335001042293</v>
      </c>
      <c r="P3203">
        <v>159.85915492957699</v>
      </c>
    </row>
    <row r="3204" spans="1:17" hidden="1" x14ac:dyDescent="0.3">
      <c r="A3204" t="s">
        <v>6573</v>
      </c>
      <c r="B3204" t="s">
        <v>6574</v>
      </c>
      <c r="C3204" t="str">
        <f>IFERROR(VLOOKUP(Table1[[#This Row],[Ticker]],[1]!Table1[[Symbol]:[Industry]],2,FALSE),"-")</f>
        <v>-</v>
      </c>
      <c r="D3204" t="s">
        <v>75</v>
      </c>
      <c r="E3204">
        <v>63.863326800000003</v>
      </c>
      <c r="F3204">
        <v>63.7</v>
      </c>
      <c r="G3204">
        <v>62.014185043132699</v>
      </c>
      <c r="H3204">
        <v>-15.105391135139699</v>
      </c>
      <c r="I3204">
        <v>-6.8386449456429697</v>
      </c>
      <c r="J3204">
        <v>7.0621881929574704</v>
      </c>
      <c r="K3204">
        <v>71.643151095719503</v>
      </c>
      <c r="L3204">
        <v>67.323627499748099</v>
      </c>
      <c r="M3204">
        <v>41.818253621863803</v>
      </c>
      <c r="N3204">
        <v>1.004643350634</v>
      </c>
      <c r="O3204">
        <v>41.287284144426899</v>
      </c>
      <c r="P3204">
        <v>96</v>
      </c>
      <c r="Q3204">
        <v>1.4573887899994999E-2</v>
      </c>
    </row>
    <row r="3205" spans="1:17" hidden="1" x14ac:dyDescent="0.3">
      <c r="A3205" t="s">
        <v>6575</v>
      </c>
      <c r="B3205" t="s">
        <v>6576</v>
      </c>
      <c r="C3205" t="str">
        <f>IFERROR(VLOOKUP(Table1[[#This Row],[Ticker]],[1]!Table1[[Symbol]:[Industry]],2,FALSE),"-")</f>
        <v>-</v>
      </c>
      <c r="E3205">
        <v>63.841799999999999</v>
      </c>
      <c r="F3205">
        <v>113.8</v>
      </c>
      <c r="G3205">
        <v>138.79668771938401</v>
      </c>
      <c r="H3205">
        <v>-23.755473253040499</v>
      </c>
      <c r="I3205">
        <v>7.8724789799961501</v>
      </c>
      <c r="J3205">
        <v>-6.5923816995156503</v>
      </c>
      <c r="K3205">
        <v>109.985979186135</v>
      </c>
      <c r="L3205">
        <v>96.898384494951998</v>
      </c>
      <c r="M3205">
        <v>39.1887248743501</v>
      </c>
      <c r="N3205">
        <v>0.62282798172906795</v>
      </c>
      <c r="O3205">
        <v>40.579964850615099</v>
      </c>
      <c r="P3205">
        <v>164.46665117359899</v>
      </c>
    </row>
    <row r="3206" spans="1:17" hidden="1" x14ac:dyDescent="0.3">
      <c r="A3206" t="s">
        <v>6577</v>
      </c>
      <c r="B3206" t="s">
        <v>6578</v>
      </c>
      <c r="C3206" t="str">
        <f>IFERROR(VLOOKUP(Table1[[#This Row],[Ticker]],[1]!Table1[[Symbol]:[Industry]],2,FALSE),"-")</f>
        <v>-</v>
      </c>
      <c r="D3206" t="s">
        <v>253</v>
      </c>
      <c r="E3206">
        <v>63.802608599999999</v>
      </c>
      <c r="F3206">
        <v>939</v>
      </c>
      <c r="G3206">
        <v>107.91212609802299</v>
      </c>
      <c r="H3206">
        <v>15.573778327063399</v>
      </c>
      <c r="I3206">
        <v>79.201656986322504</v>
      </c>
      <c r="J3206">
        <v>-9.0305130126469599</v>
      </c>
      <c r="K3206">
        <v>859.81153224079196</v>
      </c>
      <c r="L3206">
        <v>667.376448340872</v>
      </c>
      <c r="M3206">
        <v>44.313430942804303</v>
      </c>
      <c r="N3206">
        <v>0.88878589714036105</v>
      </c>
      <c r="O3206">
        <v>44.275825346112804</v>
      </c>
      <c r="P3206">
        <v>154.47154471544701</v>
      </c>
      <c r="Q3206">
        <v>0.101428746326733</v>
      </c>
    </row>
    <row r="3207" spans="1:17" hidden="1" x14ac:dyDescent="0.3">
      <c r="A3207" t="s">
        <v>6579</v>
      </c>
      <c r="B3207" t="s">
        <v>6580</v>
      </c>
      <c r="C3207" t="str">
        <f>IFERROR(VLOOKUP(Table1[[#This Row],[Ticker]],[1]!Table1[[Symbol]:[Industry]],2,FALSE),"-")</f>
        <v>-</v>
      </c>
      <c r="D3207" t="s">
        <v>422</v>
      </c>
      <c r="E3207">
        <v>63.379527400000001</v>
      </c>
      <c r="F3207">
        <v>14.06</v>
      </c>
      <c r="G3207">
        <v>63.3085311694403</v>
      </c>
      <c r="H3207">
        <v>-12.8100105181391</v>
      </c>
      <c r="I3207">
        <v>91.914316297605396</v>
      </c>
      <c r="J3207">
        <v>1.5187294115954599</v>
      </c>
      <c r="K3207">
        <v>14.9422694799014</v>
      </c>
      <c r="L3207">
        <v>11.6192215840922</v>
      </c>
      <c r="M3207">
        <v>36.9658972406244</v>
      </c>
      <c r="N3207">
        <v>0.46187238591818702</v>
      </c>
      <c r="O3207">
        <v>29.089615931721099</v>
      </c>
      <c r="P3207">
        <v>181.2</v>
      </c>
    </row>
    <row r="3208" spans="1:17" hidden="1" x14ac:dyDescent="0.3">
      <c r="A3208" t="s">
        <v>6581</v>
      </c>
      <c r="B3208" t="s">
        <v>6582</v>
      </c>
      <c r="C3208" t="str">
        <f>IFERROR(VLOOKUP(Table1[[#This Row],[Ticker]],[1]!Table1[[Symbol]:[Industry]],2,FALSE),"-")</f>
        <v>-</v>
      </c>
      <c r="D3208" t="s">
        <v>46</v>
      </c>
      <c r="E3208">
        <v>63.354772599999997</v>
      </c>
      <c r="F3208">
        <v>33.01</v>
      </c>
      <c r="G3208">
        <v>46.976480060428699</v>
      </c>
      <c r="H3208">
        <v>38.908374888123198</v>
      </c>
      <c r="I3208">
        <v>2.9170695101865798</v>
      </c>
      <c r="J3208">
        <v>-2.1663932477638399</v>
      </c>
      <c r="K3208">
        <v>27.519828956716999</v>
      </c>
      <c r="L3208">
        <v>25.796974946107198</v>
      </c>
      <c r="M3208">
        <v>65.498843277793895</v>
      </c>
      <c r="N3208">
        <v>3.9470364057682299</v>
      </c>
      <c r="O3208">
        <v>39.321417752196297</v>
      </c>
      <c r="P3208">
        <v>81.373626373626294</v>
      </c>
      <c r="Q3208">
        <v>6.0406856388906999E-2</v>
      </c>
    </row>
    <row r="3209" spans="1:17" hidden="1" x14ac:dyDescent="0.3">
      <c r="A3209" t="s">
        <v>6583</v>
      </c>
      <c r="B3209" t="s">
        <v>6584</v>
      </c>
      <c r="C3209" t="str">
        <f>IFERROR(VLOOKUP(Table1[[#This Row],[Ticker]],[1]!Table1[[Symbol]:[Industry]],2,FALSE),"-")</f>
        <v>-</v>
      </c>
      <c r="E3209">
        <v>63.318995999999999</v>
      </c>
      <c r="F3209">
        <v>70.2</v>
      </c>
      <c r="G3209">
        <v>138.239810981874</v>
      </c>
      <c r="H3209">
        <v>-7.0258071202971202</v>
      </c>
      <c r="I3209">
        <v>38.096827673819803</v>
      </c>
      <c r="J3209">
        <v>1.96466958253562</v>
      </c>
      <c r="K3209">
        <v>71.5038015627254</v>
      </c>
      <c r="L3209">
        <v>61.995659324917902</v>
      </c>
      <c r="M3209">
        <v>64.749436408669297</v>
      </c>
      <c r="N3209">
        <v>0.96555618294748702</v>
      </c>
      <c r="O3209">
        <v>272.50712250712201</v>
      </c>
      <c r="P3209">
        <v>185.327191437474</v>
      </c>
      <c r="Q3209">
        <v>0.138657615292541</v>
      </c>
    </row>
    <row r="3210" spans="1:17" hidden="1" x14ac:dyDescent="0.3">
      <c r="A3210" t="s">
        <v>6585</v>
      </c>
      <c r="B3210" t="s">
        <v>6586</v>
      </c>
      <c r="C3210" t="str">
        <f>IFERROR(VLOOKUP(Table1[[#This Row],[Ticker]],[1]!Table1[[Symbol]:[Industry]],2,FALSE),"-")</f>
        <v>-</v>
      </c>
      <c r="E3210">
        <v>63.232009920000003</v>
      </c>
      <c r="F3210">
        <v>1.44</v>
      </c>
      <c r="G3210">
        <v>-57.745435152328703</v>
      </c>
      <c r="H3210">
        <v>9.7261848560777597</v>
      </c>
      <c r="I3210">
        <v>-25.550588739553898</v>
      </c>
      <c r="J3210">
        <v>-10.6892692497164</v>
      </c>
      <c r="K3210">
        <v>1.36458403489195</v>
      </c>
      <c r="L3210">
        <v>1.58833291914694</v>
      </c>
      <c r="M3210">
        <v>52.574580283703803</v>
      </c>
      <c r="N3210">
        <v>2.55237052203245</v>
      </c>
      <c r="O3210">
        <v>50.6944444444444</v>
      </c>
      <c r="P3210">
        <v>25.2173913043478</v>
      </c>
      <c r="Q3210">
        <v>-9.3427670726401998E-2</v>
      </c>
    </row>
    <row r="3211" spans="1:17" hidden="1" x14ac:dyDescent="0.3">
      <c r="A3211" t="s">
        <v>6587</v>
      </c>
      <c r="B3211" t="s">
        <v>6588</v>
      </c>
      <c r="C3211" t="str">
        <f>IFERROR(VLOOKUP(Table1[[#This Row],[Ticker]],[1]!Table1[[Symbol]:[Industry]],2,FALSE),"-")</f>
        <v>-</v>
      </c>
      <c r="D3211" t="s">
        <v>143</v>
      </c>
      <c r="E3211">
        <v>62.978999999999999</v>
      </c>
      <c r="F3211">
        <v>299.89999999999998</v>
      </c>
      <c r="G3211">
        <v>-62.199063983316002</v>
      </c>
      <c r="H3211">
        <v>-0.343161560795607</v>
      </c>
      <c r="I3211">
        <v>-36.0925470945214</v>
      </c>
      <c r="J3211">
        <v>8.7040019482830999</v>
      </c>
      <c r="K3211">
        <v>303.22466644670197</v>
      </c>
      <c r="M3211">
        <v>83.677888800474307</v>
      </c>
      <c r="N3211">
        <v>0.53854166666666603</v>
      </c>
      <c r="O3211">
        <v>66.722240746915602</v>
      </c>
      <c r="P3211">
        <v>21.392430682048101</v>
      </c>
    </row>
    <row r="3212" spans="1:17" hidden="1" x14ac:dyDescent="0.3">
      <c r="A3212" t="s">
        <v>6589</v>
      </c>
      <c r="B3212" t="s">
        <v>6590</v>
      </c>
      <c r="C3212" t="str">
        <f>IFERROR(VLOOKUP(Table1[[#This Row],[Ticker]],[1]!Table1[[Symbol]:[Industry]],2,FALSE),"-")</f>
        <v>-</v>
      </c>
      <c r="D3212" t="s">
        <v>384</v>
      </c>
      <c r="E3212">
        <v>62.87712732</v>
      </c>
      <c r="F3212">
        <v>13.55</v>
      </c>
      <c r="G3212">
        <v>-1.92567121677261</v>
      </c>
      <c r="H3212">
        <v>-5.2127298348421798</v>
      </c>
      <c r="I3212">
        <v>-19.7108203997856</v>
      </c>
      <c r="J3212">
        <v>-4.6321757070062803</v>
      </c>
      <c r="K3212">
        <v>13.7301341780681</v>
      </c>
      <c r="L3212">
        <v>13.498869055791999</v>
      </c>
      <c r="M3212">
        <v>39.574754913638998</v>
      </c>
      <c r="N3212">
        <v>0.93425569904493999</v>
      </c>
      <c r="O3212">
        <v>24.7232472324723</v>
      </c>
      <c r="P3212">
        <v>47.282608695652101</v>
      </c>
      <c r="Q3212">
        <v>7.9200033960320007E-3</v>
      </c>
    </row>
    <row r="3213" spans="1:17" hidden="1" x14ac:dyDescent="0.3">
      <c r="A3213" t="s">
        <v>6591</v>
      </c>
      <c r="B3213" t="s">
        <v>6592</v>
      </c>
      <c r="C3213" t="str">
        <f>IFERROR(VLOOKUP(Table1[[#This Row],[Ticker]],[1]!Table1[[Symbol]:[Industry]],2,FALSE),"-")</f>
        <v>-</v>
      </c>
      <c r="E3213">
        <v>62.777160000000002</v>
      </c>
      <c r="F3213">
        <v>166.5</v>
      </c>
      <c r="G3213">
        <v>-12.404657331766501</v>
      </c>
      <c r="H3213">
        <v>-8.4726466005719701</v>
      </c>
      <c r="I3213">
        <v>3.56271175305685</v>
      </c>
      <c r="J3213">
        <v>-10.33248298865</v>
      </c>
      <c r="K3213">
        <v>167.23376982319601</v>
      </c>
      <c r="L3213">
        <v>158.08576637035699</v>
      </c>
      <c r="M3213">
        <v>37.4664114664157</v>
      </c>
      <c r="N3213">
        <v>2.2845061914829299</v>
      </c>
      <c r="O3213">
        <v>34.204204204204203</v>
      </c>
      <c r="P3213">
        <v>32.669322709163303</v>
      </c>
    </row>
    <row r="3214" spans="1:17" hidden="1" x14ac:dyDescent="0.3">
      <c r="A3214" t="s">
        <v>6593</v>
      </c>
      <c r="B3214" t="s">
        <v>6594</v>
      </c>
      <c r="C3214" t="str">
        <f>IFERROR(VLOOKUP(Table1[[#This Row],[Ticker]],[1]!Table1[[Symbol]:[Industry]],2,FALSE),"-")</f>
        <v>-</v>
      </c>
      <c r="E3214">
        <v>62.75412</v>
      </c>
      <c r="F3214">
        <v>69.959999999999994</v>
      </c>
      <c r="G3214">
        <v>-34.977715593183603</v>
      </c>
      <c r="H3214">
        <v>3.6191934590100399</v>
      </c>
      <c r="I3214">
        <v>-34.638368429743302</v>
      </c>
      <c r="J3214">
        <v>-4.5141020840222703</v>
      </c>
      <c r="K3214">
        <v>65.381267003852301</v>
      </c>
      <c r="L3214">
        <v>70.712007037349807</v>
      </c>
      <c r="M3214">
        <v>54.347593019304597</v>
      </c>
      <c r="N3214">
        <v>1.84556600252367</v>
      </c>
      <c r="O3214">
        <v>41.981132075471699</v>
      </c>
      <c r="P3214">
        <v>50.290010741138502</v>
      </c>
      <c r="Q3214">
        <v>0.114917686976724</v>
      </c>
    </row>
    <row r="3215" spans="1:17" hidden="1" x14ac:dyDescent="0.3">
      <c r="A3215" t="s">
        <v>6595</v>
      </c>
      <c r="B3215" t="s">
        <v>6596</v>
      </c>
      <c r="C3215" t="str">
        <f>IFERROR(VLOOKUP(Table1[[#This Row],[Ticker]],[1]!Table1[[Symbol]:[Industry]],2,FALSE),"-")</f>
        <v>-</v>
      </c>
      <c r="D3215" t="s">
        <v>1391</v>
      </c>
      <c r="E3215">
        <v>62.654260000000001</v>
      </c>
      <c r="F3215">
        <v>83.45</v>
      </c>
      <c r="G3215">
        <v>-31.376178143480999</v>
      </c>
      <c r="H3215">
        <v>20.416166511797002</v>
      </c>
      <c r="I3215">
        <v>3.0501940393109899</v>
      </c>
      <c r="J3215">
        <v>-0.11321503284897801</v>
      </c>
      <c r="K3215">
        <v>70.515742297617393</v>
      </c>
      <c r="L3215">
        <v>69.742381340978696</v>
      </c>
      <c r="M3215">
        <v>64.457976263054704</v>
      </c>
      <c r="N3215">
        <v>2.1082304526748898</v>
      </c>
      <c r="O3215">
        <v>25.464349910125801</v>
      </c>
      <c r="P3215">
        <v>54.823747680890499</v>
      </c>
      <c r="Q3215">
        <v>6.9379493163002001E-2</v>
      </c>
    </row>
    <row r="3216" spans="1:17" hidden="1" x14ac:dyDescent="0.3">
      <c r="A3216" t="s">
        <v>6597</v>
      </c>
      <c r="B3216" t="s">
        <v>6598</v>
      </c>
      <c r="C3216" t="str">
        <f>IFERROR(VLOOKUP(Table1[[#This Row],[Ticker]],[1]!Table1[[Symbol]:[Industry]],2,FALSE),"-")</f>
        <v>-</v>
      </c>
      <c r="D3216" t="s">
        <v>550</v>
      </c>
      <c r="E3216">
        <v>62.599748400000003</v>
      </c>
      <c r="F3216">
        <v>61.32</v>
      </c>
      <c r="G3216">
        <v>83.684765122090297</v>
      </c>
      <c r="H3216">
        <v>14.964694701062999</v>
      </c>
      <c r="I3216">
        <v>50.273587084621802</v>
      </c>
      <c r="J3216">
        <v>-6.7223568238937501</v>
      </c>
      <c r="K3216">
        <v>56.558568203926598</v>
      </c>
      <c r="L3216">
        <v>44.014954114066498</v>
      </c>
      <c r="M3216">
        <v>40.511029174888698</v>
      </c>
      <c r="N3216">
        <v>0.42039387356994201</v>
      </c>
      <c r="O3216">
        <v>28.5877364644487</v>
      </c>
      <c r="P3216">
        <v>131.483578708946</v>
      </c>
      <c r="Q3216">
        <v>5.8316281431952999E-2</v>
      </c>
    </row>
    <row r="3217" spans="1:17" hidden="1" x14ac:dyDescent="0.3">
      <c r="A3217" t="s">
        <v>6599</v>
      </c>
      <c r="B3217" t="s">
        <v>6600</v>
      </c>
      <c r="C3217" t="str">
        <f>IFERROR(VLOOKUP(Table1[[#This Row],[Ticker]],[1]!Table1[[Symbol]:[Industry]],2,FALSE),"-")</f>
        <v>-</v>
      </c>
      <c r="D3217" t="s">
        <v>901</v>
      </c>
      <c r="E3217">
        <v>62.4429509</v>
      </c>
      <c r="F3217">
        <v>52.25</v>
      </c>
      <c r="G3217">
        <v>-27.713458017395102</v>
      </c>
      <c r="H3217">
        <v>1.1282108532733299</v>
      </c>
      <c r="I3217">
        <v>-9.2937581384610795</v>
      </c>
      <c r="J3217">
        <v>1.7440626089298801</v>
      </c>
      <c r="K3217">
        <v>48.255003610381401</v>
      </c>
      <c r="L3217">
        <v>48.914688465935498</v>
      </c>
      <c r="M3217">
        <v>68.300033470652707</v>
      </c>
      <c r="N3217">
        <v>2.0524759629415601</v>
      </c>
      <c r="O3217">
        <v>10.047846889952099</v>
      </c>
      <c r="P3217">
        <v>46.522714526079596</v>
      </c>
      <c r="Q3217">
        <v>-0.137701037862449</v>
      </c>
    </row>
    <row r="3218" spans="1:17" hidden="1" x14ac:dyDescent="0.3">
      <c r="A3218" t="s">
        <v>6601</v>
      </c>
      <c r="B3218" t="s">
        <v>6602</v>
      </c>
      <c r="C3218" t="str">
        <f>IFERROR(VLOOKUP(Table1[[#This Row],[Ticker]],[1]!Table1[[Symbol]:[Industry]],2,FALSE),"-")</f>
        <v>-</v>
      </c>
      <c r="D3218" t="s">
        <v>557</v>
      </c>
      <c r="E3218">
        <v>62.4</v>
      </c>
      <c r="F3218">
        <v>26</v>
      </c>
      <c r="G3218">
        <v>-20.406805559478698</v>
      </c>
      <c r="H3218">
        <v>-17.710965271148599</v>
      </c>
      <c r="I3218">
        <v>-18.374556483135802</v>
      </c>
      <c r="J3218">
        <v>-3.5880284656847898</v>
      </c>
      <c r="K3218">
        <v>28.786055350432601</v>
      </c>
      <c r="L3218">
        <v>28.7505136185159</v>
      </c>
      <c r="M3218">
        <v>16.0664395033766</v>
      </c>
      <c r="N3218">
        <v>1.7582165381920101</v>
      </c>
      <c r="O3218">
        <v>41.923076923076898</v>
      </c>
      <c r="P3218">
        <v>10.6382978723404</v>
      </c>
      <c r="Q3218">
        <v>8.2109834436759996E-2</v>
      </c>
    </row>
    <row r="3219" spans="1:17" hidden="1" x14ac:dyDescent="0.3">
      <c r="A3219" t="s">
        <v>6603</v>
      </c>
      <c r="B3219" t="s">
        <v>6604</v>
      </c>
      <c r="C3219" t="str">
        <f>IFERROR(VLOOKUP(Table1[[#This Row],[Ticker]],[1]!Table1[[Symbol]:[Industry]],2,FALSE),"-")</f>
        <v>-</v>
      </c>
      <c r="E3219">
        <v>62.392125</v>
      </c>
      <c r="F3219">
        <v>51</v>
      </c>
      <c r="G3219">
        <v>-7.0653122914248403</v>
      </c>
      <c r="H3219">
        <v>2.5907891148162099</v>
      </c>
      <c r="I3219">
        <v>-17.6868928024635</v>
      </c>
      <c r="J3219">
        <v>8.7447639768388505</v>
      </c>
      <c r="K3219">
        <v>49.116304876201902</v>
      </c>
      <c r="L3219">
        <v>50.851934733606299</v>
      </c>
      <c r="M3219">
        <v>65.061030531138002</v>
      </c>
      <c r="N3219">
        <v>0.299072356215213</v>
      </c>
      <c r="O3219">
        <v>23.529411764705799</v>
      </c>
      <c r="P3219">
        <v>18.632240055826902</v>
      </c>
      <c r="Q3219">
        <v>1.7811651340857999E-2</v>
      </c>
    </row>
    <row r="3220" spans="1:17" hidden="1" x14ac:dyDescent="0.3">
      <c r="A3220" t="s">
        <v>6605</v>
      </c>
      <c r="B3220" t="s">
        <v>6606</v>
      </c>
      <c r="C3220" t="str">
        <f>IFERROR(VLOOKUP(Table1[[#This Row],[Ticker]],[1]!Table1[[Symbol]:[Industry]],2,FALSE),"-")</f>
        <v>-</v>
      </c>
      <c r="D3220" t="s">
        <v>220</v>
      </c>
      <c r="E3220">
        <v>62.367197943999997</v>
      </c>
      <c r="F3220">
        <v>38.840000000000003</v>
      </c>
      <c r="G3220">
        <v>-2.7585710491522502</v>
      </c>
      <c r="H3220">
        <v>-10.7636324205573</v>
      </c>
      <c r="I3220">
        <v>-39.218871856918803</v>
      </c>
      <c r="J3220">
        <v>-4.8778755266761298</v>
      </c>
      <c r="K3220">
        <v>41.621631367243502</v>
      </c>
      <c r="L3220">
        <v>39.959754302049099</v>
      </c>
      <c r="M3220">
        <v>40.9588056389725</v>
      </c>
      <c r="N3220">
        <v>0.76800965410691102</v>
      </c>
      <c r="O3220">
        <v>66.374871266735298</v>
      </c>
      <c r="P3220">
        <v>49.672447013487499</v>
      </c>
      <c r="Q3220">
        <v>8.3809078502390999E-2</v>
      </c>
    </row>
    <row r="3221" spans="1:17" hidden="1" x14ac:dyDescent="0.3">
      <c r="A3221" t="s">
        <v>6607</v>
      </c>
      <c r="B3221" t="s">
        <v>6608</v>
      </c>
      <c r="C3221" t="str">
        <f>IFERROR(VLOOKUP(Table1[[#This Row],[Ticker]],[1]!Table1[[Symbol]:[Industry]],2,FALSE),"-")</f>
        <v>-</v>
      </c>
      <c r="E3221">
        <v>62.315199999999997</v>
      </c>
      <c r="F3221">
        <v>290</v>
      </c>
      <c r="G3221">
        <v>126.569751253969</v>
      </c>
      <c r="H3221">
        <v>-1.787598715224</v>
      </c>
      <c r="I3221">
        <v>37.453074264108999</v>
      </c>
      <c r="J3221">
        <v>-3.25891692559345</v>
      </c>
      <c r="K3221">
        <v>310.68766915099599</v>
      </c>
      <c r="L3221">
        <v>261.38537699928099</v>
      </c>
      <c r="M3221">
        <v>37.875493902719199</v>
      </c>
      <c r="N3221">
        <v>1.6620382499344999</v>
      </c>
      <c r="O3221">
        <v>39.637931034482698</v>
      </c>
      <c r="P3221">
        <v>164.840182648401</v>
      </c>
    </row>
    <row r="3222" spans="1:17" hidden="1" x14ac:dyDescent="0.3">
      <c r="A3222" t="s">
        <v>6609</v>
      </c>
      <c r="B3222" t="s">
        <v>6610</v>
      </c>
      <c r="C3222" t="str">
        <f>IFERROR(VLOOKUP(Table1[[#This Row],[Ticker]],[1]!Table1[[Symbol]:[Industry]],2,FALSE),"-")</f>
        <v>-</v>
      </c>
      <c r="D3222" t="s">
        <v>21</v>
      </c>
      <c r="E3222">
        <v>62.202390000000001</v>
      </c>
      <c r="F3222">
        <v>43.5</v>
      </c>
      <c r="G3222">
        <v>-68.433121348952398</v>
      </c>
      <c r="H3222">
        <v>-8.2182534694468696</v>
      </c>
      <c r="I3222">
        <v>-35.414830861860601</v>
      </c>
      <c r="J3222">
        <v>-0.47268035076805398</v>
      </c>
      <c r="K3222">
        <v>45.0125766536014</v>
      </c>
      <c r="M3222">
        <v>48.662507773964499</v>
      </c>
      <c r="N3222">
        <v>0.81069807385596804</v>
      </c>
      <c r="O3222">
        <v>85.747126436781599</v>
      </c>
      <c r="P3222">
        <v>6.3569682151589202</v>
      </c>
    </row>
    <row r="3223" spans="1:17" hidden="1" x14ac:dyDescent="0.3">
      <c r="A3223" t="s">
        <v>6611</v>
      </c>
      <c r="B3223" t="s">
        <v>6612</v>
      </c>
      <c r="C3223" t="str">
        <f>IFERROR(VLOOKUP(Table1[[#This Row],[Ticker]],[1]!Table1[[Symbol]:[Industry]],2,FALSE),"-")</f>
        <v>-</v>
      </c>
      <c r="D3223" t="s">
        <v>550</v>
      </c>
      <c r="E3223">
        <v>61.9093345</v>
      </c>
      <c r="F3223">
        <v>57.85</v>
      </c>
      <c r="G3223">
        <v>-40.596434042450802</v>
      </c>
      <c r="H3223">
        <v>-5.1236526990610303</v>
      </c>
      <c r="I3223">
        <v>-18.778863262792498</v>
      </c>
      <c r="J3223">
        <v>3.2971110541075399</v>
      </c>
      <c r="K3223">
        <v>58.815066332477798</v>
      </c>
      <c r="L3223">
        <v>61.8043129530447</v>
      </c>
      <c r="M3223">
        <v>42.157992797081199</v>
      </c>
      <c r="N3223">
        <v>2.47101449275362</v>
      </c>
      <c r="O3223">
        <v>31.287813310285198</v>
      </c>
      <c r="P3223">
        <v>13.431372549019599</v>
      </c>
      <c r="Q3223">
        <v>1.0452273093124E-2</v>
      </c>
    </row>
    <row r="3224" spans="1:17" hidden="1" x14ac:dyDescent="0.3">
      <c r="A3224" t="s">
        <v>6613</v>
      </c>
      <c r="B3224" t="s">
        <v>6614</v>
      </c>
      <c r="C3224" t="str">
        <f>IFERROR(VLOOKUP(Table1[[#This Row],[Ticker]],[1]!Table1[[Symbol]:[Industry]],2,FALSE),"-")</f>
        <v>-</v>
      </c>
      <c r="D3224" t="s">
        <v>293</v>
      </c>
      <c r="E3224">
        <v>61.858685100000002</v>
      </c>
      <c r="F3224">
        <v>44.9</v>
      </c>
      <c r="G3224">
        <v>-18.3820303598308</v>
      </c>
      <c r="H3224">
        <v>-5.3331874933709198</v>
      </c>
      <c r="I3224">
        <v>4.1592900705818998</v>
      </c>
      <c r="J3224">
        <v>-3.3432914520629402</v>
      </c>
      <c r="K3224">
        <v>44.965424515203097</v>
      </c>
      <c r="M3224">
        <v>43.8364052652406</v>
      </c>
      <c r="N3224">
        <v>0.43124999999999902</v>
      </c>
      <c r="O3224">
        <v>10.5790645879732</v>
      </c>
      <c r="P3224">
        <v>24.7222222222222</v>
      </c>
    </row>
    <row r="3225" spans="1:17" hidden="1" x14ac:dyDescent="0.3">
      <c r="A3225" t="s">
        <v>6615</v>
      </c>
      <c r="B3225" t="s">
        <v>6616</v>
      </c>
      <c r="C3225" t="str">
        <f>IFERROR(VLOOKUP(Table1[[#This Row],[Ticker]],[1]!Table1[[Symbol]:[Industry]],2,FALSE),"-")</f>
        <v>-</v>
      </c>
      <c r="D3225" t="s">
        <v>21</v>
      </c>
      <c r="E3225">
        <v>61.686044000000003</v>
      </c>
      <c r="F3225">
        <v>11.06</v>
      </c>
      <c r="G3225">
        <v>2.0505405549482498</v>
      </c>
      <c r="H3225">
        <v>-2.4798378201682998</v>
      </c>
      <c r="I3225">
        <v>-24.8586244538396</v>
      </c>
      <c r="J3225">
        <v>-9.44577676124403</v>
      </c>
      <c r="K3225">
        <v>10.7040522479311</v>
      </c>
      <c r="L3225">
        <v>10.004192830414899</v>
      </c>
      <c r="M3225">
        <v>49.905551805308598</v>
      </c>
      <c r="N3225">
        <v>2.0138070894030502</v>
      </c>
      <c r="O3225">
        <v>36.528028933092202</v>
      </c>
      <c r="P3225">
        <v>62.647058823529399</v>
      </c>
      <c r="Q3225">
        <v>7.6052870076920007E-2</v>
      </c>
    </row>
    <row r="3226" spans="1:17" hidden="1" x14ac:dyDescent="0.3">
      <c r="A3226" t="s">
        <v>6617</v>
      </c>
      <c r="B3226" t="s">
        <v>6618</v>
      </c>
      <c r="C3226" t="str">
        <f>IFERROR(VLOOKUP(Table1[[#This Row],[Ticker]],[1]!Table1[[Symbol]:[Industry]],2,FALSE),"-")</f>
        <v>-</v>
      </c>
      <c r="D3226" t="s">
        <v>557</v>
      </c>
      <c r="E3226">
        <v>61.603900000000003</v>
      </c>
      <c r="F3226">
        <v>1.22</v>
      </c>
      <c r="G3226">
        <v>81.109697562733601</v>
      </c>
      <c r="H3226">
        <v>-6.3905351636218102</v>
      </c>
      <c r="I3226">
        <v>8.3429686834152008</v>
      </c>
      <c r="J3226">
        <v>-10.6803446624786</v>
      </c>
      <c r="K3226">
        <v>1.09709900687498</v>
      </c>
      <c r="L3226">
        <v>0.95133024426308799</v>
      </c>
      <c r="M3226">
        <v>52.020677330559401</v>
      </c>
      <c r="N3226">
        <v>1.39104677410297</v>
      </c>
      <c r="O3226">
        <v>15.5737704918032</v>
      </c>
      <c r="P3226">
        <v>110.34482758620599</v>
      </c>
      <c r="Q3226">
        <v>6.1162190639932001E-2</v>
      </c>
    </row>
    <row r="3227" spans="1:17" hidden="1" x14ac:dyDescent="0.3">
      <c r="A3227" t="s">
        <v>6619</v>
      </c>
      <c r="B3227" t="s">
        <v>6620</v>
      </c>
      <c r="C3227" t="str">
        <f>IFERROR(VLOOKUP(Table1[[#This Row],[Ticker]],[1]!Table1[[Symbol]:[Industry]],2,FALSE),"-")</f>
        <v>-</v>
      </c>
      <c r="E3227">
        <v>61.57</v>
      </c>
      <c r="F3227">
        <v>131</v>
      </c>
      <c r="G3227">
        <v>5.65835734778946</v>
      </c>
      <c r="H3227">
        <v>15.4773255692667</v>
      </c>
      <c r="I3227">
        <v>20.0634463481653</v>
      </c>
      <c r="J3227">
        <v>-0.139463051866418</v>
      </c>
      <c r="K3227">
        <v>124.147166685743</v>
      </c>
      <c r="M3227">
        <v>60.620450356548098</v>
      </c>
      <c r="O3227">
        <v>33.5877862595419</v>
      </c>
      <c r="P3227">
        <v>38.697723663313901</v>
      </c>
    </row>
    <row r="3228" spans="1:17" hidden="1" x14ac:dyDescent="0.3">
      <c r="A3228" t="s">
        <v>6621</v>
      </c>
      <c r="B3228" t="s">
        <v>6622</v>
      </c>
      <c r="C3228" t="str">
        <f>IFERROR(VLOOKUP(Table1[[#This Row],[Ticker]],[1]!Table1[[Symbol]:[Industry]],2,FALSE),"-")</f>
        <v>-</v>
      </c>
      <c r="D3228" t="s">
        <v>384</v>
      </c>
      <c r="E3228">
        <v>61.560671999999997</v>
      </c>
      <c r="F3228">
        <v>56.95</v>
      </c>
      <c r="G3228">
        <v>-59.525944871172499</v>
      </c>
      <c r="H3228">
        <v>-4.5489080672509397E-2</v>
      </c>
      <c r="I3228">
        <v>-17.287976764070699</v>
      </c>
      <c r="J3228">
        <v>-7.8074717896057297</v>
      </c>
      <c r="K3228">
        <v>58.921333619703503</v>
      </c>
      <c r="M3228">
        <v>34.697753377423197</v>
      </c>
      <c r="N3228">
        <v>1.2976919453603299</v>
      </c>
      <c r="O3228">
        <v>52.765583845478403</v>
      </c>
      <c r="P3228">
        <v>15.869786368260399</v>
      </c>
    </row>
    <row r="3229" spans="1:17" hidden="1" x14ac:dyDescent="0.3">
      <c r="A3229" t="s">
        <v>5925</v>
      </c>
      <c r="B3229" t="s">
        <v>6623</v>
      </c>
      <c r="C3229" t="str">
        <f>IFERROR(VLOOKUP(Table1[[#This Row],[Ticker]],[1]!Table1[[Symbol]:[Industry]],2,FALSE),"-")</f>
        <v>-</v>
      </c>
      <c r="D3229" t="s">
        <v>114</v>
      </c>
      <c r="E3229">
        <v>61.550015768999998</v>
      </c>
      <c r="F3229">
        <v>0.87</v>
      </c>
      <c r="G3229">
        <v>-34.091016085794401</v>
      </c>
      <c r="H3229">
        <v>4.0831275558555102</v>
      </c>
      <c r="I3229">
        <v>-19.685927085418601</v>
      </c>
      <c r="J3229">
        <v>2.5637427984763201</v>
      </c>
      <c r="K3229">
        <v>0.78592440142101605</v>
      </c>
      <c r="L3229">
        <v>1.0197883135651999</v>
      </c>
      <c r="M3229">
        <v>87.798277429949295</v>
      </c>
      <c r="N3229">
        <v>0.54818058556174998</v>
      </c>
      <c r="O3229">
        <v>26.4367816091954</v>
      </c>
      <c r="P3229">
        <v>44.999999999999901</v>
      </c>
      <c r="Q3229">
        <v>-0.15361794424544101</v>
      </c>
    </row>
    <row r="3230" spans="1:17" hidden="1" x14ac:dyDescent="0.3">
      <c r="A3230" t="s">
        <v>6624</v>
      </c>
      <c r="B3230" t="s">
        <v>6625</v>
      </c>
      <c r="C3230" t="str">
        <f>IFERROR(VLOOKUP(Table1[[#This Row],[Ticker]],[1]!Table1[[Symbol]:[Industry]],2,FALSE),"-")</f>
        <v>-</v>
      </c>
      <c r="E3230">
        <v>61.535848399999999</v>
      </c>
      <c r="F3230">
        <v>60.19</v>
      </c>
      <c r="G3230">
        <v>-82.677106311358401</v>
      </c>
      <c r="H3230">
        <v>37.742053101554703</v>
      </c>
      <c r="I3230">
        <v>-55.662103091253002</v>
      </c>
      <c r="J3230">
        <v>6.3403682015975296</v>
      </c>
      <c r="K3230">
        <v>53.144476212537299</v>
      </c>
      <c r="L3230">
        <v>79.993881877937397</v>
      </c>
      <c r="M3230">
        <v>63.241564542590602</v>
      </c>
      <c r="N3230">
        <v>2.26159215555924</v>
      </c>
      <c r="O3230">
        <v>183.435786675527</v>
      </c>
      <c r="P3230">
        <v>46.804878048780402</v>
      </c>
    </row>
    <row r="3231" spans="1:17" hidden="1" x14ac:dyDescent="0.3">
      <c r="A3231" t="s">
        <v>6626</v>
      </c>
      <c r="B3231" t="s">
        <v>6627</v>
      </c>
      <c r="C3231" t="str">
        <f>IFERROR(VLOOKUP(Table1[[#This Row],[Ticker]],[1]!Table1[[Symbol]:[Industry]],2,FALSE),"-")</f>
        <v>-</v>
      </c>
      <c r="D3231" t="s">
        <v>122</v>
      </c>
      <c r="E3231">
        <v>61.529792100000002</v>
      </c>
      <c r="F3231">
        <v>160.1</v>
      </c>
      <c r="G3231">
        <v>-11.0262112164783</v>
      </c>
      <c r="H3231">
        <v>-19.299788905247301</v>
      </c>
      <c r="I3231">
        <v>3.3788777838974902</v>
      </c>
      <c r="J3231">
        <v>-12.106270588404501</v>
      </c>
      <c r="M3231">
        <v>36.204004242235598</v>
      </c>
      <c r="O3231">
        <v>33.541536539662701</v>
      </c>
      <c r="P3231">
        <v>27.671451355661802</v>
      </c>
    </row>
    <row r="3232" spans="1:17" hidden="1" x14ac:dyDescent="0.3">
      <c r="A3232" t="s">
        <v>6628</v>
      </c>
      <c r="B3232" t="s">
        <v>6629</v>
      </c>
      <c r="C3232" t="str">
        <f>IFERROR(VLOOKUP(Table1[[#This Row],[Ticker]],[1]!Table1[[Symbol]:[Industry]],2,FALSE),"-")</f>
        <v>-</v>
      </c>
      <c r="D3232" t="s">
        <v>557</v>
      </c>
      <c r="E3232">
        <v>61.502049999999997</v>
      </c>
      <c r="F3232">
        <v>205</v>
      </c>
      <c r="G3232">
        <v>233.538026733273</v>
      </c>
      <c r="H3232">
        <v>9.1707480731676103</v>
      </c>
      <c r="I3232">
        <v>87.090229561641607</v>
      </c>
      <c r="J3232">
        <v>-15.6597685307913</v>
      </c>
      <c r="K3232">
        <v>185.036680147005</v>
      </c>
      <c r="L3232">
        <v>140.088309808275</v>
      </c>
      <c r="M3232">
        <v>41.301223872047402</v>
      </c>
      <c r="N3232">
        <v>2.09959741294937</v>
      </c>
      <c r="O3232">
        <v>29.9268292682926</v>
      </c>
      <c r="P3232">
        <v>270.97357944263399</v>
      </c>
      <c r="Q3232">
        <v>0.111534074418179</v>
      </c>
    </row>
    <row r="3233" spans="1:17" hidden="1" x14ac:dyDescent="0.3">
      <c r="A3233" t="s">
        <v>6630</v>
      </c>
      <c r="B3233" t="s">
        <v>6631</v>
      </c>
      <c r="C3233" t="str">
        <f>IFERROR(VLOOKUP(Table1[[#This Row],[Ticker]],[1]!Table1[[Symbol]:[Industry]],2,FALSE),"-")</f>
        <v>-</v>
      </c>
      <c r="D3233" t="s">
        <v>338</v>
      </c>
      <c r="E3233">
        <v>61.494813999999998</v>
      </c>
      <c r="F3233">
        <v>125.8</v>
      </c>
      <c r="G3233">
        <v>42.849795420533198</v>
      </c>
      <c r="H3233">
        <v>14.6905541970374</v>
      </c>
      <c r="I3233">
        <v>-8.5709969028192798</v>
      </c>
      <c r="J3233">
        <v>-1.0507150328489701</v>
      </c>
      <c r="K3233">
        <v>115.18158306433099</v>
      </c>
      <c r="L3233">
        <v>111.497442543178</v>
      </c>
      <c r="M3233">
        <v>75.103819886893405</v>
      </c>
      <c r="N3233">
        <v>2.0526387239097201</v>
      </c>
      <c r="O3233">
        <v>43.879173290937999</v>
      </c>
      <c r="P3233">
        <v>79.586009992862202</v>
      </c>
      <c r="Q3233">
        <v>5.1120834613992999E-2</v>
      </c>
    </row>
    <row r="3234" spans="1:17" hidden="1" x14ac:dyDescent="0.3">
      <c r="A3234" t="s">
        <v>6632</v>
      </c>
      <c r="B3234" t="s">
        <v>6633</v>
      </c>
      <c r="C3234" t="str">
        <f>IFERROR(VLOOKUP(Table1[[#This Row],[Ticker]],[1]!Table1[[Symbol]:[Industry]],2,FALSE),"-")</f>
        <v>-</v>
      </c>
      <c r="D3234" t="s">
        <v>710</v>
      </c>
      <c r="E3234">
        <v>61.152000000000001</v>
      </c>
      <c r="F3234">
        <v>43.68</v>
      </c>
      <c r="G3234">
        <v>91.6434693816053</v>
      </c>
      <c r="H3234">
        <v>44.078577212511398</v>
      </c>
      <c r="I3234">
        <v>33.562711753056803</v>
      </c>
      <c r="J3234">
        <v>20.805892778814901</v>
      </c>
      <c r="K3234">
        <v>34.637149267968397</v>
      </c>
      <c r="L3234">
        <v>30.441111527043901</v>
      </c>
      <c r="M3234">
        <v>68.232644269643899</v>
      </c>
      <c r="N3234">
        <v>3.0902349866201599</v>
      </c>
      <c r="O3234">
        <v>11.4926739926739</v>
      </c>
      <c r="P3234">
        <v>124.575835475578</v>
      </c>
      <c r="Q3234">
        <v>0.12139811074812799</v>
      </c>
    </row>
    <row r="3235" spans="1:17" hidden="1" x14ac:dyDescent="0.3">
      <c r="A3235" t="s">
        <v>6634</v>
      </c>
      <c r="B3235" t="s">
        <v>6635</v>
      </c>
      <c r="C3235" t="str">
        <f>IFERROR(VLOOKUP(Table1[[#This Row],[Ticker]],[1]!Table1[[Symbol]:[Industry]],2,FALSE),"-")</f>
        <v>-</v>
      </c>
      <c r="D3235" t="s">
        <v>62</v>
      </c>
      <c r="E3235">
        <v>61.127724311999998</v>
      </c>
      <c r="F3235">
        <v>49.02</v>
      </c>
      <c r="G3235">
        <v>1.16056694681939</v>
      </c>
      <c r="H3235">
        <v>0.45346049915942899</v>
      </c>
      <c r="I3235">
        <v>-20.5375007725515</v>
      </c>
      <c r="J3235">
        <v>0.14120415907021899</v>
      </c>
      <c r="K3235">
        <v>49.344903144404803</v>
      </c>
      <c r="L3235">
        <v>47.952403499307202</v>
      </c>
      <c r="M3235">
        <v>45.781175061226598</v>
      </c>
      <c r="N3235">
        <v>1.61120032554198</v>
      </c>
      <c r="O3235">
        <v>29.518563851489098</v>
      </c>
      <c r="P3235">
        <v>35.751869288285697</v>
      </c>
      <c r="Q3235">
        <v>-1.3806449681243E-2</v>
      </c>
    </row>
    <row r="3236" spans="1:17" hidden="1" x14ac:dyDescent="0.3">
      <c r="A3236" t="s">
        <v>6636</v>
      </c>
      <c r="B3236" t="s">
        <v>6637</v>
      </c>
      <c r="C3236" t="str">
        <f>IFERROR(VLOOKUP(Table1[[#This Row],[Ticker]],[1]!Table1[[Symbol]:[Industry]],2,FALSE),"-")</f>
        <v>-</v>
      </c>
      <c r="E3236">
        <v>61.035701760000002</v>
      </c>
      <c r="F3236">
        <v>52.8</v>
      </c>
      <c r="G3236">
        <v>0.164164286489874</v>
      </c>
      <c r="H3236">
        <v>-4.5834571805337996</v>
      </c>
      <c r="I3236">
        <v>-36.898677270741103</v>
      </c>
      <c r="J3236">
        <v>-9.8362904261669897</v>
      </c>
      <c r="K3236">
        <v>53.062075731525098</v>
      </c>
      <c r="L3236">
        <v>53.629960261747499</v>
      </c>
      <c r="M3236">
        <v>56.316735248214201</v>
      </c>
      <c r="N3236">
        <v>1.19764231096006</v>
      </c>
      <c r="O3236">
        <v>53.219696969696997</v>
      </c>
      <c r="P3236">
        <v>40.799999999999898</v>
      </c>
    </row>
    <row r="3237" spans="1:17" hidden="1" x14ac:dyDescent="0.3">
      <c r="A3237" t="s">
        <v>6638</v>
      </c>
      <c r="B3237" t="s">
        <v>6639</v>
      </c>
      <c r="C3237" t="str">
        <f>IFERROR(VLOOKUP(Table1[[#This Row],[Ticker]],[1]!Table1[[Symbol]:[Industry]],2,FALSE),"-")</f>
        <v>-</v>
      </c>
      <c r="E3237">
        <v>60.944000000000003</v>
      </c>
      <c r="F3237">
        <v>190.45</v>
      </c>
      <c r="G3237">
        <v>-60.402657079986597</v>
      </c>
      <c r="H3237">
        <v>-7.10261916316027</v>
      </c>
      <c r="I3237">
        <v>-26.6204300093952</v>
      </c>
      <c r="J3237">
        <v>-4.4615285750420002</v>
      </c>
      <c r="K3237">
        <v>201.37187218918899</v>
      </c>
      <c r="L3237">
        <v>228.19345854403099</v>
      </c>
      <c r="M3237">
        <v>34.008925853968002</v>
      </c>
      <c r="N3237">
        <v>0.759369372373774</v>
      </c>
      <c r="O3237">
        <v>62.772381202415303</v>
      </c>
      <c r="P3237">
        <v>1.3031914893616801</v>
      </c>
      <c r="Q3237">
        <v>7.1709245780208E-2</v>
      </c>
    </row>
    <row r="3238" spans="1:17" hidden="1" x14ac:dyDescent="0.3">
      <c r="A3238" t="s">
        <v>6640</v>
      </c>
      <c r="B3238" t="s">
        <v>6641</v>
      </c>
      <c r="C3238" t="str">
        <f>IFERROR(VLOOKUP(Table1[[#This Row],[Ticker]],[1]!Table1[[Symbol]:[Industry]],2,FALSE),"-")</f>
        <v>-</v>
      </c>
      <c r="D3238" t="s">
        <v>46</v>
      </c>
      <c r="E3238">
        <v>60.838199461999999</v>
      </c>
      <c r="F3238">
        <v>52.35</v>
      </c>
      <c r="G3238">
        <v>80.259136091171598</v>
      </c>
      <c r="H3238">
        <v>-9.5565192416670008</v>
      </c>
      <c r="I3238">
        <v>35.827339507151102</v>
      </c>
      <c r="J3238">
        <v>2.9414952884752599</v>
      </c>
      <c r="K3238">
        <v>53.574927382469703</v>
      </c>
      <c r="L3238">
        <v>44.4463863061683</v>
      </c>
      <c r="M3238">
        <v>39.220245793489099</v>
      </c>
      <c r="N3238">
        <v>0.35296757491296399</v>
      </c>
      <c r="O3238">
        <v>58.013371537726798</v>
      </c>
      <c r="P3238">
        <v>105.929099545387</v>
      </c>
      <c r="Q3238">
        <v>0.15464176689975601</v>
      </c>
    </row>
    <row r="3239" spans="1:17" hidden="1" x14ac:dyDescent="0.3">
      <c r="A3239" t="s">
        <v>6642</v>
      </c>
      <c r="B3239" t="s">
        <v>6643</v>
      </c>
      <c r="C3239" t="str">
        <f>IFERROR(VLOOKUP(Table1[[#This Row],[Ticker]],[1]!Table1[[Symbol]:[Industry]],2,FALSE),"-")</f>
        <v>-</v>
      </c>
      <c r="D3239" t="s">
        <v>647</v>
      </c>
      <c r="E3239">
        <v>60.799619999999997</v>
      </c>
      <c r="F3239">
        <v>4.01</v>
      </c>
      <c r="G3239">
        <v>108.050966778342</v>
      </c>
      <c r="H3239">
        <v>-11.60116134958</v>
      </c>
      <c r="I3239">
        <v>-15.331860099772699</v>
      </c>
      <c r="J3239">
        <v>-5.6290282858610299</v>
      </c>
      <c r="K3239">
        <v>4.0581774045619596</v>
      </c>
      <c r="L3239">
        <v>3.7810800618894298</v>
      </c>
      <c r="M3239">
        <v>46.423418340879202</v>
      </c>
      <c r="N3239">
        <v>1.20066099362657</v>
      </c>
      <c r="O3239">
        <v>90.773067331670802</v>
      </c>
      <c r="P3239">
        <v>165.56291390728401</v>
      </c>
      <c r="Q3239">
        <v>9.0850195461898001E-2</v>
      </c>
    </row>
    <row r="3240" spans="1:17" hidden="1" x14ac:dyDescent="0.3">
      <c r="A3240" t="s">
        <v>6644</v>
      </c>
      <c r="B3240" t="s">
        <v>6645</v>
      </c>
      <c r="C3240" t="str">
        <f>IFERROR(VLOOKUP(Table1[[#This Row],[Ticker]],[1]!Table1[[Symbol]:[Industry]],2,FALSE),"-")</f>
        <v>-</v>
      </c>
      <c r="E3240">
        <v>60.789822899999997</v>
      </c>
      <c r="F3240">
        <v>297.3</v>
      </c>
      <c r="G3240">
        <v>143.50160739232101</v>
      </c>
      <c r="H3240">
        <v>-16.6446009476415</v>
      </c>
      <c r="I3240">
        <v>-74.020903266868203</v>
      </c>
      <c r="J3240">
        <v>2.7783143527253702</v>
      </c>
      <c r="K3240">
        <v>353.63326887913399</v>
      </c>
      <c r="L3240">
        <v>445.13726878692</v>
      </c>
      <c r="M3240">
        <v>50.390310213988798</v>
      </c>
      <c r="N3240">
        <v>0.40220762660348303</v>
      </c>
      <c r="O3240">
        <v>373.64614867137499</v>
      </c>
      <c r="P3240">
        <v>169.17157084653601</v>
      </c>
    </row>
    <row r="3241" spans="1:17" hidden="1" x14ac:dyDescent="0.3">
      <c r="A3241" t="s">
        <v>6646</v>
      </c>
      <c r="B3241" t="s">
        <v>6647</v>
      </c>
      <c r="C3241" t="str">
        <f>IFERROR(VLOOKUP(Table1[[#This Row],[Ticker]],[1]!Table1[[Symbol]:[Industry]],2,FALSE),"-")</f>
        <v>-</v>
      </c>
      <c r="D3241" t="s">
        <v>21</v>
      </c>
      <c r="E3241">
        <v>60.768686327999902</v>
      </c>
      <c r="F3241">
        <v>55.86</v>
      </c>
      <c r="G3241">
        <v>14.752359321048299</v>
      </c>
      <c r="H3241">
        <v>-7.5199900164179798</v>
      </c>
      <c r="I3241">
        <v>-21.903172326180101</v>
      </c>
      <c r="J3241">
        <v>-1.42645308974645</v>
      </c>
      <c r="K3241">
        <v>57.029099006591402</v>
      </c>
      <c r="L3241">
        <v>55.590766063283802</v>
      </c>
      <c r="M3241">
        <v>49.014260943819899</v>
      </c>
      <c r="N3241">
        <v>0.66429135266730999</v>
      </c>
      <c r="O3241">
        <v>37.844611528822</v>
      </c>
      <c r="P3241">
        <v>46.422018348623801</v>
      </c>
      <c r="Q3241">
        <v>5.6323859451330997E-2</v>
      </c>
    </row>
    <row r="3242" spans="1:17" hidden="1" x14ac:dyDescent="0.3">
      <c r="A3242" t="s">
        <v>6648</v>
      </c>
      <c r="B3242" t="s">
        <v>6649</v>
      </c>
      <c r="C3242" t="str">
        <f>IFERROR(VLOOKUP(Table1[[#This Row],[Ticker]],[1]!Table1[[Symbol]:[Industry]],2,FALSE),"-")</f>
        <v>-</v>
      </c>
      <c r="E3242">
        <v>60.724527600000002</v>
      </c>
      <c r="F3242">
        <v>132</v>
      </c>
      <c r="G3242">
        <v>7.8792069221502796</v>
      </c>
      <c r="H3242">
        <v>-15.900080917407101</v>
      </c>
      <c r="I3242">
        <v>-34.026723488362798</v>
      </c>
      <c r="J3242">
        <v>-7.99515947729342</v>
      </c>
      <c r="K3242">
        <v>126.971940180875</v>
      </c>
      <c r="L3242">
        <v>125.82894332460801</v>
      </c>
      <c r="M3242">
        <v>41.6213022065619</v>
      </c>
      <c r="N3242">
        <v>0.84155679619946799</v>
      </c>
      <c r="O3242">
        <v>63.939393939393902</v>
      </c>
      <c r="P3242">
        <v>55.294117647058798</v>
      </c>
      <c r="Q3242">
        <v>1.1095862370211E-2</v>
      </c>
    </row>
    <row r="3243" spans="1:17" hidden="1" x14ac:dyDescent="0.3">
      <c r="A3243" t="s">
        <v>6650</v>
      </c>
      <c r="B3243" t="s">
        <v>6651</v>
      </c>
      <c r="C3243" t="str">
        <f>IFERROR(VLOOKUP(Table1[[#This Row],[Ticker]],[1]!Table1[[Symbol]:[Industry]],2,FALSE),"-")</f>
        <v>-</v>
      </c>
      <c r="D3243" t="s">
        <v>384</v>
      </c>
      <c r="E3243">
        <v>60.672998399999997</v>
      </c>
      <c r="F3243">
        <v>112</v>
      </c>
      <c r="G3243">
        <v>6.8744152440092998</v>
      </c>
      <c r="H3243">
        <v>-3.7457790890042402</v>
      </c>
      <c r="I3243">
        <v>-23.2837275567462</v>
      </c>
      <c r="J3243">
        <v>-1.1837527268622801</v>
      </c>
      <c r="K3243">
        <v>114.304859529144</v>
      </c>
      <c r="L3243">
        <v>112.162522473347</v>
      </c>
      <c r="M3243">
        <v>45.5120424498472</v>
      </c>
      <c r="N3243">
        <v>1.05125011974327</v>
      </c>
      <c r="O3243">
        <v>43.455357142857103</v>
      </c>
      <c r="P3243">
        <v>38.271604938271501</v>
      </c>
      <c r="Q3243">
        <v>1.7318080657871E-2</v>
      </c>
    </row>
    <row r="3244" spans="1:17" hidden="1" x14ac:dyDescent="0.3">
      <c r="A3244" t="s">
        <v>6652</v>
      </c>
      <c r="B3244" t="s">
        <v>6653</v>
      </c>
      <c r="C3244" t="str">
        <f>IFERROR(VLOOKUP(Table1[[#This Row],[Ticker]],[1]!Table1[[Symbol]:[Industry]],2,FALSE),"-")</f>
        <v>-</v>
      </c>
      <c r="D3244" t="s">
        <v>97</v>
      </c>
      <c r="E3244">
        <v>60.542720000000003</v>
      </c>
      <c r="F3244">
        <v>29</v>
      </c>
      <c r="G3244">
        <v>13.753113468861301</v>
      </c>
      <c r="H3244">
        <v>-4.8832657406322504</v>
      </c>
      <c r="I3244">
        <v>-30.032381456640799</v>
      </c>
      <c r="J3244">
        <v>-1.99345246301657</v>
      </c>
      <c r="K3244">
        <v>29.171349646639801</v>
      </c>
      <c r="L3244">
        <v>30.108202631834899</v>
      </c>
      <c r="M3244">
        <v>52.370069696358101</v>
      </c>
      <c r="N3244">
        <v>1.11086873629956</v>
      </c>
      <c r="O3244">
        <v>46.172413793103402</v>
      </c>
      <c r="P3244">
        <v>47.808358817533097</v>
      </c>
      <c r="Q3244">
        <v>4.0422145894886997E-2</v>
      </c>
    </row>
    <row r="3245" spans="1:17" hidden="1" x14ac:dyDescent="0.3">
      <c r="A3245" t="s">
        <v>6654</v>
      </c>
      <c r="B3245" t="s">
        <v>6655</v>
      </c>
      <c r="C3245" t="str">
        <f>IFERROR(VLOOKUP(Table1[[#This Row],[Ticker]],[1]!Table1[[Symbol]:[Industry]],2,FALSE),"-")</f>
        <v>-</v>
      </c>
      <c r="D3245" t="s">
        <v>338</v>
      </c>
      <c r="E3245">
        <v>60.434373119999997</v>
      </c>
      <c r="F3245">
        <v>1.06</v>
      </c>
      <c r="G3245">
        <v>-49.955677739929797</v>
      </c>
      <c r="I3245">
        <v>-35.550588739553902</v>
      </c>
      <c r="K3245">
        <v>1.0740579266511801</v>
      </c>
      <c r="L3245">
        <v>1.7681056445472201</v>
      </c>
      <c r="M3245">
        <v>4.5782334131322697</v>
      </c>
      <c r="N3245">
        <v>1.12706621436958</v>
      </c>
      <c r="O3245">
        <v>36.792452830188601</v>
      </c>
      <c r="P3245">
        <v>41.3333333333333</v>
      </c>
      <c r="Q3245">
        <v>-4.9493861384649E-2</v>
      </c>
    </row>
    <row r="3246" spans="1:17" hidden="1" x14ac:dyDescent="0.3">
      <c r="A3246" t="s">
        <v>6656</v>
      </c>
      <c r="B3246" t="s">
        <v>6403</v>
      </c>
      <c r="C3246" t="str">
        <f>IFERROR(VLOOKUP(Table1[[#This Row],[Ticker]],[1]!Table1[[Symbol]:[Industry]],2,FALSE),"-")</f>
        <v>-</v>
      </c>
      <c r="D3246" t="s">
        <v>21</v>
      </c>
      <c r="E3246">
        <v>60.284634462</v>
      </c>
      <c r="F3246">
        <v>17.54</v>
      </c>
      <c r="G3246">
        <v>-13.0795513747693</v>
      </c>
      <c r="H3246">
        <v>-12.0894598948046</v>
      </c>
      <c r="I3246">
        <v>-38.7855356108644</v>
      </c>
      <c r="J3246">
        <v>-6.1690419453421104</v>
      </c>
      <c r="K3246">
        <v>18.546076623147901</v>
      </c>
      <c r="L3246">
        <v>19.462305296771699</v>
      </c>
      <c r="M3246">
        <v>43.3248245052703</v>
      </c>
      <c r="N3246">
        <v>1.2713859377635199</v>
      </c>
      <c r="O3246">
        <v>53.876852907639602</v>
      </c>
      <c r="P3246">
        <v>15.1540739889283</v>
      </c>
      <c r="Q3246">
        <v>-4.7238431847055E-2</v>
      </c>
    </row>
    <row r="3247" spans="1:17" hidden="1" x14ac:dyDescent="0.3">
      <c r="A3247" t="s">
        <v>6657</v>
      </c>
      <c r="B3247" t="s">
        <v>6658</v>
      </c>
      <c r="C3247" t="str">
        <f>IFERROR(VLOOKUP(Table1[[#This Row],[Ticker]],[1]!Table1[[Symbol]:[Industry]],2,FALSE),"-")</f>
        <v>-</v>
      </c>
      <c r="D3247" t="s">
        <v>557</v>
      </c>
      <c r="E3247">
        <v>60.201680000000003</v>
      </c>
      <c r="F3247">
        <v>111.65</v>
      </c>
      <c r="G3247">
        <v>56.764677068660198</v>
      </c>
      <c r="H3247">
        <v>-7.1170814790997596</v>
      </c>
      <c r="I3247">
        <v>41.659382497262797</v>
      </c>
      <c r="J3247">
        <v>-2.7589329460530299</v>
      </c>
      <c r="K3247">
        <v>116.54641756679101</v>
      </c>
      <c r="L3247">
        <v>99.195203245855694</v>
      </c>
      <c r="M3247">
        <v>49.714085199976097</v>
      </c>
      <c r="N3247">
        <v>1.61383921326798</v>
      </c>
      <c r="O3247">
        <v>50.918047469771601</v>
      </c>
      <c r="P3247">
        <v>124.919419822723</v>
      </c>
      <c r="Q3247">
        <v>0.107717898767826</v>
      </c>
    </row>
    <row r="3248" spans="1:17" hidden="1" x14ac:dyDescent="0.3">
      <c r="A3248" t="s">
        <v>6659</v>
      </c>
      <c r="B3248" t="s">
        <v>6660</v>
      </c>
      <c r="C3248" t="str">
        <f>IFERROR(VLOOKUP(Table1[[#This Row],[Ticker]],[1]!Table1[[Symbol]:[Industry]],2,FALSE),"-")</f>
        <v>-</v>
      </c>
      <c r="D3248" t="s">
        <v>647</v>
      </c>
      <c r="E3248">
        <v>60.16525</v>
      </c>
      <c r="F3248">
        <v>40.79</v>
      </c>
      <c r="G3248">
        <v>22.1198916182482</v>
      </c>
      <c r="H3248">
        <v>-8.9188084084035903</v>
      </c>
      <c r="I3248">
        <v>-12.928326719992</v>
      </c>
      <c r="J3248">
        <v>-6.0856800678139997</v>
      </c>
      <c r="K3248">
        <v>41.972193865850102</v>
      </c>
      <c r="L3248">
        <v>38.968092750886797</v>
      </c>
      <c r="M3248">
        <v>41.329106352316103</v>
      </c>
      <c r="N3248">
        <v>2.6163066905880399</v>
      </c>
      <c r="O3248">
        <v>31.037018877175701</v>
      </c>
      <c r="P3248">
        <v>49.688073394495397</v>
      </c>
      <c r="Q3248">
        <v>1.6383517018073002E-2</v>
      </c>
    </row>
    <row r="3249" spans="1:17" hidden="1" x14ac:dyDescent="0.3">
      <c r="A3249" t="s">
        <v>6661</v>
      </c>
      <c r="B3249" t="s">
        <v>6662</v>
      </c>
      <c r="C3249" t="str">
        <f>IFERROR(VLOOKUP(Table1[[#This Row],[Ticker]],[1]!Table1[[Symbol]:[Industry]],2,FALSE),"-")</f>
        <v>-</v>
      </c>
      <c r="D3249" t="s">
        <v>1161</v>
      </c>
      <c r="E3249">
        <v>60.145919999999997</v>
      </c>
      <c r="F3249">
        <v>40.86</v>
      </c>
      <c r="G3249">
        <v>-43.966304186069102</v>
      </c>
      <c r="H3249">
        <v>3.6018147025008398</v>
      </c>
      <c r="I3249">
        <v>-17.527778789696502</v>
      </c>
      <c r="J3249">
        <v>-9.0372922140570306</v>
      </c>
      <c r="K3249">
        <v>41.306057806104498</v>
      </c>
      <c r="L3249">
        <v>39.845817197609499</v>
      </c>
      <c r="M3249">
        <v>42.296417522824299</v>
      </c>
      <c r="N3249">
        <v>1.7004122225822</v>
      </c>
      <c r="O3249">
        <v>59.397944199706302</v>
      </c>
      <c r="P3249">
        <v>23.818181818181799</v>
      </c>
    </row>
    <row r="3250" spans="1:17" hidden="1" x14ac:dyDescent="0.3">
      <c r="A3250" t="s">
        <v>6663</v>
      </c>
      <c r="B3250" t="s">
        <v>6664</v>
      </c>
      <c r="C3250" t="str">
        <f>IFERROR(VLOOKUP(Table1[[#This Row],[Ticker]],[1]!Table1[[Symbol]:[Industry]],2,FALSE),"-")</f>
        <v>-</v>
      </c>
      <c r="D3250" t="s">
        <v>130</v>
      </c>
      <c r="E3250">
        <v>60.101740399999997</v>
      </c>
      <c r="F3250">
        <v>82.03</v>
      </c>
      <c r="G3250">
        <v>-45.874243609857501</v>
      </c>
      <c r="H3250">
        <v>-4.6704890806724997</v>
      </c>
      <c r="I3250">
        <v>-20.6139738018339</v>
      </c>
      <c r="J3250">
        <v>1.4355738154142801</v>
      </c>
      <c r="K3250">
        <v>84.585372677584601</v>
      </c>
      <c r="L3250">
        <v>87.258419411490905</v>
      </c>
      <c r="M3250">
        <v>45.151732458780302</v>
      </c>
      <c r="N3250">
        <v>1.17457921372301</v>
      </c>
      <c r="O3250">
        <v>34.097281482384403</v>
      </c>
      <c r="P3250">
        <v>13.9305555555555</v>
      </c>
      <c r="Q3250">
        <v>6.4151348737151004E-2</v>
      </c>
    </row>
    <row r="3251" spans="1:17" hidden="1" x14ac:dyDescent="0.3">
      <c r="A3251" t="s">
        <v>6665</v>
      </c>
      <c r="B3251" t="s">
        <v>6666</v>
      </c>
      <c r="C3251" t="str">
        <f>IFERROR(VLOOKUP(Table1[[#This Row],[Ticker]],[1]!Table1[[Symbol]:[Industry]],2,FALSE),"-")</f>
        <v>-</v>
      </c>
      <c r="D3251" t="s">
        <v>647</v>
      </c>
      <c r="E3251">
        <v>60.067700000000002</v>
      </c>
      <c r="F3251">
        <v>70</v>
      </c>
      <c r="G3251">
        <v>59.075351932430003</v>
      </c>
      <c r="H3251">
        <v>-8.6309652711486908</v>
      </c>
      <c r="I3251">
        <v>-0.83736222793655501</v>
      </c>
      <c r="J3251">
        <v>1.08809516545131</v>
      </c>
      <c r="K3251">
        <v>69.685313080594696</v>
      </c>
      <c r="L3251">
        <v>60.653469641883497</v>
      </c>
      <c r="M3251">
        <v>42.113499265182597</v>
      </c>
      <c r="N3251">
        <v>0.46870425165996199</v>
      </c>
      <c r="O3251">
        <v>14.285714285714199</v>
      </c>
      <c r="P3251">
        <v>94.4444444444444</v>
      </c>
      <c r="Q3251">
        <v>8.013581320865E-2</v>
      </c>
    </row>
    <row r="3252" spans="1:17" hidden="1" x14ac:dyDescent="0.3">
      <c r="A3252" t="s">
        <v>6667</v>
      </c>
      <c r="B3252" t="s">
        <v>6668</v>
      </c>
      <c r="C3252" t="str">
        <f>IFERROR(VLOOKUP(Table1[[#This Row],[Ticker]],[1]!Table1[[Symbol]:[Industry]],2,FALSE),"-")</f>
        <v>-</v>
      </c>
      <c r="D3252" t="s">
        <v>130</v>
      </c>
      <c r="E3252">
        <v>59.994</v>
      </c>
      <c r="F3252">
        <v>5.94</v>
      </c>
      <c r="G3252">
        <v>-100.405020681854</v>
      </c>
      <c r="H3252">
        <v>-7.5418595800917796</v>
      </c>
      <c r="I3252">
        <v>-56.4678264833599</v>
      </c>
      <c r="J3252">
        <v>-2.8569547701231799</v>
      </c>
      <c r="K3252">
        <v>6.3179014561632902</v>
      </c>
      <c r="L3252">
        <v>9.7074393717743099</v>
      </c>
      <c r="M3252">
        <v>41.359235421003099</v>
      </c>
      <c r="N3252">
        <v>1.63419942133467</v>
      </c>
      <c r="O3252">
        <v>328.45117845117801</v>
      </c>
      <c r="P3252">
        <v>3.66492146596859</v>
      </c>
      <c r="Q3252">
        <v>0.165735700815346</v>
      </c>
    </row>
    <row r="3253" spans="1:17" hidden="1" x14ac:dyDescent="0.3">
      <c r="A3253" t="s">
        <v>6669</v>
      </c>
      <c r="B3253" t="s">
        <v>6670</v>
      </c>
      <c r="C3253" t="str">
        <f>IFERROR(VLOOKUP(Table1[[#This Row],[Ticker]],[1]!Table1[[Symbol]:[Industry]],2,FALSE),"-")</f>
        <v>-</v>
      </c>
      <c r="D3253" t="s">
        <v>422</v>
      </c>
      <c r="E3253">
        <v>59.857415000000003</v>
      </c>
      <c r="F3253">
        <v>100.55</v>
      </c>
      <c r="G3253">
        <v>85.318129296985603</v>
      </c>
      <c r="H3253">
        <v>5.4767490684028299</v>
      </c>
      <c r="I3253">
        <v>-22.164298468017801</v>
      </c>
      <c r="J3253">
        <v>-7.2814842636182098</v>
      </c>
      <c r="K3253">
        <v>97.8841596031601</v>
      </c>
      <c r="L3253">
        <v>91.223686389951695</v>
      </c>
      <c r="M3253">
        <v>66.003940074029401</v>
      </c>
      <c r="N3253">
        <v>1.1746442785123901</v>
      </c>
      <c r="O3253">
        <v>48.831427150671303</v>
      </c>
      <c r="P3253">
        <v>151.375</v>
      </c>
      <c r="Q3253">
        <v>0.14241599602862601</v>
      </c>
    </row>
    <row r="3254" spans="1:17" hidden="1" x14ac:dyDescent="0.3">
      <c r="A3254" t="s">
        <v>6671</v>
      </c>
      <c r="B3254" t="s">
        <v>6672</v>
      </c>
      <c r="C3254" t="str">
        <f>IFERROR(VLOOKUP(Table1[[#This Row],[Ticker]],[1]!Table1[[Symbol]:[Industry]],2,FALSE),"-")</f>
        <v>-</v>
      </c>
      <c r="D3254" t="s">
        <v>1465</v>
      </c>
      <c r="E3254">
        <v>59.795673143999998</v>
      </c>
      <c r="F3254">
        <v>5.08</v>
      </c>
      <c r="G3254">
        <v>43.663369879117703</v>
      </c>
      <c r="H3254">
        <v>-13.868541028724399</v>
      </c>
      <c r="I3254">
        <v>-8.6386118275770691</v>
      </c>
      <c r="J3254">
        <v>-10.9606249427588</v>
      </c>
      <c r="K3254">
        <v>4.99937328390644</v>
      </c>
      <c r="L3254">
        <v>4.6158112773379898</v>
      </c>
      <c r="M3254">
        <v>42.102312651322599</v>
      </c>
      <c r="N3254">
        <v>1.0646030256865899</v>
      </c>
      <c r="O3254">
        <v>33.858267716535401</v>
      </c>
      <c r="P3254">
        <v>84.727272727272705</v>
      </c>
      <c r="Q3254">
        <v>6.0963976658909999E-2</v>
      </c>
    </row>
    <row r="3255" spans="1:17" hidden="1" x14ac:dyDescent="0.3">
      <c r="A3255" t="s">
        <v>6673</v>
      </c>
      <c r="B3255" t="s">
        <v>6674</v>
      </c>
      <c r="C3255" t="str">
        <f>IFERROR(VLOOKUP(Table1[[#This Row],[Ticker]],[1]!Table1[[Symbol]:[Industry]],2,FALSE),"-")</f>
        <v>-</v>
      </c>
      <c r="D3255" t="s">
        <v>46</v>
      </c>
      <c r="E3255">
        <v>59.777749999999997</v>
      </c>
      <c r="F3255">
        <v>76.150000000000006</v>
      </c>
      <c r="G3255">
        <v>51.423059801598399</v>
      </c>
      <c r="H3255">
        <v>46.596775645123003</v>
      </c>
      <c r="I3255">
        <v>9.5122865295068699</v>
      </c>
      <c r="J3255">
        <v>-8.7385763045252798</v>
      </c>
      <c r="K3255">
        <v>63.375200039082003</v>
      </c>
      <c r="L3255">
        <v>56.140602862594498</v>
      </c>
      <c r="M3255">
        <v>58.607621424361703</v>
      </c>
      <c r="N3255">
        <v>1.84101382488479</v>
      </c>
      <c r="O3255">
        <v>13.591595535128</v>
      </c>
      <c r="P3255">
        <v>97.024579560155203</v>
      </c>
      <c r="Q3255">
        <v>0.109654680150955</v>
      </c>
    </row>
    <row r="3256" spans="1:17" hidden="1" x14ac:dyDescent="0.3">
      <c r="A3256" t="s">
        <v>6675</v>
      </c>
      <c r="B3256" t="s">
        <v>6676</v>
      </c>
      <c r="C3256" t="str">
        <f>IFERROR(VLOOKUP(Table1[[#This Row],[Ticker]],[1]!Table1[[Symbol]:[Industry]],2,FALSE),"-")</f>
        <v>-</v>
      </c>
      <c r="D3256" t="s">
        <v>173</v>
      </c>
      <c r="E3256">
        <v>59.638226095</v>
      </c>
      <c r="F3256">
        <v>46.55</v>
      </c>
      <c r="G3256">
        <v>12.8717032124511</v>
      </c>
      <c r="H3256">
        <v>3.1477759875925502</v>
      </c>
      <c r="I3256">
        <v>27.276792212826901</v>
      </c>
      <c r="J3256">
        <v>-10.2664013073587</v>
      </c>
      <c r="M3256">
        <v>41.208097398974502</v>
      </c>
      <c r="O3256">
        <v>40.279269602577799</v>
      </c>
      <c r="P3256">
        <v>52.622950819672099</v>
      </c>
    </row>
    <row r="3257" spans="1:17" hidden="1" x14ac:dyDescent="0.3">
      <c r="A3257" t="s">
        <v>6677</v>
      </c>
      <c r="B3257" t="s">
        <v>6678</v>
      </c>
      <c r="C3257" t="str">
        <f>IFERROR(VLOOKUP(Table1[[#This Row],[Ticker]],[1]!Table1[[Symbol]:[Industry]],2,FALSE),"-")</f>
        <v>-</v>
      </c>
      <c r="D3257" t="s">
        <v>253</v>
      </c>
      <c r="E3257">
        <v>59.613906239999999</v>
      </c>
      <c r="F3257">
        <v>82.3</v>
      </c>
      <c r="G3257">
        <v>109.47289368864099</v>
      </c>
      <c r="H3257">
        <v>43.993634602827299</v>
      </c>
      <c r="I3257">
        <v>24.208376574966799</v>
      </c>
      <c r="J3257">
        <v>-0.153279135413077</v>
      </c>
      <c r="K3257">
        <v>65.384960772699998</v>
      </c>
      <c r="L3257">
        <v>56.1344153575061</v>
      </c>
      <c r="M3257">
        <v>79.982886568682204</v>
      </c>
      <c r="N3257">
        <v>1.6326276463262701</v>
      </c>
      <c r="O3257">
        <v>0.121506682867567</v>
      </c>
      <c r="P3257">
        <v>149.39393939393901</v>
      </c>
    </row>
    <row r="3258" spans="1:17" hidden="1" x14ac:dyDescent="0.3">
      <c r="A3258" t="s">
        <v>6679</v>
      </c>
      <c r="B3258" t="s">
        <v>6680</v>
      </c>
      <c r="C3258" t="str">
        <f>IFERROR(VLOOKUP(Table1[[#This Row],[Ticker]],[1]!Table1[[Symbol]:[Industry]],2,FALSE),"-")</f>
        <v>-</v>
      </c>
      <c r="D3258" t="s">
        <v>647</v>
      </c>
      <c r="E3258">
        <v>59.565850179999998</v>
      </c>
      <c r="F3258">
        <v>357.85</v>
      </c>
      <c r="G3258">
        <v>34.872880870593697</v>
      </c>
      <c r="H3258">
        <v>23.4957493571486</v>
      </c>
      <c r="I3258">
        <v>-11.848288816945599</v>
      </c>
      <c r="J3258">
        <v>2.01286878217992</v>
      </c>
      <c r="K3258">
        <v>306.39753672834598</v>
      </c>
      <c r="L3258">
        <v>278.88066268894698</v>
      </c>
      <c r="M3258">
        <v>66.273594026131605</v>
      </c>
      <c r="N3258">
        <v>1.6735977974943099</v>
      </c>
      <c r="O3258">
        <v>14.852591868101101</v>
      </c>
      <c r="P3258">
        <v>72.043269230769198</v>
      </c>
      <c r="Q3258">
        <v>-3.9158021888046998E-2</v>
      </c>
    </row>
    <row r="3259" spans="1:17" hidden="1" x14ac:dyDescent="0.3">
      <c r="A3259" t="s">
        <v>6681</v>
      </c>
      <c r="B3259" t="s">
        <v>6682</v>
      </c>
      <c r="C3259" t="str">
        <f>IFERROR(VLOOKUP(Table1[[#This Row],[Ticker]],[1]!Table1[[Symbol]:[Industry]],2,FALSE),"-")</f>
        <v>-</v>
      </c>
      <c r="D3259" t="s">
        <v>97</v>
      </c>
      <c r="E3259">
        <v>59.558267999999998</v>
      </c>
      <c r="F3259">
        <v>3.01</v>
      </c>
      <c r="G3259">
        <v>-46.459437138425997</v>
      </c>
      <c r="H3259">
        <v>-8.2920089346204708</v>
      </c>
      <c r="I3259">
        <v>-38.734753971911999</v>
      </c>
      <c r="J3259">
        <v>-3.6313601941393001</v>
      </c>
      <c r="K3259">
        <v>3.3292413272613302</v>
      </c>
      <c r="L3259">
        <v>3.89310519551589</v>
      </c>
      <c r="M3259">
        <v>42.019213415331002</v>
      </c>
      <c r="N3259">
        <v>1.01659434140141</v>
      </c>
      <c r="O3259">
        <v>150.830564784053</v>
      </c>
      <c r="P3259">
        <v>11.481481481481399</v>
      </c>
      <c r="Q3259">
        <v>-2.3759944553317001E-2</v>
      </c>
    </row>
    <row r="3260" spans="1:17" hidden="1" x14ac:dyDescent="0.3">
      <c r="A3260" t="s">
        <v>6683</v>
      </c>
      <c r="B3260" t="s">
        <v>6684</v>
      </c>
      <c r="C3260" t="str">
        <f>IFERROR(VLOOKUP(Table1[[#This Row],[Ticker]],[1]!Table1[[Symbol]:[Industry]],2,FALSE),"-")</f>
        <v>-</v>
      </c>
      <c r="D3260" t="s">
        <v>557</v>
      </c>
      <c r="E3260">
        <v>59.517034719999998</v>
      </c>
      <c r="F3260">
        <v>48.4</v>
      </c>
      <c r="G3260">
        <v>35.4485452009109</v>
      </c>
      <c r="H3260">
        <v>-7.3581480410360003</v>
      </c>
      <c r="I3260">
        <v>3.97322078425554</v>
      </c>
      <c r="J3260">
        <v>3.3437115480727799</v>
      </c>
      <c r="K3260">
        <v>48.658730805591702</v>
      </c>
      <c r="L3260">
        <v>43.560006702477899</v>
      </c>
      <c r="M3260">
        <v>50.432111362406197</v>
      </c>
      <c r="N3260">
        <v>0.72318881495199006</v>
      </c>
      <c r="O3260">
        <v>15.495867768595</v>
      </c>
      <c r="P3260">
        <v>73.538902832556403</v>
      </c>
      <c r="Q3260">
        <v>1.0086983010417E-2</v>
      </c>
    </row>
    <row r="3261" spans="1:17" hidden="1" x14ac:dyDescent="0.3">
      <c r="A3261" t="s">
        <v>6685</v>
      </c>
      <c r="B3261" t="s">
        <v>6686</v>
      </c>
      <c r="C3261" t="str">
        <f>IFERROR(VLOOKUP(Table1[[#This Row],[Ticker]],[1]!Table1[[Symbol]:[Industry]],2,FALSE),"-")</f>
        <v>-</v>
      </c>
      <c r="D3261" t="s">
        <v>75</v>
      </c>
      <c r="E3261">
        <v>59.503282519999999</v>
      </c>
      <c r="F3261">
        <v>66.05</v>
      </c>
      <c r="G3261">
        <v>40.619059707919398</v>
      </c>
      <c r="H3261">
        <v>46.776210509787603</v>
      </c>
      <c r="I3261">
        <v>6.6815541175888704</v>
      </c>
      <c r="J3261">
        <v>15.363052546721701</v>
      </c>
      <c r="K3261">
        <v>49.035365728087498</v>
      </c>
      <c r="L3261">
        <v>44.852001533988201</v>
      </c>
      <c r="M3261">
        <v>91.698772929919201</v>
      </c>
      <c r="N3261">
        <v>2.9518167833009201</v>
      </c>
      <c r="O3261">
        <v>0</v>
      </c>
      <c r="P3261">
        <v>106.40624999999901</v>
      </c>
      <c r="Q3261">
        <v>6.562999614982E-2</v>
      </c>
    </row>
    <row r="3262" spans="1:17" hidden="1" x14ac:dyDescent="0.3">
      <c r="A3262" t="s">
        <v>6687</v>
      </c>
      <c r="B3262" t="s">
        <v>6688</v>
      </c>
      <c r="C3262" t="str">
        <f>IFERROR(VLOOKUP(Table1[[#This Row],[Ticker]],[1]!Table1[[Symbol]:[Industry]],2,FALSE),"-")</f>
        <v>-</v>
      </c>
      <c r="D3262" t="s">
        <v>647</v>
      </c>
      <c r="E3262">
        <v>59.380499999999998</v>
      </c>
      <c r="F3262">
        <v>150</v>
      </c>
      <c r="G3262">
        <v>12.3245167665756</v>
      </c>
      <c r="H3262">
        <v>-9.1852593213727101</v>
      </c>
      <c r="I3262">
        <v>-10.9639717457153</v>
      </c>
      <c r="J3262">
        <v>-1.1160745099731499</v>
      </c>
      <c r="K3262">
        <v>154.28651666535399</v>
      </c>
      <c r="L3262">
        <v>144.295447022107</v>
      </c>
      <c r="M3262">
        <v>44.1106367992952</v>
      </c>
      <c r="N3262">
        <v>0.33769119390199398</v>
      </c>
      <c r="O3262">
        <v>62.6666666666666</v>
      </c>
      <c r="P3262">
        <v>49.925037481259302</v>
      </c>
      <c r="Q3262">
        <v>3.5029272236640999E-2</v>
      </c>
    </row>
    <row r="3263" spans="1:17" hidden="1" x14ac:dyDescent="0.3">
      <c r="A3263" t="s">
        <v>6689</v>
      </c>
      <c r="B3263" t="s">
        <v>6690</v>
      </c>
      <c r="C3263" t="str">
        <f>IFERROR(VLOOKUP(Table1[[#This Row],[Ticker]],[1]!Table1[[Symbol]:[Industry]],2,FALSE),"-")</f>
        <v>-</v>
      </c>
      <c r="D3263" t="s">
        <v>21</v>
      </c>
      <c r="E3263">
        <v>59.372281149999999</v>
      </c>
      <c r="F3263">
        <v>4.78</v>
      </c>
      <c r="G3263">
        <v>91.602763818511704</v>
      </c>
      <c r="H3263">
        <v>34.8057013955179</v>
      </c>
      <c r="I3263">
        <v>40.481157292192002</v>
      </c>
      <c r="J3263">
        <v>6.7653769211740196</v>
      </c>
      <c r="K3263">
        <v>3.40418253340665</v>
      </c>
      <c r="L3263">
        <v>2.6269803840588302</v>
      </c>
      <c r="M3263">
        <v>99.952547572855096</v>
      </c>
      <c r="N3263">
        <v>1.6687728630966101</v>
      </c>
      <c r="O3263">
        <v>0</v>
      </c>
      <c r="P3263">
        <v>198.74999999999901</v>
      </c>
      <c r="Q3263">
        <v>8.5760078162617007E-2</v>
      </c>
    </row>
    <row r="3264" spans="1:17" hidden="1" x14ac:dyDescent="0.3">
      <c r="A3264" t="s">
        <v>6691</v>
      </c>
      <c r="B3264" t="s">
        <v>6692</v>
      </c>
      <c r="C3264" t="str">
        <f>IFERROR(VLOOKUP(Table1[[#This Row],[Ticker]],[1]!Table1[[Symbol]:[Industry]],2,FALSE),"-")</f>
        <v>-</v>
      </c>
      <c r="D3264" t="s">
        <v>550</v>
      </c>
      <c r="E3264">
        <v>59.311959999999999</v>
      </c>
      <c r="F3264">
        <v>46.4</v>
      </c>
      <c r="G3264">
        <v>-20.215417999669999</v>
      </c>
      <c r="H3264">
        <v>-3.9080667204240598</v>
      </c>
      <c r="I3264">
        <v>-0.26008976484447599</v>
      </c>
      <c r="J3264">
        <v>-15.2042765499627</v>
      </c>
      <c r="K3264">
        <v>43.870849627178501</v>
      </c>
      <c r="L3264">
        <v>38.682936665719701</v>
      </c>
      <c r="M3264">
        <v>23.4308796258996</v>
      </c>
      <c r="N3264">
        <v>0.94240000000000002</v>
      </c>
      <c r="O3264">
        <v>35.452586206896498</v>
      </c>
      <c r="P3264">
        <v>69.343065693430603</v>
      </c>
      <c r="Q3264">
        <v>0.14975584278328</v>
      </c>
    </row>
    <row r="3265" spans="1:17" hidden="1" x14ac:dyDescent="0.3">
      <c r="A3265" t="s">
        <v>6693</v>
      </c>
      <c r="B3265" t="s">
        <v>6694</v>
      </c>
      <c r="C3265" t="str">
        <f>IFERROR(VLOOKUP(Table1[[#This Row],[Ticker]],[1]!Table1[[Symbol]:[Industry]],2,FALSE),"-")</f>
        <v>-</v>
      </c>
      <c r="E3265">
        <v>59.296416000000001</v>
      </c>
      <c r="F3265">
        <v>168.15</v>
      </c>
      <c r="G3265">
        <v>17.132584316485001</v>
      </c>
      <c r="H3265">
        <v>-5.1099582218032804</v>
      </c>
      <c r="I3265">
        <v>8.8422684033031604</v>
      </c>
      <c r="J3265">
        <v>-4.0213032681431002</v>
      </c>
      <c r="K3265">
        <v>170.38672179626801</v>
      </c>
      <c r="L3265">
        <v>150.57601429358499</v>
      </c>
      <c r="M3265">
        <v>48.631549742535597</v>
      </c>
      <c r="N3265">
        <v>0.56007784616827205</v>
      </c>
      <c r="O3265">
        <v>25.275052036871799</v>
      </c>
      <c r="P3265">
        <v>85.801104972375697</v>
      </c>
      <c r="Q3265">
        <v>0.13008457122895201</v>
      </c>
    </row>
    <row r="3266" spans="1:17" hidden="1" x14ac:dyDescent="0.3">
      <c r="A3266" t="s">
        <v>6695</v>
      </c>
      <c r="B3266" t="s">
        <v>6696</v>
      </c>
      <c r="C3266" t="str">
        <f>IFERROR(VLOOKUP(Table1[[#This Row],[Ticker]],[1]!Table1[[Symbol]:[Industry]],2,FALSE),"-")</f>
        <v>-</v>
      </c>
      <c r="D3266" t="s">
        <v>293</v>
      </c>
      <c r="E3266">
        <v>59.212000000000003</v>
      </c>
      <c r="F3266">
        <v>26.2</v>
      </c>
      <c r="G3266">
        <v>-73.374554272578806</v>
      </c>
      <c r="H3266">
        <v>-6.6294837896672103</v>
      </c>
      <c r="I3266">
        <v>-48.958096808179697</v>
      </c>
      <c r="J3266">
        <v>-2.9025668847008301</v>
      </c>
      <c r="K3266">
        <v>29.636766283213099</v>
      </c>
      <c r="L3266">
        <v>38.030834221020498</v>
      </c>
      <c r="M3266">
        <v>36.445590808722201</v>
      </c>
      <c r="N3266">
        <v>0.49837893917779702</v>
      </c>
      <c r="O3266">
        <v>129.00763358778599</v>
      </c>
      <c r="P3266">
        <v>4.8</v>
      </c>
    </row>
    <row r="3267" spans="1:17" hidden="1" x14ac:dyDescent="0.3">
      <c r="A3267" t="s">
        <v>6697</v>
      </c>
      <c r="B3267" t="s">
        <v>6698</v>
      </c>
      <c r="C3267" t="str">
        <f>IFERROR(VLOOKUP(Table1[[#This Row],[Ticker]],[1]!Table1[[Symbol]:[Industry]],2,FALSE),"-")</f>
        <v>-</v>
      </c>
      <c r="E3267">
        <v>59.207832600000003</v>
      </c>
      <c r="F3267">
        <v>4.0599999999999996</v>
      </c>
      <c r="G3267">
        <v>22.000287441841799</v>
      </c>
      <c r="H3267">
        <v>-6.02763193781536</v>
      </c>
      <c r="I3267">
        <v>-19.823433012398201</v>
      </c>
      <c r="J3267">
        <v>6.5787127600665496</v>
      </c>
      <c r="K3267">
        <v>3.8229810426136499</v>
      </c>
      <c r="L3267">
        <v>3.5357469301844802</v>
      </c>
      <c r="M3267">
        <v>65.781690048503194</v>
      </c>
      <c r="N3267">
        <v>1.1603991302160701</v>
      </c>
      <c r="O3267">
        <v>40.886699507389103</v>
      </c>
      <c r="P3267">
        <v>65.040650406504</v>
      </c>
      <c r="Q3267">
        <v>4.5467294085971999E-2</v>
      </c>
    </row>
    <row r="3268" spans="1:17" hidden="1" x14ac:dyDescent="0.3">
      <c r="A3268" t="s">
        <v>6699</v>
      </c>
      <c r="B3268" t="s">
        <v>6700</v>
      </c>
      <c r="C3268" t="str">
        <f>IFERROR(VLOOKUP(Table1[[#This Row],[Ticker]],[1]!Table1[[Symbol]:[Industry]],2,FALSE),"-")</f>
        <v>-</v>
      </c>
      <c r="D3268" t="s">
        <v>21</v>
      </c>
      <c r="E3268">
        <v>59.17989</v>
      </c>
      <c r="F3268">
        <v>1.65</v>
      </c>
      <c r="G3268">
        <v>-64.331673491390205</v>
      </c>
      <c r="H3268">
        <v>-30.441348751974601</v>
      </c>
      <c r="I3268">
        <v>-76.454747871561196</v>
      </c>
      <c r="J3268">
        <v>-7.7173816995156503</v>
      </c>
      <c r="K3268">
        <v>2.1801971227327801</v>
      </c>
      <c r="L3268">
        <v>2.9828205171458699</v>
      </c>
      <c r="M3268">
        <v>10.364747484816901</v>
      </c>
      <c r="N3268">
        <v>0.35481399437714201</v>
      </c>
      <c r="O3268">
        <v>221.21212121212099</v>
      </c>
      <c r="P3268">
        <v>0</v>
      </c>
      <c r="Q3268">
        <v>0.12778809382654799</v>
      </c>
    </row>
    <row r="3269" spans="1:17" hidden="1" x14ac:dyDescent="0.3">
      <c r="A3269" t="s">
        <v>6701</v>
      </c>
      <c r="B3269" t="s">
        <v>6702</v>
      </c>
      <c r="C3269" t="str">
        <f>IFERROR(VLOOKUP(Table1[[#This Row],[Ticker]],[1]!Table1[[Symbol]:[Industry]],2,FALSE),"-")</f>
        <v>-</v>
      </c>
      <c r="D3269" t="s">
        <v>409</v>
      </c>
      <c r="E3269">
        <v>59.040999999999997</v>
      </c>
      <c r="F3269">
        <v>15.64</v>
      </c>
      <c r="G3269">
        <v>-88.765763359831396</v>
      </c>
      <c r="H3269">
        <v>24.003699090706601</v>
      </c>
      <c r="I3269">
        <v>-18.720495755614799</v>
      </c>
      <c r="J3269">
        <v>18.627999826588699</v>
      </c>
      <c r="K3269">
        <v>12.614540097957301</v>
      </c>
      <c r="L3269">
        <v>18.306736357541499</v>
      </c>
      <c r="M3269">
        <v>87.469441888551202</v>
      </c>
      <c r="N3269">
        <v>2.01401732402657</v>
      </c>
      <c r="O3269">
        <v>198.849104859335</v>
      </c>
      <c r="P3269">
        <v>88.433734939759006</v>
      </c>
      <c r="Q3269">
        <v>1.8507721348730001E-2</v>
      </c>
    </row>
    <row r="3270" spans="1:17" hidden="1" x14ac:dyDescent="0.3">
      <c r="A3270" t="s">
        <v>6703</v>
      </c>
      <c r="B3270" t="s">
        <v>6704</v>
      </c>
      <c r="C3270" t="str">
        <f>IFERROR(VLOOKUP(Table1[[#This Row],[Ticker]],[1]!Table1[[Symbol]:[Industry]],2,FALSE),"-")</f>
        <v>-</v>
      </c>
      <c r="D3270" t="s">
        <v>550</v>
      </c>
      <c r="E3270">
        <v>58.946337151999998</v>
      </c>
      <c r="F3270">
        <v>63.94</v>
      </c>
      <c r="G3270">
        <v>-10.192022277744901</v>
      </c>
      <c r="H3270">
        <v>-2.9788959144804101</v>
      </c>
      <c r="I3270">
        <v>-27.4091367489216</v>
      </c>
      <c r="J3270">
        <v>-1.3838897115733899</v>
      </c>
      <c r="K3270">
        <v>59.011995874551097</v>
      </c>
      <c r="L3270">
        <v>58.550229613304303</v>
      </c>
      <c r="M3270">
        <v>59.252151245792597</v>
      </c>
      <c r="N3270">
        <v>2.0762755954708001</v>
      </c>
      <c r="O3270">
        <v>39.0365968095089</v>
      </c>
      <c r="P3270">
        <v>37.2103004291845</v>
      </c>
      <c r="Q3270">
        <v>-5.5612225982493997E-2</v>
      </c>
    </row>
    <row r="3271" spans="1:17" hidden="1" x14ac:dyDescent="0.3">
      <c r="A3271" t="s">
        <v>6705</v>
      </c>
      <c r="B3271" t="s">
        <v>6706</v>
      </c>
      <c r="C3271" t="str">
        <f>IFERROR(VLOOKUP(Table1[[#This Row],[Ticker]],[1]!Table1[[Symbol]:[Industry]],2,FALSE),"-")</f>
        <v>-</v>
      </c>
      <c r="D3271" t="s">
        <v>62</v>
      </c>
      <c r="E3271">
        <v>58.84165935</v>
      </c>
      <c r="F3271">
        <v>53.5</v>
      </c>
      <c r="G3271">
        <v>-1.1065175869280099</v>
      </c>
      <c r="H3271">
        <v>18.8653113673716</v>
      </c>
      <c r="I3271">
        <v>5.0394733722472598</v>
      </c>
      <c r="J3271">
        <v>-15.776172603564399</v>
      </c>
      <c r="K3271">
        <v>44.821243657679197</v>
      </c>
      <c r="L3271">
        <v>44.024331048147801</v>
      </c>
      <c r="M3271">
        <v>62.454043190035698</v>
      </c>
      <c r="N3271">
        <v>3.32851805728518</v>
      </c>
      <c r="O3271">
        <v>19.345794392523299</v>
      </c>
      <c r="P3271">
        <v>48.404993065187199</v>
      </c>
    </row>
    <row r="3272" spans="1:17" hidden="1" x14ac:dyDescent="0.3">
      <c r="A3272" t="s">
        <v>6707</v>
      </c>
      <c r="B3272" t="s">
        <v>6708</v>
      </c>
      <c r="C3272" t="str">
        <f>IFERROR(VLOOKUP(Table1[[#This Row],[Ticker]],[1]!Table1[[Symbol]:[Industry]],2,FALSE),"-")</f>
        <v>-</v>
      </c>
      <c r="E3272">
        <v>58.80062436</v>
      </c>
      <c r="F3272">
        <v>71.8</v>
      </c>
      <c r="G3272">
        <v>56.424888181594703</v>
      </c>
      <c r="H3272">
        <v>-12.062400149735801</v>
      </c>
      <c r="I3272">
        <v>0.71266765470676796</v>
      </c>
      <c r="J3272">
        <v>-10.1298162148206</v>
      </c>
      <c r="K3272">
        <v>73.690019171114898</v>
      </c>
      <c r="L3272">
        <v>66.120089274305599</v>
      </c>
      <c r="M3272">
        <v>48.036616180888899</v>
      </c>
      <c r="N3272">
        <v>1.2293741247749399</v>
      </c>
      <c r="O3272">
        <v>31.518105849582099</v>
      </c>
      <c r="P3272">
        <v>148.61495844875299</v>
      </c>
      <c r="Q3272">
        <v>0.17220918951275199</v>
      </c>
    </row>
    <row r="3273" spans="1:17" hidden="1" x14ac:dyDescent="0.3">
      <c r="A3273" t="s">
        <v>6709</v>
      </c>
      <c r="B3273" t="s">
        <v>6710</v>
      </c>
      <c r="C3273" t="str">
        <f>IFERROR(VLOOKUP(Table1[[#This Row],[Ticker]],[1]!Table1[[Symbol]:[Industry]],2,FALSE),"-")</f>
        <v>-</v>
      </c>
      <c r="D3273" t="s">
        <v>46</v>
      </c>
      <c r="E3273">
        <v>58.647893251999903</v>
      </c>
      <c r="F3273">
        <v>34.78</v>
      </c>
      <c r="G3273">
        <v>3.3838398853020801</v>
      </c>
      <c r="H3273">
        <v>-2.2210642034633299</v>
      </c>
      <c r="I3273">
        <v>-28.652047850514201</v>
      </c>
      <c r="J3273">
        <v>-10.753172988864501</v>
      </c>
      <c r="K3273">
        <v>35.493328103073999</v>
      </c>
      <c r="L3273">
        <v>35.484213239234002</v>
      </c>
      <c r="M3273">
        <v>42.763124604239998</v>
      </c>
      <c r="N3273">
        <v>1.47655137263876</v>
      </c>
      <c r="O3273">
        <v>45.485911443358198</v>
      </c>
      <c r="P3273">
        <v>37.470355731225297</v>
      </c>
      <c r="Q3273">
        <v>-9.3259768450614997E-2</v>
      </c>
    </row>
    <row r="3274" spans="1:17" hidden="1" x14ac:dyDescent="0.3">
      <c r="A3274" t="s">
        <v>6711</v>
      </c>
      <c r="B3274" t="s">
        <v>6712</v>
      </c>
      <c r="C3274" t="str">
        <f>IFERROR(VLOOKUP(Table1[[#This Row],[Ticker]],[1]!Table1[[Symbol]:[Industry]],2,FALSE),"-")</f>
        <v>-</v>
      </c>
      <c r="D3274" t="s">
        <v>140</v>
      </c>
      <c r="E3274">
        <v>58.582590000000003</v>
      </c>
      <c r="F3274">
        <v>15.71</v>
      </c>
      <c r="G3274">
        <v>-34.965575463453398</v>
      </c>
      <c r="H3274">
        <v>-1.22266156256848</v>
      </c>
      <c r="I3274">
        <v>-47.429035364038697</v>
      </c>
      <c r="J3274">
        <v>-5.1360808865075001</v>
      </c>
      <c r="K3274">
        <v>15.5423591353366</v>
      </c>
      <c r="L3274">
        <v>16.4536997731086</v>
      </c>
      <c r="M3274">
        <v>46.5989928289845</v>
      </c>
      <c r="N3274">
        <v>0.612840300950793</v>
      </c>
      <c r="O3274">
        <v>64.226607256524403</v>
      </c>
      <c r="P3274">
        <v>26.184738955823299</v>
      </c>
      <c r="Q3274">
        <v>1.890242526653E-3</v>
      </c>
    </row>
    <row r="3275" spans="1:17" hidden="1" x14ac:dyDescent="0.3">
      <c r="A3275" t="s">
        <v>6713</v>
      </c>
      <c r="B3275" t="s">
        <v>6714</v>
      </c>
      <c r="C3275" t="str">
        <f>IFERROR(VLOOKUP(Table1[[#This Row],[Ticker]],[1]!Table1[[Symbol]:[Industry]],2,FALSE),"-")</f>
        <v>-</v>
      </c>
      <c r="E3275">
        <v>58.534781508000002</v>
      </c>
      <c r="F3275">
        <v>20.34</v>
      </c>
      <c r="G3275">
        <v>45.734530927806901</v>
      </c>
      <c r="H3275">
        <v>-23.9334760936595</v>
      </c>
      <c r="I3275">
        <v>-3.5508409145634299</v>
      </c>
      <c r="J3275">
        <v>6.9659429577808902</v>
      </c>
      <c r="K3275">
        <v>23.634809082758998</v>
      </c>
      <c r="L3275">
        <v>21.529930445742199</v>
      </c>
      <c r="M3275">
        <v>35.6559855148747</v>
      </c>
      <c r="N3275">
        <v>1.1151094071345999</v>
      </c>
      <c r="O3275">
        <v>76.171746968207103</v>
      </c>
      <c r="P3275">
        <v>103.230641132389</v>
      </c>
      <c r="Q3275">
        <v>8.7228344227140001E-2</v>
      </c>
    </row>
    <row r="3276" spans="1:17" hidden="1" x14ac:dyDescent="0.3">
      <c r="A3276" t="s">
        <v>6715</v>
      </c>
      <c r="B3276" t="s">
        <v>6716</v>
      </c>
      <c r="C3276" t="str">
        <f>IFERROR(VLOOKUP(Table1[[#This Row],[Ticker]],[1]!Table1[[Symbol]:[Industry]],2,FALSE),"-")</f>
        <v>-</v>
      </c>
      <c r="D3276" t="s">
        <v>916</v>
      </c>
      <c r="E3276">
        <v>58.529559999999996</v>
      </c>
      <c r="F3276">
        <v>11.14</v>
      </c>
      <c r="G3276">
        <v>109.848006947475</v>
      </c>
      <c r="H3276">
        <v>133.877830247058</v>
      </c>
      <c r="I3276">
        <v>106.739039440485</v>
      </c>
      <c r="J3276">
        <v>4.8206735971603303</v>
      </c>
      <c r="K3276">
        <v>7.25745631292006</v>
      </c>
      <c r="L3276">
        <v>5.7265662623553704</v>
      </c>
      <c r="M3276">
        <v>77.142269258757096</v>
      </c>
      <c r="N3276">
        <v>3.34915265129341</v>
      </c>
      <c r="O3276">
        <v>6.1041292639138103</v>
      </c>
      <c r="P3276">
        <v>178.5</v>
      </c>
      <c r="Q3276">
        <v>1.5668865494357E-2</v>
      </c>
    </row>
    <row r="3277" spans="1:17" hidden="1" x14ac:dyDescent="0.3">
      <c r="A3277" t="s">
        <v>6717</v>
      </c>
      <c r="B3277" t="s">
        <v>6718</v>
      </c>
      <c r="C3277" t="str">
        <f>IFERROR(VLOOKUP(Table1[[#This Row],[Ticker]],[1]!Table1[[Symbol]:[Industry]],2,FALSE),"-")</f>
        <v>-</v>
      </c>
      <c r="D3277" t="s">
        <v>409</v>
      </c>
      <c r="E3277">
        <v>58.412441360000003</v>
      </c>
      <c r="F3277">
        <v>3.92</v>
      </c>
      <c r="G3277">
        <v>-80.151919216730093</v>
      </c>
      <c r="H3277">
        <v>-6.03076476989557</v>
      </c>
      <c r="I3277">
        <v>-40.634243823208998</v>
      </c>
      <c r="J3277">
        <v>-2.7963509430734099</v>
      </c>
      <c r="K3277">
        <v>4.0665517312969799</v>
      </c>
      <c r="L3277">
        <v>5.2083150607487401</v>
      </c>
      <c r="M3277">
        <v>28.899568569374299</v>
      </c>
      <c r="N3277">
        <v>0.80908143992606896</v>
      </c>
      <c r="O3277">
        <v>119.132653061224</v>
      </c>
      <c r="P3277">
        <v>20.615384615384599</v>
      </c>
      <c r="Q3277">
        <v>4.2989511888747001E-2</v>
      </c>
    </row>
    <row r="3278" spans="1:17" hidden="1" x14ac:dyDescent="0.3">
      <c r="A3278" t="s">
        <v>6719</v>
      </c>
      <c r="B3278" t="s">
        <v>6720</v>
      </c>
      <c r="C3278" t="str">
        <f>IFERROR(VLOOKUP(Table1[[#This Row],[Ticker]],[1]!Table1[[Symbol]:[Industry]],2,FALSE),"-")</f>
        <v>-</v>
      </c>
      <c r="D3278" t="s">
        <v>130</v>
      </c>
      <c r="E3278">
        <v>58.355695775000001</v>
      </c>
      <c r="F3278">
        <v>42.25</v>
      </c>
      <c r="G3278">
        <v>-36.440818786844901</v>
      </c>
      <c r="H3278">
        <v>-9.9882749533364308</v>
      </c>
      <c r="I3278">
        <v>-22.035729786468998</v>
      </c>
      <c r="J3278">
        <v>-0.69860235679264404</v>
      </c>
      <c r="O3278">
        <v>15.3846153846153</v>
      </c>
      <c r="P3278">
        <v>8.3333333333333197</v>
      </c>
    </row>
    <row r="3279" spans="1:17" hidden="1" x14ac:dyDescent="0.3">
      <c r="A3279" t="s">
        <v>6721</v>
      </c>
      <c r="B3279" t="s">
        <v>6722</v>
      </c>
      <c r="C3279" t="str">
        <f>IFERROR(VLOOKUP(Table1[[#This Row],[Ticker]],[1]!Table1[[Symbol]:[Industry]],2,FALSE),"-")</f>
        <v>-</v>
      </c>
      <c r="D3279" t="s">
        <v>140</v>
      </c>
      <c r="E3279">
        <v>58.243425000000002</v>
      </c>
      <c r="F3279">
        <v>87.65</v>
      </c>
      <c r="G3279">
        <v>-12.6927197488831</v>
      </c>
      <c r="H3279">
        <v>1.5519716245500199</v>
      </c>
      <c r="I3279">
        <v>-10.870979564353901</v>
      </c>
      <c r="J3279">
        <v>0.64134879291996105</v>
      </c>
      <c r="M3279">
        <v>100</v>
      </c>
    </row>
    <row r="3280" spans="1:17" hidden="1" x14ac:dyDescent="0.3">
      <c r="A3280" t="s">
        <v>6723</v>
      </c>
      <c r="B3280" t="s">
        <v>6724</v>
      </c>
      <c r="C3280" t="str">
        <f>IFERROR(VLOOKUP(Table1[[#This Row],[Ticker]],[1]!Table1[[Symbol]:[Industry]],2,FALSE),"-")</f>
        <v>-</v>
      </c>
      <c r="D3280" t="s">
        <v>916</v>
      </c>
      <c r="E3280">
        <v>58.222079999999998</v>
      </c>
      <c r="F3280">
        <v>10.83</v>
      </c>
      <c r="G3280">
        <v>-83.919770701709695</v>
      </c>
      <c r="H3280">
        <v>-36.058726465178502</v>
      </c>
      <c r="I3280">
        <v>-69.514681701333899</v>
      </c>
      <c r="J3280">
        <v>-8.5820957859870397</v>
      </c>
      <c r="M3280">
        <v>0.499321165446105</v>
      </c>
      <c r="O3280">
        <v>164.635272391505</v>
      </c>
      <c r="P3280">
        <v>0</v>
      </c>
    </row>
    <row r="3281" spans="1:17" hidden="1" x14ac:dyDescent="0.3">
      <c r="A3281" t="s">
        <v>6725</v>
      </c>
      <c r="B3281" t="s">
        <v>6726</v>
      </c>
      <c r="C3281" t="str">
        <f>IFERROR(VLOOKUP(Table1[[#This Row],[Ticker]],[1]!Table1[[Symbol]:[Industry]],2,FALSE),"-")</f>
        <v>-</v>
      </c>
      <c r="D3281" t="s">
        <v>901</v>
      </c>
      <c r="E3281">
        <v>58.184699999999999</v>
      </c>
      <c r="F3281">
        <v>188.3</v>
      </c>
      <c r="G3281">
        <v>560.30453563503704</v>
      </c>
      <c r="H3281">
        <v>-21.707361667545001</v>
      </c>
      <c r="I3281">
        <v>376.68537172392598</v>
      </c>
      <c r="J3281">
        <v>-0.42211367087936702</v>
      </c>
      <c r="K3281">
        <v>180.06613981954999</v>
      </c>
      <c r="L3281">
        <v>107.347886223497</v>
      </c>
      <c r="M3281">
        <v>43.894764397189697</v>
      </c>
      <c r="N3281">
        <v>1.6747492393984</v>
      </c>
      <c r="O3281">
        <v>25.225703664365302</v>
      </c>
      <c r="P3281">
        <v>585.97449908925296</v>
      </c>
    </row>
    <row r="3282" spans="1:17" hidden="1" x14ac:dyDescent="0.3">
      <c r="A3282" t="s">
        <v>6727</v>
      </c>
      <c r="B3282" t="s">
        <v>6728</v>
      </c>
      <c r="C3282" t="str">
        <f>IFERROR(VLOOKUP(Table1[[#This Row],[Ticker]],[1]!Table1[[Symbol]:[Industry]],2,FALSE),"-")</f>
        <v>-</v>
      </c>
      <c r="D3282" t="s">
        <v>710</v>
      </c>
      <c r="E3282">
        <v>58.14</v>
      </c>
      <c r="F3282">
        <v>0.95</v>
      </c>
      <c r="G3282">
        <v>-30.669963454215502</v>
      </c>
      <c r="H3282">
        <v>-2.7368156112847499</v>
      </c>
      <c r="I3282">
        <v>-38.187951376916601</v>
      </c>
      <c r="J3282">
        <v>-21.050715032848899</v>
      </c>
      <c r="K3282">
        <v>1.0385459865712801</v>
      </c>
      <c r="L3282">
        <v>1.06748239886858</v>
      </c>
      <c r="M3282">
        <v>29.316066939997899</v>
      </c>
      <c r="N3282">
        <v>1.9049103295812799</v>
      </c>
      <c r="O3282">
        <v>78.947368421052602</v>
      </c>
      <c r="P3282">
        <v>11.764705882352899</v>
      </c>
      <c r="Q3282">
        <v>-2.1261708623766001E-2</v>
      </c>
    </row>
    <row r="3283" spans="1:17" hidden="1" x14ac:dyDescent="0.3">
      <c r="A3283" t="s">
        <v>6729</v>
      </c>
      <c r="B3283" t="s">
        <v>6730</v>
      </c>
      <c r="C3283" t="str">
        <f>IFERROR(VLOOKUP(Table1[[#This Row],[Ticker]],[1]!Table1[[Symbol]:[Industry]],2,FALSE),"-")</f>
        <v>-</v>
      </c>
      <c r="D3283" t="s">
        <v>130</v>
      </c>
      <c r="E3283">
        <v>58.137526000000001</v>
      </c>
      <c r="F3283">
        <v>4.12</v>
      </c>
      <c r="G3283">
        <v>21.472893688641602</v>
      </c>
      <c r="H3283">
        <v>-5.2751443756262901</v>
      </c>
      <c r="I3283">
        <v>-28.864874453839601</v>
      </c>
      <c r="J3283">
        <v>-3.9633363920722799</v>
      </c>
      <c r="K3283">
        <v>3.9809927349358398</v>
      </c>
      <c r="L3283">
        <v>4.2638235522585397</v>
      </c>
      <c r="M3283">
        <v>68.398596137610795</v>
      </c>
      <c r="N3283">
        <v>1.2597692885317699</v>
      </c>
      <c r="O3283">
        <v>40.7766990291261</v>
      </c>
      <c r="Q3283">
        <v>7.4028549077224004E-2</v>
      </c>
    </row>
    <row r="3284" spans="1:17" hidden="1" x14ac:dyDescent="0.3">
      <c r="A3284" t="s">
        <v>6731</v>
      </c>
      <c r="B3284" t="s">
        <v>6732</v>
      </c>
      <c r="C3284" t="str">
        <f>IFERROR(VLOOKUP(Table1[[#This Row],[Ticker]],[1]!Table1[[Symbol]:[Industry]],2,FALSE),"-")</f>
        <v>-</v>
      </c>
      <c r="D3284" t="s">
        <v>180</v>
      </c>
      <c r="E3284">
        <v>58.081871879999902</v>
      </c>
      <c r="F3284">
        <v>60.12</v>
      </c>
      <c r="G3284">
        <v>-12.726134786171199</v>
      </c>
      <c r="H3284">
        <v>-4.02763193781536</v>
      </c>
      <c r="I3284">
        <v>-24.935178876585201</v>
      </c>
      <c r="J3284">
        <v>-8.0507150328489701</v>
      </c>
      <c r="K3284">
        <v>60.575230866366603</v>
      </c>
      <c r="L3284">
        <v>63.029473093639297</v>
      </c>
      <c r="M3284">
        <v>46.251522543306002</v>
      </c>
      <c r="N3284">
        <v>3.5543585103675799</v>
      </c>
      <c r="O3284">
        <v>41.383898868928803</v>
      </c>
      <c r="P3284">
        <v>19.999999999999901</v>
      </c>
      <c r="Q3284">
        <v>-1.7923445860638001E-2</v>
      </c>
    </row>
    <row r="3285" spans="1:17" hidden="1" x14ac:dyDescent="0.3">
      <c r="A3285" t="s">
        <v>6733</v>
      </c>
      <c r="B3285" t="s">
        <v>6734</v>
      </c>
      <c r="C3285" t="str">
        <f>IFERROR(VLOOKUP(Table1[[#This Row],[Ticker]],[1]!Table1[[Symbol]:[Industry]],2,FALSE),"-")</f>
        <v>-</v>
      </c>
      <c r="E3285">
        <v>57.933</v>
      </c>
      <c r="F3285">
        <v>184.5</v>
      </c>
      <c r="G3285">
        <v>359.85635233525801</v>
      </c>
      <c r="H3285">
        <v>40.348721852798299</v>
      </c>
      <c r="I3285">
        <v>395.881909493384</v>
      </c>
      <c r="J3285">
        <v>7.2726382605641904</v>
      </c>
      <c r="K3285">
        <v>126.619826269416</v>
      </c>
      <c r="L3285">
        <v>90.052555293290396</v>
      </c>
      <c r="M3285">
        <v>99.981614893124998</v>
      </c>
      <c r="N3285">
        <v>0.70198903817704195</v>
      </c>
      <c r="O3285">
        <v>0</v>
      </c>
      <c r="P3285">
        <v>432.46753246753201</v>
      </c>
    </row>
    <row r="3286" spans="1:17" hidden="1" x14ac:dyDescent="0.3">
      <c r="A3286" t="s">
        <v>6735</v>
      </c>
      <c r="B3286" t="s">
        <v>6736</v>
      </c>
      <c r="C3286" t="str">
        <f>IFERROR(VLOOKUP(Table1[[#This Row],[Ticker]],[1]!Table1[[Symbol]:[Industry]],2,FALSE),"-")</f>
        <v>-</v>
      </c>
      <c r="E3286">
        <v>57.829903999999999</v>
      </c>
      <c r="F3286">
        <v>1.1000000000000001</v>
      </c>
      <c r="G3286">
        <v>51.749391384494103</v>
      </c>
      <c r="H3286">
        <v>0.93665377647035397</v>
      </c>
      <c r="I3286">
        <v>-36.434942481050498</v>
      </c>
      <c r="J3286">
        <v>-15.004203404941901</v>
      </c>
      <c r="K3286">
        <v>1.03796369759163</v>
      </c>
      <c r="L3286">
        <v>0.94851419487910305</v>
      </c>
      <c r="M3286">
        <v>49.520192780232897</v>
      </c>
      <c r="N3286">
        <v>1.83592002397551</v>
      </c>
      <c r="O3286">
        <v>39.999999999999901</v>
      </c>
      <c r="P3286">
        <v>83.3333333333333</v>
      </c>
      <c r="Q3286">
        <v>-1.0322852510012999E-2</v>
      </c>
    </row>
    <row r="3287" spans="1:17" hidden="1" x14ac:dyDescent="0.3">
      <c r="A3287" t="s">
        <v>6737</v>
      </c>
      <c r="B3287" t="s">
        <v>6738</v>
      </c>
      <c r="C3287" t="str">
        <f>IFERROR(VLOOKUP(Table1[[#This Row],[Ticker]],[1]!Table1[[Symbol]:[Industry]],2,FALSE),"-")</f>
        <v>-</v>
      </c>
      <c r="E3287">
        <v>57.811900000000001</v>
      </c>
      <c r="F3287">
        <v>52.7</v>
      </c>
      <c r="G3287">
        <v>75.475074713723401</v>
      </c>
      <c r="H3287">
        <v>30.515050989013901</v>
      </c>
      <c r="I3287">
        <v>66.355617625701896</v>
      </c>
      <c r="J3287">
        <v>-6.8741445744448999</v>
      </c>
      <c r="K3287">
        <v>48.154392921745298</v>
      </c>
      <c r="L3287">
        <v>36.756301620902398</v>
      </c>
      <c r="M3287">
        <v>41.768140485781899</v>
      </c>
      <c r="N3287">
        <v>0.96527068437180796</v>
      </c>
      <c r="O3287">
        <v>30.834914611005601</v>
      </c>
      <c r="P3287">
        <v>130.03055434308101</v>
      </c>
      <c r="Q3287">
        <v>0.107929043400863</v>
      </c>
    </row>
    <row r="3288" spans="1:17" hidden="1" x14ac:dyDescent="0.3">
      <c r="A3288" t="s">
        <v>6739</v>
      </c>
      <c r="B3288" t="s">
        <v>6740</v>
      </c>
      <c r="C3288" t="str">
        <f>IFERROR(VLOOKUP(Table1[[#This Row],[Ticker]],[1]!Table1[[Symbol]:[Industry]],2,FALSE),"-")</f>
        <v>-</v>
      </c>
      <c r="D3288" t="s">
        <v>293</v>
      </c>
      <c r="E3288">
        <v>57.662104999999997</v>
      </c>
      <c r="F3288">
        <v>172.1</v>
      </c>
      <c r="G3288">
        <v>-3.39642881833633</v>
      </c>
      <c r="H3288">
        <v>2.0940342058934598</v>
      </c>
      <c r="I3288">
        <v>-18.011013711493401</v>
      </c>
      <c r="J3288">
        <v>-0.281484263618203</v>
      </c>
      <c r="K3288">
        <v>166.84360941563199</v>
      </c>
      <c r="L3288">
        <v>157.614973726551</v>
      </c>
      <c r="M3288">
        <v>57.465141899259301</v>
      </c>
      <c r="N3288">
        <v>0.40508005859218099</v>
      </c>
      <c r="O3288">
        <v>33.643230679837302</v>
      </c>
      <c r="P3288">
        <v>59.130836800739601</v>
      </c>
      <c r="Q3288">
        <v>0.107191158416197</v>
      </c>
    </row>
    <row r="3289" spans="1:17" hidden="1" x14ac:dyDescent="0.3">
      <c r="A3289" t="s">
        <v>6741</v>
      </c>
      <c r="B3289" t="s">
        <v>6742</v>
      </c>
      <c r="C3289" t="str">
        <f>IFERROR(VLOOKUP(Table1[[#This Row],[Ticker]],[1]!Table1[[Symbol]:[Industry]],2,FALSE),"-")</f>
        <v>-</v>
      </c>
      <c r="E3289">
        <v>57.512</v>
      </c>
      <c r="F3289">
        <v>71.89</v>
      </c>
      <c r="G3289">
        <v>309.236267640763</v>
      </c>
      <c r="H3289">
        <v>10.968624703627199</v>
      </c>
      <c r="I3289">
        <v>108.986351036356</v>
      </c>
      <c r="J3289">
        <v>-1.0507150328489701</v>
      </c>
      <c r="K3289">
        <v>61.293947969908103</v>
      </c>
      <c r="M3289">
        <v>100</v>
      </c>
      <c r="N3289">
        <v>0</v>
      </c>
      <c r="O3289">
        <v>0</v>
      </c>
      <c r="P3289">
        <v>334.90623109497801</v>
      </c>
    </row>
    <row r="3290" spans="1:17" hidden="1" x14ac:dyDescent="0.3">
      <c r="A3290" t="s">
        <v>6743</v>
      </c>
      <c r="B3290" t="s">
        <v>6744</v>
      </c>
      <c r="C3290" t="str">
        <f>IFERROR(VLOOKUP(Table1[[#This Row],[Ticker]],[1]!Table1[[Symbol]:[Industry]],2,FALSE),"-")</f>
        <v>-</v>
      </c>
      <c r="D3290" t="s">
        <v>193</v>
      </c>
      <c r="E3290">
        <v>57.274532679999901</v>
      </c>
      <c r="F3290">
        <v>39.46</v>
      </c>
      <c r="G3290">
        <v>71.236224170534896</v>
      </c>
      <c r="H3290">
        <v>-3.9069846312090997E-2</v>
      </c>
      <c r="I3290">
        <v>2.35447481192478</v>
      </c>
      <c r="J3290">
        <v>-9.3482829870692807</v>
      </c>
      <c r="K3290">
        <v>38.009646232773299</v>
      </c>
      <c r="L3290">
        <v>32.521869762474203</v>
      </c>
      <c r="M3290">
        <v>50.073758183229202</v>
      </c>
      <c r="N3290">
        <v>2.01549259185109</v>
      </c>
      <c r="O3290">
        <v>17.739483020780501</v>
      </c>
      <c r="P3290">
        <v>126.781609195402</v>
      </c>
      <c r="Q3290">
        <v>8.2820361946822005E-2</v>
      </c>
    </row>
    <row r="3291" spans="1:17" hidden="1" x14ac:dyDescent="0.3">
      <c r="A3291" t="s">
        <v>6745</v>
      </c>
      <c r="B3291" t="s">
        <v>6746</v>
      </c>
      <c r="C3291" t="str">
        <f>IFERROR(VLOOKUP(Table1[[#This Row],[Ticker]],[1]!Table1[[Symbol]:[Industry]],2,FALSE),"-")</f>
        <v>-</v>
      </c>
      <c r="D3291" t="s">
        <v>338</v>
      </c>
      <c r="E3291">
        <v>57.096518400000001</v>
      </c>
      <c r="F3291">
        <v>62.54</v>
      </c>
      <c r="G3291">
        <v>-13.943751922556499</v>
      </c>
      <c r="H3291">
        <v>-12.8861363366423</v>
      </c>
      <c r="I3291">
        <v>-21.175563016213601</v>
      </c>
      <c r="J3291">
        <v>-4.7982192564705297</v>
      </c>
      <c r="K3291">
        <v>67.077850808529803</v>
      </c>
      <c r="L3291">
        <v>64.907669973994004</v>
      </c>
      <c r="M3291">
        <v>28.89230641704</v>
      </c>
      <c r="N3291">
        <v>0.72722205792502903</v>
      </c>
      <c r="O3291">
        <v>41.2056283978254</v>
      </c>
      <c r="P3291">
        <v>25.079999999999899</v>
      </c>
      <c r="Q3291">
        <v>1.4425692431186E-2</v>
      </c>
    </row>
    <row r="3292" spans="1:17" hidden="1" x14ac:dyDescent="0.3">
      <c r="A3292" t="s">
        <v>6747</v>
      </c>
      <c r="B3292" t="s">
        <v>6748</v>
      </c>
      <c r="C3292" t="str">
        <f>IFERROR(VLOOKUP(Table1[[#This Row],[Ticker]],[1]!Table1[[Symbol]:[Industry]],2,FALSE),"-")</f>
        <v>-</v>
      </c>
      <c r="D3292" t="s">
        <v>369</v>
      </c>
      <c r="E3292">
        <v>56.998184000000002</v>
      </c>
      <c r="F3292">
        <v>158</v>
      </c>
      <c r="G3292">
        <v>-12.6513654570767</v>
      </c>
      <c r="H3292">
        <v>1.60828452749357</v>
      </c>
      <c r="I3292">
        <v>-18.0495352208013</v>
      </c>
      <c r="J3292">
        <v>-1.6313601941392999</v>
      </c>
      <c r="K3292">
        <v>152.969601384523</v>
      </c>
      <c r="L3292">
        <v>153.209811279929</v>
      </c>
      <c r="M3292">
        <v>57.634030807283096</v>
      </c>
      <c r="N3292">
        <v>0.69788447391974695</v>
      </c>
      <c r="O3292">
        <v>60.126582278481003</v>
      </c>
      <c r="P3292">
        <v>37.391304347826001</v>
      </c>
      <c r="Q3292">
        <v>5.8238317726846997E-2</v>
      </c>
    </row>
    <row r="3293" spans="1:17" hidden="1" x14ac:dyDescent="0.3">
      <c r="A3293" t="s">
        <v>6749</v>
      </c>
      <c r="B3293" t="s">
        <v>6750</v>
      </c>
      <c r="C3293" t="str">
        <f>IFERROR(VLOOKUP(Table1[[#This Row],[Ticker]],[1]!Table1[[Symbol]:[Industry]],2,FALSE),"-")</f>
        <v>-</v>
      </c>
      <c r="E3293">
        <v>56.602116096000003</v>
      </c>
      <c r="F3293">
        <v>40.96</v>
      </c>
      <c r="G3293">
        <v>-42.061063678751097</v>
      </c>
      <c r="H3293">
        <v>-15.713704997176</v>
      </c>
      <c r="I3293">
        <v>-57.448030412320797</v>
      </c>
      <c r="J3293">
        <v>-3.5257150328489799</v>
      </c>
      <c r="K3293">
        <v>45.9867449615898</v>
      </c>
      <c r="L3293">
        <v>53.250602936205702</v>
      </c>
      <c r="M3293">
        <v>46.821513259179397</v>
      </c>
      <c r="N3293">
        <v>0.70714525327071398</v>
      </c>
      <c r="O3293">
        <v>101.26953125</v>
      </c>
      <c r="P3293">
        <v>13.746181616217701</v>
      </c>
      <c r="Q3293">
        <v>6.1103357368040997E-2</v>
      </c>
    </row>
    <row r="3294" spans="1:17" hidden="1" x14ac:dyDescent="0.3">
      <c r="A3294" t="s">
        <v>6751</v>
      </c>
      <c r="B3294" t="s">
        <v>6752</v>
      </c>
      <c r="C3294" t="str">
        <f>IFERROR(VLOOKUP(Table1[[#This Row],[Ticker]],[1]!Table1[[Symbol]:[Industry]],2,FALSE),"-")</f>
        <v>-</v>
      </c>
      <c r="E3294">
        <v>56.567175200000001</v>
      </c>
      <c r="F3294">
        <v>68.47</v>
      </c>
      <c r="G3294">
        <v>-10.4741322220756</v>
      </c>
      <c r="H3294">
        <v>3.7140093995706498</v>
      </c>
      <c r="I3294">
        <v>-28.7112212105312</v>
      </c>
      <c r="J3294">
        <v>-10.2413653747157</v>
      </c>
      <c r="K3294">
        <v>59.355970726644003</v>
      </c>
      <c r="L3294">
        <v>63.279842772936398</v>
      </c>
      <c r="M3294">
        <v>71.959854403688198</v>
      </c>
      <c r="N3294">
        <v>1.22120173776739</v>
      </c>
      <c r="O3294">
        <v>34.964217905652099</v>
      </c>
      <c r="P3294">
        <v>39.734693877551003</v>
      </c>
      <c r="Q3294">
        <v>-2.3585491811096999E-2</v>
      </c>
    </row>
    <row r="3295" spans="1:17" hidden="1" x14ac:dyDescent="0.3">
      <c r="A3295" t="s">
        <v>6753</v>
      </c>
      <c r="B3295" t="s">
        <v>6754</v>
      </c>
      <c r="C3295" t="str">
        <f>IFERROR(VLOOKUP(Table1[[#This Row],[Ticker]],[1]!Table1[[Symbol]:[Industry]],2,FALSE),"-")</f>
        <v>-</v>
      </c>
      <c r="E3295">
        <v>56.556614400000001</v>
      </c>
      <c r="F3295">
        <v>114.4</v>
      </c>
      <c r="G3295">
        <v>157.84924348506499</v>
      </c>
      <c r="H3295">
        <v>-14.1996430225342</v>
      </c>
      <c r="I3295">
        <v>483.63892169800602</v>
      </c>
      <c r="J3295">
        <v>-4.9969786768456101</v>
      </c>
      <c r="K3295">
        <v>106.700880946693</v>
      </c>
      <c r="L3295">
        <v>64.573789970441695</v>
      </c>
      <c r="M3295">
        <v>21.620723457445202</v>
      </c>
      <c r="N3295">
        <v>0.77574318404043197</v>
      </c>
      <c r="O3295">
        <v>17.089160839160801</v>
      </c>
      <c r="P3295">
        <v>494.903796151846</v>
      </c>
      <c r="Q3295">
        <v>0.15666674126512001</v>
      </c>
    </row>
    <row r="3296" spans="1:17" hidden="1" x14ac:dyDescent="0.3">
      <c r="A3296" t="s">
        <v>6755</v>
      </c>
      <c r="B3296" t="s">
        <v>6756</v>
      </c>
      <c r="C3296" t="str">
        <f>IFERROR(VLOOKUP(Table1[[#This Row],[Ticker]],[1]!Table1[[Symbol]:[Industry]],2,FALSE),"-")</f>
        <v>-</v>
      </c>
      <c r="D3296" t="s">
        <v>1533</v>
      </c>
      <c r="E3296">
        <v>56.496875000000003</v>
      </c>
      <c r="F3296">
        <v>5.05</v>
      </c>
      <c r="G3296">
        <v>2399.3300365457799</v>
      </c>
      <c r="H3296">
        <v>47.4375579356023</v>
      </c>
      <c r="I3296">
        <v>135.076588960794</v>
      </c>
      <c r="J3296">
        <v>19.500663413266199</v>
      </c>
      <c r="K3296">
        <v>3.5825562379438698</v>
      </c>
      <c r="L3296">
        <v>2.4382029330578399</v>
      </c>
      <c r="M3296">
        <v>97.957204056223503</v>
      </c>
      <c r="N3296">
        <v>1.9241881279549</v>
      </c>
      <c r="O3296">
        <v>0</v>
      </c>
      <c r="P3296">
        <v>2424.99999999999</v>
      </c>
    </row>
    <row r="3297" spans="1:17" hidden="1" x14ac:dyDescent="0.3">
      <c r="A3297" t="s">
        <v>6757</v>
      </c>
      <c r="B3297" t="s">
        <v>6758</v>
      </c>
      <c r="C3297" t="str">
        <f>IFERROR(VLOOKUP(Table1[[#This Row],[Ticker]],[1]!Table1[[Symbol]:[Industry]],2,FALSE),"-")</f>
        <v>-</v>
      </c>
      <c r="E3297">
        <v>56.49</v>
      </c>
      <c r="F3297">
        <v>94.15</v>
      </c>
      <c r="G3297">
        <v>205.02901792969701</v>
      </c>
      <c r="H3297">
        <v>-9.2340131175627</v>
      </c>
      <c r="I3297">
        <v>55.9939637056913</v>
      </c>
      <c r="J3297">
        <v>-8.8722121537702794</v>
      </c>
      <c r="K3297">
        <v>97.881500489649994</v>
      </c>
      <c r="L3297">
        <v>72.843759283163294</v>
      </c>
      <c r="M3297">
        <v>22.3576260827117</v>
      </c>
      <c r="N3297">
        <v>0.23030716281479499</v>
      </c>
      <c r="O3297">
        <v>34.572490706319599</v>
      </c>
      <c r="P3297">
        <v>247.416974169741</v>
      </c>
      <c r="Q3297">
        <v>0.121635455805245</v>
      </c>
    </row>
    <row r="3298" spans="1:17" hidden="1" x14ac:dyDescent="0.3">
      <c r="A3298" t="s">
        <v>6759</v>
      </c>
      <c r="B3298" t="s">
        <v>6760</v>
      </c>
      <c r="C3298" t="str">
        <f>IFERROR(VLOOKUP(Table1[[#This Row],[Ticker]],[1]!Table1[[Symbol]:[Industry]],2,FALSE),"-")</f>
        <v>-</v>
      </c>
      <c r="E3298">
        <v>56.368124999999999</v>
      </c>
      <c r="F3298">
        <v>1125</v>
      </c>
      <c r="G3298">
        <v>671.63691110283605</v>
      </c>
      <c r="H3298">
        <v>26.499598055305398</v>
      </c>
      <c r="I3298">
        <v>185.02166755300701</v>
      </c>
      <c r="J3298">
        <v>15.6312374791249</v>
      </c>
      <c r="K3298">
        <v>862.26742366525195</v>
      </c>
      <c r="L3298">
        <v>578.59549917628203</v>
      </c>
      <c r="M3298">
        <v>84.342803386922498</v>
      </c>
      <c r="N3298">
        <v>1.92984749099404</v>
      </c>
      <c r="O3298">
        <v>6.6666666666666599</v>
      </c>
      <c r="P3298">
        <v>873.60450021635597</v>
      </c>
      <c r="Q3298">
        <v>0.47439888396861701</v>
      </c>
    </row>
    <row r="3299" spans="1:17" hidden="1" x14ac:dyDescent="0.3">
      <c r="A3299" t="s">
        <v>6761</v>
      </c>
      <c r="B3299" t="s">
        <v>6762</v>
      </c>
      <c r="C3299" t="str">
        <f>IFERROR(VLOOKUP(Table1[[#This Row],[Ticker]],[1]!Table1[[Symbol]:[Industry]],2,FALSE),"-")</f>
        <v>-</v>
      </c>
      <c r="D3299" t="s">
        <v>901</v>
      </c>
      <c r="E3299">
        <v>56.261249999999997</v>
      </c>
      <c r="F3299">
        <v>50.01</v>
      </c>
      <c r="G3299">
        <v>73.018951921231306</v>
      </c>
      <c r="H3299">
        <v>52.676913516729996</v>
      </c>
      <c r="I3299">
        <v>-11.2648744538396</v>
      </c>
      <c r="J3299">
        <v>56.403830421696398</v>
      </c>
      <c r="K3299">
        <v>29.350859516801702</v>
      </c>
      <c r="L3299">
        <v>37.529825323113599</v>
      </c>
      <c r="M3299">
        <v>100</v>
      </c>
      <c r="N3299">
        <v>1</v>
      </c>
      <c r="O3299">
        <v>0</v>
      </c>
      <c r="P3299">
        <v>109.07190635451499</v>
      </c>
      <c r="Q3299">
        <v>-4.7375393842781E-2</v>
      </c>
    </row>
    <row r="3300" spans="1:17" hidden="1" x14ac:dyDescent="0.3">
      <c r="A3300" t="s">
        <v>6763</v>
      </c>
      <c r="B3300" t="s">
        <v>6764</v>
      </c>
      <c r="C3300" t="str">
        <f>IFERROR(VLOOKUP(Table1[[#This Row],[Ticker]],[1]!Table1[[Symbol]:[Industry]],2,FALSE),"-")</f>
        <v>-</v>
      </c>
      <c r="D3300" t="s">
        <v>122</v>
      </c>
      <c r="E3300">
        <v>56.21472</v>
      </c>
      <c r="F3300">
        <v>8.94</v>
      </c>
      <c r="G3300">
        <v>-1.8472487727750999</v>
      </c>
      <c r="H3300">
        <v>-10.7098353276458</v>
      </c>
      <c r="I3300">
        <v>-27.399958881606999</v>
      </c>
      <c r="J3300">
        <v>-4.3186888890581097</v>
      </c>
      <c r="K3300">
        <v>9.5021652249510105</v>
      </c>
      <c r="L3300">
        <v>10.0881197292473</v>
      </c>
      <c r="M3300">
        <v>39.932145780827298</v>
      </c>
      <c r="N3300">
        <v>0.92274865734313605</v>
      </c>
      <c r="O3300">
        <v>71.140939597315395</v>
      </c>
      <c r="P3300">
        <v>29.565217391304301</v>
      </c>
      <c r="Q3300">
        <v>-3.9012094319909999E-3</v>
      </c>
    </row>
    <row r="3301" spans="1:17" hidden="1" x14ac:dyDescent="0.3">
      <c r="A3301" t="s">
        <v>6765</v>
      </c>
      <c r="B3301" t="s">
        <v>6766</v>
      </c>
      <c r="C3301" t="str">
        <f>IFERROR(VLOOKUP(Table1[[#This Row],[Ticker]],[1]!Table1[[Symbol]:[Industry]],2,FALSE),"-")</f>
        <v>-</v>
      </c>
      <c r="D3301" t="s">
        <v>498</v>
      </c>
      <c r="E3301">
        <v>55.992524639999999</v>
      </c>
      <c r="F3301">
        <v>37.57</v>
      </c>
      <c r="G3301">
        <v>14.3374247984626</v>
      </c>
      <c r="H3301">
        <v>-13.584520006696</v>
      </c>
      <c r="I3301">
        <v>-21.791190243313299</v>
      </c>
      <c r="J3301">
        <v>-8.7219479095612993</v>
      </c>
      <c r="K3301">
        <v>40.455434577878101</v>
      </c>
      <c r="L3301">
        <v>39.276208127090598</v>
      </c>
      <c r="M3301">
        <v>31.230487142067499</v>
      </c>
      <c r="N3301">
        <v>1.2638447438659599</v>
      </c>
      <c r="O3301">
        <v>49.055097151982899</v>
      </c>
      <c r="P3301">
        <v>43.946360153256698</v>
      </c>
      <c r="Q3301">
        <v>-7.2724409597700004E-2</v>
      </c>
    </row>
    <row r="3302" spans="1:17" hidden="1" x14ac:dyDescent="0.3">
      <c r="A3302" t="s">
        <v>6767</v>
      </c>
      <c r="B3302" t="s">
        <v>6768</v>
      </c>
      <c r="C3302" t="str">
        <f>IFERROR(VLOOKUP(Table1[[#This Row],[Ticker]],[1]!Table1[[Symbol]:[Industry]],2,FALSE),"-")</f>
        <v>-</v>
      </c>
      <c r="D3302" t="s">
        <v>557</v>
      </c>
      <c r="E3302">
        <v>55.928806559999998</v>
      </c>
      <c r="F3302">
        <v>48.78</v>
      </c>
      <c r="G3302">
        <v>-5.2255190097710997</v>
      </c>
      <c r="H3302">
        <v>-11.092446752630099</v>
      </c>
      <c r="I3302">
        <v>-8.3968862632028305</v>
      </c>
      <c r="J3302">
        <v>3.2585633176664901</v>
      </c>
      <c r="K3302">
        <v>51.952456624495603</v>
      </c>
      <c r="L3302">
        <v>48.023475153614598</v>
      </c>
      <c r="M3302">
        <v>41.453142138368399</v>
      </c>
      <c r="N3302">
        <v>0.26576191263468801</v>
      </c>
      <c r="O3302">
        <v>69.700697006970003</v>
      </c>
      <c r="P3302">
        <v>39.331619537275003</v>
      </c>
      <c r="Q3302">
        <v>0.17023776636296101</v>
      </c>
    </row>
    <row r="3303" spans="1:17" hidden="1" x14ac:dyDescent="0.3">
      <c r="A3303" t="s">
        <v>6769</v>
      </c>
      <c r="B3303" t="s">
        <v>6770</v>
      </c>
      <c r="C3303" t="str">
        <f>IFERROR(VLOOKUP(Table1[[#This Row],[Ticker]],[1]!Table1[[Symbol]:[Industry]],2,FALSE),"-")</f>
        <v>-</v>
      </c>
      <c r="D3303" t="s">
        <v>710</v>
      </c>
      <c r="E3303">
        <v>55.898625119999998</v>
      </c>
      <c r="F3303">
        <v>41.34</v>
      </c>
      <c r="G3303">
        <v>49.277137688399698</v>
      </c>
      <c r="H3303">
        <v>-14.832038901906699</v>
      </c>
      <c r="I3303">
        <v>-24.233295506471201</v>
      </c>
      <c r="J3303">
        <v>4.9236439415099902</v>
      </c>
      <c r="K3303">
        <v>42.357169657174303</v>
      </c>
      <c r="L3303">
        <v>38.4811191249741</v>
      </c>
      <c r="M3303">
        <v>55.322170505234602</v>
      </c>
      <c r="N3303">
        <v>0.30296753618775502</v>
      </c>
      <c r="O3303">
        <v>46.444121915819998</v>
      </c>
      <c r="P3303">
        <v>106.7</v>
      </c>
      <c r="Q3303">
        <v>7.2890175932024001E-2</v>
      </c>
    </row>
    <row r="3304" spans="1:17" hidden="1" x14ac:dyDescent="0.3">
      <c r="A3304" t="s">
        <v>6771</v>
      </c>
      <c r="B3304" t="s">
        <v>6772</v>
      </c>
      <c r="C3304" t="str">
        <f>IFERROR(VLOOKUP(Table1[[#This Row],[Ticker]],[1]!Table1[[Symbol]:[Industry]],2,FALSE),"-")</f>
        <v>-</v>
      </c>
      <c r="D3304" t="s">
        <v>75</v>
      </c>
      <c r="E3304">
        <v>55.832065</v>
      </c>
      <c r="F3304">
        <v>132.1</v>
      </c>
      <c r="G3304">
        <v>125.184575094967</v>
      </c>
      <c r="H3304">
        <v>-17.265654933663299</v>
      </c>
      <c r="I3304">
        <v>-26.693811713762798</v>
      </c>
      <c r="J3304">
        <v>-7.2150985944928099</v>
      </c>
      <c r="K3304">
        <v>140.00008803780401</v>
      </c>
      <c r="L3304">
        <v>113.000977673175</v>
      </c>
      <c r="M3304">
        <v>30.336449997854601</v>
      </c>
      <c r="N3304">
        <v>2.2033553790926099</v>
      </c>
      <c r="O3304">
        <v>49.697199091597199</v>
      </c>
      <c r="P3304">
        <v>150.85453854918299</v>
      </c>
      <c r="Q3304">
        <v>0.30021086172212502</v>
      </c>
    </row>
    <row r="3305" spans="1:17" hidden="1" x14ac:dyDescent="0.3">
      <c r="A3305" t="s">
        <v>6773</v>
      </c>
      <c r="B3305" t="s">
        <v>6774</v>
      </c>
      <c r="C3305" t="str">
        <f>IFERROR(VLOOKUP(Table1[[#This Row],[Ticker]],[1]!Table1[[Symbol]:[Industry]],2,FALSE),"-")</f>
        <v>-</v>
      </c>
      <c r="D3305" t="s">
        <v>332</v>
      </c>
      <c r="E3305">
        <v>55.771039999999999</v>
      </c>
      <c r="F3305">
        <v>104</v>
      </c>
      <c r="G3305">
        <v>-35.821151359183098</v>
      </c>
      <c r="H3305">
        <v>-5.5395366997201201</v>
      </c>
      <c r="I3305">
        <v>-38.537601726566898</v>
      </c>
      <c r="J3305">
        <v>-13.1923676466769</v>
      </c>
      <c r="K3305">
        <v>107.270477127487</v>
      </c>
      <c r="L3305">
        <v>123.56500442662499</v>
      </c>
      <c r="M3305">
        <v>40.484902678492702</v>
      </c>
      <c r="N3305">
        <v>1.3629852261691</v>
      </c>
      <c r="O3305">
        <v>100.961538461538</v>
      </c>
      <c r="P3305">
        <v>19.774271565127201</v>
      </c>
      <c r="Q3305">
        <v>0.108811643144634</v>
      </c>
    </row>
    <row r="3306" spans="1:17" hidden="1" x14ac:dyDescent="0.3">
      <c r="A3306" t="s">
        <v>6775</v>
      </c>
      <c r="B3306" t="s">
        <v>6776</v>
      </c>
      <c r="C3306" t="str">
        <f>IFERROR(VLOOKUP(Table1[[#This Row],[Ticker]],[1]!Table1[[Symbol]:[Industry]],2,FALSE),"-")</f>
        <v>-</v>
      </c>
      <c r="D3306" t="s">
        <v>62</v>
      </c>
      <c r="E3306">
        <v>55.765549483999997</v>
      </c>
      <c r="F3306">
        <v>22.31</v>
      </c>
      <c r="G3306">
        <v>-41.671469478311899</v>
      </c>
      <c r="H3306">
        <v>-11.167538327721701</v>
      </c>
      <c r="I3306">
        <v>6.0944101332197302</v>
      </c>
      <c r="J3306">
        <v>-5.6150303855460804</v>
      </c>
      <c r="K3306">
        <v>23.2443348977901</v>
      </c>
      <c r="L3306">
        <v>22.583468997074799</v>
      </c>
      <c r="M3306">
        <v>28.480355950733799</v>
      </c>
      <c r="N3306">
        <v>1.01207697412076</v>
      </c>
      <c r="O3306">
        <v>24.383684446436501</v>
      </c>
      <c r="P3306">
        <v>39.003115264797401</v>
      </c>
      <c r="Q3306">
        <v>7.1594399163545999E-2</v>
      </c>
    </row>
    <row r="3307" spans="1:17" hidden="1" x14ac:dyDescent="0.3">
      <c r="A3307" t="s">
        <v>6777</v>
      </c>
      <c r="B3307" t="s">
        <v>6778</v>
      </c>
      <c r="C3307" t="str">
        <f>IFERROR(VLOOKUP(Table1[[#This Row],[Ticker]],[1]!Table1[[Symbol]:[Industry]],2,FALSE),"-")</f>
        <v>-</v>
      </c>
      <c r="D3307" t="s">
        <v>332</v>
      </c>
      <c r="E3307">
        <v>55.738418520000003</v>
      </c>
      <c r="F3307">
        <v>33.35</v>
      </c>
      <c r="G3307">
        <v>48.898082187657899</v>
      </c>
      <c r="H3307">
        <v>-17.2776319378153</v>
      </c>
      <c r="I3307">
        <v>-29.223054035635499</v>
      </c>
      <c r="J3307">
        <v>-8.6896039217378593</v>
      </c>
      <c r="K3307">
        <v>35.095694329786603</v>
      </c>
      <c r="L3307">
        <v>32.746018588558698</v>
      </c>
      <c r="M3307">
        <v>47.617686483860403</v>
      </c>
      <c r="N3307">
        <v>0.79332459507536701</v>
      </c>
      <c r="O3307">
        <v>83.958020989505201</v>
      </c>
      <c r="P3307">
        <v>121.594684385382</v>
      </c>
      <c r="Q3307">
        <v>0.15280597035201601</v>
      </c>
    </row>
    <row r="3308" spans="1:17" hidden="1" x14ac:dyDescent="0.3">
      <c r="A3308" t="s">
        <v>6779</v>
      </c>
      <c r="B3308" t="s">
        <v>6780</v>
      </c>
      <c r="C3308" t="str">
        <f>IFERROR(VLOOKUP(Table1[[#This Row],[Ticker]],[1]!Table1[[Symbol]:[Industry]],2,FALSE),"-")</f>
        <v>-</v>
      </c>
      <c r="D3308" t="s">
        <v>253</v>
      </c>
      <c r="E3308">
        <v>55.737296999999998</v>
      </c>
      <c r="F3308">
        <v>13.86</v>
      </c>
      <c r="G3308">
        <v>70.369640506180403</v>
      </c>
      <c r="H3308">
        <v>-6.1860826420407102</v>
      </c>
      <c r="I3308">
        <v>-20.140614098810101</v>
      </c>
      <c r="J3308">
        <v>-2.9198739113536498</v>
      </c>
      <c r="K3308">
        <v>13.044869822868799</v>
      </c>
      <c r="L3308">
        <v>12.9795507362587</v>
      </c>
      <c r="M3308">
        <v>83.736484304114995</v>
      </c>
      <c r="N3308">
        <v>1.3175605866002</v>
      </c>
      <c r="O3308">
        <v>58.513708513708501</v>
      </c>
      <c r="P3308">
        <v>113.230769230769</v>
      </c>
      <c r="Q3308">
        <v>3.6593032559102998E-2</v>
      </c>
    </row>
    <row r="3309" spans="1:17" hidden="1" x14ac:dyDescent="0.3">
      <c r="A3309" t="s">
        <v>6781</v>
      </c>
      <c r="B3309" t="s">
        <v>6782</v>
      </c>
      <c r="C3309" t="str">
        <f>IFERROR(VLOOKUP(Table1[[#This Row],[Ticker]],[1]!Table1[[Symbol]:[Industry]],2,FALSE),"-")</f>
        <v>-</v>
      </c>
      <c r="D3309" t="s">
        <v>1103</v>
      </c>
      <c r="E3309">
        <v>55.528199999999998</v>
      </c>
      <c r="F3309">
        <v>126</v>
      </c>
      <c r="G3309">
        <v>27.9885731311503</v>
      </c>
      <c r="H3309">
        <v>39.360374874622799</v>
      </c>
      <c r="I3309">
        <v>35.246753453137003</v>
      </c>
      <c r="J3309">
        <v>6.8897111993570599</v>
      </c>
      <c r="K3309">
        <v>96.888924805372895</v>
      </c>
      <c r="L3309">
        <v>85.527809314213599</v>
      </c>
      <c r="M3309">
        <v>65.4183518226601</v>
      </c>
      <c r="N3309">
        <v>2.1773394365532499</v>
      </c>
      <c r="O3309">
        <v>9.5873015873015799</v>
      </c>
      <c r="P3309">
        <v>79.948586118251896</v>
      </c>
      <c r="Q3309">
        <v>3.6397867072774003E-2</v>
      </c>
    </row>
    <row r="3310" spans="1:17" hidden="1" x14ac:dyDescent="0.3">
      <c r="A3310" t="s">
        <v>6783</v>
      </c>
      <c r="B3310" t="s">
        <v>6784</v>
      </c>
      <c r="C3310" t="str">
        <f>IFERROR(VLOOKUP(Table1[[#This Row],[Ticker]],[1]!Table1[[Symbol]:[Industry]],2,FALSE),"-")</f>
        <v>-</v>
      </c>
      <c r="D3310" t="s">
        <v>338</v>
      </c>
      <c r="E3310">
        <v>55.507199999999997</v>
      </c>
      <c r="F3310">
        <v>59</v>
      </c>
      <c r="G3310">
        <v>-9.87015972506933</v>
      </c>
      <c r="H3310">
        <v>-20.213224924146999</v>
      </c>
      <c r="I3310">
        <v>-5.6247670232219704</v>
      </c>
      <c r="J3310">
        <v>-14.892324260588399</v>
      </c>
      <c r="K3310">
        <v>65.016842535696597</v>
      </c>
      <c r="L3310">
        <v>59.353514112448302</v>
      </c>
      <c r="M3310">
        <v>30.461198032553199</v>
      </c>
      <c r="N3310">
        <v>0.334131353295684</v>
      </c>
      <c r="O3310">
        <v>36.864406779661003</v>
      </c>
      <c r="P3310">
        <v>88.197767145135501</v>
      </c>
      <c r="Q3310">
        <v>-1.4810776031609E-2</v>
      </c>
    </row>
    <row r="3311" spans="1:17" hidden="1" x14ac:dyDescent="0.3">
      <c r="A3311" t="s">
        <v>6785</v>
      </c>
      <c r="B3311" t="s">
        <v>6786</v>
      </c>
      <c r="C3311" t="str">
        <f>IFERROR(VLOOKUP(Table1[[#This Row],[Ticker]],[1]!Table1[[Symbol]:[Industry]],2,FALSE),"-")</f>
        <v>-</v>
      </c>
      <c r="D3311" t="s">
        <v>1405</v>
      </c>
      <c r="E3311">
        <v>55.493183999999999</v>
      </c>
      <c r="F3311">
        <v>31.12</v>
      </c>
      <c r="G3311">
        <v>9.5321225953281097</v>
      </c>
      <c r="H3311">
        <v>-8.9343305024086597</v>
      </c>
      <c r="I3311">
        <v>-17.501692772610401</v>
      </c>
      <c r="J3311">
        <v>0.53407102103373505</v>
      </c>
      <c r="K3311">
        <v>32.589742950303901</v>
      </c>
      <c r="L3311">
        <v>30.4311821867514</v>
      </c>
      <c r="M3311">
        <v>43.436599886142098</v>
      </c>
      <c r="N3311">
        <v>0.40273724033937303</v>
      </c>
      <c r="O3311">
        <v>49.614395886889398</v>
      </c>
      <c r="P3311">
        <v>91.507692307692295</v>
      </c>
      <c r="Q3311">
        <v>0.12215354504051</v>
      </c>
    </row>
    <row r="3312" spans="1:17" hidden="1" x14ac:dyDescent="0.3">
      <c r="A3312" t="s">
        <v>6787</v>
      </c>
      <c r="B3312" t="s">
        <v>6788</v>
      </c>
      <c r="C3312" t="str">
        <f>IFERROR(VLOOKUP(Table1[[#This Row],[Ticker]],[1]!Table1[[Symbol]:[Industry]],2,FALSE),"-")</f>
        <v>-</v>
      </c>
      <c r="D3312" t="s">
        <v>253</v>
      </c>
      <c r="E3312">
        <v>55.358420000000002</v>
      </c>
      <c r="F3312">
        <v>65</v>
      </c>
      <c r="G3312">
        <v>16.530867873721402</v>
      </c>
      <c r="H3312">
        <v>-12.0825256459049</v>
      </c>
      <c r="I3312">
        <v>-10.144774889433901</v>
      </c>
      <c r="J3312">
        <v>-4.5558390488893696</v>
      </c>
      <c r="K3312">
        <v>67.008653713511706</v>
      </c>
      <c r="L3312">
        <v>61.648588463327201</v>
      </c>
      <c r="M3312">
        <v>42.291331774337799</v>
      </c>
      <c r="N3312">
        <v>1.0392598184172701</v>
      </c>
      <c r="O3312">
        <v>16.923076923076898</v>
      </c>
      <c r="P3312">
        <v>57.7287066246056</v>
      </c>
      <c r="Q3312">
        <v>0.10742910524393801</v>
      </c>
    </row>
    <row r="3313" spans="1:17" hidden="1" x14ac:dyDescent="0.3">
      <c r="A3313" t="s">
        <v>6789</v>
      </c>
      <c r="B3313" t="s">
        <v>6790</v>
      </c>
      <c r="C3313" t="str">
        <f>IFERROR(VLOOKUP(Table1[[#This Row],[Ticker]],[1]!Table1[[Symbol]:[Industry]],2,FALSE),"-")</f>
        <v>-</v>
      </c>
      <c r="D3313" t="s">
        <v>75</v>
      </c>
      <c r="E3313">
        <v>55.216163999999999</v>
      </c>
      <c r="F3313">
        <v>19.95</v>
      </c>
      <c r="G3313">
        <v>-45.226415067118701</v>
      </c>
      <c r="H3313">
        <v>-3.3196128327374401</v>
      </c>
      <c r="I3313">
        <v>-35.119836285900703</v>
      </c>
      <c r="J3313">
        <v>-2.6596862663935998</v>
      </c>
      <c r="K3313">
        <v>20.565678321457899</v>
      </c>
      <c r="L3313">
        <v>21.0272689058162</v>
      </c>
      <c r="M3313">
        <v>66.913029405751701</v>
      </c>
      <c r="N3313">
        <v>0.39935491470648798</v>
      </c>
      <c r="O3313">
        <v>78.947368421052602</v>
      </c>
      <c r="P3313">
        <v>17.352941176470502</v>
      </c>
      <c r="Q3313">
        <v>0.13190347644206399</v>
      </c>
    </row>
    <row r="3314" spans="1:17" hidden="1" x14ac:dyDescent="0.3">
      <c r="A3314" t="s">
        <v>6791</v>
      </c>
      <c r="B3314" t="s">
        <v>6792</v>
      </c>
      <c r="C3314" t="str">
        <f>IFERROR(VLOOKUP(Table1[[#This Row],[Ticker]],[1]!Table1[[Symbol]:[Industry]],2,FALSE),"-")</f>
        <v>-</v>
      </c>
      <c r="D3314" t="s">
        <v>258</v>
      </c>
      <c r="E3314">
        <v>55.210577000000001</v>
      </c>
      <c r="F3314">
        <v>53</v>
      </c>
      <c r="G3314">
        <v>117.44930260082999</v>
      </c>
      <c r="H3314">
        <v>-4.77763193781536</v>
      </c>
      <c r="I3314">
        <v>3.9525168505081298</v>
      </c>
      <c r="K3314">
        <v>53.706138190125102</v>
      </c>
      <c r="L3314">
        <v>38.513103008389599</v>
      </c>
      <c r="M3314">
        <v>19.721633824694301</v>
      </c>
      <c r="N3314">
        <v>3.73831775700934E-2</v>
      </c>
      <c r="O3314">
        <v>50.943396226415103</v>
      </c>
      <c r="P3314">
        <v>218.31831831831801</v>
      </c>
    </row>
    <row r="3315" spans="1:17" hidden="1" x14ac:dyDescent="0.3">
      <c r="A3315" t="s">
        <v>6793</v>
      </c>
      <c r="B3315" t="s">
        <v>6794</v>
      </c>
      <c r="C3315" t="str">
        <f>IFERROR(VLOOKUP(Table1[[#This Row],[Ticker]],[1]!Table1[[Symbol]:[Industry]],2,FALSE),"-")</f>
        <v>-</v>
      </c>
      <c r="D3315" t="s">
        <v>75</v>
      </c>
      <c r="E3315">
        <v>55.026159999999997</v>
      </c>
      <c r="F3315">
        <v>27.16</v>
      </c>
      <c r="G3315">
        <v>181.569855550309</v>
      </c>
      <c r="H3315">
        <v>4.1356769754935501</v>
      </c>
      <c r="I3315">
        <v>70.285927685197706</v>
      </c>
      <c r="J3315">
        <v>7.37716179048976</v>
      </c>
      <c r="K3315">
        <v>23.5456961987264</v>
      </c>
      <c r="L3315">
        <v>18.800849736480899</v>
      </c>
      <c r="M3315">
        <v>78.248368273820503</v>
      </c>
      <c r="N3315">
        <v>0.97027785308593895</v>
      </c>
      <c r="O3315">
        <v>4.5655375552282598</v>
      </c>
      <c r="P3315">
        <v>219.529411764705</v>
      </c>
      <c r="Q3315">
        <v>6.2291612249429001E-2</v>
      </c>
    </row>
    <row r="3316" spans="1:17" hidden="1" x14ac:dyDescent="0.3">
      <c r="A3316" t="s">
        <v>6795</v>
      </c>
      <c r="B3316" t="s">
        <v>6796</v>
      </c>
      <c r="C3316" t="str">
        <f>IFERROR(VLOOKUP(Table1[[#This Row],[Ticker]],[1]!Table1[[Symbol]:[Industry]],2,FALSE),"-")</f>
        <v>-</v>
      </c>
      <c r="D3316" t="s">
        <v>713</v>
      </c>
      <c r="E3316">
        <v>54.986265107999998</v>
      </c>
      <c r="F3316">
        <v>414.88</v>
      </c>
      <c r="G3316">
        <v>2.94708090824841</v>
      </c>
      <c r="H3316">
        <v>8.0030948894610692</v>
      </c>
      <c r="I3316">
        <v>-4.8062257150339098</v>
      </c>
      <c r="J3316">
        <v>3.1311442977517601</v>
      </c>
      <c r="K3316">
        <v>377.06065332351699</v>
      </c>
      <c r="L3316">
        <v>361.29096955045497</v>
      </c>
      <c r="M3316">
        <v>51.557362812998498</v>
      </c>
      <c r="N3316">
        <v>1.17534037560285</v>
      </c>
      <c r="O3316">
        <v>1.3401465483995301</v>
      </c>
      <c r="P3316">
        <v>35.360522022838502</v>
      </c>
    </row>
    <row r="3317" spans="1:17" hidden="1" x14ac:dyDescent="0.3">
      <c r="A3317" t="s">
        <v>6797</v>
      </c>
      <c r="B3317" t="s">
        <v>6798</v>
      </c>
      <c r="C3317" t="str">
        <f>IFERROR(VLOOKUP(Table1[[#This Row],[Ticker]],[1]!Table1[[Symbol]:[Industry]],2,FALSE),"-")</f>
        <v>-</v>
      </c>
      <c r="E3317">
        <v>54.872272000000002</v>
      </c>
      <c r="F3317">
        <v>87.88</v>
      </c>
      <c r="G3317">
        <v>1.6923553863641501</v>
      </c>
      <c r="H3317">
        <v>-0.70472464708628602</v>
      </c>
      <c r="I3317">
        <v>-37.104536901096999</v>
      </c>
      <c r="J3317">
        <v>-3.5283112373824399</v>
      </c>
      <c r="K3317">
        <v>89.051260764130404</v>
      </c>
      <c r="L3317">
        <v>89.703341856997895</v>
      </c>
      <c r="M3317">
        <v>48.997987300816902</v>
      </c>
      <c r="N3317">
        <v>0.65848322800194403</v>
      </c>
      <c r="O3317">
        <v>52.833409194355902</v>
      </c>
      <c r="P3317">
        <v>43.994756677044002</v>
      </c>
    </row>
    <row r="3318" spans="1:17" hidden="1" x14ac:dyDescent="0.3">
      <c r="A3318" t="s">
        <v>6799</v>
      </c>
      <c r="B3318" t="s">
        <v>6800</v>
      </c>
      <c r="C3318" t="str">
        <f>IFERROR(VLOOKUP(Table1[[#This Row],[Ticker]],[1]!Table1[[Symbol]:[Industry]],2,FALSE),"-")</f>
        <v>-</v>
      </c>
      <c r="D3318" t="s">
        <v>75</v>
      </c>
      <c r="E3318">
        <v>54.853540875</v>
      </c>
      <c r="F3318">
        <v>53.55</v>
      </c>
      <c r="G3318">
        <v>-64.928130423362504</v>
      </c>
      <c r="H3318">
        <v>-2.6435997401365898</v>
      </c>
      <c r="I3318">
        <v>-43.109089803209599</v>
      </c>
      <c r="J3318">
        <v>-0.81187615722891104</v>
      </c>
      <c r="K3318">
        <v>55.645278707095898</v>
      </c>
      <c r="L3318">
        <v>62.216586587626097</v>
      </c>
      <c r="M3318">
        <v>45.461263316858698</v>
      </c>
      <c r="N3318">
        <v>0.86111746177353998</v>
      </c>
      <c r="O3318">
        <v>85.807656395891698</v>
      </c>
      <c r="P3318">
        <v>9.2857142857142705</v>
      </c>
      <c r="Q3318">
        <v>1.0291474394114999E-2</v>
      </c>
    </row>
    <row r="3319" spans="1:17" hidden="1" x14ac:dyDescent="0.3">
      <c r="A3319" t="s">
        <v>6801</v>
      </c>
      <c r="B3319" t="s">
        <v>6802</v>
      </c>
      <c r="C3319" t="str">
        <f>IFERROR(VLOOKUP(Table1[[#This Row],[Ticker]],[1]!Table1[[Symbol]:[Industry]],2,FALSE),"-")</f>
        <v>-</v>
      </c>
      <c r="D3319" t="s">
        <v>258</v>
      </c>
      <c r="E3319">
        <v>54.706874999999997</v>
      </c>
      <c r="F3319">
        <v>179</v>
      </c>
      <c r="G3319">
        <v>-10.9263737106258</v>
      </c>
      <c r="H3319">
        <v>1.8304311115935501</v>
      </c>
      <c r="I3319">
        <v>8.0684588794936296</v>
      </c>
      <c r="J3319">
        <v>0.74378569074001899</v>
      </c>
      <c r="K3319">
        <v>167.1959378032</v>
      </c>
      <c r="L3319">
        <v>158.238037927779</v>
      </c>
      <c r="M3319">
        <v>59.587046825319298</v>
      </c>
      <c r="N3319">
        <v>0.96297111203147601</v>
      </c>
      <c r="O3319">
        <v>40.754189944133998</v>
      </c>
      <c r="P3319">
        <v>41.726049089469498</v>
      </c>
      <c r="Q3319">
        <v>7.1077779105808994E-2</v>
      </c>
    </row>
    <row r="3320" spans="1:17" hidden="1" x14ac:dyDescent="0.3">
      <c r="A3320" t="s">
        <v>6803</v>
      </c>
      <c r="B3320" t="s">
        <v>6804</v>
      </c>
      <c r="C3320" t="str">
        <f>IFERROR(VLOOKUP(Table1[[#This Row],[Ticker]],[1]!Table1[[Symbol]:[Industry]],2,FALSE),"-")</f>
        <v>-</v>
      </c>
      <c r="E3320">
        <v>54.677007000000003</v>
      </c>
      <c r="F3320">
        <v>27.63</v>
      </c>
      <c r="G3320">
        <v>93.615750831498701</v>
      </c>
      <c r="H3320">
        <v>-11.2706874933709</v>
      </c>
      <c r="I3320">
        <v>-6.96136369506279</v>
      </c>
      <c r="J3320">
        <v>-6.5594869626735397</v>
      </c>
      <c r="K3320">
        <v>28.3858066550752</v>
      </c>
      <c r="L3320">
        <v>26.491149653719301</v>
      </c>
      <c r="M3320">
        <v>46.334911719031503</v>
      </c>
      <c r="N3320">
        <v>1.00169467790195</v>
      </c>
      <c r="O3320">
        <v>23.0546507419471</v>
      </c>
      <c r="P3320">
        <v>130.24999999999901</v>
      </c>
    </row>
    <row r="3321" spans="1:17" hidden="1" x14ac:dyDescent="0.3">
      <c r="A3321" t="s">
        <v>6805</v>
      </c>
      <c r="B3321" t="s">
        <v>6806</v>
      </c>
      <c r="C3321" t="str">
        <f>IFERROR(VLOOKUP(Table1[[#This Row],[Ticker]],[1]!Table1[[Symbol]:[Industry]],2,FALSE),"-")</f>
        <v>-</v>
      </c>
      <c r="E3321">
        <v>54.648922879999901</v>
      </c>
      <c r="F3321">
        <v>15.04</v>
      </c>
      <c r="G3321">
        <v>16.889278251945498</v>
      </c>
      <c r="H3321">
        <v>11.782368062184601</v>
      </c>
      <c r="I3321">
        <v>2.58826710558496</v>
      </c>
      <c r="J3321">
        <v>-4.5606488076834104</v>
      </c>
      <c r="K3321">
        <v>13.7263755052645</v>
      </c>
      <c r="L3321">
        <v>12.2274061188127</v>
      </c>
      <c r="M3321">
        <v>55.951948270708101</v>
      </c>
      <c r="N3321">
        <v>0.98875409602279996</v>
      </c>
      <c r="O3321">
        <v>9.375</v>
      </c>
      <c r="P3321">
        <v>62.594594594594497</v>
      </c>
      <c r="Q3321">
        <v>6.6725702708301998E-2</v>
      </c>
    </row>
    <row r="3322" spans="1:17" hidden="1" x14ac:dyDescent="0.3">
      <c r="A3322" t="s">
        <v>6807</v>
      </c>
      <c r="B3322" t="s">
        <v>6808</v>
      </c>
      <c r="C3322" t="str">
        <f>IFERROR(VLOOKUP(Table1[[#This Row],[Ticker]],[1]!Table1[[Symbol]:[Industry]],2,FALSE),"-")</f>
        <v>-</v>
      </c>
      <c r="E3322">
        <v>54.471760199999999</v>
      </c>
      <c r="F3322">
        <v>26</v>
      </c>
      <c r="G3322">
        <v>57.1711054628027</v>
      </c>
      <c r="H3322">
        <v>-3.96336284126631</v>
      </c>
      <c r="I3322">
        <v>15.1942695150319</v>
      </c>
      <c r="J3322">
        <v>-0.39256559421172799</v>
      </c>
      <c r="K3322">
        <v>26.121389933911999</v>
      </c>
      <c r="L3322">
        <v>23.160013927760101</v>
      </c>
      <c r="M3322">
        <v>49.348914204520298</v>
      </c>
      <c r="N3322">
        <v>1.3684131466682601</v>
      </c>
      <c r="O3322">
        <v>43.423076923076898</v>
      </c>
      <c r="P3322">
        <v>102.334630350194</v>
      </c>
      <c r="Q3322">
        <v>8.4452483749151999E-2</v>
      </c>
    </row>
    <row r="3323" spans="1:17" hidden="1" x14ac:dyDescent="0.3">
      <c r="A3323" t="s">
        <v>6809</v>
      </c>
      <c r="B3323" t="s">
        <v>6810</v>
      </c>
      <c r="C3323" t="str">
        <f>IFERROR(VLOOKUP(Table1[[#This Row],[Ticker]],[1]!Table1[[Symbol]:[Industry]],2,FALSE),"-")</f>
        <v>-</v>
      </c>
      <c r="D3323" t="s">
        <v>140</v>
      </c>
      <c r="E3323">
        <v>54.450111999999997</v>
      </c>
      <c r="F3323">
        <v>50.24</v>
      </c>
      <c r="G3323">
        <v>31.871585620729501</v>
      </c>
      <c r="H3323">
        <v>8.7107401552078798</v>
      </c>
      <c r="I3323">
        <v>14.366533398123201</v>
      </c>
      <c r="J3323">
        <v>-3.4507150328489802</v>
      </c>
      <c r="K3323">
        <v>44.3480592048763</v>
      </c>
      <c r="L3323">
        <v>39.117186109424097</v>
      </c>
      <c r="M3323">
        <v>60.166098178496</v>
      </c>
      <c r="N3323">
        <v>0.84789439355630702</v>
      </c>
      <c r="O3323">
        <v>19.804936305732401</v>
      </c>
      <c r="P3323">
        <v>79.108734402851994</v>
      </c>
      <c r="Q3323">
        <v>3.5922143635609E-2</v>
      </c>
    </row>
    <row r="3324" spans="1:17" hidden="1" x14ac:dyDescent="0.3">
      <c r="A3324" t="s">
        <v>6811</v>
      </c>
      <c r="B3324" t="s">
        <v>6812</v>
      </c>
      <c r="C3324" t="str">
        <f>IFERROR(VLOOKUP(Table1[[#This Row],[Ticker]],[1]!Table1[[Symbol]:[Industry]],2,FALSE),"-")</f>
        <v>-</v>
      </c>
      <c r="D3324" t="s">
        <v>100</v>
      </c>
      <c r="E3324">
        <v>54.4</v>
      </c>
      <c r="F3324">
        <v>50</v>
      </c>
      <c r="G3324">
        <v>35.672405051754097</v>
      </c>
      <c r="H3324">
        <v>9.7505418571608793</v>
      </c>
      <c r="I3324">
        <v>-1.01129121238435</v>
      </c>
      <c r="J3324">
        <v>-5.5601489951131304</v>
      </c>
      <c r="K3324">
        <v>45.629046557828097</v>
      </c>
      <c r="L3324">
        <v>40.293299817654102</v>
      </c>
      <c r="M3324">
        <v>47.038357730330802</v>
      </c>
      <c r="N3324">
        <v>0.81807628633428497</v>
      </c>
      <c r="O3324">
        <v>17.999999999999901</v>
      </c>
      <c r="P3324">
        <v>92.307692307692307</v>
      </c>
      <c r="Q3324">
        <v>7.8221631360037999E-2</v>
      </c>
    </row>
    <row r="3325" spans="1:17" hidden="1" x14ac:dyDescent="0.3">
      <c r="A3325" t="s">
        <v>6813</v>
      </c>
      <c r="B3325" t="s">
        <v>6814</v>
      </c>
      <c r="C3325" t="str">
        <f>IFERROR(VLOOKUP(Table1[[#This Row],[Ticker]],[1]!Table1[[Symbol]:[Industry]],2,FALSE),"-")</f>
        <v>-</v>
      </c>
      <c r="D3325" t="s">
        <v>109</v>
      </c>
      <c r="E3325">
        <v>54.397325000000002</v>
      </c>
      <c r="F3325">
        <v>959.6</v>
      </c>
      <c r="G3325">
        <v>26.889654987755801</v>
      </c>
      <c r="H3325">
        <v>-14.5176015562587</v>
      </c>
      <c r="I3325">
        <v>7.2042613486294398</v>
      </c>
      <c r="J3325">
        <v>-1.0507150328489701</v>
      </c>
      <c r="K3325">
        <v>977.14930037850797</v>
      </c>
      <c r="M3325">
        <v>5.6022450359880004E-3</v>
      </c>
      <c r="N3325">
        <v>0.85714285714285698</v>
      </c>
      <c r="O3325">
        <v>42.246769487286301</v>
      </c>
      <c r="P3325">
        <v>76.868491383282603</v>
      </c>
    </row>
    <row r="3326" spans="1:17" hidden="1" x14ac:dyDescent="0.3">
      <c r="A3326" t="s">
        <v>6815</v>
      </c>
      <c r="B3326" t="s">
        <v>6816</v>
      </c>
      <c r="C3326" t="str">
        <f>IFERROR(VLOOKUP(Table1[[#This Row],[Ticker]],[1]!Table1[[Symbol]:[Industry]],2,FALSE),"-")</f>
        <v>-</v>
      </c>
      <c r="D3326" t="s">
        <v>140</v>
      </c>
      <c r="E3326">
        <v>54.361978739999998</v>
      </c>
      <c r="F3326">
        <v>163.05000000000001</v>
      </c>
      <c r="G3326">
        <v>73.1714999604186</v>
      </c>
      <c r="H3326">
        <v>6.8258863301142503</v>
      </c>
      <c r="I3326">
        <v>36.962398273433003</v>
      </c>
      <c r="J3326">
        <v>-5.3720607405056002</v>
      </c>
      <c r="K3326">
        <v>144.06595752774001</v>
      </c>
      <c r="L3326">
        <v>116.268590977725</v>
      </c>
      <c r="M3326">
        <v>49.822826538823897</v>
      </c>
      <c r="N3326">
        <v>0.22064821223339001</v>
      </c>
      <c r="O3326">
        <v>10.3955841766329</v>
      </c>
      <c r="P3326">
        <v>123.57054709995801</v>
      </c>
      <c r="Q3326">
        <v>0.11110636739506501</v>
      </c>
    </row>
    <row r="3327" spans="1:17" hidden="1" x14ac:dyDescent="0.3">
      <c r="A3327" t="s">
        <v>6817</v>
      </c>
      <c r="B3327" t="s">
        <v>6818</v>
      </c>
      <c r="C3327" t="str">
        <f>IFERROR(VLOOKUP(Table1[[#This Row],[Ticker]],[1]!Table1[[Symbol]:[Industry]],2,FALSE),"-")</f>
        <v>-</v>
      </c>
      <c r="D3327" t="s">
        <v>258</v>
      </c>
      <c r="E3327">
        <v>54.332187056999999</v>
      </c>
      <c r="F3327">
        <v>114.11</v>
      </c>
      <c r="G3327">
        <v>81.414505210634502</v>
      </c>
      <c r="H3327">
        <v>11.021772232989001</v>
      </c>
      <c r="I3327">
        <v>-30.905719524262199</v>
      </c>
      <c r="J3327">
        <v>6.3744346677498198</v>
      </c>
      <c r="K3327">
        <v>108.23209198915301</v>
      </c>
      <c r="L3327">
        <v>104.550717456196</v>
      </c>
      <c r="M3327">
        <v>53.683960434409698</v>
      </c>
      <c r="N3327">
        <v>2.7420441074063602</v>
      </c>
      <c r="O3327">
        <v>42.669354131977897</v>
      </c>
      <c r="P3327">
        <v>115.301886792452</v>
      </c>
      <c r="Q3327">
        <v>6.0548860029052999E-2</v>
      </c>
    </row>
    <row r="3328" spans="1:17" hidden="1" x14ac:dyDescent="0.3">
      <c r="A3328" t="s">
        <v>6819</v>
      </c>
      <c r="B3328" t="s">
        <v>6820</v>
      </c>
      <c r="C3328" t="str">
        <f>IFERROR(VLOOKUP(Table1[[#This Row],[Ticker]],[1]!Table1[[Symbol]:[Industry]],2,FALSE),"-")</f>
        <v>-</v>
      </c>
      <c r="D3328" t="s">
        <v>140</v>
      </c>
      <c r="E3328">
        <v>54.307456000000002</v>
      </c>
      <c r="F3328">
        <v>32</v>
      </c>
      <c r="G3328">
        <v>51.321186988262298</v>
      </c>
      <c r="H3328">
        <v>-0.64403405421747995</v>
      </c>
      <c r="I3328">
        <v>-6.9283892891836798</v>
      </c>
      <c r="J3328">
        <v>-1.71317560067232</v>
      </c>
      <c r="K3328">
        <v>30.192356416279502</v>
      </c>
      <c r="L3328">
        <v>28.1371933958951</v>
      </c>
      <c r="M3328">
        <v>61.238324328433599</v>
      </c>
      <c r="N3328">
        <v>2.5316690404772899</v>
      </c>
      <c r="O3328">
        <v>18.1875</v>
      </c>
      <c r="P3328">
        <v>103.17460317460301</v>
      </c>
      <c r="Q3328">
        <v>7.0674313067065994E-2</v>
      </c>
    </row>
    <row r="3329" spans="1:17" hidden="1" x14ac:dyDescent="0.3">
      <c r="A3329" t="s">
        <v>6821</v>
      </c>
      <c r="B3329" t="s">
        <v>6822</v>
      </c>
      <c r="C3329" t="str">
        <f>IFERROR(VLOOKUP(Table1[[#This Row],[Ticker]],[1]!Table1[[Symbol]:[Industry]],2,FALSE),"-")</f>
        <v>-</v>
      </c>
      <c r="D3329" t="s">
        <v>46</v>
      </c>
      <c r="E3329">
        <v>54.04359075</v>
      </c>
      <c r="F3329">
        <v>89.75</v>
      </c>
      <c r="G3329">
        <v>132.23233539635899</v>
      </c>
      <c r="H3329">
        <v>14.5322065350187</v>
      </c>
      <c r="I3329">
        <v>180.13122944226399</v>
      </c>
      <c r="J3329">
        <v>-9.2428054283292003</v>
      </c>
      <c r="K3329">
        <v>64.444861317540202</v>
      </c>
      <c r="L3329">
        <v>43.430989763601502</v>
      </c>
      <c r="M3329">
        <v>71.687974791508793</v>
      </c>
      <c r="N3329">
        <v>0.803769401330377</v>
      </c>
      <c r="O3329">
        <v>4.01114206128132</v>
      </c>
      <c r="P3329">
        <v>244.529750479846</v>
      </c>
      <c r="Q3329">
        <v>0.15669865266115901</v>
      </c>
    </row>
    <row r="3330" spans="1:17" hidden="1" x14ac:dyDescent="0.3">
      <c r="A3330" t="s">
        <v>6823</v>
      </c>
      <c r="B3330" t="s">
        <v>6824</v>
      </c>
      <c r="C3330" t="str">
        <f>IFERROR(VLOOKUP(Table1[[#This Row],[Ticker]],[1]!Table1[[Symbol]:[Industry]],2,FALSE),"-")</f>
        <v>-</v>
      </c>
      <c r="E3330">
        <v>53.856000000000002</v>
      </c>
      <c r="F3330">
        <v>44</v>
      </c>
      <c r="G3330">
        <v>-37.669963454215498</v>
      </c>
      <c r="H3330">
        <v>-1.5730864832699101</v>
      </c>
      <c r="I3330">
        <v>-32.679412764252199</v>
      </c>
      <c r="J3330">
        <v>-0.139603921737875</v>
      </c>
      <c r="K3330">
        <v>45.452951696405499</v>
      </c>
      <c r="L3330">
        <v>49.527243193306397</v>
      </c>
      <c r="M3330">
        <v>44.350557479586101</v>
      </c>
      <c r="N3330">
        <v>0.46880907372400699</v>
      </c>
      <c r="O3330">
        <v>74.886363636363598</v>
      </c>
      <c r="P3330">
        <v>7.9754601226993804</v>
      </c>
    </row>
    <row r="3331" spans="1:17" hidden="1" x14ac:dyDescent="0.3">
      <c r="A3331" t="s">
        <v>6825</v>
      </c>
      <c r="B3331" t="s">
        <v>6826</v>
      </c>
      <c r="C3331" t="str">
        <f>IFERROR(VLOOKUP(Table1[[#This Row],[Ticker]],[1]!Table1[[Symbol]:[Industry]],2,FALSE),"-")</f>
        <v>-</v>
      </c>
      <c r="D3331" t="s">
        <v>713</v>
      </c>
      <c r="E3331">
        <v>53.792091599999999</v>
      </c>
      <c r="F3331">
        <v>907.56</v>
      </c>
      <c r="G3331">
        <v>-2.5408594220887899</v>
      </c>
      <c r="H3331">
        <v>-0.47878136310272301</v>
      </c>
      <c r="I3331">
        <v>-0.185857514644553</v>
      </c>
      <c r="J3331">
        <v>-0.82981819167380699</v>
      </c>
      <c r="K3331">
        <v>865.93723031109801</v>
      </c>
      <c r="L3331">
        <v>809.13775804042598</v>
      </c>
      <c r="M3331">
        <v>58.819350865168801</v>
      </c>
      <c r="N3331">
        <v>0.67211003219794196</v>
      </c>
      <c r="O3331">
        <v>7.4309136586010904</v>
      </c>
      <c r="P3331">
        <v>28.8964635705155</v>
      </c>
      <c r="Q3331">
        <v>1.3226938830403E-2</v>
      </c>
    </row>
    <row r="3332" spans="1:17" hidden="1" x14ac:dyDescent="0.3">
      <c r="A3332" t="s">
        <v>6827</v>
      </c>
      <c r="B3332" t="s">
        <v>6828</v>
      </c>
      <c r="C3332" t="str">
        <f>IFERROR(VLOOKUP(Table1[[#This Row],[Ticker]],[1]!Table1[[Symbol]:[Industry]],2,FALSE),"-")</f>
        <v>-</v>
      </c>
      <c r="D3332" t="s">
        <v>409</v>
      </c>
      <c r="E3332">
        <v>53.720239339999999</v>
      </c>
      <c r="F3332">
        <v>0.92</v>
      </c>
      <c r="G3332">
        <v>-42.033599817851901</v>
      </c>
      <c r="H3332">
        <v>9.8565144036480508</v>
      </c>
      <c r="I3332">
        <v>-13.392534028307701</v>
      </c>
      <c r="J3332">
        <v>-3.1340483661823102</v>
      </c>
      <c r="K3332">
        <v>0.87159800996468795</v>
      </c>
      <c r="L3332">
        <v>0.86024887364830005</v>
      </c>
      <c r="M3332">
        <v>46.109933427453001</v>
      </c>
      <c r="N3332">
        <v>2.8455917800865098</v>
      </c>
      <c r="O3332">
        <v>46.739130434782602</v>
      </c>
      <c r="P3332">
        <v>39.393939393939398</v>
      </c>
      <c r="Q3332">
        <v>0.10675485399629001</v>
      </c>
    </row>
    <row r="3333" spans="1:17" hidden="1" x14ac:dyDescent="0.3">
      <c r="A3333" t="s">
        <v>6829</v>
      </c>
      <c r="B3333" t="s">
        <v>6830</v>
      </c>
      <c r="C3333" t="str">
        <f>IFERROR(VLOOKUP(Table1[[#This Row],[Ticker]],[1]!Table1[[Symbol]:[Industry]],2,FALSE),"-")</f>
        <v>-</v>
      </c>
      <c r="D3333" t="s">
        <v>775</v>
      </c>
      <c r="E3333">
        <v>53.656974099999999</v>
      </c>
      <c r="F3333">
        <v>106.45</v>
      </c>
      <c r="G3333">
        <v>-8.9100643646027304</v>
      </c>
      <c r="H3333">
        <v>3.9202847288512901</v>
      </c>
      <c r="I3333">
        <v>-3.7396219285871601</v>
      </c>
      <c r="J3333">
        <v>-7.2107869752950302</v>
      </c>
      <c r="K3333">
        <v>101.879405120223</v>
      </c>
      <c r="L3333">
        <v>98.983020961010496</v>
      </c>
      <c r="M3333">
        <v>50.918058567603801</v>
      </c>
      <c r="N3333">
        <v>0.75415933866335105</v>
      </c>
      <c r="O3333">
        <v>28.135274776890501</v>
      </c>
      <c r="P3333">
        <v>43.657219973009397</v>
      </c>
      <c r="Q3333">
        <v>1.1719523940820001E-2</v>
      </c>
    </row>
    <row r="3334" spans="1:17" hidden="1" x14ac:dyDescent="0.3">
      <c r="A3334" t="s">
        <v>6831</v>
      </c>
      <c r="B3334" t="s">
        <v>6832</v>
      </c>
      <c r="C3334" t="str">
        <f>IFERROR(VLOOKUP(Table1[[#This Row],[Ticker]],[1]!Table1[[Symbol]:[Industry]],2,FALSE),"-")</f>
        <v>-</v>
      </c>
      <c r="D3334" t="s">
        <v>140</v>
      </c>
      <c r="E3334">
        <v>53.410944860000001</v>
      </c>
      <c r="F3334">
        <v>42.7</v>
      </c>
      <c r="G3334">
        <v>13.236998159317301</v>
      </c>
      <c r="H3334">
        <v>-2.8683240619203598</v>
      </c>
      <c r="I3334">
        <v>8.6789457708794</v>
      </c>
      <c r="J3334">
        <v>-10.9663268471949</v>
      </c>
      <c r="K3334">
        <v>43.653400433393898</v>
      </c>
      <c r="L3334">
        <v>40.324697028417198</v>
      </c>
      <c r="M3334">
        <v>25.2565648081825</v>
      </c>
      <c r="N3334">
        <v>0.77520463476383505</v>
      </c>
      <c r="O3334">
        <v>24.8243559718969</v>
      </c>
      <c r="P3334">
        <v>42.3333333333333</v>
      </c>
      <c r="Q3334">
        <v>-7.7779641886000003E-3</v>
      </c>
    </row>
    <row r="3335" spans="1:17" hidden="1" x14ac:dyDescent="0.3">
      <c r="A3335" t="s">
        <v>6833</v>
      </c>
      <c r="B3335" t="s">
        <v>6834</v>
      </c>
      <c r="C3335" t="str">
        <f>IFERROR(VLOOKUP(Table1[[#This Row],[Ticker]],[1]!Table1[[Symbol]:[Industry]],2,FALSE),"-")</f>
        <v>-</v>
      </c>
      <c r="D3335" t="s">
        <v>409</v>
      </c>
      <c r="E3335">
        <v>53.349868499999999</v>
      </c>
      <c r="F3335">
        <v>2.4900000000000002</v>
      </c>
      <c r="G3335">
        <v>-3.0098649320480302</v>
      </c>
      <c r="H3335">
        <v>15.405854300716699</v>
      </c>
      <c r="I3335">
        <v>-25.697864144561301</v>
      </c>
      <c r="J3335">
        <v>-7.1439049970066799</v>
      </c>
      <c r="K3335">
        <v>2.3595557634573598</v>
      </c>
      <c r="L3335">
        <v>2.3475811622126899</v>
      </c>
      <c r="M3335">
        <v>46.857174268276701</v>
      </c>
      <c r="N3335">
        <v>2.9272759650740601</v>
      </c>
      <c r="O3335">
        <v>42.570281124497903</v>
      </c>
      <c r="P3335">
        <v>33.870967741935502</v>
      </c>
      <c r="Q3335">
        <v>6.5497933060639002E-2</v>
      </c>
    </row>
    <row r="3336" spans="1:17" hidden="1" x14ac:dyDescent="0.3">
      <c r="A3336" t="s">
        <v>6835</v>
      </c>
      <c r="B3336" t="s">
        <v>6836</v>
      </c>
      <c r="C3336" t="str">
        <f>IFERROR(VLOOKUP(Table1[[#This Row],[Ticker]],[1]!Table1[[Symbol]:[Industry]],2,FALSE),"-")</f>
        <v>-</v>
      </c>
      <c r="D3336" t="s">
        <v>46</v>
      </c>
      <c r="E3336">
        <v>53.29665</v>
      </c>
      <c r="F3336">
        <v>73.260000000000005</v>
      </c>
      <c r="G3336">
        <v>8.9170571947519903</v>
      </c>
      <c r="H3336">
        <v>-4.4116294977990798</v>
      </c>
      <c r="I3336">
        <v>-36.866580557221397</v>
      </c>
      <c r="J3336">
        <v>-2.3307150328489699</v>
      </c>
      <c r="K3336">
        <v>77.186681059516602</v>
      </c>
      <c r="L3336">
        <v>76.993832293299803</v>
      </c>
      <c r="M3336">
        <v>40.238622245415797</v>
      </c>
      <c r="N3336">
        <v>0.44851916345083298</v>
      </c>
      <c r="O3336">
        <v>51.515151515151501</v>
      </c>
      <c r="P3336">
        <v>60.657894736842103</v>
      </c>
      <c r="Q3336">
        <v>3.6213180949520002E-2</v>
      </c>
    </row>
    <row r="3337" spans="1:17" hidden="1" x14ac:dyDescent="0.3">
      <c r="A3337" t="s">
        <v>6837</v>
      </c>
      <c r="B3337" t="s">
        <v>6838</v>
      </c>
      <c r="C3337" t="str">
        <f>IFERROR(VLOOKUP(Table1[[#This Row],[Ticker]],[1]!Table1[[Symbol]:[Industry]],2,FALSE),"-")</f>
        <v>-</v>
      </c>
      <c r="E3337">
        <v>53.284165000000002</v>
      </c>
      <c r="F3337">
        <v>60.5</v>
      </c>
      <c r="G3337">
        <v>43.182953096161199</v>
      </c>
      <c r="H3337">
        <v>-8.5012091735877195</v>
      </c>
      <c r="I3337">
        <v>-8.2335393039759293</v>
      </c>
      <c r="J3337">
        <v>-8.6361684431814094</v>
      </c>
      <c r="K3337">
        <v>61.097633083251601</v>
      </c>
      <c r="L3337">
        <v>57.845340269431098</v>
      </c>
      <c r="M3337">
        <v>46.591077579350902</v>
      </c>
      <c r="N3337">
        <v>1.22062832297403</v>
      </c>
      <c r="O3337">
        <v>32.975206611570201</v>
      </c>
      <c r="P3337">
        <v>81.409295352323795</v>
      </c>
      <c r="Q3337">
        <v>3.3255480411997003E-2</v>
      </c>
    </row>
    <row r="3338" spans="1:17" hidden="1" x14ac:dyDescent="0.3">
      <c r="A3338" t="s">
        <v>6839</v>
      </c>
      <c r="B3338" t="s">
        <v>6840</v>
      </c>
      <c r="C3338" t="str">
        <f>IFERROR(VLOOKUP(Table1[[#This Row],[Ticker]],[1]!Table1[[Symbol]:[Industry]],2,FALSE),"-")</f>
        <v>-</v>
      </c>
      <c r="D3338" t="s">
        <v>140</v>
      </c>
      <c r="E3338">
        <v>53.231747800000001</v>
      </c>
      <c r="F3338">
        <v>6.86</v>
      </c>
      <c r="G3338">
        <v>50.2274724432203</v>
      </c>
      <c r="H3338">
        <v>18.380262799026699</v>
      </c>
      <c r="I3338">
        <v>14.606685179187799</v>
      </c>
      <c r="J3338">
        <v>-3.5507150328489798</v>
      </c>
      <c r="K3338">
        <v>6.0860161580224901</v>
      </c>
      <c r="L3338">
        <v>5.48919747085864</v>
      </c>
      <c r="M3338">
        <v>62.546099061453504</v>
      </c>
      <c r="N3338">
        <v>1.6031732001609</v>
      </c>
      <c r="O3338">
        <v>6.8513119533527496</v>
      </c>
      <c r="P3338">
        <v>75.897435897435898</v>
      </c>
      <c r="Q3338">
        <v>8.0276732214493995E-2</v>
      </c>
    </row>
    <row r="3339" spans="1:17" hidden="1" x14ac:dyDescent="0.3">
      <c r="A3339" t="s">
        <v>6841</v>
      </c>
      <c r="B3339" t="s">
        <v>6842</v>
      </c>
      <c r="C3339" t="str">
        <f>IFERROR(VLOOKUP(Table1[[#This Row],[Ticker]],[1]!Table1[[Symbol]:[Industry]],2,FALSE),"-")</f>
        <v>-</v>
      </c>
      <c r="D3339" t="s">
        <v>422</v>
      </c>
      <c r="E3339">
        <v>53.181972500000001</v>
      </c>
      <c r="F3339">
        <v>127.55</v>
      </c>
      <c r="G3339">
        <v>-56.424578003618301</v>
      </c>
      <c r="H3339">
        <v>-15.206203366386699</v>
      </c>
      <c r="I3339">
        <v>-38.379160168125402</v>
      </c>
      <c r="J3339">
        <v>-8.0929685539757301</v>
      </c>
      <c r="K3339">
        <v>139.28685757987199</v>
      </c>
      <c r="L3339">
        <v>143.86953880119299</v>
      </c>
      <c r="M3339">
        <v>28.261223153373098</v>
      </c>
      <c r="N3339">
        <v>1.7580745341614901</v>
      </c>
      <c r="O3339">
        <v>64.641317130537004</v>
      </c>
      <c r="P3339">
        <v>9.9095217578629899</v>
      </c>
    </row>
    <row r="3340" spans="1:17" hidden="1" x14ac:dyDescent="0.3">
      <c r="A3340" t="s">
        <v>6843</v>
      </c>
      <c r="B3340" t="s">
        <v>6844</v>
      </c>
      <c r="C3340" t="str">
        <f>IFERROR(VLOOKUP(Table1[[#This Row],[Ticker]],[1]!Table1[[Symbol]:[Industry]],2,FALSE),"-")</f>
        <v>-</v>
      </c>
      <c r="D3340" t="s">
        <v>122</v>
      </c>
      <c r="E3340">
        <v>53.097964040000001</v>
      </c>
      <c r="F3340">
        <v>2.2000000000000002</v>
      </c>
      <c r="G3340">
        <v>-5.5931859894901201</v>
      </c>
      <c r="H3340">
        <v>-1.87035303188851</v>
      </c>
      <c r="I3340">
        <v>-12.2495918825592</v>
      </c>
      <c r="J3340">
        <v>1.0670674632677399</v>
      </c>
      <c r="K3340">
        <v>2.80531640952095</v>
      </c>
      <c r="L3340">
        <v>2.8492677430408602</v>
      </c>
      <c r="M3340">
        <v>15.3874106226971</v>
      </c>
      <c r="N3340">
        <v>1</v>
      </c>
      <c r="Q3340">
        <v>-0.13535727796024799</v>
      </c>
    </row>
    <row r="3341" spans="1:17" hidden="1" x14ac:dyDescent="0.3">
      <c r="A3341" t="s">
        <v>6845</v>
      </c>
      <c r="B3341" t="s">
        <v>6846</v>
      </c>
      <c r="C3341" t="str">
        <f>IFERROR(VLOOKUP(Table1[[#This Row],[Ticker]],[1]!Table1[[Symbol]:[Industry]],2,FALSE),"-")</f>
        <v>-</v>
      </c>
      <c r="D3341" t="s">
        <v>476</v>
      </c>
      <c r="E3341">
        <v>52.996580000000002</v>
      </c>
      <c r="F3341">
        <v>120.25</v>
      </c>
      <c r="G3341">
        <v>46.855144149801603</v>
      </c>
      <c r="H3341">
        <v>-4.77763193781536</v>
      </c>
      <c r="I3341">
        <v>-24.504412693377901</v>
      </c>
      <c r="K3341">
        <v>101.614352436579</v>
      </c>
      <c r="L3341">
        <v>65.979273510552801</v>
      </c>
      <c r="M3341">
        <v>99.464893626018295</v>
      </c>
      <c r="N3341">
        <v>0</v>
      </c>
      <c r="O3341">
        <v>15.2598752598752</v>
      </c>
      <c r="P3341">
        <v>72.525107604017194</v>
      </c>
    </row>
    <row r="3342" spans="1:17" hidden="1" x14ac:dyDescent="0.3">
      <c r="A3342" t="s">
        <v>6847</v>
      </c>
      <c r="B3342" t="s">
        <v>6848</v>
      </c>
      <c r="C3342" t="str">
        <f>IFERROR(VLOOKUP(Table1[[#This Row],[Ticker]],[1]!Table1[[Symbol]:[Industry]],2,FALSE),"-")</f>
        <v>-</v>
      </c>
      <c r="D3342" t="s">
        <v>409</v>
      </c>
      <c r="E3342">
        <v>52.970868279999998</v>
      </c>
      <c r="F3342">
        <v>83.8</v>
      </c>
      <c r="G3342">
        <v>-46.613359680630602</v>
      </c>
      <c r="H3342">
        <v>-3.8137765161286201</v>
      </c>
      <c r="I3342">
        <v>-31.4553506443158</v>
      </c>
      <c r="J3342">
        <v>9.9426624505947192</v>
      </c>
      <c r="K3342">
        <v>84.862665962813495</v>
      </c>
      <c r="L3342">
        <v>93.166490091377597</v>
      </c>
      <c r="M3342">
        <v>68.664725960935996</v>
      </c>
      <c r="N3342">
        <v>0.35486268884863797</v>
      </c>
      <c r="O3342">
        <v>92.124105011933096</v>
      </c>
      <c r="P3342">
        <v>19.203413940255999</v>
      </c>
      <c r="Q3342">
        <v>5.2678582996364999E-2</v>
      </c>
    </row>
    <row r="3343" spans="1:17" hidden="1" x14ac:dyDescent="0.3">
      <c r="A3343" t="s">
        <v>6849</v>
      </c>
      <c r="B3343" t="s">
        <v>6850</v>
      </c>
      <c r="C3343" t="str">
        <f>IFERROR(VLOOKUP(Table1[[#This Row],[Ticker]],[1]!Table1[[Symbol]:[Industry]],2,FALSE),"-")</f>
        <v>-</v>
      </c>
      <c r="E3343">
        <v>52.918108697999998</v>
      </c>
      <c r="F3343">
        <v>37.31</v>
      </c>
      <c r="G3343">
        <v>0.33476467817216699</v>
      </c>
      <c r="H3343">
        <v>-7.0608610761681598</v>
      </c>
      <c r="I3343">
        <v>-41.876739806266698</v>
      </c>
      <c r="J3343">
        <v>-9.9457986618403496</v>
      </c>
      <c r="K3343">
        <v>37.714877573980097</v>
      </c>
      <c r="L3343">
        <v>39.758196062235598</v>
      </c>
      <c r="M3343">
        <v>51.114598865881298</v>
      </c>
      <c r="N3343">
        <v>2.2183933275579699</v>
      </c>
      <c r="O3343">
        <v>50.0402036987402</v>
      </c>
      <c r="P3343">
        <v>41.486537732271501</v>
      </c>
      <c r="Q3343">
        <v>5.4803363779817003E-2</v>
      </c>
    </row>
    <row r="3344" spans="1:17" hidden="1" x14ac:dyDescent="0.3">
      <c r="A3344" t="s">
        <v>6851</v>
      </c>
      <c r="B3344" t="s">
        <v>6852</v>
      </c>
      <c r="C3344" t="str">
        <f>IFERROR(VLOOKUP(Table1[[#This Row],[Ticker]],[1]!Table1[[Symbol]:[Industry]],2,FALSE),"-")</f>
        <v>-</v>
      </c>
      <c r="D3344" t="s">
        <v>46</v>
      </c>
      <c r="E3344">
        <v>52.917149999999999</v>
      </c>
      <c r="F3344">
        <v>7</v>
      </c>
      <c r="G3344">
        <v>-97.870122310450597</v>
      </c>
      <c r="H3344">
        <v>-24.7776319378153</v>
      </c>
      <c r="I3344">
        <v>-56.1467642176192</v>
      </c>
      <c r="J3344">
        <v>-9.0664837582103495</v>
      </c>
      <c r="K3344">
        <v>8.5478152947872008</v>
      </c>
      <c r="L3344">
        <v>12.429154122506599</v>
      </c>
      <c r="M3344">
        <v>27.659001349173401</v>
      </c>
      <c r="N3344">
        <v>0.21555003059541</v>
      </c>
      <c r="O3344">
        <v>321.57142857142799</v>
      </c>
      <c r="P3344">
        <v>1.4492753623188199</v>
      </c>
      <c r="Q3344">
        <v>5.5860777344678002E-2</v>
      </c>
    </row>
    <row r="3345" spans="1:17" hidden="1" x14ac:dyDescent="0.3">
      <c r="A3345" t="s">
        <v>6853</v>
      </c>
      <c r="B3345" t="s">
        <v>6854</v>
      </c>
      <c r="C3345" t="str">
        <f>IFERROR(VLOOKUP(Table1[[#This Row],[Ticker]],[1]!Table1[[Symbol]:[Industry]],2,FALSE),"-")</f>
        <v>-</v>
      </c>
      <c r="D3345" t="s">
        <v>130</v>
      </c>
      <c r="E3345">
        <v>52.843190399999997</v>
      </c>
      <c r="F3345">
        <v>26</v>
      </c>
      <c r="G3345">
        <v>145.163369879117</v>
      </c>
      <c r="H3345">
        <v>12.2976368793889</v>
      </c>
      <c r="I3345">
        <v>82.475811090124495</v>
      </c>
      <c r="J3345">
        <v>20.304612653285599</v>
      </c>
      <c r="K3345">
        <v>20.6635114198473</v>
      </c>
      <c r="L3345">
        <v>15.602595245154999</v>
      </c>
      <c r="M3345">
        <v>72.781179530545103</v>
      </c>
      <c r="N3345">
        <v>1.88047078157907</v>
      </c>
      <c r="O3345">
        <v>9.9230769230769198</v>
      </c>
      <c r="P3345">
        <v>187.61061946902601</v>
      </c>
    </row>
    <row r="3346" spans="1:17" hidden="1" x14ac:dyDescent="0.3">
      <c r="A3346" t="s">
        <v>6855</v>
      </c>
      <c r="B3346" t="s">
        <v>6856</v>
      </c>
      <c r="C3346" t="str">
        <f>IFERROR(VLOOKUP(Table1[[#This Row],[Ticker]],[1]!Table1[[Symbol]:[Industry]],2,FALSE),"-")</f>
        <v>-</v>
      </c>
      <c r="D3346" t="s">
        <v>844</v>
      </c>
      <c r="E3346">
        <v>52.76580972</v>
      </c>
      <c r="F3346">
        <v>26.74</v>
      </c>
      <c r="G3346">
        <v>192.663369879117</v>
      </c>
      <c r="H3346">
        <v>40.233214049169398</v>
      </c>
      <c r="I3346">
        <v>70.023261139380594</v>
      </c>
      <c r="J3346">
        <v>9.2628163202863298</v>
      </c>
      <c r="K3346">
        <v>19.626688784557299</v>
      </c>
      <c r="L3346">
        <v>14.959030141431599</v>
      </c>
      <c r="M3346">
        <v>98.0240055135489</v>
      </c>
      <c r="N3346">
        <v>0.21598345851880901</v>
      </c>
      <c r="O3346">
        <v>0</v>
      </c>
      <c r="P3346">
        <v>254.172185430463</v>
      </c>
      <c r="Q3346">
        <v>0.176930536815358</v>
      </c>
    </row>
    <row r="3347" spans="1:17" hidden="1" x14ac:dyDescent="0.3">
      <c r="A3347" t="s">
        <v>6857</v>
      </c>
      <c r="B3347" t="s">
        <v>6858</v>
      </c>
      <c r="C3347" t="str">
        <f>IFERROR(VLOOKUP(Table1[[#This Row],[Ticker]],[1]!Table1[[Symbol]:[Industry]],2,FALSE),"-")</f>
        <v>-</v>
      </c>
      <c r="D3347" t="s">
        <v>100</v>
      </c>
      <c r="E3347">
        <v>52.749375000000001</v>
      </c>
      <c r="F3347">
        <v>5.25</v>
      </c>
      <c r="G3347">
        <v>13.218925434673301</v>
      </c>
      <c r="H3347">
        <v>-1.6465164779327901</v>
      </c>
      <c r="I3347">
        <v>-35.833839971080998</v>
      </c>
      <c r="J3347">
        <v>-1.99056465690914</v>
      </c>
      <c r="K3347">
        <v>5.3161759904057604</v>
      </c>
      <c r="L3347">
        <v>5.3699286540864399</v>
      </c>
      <c r="M3347">
        <v>38.404004383221498</v>
      </c>
      <c r="N3347">
        <v>0.73391952257001603</v>
      </c>
      <c r="O3347">
        <v>82.095238095238102</v>
      </c>
      <c r="P3347">
        <v>61.538461538461497</v>
      </c>
      <c r="Q3347">
        <v>6.0500598831105999E-2</v>
      </c>
    </row>
    <row r="3348" spans="1:17" hidden="1" x14ac:dyDescent="0.3">
      <c r="A3348" t="s">
        <v>6859</v>
      </c>
      <c r="B3348" t="s">
        <v>6860</v>
      </c>
      <c r="C3348" t="str">
        <f>IFERROR(VLOOKUP(Table1[[#This Row],[Ticker]],[1]!Table1[[Symbol]:[Industry]],2,FALSE),"-")</f>
        <v>-</v>
      </c>
      <c r="D3348" t="s">
        <v>140</v>
      </c>
      <c r="E3348">
        <v>52.653216</v>
      </c>
      <c r="F3348">
        <v>5342.25</v>
      </c>
      <c r="G3348">
        <v>63.939619509404601</v>
      </c>
      <c r="H3348">
        <v>24.065524418736</v>
      </c>
      <c r="I3348">
        <v>-11.7825605089043</v>
      </c>
      <c r="J3348">
        <v>-5.81579154049974</v>
      </c>
      <c r="K3348">
        <v>4699.3407605284001</v>
      </c>
      <c r="L3348">
        <v>4217.2303766570903</v>
      </c>
      <c r="M3348">
        <v>57.0188937529242</v>
      </c>
      <c r="N3348">
        <v>3.3962894248608499</v>
      </c>
      <c r="O3348">
        <v>21.203612710000399</v>
      </c>
      <c r="P3348">
        <v>97.787856349500103</v>
      </c>
      <c r="Q3348">
        <v>2.6408906680743E-2</v>
      </c>
    </row>
    <row r="3349" spans="1:17" hidden="1" x14ac:dyDescent="0.3">
      <c r="A3349" t="s">
        <v>6861</v>
      </c>
      <c r="B3349" t="s">
        <v>6862</v>
      </c>
      <c r="C3349" t="str">
        <f>IFERROR(VLOOKUP(Table1[[#This Row],[Ticker]],[1]!Table1[[Symbol]:[Industry]],2,FALSE),"-")</f>
        <v>-</v>
      </c>
      <c r="D3349" t="s">
        <v>338</v>
      </c>
      <c r="E3349">
        <v>52.592327568000002</v>
      </c>
      <c r="F3349">
        <v>31.24</v>
      </c>
      <c r="G3349">
        <v>22.3869085836991</v>
      </c>
      <c r="H3349">
        <v>-11.2865076774603</v>
      </c>
      <c r="I3349">
        <v>-8.1625642228166004</v>
      </c>
      <c r="J3349">
        <v>-3.7900194342032401</v>
      </c>
      <c r="K3349">
        <v>33.817353107227298</v>
      </c>
      <c r="L3349">
        <v>32.557797102043899</v>
      </c>
      <c r="M3349">
        <v>32.251268122762603</v>
      </c>
      <c r="N3349">
        <v>0.232651757997172</v>
      </c>
      <c r="O3349">
        <v>54.9295774647887</v>
      </c>
      <c r="P3349">
        <v>51.650485436893099</v>
      </c>
      <c r="Q3349">
        <v>5.5231622686755001E-2</v>
      </c>
    </row>
    <row r="3350" spans="1:17" hidden="1" x14ac:dyDescent="0.3">
      <c r="A3350" t="s">
        <v>6863</v>
      </c>
      <c r="B3350" t="s">
        <v>6864</v>
      </c>
      <c r="C3350" t="str">
        <f>IFERROR(VLOOKUP(Table1[[#This Row],[Ticker]],[1]!Table1[[Symbol]:[Industry]],2,FALSE),"-")</f>
        <v>-</v>
      </c>
      <c r="E3350">
        <v>52.5</v>
      </c>
      <c r="F3350">
        <v>42</v>
      </c>
      <c r="G3350">
        <v>4.3609962981064401</v>
      </c>
      <c r="H3350">
        <v>-16.2151319378153</v>
      </c>
      <c r="I3350">
        <v>-24.666936309509801</v>
      </c>
      <c r="J3350">
        <v>2.6322117964193001</v>
      </c>
      <c r="K3350">
        <v>46.109881750219003</v>
      </c>
      <c r="L3350">
        <v>43.303670390832401</v>
      </c>
      <c r="M3350">
        <v>33.108508316581997</v>
      </c>
      <c r="N3350">
        <v>1.06646766176411</v>
      </c>
      <c r="O3350">
        <v>61.071428571428498</v>
      </c>
      <c r="P3350">
        <v>57.894736842105203</v>
      </c>
      <c r="Q3350">
        <v>8.5698678328284997E-2</v>
      </c>
    </row>
    <row r="3351" spans="1:17" hidden="1" x14ac:dyDescent="0.3">
      <c r="A3351" t="s">
        <v>6865</v>
      </c>
      <c r="B3351" t="s">
        <v>6866</v>
      </c>
      <c r="C3351" t="str">
        <f>IFERROR(VLOOKUP(Table1[[#This Row],[Ticker]],[1]!Table1[[Symbol]:[Industry]],2,FALSE),"-")</f>
        <v>-</v>
      </c>
      <c r="D3351" t="s">
        <v>100</v>
      </c>
      <c r="E3351">
        <v>52.484999999999999</v>
      </c>
      <c r="F3351">
        <v>69.98</v>
      </c>
      <c r="G3351">
        <v>26.7919101841286</v>
      </c>
      <c r="H3351">
        <v>-14.010788539392999</v>
      </c>
      <c r="I3351">
        <v>53.4327014463721</v>
      </c>
      <c r="J3351">
        <v>-10.7625750791571</v>
      </c>
      <c r="K3351">
        <v>71.948372387742793</v>
      </c>
      <c r="L3351">
        <v>62.795988728602097</v>
      </c>
      <c r="M3351">
        <v>29.3573740522049</v>
      </c>
      <c r="N3351">
        <v>1.6579322895276201</v>
      </c>
      <c r="O3351">
        <v>39.325521577593499</v>
      </c>
      <c r="P3351">
        <v>74.731585518102307</v>
      </c>
      <c r="Q3351">
        <v>7.7286649233826998E-2</v>
      </c>
    </row>
    <row r="3352" spans="1:17" hidden="1" x14ac:dyDescent="0.3">
      <c r="A3352" t="s">
        <v>6867</v>
      </c>
      <c r="B3352" t="s">
        <v>6868</v>
      </c>
      <c r="C3352" t="str">
        <f>IFERROR(VLOOKUP(Table1[[#This Row],[Ticker]],[1]!Table1[[Symbol]:[Industry]],2,FALSE),"-")</f>
        <v>-</v>
      </c>
      <c r="D3352" t="s">
        <v>422</v>
      </c>
      <c r="E3352">
        <v>52.477128</v>
      </c>
      <c r="F3352">
        <v>138.4</v>
      </c>
      <c r="G3352">
        <v>-32.439919668428999</v>
      </c>
      <c r="H3352">
        <v>0.60610231189827601</v>
      </c>
      <c r="I3352">
        <v>-41.171179847610198</v>
      </c>
      <c r="J3352">
        <v>-1.0507150328489701</v>
      </c>
      <c r="K3352">
        <v>133.35588060817599</v>
      </c>
      <c r="L3352">
        <v>138.72035897776701</v>
      </c>
      <c r="M3352">
        <v>58.248143543460202</v>
      </c>
      <c r="N3352">
        <v>1.3834239529174699</v>
      </c>
      <c r="O3352">
        <v>80.635838150289004</v>
      </c>
      <c r="P3352">
        <v>31.1848341232227</v>
      </c>
      <c r="Q3352">
        <v>1.9911494356318001E-2</v>
      </c>
    </row>
    <row r="3353" spans="1:17" hidden="1" x14ac:dyDescent="0.3">
      <c r="A3353" t="s">
        <v>6869</v>
      </c>
      <c r="B3353" t="s">
        <v>6870</v>
      </c>
      <c r="C3353" t="str">
        <f>IFERROR(VLOOKUP(Table1[[#This Row],[Ticker]],[1]!Table1[[Symbol]:[Industry]],2,FALSE),"-")</f>
        <v>-</v>
      </c>
      <c r="E3353">
        <v>52.47636</v>
      </c>
      <c r="F3353">
        <v>133.80000000000001</v>
      </c>
      <c r="G3353">
        <v>13.705036545784401</v>
      </c>
      <c r="H3353">
        <v>3.69966818271496</v>
      </c>
      <c r="I3353">
        <v>-21.315294621906901</v>
      </c>
      <c r="J3353">
        <v>-4.86261385721662</v>
      </c>
      <c r="K3353">
        <v>130.99982418030299</v>
      </c>
      <c r="L3353">
        <v>129.962095017058</v>
      </c>
      <c r="M3353">
        <v>51.256088803110899</v>
      </c>
      <c r="N3353">
        <v>1.3713509906429</v>
      </c>
      <c r="O3353">
        <v>27.055306427503702</v>
      </c>
      <c r="P3353">
        <v>56.399766218585597</v>
      </c>
      <c r="Q3353">
        <v>3.5634840888539E-2</v>
      </c>
    </row>
    <row r="3354" spans="1:17" hidden="1" x14ac:dyDescent="0.3">
      <c r="A3354" t="s">
        <v>6871</v>
      </c>
      <c r="B3354" t="s">
        <v>6872</v>
      </c>
      <c r="C3354" t="str">
        <f>IFERROR(VLOOKUP(Table1[[#This Row],[Ticker]],[1]!Table1[[Symbol]:[Industry]],2,FALSE),"-")</f>
        <v>-</v>
      </c>
      <c r="D3354" t="s">
        <v>1465</v>
      </c>
      <c r="E3354">
        <v>52.474971970999903</v>
      </c>
      <c r="F3354">
        <v>3.37</v>
      </c>
      <c r="G3354">
        <v>15.893801124032301</v>
      </c>
      <c r="H3354">
        <v>-0.55685271703614703</v>
      </c>
      <c r="I3354">
        <v>-10.1478997550911</v>
      </c>
      <c r="J3354">
        <v>6.6674057725201399</v>
      </c>
      <c r="K3354">
        <v>3.0913780861659301</v>
      </c>
      <c r="L3354">
        <v>3.0064164471513202</v>
      </c>
      <c r="M3354">
        <v>83.279877183648395</v>
      </c>
      <c r="N3354">
        <v>0.64613976131789796</v>
      </c>
      <c r="O3354">
        <v>33.744206292763003</v>
      </c>
      <c r="Q3354">
        <v>0.100941465486923</v>
      </c>
    </row>
    <row r="3355" spans="1:17" hidden="1" x14ac:dyDescent="0.3">
      <c r="A3355" t="s">
        <v>6873</v>
      </c>
      <c r="B3355" t="s">
        <v>6874</v>
      </c>
      <c r="C3355" t="str">
        <f>IFERROR(VLOOKUP(Table1[[#This Row],[Ticker]],[1]!Table1[[Symbol]:[Industry]],2,FALSE),"-")</f>
        <v>-</v>
      </c>
      <c r="D3355" t="s">
        <v>75</v>
      </c>
      <c r="E3355">
        <v>52.418520000000001</v>
      </c>
      <c r="F3355">
        <v>128.1</v>
      </c>
      <c r="G3355">
        <v>521.62665099752701</v>
      </c>
      <c r="H3355">
        <v>40.542280129753699</v>
      </c>
      <c r="I3355">
        <v>293.85846520460399</v>
      </c>
      <c r="J3355">
        <v>7.1318861730080396</v>
      </c>
      <c r="K3355">
        <v>86.837780016024098</v>
      </c>
      <c r="L3355">
        <v>52.649650932730303</v>
      </c>
      <c r="M3355">
        <v>99.984658510527694</v>
      </c>
      <c r="N3355">
        <v>1.01130279595478</v>
      </c>
      <c r="O3355">
        <v>0</v>
      </c>
      <c r="P3355">
        <v>594.30894308943095</v>
      </c>
      <c r="Q3355">
        <v>0.168903576762374</v>
      </c>
    </row>
    <row r="3356" spans="1:17" hidden="1" x14ac:dyDescent="0.3">
      <c r="A3356" t="s">
        <v>6875</v>
      </c>
      <c r="B3356" t="s">
        <v>6876</v>
      </c>
      <c r="C3356" t="str">
        <f>IFERROR(VLOOKUP(Table1[[#This Row],[Ticker]],[1]!Table1[[Symbol]:[Industry]],2,FALSE),"-")</f>
        <v>-</v>
      </c>
      <c r="E3356">
        <v>52.400629811999998</v>
      </c>
      <c r="F3356">
        <v>7.08</v>
      </c>
      <c r="G3356">
        <v>140.49545007961899</v>
      </c>
      <c r="H3356">
        <v>50.157990379781197</v>
      </c>
      <c r="I3356">
        <v>70.740266934335096</v>
      </c>
      <c r="J3356">
        <v>13.734658576054001</v>
      </c>
      <c r="K3356">
        <v>5.3052547790408999</v>
      </c>
      <c r="L3356">
        <v>4.2378853762943498</v>
      </c>
      <c r="M3356">
        <v>68.986368509223396</v>
      </c>
      <c r="N3356">
        <v>1.8187151166986499</v>
      </c>
      <c r="O3356">
        <v>3.9548022598869998</v>
      </c>
      <c r="P3356">
        <v>187.80487804878001</v>
      </c>
      <c r="Q3356">
        <v>8.4920813054916E-2</v>
      </c>
    </row>
    <row r="3357" spans="1:17" hidden="1" x14ac:dyDescent="0.3">
      <c r="A3357" t="s">
        <v>6877</v>
      </c>
      <c r="B3357" t="s">
        <v>6878</v>
      </c>
      <c r="C3357" t="str">
        <f>IFERROR(VLOOKUP(Table1[[#This Row],[Ticker]],[1]!Table1[[Symbol]:[Industry]],2,FALSE),"-")</f>
        <v>-</v>
      </c>
      <c r="D3357" t="s">
        <v>384</v>
      </c>
      <c r="E3357">
        <v>52.319200000000002</v>
      </c>
      <c r="F3357">
        <v>34</v>
      </c>
      <c r="G3357">
        <v>58.611879364212598</v>
      </c>
      <c r="H3357">
        <v>5.9034826132682303</v>
      </c>
      <c r="I3357">
        <v>-8.0782280198487992</v>
      </c>
      <c r="J3357">
        <v>4.0963437906804296</v>
      </c>
      <c r="K3357">
        <v>33.819121375491797</v>
      </c>
      <c r="L3357">
        <v>31.746832935863299</v>
      </c>
      <c r="M3357">
        <v>55.533529810852897</v>
      </c>
      <c r="N3357">
        <v>1.9666666666666599</v>
      </c>
      <c r="O3357">
        <v>65.735294117647001</v>
      </c>
      <c r="P3357">
        <v>102.380952380952</v>
      </c>
      <c r="Q3357">
        <v>0.13727489659056699</v>
      </c>
    </row>
    <row r="3358" spans="1:17" hidden="1" x14ac:dyDescent="0.3">
      <c r="A3358" t="s">
        <v>6879</v>
      </c>
      <c r="B3358" t="s">
        <v>6880</v>
      </c>
      <c r="C3358" t="str">
        <f>IFERROR(VLOOKUP(Table1[[#This Row],[Ticker]],[1]!Table1[[Symbol]:[Industry]],2,FALSE),"-")</f>
        <v>-</v>
      </c>
      <c r="D3358" t="s">
        <v>647</v>
      </c>
      <c r="E3358">
        <v>52.248950489999999</v>
      </c>
      <c r="F3358">
        <v>30.47</v>
      </c>
      <c r="G3358">
        <v>22.964182887247802</v>
      </c>
      <c r="H3358">
        <v>-12.654033028393901</v>
      </c>
      <c r="I3358">
        <v>-15.1450006368049</v>
      </c>
      <c r="J3358">
        <v>-4.0800517675428498</v>
      </c>
      <c r="K3358">
        <v>31.4333883507731</v>
      </c>
      <c r="L3358">
        <v>28.7694379857226</v>
      </c>
      <c r="M3358">
        <v>34.461649957179802</v>
      </c>
      <c r="N3358">
        <v>0.49072429517715799</v>
      </c>
      <c r="O3358">
        <v>27.338365605513602</v>
      </c>
      <c r="P3358">
        <v>64.702702702702595</v>
      </c>
      <c r="Q3358">
        <v>2.521516264574E-3</v>
      </c>
    </row>
    <row r="3359" spans="1:17" hidden="1" x14ac:dyDescent="0.3">
      <c r="A3359" t="s">
        <v>6881</v>
      </c>
      <c r="B3359" t="s">
        <v>6882</v>
      </c>
      <c r="C3359" t="str">
        <f>IFERROR(VLOOKUP(Table1[[#This Row],[Ticker]],[1]!Table1[[Symbol]:[Industry]],2,FALSE),"-")</f>
        <v>-</v>
      </c>
      <c r="D3359" t="s">
        <v>409</v>
      </c>
      <c r="E3359">
        <v>52.237067000000003</v>
      </c>
      <c r="F3359">
        <v>39.29</v>
      </c>
      <c r="G3359">
        <v>19.579574438575499</v>
      </c>
      <c r="H3359">
        <v>6.5254842094934196</v>
      </c>
      <c r="I3359">
        <v>-22.773883462848701</v>
      </c>
      <c r="J3359">
        <v>-7.59210418603642</v>
      </c>
      <c r="K3359">
        <v>38.3499647416985</v>
      </c>
      <c r="L3359">
        <v>38.308574100200701</v>
      </c>
      <c r="M3359">
        <v>56.140680690960401</v>
      </c>
      <c r="N3359">
        <v>2.5253716363070899</v>
      </c>
      <c r="O3359">
        <v>61.491473657419199</v>
      </c>
      <c r="P3359">
        <v>70.08658008658</v>
      </c>
      <c r="Q3359">
        <v>3.3307990282895002E-2</v>
      </c>
    </row>
    <row r="3360" spans="1:17" hidden="1" x14ac:dyDescent="0.3">
      <c r="A3360" t="s">
        <v>6883</v>
      </c>
      <c r="B3360" t="s">
        <v>6884</v>
      </c>
      <c r="C3360" t="str">
        <f>IFERROR(VLOOKUP(Table1[[#This Row],[Ticker]],[1]!Table1[[Symbol]:[Industry]],2,FALSE),"-")</f>
        <v>-</v>
      </c>
      <c r="E3360">
        <v>52.208640000000003</v>
      </c>
      <c r="F3360">
        <v>36</v>
      </c>
      <c r="G3360">
        <v>-11.745912821304101</v>
      </c>
      <c r="H3360">
        <v>-5.7493381395872998</v>
      </c>
      <c r="I3360">
        <v>-4.9761233466651902</v>
      </c>
      <c r="J3360">
        <v>0.80113681900285905</v>
      </c>
      <c r="K3360">
        <v>34.552672872410703</v>
      </c>
      <c r="L3360">
        <v>32.842770948979997</v>
      </c>
      <c r="M3360">
        <v>66.336535014734395</v>
      </c>
      <c r="N3360">
        <v>0.67511735406887097</v>
      </c>
      <c r="O3360">
        <v>27</v>
      </c>
      <c r="P3360">
        <v>33.234641006661697</v>
      </c>
      <c r="Q3360">
        <v>0.11853713135788201</v>
      </c>
    </row>
    <row r="3361" spans="1:17" hidden="1" x14ac:dyDescent="0.3">
      <c r="A3361" t="s">
        <v>6885</v>
      </c>
      <c r="B3361" t="s">
        <v>6886</v>
      </c>
      <c r="C3361" t="str">
        <f>IFERROR(VLOOKUP(Table1[[#This Row],[Ticker]],[1]!Table1[[Symbol]:[Industry]],2,FALSE),"-")</f>
        <v>-</v>
      </c>
      <c r="D3361" t="s">
        <v>557</v>
      </c>
      <c r="E3361">
        <v>52.200600000000001</v>
      </c>
      <c r="F3361">
        <v>3.61</v>
      </c>
      <c r="G3361">
        <v>370.62312197402503</v>
      </c>
      <c r="H3361">
        <v>-45.495260642963501</v>
      </c>
      <c r="I3361">
        <v>4.3166901183267701</v>
      </c>
      <c r="J3361">
        <v>-19.505650655166502</v>
      </c>
      <c r="K3361">
        <v>5.2718956752658102</v>
      </c>
      <c r="L3361">
        <v>3.9057182679314901</v>
      </c>
      <c r="M3361">
        <v>1.5517194058385499</v>
      </c>
      <c r="N3361">
        <v>3.8583267355811999</v>
      </c>
      <c r="O3361">
        <v>128.80886426592701</v>
      </c>
      <c r="P3361">
        <v>406.63252470799603</v>
      </c>
      <c r="Q3361">
        <v>0.13063775855788701</v>
      </c>
    </row>
    <row r="3362" spans="1:17" hidden="1" x14ac:dyDescent="0.3">
      <c r="A3362" t="s">
        <v>6887</v>
      </c>
      <c r="B3362" t="s">
        <v>6888</v>
      </c>
      <c r="C3362" t="str">
        <f>IFERROR(VLOOKUP(Table1[[#This Row],[Ticker]],[1]!Table1[[Symbol]:[Industry]],2,FALSE),"-")</f>
        <v>-</v>
      </c>
      <c r="D3362" t="s">
        <v>422</v>
      </c>
      <c r="E3362">
        <v>52.187370299999998</v>
      </c>
      <c r="F3362">
        <v>111.15</v>
      </c>
      <c r="G3362">
        <v>16.284059534290201</v>
      </c>
      <c r="H3362">
        <v>-2.8051548735951699</v>
      </c>
      <c r="I3362">
        <v>-9.8043541434791202</v>
      </c>
      <c r="J3362">
        <v>-7.7649407986903496</v>
      </c>
      <c r="K3362">
        <v>115.328920209526</v>
      </c>
      <c r="L3362">
        <v>102.156483528324</v>
      </c>
      <c r="M3362">
        <v>45.815066227937201</v>
      </c>
      <c r="N3362">
        <v>0.97142857142857097</v>
      </c>
      <c r="O3362">
        <v>38.506522717049002</v>
      </c>
      <c r="P3362">
        <v>48.101265822784796</v>
      </c>
      <c r="Q3362">
        <v>7.3344579236084007E-2</v>
      </c>
    </row>
    <row r="3363" spans="1:17" hidden="1" x14ac:dyDescent="0.3">
      <c r="A3363" t="s">
        <v>6889</v>
      </c>
      <c r="B3363" t="s">
        <v>6890</v>
      </c>
      <c r="C3363" t="str">
        <f>IFERROR(VLOOKUP(Table1[[#This Row],[Ticker]],[1]!Table1[[Symbol]:[Industry]],2,FALSE),"-")</f>
        <v>-</v>
      </c>
      <c r="D3363" t="s">
        <v>557</v>
      </c>
      <c r="E3363">
        <v>52.085799999999999</v>
      </c>
      <c r="F3363">
        <v>169</v>
      </c>
      <c r="G3363">
        <v>4.3300365457844503</v>
      </c>
      <c r="H3363">
        <v>2.1843933786403298</v>
      </c>
      <c r="I3363">
        <v>17.7920174896501</v>
      </c>
      <c r="J3363">
        <v>-3.5038174859514299</v>
      </c>
      <c r="K3363">
        <v>155.904493528063</v>
      </c>
      <c r="L3363">
        <v>134.474545437964</v>
      </c>
      <c r="M3363">
        <v>63.501016855407897</v>
      </c>
      <c r="N3363">
        <v>1.34750647276598</v>
      </c>
      <c r="O3363">
        <v>6.6568047337277996</v>
      </c>
      <c r="P3363">
        <v>116.94480102695699</v>
      </c>
      <c r="Q3363">
        <v>0.16125354202560299</v>
      </c>
    </row>
    <row r="3364" spans="1:17" hidden="1" x14ac:dyDescent="0.3">
      <c r="A3364" t="s">
        <v>6891</v>
      </c>
      <c r="B3364" t="s">
        <v>6892</v>
      </c>
      <c r="C3364" t="str">
        <f>IFERROR(VLOOKUP(Table1[[#This Row],[Ticker]],[1]!Table1[[Symbol]:[Industry]],2,FALSE),"-")</f>
        <v>-</v>
      </c>
      <c r="D3364" t="s">
        <v>1492</v>
      </c>
      <c r="E3364">
        <v>52.024999999999999</v>
      </c>
      <c r="F3364">
        <v>20.81</v>
      </c>
      <c r="G3364">
        <v>-14.5647845967676</v>
      </c>
      <c r="H3364">
        <v>-5.5988879764626898</v>
      </c>
      <c r="I3364">
        <v>-21.605244983783599</v>
      </c>
      <c r="J3364">
        <v>-4.1653917671576099</v>
      </c>
      <c r="K3364">
        <v>20.815584015215801</v>
      </c>
      <c r="L3364">
        <v>20.952800210146201</v>
      </c>
      <c r="M3364">
        <v>50.956949755310497</v>
      </c>
      <c r="N3364">
        <v>0.86119069060501097</v>
      </c>
      <c r="O3364">
        <v>33.589620374819802</v>
      </c>
      <c r="P3364">
        <v>21.270396270396201</v>
      </c>
      <c r="Q3364">
        <v>1.1151233202953E-2</v>
      </c>
    </row>
    <row r="3365" spans="1:17" hidden="1" x14ac:dyDescent="0.3">
      <c r="A3365" t="s">
        <v>6893</v>
      </c>
      <c r="B3365" t="s">
        <v>6894</v>
      </c>
      <c r="C3365" t="str">
        <f>IFERROR(VLOOKUP(Table1[[#This Row],[Ticker]],[1]!Table1[[Symbol]:[Industry]],2,FALSE),"-")</f>
        <v>-</v>
      </c>
      <c r="D3365" t="s">
        <v>130</v>
      </c>
      <c r="E3365">
        <v>52.018227750000001</v>
      </c>
      <c r="F3365">
        <v>5.0999999999999996</v>
      </c>
      <c r="G3365">
        <v>15.2140144463369</v>
      </c>
      <c r="H3365">
        <v>-6.3370861288485001</v>
      </c>
      <c r="I3365">
        <v>-12.9989785000824</v>
      </c>
      <c r="J3365">
        <v>-6.1259030027737902</v>
      </c>
      <c r="K3365">
        <v>5.1257525552939596</v>
      </c>
      <c r="L3365">
        <v>4.90000567206833</v>
      </c>
      <c r="M3365">
        <v>50.0574397092835</v>
      </c>
      <c r="N3365">
        <v>0.92248069304800795</v>
      </c>
      <c r="O3365">
        <v>30</v>
      </c>
      <c r="P3365">
        <v>54.545454545454497</v>
      </c>
      <c r="Q3365">
        <v>0.116915915124717</v>
      </c>
    </row>
    <row r="3366" spans="1:17" hidden="1" x14ac:dyDescent="0.3">
      <c r="A3366" t="s">
        <v>6895</v>
      </c>
      <c r="B3366" t="s">
        <v>6896</v>
      </c>
      <c r="C3366" t="str">
        <f>IFERROR(VLOOKUP(Table1[[#This Row],[Ticker]],[1]!Table1[[Symbol]:[Industry]],2,FALSE),"-")</f>
        <v>-</v>
      </c>
      <c r="D3366" t="s">
        <v>734</v>
      </c>
      <c r="E3366">
        <v>51.989717431000003</v>
      </c>
      <c r="F3366">
        <v>5.29</v>
      </c>
      <c r="G3366">
        <v>6.5800365457844503</v>
      </c>
      <c r="H3366">
        <v>-2.9594501196335399</v>
      </c>
      <c r="I3366">
        <v>-12.386369780942401</v>
      </c>
      <c r="J3366">
        <v>-4.4989908949179398</v>
      </c>
      <c r="K3366">
        <v>4.8700032154380004</v>
      </c>
      <c r="L3366">
        <v>4.40742602429681</v>
      </c>
      <c r="M3366">
        <v>61.851948709720602</v>
      </c>
      <c r="N3366">
        <v>1.0105869742414599</v>
      </c>
      <c r="O3366">
        <v>10.586011342155</v>
      </c>
      <c r="P3366">
        <v>89.605734767025098</v>
      </c>
      <c r="Q3366">
        <v>7.4499157374888006E-2</v>
      </c>
    </row>
    <row r="3367" spans="1:17" hidden="1" x14ac:dyDescent="0.3">
      <c r="A3367" t="s">
        <v>6897</v>
      </c>
      <c r="B3367" t="s">
        <v>6898</v>
      </c>
      <c r="C3367" t="str">
        <f>IFERROR(VLOOKUP(Table1[[#This Row],[Ticker]],[1]!Table1[[Symbol]:[Industry]],2,FALSE),"-")</f>
        <v>-</v>
      </c>
      <c r="E3367">
        <v>51.974707236</v>
      </c>
      <c r="F3367">
        <v>48.14</v>
      </c>
      <c r="G3367">
        <v>25.191835354935101</v>
      </c>
      <c r="H3367">
        <v>-10.6237857839692</v>
      </c>
      <c r="I3367">
        <v>-26.466565487836501</v>
      </c>
      <c r="J3367">
        <v>-6.8968688790028203</v>
      </c>
      <c r="K3367">
        <v>51.948232556866401</v>
      </c>
      <c r="L3367">
        <v>50.874091969064096</v>
      </c>
      <c r="M3367">
        <v>38.211919497954398</v>
      </c>
      <c r="N3367">
        <v>1.3753027326732199</v>
      </c>
      <c r="O3367">
        <v>46.821769837972496</v>
      </c>
      <c r="P3367">
        <v>57.114882506527401</v>
      </c>
      <c r="Q3367">
        <v>0.12840967683173099</v>
      </c>
    </row>
    <row r="3368" spans="1:17" hidden="1" x14ac:dyDescent="0.3">
      <c r="A3368" t="s">
        <v>6899</v>
      </c>
      <c r="B3368" t="s">
        <v>6900</v>
      </c>
      <c r="C3368" t="str">
        <f>IFERROR(VLOOKUP(Table1[[#This Row],[Ticker]],[1]!Table1[[Symbol]:[Industry]],2,FALSE),"-")</f>
        <v>-</v>
      </c>
      <c r="E3368">
        <v>51.781719327999902</v>
      </c>
      <c r="F3368">
        <v>68.63</v>
      </c>
      <c r="G3368">
        <v>-64.963561688211101</v>
      </c>
      <c r="H3368">
        <v>-45.625012347838101</v>
      </c>
      <c r="I3368">
        <v>-58.431926031976701</v>
      </c>
      <c r="J3368">
        <v>-14.4907150328489</v>
      </c>
      <c r="K3368">
        <v>92.352840697585094</v>
      </c>
      <c r="L3368">
        <v>108.476547234945</v>
      </c>
      <c r="M3368">
        <v>33.489237295985703</v>
      </c>
      <c r="N3368">
        <v>4.3677737240004504</v>
      </c>
      <c r="O3368">
        <v>133.13419787264999</v>
      </c>
      <c r="P3368">
        <v>8.9365079365079296</v>
      </c>
      <c r="Q3368">
        <v>1.748352473224E-3</v>
      </c>
    </row>
    <row r="3369" spans="1:17" hidden="1" x14ac:dyDescent="0.3">
      <c r="A3369" t="s">
        <v>6901</v>
      </c>
      <c r="B3369" t="s">
        <v>6902</v>
      </c>
      <c r="C3369" t="str">
        <f>IFERROR(VLOOKUP(Table1[[#This Row],[Ticker]],[1]!Table1[[Symbol]:[Industry]],2,FALSE),"-")</f>
        <v>-</v>
      </c>
      <c r="D3369" t="s">
        <v>1391</v>
      </c>
      <c r="E3369">
        <v>51.673841639999999</v>
      </c>
      <c r="F3369">
        <v>9.82</v>
      </c>
      <c r="G3369">
        <v>-87.190339629764097</v>
      </c>
      <c r="H3369">
        <v>-3.3563121408610401</v>
      </c>
      <c r="I3369">
        <v>-39.7426603241965</v>
      </c>
      <c r="J3369">
        <v>-3.4921212828489701</v>
      </c>
      <c r="K3369">
        <v>10.4013060059034</v>
      </c>
      <c r="L3369">
        <v>14.9951637783082</v>
      </c>
      <c r="M3369">
        <v>37.290835476603803</v>
      </c>
      <c r="N3369">
        <v>0.86780176203554504</v>
      </c>
      <c r="O3369">
        <v>177.494908350305</v>
      </c>
      <c r="P3369">
        <v>9.72067039106145</v>
      </c>
      <c r="Q3369">
        <v>0.21244085871463</v>
      </c>
    </row>
    <row r="3370" spans="1:17" hidden="1" x14ac:dyDescent="0.3">
      <c r="A3370" t="s">
        <v>6903</v>
      </c>
      <c r="B3370" t="s">
        <v>6904</v>
      </c>
      <c r="C3370" t="str">
        <f>IFERROR(VLOOKUP(Table1[[#This Row],[Ticker]],[1]!Table1[[Symbol]:[Industry]],2,FALSE),"-")</f>
        <v>-</v>
      </c>
      <c r="D3370" t="s">
        <v>647</v>
      </c>
      <c r="E3370">
        <v>51.532275237999997</v>
      </c>
      <c r="F3370">
        <v>0.83</v>
      </c>
      <c r="G3370">
        <v>-49.306327090579103</v>
      </c>
      <c r="H3370">
        <v>4.1645170618375298E-2</v>
      </c>
      <c r="I3370">
        <v>-61.564275651444397</v>
      </c>
      <c r="J3370">
        <v>7.6992849671510104</v>
      </c>
      <c r="K3370">
        <v>0.87417626060130005</v>
      </c>
      <c r="L3370">
        <v>1.14886881986964</v>
      </c>
      <c r="M3370">
        <v>52.731110453119904</v>
      </c>
      <c r="N3370">
        <v>0.81655086759272799</v>
      </c>
      <c r="O3370">
        <v>140.96385542168599</v>
      </c>
      <c r="P3370">
        <v>13.6986301369862</v>
      </c>
      <c r="Q3370">
        <v>6.0973751288742002E-2</v>
      </c>
    </row>
    <row r="3371" spans="1:17" hidden="1" x14ac:dyDescent="0.3">
      <c r="A3371" t="s">
        <v>6905</v>
      </c>
      <c r="B3371" t="s">
        <v>6906</v>
      </c>
      <c r="C3371" t="str">
        <f>IFERROR(VLOOKUP(Table1[[#This Row],[Ticker]],[1]!Table1[[Symbol]:[Industry]],2,FALSE),"-")</f>
        <v>-</v>
      </c>
      <c r="D3371" t="s">
        <v>557</v>
      </c>
      <c r="E3371">
        <v>51.53</v>
      </c>
      <c r="F3371">
        <v>257.64999999999998</v>
      </c>
      <c r="G3371">
        <v>265.95490354684802</v>
      </c>
      <c r="H3371">
        <v>-3.5578718239710798</v>
      </c>
      <c r="I3371">
        <v>39.672442476447301</v>
      </c>
      <c r="J3371">
        <v>-1.47071503284898</v>
      </c>
      <c r="K3371">
        <v>246.900473690898</v>
      </c>
      <c r="L3371">
        <v>201.92634936146499</v>
      </c>
      <c r="M3371">
        <v>56.430830863270899</v>
      </c>
      <c r="N3371">
        <v>2.0345436055742399</v>
      </c>
      <c r="O3371">
        <v>15.195032020182399</v>
      </c>
      <c r="P3371">
        <v>328.63084345366798</v>
      </c>
      <c r="Q3371">
        <v>0.170255342665282</v>
      </c>
    </row>
    <row r="3372" spans="1:17" hidden="1" x14ac:dyDescent="0.3">
      <c r="A3372" t="s">
        <v>6907</v>
      </c>
      <c r="B3372" t="s">
        <v>6908</v>
      </c>
      <c r="C3372" t="str">
        <f>IFERROR(VLOOKUP(Table1[[#This Row],[Ticker]],[1]!Table1[[Symbol]:[Industry]],2,FALSE),"-")</f>
        <v>-</v>
      </c>
      <c r="E3372">
        <v>51.522883289999903</v>
      </c>
      <c r="F3372">
        <v>36.9</v>
      </c>
      <c r="G3372">
        <v>54.105317444660798</v>
      </c>
      <c r="H3372">
        <v>-7.6513539604735499</v>
      </c>
      <c r="I3372">
        <v>-25.4010001082899</v>
      </c>
      <c r="J3372">
        <v>-6.0507150328489798</v>
      </c>
      <c r="K3372">
        <v>36.665958343024798</v>
      </c>
      <c r="L3372">
        <v>31.997169565345999</v>
      </c>
      <c r="M3372">
        <v>59.813435688834097</v>
      </c>
      <c r="N3372">
        <v>0.107715813598166</v>
      </c>
      <c r="O3372">
        <v>51.761517615176103</v>
      </c>
      <c r="P3372">
        <v>79.775280898876304</v>
      </c>
    </row>
    <row r="3373" spans="1:17" hidden="1" x14ac:dyDescent="0.3">
      <c r="A3373" t="s">
        <v>6909</v>
      </c>
      <c r="B3373" t="s">
        <v>6910</v>
      </c>
      <c r="C3373" t="str">
        <f>IFERROR(VLOOKUP(Table1[[#This Row],[Ticker]],[1]!Table1[[Symbol]:[Industry]],2,FALSE),"-")</f>
        <v>-</v>
      </c>
      <c r="D3373" t="s">
        <v>422</v>
      </c>
      <c r="E3373">
        <v>51.498371235</v>
      </c>
      <c r="F3373">
        <v>34.85</v>
      </c>
      <c r="G3373">
        <v>-65.323643107895194</v>
      </c>
      <c r="H3373">
        <v>-5.3482453472304696</v>
      </c>
      <c r="I3373">
        <v>-50.918554107519299</v>
      </c>
      <c r="J3373">
        <v>-6.8615258436597797</v>
      </c>
      <c r="K3373">
        <v>34.973699205501902</v>
      </c>
      <c r="M3373">
        <v>56.8002497197457</v>
      </c>
      <c r="N3373">
        <v>1.3239637075253501</v>
      </c>
      <c r="O3373">
        <v>76.183644189383003</v>
      </c>
      <c r="P3373">
        <v>15.780730897009899</v>
      </c>
    </row>
    <row r="3374" spans="1:17" hidden="1" x14ac:dyDescent="0.3">
      <c r="A3374" t="s">
        <v>6911</v>
      </c>
      <c r="B3374" t="s">
        <v>6912</v>
      </c>
      <c r="C3374" t="str">
        <f>IFERROR(VLOOKUP(Table1[[#This Row],[Ticker]],[1]!Table1[[Symbol]:[Industry]],2,FALSE),"-")</f>
        <v>-</v>
      </c>
      <c r="D3374" t="s">
        <v>156</v>
      </c>
      <c r="E3374">
        <v>51.376888800000003</v>
      </c>
      <c r="F3374">
        <v>30.12</v>
      </c>
      <c r="G3374">
        <v>14.4230598015984</v>
      </c>
      <c r="H3374">
        <v>-0.84542854798485501</v>
      </c>
      <c r="I3374">
        <v>-21.085233735276798</v>
      </c>
      <c r="J3374">
        <v>8.6451704769900193</v>
      </c>
      <c r="K3374">
        <v>28.198888934760301</v>
      </c>
      <c r="L3374">
        <v>27.380895892377598</v>
      </c>
      <c r="M3374">
        <v>58.805457683690598</v>
      </c>
      <c r="N3374">
        <v>3.0412214328399299</v>
      </c>
      <c r="O3374">
        <v>34.296148738379799</v>
      </c>
      <c r="P3374">
        <v>49.478908188585599</v>
      </c>
      <c r="Q3374">
        <v>-4.9382463300156998E-2</v>
      </c>
    </row>
    <row r="3375" spans="1:17" hidden="1" x14ac:dyDescent="0.3">
      <c r="A3375" t="s">
        <v>6913</v>
      </c>
      <c r="B3375" t="s">
        <v>6914</v>
      </c>
      <c r="C3375" t="str">
        <f>IFERROR(VLOOKUP(Table1[[#This Row],[Ticker]],[1]!Table1[[Symbol]:[Industry]],2,FALSE),"-")</f>
        <v>-</v>
      </c>
      <c r="D3375" t="s">
        <v>21</v>
      </c>
      <c r="E3375">
        <v>51.275835837999999</v>
      </c>
      <c r="F3375">
        <v>17.59</v>
      </c>
      <c r="G3375">
        <v>4.5078033782227598</v>
      </c>
      <c r="H3375">
        <v>-17.089189726760001</v>
      </c>
      <c r="I3375">
        <v>-20.4486910352169</v>
      </c>
      <c r="J3375">
        <v>-5.1715941537281003</v>
      </c>
      <c r="K3375">
        <v>18.612164138704902</v>
      </c>
      <c r="L3375">
        <v>17.584049500404799</v>
      </c>
      <c r="M3375">
        <v>36.549027628407103</v>
      </c>
      <c r="N3375">
        <v>0.62844389898786501</v>
      </c>
      <c r="O3375">
        <v>41.802478835501297</v>
      </c>
      <c r="P3375">
        <v>43.270358324206498</v>
      </c>
      <c r="Q3375">
        <v>9.2190196002061006E-2</v>
      </c>
    </row>
    <row r="3376" spans="1:17" hidden="1" x14ac:dyDescent="0.3">
      <c r="A3376" t="s">
        <v>6915</v>
      </c>
      <c r="B3376" t="s">
        <v>6916</v>
      </c>
      <c r="C3376" t="str">
        <f>IFERROR(VLOOKUP(Table1[[#This Row],[Ticker]],[1]!Table1[[Symbol]:[Industry]],2,FALSE),"-")</f>
        <v>-</v>
      </c>
      <c r="D3376" t="s">
        <v>422</v>
      </c>
      <c r="E3376">
        <v>51.026656000000003</v>
      </c>
      <c r="F3376">
        <v>164.9</v>
      </c>
      <c r="G3376">
        <v>83.249332124144999</v>
      </c>
      <c r="H3376">
        <v>6.8439896838062397</v>
      </c>
      <c r="I3376">
        <v>10.2979711045827</v>
      </c>
      <c r="J3376">
        <v>-4.0169411708812897</v>
      </c>
      <c r="K3376">
        <v>153.96186044576601</v>
      </c>
      <c r="L3376">
        <v>133.29014450727601</v>
      </c>
      <c r="M3376">
        <v>63.721345147279301</v>
      </c>
      <c r="N3376">
        <v>1.19371211147303</v>
      </c>
      <c r="O3376">
        <v>8.1261370527592405</v>
      </c>
      <c r="P3376">
        <v>116.120576671035</v>
      </c>
      <c r="Q3376">
        <v>0.19167963609309899</v>
      </c>
    </row>
    <row r="3377" spans="1:17" hidden="1" x14ac:dyDescent="0.3">
      <c r="A3377" t="s">
        <v>6917</v>
      </c>
      <c r="B3377" t="s">
        <v>6918</v>
      </c>
      <c r="C3377" t="str">
        <f>IFERROR(VLOOKUP(Table1[[#This Row],[Ticker]],[1]!Table1[[Symbol]:[Industry]],2,FALSE),"-")</f>
        <v>-</v>
      </c>
      <c r="D3377" t="s">
        <v>557</v>
      </c>
      <c r="E3377">
        <v>51.024822</v>
      </c>
      <c r="F3377">
        <v>39.700000000000003</v>
      </c>
      <c r="G3377">
        <v>68.083086814208102</v>
      </c>
      <c r="H3377">
        <v>-5.64936294653267</v>
      </c>
      <c r="I3377">
        <v>27.789416264198799</v>
      </c>
      <c r="J3377">
        <v>3.5484965308829501</v>
      </c>
      <c r="K3377">
        <v>36.410282383574099</v>
      </c>
      <c r="L3377">
        <v>31.099292026723798</v>
      </c>
      <c r="M3377">
        <v>57.155345495965101</v>
      </c>
      <c r="N3377">
        <v>0.123561063162097</v>
      </c>
      <c r="O3377">
        <v>14.080604534004999</v>
      </c>
      <c r="P3377">
        <v>107.202505219206</v>
      </c>
      <c r="Q3377">
        <v>6.6891832781955998E-2</v>
      </c>
    </row>
    <row r="3378" spans="1:17" hidden="1" x14ac:dyDescent="0.3">
      <c r="A3378" t="s">
        <v>6919</v>
      </c>
      <c r="B3378" t="s">
        <v>6920</v>
      </c>
      <c r="C3378" t="str">
        <f>IFERROR(VLOOKUP(Table1[[#This Row],[Ticker]],[1]!Table1[[Symbol]:[Industry]],2,FALSE),"-")</f>
        <v>-</v>
      </c>
      <c r="D3378" t="s">
        <v>62</v>
      </c>
      <c r="E3378">
        <v>51</v>
      </c>
      <c r="F3378">
        <v>4.08</v>
      </c>
      <c r="G3378">
        <v>-48.8195102820101</v>
      </c>
      <c r="H3378">
        <v>-5.2714590983091796</v>
      </c>
      <c r="I3378">
        <v>-33.698334529885301</v>
      </c>
      <c r="J3378">
        <v>-4.4080291815300203</v>
      </c>
      <c r="K3378">
        <v>4.1086671297031803</v>
      </c>
      <c r="L3378">
        <v>4.1849948972144304</v>
      </c>
      <c r="M3378">
        <v>53.406844609643699</v>
      </c>
      <c r="N3378">
        <v>1.1176616534378501</v>
      </c>
      <c r="O3378">
        <v>54.656862745098003</v>
      </c>
      <c r="P3378">
        <v>18.604651162790699</v>
      </c>
      <c r="Q3378">
        <v>9.2907860337382006E-2</v>
      </c>
    </row>
    <row r="3379" spans="1:17" hidden="1" x14ac:dyDescent="0.3">
      <c r="A3379" t="s">
        <v>6921</v>
      </c>
      <c r="B3379" t="s">
        <v>6922</v>
      </c>
      <c r="C3379" t="str">
        <f>IFERROR(VLOOKUP(Table1[[#This Row],[Ticker]],[1]!Table1[[Symbol]:[Industry]],2,FALSE),"-")</f>
        <v>-</v>
      </c>
      <c r="D3379" t="s">
        <v>944</v>
      </c>
      <c r="E3379">
        <v>50.947886250000003</v>
      </c>
      <c r="F3379">
        <v>91.53</v>
      </c>
      <c r="G3379">
        <v>-10.101781636033699</v>
      </c>
      <c r="H3379">
        <v>-6.7557011702384804</v>
      </c>
      <c r="I3379">
        <v>-13.319449092684</v>
      </c>
      <c r="J3379">
        <v>-4.0403947860141898</v>
      </c>
      <c r="K3379">
        <v>89.715834561095207</v>
      </c>
      <c r="L3379">
        <v>85.866217181506698</v>
      </c>
      <c r="M3379">
        <v>48.225178124374501</v>
      </c>
      <c r="N3379">
        <v>0.650983293238103</v>
      </c>
      <c r="O3379">
        <v>14.825740194471701</v>
      </c>
      <c r="P3379">
        <v>32.556118754525698</v>
      </c>
      <c r="Q3379">
        <v>8.9173372951778004E-2</v>
      </c>
    </row>
    <row r="3380" spans="1:17" hidden="1" x14ac:dyDescent="0.3">
      <c r="A3380" t="s">
        <v>6923</v>
      </c>
      <c r="B3380" t="s">
        <v>6924</v>
      </c>
      <c r="C3380" t="str">
        <f>IFERROR(VLOOKUP(Table1[[#This Row],[Ticker]],[1]!Table1[[Symbol]:[Industry]],2,FALSE),"-")</f>
        <v>-</v>
      </c>
      <c r="D3380" t="s">
        <v>1161</v>
      </c>
      <c r="E3380">
        <v>50.83925</v>
      </c>
      <c r="F3380">
        <v>9.73</v>
      </c>
      <c r="G3380">
        <v>39.5252827257505</v>
      </c>
      <c r="H3380">
        <v>5.1867808735725296</v>
      </c>
      <c r="I3380">
        <v>55.630494328321497</v>
      </c>
      <c r="J3380">
        <v>19.338895356761402</v>
      </c>
      <c r="K3380">
        <v>8.3205444840314797</v>
      </c>
      <c r="L3380">
        <v>7.5840464422371499</v>
      </c>
      <c r="M3380">
        <v>78.610074305015004</v>
      </c>
      <c r="N3380">
        <v>0.58950008454038205</v>
      </c>
      <c r="O3380">
        <v>11.5107913669064</v>
      </c>
      <c r="P3380">
        <v>103.55648535564799</v>
      </c>
      <c r="Q3380">
        <v>0.15723526291013501</v>
      </c>
    </row>
    <row r="3381" spans="1:17" hidden="1" x14ac:dyDescent="0.3">
      <c r="A3381" t="s">
        <v>6925</v>
      </c>
      <c r="B3381" t="s">
        <v>6926</v>
      </c>
      <c r="C3381" t="str">
        <f>IFERROR(VLOOKUP(Table1[[#This Row],[Ticker]],[1]!Table1[[Symbol]:[Industry]],2,FALSE),"-")</f>
        <v>-</v>
      </c>
      <c r="D3381" t="s">
        <v>647</v>
      </c>
      <c r="E3381">
        <v>50.803199999999997</v>
      </c>
      <c r="F3381">
        <v>31.36</v>
      </c>
      <c r="G3381">
        <v>37.323799539547402</v>
      </c>
      <c r="H3381">
        <v>7.0812258286451701</v>
      </c>
      <c r="I3381">
        <v>-26.713782515311799</v>
      </c>
      <c r="J3381">
        <v>8.0305194474631794</v>
      </c>
      <c r="K3381">
        <v>28.859417848306201</v>
      </c>
      <c r="L3381">
        <v>31.8001538985656</v>
      </c>
      <c r="M3381">
        <v>65.198761950205295</v>
      </c>
      <c r="N3381">
        <v>1.87338217575498</v>
      </c>
      <c r="O3381">
        <v>148.21428571428501</v>
      </c>
      <c r="P3381">
        <v>62.993762993762999</v>
      </c>
      <c r="Q3381">
        <v>0.20873385442686501</v>
      </c>
    </row>
    <row r="3382" spans="1:17" hidden="1" x14ac:dyDescent="0.3">
      <c r="A3382" t="s">
        <v>6927</v>
      </c>
      <c r="B3382" t="s">
        <v>6928</v>
      </c>
      <c r="C3382" t="str">
        <f>IFERROR(VLOOKUP(Table1[[#This Row],[Ticker]],[1]!Table1[[Symbol]:[Industry]],2,FALSE),"-")</f>
        <v>-</v>
      </c>
      <c r="D3382" t="s">
        <v>393</v>
      </c>
      <c r="E3382">
        <v>50.769149499999997</v>
      </c>
      <c r="F3382">
        <v>20.77</v>
      </c>
      <c r="G3382">
        <v>-74.587818840344397</v>
      </c>
      <c r="H3382">
        <v>-7.53118861519029</v>
      </c>
      <c r="I3382">
        <v>-83.667213013499506</v>
      </c>
      <c r="J3382">
        <v>-10.5724912924561</v>
      </c>
      <c r="K3382">
        <v>34.072013250554598</v>
      </c>
      <c r="L3382">
        <v>48.212316313145699</v>
      </c>
      <c r="M3382">
        <v>19.1273597366717</v>
      </c>
      <c r="N3382">
        <v>1.09865152642671</v>
      </c>
      <c r="O3382">
        <v>351.94992778045201</v>
      </c>
      <c r="P3382">
        <v>5.5386178861788604</v>
      </c>
      <c r="Q3382">
        <v>0.101127437986942</v>
      </c>
    </row>
    <row r="3383" spans="1:17" hidden="1" x14ac:dyDescent="0.3">
      <c r="A3383" t="s">
        <v>6929</v>
      </c>
      <c r="B3383" t="s">
        <v>6930</v>
      </c>
      <c r="C3383" t="str">
        <f>IFERROR(VLOOKUP(Table1[[#This Row],[Ticker]],[1]!Table1[[Symbol]:[Industry]],2,FALSE),"-")</f>
        <v>-</v>
      </c>
      <c r="D3383" t="s">
        <v>78</v>
      </c>
      <c r="E3383">
        <v>50.719104975</v>
      </c>
      <c r="F3383">
        <v>16.16</v>
      </c>
      <c r="G3383">
        <v>-22.411177511723501</v>
      </c>
      <c r="H3383">
        <v>-2.1460529904469499</v>
      </c>
      <c r="I3383">
        <v>-33.944300291160197</v>
      </c>
      <c r="J3383">
        <v>0.499191972730686</v>
      </c>
      <c r="K3383">
        <v>16.204073971897198</v>
      </c>
      <c r="L3383">
        <v>16.836999700479101</v>
      </c>
      <c r="M3383">
        <v>55.283335341249298</v>
      </c>
      <c r="N3383">
        <v>0.86328084514578596</v>
      </c>
      <c r="O3383">
        <v>29.950495049504902</v>
      </c>
    </row>
    <row r="3384" spans="1:17" hidden="1" x14ac:dyDescent="0.3">
      <c r="A3384" t="s">
        <v>6931</v>
      </c>
      <c r="B3384" t="s">
        <v>6932</v>
      </c>
      <c r="C3384" t="str">
        <f>IFERROR(VLOOKUP(Table1[[#This Row],[Ticker]],[1]!Table1[[Symbol]:[Industry]],2,FALSE),"-")</f>
        <v>-</v>
      </c>
      <c r="E3384">
        <v>50.450400000000002</v>
      </c>
      <c r="F3384">
        <v>70.069999999999993</v>
      </c>
      <c r="G3384">
        <v>-51.215534699401601</v>
      </c>
      <c r="H3384">
        <v>-10.8743847542501</v>
      </c>
      <c r="I3384">
        <v>-26.465164905249601</v>
      </c>
      <c r="J3384">
        <v>-7.5563893532501396</v>
      </c>
      <c r="K3384">
        <v>72.266986284463698</v>
      </c>
      <c r="L3384">
        <v>78.902836813142102</v>
      </c>
      <c r="M3384">
        <v>42.252882339179401</v>
      </c>
      <c r="N3384">
        <v>1.9095680733717499</v>
      </c>
      <c r="O3384">
        <v>38.861138861138798</v>
      </c>
      <c r="P3384">
        <v>6.9770992366411999</v>
      </c>
      <c r="Q3384">
        <v>0.10929923706069899</v>
      </c>
    </row>
    <row r="3385" spans="1:17" hidden="1" x14ac:dyDescent="0.3">
      <c r="A3385" t="s">
        <v>6933</v>
      </c>
      <c r="B3385" t="s">
        <v>6934</v>
      </c>
      <c r="C3385" t="str">
        <f>IFERROR(VLOOKUP(Table1[[#This Row],[Ticker]],[1]!Table1[[Symbol]:[Industry]],2,FALSE),"-")</f>
        <v>-</v>
      </c>
      <c r="D3385" t="s">
        <v>75</v>
      </c>
      <c r="E3385">
        <v>50.358249999999998</v>
      </c>
      <c r="F3385">
        <v>34.85</v>
      </c>
      <c r="G3385">
        <v>-80.841046551719998</v>
      </c>
      <c r="H3385">
        <v>-12.749030242900099</v>
      </c>
      <c r="I3385">
        <v>-10.396567652103</v>
      </c>
      <c r="J3385">
        <v>-5.97547563476415</v>
      </c>
      <c r="K3385">
        <v>36.335872140646003</v>
      </c>
      <c r="L3385">
        <v>37.723329375168497</v>
      </c>
      <c r="M3385">
        <v>34.1326405897426</v>
      </c>
      <c r="N3385">
        <v>0.12292171836787399</v>
      </c>
      <c r="O3385">
        <v>123.070301291248</v>
      </c>
      <c r="P3385">
        <v>24.464285714285701</v>
      </c>
      <c r="Q3385">
        <v>-7.2610884668553005E-2</v>
      </c>
    </row>
    <row r="3386" spans="1:17" hidden="1" x14ac:dyDescent="0.3">
      <c r="A3386" t="s">
        <v>6935</v>
      </c>
      <c r="B3386" t="s">
        <v>6936</v>
      </c>
      <c r="C3386" t="str">
        <f>IFERROR(VLOOKUP(Table1[[#This Row],[Ticker]],[1]!Table1[[Symbol]:[Industry]],2,FALSE),"-")</f>
        <v>-</v>
      </c>
      <c r="D3386" t="s">
        <v>143</v>
      </c>
      <c r="E3386">
        <v>50.352752500000001</v>
      </c>
      <c r="F3386">
        <v>2.5</v>
      </c>
      <c r="G3386">
        <v>-76.165012959166006</v>
      </c>
      <c r="H3386">
        <v>-7.09423425441768</v>
      </c>
      <c r="I3386">
        <v>-21.9791601681254</v>
      </c>
      <c r="J3386">
        <v>-10.6935721757061</v>
      </c>
      <c r="K3386">
        <v>2.36516312828146</v>
      </c>
      <c r="L3386">
        <v>3.19595204124942</v>
      </c>
      <c r="M3386">
        <v>45.972889937146398</v>
      </c>
      <c r="N3386">
        <v>0.96573350559794202</v>
      </c>
      <c r="O3386">
        <v>154</v>
      </c>
      <c r="P3386">
        <v>38.8888888888888</v>
      </c>
      <c r="Q3386">
        <v>-0.18937175058782599</v>
      </c>
    </row>
    <row r="3387" spans="1:17" hidden="1" x14ac:dyDescent="0.3">
      <c r="A3387" t="s">
        <v>6937</v>
      </c>
      <c r="B3387" t="s">
        <v>6938</v>
      </c>
      <c r="C3387" t="str">
        <f>IFERROR(VLOOKUP(Table1[[#This Row],[Ticker]],[1]!Table1[[Symbol]:[Industry]],2,FALSE),"-")</f>
        <v>-</v>
      </c>
      <c r="D3387" t="s">
        <v>550</v>
      </c>
      <c r="E3387">
        <v>50.324483000000001</v>
      </c>
      <c r="F3387">
        <v>83.03</v>
      </c>
      <c r="G3387">
        <v>16.724137043126198</v>
      </c>
      <c r="H3387">
        <v>14.524080842158201</v>
      </c>
      <c r="I3387">
        <v>-19.670831431225199</v>
      </c>
      <c r="J3387">
        <v>-7.70019956893145</v>
      </c>
      <c r="K3387">
        <v>78.981367832157403</v>
      </c>
      <c r="L3387">
        <v>78.452380346920705</v>
      </c>
      <c r="M3387">
        <v>45.256969660143497</v>
      </c>
      <c r="N3387">
        <v>2.4952780849265301</v>
      </c>
      <c r="O3387">
        <v>37.179332771287399</v>
      </c>
      <c r="P3387">
        <v>49.603603603603602</v>
      </c>
      <c r="Q3387">
        <v>0.18259679137660501</v>
      </c>
    </row>
    <row r="3388" spans="1:17" hidden="1" x14ac:dyDescent="0.3">
      <c r="A3388" t="s">
        <v>6939</v>
      </c>
      <c r="B3388" t="s">
        <v>6940</v>
      </c>
      <c r="C3388" t="str">
        <f>IFERROR(VLOOKUP(Table1[[#This Row],[Ticker]],[1]!Table1[[Symbol]:[Industry]],2,FALSE),"-")</f>
        <v>-</v>
      </c>
      <c r="D3388" t="s">
        <v>176</v>
      </c>
      <c r="E3388">
        <v>50.310903000000003</v>
      </c>
      <c r="F3388">
        <v>28.81</v>
      </c>
      <c r="G3388">
        <v>155.12925681868799</v>
      </c>
      <c r="H3388">
        <v>-6.5772229398603397</v>
      </c>
      <c r="I3388">
        <v>47.6430130254763</v>
      </c>
      <c r="J3388">
        <v>-6.3367110880758002</v>
      </c>
      <c r="K3388">
        <v>23.195052927625099</v>
      </c>
      <c r="L3388">
        <v>19.568619183121999</v>
      </c>
      <c r="M3388">
        <v>80.167169978891906</v>
      </c>
      <c r="N3388">
        <v>1.1860874769084</v>
      </c>
      <c r="O3388">
        <v>0</v>
      </c>
      <c r="P3388">
        <v>202.944269190325</v>
      </c>
      <c r="Q3388">
        <v>8.5251236835741998E-2</v>
      </c>
    </row>
    <row r="3389" spans="1:17" hidden="1" x14ac:dyDescent="0.3">
      <c r="A3389" t="s">
        <v>6941</v>
      </c>
      <c r="B3389" t="s">
        <v>6942</v>
      </c>
      <c r="C3389" t="str">
        <f>IFERROR(VLOOKUP(Table1[[#This Row],[Ticker]],[1]!Table1[[Symbol]:[Industry]],2,FALSE),"-")</f>
        <v>-</v>
      </c>
      <c r="D3389" t="s">
        <v>901</v>
      </c>
      <c r="E3389">
        <v>50.226624000000001</v>
      </c>
      <c r="F3389">
        <v>1.26</v>
      </c>
      <c r="G3389">
        <v>-5.6699634542155497</v>
      </c>
      <c r="H3389">
        <v>5.5671956483915404</v>
      </c>
      <c r="I3389">
        <v>-27.2648744538396</v>
      </c>
      <c r="J3389">
        <v>-11.5402255223594</v>
      </c>
      <c r="K3389">
        <v>1.2057358772301501</v>
      </c>
      <c r="L3389">
        <v>1.22609060456772</v>
      </c>
      <c r="M3389">
        <v>54.073241287886198</v>
      </c>
      <c r="N3389">
        <v>2.09576999248132</v>
      </c>
      <c r="O3389">
        <v>50</v>
      </c>
      <c r="P3389">
        <v>80</v>
      </c>
      <c r="Q3389">
        <v>-0.138651175306366</v>
      </c>
    </row>
    <row r="3390" spans="1:17" hidden="1" x14ac:dyDescent="0.3">
      <c r="A3390" t="s">
        <v>6943</v>
      </c>
      <c r="B3390" t="s">
        <v>6944</v>
      </c>
      <c r="C3390" t="str">
        <f>IFERROR(VLOOKUP(Table1[[#This Row],[Ticker]],[1]!Table1[[Symbol]:[Industry]],2,FALSE),"-")</f>
        <v>-</v>
      </c>
      <c r="E3390">
        <v>50.056344000000003</v>
      </c>
      <c r="F3390">
        <v>46.8</v>
      </c>
      <c r="G3390">
        <v>71.382668124731794</v>
      </c>
      <c r="H3390">
        <v>18.061874235024099</v>
      </c>
      <c r="I3390">
        <v>-6.0017165591028601</v>
      </c>
      <c r="J3390">
        <v>0.210346914053676</v>
      </c>
      <c r="K3390">
        <v>41.208393983609497</v>
      </c>
      <c r="L3390">
        <v>36.5298046151538</v>
      </c>
      <c r="M3390">
        <v>72.602855894737601</v>
      </c>
      <c r="N3390">
        <v>1.62409375310358</v>
      </c>
      <c r="O3390">
        <v>5.55555555555555</v>
      </c>
      <c r="P3390">
        <v>134</v>
      </c>
      <c r="Q3390">
        <v>0.13177536513264501</v>
      </c>
    </row>
    <row r="3391" spans="1:17" hidden="1" x14ac:dyDescent="0.3">
      <c r="A3391" t="s">
        <v>6945</v>
      </c>
      <c r="B3391" t="s">
        <v>6946</v>
      </c>
      <c r="C3391" t="str">
        <f>IFERROR(VLOOKUP(Table1[[#This Row],[Ticker]],[1]!Table1[[Symbol]:[Industry]],2,FALSE),"-")</f>
        <v>-</v>
      </c>
      <c r="E3391">
        <v>49.960434829999997</v>
      </c>
      <c r="F3391">
        <v>29.45</v>
      </c>
      <c r="G3391">
        <v>205.60112765939499</v>
      </c>
      <c r="H3391">
        <v>-21.583001065332098</v>
      </c>
      <c r="I3391">
        <v>45.550886994509597</v>
      </c>
      <c r="J3391">
        <v>8.2614542793203203</v>
      </c>
      <c r="K3391">
        <v>30.048819110198998</v>
      </c>
      <c r="L3391">
        <v>21.744159197654</v>
      </c>
      <c r="M3391">
        <v>31.5995488733234</v>
      </c>
      <c r="N3391">
        <v>4.5734998130652897</v>
      </c>
      <c r="O3391">
        <v>28.6926994906621</v>
      </c>
      <c r="P3391">
        <v>304.53296703296598</v>
      </c>
      <c r="Q3391">
        <v>7.0715028363067006E-2</v>
      </c>
    </row>
    <row r="3392" spans="1:17" hidden="1" x14ac:dyDescent="0.3">
      <c r="A3392" t="s">
        <v>6947</v>
      </c>
      <c r="B3392" t="s">
        <v>6948</v>
      </c>
      <c r="C3392" t="str">
        <f>IFERROR(VLOOKUP(Table1[[#This Row],[Ticker]],[1]!Table1[[Symbol]:[Industry]],2,FALSE),"-")</f>
        <v>-</v>
      </c>
      <c r="D3392" t="s">
        <v>62</v>
      </c>
      <c r="E3392">
        <v>49.836202192000002</v>
      </c>
      <c r="F3392">
        <v>24.92</v>
      </c>
      <c r="G3392">
        <v>20.918271839902101</v>
      </c>
      <c r="H3392">
        <v>3.2008311067269601</v>
      </c>
      <c r="I3392">
        <v>0.53413855647884301</v>
      </c>
      <c r="J3392">
        <v>0.23486807091593101</v>
      </c>
      <c r="K3392">
        <v>21.5100607193942</v>
      </c>
      <c r="L3392">
        <v>20.342901724819399</v>
      </c>
      <c r="M3392">
        <v>84.895549845256895</v>
      </c>
      <c r="N3392">
        <v>3.28613984831849</v>
      </c>
      <c r="O3392">
        <v>20.7865168539325</v>
      </c>
      <c r="P3392">
        <v>143.121951219512</v>
      </c>
      <c r="Q3392">
        <v>0.113579076152228</v>
      </c>
    </row>
    <row r="3393" spans="1:17" hidden="1" x14ac:dyDescent="0.3">
      <c r="A3393" t="s">
        <v>6949</v>
      </c>
      <c r="B3393" t="s">
        <v>6950</v>
      </c>
      <c r="C3393" t="str">
        <f>IFERROR(VLOOKUP(Table1[[#This Row],[Ticker]],[1]!Table1[[Symbol]:[Industry]],2,FALSE),"-")</f>
        <v>-</v>
      </c>
      <c r="E3393">
        <v>49.660104429</v>
      </c>
      <c r="F3393">
        <v>48.69</v>
      </c>
      <c r="G3393">
        <v>-28.2704835582363</v>
      </c>
      <c r="H3393">
        <v>-6.8230864832699103</v>
      </c>
      <c r="I3393">
        <v>-17.123343131333801</v>
      </c>
      <c r="J3393">
        <v>-2.2593001547493801</v>
      </c>
      <c r="K3393">
        <v>47.511206053890803</v>
      </c>
      <c r="L3393">
        <v>48.4346845464243</v>
      </c>
      <c r="M3393">
        <v>59.489695330320899</v>
      </c>
      <c r="N3393">
        <v>0.31801889866405902</v>
      </c>
      <c r="O3393">
        <v>32.676114191825803</v>
      </c>
      <c r="P3393">
        <v>21.724999999999898</v>
      </c>
      <c r="Q3393">
        <v>4.4265502489440004E-3</v>
      </c>
    </row>
    <row r="3394" spans="1:17" hidden="1" x14ac:dyDescent="0.3">
      <c r="A3394" t="s">
        <v>6951</v>
      </c>
      <c r="B3394" t="s">
        <v>6952</v>
      </c>
      <c r="C3394" t="str">
        <f>IFERROR(VLOOKUP(Table1[[#This Row],[Ticker]],[1]!Table1[[Symbol]:[Industry]],2,FALSE),"-")</f>
        <v>-</v>
      </c>
      <c r="D3394" t="s">
        <v>140</v>
      </c>
      <c r="E3394">
        <v>49.641984289999897</v>
      </c>
      <c r="F3394">
        <v>165.95</v>
      </c>
      <c r="G3394">
        <v>65.296664854184797</v>
      </c>
      <c r="H3394">
        <v>-8.7320956885643106</v>
      </c>
      <c r="I3394">
        <v>2.2052110162457601</v>
      </c>
      <c r="J3394">
        <v>-2.2221083744026</v>
      </c>
      <c r="K3394">
        <v>160.05025053837201</v>
      </c>
      <c r="L3394">
        <v>140.08475031088599</v>
      </c>
      <c r="M3394">
        <v>55.757144622770198</v>
      </c>
      <c r="N3394">
        <v>0.59079428202923401</v>
      </c>
      <c r="O3394">
        <v>11.4793612533895</v>
      </c>
      <c r="P3394">
        <v>101.127136104714</v>
      </c>
      <c r="Q3394">
        <v>4.766638205406E-2</v>
      </c>
    </row>
    <row r="3395" spans="1:17" hidden="1" x14ac:dyDescent="0.3">
      <c r="A3395" t="s">
        <v>6953</v>
      </c>
      <c r="B3395" t="s">
        <v>6954</v>
      </c>
      <c r="C3395" t="str">
        <f>IFERROR(VLOOKUP(Table1[[#This Row],[Ticker]],[1]!Table1[[Symbol]:[Industry]],2,FALSE),"-")</f>
        <v>-</v>
      </c>
      <c r="D3395" t="s">
        <v>140</v>
      </c>
      <c r="E3395">
        <v>49.596031574999998</v>
      </c>
      <c r="F3395">
        <v>15.03</v>
      </c>
      <c r="G3395">
        <v>33.209529146207203</v>
      </c>
      <c r="H3395">
        <v>-9.5756117357951602</v>
      </c>
      <c r="I3395">
        <v>-13.7308056673374</v>
      </c>
      <c r="J3395">
        <v>9.66881506994104</v>
      </c>
      <c r="K3395">
        <v>15.1489883500105</v>
      </c>
      <c r="L3395">
        <v>14.0561881441854</v>
      </c>
      <c r="M3395">
        <v>53.734795453318597</v>
      </c>
      <c r="N3395">
        <v>0.86714566974425</v>
      </c>
      <c r="O3395">
        <v>32.069194943446398</v>
      </c>
      <c r="P3395">
        <v>74.767441860465098</v>
      </c>
      <c r="Q3395">
        <v>6.9075098303362004E-2</v>
      </c>
    </row>
    <row r="3396" spans="1:17" hidden="1" x14ac:dyDescent="0.3">
      <c r="A3396" t="s">
        <v>6955</v>
      </c>
      <c r="B3396" t="s">
        <v>6956</v>
      </c>
      <c r="C3396" t="str">
        <f>IFERROR(VLOOKUP(Table1[[#This Row],[Ticker]],[1]!Table1[[Symbol]:[Industry]],2,FALSE),"-")</f>
        <v>-</v>
      </c>
      <c r="D3396" t="s">
        <v>384</v>
      </c>
      <c r="E3396">
        <v>49.503999999999998</v>
      </c>
      <c r="F3396">
        <v>27.2</v>
      </c>
      <c r="G3396">
        <v>108.207938523428</v>
      </c>
      <c r="H3396">
        <v>-4.9574880529232797</v>
      </c>
      <c r="I3396">
        <v>32.650469461504201</v>
      </c>
      <c r="J3396">
        <v>-10.5714193041238</v>
      </c>
      <c r="K3396">
        <v>28.9542698039131</v>
      </c>
      <c r="L3396">
        <v>24.9251303149357</v>
      </c>
      <c r="M3396">
        <v>31.493785418351301</v>
      </c>
      <c r="N3396">
        <v>0.40250157942630599</v>
      </c>
      <c r="O3396">
        <v>43.345588235294102</v>
      </c>
      <c r="P3396">
        <v>147.49772520473101</v>
      </c>
      <c r="Q3396">
        <v>8.7335459502366E-2</v>
      </c>
    </row>
    <row r="3397" spans="1:17" hidden="1" x14ac:dyDescent="0.3">
      <c r="A3397" t="s">
        <v>6957</v>
      </c>
      <c r="B3397" t="s">
        <v>6958</v>
      </c>
      <c r="C3397" t="str">
        <f>IFERROR(VLOOKUP(Table1[[#This Row],[Ticker]],[1]!Table1[[Symbol]:[Industry]],2,FALSE),"-")</f>
        <v>-</v>
      </c>
      <c r="D3397" t="s">
        <v>258</v>
      </c>
      <c r="E3397">
        <v>49.464183071999997</v>
      </c>
      <c r="F3397">
        <v>46.32</v>
      </c>
      <c r="G3397">
        <v>-24.024143836045699</v>
      </c>
      <c r="H3397">
        <v>-7.8817986044820296</v>
      </c>
      <c r="I3397">
        <v>-9.3506830346977807</v>
      </c>
      <c r="J3397">
        <v>-2.6376807543893901</v>
      </c>
      <c r="K3397">
        <v>46.917386281394997</v>
      </c>
      <c r="L3397">
        <v>45.981467111878104</v>
      </c>
      <c r="M3397">
        <v>35.2158328830117</v>
      </c>
      <c r="N3397">
        <v>1.0468033085894899</v>
      </c>
      <c r="O3397">
        <v>29.101899827288399</v>
      </c>
      <c r="P3397">
        <v>32.418524871354997</v>
      </c>
      <c r="Q3397">
        <v>-6.9609589013587006E-2</v>
      </c>
    </row>
    <row r="3398" spans="1:17" hidden="1" x14ac:dyDescent="0.3">
      <c r="A3398" t="s">
        <v>6959</v>
      </c>
      <c r="B3398" t="s">
        <v>6960</v>
      </c>
      <c r="C3398" t="str">
        <f>IFERROR(VLOOKUP(Table1[[#This Row],[Ticker]],[1]!Table1[[Symbol]:[Industry]],2,FALSE),"-")</f>
        <v>-</v>
      </c>
      <c r="E3398">
        <v>49.109242350000002</v>
      </c>
      <c r="F3398">
        <v>100.05</v>
      </c>
      <c r="G3398">
        <v>125.396535918431</v>
      </c>
      <c r="H3398">
        <v>-14.6949873097162</v>
      </c>
      <c r="I3398">
        <v>24.691097825002501</v>
      </c>
      <c r="J3398">
        <v>-7.7997644625067801</v>
      </c>
      <c r="K3398">
        <v>97.096913810646498</v>
      </c>
      <c r="L3398">
        <v>75.5293258747256</v>
      </c>
      <c r="M3398">
        <v>39.098775426953402</v>
      </c>
      <c r="N3398">
        <v>0.24882248570248</v>
      </c>
      <c r="O3398">
        <v>12.943528235882001</v>
      </c>
      <c r="P3398">
        <v>159.87012987012901</v>
      </c>
      <c r="Q3398">
        <v>6.6484715779698E-2</v>
      </c>
    </row>
    <row r="3399" spans="1:17" hidden="1" x14ac:dyDescent="0.3">
      <c r="A3399" t="s">
        <v>6961</v>
      </c>
      <c r="B3399" t="s">
        <v>6962</v>
      </c>
      <c r="C3399" t="str">
        <f>IFERROR(VLOOKUP(Table1[[#This Row],[Ticker]],[1]!Table1[[Symbol]:[Industry]],2,FALSE),"-")</f>
        <v>-</v>
      </c>
      <c r="D3399" t="s">
        <v>46</v>
      </c>
      <c r="E3399">
        <v>49.091268593999999</v>
      </c>
      <c r="F3399">
        <v>21.59</v>
      </c>
      <c r="G3399">
        <v>-17.719963454215499</v>
      </c>
      <c r="H3399">
        <v>-6.6619439448267501</v>
      </c>
      <c r="I3399">
        <v>-23.678667557287898</v>
      </c>
      <c r="J3399">
        <v>-3.0638441356936199</v>
      </c>
      <c r="K3399">
        <v>22.045356050570199</v>
      </c>
      <c r="L3399">
        <v>21.315396886692302</v>
      </c>
      <c r="M3399">
        <v>40.916063838497102</v>
      </c>
      <c r="N3399">
        <v>1.0696817559820999</v>
      </c>
      <c r="O3399">
        <v>23.8999536822603</v>
      </c>
      <c r="P3399">
        <v>24.080459770114899</v>
      </c>
      <c r="Q3399">
        <v>-2.6609037452657001E-2</v>
      </c>
    </row>
    <row r="3400" spans="1:17" hidden="1" x14ac:dyDescent="0.3">
      <c r="A3400" t="s">
        <v>6963</v>
      </c>
      <c r="B3400" t="s">
        <v>6964</v>
      </c>
      <c r="C3400" t="str">
        <f>IFERROR(VLOOKUP(Table1[[#This Row],[Ticker]],[1]!Table1[[Symbol]:[Industry]],2,FALSE),"-")</f>
        <v>-</v>
      </c>
      <c r="D3400" t="s">
        <v>130</v>
      </c>
      <c r="E3400">
        <v>49.079735534999998</v>
      </c>
      <c r="F3400">
        <v>3.45</v>
      </c>
      <c r="K3400">
        <v>3.4677458506360201</v>
      </c>
      <c r="L3400">
        <v>4.1767796842679701</v>
      </c>
      <c r="M3400">
        <v>60.755946489344097</v>
      </c>
      <c r="N3400">
        <v>1</v>
      </c>
      <c r="Q3400">
        <v>-4.7233022382218999E-2</v>
      </c>
    </row>
    <row r="3401" spans="1:17" hidden="1" x14ac:dyDescent="0.3">
      <c r="A3401" t="s">
        <v>6965</v>
      </c>
      <c r="B3401" t="s">
        <v>6966</v>
      </c>
      <c r="C3401" t="str">
        <f>IFERROR(VLOOKUP(Table1[[#This Row],[Ticker]],[1]!Table1[[Symbol]:[Industry]],2,FALSE),"-")</f>
        <v>-</v>
      </c>
      <c r="E3401">
        <v>48.927436182000001</v>
      </c>
      <c r="F3401">
        <v>6.21</v>
      </c>
      <c r="G3401">
        <v>-62.9426907269428</v>
      </c>
      <c r="H3401">
        <v>-3.9552635167627299</v>
      </c>
      <c r="I3401">
        <v>-39.885564109012101</v>
      </c>
      <c r="J3401">
        <v>-0.887316340038524</v>
      </c>
      <c r="K3401">
        <v>6.0787301203967701</v>
      </c>
      <c r="L3401">
        <v>7.1789189946527596</v>
      </c>
      <c r="M3401">
        <v>48.756756873063601</v>
      </c>
      <c r="N3401">
        <v>1.09915940181516</v>
      </c>
      <c r="O3401">
        <v>90.016103059581297</v>
      </c>
      <c r="P3401">
        <v>30.736842105263101</v>
      </c>
      <c r="Q3401">
        <v>-5.0791753720008E-2</v>
      </c>
    </row>
    <row r="3402" spans="1:17" hidden="1" x14ac:dyDescent="0.3">
      <c r="A3402" t="s">
        <v>6967</v>
      </c>
      <c r="B3402" t="s">
        <v>6968</v>
      </c>
      <c r="C3402" t="str">
        <f>IFERROR(VLOOKUP(Table1[[#This Row],[Ticker]],[1]!Table1[[Symbol]:[Industry]],2,FALSE),"-")</f>
        <v>-</v>
      </c>
      <c r="D3402" t="s">
        <v>393</v>
      </c>
      <c r="E3402">
        <v>48.905236739999999</v>
      </c>
      <c r="F3402">
        <v>45.3</v>
      </c>
      <c r="G3402">
        <v>60.5964839142054</v>
      </c>
      <c r="H3402">
        <v>-9.0283833332640402</v>
      </c>
      <c r="I3402">
        <v>16.954768908741599</v>
      </c>
      <c r="J3402">
        <v>-0.53234676600200104</v>
      </c>
      <c r="K3402">
        <v>43.584132191330703</v>
      </c>
      <c r="L3402">
        <v>37.206777063442999</v>
      </c>
      <c r="M3402">
        <v>62.909622541217402</v>
      </c>
      <c r="N3402">
        <v>0.32975583257665803</v>
      </c>
      <c r="O3402">
        <v>14.105960264900601</v>
      </c>
      <c r="P3402">
        <v>126.49999999999901</v>
      </c>
      <c r="Q3402">
        <v>6.9739665532547998E-2</v>
      </c>
    </row>
    <row r="3403" spans="1:17" hidden="1" x14ac:dyDescent="0.3">
      <c r="A3403" t="s">
        <v>6969</v>
      </c>
      <c r="B3403" t="s">
        <v>6970</v>
      </c>
      <c r="C3403" t="str">
        <f>IFERROR(VLOOKUP(Table1[[#This Row],[Ticker]],[1]!Table1[[Symbol]:[Industry]],2,FALSE),"-")</f>
        <v>-</v>
      </c>
      <c r="D3403" t="s">
        <v>481</v>
      </c>
      <c r="E3403">
        <v>48.72934806</v>
      </c>
      <c r="F3403">
        <v>34.119999999999997</v>
      </c>
      <c r="G3403">
        <v>9.4872520719945896E-2</v>
      </c>
      <c r="H3403">
        <v>-0.50412766431109801</v>
      </c>
      <c r="I3403">
        <v>-27.473125927317099</v>
      </c>
      <c r="J3403">
        <v>3.3880928301820799</v>
      </c>
      <c r="K3403">
        <v>31.712321664213999</v>
      </c>
      <c r="L3403">
        <v>32.328795929078098</v>
      </c>
      <c r="M3403">
        <v>80.529732512993405</v>
      </c>
      <c r="N3403">
        <v>0.84929626273661796</v>
      </c>
      <c r="O3403">
        <v>39.214536928487703</v>
      </c>
      <c r="P3403">
        <v>48.347826086956502</v>
      </c>
      <c r="Q3403">
        <v>-6.4173009697844993E-2</v>
      </c>
    </row>
    <row r="3404" spans="1:17" hidden="1" x14ac:dyDescent="0.3">
      <c r="A3404" t="s">
        <v>6971</v>
      </c>
      <c r="B3404" t="s">
        <v>6972</v>
      </c>
      <c r="C3404" t="str">
        <f>IFERROR(VLOOKUP(Table1[[#This Row],[Ticker]],[1]!Table1[[Symbol]:[Industry]],2,FALSE),"-")</f>
        <v>-</v>
      </c>
      <c r="D3404" t="s">
        <v>193</v>
      </c>
      <c r="E3404">
        <v>48.549317430000002</v>
      </c>
      <c r="F3404">
        <v>93.3</v>
      </c>
      <c r="G3404">
        <v>-15.905257571862601</v>
      </c>
      <c r="H3404">
        <v>-8.5113981715816003</v>
      </c>
      <c r="I3404">
        <v>-27.172941150549899</v>
      </c>
      <c r="J3404">
        <v>-4.5233140561805003</v>
      </c>
      <c r="K3404">
        <v>99.063458173827101</v>
      </c>
      <c r="L3404">
        <v>66.678360335552199</v>
      </c>
      <c r="M3404">
        <v>68.336403085554807</v>
      </c>
      <c r="N3404">
        <v>1.3333333333333299</v>
      </c>
      <c r="O3404">
        <v>51.3397642015005</v>
      </c>
      <c r="P3404">
        <v>12.2743682310469</v>
      </c>
    </row>
    <row r="3405" spans="1:17" hidden="1" x14ac:dyDescent="0.3">
      <c r="A3405" t="s">
        <v>6973</v>
      </c>
      <c r="B3405" t="s">
        <v>6974</v>
      </c>
      <c r="C3405" t="str">
        <f>IFERROR(VLOOKUP(Table1[[#This Row],[Ticker]],[1]!Table1[[Symbol]:[Industry]],2,FALSE),"-")</f>
        <v>-</v>
      </c>
      <c r="D3405" t="s">
        <v>409</v>
      </c>
      <c r="E3405">
        <v>48.358840254999997</v>
      </c>
      <c r="F3405">
        <v>28.85</v>
      </c>
      <c r="G3405">
        <v>557.97932564531004</v>
      </c>
      <c r="H3405">
        <v>122.638098399263</v>
      </c>
      <c r="I3405">
        <v>41.461435763206303</v>
      </c>
      <c r="J3405">
        <v>14.167501285936501</v>
      </c>
      <c r="K3405">
        <v>22.735325993889699</v>
      </c>
      <c r="L3405">
        <v>19.280778563500899</v>
      </c>
      <c r="M3405">
        <v>67.066556153452595</v>
      </c>
      <c r="N3405">
        <v>1.7187479791571401</v>
      </c>
      <c r="O3405">
        <v>40.658578856152403</v>
      </c>
      <c r="P3405">
        <v>827.65273311897101</v>
      </c>
    </row>
    <row r="3406" spans="1:17" hidden="1" x14ac:dyDescent="0.3">
      <c r="A3406" t="s">
        <v>6975</v>
      </c>
      <c r="B3406" t="s">
        <v>6976</v>
      </c>
      <c r="C3406" t="str">
        <f>IFERROR(VLOOKUP(Table1[[#This Row],[Ticker]],[1]!Table1[[Symbol]:[Industry]],2,FALSE),"-")</f>
        <v>-</v>
      </c>
      <c r="D3406" t="s">
        <v>140</v>
      </c>
      <c r="E3406">
        <v>48.25</v>
      </c>
      <c r="F3406">
        <v>19.3</v>
      </c>
      <c r="G3406">
        <v>-38.733026517278603</v>
      </c>
      <c r="H3406">
        <v>-7.67618266245303</v>
      </c>
      <c r="I3406">
        <v>-54.7329470959017</v>
      </c>
      <c r="J3406">
        <v>-8.3812821144534002</v>
      </c>
      <c r="K3406">
        <v>21.0479403233781</v>
      </c>
      <c r="L3406">
        <v>22.710911347252399</v>
      </c>
      <c r="M3406">
        <v>36.376752929918702</v>
      </c>
      <c r="N3406">
        <v>1.27792504448153</v>
      </c>
      <c r="O3406">
        <v>93.989637305699404</v>
      </c>
      <c r="P3406">
        <v>5.75342465753425</v>
      </c>
      <c r="Q3406">
        <v>8.2399510476938997E-2</v>
      </c>
    </row>
    <row r="3407" spans="1:17" hidden="1" x14ac:dyDescent="0.3">
      <c r="A3407" t="s">
        <v>6977</v>
      </c>
      <c r="B3407" t="s">
        <v>6978</v>
      </c>
      <c r="C3407" t="str">
        <f>IFERROR(VLOOKUP(Table1[[#This Row],[Ticker]],[1]!Table1[[Symbol]:[Industry]],2,FALSE),"-")</f>
        <v>-</v>
      </c>
      <c r="D3407" t="s">
        <v>647</v>
      </c>
      <c r="E3407">
        <v>48.206906080000003</v>
      </c>
      <c r="F3407">
        <v>17.559999999999999</v>
      </c>
      <c r="G3407">
        <v>4.4041106198585096</v>
      </c>
      <c r="H3407">
        <v>-1.4979658674516101</v>
      </c>
      <c r="I3407">
        <v>-12.8895243137836</v>
      </c>
      <c r="J3407">
        <v>-0.76119563504932197</v>
      </c>
      <c r="K3407">
        <v>16.660549741687198</v>
      </c>
      <c r="L3407">
        <v>16.2429577989876</v>
      </c>
      <c r="M3407">
        <v>53.997017351878497</v>
      </c>
      <c r="N3407">
        <v>0.74148751473576202</v>
      </c>
      <c r="O3407">
        <v>29.271070615034098</v>
      </c>
      <c r="P3407">
        <v>37.187499999999901</v>
      </c>
      <c r="Q3407">
        <v>1.1231291470114001E-2</v>
      </c>
    </row>
    <row r="3408" spans="1:17" hidden="1" x14ac:dyDescent="0.3">
      <c r="A3408" t="s">
        <v>6979</v>
      </c>
      <c r="B3408" t="s">
        <v>6980</v>
      </c>
      <c r="C3408" t="str">
        <f>IFERROR(VLOOKUP(Table1[[#This Row],[Ticker]],[1]!Table1[[Symbol]:[Industry]],2,FALSE),"-")</f>
        <v>-</v>
      </c>
      <c r="E3408">
        <v>48.0834616</v>
      </c>
      <c r="F3408">
        <v>58</v>
      </c>
      <c r="G3408">
        <v>35.441147656895502</v>
      </c>
      <c r="H3408">
        <v>16.0557013955179</v>
      </c>
      <c r="I3408">
        <v>-26.593341607124302</v>
      </c>
      <c r="J3408">
        <v>2.52071353857959</v>
      </c>
      <c r="K3408">
        <v>51.798748674788797</v>
      </c>
      <c r="L3408">
        <v>49.575136082810502</v>
      </c>
      <c r="M3408">
        <v>95.794588890850207</v>
      </c>
      <c r="N3408">
        <v>0.221818181818181</v>
      </c>
      <c r="O3408">
        <v>55.689655172413801</v>
      </c>
      <c r="P3408">
        <v>93.3333333333333</v>
      </c>
    </row>
    <row r="3409" spans="1:17" hidden="1" x14ac:dyDescent="0.3">
      <c r="A3409" t="s">
        <v>6981</v>
      </c>
      <c r="B3409" t="s">
        <v>6982</v>
      </c>
      <c r="C3409" t="str">
        <f>IFERROR(VLOOKUP(Table1[[#This Row],[Ticker]],[1]!Table1[[Symbol]:[Industry]],2,FALSE),"-")</f>
        <v>-</v>
      </c>
      <c r="D3409" t="s">
        <v>293</v>
      </c>
      <c r="E3409">
        <v>48.024500000000003</v>
      </c>
      <c r="F3409">
        <v>34.549999999999997</v>
      </c>
      <c r="G3409">
        <v>-52.548270332522399</v>
      </c>
      <c r="H3409">
        <v>2.98634321746413</v>
      </c>
      <c r="I3409">
        <v>-16.8659673500145</v>
      </c>
      <c r="J3409">
        <v>-8.5173816995156297</v>
      </c>
      <c r="K3409">
        <v>34.050021540876102</v>
      </c>
      <c r="L3409">
        <v>34.719513564332999</v>
      </c>
      <c r="M3409">
        <v>41.026825597320503</v>
      </c>
      <c r="N3409">
        <v>0.81078017337186004</v>
      </c>
      <c r="O3409">
        <v>65.557163531114298</v>
      </c>
      <c r="P3409">
        <v>27.962962962962902</v>
      </c>
      <c r="Q3409">
        <v>-8.3101309894848999E-2</v>
      </c>
    </row>
    <row r="3410" spans="1:17" hidden="1" x14ac:dyDescent="0.3">
      <c r="A3410" t="s">
        <v>6983</v>
      </c>
      <c r="B3410" t="s">
        <v>6984</v>
      </c>
      <c r="C3410" t="str">
        <f>IFERROR(VLOOKUP(Table1[[#This Row],[Ticker]],[1]!Table1[[Symbol]:[Industry]],2,FALSE),"-")</f>
        <v>-</v>
      </c>
      <c r="E3410">
        <v>47.860166725999903</v>
      </c>
      <c r="F3410">
        <v>20.03</v>
      </c>
      <c r="G3410">
        <v>193.787771792993</v>
      </c>
      <c r="H3410">
        <v>-7.6748281994975898</v>
      </c>
      <c r="I3410">
        <v>152.28775712510699</v>
      </c>
      <c r="J3410">
        <v>-6.81035222105759</v>
      </c>
      <c r="K3410">
        <v>20.775033095109301</v>
      </c>
      <c r="L3410">
        <v>13.3000695158069</v>
      </c>
      <c r="M3410">
        <v>39.053159822171203</v>
      </c>
      <c r="N3410">
        <v>0.95655139650898402</v>
      </c>
      <c r="O3410">
        <v>35.5466799800299</v>
      </c>
      <c r="P3410">
        <v>219.45773524720801</v>
      </c>
      <c r="Q3410">
        <v>0.16480933292406699</v>
      </c>
    </row>
    <row r="3411" spans="1:17" hidden="1" x14ac:dyDescent="0.3">
      <c r="A3411" t="s">
        <v>6985</v>
      </c>
      <c r="B3411" t="s">
        <v>6986</v>
      </c>
      <c r="C3411" t="str">
        <f>IFERROR(VLOOKUP(Table1[[#This Row],[Ticker]],[1]!Table1[[Symbol]:[Industry]],2,FALSE),"-")</f>
        <v>-</v>
      </c>
      <c r="D3411" t="s">
        <v>1391</v>
      </c>
      <c r="E3411">
        <v>47.58</v>
      </c>
      <c r="F3411">
        <v>47.58</v>
      </c>
      <c r="G3411">
        <v>-32.265958742790303</v>
      </c>
      <c r="H3411">
        <v>-4.9859652711487001</v>
      </c>
      <c r="I3411">
        <v>-23.153763342728499</v>
      </c>
      <c r="J3411">
        <v>0.75587370253890895</v>
      </c>
      <c r="K3411">
        <v>48.430418285910399</v>
      </c>
      <c r="L3411">
        <v>50.626887142915201</v>
      </c>
      <c r="M3411">
        <v>47.403614714635097</v>
      </c>
      <c r="N3411">
        <v>0.949339963461036</v>
      </c>
      <c r="O3411">
        <v>48.276586801176897</v>
      </c>
      <c r="P3411">
        <v>12.748815165876699</v>
      </c>
      <c r="Q3411">
        <v>-0.10730893686001899</v>
      </c>
    </row>
    <row r="3412" spans="1:17" hidden="1" x14ac:dyDescent="0.3">
      <c r="A3412" t="s">
        <v>6987</v>
      </c>
      <c r="B3412" t="s">
        <v>6988</v>
      </c>
      <c r="C3412" t="str">
        <f>IFERROR(VLOOKUP(Table1[[#This Row],[Ticker]],[1]!Table1[[Symbol]:[Industry]],2,FALSE),"-")</f>
        <v>-</v>
      </c>
      <c r="E3412">
        <v>47.572733999999997</v>
      </c>
      <c r="F3412">
        <v>15.09</v>
      </c>
      <c r="G3412">
        <v>-41.4153570890564</v>
      </c>
      <c r="H3412">
        <v>4.2909955131650204</v>
      </c>
      <c r="I3412">
        <v>-23.327811516776698</v>
      </c>
      <c r="J3412">
        <v>3.6551673200921901</v>
      </c>
      <c r="K3412">
        <v>13.0268485002519</v>
      </c>
      <c r="L3412">
        <v>15.0139493181857</v>
      </c>
      <c r="M3412">
        <v>85.968138369954005</v>
      </c>
      <c r="N3412">
        <v>2.6579044110698198</v>
      </c>
      <c r="O3412">
        <v>66.003976143141102</v>
      </c>
      <c r="P3412">
        <v>37.181818181818102</v>
      </c>
      <c r="Q3412">
        <v>0.10167757899270501</v>
      </c>
    </row>
    <row r="3413" spans="1:17" hidden="1" x14ac:dyDescent="0.3">
      <c r="A3413" t="s">
        <v>6989</v>
      </c>
      <c r="B3413" t="s">
        <v>6990</v>
      </c>
      <c r="C3413" t="str">
        <f>IFERROR(VLOOKUP(Table1[[#This Row],[Ticker]],[1]!Table1[[Symbol]:[Industry]],2,FALSE),"-")</f>
        <v>-</v>
      </c>
      <c r="D3413" t="s">
        <v>409</v>
      </c>
      <c r="E3413">
        <v>47.474437500000001</v>
      </c>
      <c r="F3413">
        <v>8.75</v>
      </c>
      <c r="G3413">
        <v>1.35315793306767</v>
      </c>
      <c r="H3413">
        <v>-3.1721273506594101</v>
      </c>
      <c r="I3413">
        <v>-30.171269263848899</v>
      </c>
      <c r="J3413">
        <v>-6.6950174822632604</v>
      </c>
      <c r="K3413">
        <v>8.9593344052422896</v>
      </c>
      <c r="L3413">
        <v>9.3277029509854597</v>
      </c>
      <c r="M3413">
        <v>34.257995507902599</v>
      </c>
      <c r="N3413">
        <v>0.91987827395718202</v>
      </c>
      <c r="O3413">
        <v>37.028571428571396</v>
      </c>
      <c r="P3413">
        <v>33.587786259542</v>
      </c>
      <c r="Q3413">
        <v>7.7029530326039E-2</v>
      </c>
    </row>
    <row r="3414" spans="1:17" hidden="1" x14ac:dyDescent="0.3">
      <c r="A3414" t="s">
        <v>6991</v>
      </c>
      <c r="B3414" t="s">
        <v>6992</v>
      </c>
      <c r="C3414" t="str">
        <f>IFERROR(VLOOKUP(Table1[[#This Row],[Ticker]],[1]!Table1[[Symbol]:[Industry]],2,FALSE),"-")</f>
        <v>-</v>
      </c>
      <c r="D3414" t="s">
        <v>550</v>
      </c>
      <c r="E3414">
        <v>47.3911236</v>
      </c>
      <c r="F3414">
        <v>24.55</v>
      </c>
      <c r="G3414">
        <v>-51.2652015494536</v>
      </c>
      <c r="H3414">
        <v>-4.3823750208193202</v>
      </c>
      <c r="I3414">
        <v>-35.493269515568002</v>
      </c>
      <c r="J3414">
        <v>1.9918813160354001</v>
      </c>
      <c r="K3414">
        <v>26.122756645844401</v>
      </c>
      <c r="L3414">
        <v>29.634100389979999</v>
      </c>
      <c r="M3414">
        <v>37.664392996670799</v>
      </c>
      <c r="N3414">
        <v>1.3274999999999999</v>
      </c>
      <c r="O3414">
        <v>75.152749490835006</v>
      </c>
      <c r="P3414">
        <v>1.4462809917355299</v>
      </c>
    </row>
    <row r="3415" spans="1:17" hidden="1" x14ac:dyDescent="0.3">
      <c r="A3415" t="s">
        <v>6993</v>
      </c>
      <c r="B3415" t="s">
        <v>6994</v>
      </c>
      <c r="C3415" t="str">
        <f>IFERROR(VLOOKUP(Table1[[#This Row],[Ticker]],[1]!Table1[[Symbol]:[Industry]],2,FALSE),"-")</f>
        <v>-</v>
      </c>
      <c r="E3415">
        <v>47.373570200000003</v>
      </c>
      <c r="F3415">
        <v>77.709999999999994</v>
      </c>
      <c r="G3415">
        <v>436.22446893913201</v>
      </c>
      <c r="H3415">
        <v>-14.3731910179105</v>
      </c>
      <c r="I3415">
        <v>21.3234210588714</v>
      </c>
      <c r="J3415">
        <v>6.7871228049888499</v>
      </c>
      <c r="K3415">
        <v>83.295734065923796</v>
      </c>
      <c r="L3415">
        <v>63.293723400116697</v>
      </c>
      <c r="M3415">
        <v>35.622327580790397</v>
      </c>
      <c r="N3415">
        <v>1.3907537095172899</v>
      </c>
      <c r="O3415">
        <v>27.782782138720801</v>
      </c>
      <c r="P3415">
        <v>461.89443239334702</v>
      </c>
      <c r="Q3415">
        <v>0.18327477344542001</v>
      </c>
    </row>
    <row r="3416" spans="1:17" hidden="1" x14ac:dyDescent="0.3">
      <c r="A3416" t="s">
        <v>6995</v>
      </c>
      <c r="B3416" t="s">
        <v>6996</v>
      </c>
      <c r="C3416" t="str">
        <f>IFERROR(VLOOKUP(Table1[[#This Row],[Ticker]],[1]!Table1[[Symbol]:[Industry]],2,FALSE),"-")</f>
        <v>-</v>
      </c>
      <c r="D3416" t="s">
        <v>308</v>
      </c>
      <c r="E3416">
        <v>47.356108800000001</v>
      </c>
      <c r="F3416">
        <v>16.170000000000002</v>
      </c>
      <c r="G3416">
        <v>36.842599359854802</v>
      </c>
      <c r="H3416">
        <v>3.3603888955179602</v>
      </c>
      <c r="I3416">
        <v>-12.6673134782299</v>
      </c>
      <c r="J3416">
        <v>-3.114394278132</v>
      </c>
      <c r="K3416">
        <v>16.046519244322202</v>
      </c>
      <c r="L3416">
        <v>14.8097587837752</v>
      </c>
      <c r="M3416">
        <v>41.213801595148297</v>
      </c>
      <c r="N3416">
        <v>1.0222503271426999</v>
      </c>
      <c r="O3416">
        <v>25.541125541125499</v>
      </c>
      <c r="P3416">
        <v>78.674033149171194</v>
      </c>
      <c r="Q3416">
        <v>6.2035240792321998E-2</v>
      </c>
    </row>
    <row r="3417" spans="1:17" hidden="1" x14ac:dyDescent="0.3">
      <c r="A3417" t="s">
        <v>6997</v>
      </c>
      <c r="B3417" t="s">
        <v>6998</v>
      </c>
      <c r="C3417" t="str">
        <f>IFERROR(VLOOKUP(Table1[[#This Row],[Ticker]],[1]!Table1[[Symbol]:[Industry]],2,FALSE),"-")</f>
        <v>-</v>
      </c>
      <c r="D3417" t="s">
        <v>258</v>
      </c>
      <c r="E3417">
        <v>47.2256</v>
      </c>
      <c r="F3417">
        <v>737.9</v>
      </c>
      <c r="G3417">
        <v>-38.6534540202532</v>
      </c>
      <c r="H3417">
        <v>-15.766775484256801</v>
      </c>
      <c r="I3417">
        <v>-19.617355358019001</v>
      </c>
      <c r="J3417">
        <v>-14.2389503269666</v>
      </c>
      <c r="K3417">
        <v>761.31282047844695</v>
      </c>
      <c r="L3417">
        <v>766.38025907108999</v>
      </c>
      <c r="M3417">
        <v>34.212769285793897</v>
      </c>
      <c r="N3417">
        <v>0.58176234752196498</v>
      </c>
      <c r="O3417">
        <v>28.066133622441999</v>
      </c>
      <c r="P3417">
        <v>22.983333333333299</v>
      </c>
      <c r="Q3417">
        <v>0.103014680912156</v>
      </c>
    </row>
    <row r="3418" spans="1:17" hidden="1" x14ac:dyDescent="0.3">
      <c r="A3418" t="s">
        <v>6999</v>
      </c>
      <c r="B3418" t="s">
        <v>7000</v>
      </c>
      <c r="C3418" t="str">
        <f>IFERROR(VLOOKUP(Table1[[#This Row],[Ticker]],[1]!Table1[[Symbol]:[Industry]],2,FALSE),"-")</f>
        <v>-</v>
      </c>
      <c r="D3418" t="s">
        <v>550</v>
      </c>
      <c r="E3418">
        <v>47.19312</v>
      </c>
      <c r="F3418">
        <v>60</v>
      </c>
      <c r="G3418">
        <v>19.784582000329902</v>
      </c>
      <c r="H3418">
        <v>-2.7070932468169402</v>
      </c>
      <c r="I3418">
        <v>-13.1615389404322</v>
      </c>
      <c r="J3418">
        <v>9.0486919599150895E-3</v>
      </c>
      <c r="K3418">
        <v>58.1577038200708</v>
      </c>
      <c r="L3418">
        <v>55.427009597964798</v>
      </c>
      <c r="M3418">
        <v>67.322542224695894</v>
      </c>
      <c r="N3418">
        <v>0.81847419304537605</v>
      </c>
      <c r="O3418">
        <v>21.999999999999901</v>
      </c>
      <c r="P3418">
        <v>60.427807486631004</v>
      </c>
      <c r="Q3418">
        <v>0.104910133343915</v>
      </c>
    </row>
    <row r="3419" spans="1:17" hidden="1" x14ac:dyDescent="0.3">
      <c r="A3419" t="s">
        <v>7001</v>
      </c>
      <c r="B3419" t="s">
        <v>7002</v>
      </c>
      <c r="C3419" t="str">
        <f>IFERROR(VLOOKUP(Table1[[#This Row],[Ticker]],[1]!Table1[[Symbol]:[Industry]],2,FALSE),"-")</f>
        <v>-</v>
      </c>
      <c r="E3419">
        <v>47.018825</v>
      </c>
      <c r="F3419">
        <v>47.5</v>
      </c>
      <c r="G3419">
        <v>29.965685300699199</v>
      </c>
      <c r="H3419">
        <v>-11.699016214670699</v>
      </c>
      <c r="I3419">
        <v>-5.1670410832790603</v>
      </c>
      <c r="J3419">
        <v>-7.9720993097043502</v>
      </c>
      <c r="K3419">
        <v>48.740321848506298</v>
      </c>
      <c r="L3419">
        <v>44.793783339820003</v>
      </c>
      <c r="M3419">
        <v>41.376785988002197</v>
      </c>
      <c r="N3419">
        <v>0.69607494726017505</v>
      </c>
      <c r="O3419">
        <v>41.052631578947299</v>
      </c>
      <c r="P3419">
        <v>58.122503328894801</v>
      </c>
      <c r="Q3419">
        <v>9.9170631807287996E-2</v>
      </c>
    </row>
    <row r="3420" spans="1:17" hidden="1" x14ac:dyDescent="0.3">
      <c r="A3420" t="s">
        <v>7003</v>
      </c>
      <c r="B3420" t="s">
        <v>7004</v>
      </c>
      <c r="C3420" t="str">
        <f>IFERROR(VLOOKUP(Table1[[#This Row],[Ticker]],[1]!Table1[[Symbol]:[Industry]],2,FALSE),"-")</f>
        <v>-</v>
      </c>
      <c r="D3420" t="s">
        <v>476</v>
      </c>
      <c r="E3420">
        <v>46.966445729999997</v>
      </c>
      <c r="F3420">
        <v>4.3899999999999997</v>
      </c>
      <c r="G3420">
        <v>82.386908583699096</v>
      </c>
      <c r="H3420">
        <v>-0.99512602764989699</v>
      </c>
      <c r="I3420">
        <v>91.039273011597999</v>
      </c>
      <c r="J3420">
        <v>-9.0171720559097697</v>
      </c>
      <c r="K3420">
        <v>4.4002627423692404</v>
      </c>
      <c r="L3420">
        <v>3.37780494262645</v>
      </c>
      <c r="M3420">
        <v>27.788739514746499</v>
      </c>
      <c r="N3420">
        <v>1.11216851330731</v>
      </c>
      <c r="O3420">
        <v>24.829157175398599</v>
      </c>
      <c r="P3420">
        <v>146.629213483146</v>
      </c>
      <c r="Q3420">
        <v>7.4870924600444005E-2</v>
      </c>
    </row>
    <row r="3421" spans="1:17" hidden="1" x14ac:dyDescent="0.3">
      <c r="A3421" t="s">
        <v>7005</v>
      </c>
      <c r="B3421" t="s">
        <v>7006</v>
      </c>
      <c r="C3421" t="str">
        <f>IFERROR(VLOOKUP(Table1[[#This Row],[Ticker]],[1]!Table1[[Symbol]:[Industry]],2,FALSE),"-")</f>
        <v>-</v>
      </c>
      <c r="D3421" t="s">
        <v>576</v>
      </c>
      <c r="E3421">
        <v>46.959613865999998</v>
      </c>
      <c r="F3421">
        <v>1.19</v>
      </c>
      <c r="G3421">
        <v>-10.6699634542155</v>
      </c>
      <c r="H3421">
        <v>8.3371221605452792</v>
      </c>
      <c r="I3421">
        <v>-93.342796531761707</v>
      </c>
      <c r="J3421">
        <v>6.76178496715099</v>
      </c>
      <c r="K3421">
        <v>1.15497842248883</v>
      </c>
      <c r="L3421">
        <v>2.3788908984158801</v>
      </c>
      <c r="M3421">
        <v>79.941097840840897</v>
      </c>
      <c r="N3421">
        <v>3.4018187631754402</v>
      </c>
      <c r="O3421">
        <v>798.55072463768101</v>
      </c>
      <c r="P3421">
        <v>37.999999999999901</v>
      </c>
      <c r="Q3421">
        <v>4.8386153472729003E-2</v>
      </c>
    </row>
    <row r="3422" spans="1:17" hidden="1" x14ac:dyDescent="0.3">
      <c r="A3422" t="s">
        <v>7007</v>
      </c>
      <c r="B3422" t="s">
        <v>7008</v>
      </c>
      <c r="C3422" t="str">
        <f>IFERROR(VLOOKUP(Table1[[#This Row],[Ticker]],[1]!Table1[[Symbol]:[Industry]],2,FALSE),"-")</f>
        <v>-</v>
      </c>
      <c r="D3422" t="s">
        <v>180</v>
      </c>
      <c r="E3422">
        <v>46.886448000000001</v>
      </c>
      <c r="F3422">
        <v>70</v>
      </c>
      <c r="G3422">
        <v>-58.069770310806497</v>
      </c>
      <c r="H3422">
        <v>-8.3937654565914492</v>
      </c>
      <c r="I3422">
        <v>-40.557803746768897</v>
      </c>
      <c r="J3422">
        <v>-2.0507150328489798</v>
      </c>
      <c r="K3422">
        <v>75.149499175397594</v>
      </c>
      <c r="M3422">
        <v>45.244779631154103</v>
      </c>
      <c r="N3422">
        <v>0.72846497764530505</v>
      </c>
      <c r="O3422">
        <v>107.142857142857</v>
      </c>
      <c r="P3422">
        <v>20.689655172413701</v>
      </c>
    </row>
    <row r="3423" spans="1:17" hidden="1" x14ac:dyDescent="0.3">
      <c r="A3423" t="s">
        <v>7009</v>
      </c>
      <c r="B3423" t="s">
        <v>7010</v>
      </c>
      <c r="C3423" t="str">
        <f>IFERROR(VLOOKUP(Table1[[#This Row],[Ticker]],[1]!Table1[[Symbol]:[Industry]],2,FALSE),"-")</f>
        <v>-</v>
      </c>
      <c r="D3423" t="s">
        <v>253</v>
      </c>
      <c r="E3423">
        <v>46.881805499999999</v>
      </c>
      <c r="F3423">
        <v>18.100000000000001</v>
      </c>
      <c r="G3423">
        <v>-9.8006912170187697</v>
      </c>
      <c r="H3423">
        <v>-11.5887774486512</v>
      </c>
      <c r="I3423">
        <v>-43.991791511742598</v>
      </c>
      <c r="J3423">
        <v>-3.6397117966030201</v>
      </c>
      <c r="K3423">
        <v>19.528712920860102</v>
      </c>
      <c r="L3423">
        <v>20.7873789736589</v>
      </c>
      <c r="M3423">
        <v>47.638294858967903</v>
      </c>
      <c r="N3423">
        <v>0.38938722460235198</v>
      </c>
      <c r="O3423">
        <v>106.804303576621</v>
      </c>
      <c r="P3423">
        <v>23.883285302593599</v>
      </c>
      <c r="Q3423">
        <v>-4.7456418646327998E-2</v>
      </c>
    </row>
    <row r="3424" spans="1:17" hidden="1" x14ac:dyDescent="0.3">
      <c r="A3424" t="s">
        <v>7011</v>
      </c>
      <c r="B3424" t="s">
        <v>7012</v>
      </c>
      <c r="C3424" t="str">
        <f>IFERROR(VLOOKUP(Table1[[#This Row],[Ticker]],[1]!Table1[[Symbol]:[Industry]],2,FALSE),"-")</f>
        <v>-</v>
      </c>
      <c r="E3424">
        <v>46.822969200000003</v>
      </c>
      <c r="F3424">
        <v>39.9</v>
      </c>
      <c r="G3424">
        <v>87.699020503003695</v>
      </c>
      <c r="H3424">
        <v>-29.323774146589901</v>
      </c>
      <c r="I3424">
        <v>195.18673844938601</v>
      </c>
      <c r="J3424">
        <v>-15.1518991017402</v>
      </c>
      <c r="K3424">
        <v>43.452355043540997</v>
      </c>
      <c r="L3424">
        <v>27.700307849268501</v>
      </c>
      <c r="M3424">
        <v>6.0821239616670804</v>
      </c>
      <c r="N3424">
        <v>0.95961281248707297</v>
      </c>
      <c r="O3424">
        <v>37.844611528822</v>
      </c>
      <c r="P3424">
        <v>222.554567502021</v>
      </c>
    </row>
    <row r="3425" spans="1:17" hidden="1" x14ac:dyDescent="0.3">
      <c r="A3425" t="s">
        <v>7013</v>
      </c>
      <c r="B3425" t="s">
        <v>7014</v>
      </c>
      <c r="C3425" t="str">
        <f>IFERROR(VLOOKUP(Table1[[#This Row],[Ticker]],[1]!Table1[[Symbol]:[Industry]],2,FALSE),"-")</f>
        <v>-</v>
      </c>
      <c r="E3425">
        <v>46.770299999999999</v>
      </c>
      <c r="F3425">
        <v>148.94999999999999</v>
      </c>
      <c r="G3425">
        <v>234.13749743627699</v>
      </c>
      <c r="H3425">
        <v>1.4068544353502499</v>
      </c>
      <c r="I3425">
        <v>112.753774967125</v>
      </c>
      <c r="J3425">
        <v>-2.7012004697421901</v>
      </c>
      <c r="K3425">
        <v>140.87982527775401</v>
      </c>
      <c r="L3425">
        <v>103.754476309362</v>
      </c>
      <c r="M3425">
        <v>40.228933224869202</v>
      </c>
      <c r="N3425">
        <v>0.841492176240769</v>
      </c>
      <c r="O3425">
        <v>15.7771064115475</v>
      </c>
      <c r="P3425">
        <v>270.983810709838</v>
      </c>
      <c r="Q3425">
        <v>0.110577728115043</v>
      </c>
    </row>
    <row r="3426" spans="1:17" hidden="1" x14ac:dyDescent="0.3">
      <c r="A3426" t="s">
        <v>7015</v>
      </c>
      <c r="B3426" t="s">
        <v>7016</v>
      </c>
      <c r="C3426" t="str">
        <f>IFERROR(VLOOKUP(Table1[[#This Row],[Ticker]],[1]!Table1[[Symbol]:[Industry]],2,FALSE),"-")</f>
        <v>-</v>
      </c>
      <c r="D3426" t="s">
        <v>557</v>
      </c>
      <c r="E3426">
        <v>46.767200000000003</v>
      </c>
      <c r="F3426">
        <v>40</v>
      </c>
      <c r="G3426">
        <v>-55.3341097527912</v>
      </c>
      <c r="H3426">
        <v>-18.340212031792198</v>
      </c>
      <c r="I3426">
        <v>5.0141953136021602</v>
      </c>
      <c r="J3426">
        <v>-10.816601320474399</v>
      </c>
      <c r="K3426">
        <v>50.194282471586</v>
      </c>
      <c r="L3426">
        <v>50.686260708353998</v>
      </c>
      <c r="M3426">
        <v>35.931300947698503</v>
      </c>
      <c r="N3426">
        <v>2.8034512942353298</v>
      </c>
      <c r="O3426">
        <v>101.2</v>
      </c>
      <c r="P3426">
        <v>34.273246055723298</v>
      </c>
      <c r="Q3426">
        <v>0.180367166232868</v>
      </c>
    </row>
    <row r="3427" spans="1:17" hidden="1" x14ac:dyDescent="0.3">
      <c r="A3427" t="s">
        <v>7017</v>
      </c>
      <c r="B3427" t="s">
        <v>7018</v>
      </c>
      <c r="C3427" t="str">
        <f>IFERROR(VLOOKUP(Table1[[#This Row],[Ticker]],[1]!Table1[[Symbol]:[Industry]],2,FALSE),"-")</f>
        <v>-</v>
      </c>
      <c r="D3427" t="s">
        <v>819</v>
      </c>
      <c r="E3427">
        <v>46.711742399999999</v>
      </c>
      <c r="F3427">
        <v>21.52</v>
      </c>
      <c r="G3427">
        <v>66.301490604660401</v>
      </c>
      <c r="H3427">
        <v>13.1478999770782</v>
      </c>
      <c r="I3427">
        <v>-17.536651457324002</v>
      </c>
      <c r="J3427">
        <v>-15.4522594343933</v>
      </c>
      <c r="K3427">
        <v>20.1992510952842</v>
      </c>
      <c r="L3427">
        <v>17.710123916062798</v>
      </c>
      <c r="M3427">
        <v>47.579743840665103</v>
      </c>
      <c r="N3427">
        <v>2.6843212746896401</v>
      </c>
      <c r="O3427">
        <v>22.8159851301115</v>
      </c>
      <c r="P3427">
        <v>104.36847103513701</v>
      </c>
      <c r="Q3427">
        <v>7.7276459136975006E-2</v>
      </c>
    </row>
    <row r="3428" spans="1:17" hidden="1" x14ac:dyDescent="0.3">
      <c r="A3428" t="s">
        <v>7019</v>
      </c>
      <c r="B3428" t="s">
        <v>7020</v>
      </c>
      <c r="C3428" t="str">
        <f>IFERROR(VLOOKUP(Table1[[#This Row],[Ticker]],[1]!Table1[[Symbol]:[Industry]],2,FALSE),"-")</f>
        <v>-</v>
      </c>
      <c r="D3428" t="s">
        <v>140</v>
      </c>
      <c r="E3428">
        <v>46.62</v>
      </c>
      <c r="F3428">
        <v>5.18</v>
      </c>
      <c r="G3428">
        <v>66.895092307866193</v>
      </c>
      <c r="H3428">
        <v>19.618503327885101</v>
      </c>
      <c r="I3428">
        <v>-11.2648744538396</v>
      </c>
      <c r="J3428">
        <v>0.12806689249484199</v>
      </c>
      <c r="K3428">
        <v>4.4335400154965301</v>
      </c>
      <c r="L3428">
        <v>4.1435374268460201</v>
      </c>
      <c r="M3428">
        <v>74.234377989624605</v>
      </c>
      <c r="N3428">
        <v>2.08669922343873</v>
      </c>
      <c r="O3428">
        <v>15.057915057915</v>
      </c>
      <c r="P3428">
        <v>99.230769230769198</v>
      </c>
      <c r="Q3428">
        <v>7.1967939810209006E-2</v>
      </c>
    </row>
    <row r="3429" spans="1:17" hidden="1" x14ac:dyDescent="0.3">
      <c r="A3429" t="s">
        <v>7021</v>
      </c>
      <c r="B3429" t="s">
        <v>7022</v>
      </c>
      <c r="C3429" t="str">
        <f>IFERROR(VLOOKUP(Table1[[#This Row],[Ticker]],[1]!Table1[[Symbol]:[Industry]],2,FALSE),"-")</f>
        <v>-</v>
      </c>
      <c r="D3429" t="s">
        <v>114</v>
      </c>
      <c r="E3429">
        <v>46.56</v>
      </c>
      <c r="F3429">
        <v>15.52</v>
      </c>
      <c r="G3429">
        <v>-35.1743366320581</v>
      </c>
      <c r="H3429">
        <v>-9.1441756032520196</v>
      </c>
      <c r="I3429">
        <v>-36.970953917697997</v>
      </c>
      <c r="J3429">
        <v>-5.6519420267140097</v>
      </c>
      <c r="K3429">
        <v>16.557040180580501</v>
      </c>
      <c r="L3429">
        <v>18.087155779890502</v>
      </c>
      <c r="M3429">
        <v>35.7424619510507</v>
      </c>
      <c r="N3429">
        <v>0.812818654443761</v>
      </c>
      <c r="O3429">
        <v>79.059278350515399</v>
      </c>
      <c r="P3429">
        <v>6.3013698630136998</v>
      </c>
      <c r="Q3429">
        <v>-1.7296239089885E-2</v>
      </c>
    </row>
    <row r="3430" spans="1:17" hidden="1" x14ac:dyDescent="0.3">
      <c r="A3430" t="s">
        <v>7023</v>
      </c>
      <c r="B3430" t="s">
        <v>7024</v>
      </c>
      <c r="C3430" t="str">
        <f>IFERROR(VLOOKUP(Table1[[#This Row],[Ticker]],[1]!Table1[[Symbol]:[Industry]],2,FALSE),"-")</f>
        <v>-</v>
      </c>
      <c r="E3430">
        <v>46.54495</v>
      </c>
      <c r="F3430">
        <v>155</v>
      </c>
      <c r="G3430">
        <v>-34.035319646943897</v>
      </c>
      <c r="H3430">
        <v>-9.7776319378153609</v>
      </c>
      <c r="I3430">
        <v>-35.303100378857998</v>
      </c>
      <c r="J3430">
        <v>-2.5093860215037598</v>
      </c>
      <c r="K3430">
        <v>155.28683874914501</v>
      </c>
      <c r="L3430">
        <v>168.68490470632099</v>
      </c>
      <c r="M3430">
        <v>50.152448371964397</v>
      </c>
      <c r="N3430">
        <v>0.92158067158067103</v>
      </c>
      <c r="O3430">
        <v>74.838709677419303</v>
      </c>
      <c r="P3430">
        <v>16.279069767441801</v>
      </c>
      <c r="Q3430">
        <v>8.9496257549309996E-2</v>
      </c>
    </row>
    <row r="3431" spans="1:17" hidden="1" x14ac:dyDescent="0.3">
      <c r="A3431" t="s">
        <v>7025</v>
      </c>
      <c r="B3431" t="s">
        <v>7026</v>
      </c>
      <c r="C3431" t="str">
        <f>IFERROR(VLOOKUP(Table1[[#This Row],[Ticker]],[1]!Table1[[Symbol]:[Industry]],2,FALSE),"-")</f>
        <v>-</v>
      </c>
      <c r="D3431" t="s">
        <v>258</v>
      </c>
      <c r="E3431">
        <v>46.490587349999998</v>
      </c>
      <c r="F3431">
        <v>2.15</v>
      </c>
      <c r="G3431">
        <v>125.792024849878</v>
      </c>
      <c r="H3431">
        <v>-2.2776319378153702</v>
      </c>
      <c r="I3431">
        <v>-57.108703169204901</v>
      </c>
      <c r="J3431">
        <v>-11.9202802502402</v>
      </c>
      <c r="K3431">
        <v>2.3558170668531901</v>
      </c>
      <c r="L3431">
        <v>2.4269587086623998</v>
      </c>
      <c r="M3431">
        <v>36.637489931593699</v>
      </c>
      <c r="N3431">
        <v>2.24957118353344</v>
      </c>
      <c r="O3431">
        <v>183.720930232558</v>
      </c>
      <c r="P3431">
        <v>176.23126338329701</v>
      </c>
    </row>
    <row r="3432" spans="1:17" hidden="1" x14ac:dyDescent="0.3">
      <c r="A3432" t="s">
        <v>7027</v>
      </c>
      <c r="B3432" t="s">
        <v>7028</v>
      </c>
      <c r="C3432" t="str">
        <f>IFERROR(VLOOKUP(Table1[[#This Row],[Ticker]],[1]!Table1[[Symbol]:[Industry]],2,FALSE),"-")</f>
        <v>-</v>
      </c>
      <c r="D3432" t="s">
        <v>384</v>
      </c>
      <c r="E3432">
        <v>46.470199999999998</v>
      </c>
      <c r="F3432">
        <v>66.5</v>
      </c>
      <c r="G3432">
        <v>-34.605259585677302</v>
      </c>
      <c r="H3432">
        <v>-1.5968716585291001</v>
      </c>
      <c r="I3432">
        <v>-27.353202529549399</v>
      </c>
      <c r="J3432">
        <v>-1.7969836895653899</v>
      </c>
      <c r="K3432">
        <v>65.970724437385599</v>
      </c>
      <c r="L3432">
        <v>69.389424991937503</v>
      </c>
      <c r="M3432">
        <v>52.009725780408303</v>
      </c>
      <c r="N3432">
        <v>2.11505016722408</v>
      </c>
      <c r="O3432">
        <v>53.157894736842003</v>
      </c>
      <c r="P3432">
        <v>26.066350710900402</v>
      </c>
      <c r="Q3432">
        <v>4.9856326504173001E-2</v>
      </c>
    </row>
    <row r="3433" spans="1:17" hidden="1" x14ac:dyDescent="0.3">
      <c r="A3433" t="s">
        <v>7029</v>
      </c>
      <c r="B3433" t="s">
        <v>7030</v>
      </c>
      <c r="C3433" t="str">
        <f>IFERROR(VLOOKUP(Table1[[#This Row],[Ticker]],[1]!Table1[[Symbol]:[Industry]],2,FALSE),"-")</f>
        <v>-</v>
      </c>
      <c r="D3433" t="s">
        <v>1492</v>
      </c>
      <c r="E3433">
        <v>46.428857999999998</v>
      </c>
      <c r="F3433">
        <v>28.98</v>
      </c>
      <c r="G3433">
        <v>-0.215417999670098</v>
      </c>
      <c r="H3433">
        <v>-19.6428969659468</v>
      </c>
      <c r="I3433">
        <v>14.6803667456387</v>
      </c>
      <c r="J3433">
        <v>-9.1095573737507998</v>
      </c>
      <c r="K3433">
        <v>28.095338409854602</v>
      </c>
      <c r="L3433">
        <v>24.6593436098503</v>
      </c>
      <c r="M3433">
        <v>35.068915205574697</v>
      </c>
      <c r="N3433">
        <v>0.29732763463172202</v>
      </c>
      <c r="O3433">
        <v>26.984126984126899</v>
      </c>
      <c r="P3433">
        <v>50.9375</v>
      </c>
      <c r="Q3433">
        <v>8.2055208089771001E-2</v>
      </c>
    </row>
    <row r="3434" spans="1:17" hidden="1" x14ac:dyDescent="0.3">
      <c r="A3434" t="s">
        <v>7031</v>
      </c>
      <c r="B3434" t="s">
        <v>7032</v>
      </c>
      <c r="C3434" t="str">
        <f>IFERROR(VLOOKUP(Table1[[#This Row],[Ticker]],[1]!Table1[[Symbol]:[Industry]],2,FALSE),"-")</f>
        <v>-</v>
      </c>
      <c r="D3434" t="s">
        <v>253</v>
      </c>
      <c r="E3434">
        <v>46.423137599999997</v>
      </c>
      <c r="F3434">
        <v>24.48</v>
      </c>
      <c r="G3434">
        <v>3.1721418089423401</v>
      </c>
      <c r="H3434">
        <v>-35.722624885629102</v>
      </c>
      <c r="I3434">
        <v>8.1497596925017692</v>
      </c>
      <c r="J3434">
        <v>3.78868539541654</v>
      </c>
      <c r="K3434">
        <v>26.172720767015399</v>
      </c>
      <c r="L3434">
        <v>23.571144788795699</v>
      </c>
      <c r="M3434">
        <v>41.173733685931602</v>
      </c>
      <c r="N3434">
        <v>0.245270781537131</v>
      </c>
      <c r="O3434">
        <v>59.640522875816899</v>
      </c>
    </row>
    <row r="3435" spans="1:17" hidden="1" x14ac:dyDescent="0.3">
      <c r="A3435" t="s">
        <v>7033</v>
      </c>
      <c r="B3435" t="s">
        <v>7034</v>
      </c>
      <c r="C3435" t="str">
        <f>IFERROR(VLOOKUP(Table1[[#This Row],[Ticker]],[1]!Table1[[Symbol]:[Industry]],2,FALSE),"-")</f>
        <v>-</v>
      </c>
      <c r="D3435" t="s">
        <v>258</v>
      </c>
      <c r="E3435">
        <v>46.352906079999997</v>
      </c>
      <c r="F3435">
        <v>102.05</v>
      </c>
      <c r="G3435">
        <v>53.4594028789422</v>
      </c>
      <c r="H3435">
        <v>-5.7300128901963099</v>
      </c>
      <c r="I3435">
        <v>5.69787626249268</v>
      </c>
      <c r="J3435">
        <v>-8.7703246158125996</v>
      </c>
      <c r="K3435">
        <v>96.856934555235</v>
      </c>
      <c r="L3435">
        <v>81.289652164611994</v>
      </c>
      <c r="M3435">
        <v>37.567566113312402</v>
      </c>
      <c r="N3435">
        <v>0.41430487113167902</v>
      </c>
      <c r="O3435">
        <v>20.2351788339049</v>
      </c>
      <c r="P3435">
        <v>95.423209498276506</v>
      </c>
      <c r="Q3435">
        <v>6.7776017692354001E-2</v>
      </c>
    </row>
    <row r="3436" spans="1:17" hidden="1" x14ac:dyDescent="0.3">
      <c r="A3436" t="s">
        <v>7035</v>
      </c>
      <c r="B3436" t="s">
        <v>7036</v>
      </c>
      <c r="C3436" t="str">
        <f>IFERROR(VLOOKUP(Table1[[#This Row],[Ticker]],[1]!Table1[[Symbol]:[Industry]],2,FALSE),"-")</f>
        <v>-</v>
      </c>
      <c r="D3436" t="s">
        <v>901</v>
      </c>
      <c r="E3436">
        <v>46.267200000000003</v>
      </c>
      <c r="F3436">
        <v>1.05</v>
      </c>
      <c r="G3436">
        <v>-86.047321944781501</v>
      </c>
      <c r="H3436">
        <v>-3.8160934762769001</v>
      </c>
      <c r="I3436">
        <v>-33.487096676061903</v>
      </c>
      <c r="J3436">
        <v>-13.550715032848901</v>
      </c>
      <c r="K3436">
        <v>1.1175285632573599</v>
      </c>
      <c r="L3436">
        <v>1.4974503897228799</v>
      </c>
      <c r="M3436">
        <v>34.8980524201679</v>
      </c>
      <c r="N3436">
        <v>0.53718594040978995</v>
      </c>
      <c r="O3436">
        <v>176.19047619047601</v>
      </c>
      <c r="P3436">
        <v>10.5263157894736</v>
      </c>
      <c r="Q3436">
        <v>-4.7156225364158998E-2</v>
      </c>
    </row>
    <row r="3437" spans="1:17" hidden="1" x14ac:dyDescent="0.3">
      <c r="A3437" t="s">
        <v>7037</v>
      </c>
      <c r="B3437" t="s">
        <v>7038</v>
      </c>
      <c r="C3437" t="str">
        <f>IFERROR(VLOOKUP(Table1[[#This Row],[Ticker]],[1]!Table1[[Symbol]:[Industry]],2,FALSE),"-")</f>
        <v>-</v>
      </c>
      <c r="E3437">
        <v>46.238280000000003</v>
      </c>
      <c r="F3437">
        <v>101.2</v>
      </c>
      <c r="G3437">
        <v>-14.461172245424301</v>
      </c>
      <c r="H3437">
        <v>-4.77763193781536</v>
      </c>
      <c r="I3437">
        <v>-4.7385586643659998</v>
      </c>
      <c r="J3437">
        <v>-1.0507150328489701</v>
      </c>
      <c r="K3437">
        <v>96.4271946868745</v>
      </c>
      <c r="L3437">
        <v>94.831096846353006</v>
      </c>
      <c r="M3437">
        <v>99.999584312757506</v>
      </c>
      <c r="N3437">
        <v>4.2572062084257203</v>
      </c>
      <c r="O3437">
        <v>0</v>
      </c>
      <c r="P3437">
        <v>12.132963988919601</v>
      </c>
    </row>
    <row r="3438" spans="1:17" hidden="1" x14ac:dyDescent="0.3">
      <c r="A3438" t="s">
        <v>7039</v>
      </c>
      <c r="B3438" t="s">
        <v>7040</v>
      </c>
      <c r="C3438" t="str">
        <f>IFERROR(VLOOKUP(Table1[[#This Row],[Ticker]],[1]!Table1[[Symbol]:[Industry]],2,FALSE),"-")</f>
        <v>-</v>
      </c>
      <c r="D3438" t="s">
        <v>532</v>
      </c>
      <c r="E3438">
        <v>46.118611000000001</v>
      </c>
      <c r="F3438">
        <v>88.55</v>
      </c>
      <c r="G3438">
        <v>-56.137179787156199</v>
      </c>
      <c r="H3438">
        <v>18.2084791732957</v>
      </c>
      <c r="I3438">
        <v>-41.732090786780397</v>
      </c>
      <c r="J3438">
        <v>7.0689430868091296</v>
      </c>
      <c r="K3438">
        <v>82.575654748173704</v>
      </c>
      <c r="M3438">
        <v>67.429081797726894</v>
      </c>
      <c r="O3438">
        <v>50.988142292490103</v>
      </c>
      <c r="P3438">
        <v>54.672489082969399</v>
      </c>
    </row>
    <row r="3439" spans="1:17" hidden="1" x14ac:dyDescent="0.3">
      <c r="A3439" t="s">
        <v>7041</v>
      </c>
      <c r="B3439" t="s">
        <v>7042</v>
      </c>
      <c r="C3439" t="str">
        <f>IFERROR(VLOOKUP(Table1[[#This Row],[Ticker]],[1]!Table1[[Symbol]:[Industry]],2,FALSE),"-")</f>
        <v>-</v>
      </c>
      <c r="D3439" t="s">
        <v>901</v>
      </c>
      <c r="E3439">
        <v>45.903736000000002</v>
      </c>
      <c r="F3439">
        <v>80.42</v>
      </c>
      <c r="G3439">
        <v>29.013629544438</v>
      </c>
      <c r="H3439">
        <v>1.6033204431370001</v>
      </c>
      <c r="I3439">
        <v>7.4712838216659803</v>
      </c>
      <c r="J3439">
        <v>3.2605690138436199</v>
      </c>
      <c r="K3439">
        <v>64.363520784595494</v>
      </c>
      <c r="L3439">
        <v>62.044877118109902</v>
      </c>
      <c r="M3439">
        <v>93.290524460629996</v>
      </c>
      <c r="N3439">
        <v>2.73585696135213</v>
      </c>
      <c r="O3439">
        <v>0</v>
      </c>
      <c r="P3439">
        <v>60.486928756735097</v>
      </c>
      <c r="Q3439">
        <v>1.0845333522046001E-2</v>
      </c>
    </row>
    <row r="3440" spans="1:17" hidden="1" x14ac:dyDescent="0.3">
      <c r="A3440" t="s">
        <v>7043</v>
      </c>
      <c r="B3440" t="s">
        <v>7044</v>
      </c>
      <c r="C3440" t="str">
        <f>IFERROR(VLOOKUP(Table1[[#This Row],[Ticker]],[1]!Table1[[Symbol]:[Industry]],2,FALSE),"-")</f>
        <v>-</v>
      </c>
      <c r="D3440" t="s">
        <v>476</v>
      </c>
      <c r="E3440">
        <v>45.8395692</v>
      </c>
      <c r="F3440">
        <v>17.350000000000001</v>
      </c>
      <c r="G3440">
        <v>5.4674226943873798E-2</v>
      </c>
      <c r="H3440">
        <v>-8.5940036192312803</v>
      </c>
      <c r="I3440">
        <v>-20.427178118761098</v>
      </c>
      <c r="J3440">
        <v>-2.8021274622274999</v>
      </c>
      <c r="K3440">
        <v>18.2354460508272</v>
      </c>
      <c r="L3440">
        <v>18.182554291631199</v>
      </c>
      <c r="M3440">
        <v>36.687707241613303</v>
      </c>
      <c r="N3440">
        <v>0.80776790912451601</v>
      </c>
      <c r="O3440">
        <v>57.636887608069102</v>
      </c>
      <c r="P3440">
        <v>57.013574660633402</v>
      </c>
      <c r="Q3440">
        <v>-0.136380916400545</v>
      </c>
    </row>
    <row r="3441" spans="1:17" hidden="1" x14ac:dyDescent="0.3">
      <c r="A3441" t="s">
        <v>7045</v>
      </c>
      <c r="B3441" t="s">
        <v>7046</v>
      </c>
      <c r="C3441" t="str">
        <f>IFERROR(VLOOKUP(Table1[[#This Row],[Ticker]],[1]!Table1[[Symbol]:[Industry]],2,FALSE),"-")</f>
        <v>-</v>
      </c>
      <c r="E3441">
        <v>45.785322000000001</v>
      </c>
      <c r="F3441">
        <v>318</v>
      </c>
      <c r="G3441">
        <v>-26.294963454215502</v>
      </c>
      <c r="H3441">
        <v>-10.721293909646301</v>
      </c>
      <c r="I3441">
        <v>-3.0279786063243801</v>
      </c>
      <c r="J3441">
        <v>0.87236189022792998</v>
      </c>
      <c r="K3441">
        <v>374.44048637291502</v>
      </c>
      <c r="L3441">
        <v>403.38703324042001</v>
      </c>
      <c r="M3441">
        <v>30.489409855336799</v>
      </c>
      <c r="N3441">
        <v>0.53129657228017801</v>
      </c>
      <c r="O3441">
        <v>120.11006289308099</v>
      </c>
      <c r="P3441">
        <v>19.503945885005599</v>
      </c>
      <c r="Q3441">
        <v>-4.0949532868055E-2</v>
      </c>
    </row>
    <row r="3442" spans="1:17" hidden="1" x14ac:dyDescent="0.3">
      <c r="A3442" t="s">
        <v>7047</v>
      </c>
      <c r="B3442" t="s">
        <v>7048</v>
      </c>
      <c r="C3442" t="str">
        <f>IFERROR(VLOOKUP(Table1[[#This Row],[Ticker]],[1]!Table1[[Symbol]:[Industry]],2,FALSE),"-")</f>
        <v>-</v>
      </c>
      <c r="E3442">
        <v>45.703244759999997</v>
      </c>
      <c r="F3442">
        <v>28.01</v>
      </c>
      <c r="G3442">
        <v>-15.4811357594869</v>
      </c>
      <c r="H3442">
        <v>14.8720904030646</v>
      </c>
      <c r="I3442">
        <v>2.3659571891623399</v>
      </c>
      <c r="J3442">
        <v>-10.4034658419104</v>
      </c>
      <c r="K3442">
        <v>25.895050980427701</v>
      </c>
      <c r="M3442">
        <v>41.285048984384602</v>
      </c>
      <c r="N3442">
        <v>1.0608695652173901</v>
      </c>
      <c r="O3442">
        <v>23.455908604069901</v>
      </c>
      <c r="P3442">
        <v>55.6111111111111</v>
      </c>
    </row>
    <row r="3443" spans="1:17" hidden="1" x14ac:dyDescent="0.3">
      <c r="A3443" t="s">
        <v>7049</v>
      </c>
      <c r="B3443" t="s">
        <v>7050</v>
      </c>
      <c r="C3443" t="str">
        <f>IFERROR(VLOOKUP(Table1[[#This Row],[Ticker]],[1]!Table1[[Symbol]:[Industry]],2,FALSE),"-")</f>
        <v>-</v>
      </c>
      <c r="D3443" t="s">
        <v>156</v>
      </c>
      <c r="E3443">
        <v>45.568005999999997</v>
      </c>
      <c r="F3443">
        <v>44.93</v>
      </c>
      <c r="G3443">
        <v>15.931045055081601</v>
      </c>
      <c r="H3443">
        <v>-12.906530066713501</v>
      </c>
      <c r="I3443">
        <v>10.7280660837655</v>
      </c>
      <c r="J3443">
        <v>-3.9298359119698598</v>
      </c>
      <c r="K3443">
        <v>46.1376128961573</v>
      </c>
      <c r="L3443">
        <v>42.291709676955399</v>
      </c>
      <c r="M3443">
        <v>52.386253193505503</v>
      </c>
      <c r="N3443">
        <v>0.59057671197827899</v>
      </c>
      <c r="O3443">
        <v>47.229022924549298</v>
      </c>
      <c r="P3443">
        <v>70.836501901140593</v>
      </c>
      <c r="Q3443">
        <v>6.6525709875688996E-2</v>
      </c>
    </row>
    <row r="3444" spans="1:17" hidden="1" x14ac:dyDescent="0.3">
      <c r="A3444" t="s">
        <v>7051</v>
      </c>
      <c r="B3444" t="s">
        <v>7052</v>
      </c>
      <c r="C3444" t="str">
        <f>IFERROR(VLOOKUP(Table1[[#This Row],[Ticker]],[1]!Table1[[Symbol]:[Industry]],2,FALSE),"-")</f>
        <v>-</v>
      </c>
      <c r="D3444" t="s">
        <v>409</v>
      </c>
      <c r="E3444">
        <v>45.54</v>
      </c>
      <c r="F3444">
        <v>5.0599999999999996</v>
      </c>
      <c r="G3444">
        <v>72.502360305575493</v>
      </c>
      <c r="H3444">
        <v>-2.2640449812936101</v>
      </c>
      <c r="I3444">
        <v>33.582453790435103</v>
      </c>
      <c r="J3444">
        <v>-6.8559584785418499</v>
      </c>
      <c r="K3444">
        <v>4.91784002786709</v>
      </c>
      <c r="L3444">
        <v>3.9174493531403001</v>
      </c>
      <c r="M3444">
        <v>37.669467179034299</v>
      </c>
      <c r="N3444">
        <v>0.96860716986511197</v>
      </c>
      <c r="O3444">
        <v>28.985507246376802</v>
      </c>
      <c r="P3444">
        <v>116.85714285714199</v>
      </c>
      <c r="Q3444">
        <v>6.5721866613100005E-2</v>
      </c>
    </row>
    <row r="3445" spans="1:17" hidden="1" x14ac:dyDescent="0.3">
      <c r="A3445" t="s">
        <v>7053</v>
      </c>
      <c r="B3445" t="s">
        <v>7054</v>
      </c>
      <c r="C3445" t="str">
        <f>IFERROR(VLOOKUP(Table1[[#This Row],[Ticker]],[1]!Table1[[Symbol]:[Industry]],2,FALSE),"-")</f>
        <v>-</v>
      </c>
      <c r="D3445" t="s">
        <v>62</v>
      </c>
      <c r="E3445">
        <v>45.3</v>
      </c>
      <c r="F3445">
        <v>45.3</v>
      </c>
      <c r="G3445">
        <v>-62.753296787548798</v>
      </c>
      <c r="H3445">
        <v>-3.4370275297262798</v>
      </c>
      <c r="I3445">
        <v>-70.291647246893206</v>
      </c>
      <c r="J3445">
        <v>-3.7769963850845198</v>
      </c>
      <c r="K3445">
        <v>47.666144039113099</v>
      </c>
      <c r="L3445">
        <v>62.855858399477597</v>
      </c>
      <c r="M3445">
        <v>36.9308059464759</v>
      </c>
      <c r="N3445">
        <v>0.527295012387755</v>
      </c>
      <c r="O3445">
        <v>169.315673289183</v>
      </c>
      <c r="P3445">
        <v>16.1538461538461</v>
      </c>
      <c r="Q3445">
        <v>5.9734279675290004E-3</v>
      </c>
    </row>
    <row r="3446" spans="1:17" hidden="1" x14ac:dyDescent="0.3">
      <c r="A3446" t="s">
        <v>7055</v>
      </c>
      <c r="B3446" t="s">
        <v>7056</v>
      </c>
      <c r="C3446" t="str">
        <f>IFERROR(VLOOKUP(Table1[[#This Row],[Ticker]],[1]!Table1[[Symbol]:[Industry]],2,FALSE),"-")</f>
        <v>-</v>
      </c>
      <c r="D3446" t="s">
        <v>78</v>
      </c>
      <c r="E3446">
        <v>45.292245000000001</v>
      </c>
      <c r="F3446">
        <v>253.1</v>
      </c>
      <c r="G3446">
        <v>190.705036545784</v>
      </c>
      <c r="H3446">
        <v>-32.225062657770799</v>
      </c>
      <c r="I3446">
        <v>147.000431668609</v>
      </c>
      <c r="J3446">
        <v>9.4945852005480003</v>
      </c>
      <c r="K3446">
        <v>266.668891443277</v>
      </c>
      <c r="M3446">
        <v>35.885571181002</v>
      </c>
      <c r="N3446">
        <v>1.1533980582524199</v>
      </c>
      <c r="O3446">
        <v>50.138285262742002</v>
      </c>
      <c r="P3446">
        <v>216.37499999999901</v>
      </c>
    </row>
    <row r="3447" spans="1:17" hidden="1" x14ac:dyDescent="0.3">
      <c r="A3447" t="s">
        <v>7057</v>
      </c>
      <c r="B3447" t="s">
        <v>7058</v>
      </c>
      <c r="C3447" t="str">
        <f>IFERROR(VLOOKUP(Table1[[#This Row],[Ticker]],[1]!Table1[[Symbol]:[Industry]],2,FALSE),"-")</f>
        <v>-</v>
      </c>
      <c r="D3447" t="s">
        <v>62</v>
      </c>
      <c r="E3447">
        <v>45.287999999999997</v>
      </c>
      <c r="F3447">
        <v>37</v>
      </c>
      <c r="G3447">
        <v>49.851858177662997</v>
      </c>
      <c r="H3447">
        <v>-11.4961792789307</v>
      </c>
      <c r="I3447">
        <v>19.430992730900599</v>
      </c>
      <c r="J3447">
        <v>-5.5901363230002898</v>
      </c>
      <c r="K3447">
        <v>37.688375533401597</v>
      </c>
      <c r="L3447">
        <v>33.560610388713997</v>
      </c>
      <c r="M3447">
        <v>50.269616982866097</v>
      </c>
      <c r="N3447">
        <v>0.612242605544289</v>
      </c>
      <c r="O3447">
        <v>36.999999999999901</v>
      </c>
      <c r="P3447">
        <v>80.487804878048706</v>
      </c>
      <c r="Q3447">
        <v>1.9564663503329E-2</v>
      </c>
    </row>
    <row r="3448" spans="1:17" hidden="1" x14ac:dyDescent="0.3">
      <c r="A3448" t="s">
        <v>7059</v>
      </c>
      <c r="B3448" t="s">
        <v>7060</v>
      </c>
      <c r="C3448" t="str">
        <f>IFERROR(VLOOKUP(Table1[[#This Row],[Ticker]],[1]!Table1[[Symbol]:[Industry]],2,FALSE),"-")</f>
        <v>-</v>
      </c>
      <c r="D3448" t="s">
        <v>647</v>
      </c>
      <c r="E3448">
        <v>45.266461499999998</v>
      </c>
      <c r="F3448">
        <v>13</v>
      </c>
      <c r="G3448">
        <v>-53.447741231993298</v>
      </c>
      <c r="H3448">
        <v>-23.4259423258003</v>
      </c>
      <c r="I3448">
        <v>-65.328478694122296</v>
      </c>
      <c r="J3448">
        <v>-6.09089034329455</v>
      </c>
      <c r="K3448">
        <v>17.7134115056542</v>
      </c>
      <c r="L3448">
        <v>20.992290884664001</v>
      </c>
      <c r="M3448">
        <v>12.2206197448455</v>
      </c>
      <c r="N3448">
        <v>0.239437794782729</v>
      </c>
      <c r="O3448">
        <v>152.30769230769201</v>
      </c>
      <c r="P3448">
        <v>13.537117903930101</v>
      </c>
      <c r="Q3448">
        <v>-1.8886760589561E-2</v>
      </c>
    </row>
    <row r="3449" spans="1:17" hidden="1" x14ac:dyDescent="0.3">
      <c r="A3449" t="s">
        <v>7061</v>
      </c>
      <c r="B3449" t="s">
        <v>7062</v>
      </c>
      <c r="C3449" t="str">
        <f>IFERROR(VLOOKUP(Table1[[#This Row],[Ticker]],[1]!Table1[[Symbol]:[Industry]],2,FALSE),"-")</f>
        <v>-</v>
      </c>
      <c r="D3449" t="s">
        <v>293</v>
      </c>
      <c r="E3449">
        <v>45.2587008</v>
      </c>
      <c r="F3449">
        <v>22.28</v>
      </c>
      <c r="G3449">
        <v>-62.0764141463805</v>
      </c>
      <c r="H3449">
        <v>-16.8690064947275</v>
      </c>
      <c r="I3449">
        <v>-42.393158843329601</v>
      </c>
      <c r="J3449">
        <v>-6.8337458475387196</v>
      </c>
      <c r="K3449">
        <v>24.397136371993899</v>
      </c>
      <c r="L3449">
        <v>28.552034888664299</v>
      </c>
      <c r="M3449">
        <v>17.974467010204201</v>
      </c>
      <c r="N3449">
        <v>1.0621762020295999</v>
      </c>
      <c r="O3449">
        <v>66.068222621184901</v>
      </c>
      <c r="P3449">
        <v>5.3427895981087596</v>
      </c>
      <c r="Q3449">
        <v>-9.7705533598466995E-2</v>
      </c>
    </row>
    <row r="3450" spans="1:17" hidden="1" x14ac:dyDescent="0.3">
      <c r="A3450" t="s">
        <v>7063</v>
      </c>
      <c r="B3450" t="s">
        <v>7064</v>
      </c>
      <c r="C3450" t="str">
        <f>IFERROR(VLOOKUP(Table1[[#This Row],[Ticker]],[1]!Table1[[Symbol]:[Industry]],2,FALSE),"-")</f>
        <v>-</v>
      </c>
      <c r="D3450" t="s">
        <v>550</v>
      </c>
      <c r="E3450">
        <v>45.255000000000003</v>
      </c>
      <c r="F3450">
        <v>150.85</v>
      </c>
      <c r="G3450">
        <v>106.40695962270701</v>
      </c>
      <c r="H3450">
        <v>10.467377136594701</v>
      </c>
      <c r="I3450">
        <v>68.318458879493605</v>
      </c>
      <c r="J3450">
        <v>20.457130355593399</v>
      </c>
      <c r="K3450">
        <v>129.728812136953</v>
      </c>
      <c r="L3450">
        <v>107.21398703221099</v>
      </c>
      <c r="M3450">
        <v>68.940013198029504</v>
      </c>
      <c r="N3450">
        <v>1.0755760971392601</v>
      </c>
      <c r="O3450">
        <v>9.0487238979118398</v>
      </c>
      <c r="P3450">
        <v>158.30479452054701</v>
      </c>
      <c r="Q3450">
        <v>8.9147470444239998E-2</v>
      </c>
    </row>
    <row r="3451" spans="1:17" hidden="1" x14ac:dyDescent="0.3">
      <c r="A3451" t="s">
        <v>7065</v>
      </c>
      <c r="B3451" t="s">
        <v>7066</v>
      </c>
      <c r="C3451" t="str">
        <f>IFERROR(VLOOKUP(Table1[[#This Row],[Ticker]],[1]!Table1[[Symbol]:[Industry]],2,FALSE),"-")</f>
        <v>-</v>
      </c>
      <c r="D3451" t="s">
        <v>647</v>
      </c>
      <c r="E3451">
        <v>45.166597320000001</v>
      </c>
      <c r="F3451">
        <v>154.05000000000001</v>
      </c>
      <c r="G3451">
        <v>-44.205130032745402</v>
      </c>
      <c r="H3451">
        <v>-0.95212858211067397</v>
      </c>
      <c r="I3451">
        <v>-27.5647929542471</v>
      </c>
      <c r="J3451">
        <v>-3.2631044133799501</v>
      </c>
      <c r="K3451">
        <v>155.30040268718699</v>
      </c>
      <c r="L3451">
        <v>166.02863476279001</v>
      </c>
      <c r="M3451">
        <v>47.661962920106802</v>
      </c>
      <c r="N3451">
        <v>2.4357972957962302</v>
      </c>
      <c r="O3451">
        <v>34.826355079519601</v>
      </c>
      <c r="P3451">
        <v>6.5721203735731502</v>
      </c>
      <c r="Q3451">
        <v>-4.5463399892700001E-4</v>
      </c>
    </row>
    <row r="3452" spans="1:17" hidden="1" x14ac:dyDescent="0.3">
      <c r="A3452" t="s">
        <v>7067</v>
      </c>
      <c r="B3452" t="s">
        <v>7068</v>
      </c>
      <c r="C3452" t="str">
        <f>IFERROR(VLOOKUP(Table1[[#This Row],[Ticker]],[1]!Table1[[Symbol]:[Industry]],2,FALSE),"-")</f>
        <v>-</v>
      </c>
      <c r="D3452" t="s">
        <v>247</v>
      </c>
      <c r="E3452">
        <v>45.152892000000001</v>
      </c>
      <c r="F3452">
        <v>30.12</v>
      </c>
      <c r="G3452">
        <v>0.40789338965217597</v>
      </c>
      <c r="H3452">
        <v>8.2674808441395093</v>
      </c>
      <c r="I3452">
        <v>-15.463347736282399</v>
      </c>
      <c r="J3452">
        <v>6.38051040480733</v>
      </c>
      <c r="K3452">
        <v>28.2017092586476</v>
      </c>
      <c r="L3452">
        <v>28.10676056522</v>
      </c>
      <c r="M3452">
        <v>59.565775403408402</v>
      </c>
      <c r="N3452">
        <v>1.4631482084464</v>
      </c>
      <c r="O3452">
        <v>17.8618857901726</v>
      </c>
      <c r="P3452">
        <v>50.6</v>
      </c>
      <c r="Q3452">
        <v>4.9632661267529996E-3</v>
      </c>
    </row>
    <row r="3453" spans="1:17" hidden="1" x14ac:dyDescent="0.3">
      <c r="A3453" t="s">
        <v>7069</v>
      </c>
      <c r="B3453" t="s">
        <v>7070</v>
      </c>
      <c r="C3453" t="str">
        <f>IFERROR(VLOOKUP(Table1[[#This Row],[Ticker]],[1]!Table1[[Symbol]:[Industry]],2,FALSE),"-")</f>
        <v>-</v>
      </c>
      <c r="D3453" t="s">
        <v>2856</v>
      </c>
      <c r="E3453">
        <v>45.152712899999997</v>
      </c>
      <c r="F3453">
        <v>6.75</v>
      </c>
      <c r="G3453">
        <v>5.3979977108329802</v>
      </c>
      <c r="H3453">
        <v>1.9399253140930299</v>
      </c>
      <c r="I3453">
        <v>-26.8898744538396</v>
      </c>
      <c r="J3453">
        <v>0.69600985798071702</v>
      </c>
      <c r="K3453">
        <v>6.9485260680355303</v>
      </c>
      <c r="L3453">
        <v>6.7030463881652702</v>
      </c>
      <c r="M3453">
        <v>44.997523045119401</v>
      </c>
      <c r="N3453">
        <v>0.45861585509033498</v>
      </c>
      <c r="O3453">
        <v>30.370370370370299</v>
      </c>
      <c r="P3453">
        <v>46.739130434782602</v>
      </c>
      <c r="Q3453">
        <v>3.7110615860861999E-2</v>
      </c>
    </row>
    <row r="3454" spans="1:17" hidden="1" x14ac:dyDescent="0.3">
      <c r="A3454" t="s">
        <v>7071</v>
      </c>
      <c r="B3454" t="s">
        <v>7072</v>
      </c>
      <c r="C3454" t="str">
        <f>IFERROR(VLOOKUP(Table1[[#This Row],[Ticker]],[1]!Table1[[Symbol]:[Industry]],2,FALSE),"-")</f>
        <v>-</v>
      </c>
      <c r="D3454" t="s">
        <v>713</v>
      </c>
      <c r="E3454">
        <v>45.057158311999999</v>
      </c>
      <c r="F3454">
        <v>21.2</v>
      </c>
      <c r="G3454">
        <v>23.4158312011993</v>
      </c>
      <c r="H3454">
        <v>-1.2800949920025499</v>
      </c>
      <c r="I3454">
        <v>7.7693759672720404</v>
      </c>
      <c r="J3454">
        <v>-0.71642658967801198</v>
      </c>
      <c r="K3454">
        <v>19.978664023118299</v>
      </c>
      <c r="L3454">
        <v>18.227193066301901</v>
      </c>
      <c r="M3454">
        <v>37.579943371070499</v>
      </c>
      <c r="N3454">
        <v>1.4638911872915601</v>
      </c>
      <c r="O3454">
        <v>0.42452830188679502</v>
      </c>
      <c r="P3454">
        <v>50.248051027639903</v>
      </c>
    </row>
    <row r="3455" spans="1:17" hidden="1" x14ac:dyDescent="0.3">
      <c r="A3455" t="s">
        <v>7073</v>
      </c>
      <c r="B3455" t="s">
        <v>7074</v>
      </c>
      <c r="C3455" t="str">
        <f>IFERROR(VLOOKUP(Table1[[#This Row],[Ticker]],[1]!Table1[[Symbol]:[Industry]],2,FALSE),"-")</f>
        <v>-</v>
      </c>
      <c r="D3455" t="s">
        <v>369</v>
      </c>
      <c r="E3455">
        <v>45.048444000000003</v>
      </c>
      <c r="F3455">
        <v>45.08</v>
      </c>
      <c r="G3455">
        <v>-53.205729408242199</v>
      </c>
      <c r="H3455">
        <v>-1.1039785684216199</v>
      </c>
      <c r="I3455">
        <v>-46.901653437277702</v>
      </c>
      <c r="J3455">
        <v>-3.4069026787840202</v>
      </c>
      <c r="K3455">
        <v>45.643219069335203</v>
      </c>
      <c r="L3455">
        <v>54.971090419711203</v>
      </c>
      <c r="M3455">
        <v>37.321235145234503</v>
      </c>
      <c r="N3455">
        <v>0.38614401917373598</v>
      </c>
      <c r="O3455">
        <v>80.567879325643304</v>
      </c>
      <c r="P3455">
        <v>21.673414304993202</v>
      </c>
      <c r="Q3455">
        <v>-2.6818942878816001E-2</v>
      </c>
    </row>
    <row r="3456" spans="1:17" hidden="1" x14ac:dyDescent="0.3">
      <c r="A3456" t="s">
        <v>7075</v>
      </c>
      <c r="B3456" t="s">
        <v>7076</v>
      </c>
      <c r="C3456" t="str">
        <f>IFERROR(VLOOKUP(Table1[[#This Row],[Ticker]],[1]!Table1[[Symbol]:[Industry]],2,FALSE),"-")</f>
        <v>-</v>
      </c>
      <c r="D3456" t="s">
        <v>7077</v>
      </c>
      <c r="E3456">
        <v>45.01459182</v>
      </c>
      <c r="F3456">
        <v>48</v>
      </c>
      <c r="G3456">
        <v>-14.171705614494201</v>
      </c>
      <c r="H3456">
        <v>49.951050232727198</v>
      </c>
      <c r="I3456">
        <v>-26.608789797755001</v>
      </c>
      <c r="J3456">
        <v>30.2650744408352</v>
      </c>
      <c r="K3456">
        <v>36.891994803026599</v>
      </c>
      <c r="M3456">
        <v>81.040196254875795</v>
      </c>
      <c r="N3456">
        <v>2.9506298944501101</v>
      </c>
      <c r="O3456">
        <v>19.8958333333333</v>
      </c>
      <c r="P3456">
        <v>79.104477611940297</v>
      </c>
    </row>
    <row r="3457" spans="1:17" hidden="1" x14ac:dyDescent="0.3">
      <c r="A3457" t="s">
        <v>7078</v>
      </c>
      <c r="B3457" t="s">
        <v>7079</v>
      </c>
      <c r="C3457" t="str">
        <f>IFERROR(VLOOKUP(Table1[[#This Row],[Ticker]],[1]!Table1[[Symbol]:[Industry]],2,FALSE),"-")</f>
        <v>-</v>
      </c>
      <c r="D3457" t="s">
        <v>396</v>
      </c>
      <c r="E3457">
        <v>44.972355608999997</v>
      </c>
      <c r="F3457">
        <v>15.71</v>
      </c>
      <c r="G3457">
        <v>131.871020152341</v>
      </c>
      <c r="H3457">
        <v>-29.992531651282398</v>
      </c>
      <c r="I3457">
        <v>116.41628496644999</v>
      </c>
      <c r="J3457">
        <v>-12.526124868914501</v>
      </c>
      <c r="K3457">
        <v>19.136065538712799</v>
      </c>
      <c r="L3457">
        <v>14.104134524340401</v>
      </c>
      <c r="M3457">
        <v>27.133599209958899</v>
      </c>
      <c r="N3457">
        <v>0.72335616683292303</v>
      </c>
      <c r="O3457">
        <v>84.277530235518697</v>
      </c>
      <c r="P3457">
        <v>211.08910891089101</v>
      </c>
      <c r="Q3457">
        <v>6.1212625790560998E-2</v>
      </c>
    </row>
    <row r="3458" spans="1:17" hidden="1" x14ac:dyDescent="0.3">
      <c r="A3458" t="s">
        <v>7080</v>
      </c>
      <c r="B3458" t="s">
        <v>7081</v>
      </c>
      <c r="C3458" t="str">
        <f>IFERROR(VLOOKUP(Table1[[#This Row],[Ticker]],[1]!Table1[[Symbol]:[Industry]],2,FALSE),"-")</f>
        <v>-</v>
      </c>
      <c r="E3458">
        <v>44.930700000000002</v>
      </c>
      <c r="F3458">
        <v>24.3</v>
      </c>
      <c r="G3458">
        <v>-22.572806050736499</v>
      </c>
      <c r="H3458">
        <v>-10.322416738125501</v>
      </c>
      <c r="I3458">
        <v>-44.871431830888802</v>
      </c>
      <c r="J3458">
        <v>-1.9054158875498299</v>
      </c>
      <c r="K3458">
        <v>25.835557638687501</v>
      </c>
      <c r="L3458">
        <v>27.504179233585401</v>
      </c>
      <c r="M3458">
        <v>46.024890013777998</v>
      </c>
      <c r="N3458">
        <v>0.77490791689970495</v>
      </c>
      <c r="O3458">
        <v>68.724279835390902</v>
      </c>
      <c r="P3458">
        <v>7.5221238938053103</v>
      </c>
      <c r="Q3458">
        <v>9.4964059037519997E-3</v>
      </c>
    </row>
    <row r="3459" spans="1:17" hidden="1" x14ac:dyDescent="0.3">
      <c r="A3459" t="s">
        <v>7082</v>
      </c>
      <c r="B3459" t="s">
        <v>7083</v>
      </c>
      <c r="C3459" t="str">
        <f>IFERROR(VLOOKUP(Table1[[#This Row],[Ticker]],[1]!Table1[[Symbol]:[Industry]],2,FALSE),"-")</f>
        <v>-</v>
      </c>
      <c r="D3459" t="s">
        <v>21</v>
      </c>
      <c r="E3459">
        <v>44.930160000000001</v>
      </c>
      <c r="F3459">
        <v>153.44999999999999</v>
      </c>
      <c r="G3459">
        <v>2.2050365457844401</v>
      </c>
      <c r="H3459">
        <v>-14.05659174869</v>
      </c>
      <c r="I3459">
        <v>-17.123770159361101</v>
      </c>
      <c r="J3459">
        <v>-20.2612413486384</v>
      </c>
      <c r="K3459">
        <v>160.79214228064299</v>
      </c>
      <c r="L3459">
        <v>155.315946186898</v>
      </c>
      <c r="M3459">
        <v>30.516170629504501</v>
      </c>
      <c r="N3459">
        <v>0.972943722943723</v>
      </c>
      <c r="O3459">
        <v>33.594004561746502</v>
      </c>
      <c r="P3459">
        <v>49.125364431486801</v>
      </c>
    </row>
    <row r="3460" spans="1:17" hidden="1" x14ac:dyDescent="0.3">
      <c r="A3460" t="s">
        <v>7084</v>
      </c>
      <c r="B3460" t="s">
        <v>7085</v>
      </c>
      <c r="C3460" t="str">
        <f>IFERROR(VLOOKUP(Table1[[#This Row],[Ticker]],[1]!Table1[[Symbol]:[Industry]],2,FALSE),"-")</f>
        <v>-</v>
      </c>
      <c r="D3460" t="s">
        <v>647</v>
      </c>
      <c r="E3460">
        <v>44.892933999999997</v>
      </c>
      <c r="F3460">
        <v>60.74</v>
      </c>
      <c r="G3460">
        <v>101.310604557742</v>
      </c>
      <c r="H3460">
        <v>1.2565560963726701</v>
      </c>
      <c r="I3460">
        <v>55.146084450269797</v>
      </c>
      <c r="J3460">
        <v>9.7171421100081599</v>
      </c>
      <c r="K3460">
        <v>55.585326924140702</v>
      </c>
      <c r="L3460">
        <v>46.340668085698802</v>
      </c>
      <c r="M3460">
        <v>59.356614794945102</v>
      </c>
      <c r="N3460">
        <v>1.7015987001669799</v>
      </c>
      <c r="O3460">
        <v>7.0135001646361497</v>
      </c>
      <c r="P3460">
        <v>155.74736842105199</v>
      </c>
      <c r="Q3460">
        <v>5.6965426118291002E-2</v>
      </c>
    </row>
    <row r="3461" spans="1:17" hidden="1" x14ac:dyDescent="0.3">
      <c r="A3461" t="s">
        <v>7086</v>
      </c>
      <c r="B3461" t="s">
        <v>7087</v>
      </c>
      <c r="C3461" t="str">
        <f>IFERROR(VLOOKUP(Table1[[#This Row],[Ticker]],[1]!Table1[[Symbol]:[Industry]],2,FALSE),"-")</f>
        <v>-</v>
      </c>
      <c r="E3461">
        <v>44.88</v>
      </c>
      <c r="F3461">
        <v>14.96</v>
      </c>
      <c r="G3461">
        <v>70.597732813480704</v>
      </c>
      <c r="H3461">
        <v>16.8701871251894</v>
      </c>
      <c r="I3461">
        <v>-35.937583416578804</v>
      </c>
      <c r="J3461">
        <v>2.8113539326682599</v>
      </c>
      <c r="K3461">
        <v>13.320594221722599</v>
      </c>
      <c r="L3461">
        <v>12.4818503934929</v>
      </c>
      <c r="M3461">
        <v>65.729366896294593</v>
      </c>
      <c r="N3461">
        <v>2.06462889635631</v>
      </c>
      <c r="O3461">
        <v>49.665775401069503</v>
      </c>
      <c r="P3461">
        <v>120</v>
      </c>
      <c r="Q3461">
        <v>8.1268845904842998E-2</v>
      </c>
    </row>
    <row r="3462" spans="1:17" hidden="1" x14ac:dyDescent="0.3">
      <c r="A3462" t="s">
        <v>7088</v>
      </c>
      <c r="B3462" t="s">
        <v>7089</v>
      </c>
      <c r="C3462" t="str">
        <f>IFERROR(VLOOKUP(Table1[[#This Row],[Ticker]],[1]!Table1[[Symbol]:[Industry]],2,FALSE),"-")</f>
        <v>-</v>
      </c>
      <c r="D3462" t="s">
        <v>220</v>
      </c>
      <c r="E3462">
        <v>44.823287999999998</v>
      </c>
      <c r="F3462">
        <v>155.55000000000001</v>
      </c>
      <c r="G3462">
        <v>2859.9346430716901</v>
      </c>
      <c r="H3462">
        <v>-21.448674206127201</v>
      </c>
      <c r="I3462">
        <v>332.27661399782801</v>
      </c>
      <c r="J3462">
        <v>0.87606724075410403</v>
      </c>
      <c r="K3462">
        <v>152.07624917453001</v>
      </c>
      <c r="L3462">
        <v>90.946281173985099</v>
      </c>
      <c r="M3462">
        <v>34.347920476677899</v>
      </c>
      <c r="N3462">
        <v>0.31194249609500302</v>
      </c>
      <c r="O3462">
        <v>29.893924783027899</v>
      </c>
      <c r="P3462">
        <v>2885.6046065259102</v>
      </c>
    </row>
    <row r="3463" spans="1:17" hidden="1" x14ac:dyDescent="0.3">
      <c r="A3463" t="s">
        <v>7090</v>
      </c>
      <c r="B3463" t="s">
        <v>7091</v>
      </c>
      <c r="C3463" t="str">
        <f>IFERROR(VLOOKUP(Table1[[#This Row],[Ticker]],[1]!Table1[[Symbol]:[Industry]],2,FALSE),"-")</f>
        <v>-</v>
      </c>
      <c r="D3463" t="s">
        <v>1161</v>
      </c>
      <c r="E3463">
        <v>44.774593709999998</v>
      </c>
      <c r="F3463">
        <v>32.9</v>
      </c>
      <c r="G3463">
        <v>-77.180648789513995</v>
      </c>
      <c r="H3463">
        <v>-1.53188232421413</v>
      </c>
      <c r="I3463">
        <v>-59.042652231617403</v>
      </c>
      <c r="J3463">
        <v>1.4032726972123599</v>
      </c>
      <c r="K3463">
        <v>35.774030821032497</v>
      </c>
      <c r="M3463">
        <v>48.485935754230802</v>
      </c>
      <c r="N3463">
        <v>0.49892008639308799</v>
      </c>
      <c r="O3463">
        <v>119.148936170212</v>
      </c>
      <c r="P3463">
        <v>13.058419243986201</v>
      </c>
    </row>
    <row r="3464" spans="1:17" hidden="1" x14ac:dyDescent="0.3">
      <c r="A3464" t="s">
        <v>7092</v>
      </c>
      <c r="B3464" t="s">
        <v>7093</v>
      </c>
      <c r="C3464" t="str">
        <f>IFERROR(VLOOKUP(Table1[[#This Row],[Ticker]],[1]!Table1[[Symbol]:[Industry]],2,FALSE),"-")</f>
        <v>-</v>
      </c>
      <c r="D3464" t="s">
        <v>557</v>
      </c>
      <c r="E3464">
        <v>44.629150000000003</v>
      </c>
      <c r="F3464">
        <v>155</v>
      </c>
      <c r="G3464">
        <v>5.8531591592761796</v>
      </c>
      <c r="H3464">
        <v>-2.1109652711486899</v>
      </c>
      <c r="I3464">
        <v>12.3888949917127</v>
      </c>
      <c r="J3464">
        <v>-4.4081044272637797</v>
      </c>
      <c r="K3464">
        <v>157.90655197929999</v>
      </c>
      <c r="L3464">
        <v>144.87262544805299</v>
      </c>
      <c r="M3464">
        <v>44.114642292142896</v>
      </c>
      <c r="N3464">
        <v>0.27498079073975401</v>
      </c>
      <c r="O3464">
        <v>35.225806451612897</v>
      </c>
      <c r="P3464">
        <v>41.230068337129801</v>
      </c>
      <c r="Q3464">
        <v>0.163879193472212</v>
      </c>
    </row>
    <row r="3465" spans="1:17" hidden="1" x14ac:dyDescent="0.3">
      <c r="A3465" t="s">
        <v>7094</v>
      </c>
      <c r="B3465" t="s">
        <v>7095</v>
      </c>
      <c r="C3465" t="str">
        <f>IFERROR(VLOOKUP(Table1[[#This Row],[Ticker]],[1]!Table1[[Symbol]:[Industry]],2,FALSE),"-")</f>
        <v>-</v>
      </c>
      <c r="E3465">
        <v>44.606760000000001</v>
      </c>
      <c r="F3465">
        <v>77.55</v>
      </c>
      <c r="G3465">
        <v>89.746703212451095</v>
      </c>
      <c r="H3465">
        <v>-8.6505814251980305E-3</v>
      </c>
      <c r="I3465">
        <v>11.4796649573663</v>
      </c>
      <c r="J3465">
        <v>3.9452232287269702</v>
      </c>
      <c r="K3465">
        <v>70.585236769363306</v>
      </c>
      <c r="L3465">
        <v>62.205315744757101</v>
      </c>
      <c r="M3465">
        <v>86.011706119723598</v>
      </c>
      <c r="N3465">
        <v>0.83916083916083895</v>
      </c>
      <c r="O3465">
        <v>0</v>
      </c>
      <c r="P3465">
        <v>169.270833333333</v>
      </c>
    </row>
    <row r="3466" spans="1:17" hidden="1" x14ac:dyDescent="0.3">
      <c r="A3466" t="s">
        <v>7096</v>
      </c>
      <c r="B3466" t="s">
        <v>7097</v>
      </c>
      <c r="C3466" t="str">
        <f>IFERROR(VLOOKUP(Table1[[#This Row],[Ticker]],[1]!Table1[[Symbol]:[Industry]],2,FALSE),"-")</f>
        <v>-</v>
      </c>
      <c r="D3466" t="s">
        <v>550</v>
      </c>
      <c r="E3466">
        <v>44.455111199999997</v>
      </c>
      <c r="F3466">
        <v>25.88</v>
      </c>
      <c r="G3466">
        <v>-62.160761000227801</v>
      </c>
      <c r="H3466">
        <v>-6.13561005927897</v>
      </c>
      <c r="I3466">
        <v>-27.646134550770199</v>
      </c>
      <c r="J3466">
        <v>0.85887187284080402</v>
      </c>
      <c r="K3466">
        <v>26.9982023017944</v>
      </c>
      <c r="L3466">
        <v>29.370175921014301</v>
      </c>
      <c r="M3466">
        <v>36.821822242737902</v>
      </c>
      <c r="N3466">
        <v>0.68654406827525905</v>
      </c>
      <c r="O3466">
        <v>66.9242658423493</v>
      </c>
      <c r="Q3466">
        <v>2.8600986789343998E-2</v>
      </c>
    </row>
    <row r="3467" spans="1:17" hidden="1" x14ac:dyDescent="0.3">
      <c r="A3467" t="s">
        <v>7098</v>
      </c>
      <c r="B3467" t="s">
        <v>7099</v>
      </c>
      <c r="C3467" t="str">
        <f>IFERROR(VLOOKUP(Table1[[#This Row],[Ticker]],[1]!Table1[[Symbol]:[Industry]],2,FALSE),"-")</f>
        <v>-</v>
      </c>
      <c r="D3467" t="s">
        <v>1394</v>
      </c>
      <c r="E3467">
        <v>44.421855000000001</v>
      </c>
      <c r="F3467">
        <v>49.65</v>
      </c>
      <c r="G3467">
        <v>-9.3936168500001003</v>
      </c>
      <c r="H3467">
        <v>9.1824150657099093</v>
      </c>
      <c r="I3467">
        <v>-41.9696895271125</v>
      </c>
      <c r="J3467">
        <v>-2.9881699515641399E-2</v>
      </c>
      <c r="K3467">
        <v>45.522154361739197</v>
      </c>
      <c r="L3467">
        <v>47.842932108084803</v>
      </c>
      <c r="M3467">
        <v>68.204304090347804</v>
      </c>
      <c r="N3467">
        <v>2.7322101531326899</v>
      </c>
      <c r="O3467">
        <v>84.793554884189305</v>
      </c>
      <c r="P3467">
        <v>34.189189189189101</v>
      </c>
      <c r="Q3467">
        <v>-5.2816295654216E-2</v>
      </c>
    </row>
    <row r="3468" spans="1:17" hidden="1" x14ac:dyDescent="0.3">
      <c r="A3468" t="s">
        <v>7100</v>
      </c>
      <c r="B3468" t="s">
        <v>7101</v>
      </c>
      <c r="C3468" t="str">
        <f>IFERROR(VLOOKUP(Table1[[#This Row],[Ticker]],[1]!Table1[[Symbol]:[Industry]],2,FALSE),"-")</f>
        <v>-</v>
      </c>
      <c r="D3468" t="s">
        <v>422</v>
      </c>
      <c r="E3468">
        <v>44.353999999999999</v>
      </c>
      <c r="F3468">
        <v>83.75</v>
      </c>
      <c r="G3468">
        <v>-32.666076724620801</v>
      </c>
      <c r="H3468">
        <v>-2.6434855963519399</v>
      </c>
      <c r="I3468">
        <v>-44.875655270327997</v>
      </c>
      <c r="J3468">
        <v>-1.0507150328489701</v>
      </c>
      <c r="K3468">
        <v>86.116072289284403</v>
      </c>
      <c r="L3468">
        <v>99.572158958215894</v>
      </c>
      <c r="M3468">
        <v>90.043799696394998</v>
      </c>
      <c r="N3468">
        <v>4.6176991941370097E-3</v>
      </c>
      <c r="O3468">
        <v>60.477611940298502</v>
      </c>
      <c r="P3468">
        <v>4.6875</v>
      </c>
    </row>
    <row r="3469" spans="1:17" hidden="1" x14ac:dyDescent="0.3">
      <c r="A3469" t="s">
        <v>7102</v>
      </c>
      <c r="B3469" t="s">
        <v>7103</v>
      </c>
      <c r="C3469" t="str">
        <f>IFERROR(VLOOKUP(Table1[[#This Row],[Ticker]],[1]!Table1[[Symbol]:[Industry]],2,FALSE),"-")</f>
        <v>-</v>
      </c>
      <c r="D3469" t="s">
        <v>180</v>
      </c>
      <c r="E3469">
        <v>44.253150227999903</v>
      </c>
      <c r="F3469">
        <v>15.63</v>
      </c>
      <c r="G3469">
        <v>-81.961909762940294</v>
      </c>
      <c r="H3469">
        <v>-8.8020221817177902</v>
      </c>
      <c r="I3469">
        <v>-60.975299164264399</v>
      </c>
      <c r="J3469">
        <v>-4.7816018830018896</v>
      </c>
      <c r="K3469">
        <v>17.563528190474301</v>
      </c>
      <c r="L3469">
        <v>25.7972738133581</v>
      </c>
      <c r="M3469">
        <v>33.549282641537999</v>
      </c>
      <c r="N3469">
        <v>0.47470512128578801</v>
      </c>
      <c r="O3469">
        <v>181.19001919385701</v>
      </c>
      <c r="P3469">
        <v>4.1305796135909496</v>
      </c>
      <c r="Q3469">
        <v>-8.8707821068524997E-2</v>
      </c>
    </row>
    <row r="3470" spans="1:17" hidden="1" x14ac:dyDescent="0.3">
      <c r="A3470" t="s">
        <v>7104</v>
      </c>
      <c r="B3470" t="s">
        <v>7105</v>
      </c>
      <c r="C3470" t="str">
        <f>IFERROR(VLOOKUP(Table1[[#This Row],[Ticker]],[1]!Table1[[Symbol]:[Industry]],2,FALSE),"-")</f>
        <v>-</v>
      </c>
      <c r="E3470">
        <v>44.212499999999999</v>
      </c>
      <c r="F3470">
        <v>294.75</v>
      </c>
      <c r="G3470">
        <v>-22.248910822636599</v>
      </c>
      <c r="H3470">
        <v>29.313277153093701</v>
      </c>
      <c r="I3470">
        <v>-1.2835311702576</v>
      </c>
      <c r="J3470">
        <v>-4.6454862746790404</v>
      </c>
      <c r="K3470">
        <v>265.051227424535</v>
      </c>
      <c r="L3470">
        <v>264.90768142704798</v>
      </c>
      <c r="M3470">
        <v>55.3823944478182</v>
      </c>
      <c r="N3470">
        <v>2.3410880458124499</v>
      </c>
      <c r="O3470">
        <v>31.9083969465648</v>
      </c>
      <c r="P3470">
        <v>47.301349325337299</v>
      </c>
    </row>
    <row r="3471" spans="1:17" hidden="1" x14ac:dyDescent="0.3">
      <c r="A3471" t="s">
        <v>7106</v>
      </c>
      <c r="B3471" t="s">
        <v>7107</v>
      </c>
      <c r="C3471" t="str">
        <f>IFERROR(VLOOKUP(Table1[[#This Row],[Ticker]],[1]!Table1[[Symbol]:[Industry]],2,FALSE),"-")</f>
        <v>-</v>
      </c>
      <c r="E3471">
        <v>44.101199999999999</v>
      </c>
      <c r="F3471">
        <v>64.25</v>
      </c>
      <c r="G3471">
        <v>-42.3582414625143</v>
      </c>
      <c r="H3471">
        <v>26.344817041776398</v>
      </c>
      <c r="I3471">
        <v>-24.5108911970209</v>
      </c>
      <c r="J3471">
        <v>11.668583212765</v>
      </c>
      <c r="K3471">
        <v>53.3704801866919</v>
      </c>
      <c r="M3471">
        <v>71.786260572840703</v>
      </c>
      <c r="N3471">
        <v>3.0282131661442002</v>
      </c>
      <c r="O3471">
        <v>38.583657587548601</v>
      </c>
      <c r="P3471">
        <v>48.554913294797601</v>
      </c>
    </row>
    <row r="3472" spans="1:17" hidden="1" x14ac:dyDescent="0.3">
      <c r="A3472" t="s">
        <v>7108</v>
      </c>
      <c r="B3472" t="s">
        <v>7109</v>
      </c>
      <c r="C3472" t="str">
        <f>IFERROR(VLOOKUP(Table1[[#This Row],[Ticker]],[1]!Table1[[Symbol]:[Industry]],2,FALSE),"-")</f>
        <v>-</v>
      </c>
      <c r="E3472">
        <v>44.000106080000002</v>
      </c>
      <c r="F3472">
        <v>70.42</v>
      </c>
      <c r="G3472">
        <v>-27.097735010766399</v>
      </c>
      <c r="H3472">
        <v>-8.6997098598932805</v>
      </c>
      <c r="I3472">
        <v>18.7092857528786</v>
      </c>
      <c r="J3472">
        <v>1.7421153131285101</v>
      </c>
      <c r="K3472">
        <v>77.1695876521771</v>
      </c>
      <c r="L3472">
        <v>72.751750999983201</v>
      </c>
      <c r="M3472">
        <v>36.953528931615601</v>
      </c>
      <c r="N3472">
        <v>0.37901392371715398</v>
      </c>
      <c r="O3472">
        <v>66.145981255325097</v>
      </c>
      <c r="P3472">
        <v>95.069252077562297</v>
      </c>
    </row>
    <row r="3473" spans="1:17" hidden="1" x14ac:dyDescent="0.3">
      <c r="A3473" t="s">
        <v>7110</v>
      </c>
      <c r="B3473" t="s">
        <v>7111</v>
      </c>
      <c r="C3473" t="str">
        <f>IFERROR(VLOOKUP(Table1[[#This Row],[Ticker]],[1]!Table1[[Symbol]:[Industry]],2,FALSE),"-")</f>
        <v>-</v>
      </c>
      <c r="D3473" t="s">
        <v>609</v>
      </c>
      <c r="E3473">
        <v>43.849151999999997</v>
      </c>
      <c r="F3473">
        <v>9.6999999999999993</v>
      </c>
      <c r="G3473">
        <v>29.530036545784402</v>
      </c>
      <c r="H3473">
        <v>-27.9776319378153</v>
      </c>
      <c r="I3473">
        <v>-21.032316314304801</v>
      </c>
      <c r="J3473">
        <v>-5.2423317993160401</v>
      </c>
      <c r="K3473">
        <v>10.3377240100598</v>
      </c>
      <c r="L3473">
        <v>10.069440075408799</v>
      </c>
      <c r="M3473">
        <v>24.5424744878909</v>
      </c>
      <c r="N3473">
        <v>1.0652638194878501</v>
      </c>
      <c r="O3473">
        <v>76.288659793814404</v>
      </c>
      <c r="P3473">
        <v>64.406779661016898</v>
      </c>
      <c r="Q3473">
        <v>-2.2329332636646999E-2</v>
      </c>
    </row>
    <row r="3474" spans="1:17" hidden="1" x14ac:dyDescent="0.3">
      <c r="A3474" t="s">
        <v>7112</v>
      </c>
      <c r="B3474" t="s">
        <v>7113</v>
      </c>
      <c r="C3474" t="str">
        <f>IFERROR(VLOOKUP(Table1[[#This Row],[Ticker]],[1]!Table1[[Symbol]:[Industry]],2,FALSE),"-")</f>
        <v>-</v>
      </c>
      <c r="D3474" t="s">
        <v>647</v>
      </c>
      <c r="E3474">
        <v>43.78</v>
      </c>
      <c r="F3474">
        <v>7.96</v>
      </c>
      <c r="G3474">
        <v>-6.86399330496182</v>
      </c>
      <c r="H3474">
        <v>-23.877631937815298</v>
      </c>
      <c r="I3474">
        <v>-16.502969691934901</v>
      </c>
      <c r="J3474">
        <v>-5.8742444446136801</v>
      </c>
      <c r="K3474">
        <v>8.14292054680935</v>
      </c>
      <c r="L3474">
        <v>8.0680526629611897</v>
      </c>
      <c r="M3474">
        <v>30.994588672501902</v>
      </c>
      <c r="N3474">
        <v>0.70616986068335297</v>
      </c>
      <c r="O3474">
        <v>47.236180904522598</v>
      </c>
      <c r="P3474">
        <v>31.5702479338843</v>
      </c>
      <c r="Q3474">
        <v>-3.9209192163667E-2</v>
      </c>
    </row>
    <row r="3475" spans="1:17" hidden="1" x14ac:dyDescent="0.3">
      <c r="A3475" t="s">
        <v>7114</v>
      </c>
      <c r="B3475" t="s">
        <v>7115</v>
      </c>
      <c r="C3475" t="str">
        <f>IFERROR(VLOOKUP(Table1[[#This Row],[Ticker]],[1]!Table1[[Symbol]:[Industry]],2,FALSE),"-")</f>
        <v>-</v>
      </c>
      <c r="E3475">
        <v>43.576165600000003</v>
      </c>
      <c r="F3475">
        <v>63.8</v>
      </c>
      <c r="G3475">
        <v>-54.977442678592197</v>
      </c>
      <c r="H3475">
        <v>-6.3883294002071001</v>
      </c>
      <c r="I3475">
        <v>-40.572353678216402</v>
      </c>
      <c r="J3475">
        <v>-0.66311813362417205</v>
      </c>
      <c r="K3475">
        <v>68.113002167622199</v>
      </c>
      <c r="M3475">
        <v>33.904560325929502</v>
      </c>
      <c r="O3475">
        <v>48.9028213166144</v>
      </c>
      <c r="P3475">
        <v>30.737704918032701</v>
      </c>
    </row>
    <row r="3476" spans="1:17" hidden="1" x14ac:dyDescent="0.3">
      <c r="A3476" t="s">
        <v>7116</v>
      </c>
      <c r="B3476" t="s">
        <v>7117</v>
      </c>
      <c r="C3476" t="str">
        <f>IFERROR(VLOOKUP(Table1[[#This Row],[Ticker]],[1]!Table1[[Symbol]:[Industry]],2,FALSE),"-")</f>
        <v>-</v>
      </c>
      <c r="D3476" t="s">
        <v>775</v>
      </c>
      <c r="E3476">
        <v>43.524219000000002</v>
      </c>
      <c r="F3476">
        <v>119.3</v>
      </c>
      <c r="G3476">
        <v>36.797692817063201</v>
      </c>
      <c r="H3476">
        <v>0.41935045950232303</v>
      </c>
      <c r="I3476">
        <v>-9.7329595602226693</v>
      </c>
      <c r="J3476">
        <v>-0.24750218144335601</v>
      </c>
      <c r="K3476">
        <v>113.76056653984401</v>
      </c>
      <c r="L3476">
        <v>103.888499802788</v>
      </c>
      <c r="M3476">
        <v>47.101073916673499</v>
      </c>
      <c r="N3476">
        <v>0.17866508356496599</v>
      </c>
      <c r="O3476">
        <v>34.115674769488599</v>
      </c>
      <c r="P3476">
        <v>65.648430991391194</v>
      </c>
      <c r="Q3476">
        <v>6.7281283974216996E-2</v>
      </c>
    </row>
    <row r="3477" spans="1:17" hidden="1" x14ac:dyDescent="0.3">
      <c r="A3477" t="s">
        <v>7118</v>
      </c>
      <c r="B3477" t="s">
        <v>7119</v>
      </c>
      <c r="C3477" t="str">
        <f>IFERROR(VLOOKUP(Table1[[#This Row],[Ticker]],[1]!Table1[[Symbol]:[Industry]],2,FALSE),"-")</f>
        <v>-</v>
      </c>
      <c r="E3477">
        <v>43.485877969999997</v>
      </c>
      <c r="F3477">
        <v>61.09</v>
      </c>
      <c r="G3477">
        <v>102.27779773981401</v>
      </c>
      <c r="H3477">
        <v>-2.1095970481283399</v>
      </c>
      <c r="I3477">
        <v>12.7253833095051</v>
      </c>
      <c r="J3477">
        <v>-4.3684795682008897</v>
      </c>
      <c r="K3477">
        <v>57.5797431307141</v>
      </c>
      <c r="L3477">
        <v>46.41868960715</v>
      </c>
      <c r="M3477">
        <v>52.344560252720001</v>
      </c>
      <c r="N3477">
        <v>0.511535138697643</v>
      </c>
      <c r="O3477">
        <v>5.6474054673432503</v>
      </c>
      <c r="P3477">
        <v>146.33064516128999</v>
      </c>
      <c r="Q3477">
        <v>9.0634183326654003E-2</v>
      </c>
    </row>
    <row r="3478" spans="1:17" hidden="1" x14ac:dyDescent="0.3">
      <c r="A3478" t="s">
        <v>7120</v>
      </c>
      <c r="B3478" t="s">
        <v>7121</v>
      </c>
      <c r="C3478" t="str">
        <f>IFERROR(VLOOKUP(Table1[[#This Row],[Ticker]],[1]!Table1[[Symbol]:[Industry]],2,FALSE),"-")</f>
        <v>-</v>
      </c>
      <c r="D3478" t="s">
        <v>109</v>
      </c>
      <c r="E3478">
        <v>43.465311999999997</v>
      </c>
      <c r="F3478">
        <v>33.44</v>
      </c>
      <c r="G3478">
        <v>431.663369879117</v>
      </c>
      <c r="H3478">
        <v>145.044937260197</v>
      </c>
      <c r="I3478">
        <v>129.83101595711901</v>
      </c>
      <c r="J3478">
        <v>24.663570681436699</v>
      </c>
      <c r="K3478">
        <v>20.058861626966699</v>
      </c>
      <c r="L3478">
        <v>14.3496706443498</v>
      </c>
      <c r="M3478">
        <v>73.678894308742301</v>
      </c>
      <c r="N3478">
        <v>2.3055917667238401</v>
      </c>
      <c r="O3478">
        <v>8.85167464114833</v>
      </c>
      <c r="P3478">
        <v>563.49206349206304</v>
      </c>
      <c r="Q3478">
        <v>7.2512402847756993E-2</v>
      </c>
    </row>
    <row r="3479" spans="1:17" hidden="1" x14ac:dyDescent="0.3">
      <c r="A3479" t="s">
        <v>7122</v>
      </c>
      <c r="B3479" t="s">
        <v>7123</v>
      </c>
      <c r="C3479" t="str">
        <f>IFERROR(VLOOKUP(Table1[[#This Row],[Ticker]],[1]!Table1[[Symbol]:[Industry]],2,FALSE),"-")</f>
        <v>-</v>
      </c>
      <c r="D3479" t="s">
        <v>130</v>
      </c>
      <c r="E3479">
        <v>43.272130544999897</v>
      </c>
      <c r="F3479">
        <v>120.05</v>
      </c>
      <c r="G3479">
        <v>-33.359313704119401</v>
      </c>
      <c r="H3479">
        <v>-6.0481237410940496</v>
      </c>
      <c r="I3479">
        <v>-18.883189190276699</v>
      </c>
      <c r="J3479">
        <v>-1.50526048739443</v>
      </c>
      <c r="K3479">
        <v>121.024977305704</v>
      </c>
      <c r="L3479">
        <v>126.12207267751501</v>
      </c>
      <c r="M3479">
        <v>46.059877534637501</v>
      </c>
      <c r="N3479">
        <v>0.73004264498757399</v>
      </c>
      <c r="O3479">
        <v>35.776759683465201</v>
      </c>
      <c r="P3479">
        <v>16.553398058252402</v>
      </c>
      <c r="Q3479">
        <v>0.16684221907607399</v>
      </c>
    </row>
    <row r="3480" spans="1:17" hidden="1" x14ac:dyDescent="0.3">
      <c r="A3480" t="s">
        <v>7124</v>
      </c>
      <c r="B3480" t="s">
        <v>7125</v>
      </c>
      <c r="C3480" t="str">
        <f>IFERROR(VLOOKUP(Table1[[#This Row],[Ticker]],[1]!Table1[[Symbol]:[Industry]],2,FALSE),"-")</f>
        <v>-</v>
      </c>
      <c r="D3480" t="s">
        <v>476</v>
      </c>
      <c r="E3480">
        <v>43.191422099999997</v>
      </c>
      <c r="F3480">
        <v>9</v>
      </c>
      <c r="G3480">
        <v>31.948250206029599</v>
      </c>
      <c r="H3480">
        <v>5.4880685452764402</v>
      </c>
      <c r="I3480">
        <v>-11.5971003674609</v>
      </c>
      <c r="J3480">
        <v>-7.6013803347936904</v>
      </c>
      <c r="K3480">
        <v>8.6477805711709692</v>
      </c>
      <c r="L3480">
        <v>8.13333091831635</v>
      </c>
      <c r="M3480">
        <v>40.237596619007697</v>
      </c>
      <c r="N3480">
        <v>1.24520439736188</v>
      </c>
      <c r="O3480">
        <v>48.3333333333333</v>
      </c>
      <c r="P3480">
        <v>69.491525423728802</v>
      </c>
      <c r="Q3480">
        <v>5.8289425056942998E-2</v>
      </c>
    </row>
    <row r="3481" spans="1:17" hidden="1" x14ac:dyDescent="0.3">
      <c r="A3481" t="s">
        <v>7126</v>
      </c>
      <c r="B3481" t="s">
        <v>7127</v>
      </c>
      <c r="C3481" t="str">
        <f>IFERROR(VLOOKUP(Table1[[#This Row],[Ticker]],[1]!Table1[[Symbol]:[Industry]],2,FALSE),"-")</f>
        <v>-</v>
      </c>
      <c r="D3481" t="s">
        <v>253</v>
      </c>
      <c r="E3481">
        <v>43.14522608</v>
      </c>
      <c r="F3481">
        <v>40.1</v>
      </c>
      <c r="G3481">
        <v>-15.323238082724</v>
      </c>
      <c r="H3481">
        <v>-4.1475916152347096</v>
      </c>
      <c r="I3481">
        <v>-20.827346262590201</v>
      </c>
      <c r="J3481">
        <v>-4.6014396705301301</v>
      </c>
      <c r="K3481">
        <v>40.217778267498701</v>
      </c>
      <c r="L3481">
        <v>41.192822533637901</v>
      </c>
      <c r="M3481">
        <v>50.948583481454399</v>
      </c>
      <c r="N3481">
        <v>2.5018415512255201</v>
      </c>
      <c r="O3481">
        <v>62.069825436408898</v>
      </c>
      <c r="P3481">
        <v>18.393858872158201</v>
      </c>
      <c r="Q3481">
        <v>-2.0258614334017998E-2</v>
      </c>
    </row>
    <row r="3482" spans="1:17" hidden="1" x14ac:dyDescent="0.3">
      <c r="A3482" t="s">
        <v>7128</v>
      </c>
      <c r="B3482" t="s">
        <v>7129</v>
      </c>
      <c r="C3482" t="str">
        <f>IFERROR(VLOOKUP(Table1[[#This Row],[Ticker]],[1]!Table1[[Symbol]:[Industry]],2,FALSE),"-")</f>
        <v>-</v>
      </c>
      <c r="D3482" t="s">
        <v>258</v>
      </c>
      <c r="E3482">
        <v>43.091999999999999</v>
      </c>
      <c r="F3482">
        <v>570</v>
      </c>
      <c r="G3482">
        <v>-31.400551397653899</v>
      </c>
      <c r="H3482">
        <v>4.2150104456890398</v>
      </c>
      <c r="I3482">
        <v>-15.466555126108601</v>
      </c>
      <c r="J3482">
        <v>-1.0507150328489701</v>
      </c>
      <c r="K3482">
        <v>577.174183849977</v>
      </c>
      <c r="L3482">
        <v>564.37123955313905</v>
      </c>
      <c r="M3482">
        <v>44.529579699931098</v>
      </c>
      <c r="N3482">
        <v>0.23024211968935501</v>
      </c>
      <c r="O3482">
        <v>53.868421052631497</v>
      </c>
      <c r="P3482">
        <v>48.3409238776838</v>
      </c>
    </row>
    <row r="3483" spans="1:17" hidden="1" x14ac:dyDescent="0.3">
      <c r="A3483" t="s">
        <v>7130</v>
      </c>
      <c r="B3483" t="s">
        <v>7131</v>
      </c>
      <c r="C3483" t="str">
        <f>IFERROR(VLOOKUP(Table1[[#This Row],[Ticker]],[1]!Table1[[Symbol]:[Industry]],2,FALSE),"-")</f>
        <v>-</v>
      </c>
      <c r="D3483" t="s">
        <v>713</v>
      </c>
      <c r="E3483">
        <v>43.024297066000003</v>
      </c>
      <c r="F3483">
        <v>89.4</v>
      </c>
      <c r="G3483">
        <v>-4.54816424001692</v>
      </c>
      <c r="H3483">
        <v>-1.2900628770418801</v>
      </c>
      <c r="I3483">
        <v>14.668355578559201</v>
      </c>
      <c r="J3483">
        <v>-0.46899448245184699</v>
      </c>
      <c r="K3483">
        <v>86.061729550343301</v>
      </c>
      <c r="L3483">
        <v>78.048608425496596</v>
      </c>
      <c r="M3483">
        <v>57.290049328383198</v>
      </c>
      <c r="N3483">
        <v>0.83782640752378901</v>
      </c>
      <c r="O3483">
        <v>11.8568232662192</v>
      </c>
      <c r="P3483">
        <v>35.2496217851739</v>
      </c>
    </row>
    <row r="3484" spans="1:17" hidden="1" x14ac:dyDescent="0.3">
      <c r="A3484" t="s">
        <v>7132</v>
      </c>
      <c r="B3484" t="s">
        <v>7133</v>
      </c>
      <c r="C3484" t="str">
        <f>IFERROR(VLOOKUP(Table1[[#This Row],[Ticker]],[1]!Table1[[Symbol]:[Industry]],2,FALSE),"-")</f>
        <v>-</v>
      </c>
      <c r="D3484" t="s">
        <v>409</v>
      </c>
      <c r="E3484">
        <v>43.023760000000003</v>
      </c>
      <c r="F3484">
        <v>83.2</v>
      </c>
      <c r="G3484">
        <v>163.52016515197101</v>
      </c>
      <c r="H3484">
        <v>-6.0109070977920904</v>
      </c>
      <c r="I3484">
        <v>64.151528666548202</v>
      </c>
      <c r="J3484">
        <v>-10.636400409353399</v>
      </c>
      <c r="K3484">
        <v>92.718034002754493</v>
      </c>
      <c r="L3484">
        <v>71.627038135378001</v>
      </c>
      <c r="M3484">
        <v>31.139214731109899</v>
      </c>
      <c r="N3484">
        <v>1.0154022858062099</v>
      </c>
      <c r="O3484">
        <v>80.829326923076806</v>
      </c>
      <c r="P3484">
        <v>229.504950495049</v>
      </c>
      <c r="Q3484">
        <v>9.7362472032464994E-2</v>
      </c>
    </row>
    <row r="3485" spans="1:17" hidden="1" x14ac:dyDescent="0.3">
      <c r="A3485" t="s">
        <v>7134</v>
      </c>
      <c r="B3485" t="s">
        <v>7135</v>
      </c>
      <c r="C3485" t="str">
        <f>IFERROR(VLOOKUP(Table1[[#This Row],[Ticker]],[1]!Table1[[Symbol]:[Industry]],2,FALSE),"-")</f>
        <v>-</v>
      </c>
      <c r="D3485" t="s">
        <v>140</v>
      </c>
      <c r="E3485">
        <v>42.923760000000001</v>
      </c>
      <c r="F3485">
        <v>4.58</v>
      </c>
      <c r="G3485">
        <v>9.1382961328051007</v>
      </c>
      <c r="H3485">
        <v>-9.5494161701805105</v>
      </c>
      <c r="I3485">
        <v>-39.702374453839603</v>
      </c>
      <c r="J3485">
        <v>-4.2152719948742998</v>
      </c>
      <c r="K3485">
        <v>4.6679576471945898</v>
      </c>
      <c r="L3485">
        <v>4.6241931174225499</v>
      </c>
      <c r="M3485">
        <v>42.291011442171701</v>
      </c>
      <c r="N3485">
        <v>0.687137748534979</v>
      </c>
      <c r="O3485">
        <v>46.724890829694303</v>
      </c>
      <c r="P3485">
        <v>47.741935483870897</v>
      </c>
      <c r="Q3485">
        <v>0.13271135796376901</v>
      </c>
    </row>
    <row r="3486" spans="1:17" hidden="1" x14ac:dyDescent="0.3">
      <c r="A3486" t="s">
        <v>7136</v>
      </c>
      <c r="B3486" t="s">
        <v>7137</v>
      </c>
      <c r="C3486" t="str">
        <f>IFERROR(VLOOKUP(Table1[[#This Row],[Ticker]],[1]!Table1[[Symbol]:[Industry]],2,FALSE),"-")</f>
        <v>-</v>
      </c>
      <c r="D3486" t="s">
        <v>1405</v>
      </c>
      <c r="E3486">
        <v>42.84</v>
      </c>
      <c r="F3486">
        <v>102</v>
      </c>
      <c r="G3486">
        <v>12.5601490271504</v>
      </c>
      <c r="H3486">
        <v>-7.6347747949582203</v>
      </c>
      <c r="I3486">
        <v>34.449411260445999</v>
      </c>
      <c r="J3486">
        <v>-5.32101066870068</v>
      </c>
      <c r="K3486">
        <v>96.428027223243703</v>
      </c>
      <c r="L3486">
        <v>81.684392909595601</v>
      </c>
      <c r="M3486">
        <v>54.149137593026801</v>
      </c>
      <c r="N3486">
        <v>0.34014355731225299</v>
      </c>
      <c r="O3486">
        <v>19.6078431372549</v>
      </c>
      <c r="P3486">
        <v>77.700348432055705</v>
      </c>
      <c r="Q3486">
        <v>0.13940910012501101</v>
      </c>
    </row>
    <row r="3487" spans="1:17" hidden="1" x14ac:dyDescent="0.3">
      <c r="A3487" t="s">
        <v>7138</v>
      </c>
      <c r="B3487" t="s">
        <v>7139</v>
      </c>
      <c r="C3487" t="str">
        <f>IFERROR(VLOOKUP(Table1[[#This Row],[Ticker]],[1]!Table1[[Symbol]:[Industry]],2,FALSE),"-")</f>
        <v>-</v>
      </c>
      <c r="E3487">
        <v>42.722856671999999</v>
      </c>
      <c r="F3487">
        <v>8.16</v>
      </c>
      <c r="G3487">
        <v>44.8082070239549</v>
      </c>
      <c r="H3487">
        <v>-8.8060679567727007</v>
      </c>
      <c r="I3487">
        <v>-14.5824099988633</v>
      </c>
      <c r="J3487">
        <v>-3.2246280763272299</v>
      </c>
      <c r="K3487">
        <v>8.4880317784040997</v>
      </c>
      <c r="L3487">
        <v>7.8963906560697801</v>
      </c>
      <c r="M3487">
        <v>40.441193552687501</v>
      </c>
      <c r="N3487">
        <v>0.366329484791166</v>
      </c>
      <c r="O3487">
        <v>45.220588235294102</v>
      </c>
      <c r="P3487">
        <v>78.947368421052602</v>
      </c>
      <c r="Q3487">
        <v>6.6019157279524995E-2</v>
      </c>
    </row>
    <row r="3488" spans="1:17" hidden="1" x14ac:dyDescent="0.3">
      <c r="A3488" t="s">
        <v>7140</v>
      </c>
      <c r="B3488" t="s">
        <v>7141</v>
      </c>
      <c r="C3488" t="str">
        <f>IFERROR(VLOOKUP(Table1[[#This Row],[Ticker]],[1]!Table1[[Symbol]:[Industry]],2,FALSE),"-")</f>
        <v>-</v>
      </c>
      <c r="D3488" t="s">
        <v>557</v>
      </c>
      <c r="E3488">
        <v>42.695400194999998</v>
      </c>
      <c r="F3488">
        <v>27.99</v>
      </c>
      <c r="G3488">
        <v>-26.238347113185299</v>
      </c>
      <c r="H3488">
        <v>-9.2205804400031806</v>
      </c>
      <c r="I3488">
        <v>-15.7358642149318</v>
      </c>
      <c r="J3488">
        <v>-9.0544335836178103E-2</v>
      </c>
      <c r="K3488">
        <v>28.867993428960499</v>
      </c>
      <c r="L3488">
        <v>28.7189539264884</v>
      </c>
      <c r="M3488">
        <v>41.897035348926302</v>
      </c>
      <c r="N3488">
        <v>1.8982820124952799</v>
      </c>
      <c r="O3488">
        <v>28.2600928903179</v>
      </c>
      <c r="P3488">
        <v>25.234899328859001</v>
      </c>
      <c r="Q3488">
        <v>4.2857765117806E-2</v>
      </c>
    </row>
    <row r="3489" spans="1:17" hidden="1" x14ac:dyDescent="0.3">
      <c r="A3489" t="s">
        <v>7142</v>
      </c>
      <c r="B3489" t="s">
        <v>7143</v>
      </c>
      <c r="C3489" t="str">
        <f>IFERROR(VLOOKUP(Table1[[#This Row],[Ticker]],[1]!Table1[[Symbol]:[Industry]],2,FALSE),"-")</f>
        <v>-</v>
      </c>
      <c r="D3489" t="s">
        <v>513</v>
      </c>
      <c r="E3489">
        <v>42.578760000000003</v>
      </c>
      <c r="F3489">
        <v>60.55</v>
      </c>
      <c r="G3489">
        <v>33.6721418089423</v>
      </c>
      <c r="H3489">
        <v>5.3132771530937202</v>
      </c>
      <c r="I3489">
        <v>-10.850280755663899</v>
      </c>
      <c r="J3489">
        <v>8.9402023150165899</v>
      </c>
      <c r="K3489">
        <v>57.123975179475202</v>
      </c>
      <c r="L3489">
        <v>55.060760791463998</v>
      </c>
      <c r="M3489">
        <v>78.6012874626025</v>
      </c>
      <c r="N3489">
        <v>0.44226044226044198</v>
      </c>
      <c r="O3489">
        <v>23.8645747316267</v>
      </c>
      <c r="P3489">
        <v>79.142011834319504</v>
      </c>
    </row>
    <row r="3490" spans="1:17" hidden="1" x14ac:dyDescent="0.3">
      <c r="A3490" t="s">
        <v>7144</v>
      </c>
      <c r="B3490" t="s">
        <v>7145</v>
      </c>
      <c r="C3490" t="str">
        <f>IFERROR(VLOOKUP(Table1[[#This Row],[Ticker]],[1]!Table1[[Symbol]:[Industry]],2,FALSE),"-")</f>
        <v>-</v>
      </c>
      <c r="D3490" t="s">
        <v>647</v>
      </c>
      <c r="E3490">
        <v>42.55293975</v>
      </c>
      <c r="F3490">
        <v>72.5</v>
      </c>
      <c r="G3490">
        <v>-44.300715418300797</v>
      </c>
      <c r="H3490">
        <v>-10.483498533046999</v>
      </c>
      <c r="I3490">
        <v>-28.643791832757</v>
      </c>
      <c r="J3490">
        <v>-8.6986226807566194</v>
      </c>
      <c r="K3490">
        <v>73.684141578748793</v>
      </c>
      <c r="L3490">
        <v>82.099025707081097</v>
      </c>
      <c r="M3490">
        <v>53.953116620238802</v>
      </c>
      <c r="N3490">
        <v>0.20442878414694701</v>
      </c>
      <c r="O3490">
        <v>91.655172413792997</v>
      </c>
      <c r="P3490">
        <v>18.174409127954299</v>
      </c>
      <c r="Q3490">
        <v>3.2917080848345999E-2</v>
      </c>
    </row>
    <row r="3491" spans="1:17" hidden="1" x14ac:dyDescent="0.3">
      <c r="A3491" t="s">
        <v>7146</v>
      </c>
      <c r="B3491" t="s">
        <v>7147</v>
      </c>
      <c r="C3491" t="str">
        <f>IFERROR(VLOOKUP(Table1[[#This Row],[Ticker]],[1]!Table1[[Symbol]:[Industry]],2,FALSE),"-")</f>
        <v>-</v>
      </c>
      <c r="E3491">
        <v>42.344000000000001</v>
      </c>
      <c r="F3491">
        <v>40</v>
      </c>
      <c r="G3491">
        <v>5.4345924291013903</v>
      </c>
      <c r="H3491">
        <v>0.48552595692147799</v>
      </c>
      <c r="I3491">
        <v>-3.2443505542987801</v>
      </c>
      <c r="J3491">
        <v>-3.48973942309288</v>
      </c>
      <c r="K3491">
        <v>39.351944160918499</v>
      </c>
      <c r="L3491">
        <v>37.711524261814098</v>
      </c>
      <c r="M3491">
        <v>51.136724712521499</v>
      </c>
      <c r="N3491">
        <v>0.44118516504986299</v>
      </c>
      <c r="O3491">
        <v>32.25</v>
      </c>
      <c r="P3491">
        <v>48.093298778230199</v>
      </c>
      <c r="Q3491">
        <v>8.8569675694767994E-2</v>
      </c>
    </row>
    <row r="3492" spans="1:17" hidden="1" x14ac:dyDescent="0.3">
      <c r="A3492" t="s">
        <v>7148</v>
      </c>
      <c r="B3492" t="s">
        <v>7149</v>
      </c>
      <c r="C3492" t="str">
        <f>IFERROR(VLOOKUP(Table1[[#This Row],[Ticker]],[1]!Table1[[Symbol]:[Industry]],2,FALSE),"-")</f>
        <v>-</v>
      </c>
      <c r="D3492" t="s">
        <v>1391</v>
      </c>
      <c r="E3492">
        <v>42.33323</v>
      </c>
      <c r="F3492">
        <v>77.180000000000007</v>
      </c>
      <c r="G3492">
        <v>11.905794121542</v>
      </c>
      <c r="H3492">
        <v>8.4017368073732399</v>
      </c>
      <c r="I3492">
        <v>-1.0077315966968201</v>
      </c>
      <c r="J3492">
        <v>-1.5111077207298</v>
      </c>
      <c r="K3492">
        <v>67.759824716923106</v>
      </c>
      <c r="L3492">
        <v>60.7104363433507</v>
      </c>
      <c r="M3492">
        <v>67.889836013571696</v>
      </c>
      <c r="N3492">
        <v>2.27176074263796</v>
      </c>
      <c r="O3492">
        <v>1.9694221300854999</v>
      </c>
      <c r="P3492">
        <v>59.298245614034997</v>
      </c>
      <c r="Q3492">
        <v>7.4362300688083999E-2</v>
      </c>
    </row>
    <row r="3493" spans="1:17" hidden="1" x14ac:dyDescent="0.3">
      <c r="A3493" t="s">
        <v>7150</v>
      </c>
      <c r="B3493" t="s">
        <v>7151</v>
      </c>
      <c r="C3493" t="str">
        <f>IFERROR(VLOOKUP(Table1[[#This Row],[Ticker]],[1]!Table1[[Symbol]:[Industry]],2,FALSE),"-")</f>
        <v>-</v>
      </c>
      <c r="E3493">
        <v>42.230582400000003</v>
      </c>
      <c r="F3493">
        <v>10.72</v>
      </c>
      <c r="G3493">
        <v>48.356010571758397</v>
      </c>
      <c r="H3493">
        <v>-24.611719418961599</v>
      </c>
      <c r="I3493">
        <v>6.79679955497088</v>
      </c>
      <c r="J3493">
        <v>-5.0254214465797702</v>
      </c>
      <c r="K3493">
        <v>10.370585969340301</v>
      </c>
      <c r="L3493">
        <v>9.0612021969183001</v>
      </c>
      <c r="M3493">
        <v>38.385022977755803</v>
      </c>
      <c r="N3493">
        <v>0.28062561377115502</v>
      </c>
      <c r="O3493">
        <v>36.007462686567102</v>
      </c>
      <c r="P3493">
        <v>94.909090909090907</v>
      </c>
      <c r="Q3493">
        <v>8.2797619008143003E-2</v>
      </c>
    </row>
    <row r="3494" spans="1:17" hidden="1" x14ac:dyDescent="0.3">
      <c r="A3494" t="s">
        <v>7152</v>
      </c>
      <c r="B3494" t="s">
        <v>7153</v>
      </c>
      <c r="C3494" t="str">
        <f>IFERROR(VLOOKUP(Table1[[#This Row],[Ticker]],[1]!Table1[[Symbol]:[Industry]],2,FALSE),"-")</f>
        <v>-</v>
      </c>
      <c r="E3494">
        <v>42.115893659999998</v>
      </c>
      <c r="F3494">
        <v>116.95</v>
      </c>
      <c r="G3494">
        <v>-25.712698496950502</v>
      </c>
      <c r="H3494">
        <v>-23.279374098094099</v>
      </c>
      <c r="I3494">
        <v>-13.562284645986701</v>
      </c>
      <c r="J3494">
        <v>-6.0466532944249201</v>
      </c>
      <c r="K3494">
        <v>134.19498317552001</v>
      </c>
      <c r="L3494">
        <v>130.89460073117499</v>
      </c>
      <c r="M3494">
        <v>0.30835617214998501</v>
      </c>
      <c r="N3494">
        <v>0.54545454545454497</v>
      </c>
      <c r="O3494">
        <v>35.955536554082897</v>
      </c>
      <c r="P3494">
        <v>8.4376448771441801</v>
      </c>
    </row>
    <row r="3495" spans="1:17" hidden="1" x14ac:dyDescent="0.3">
      <c r="A3495" t="s">
        <v>7154</v>
      </c>
      <c r="B3495" t="s">
        <v>7155</v>
      </c>
      <c r="C3495" t="str">
        <f>IFERROR(VLOOKUP(Table1[[#This Row],[Ticker]],[1]!Table1[[Symbol]:[Industry]],2,FALSE),"-")</f>
        <v>-</v>
      </c>
      <c r="E3495">
        <v>42.078149099999997</v>
      </c>
      <c r="F3495">
        <v>39</v>
      </c>
      <c r="G3495">
        <v>-37.806163048584402</v>
      </c>
      <c r="H3495">
        <v>-8.6770030069977402</v>
      </c>
      <c r="I3495">
        <v>-50.880264811254399</v>
      </c>
      <c r="J3495">
        <v>-7.6750122706881196</v>
      </c>
      <c r="K3495">
        <v>39.478451624848098</v>
      </c>
      <c r="L3495">
        <v>43.837421209099702</v>
      </c>
      <c r="M3495">
        <v>46.832850087624301</v>
      </c>
      <c r="N3495">
        <v>0.23586445233752501</v>
      </c>
      <c r="O3495">
        <v>99.962263905425502</v>
      </c>
      <c r="P3495">
        <v>20.630992885864501</v>
      </c>
      <c r="Q3495">
        <v>0.16271632302010899</v>
      </c>
    </row>
    <row r="3496" spans="1:17" hidden="1" x14ac:dyDescent="0.3">
      <c r="A3496" t="s">
        <v>7156</v>
      </c>
      <c r="B3496" t="s">
        <v>7157</v>
      </c>
      <c r="C3496" t="str">
        <f>IFERROR(VLOOKUP(Table1[[#This Row],[Ticker]],[1]!Table1[[Symbol]:[Industry]],2,FALSE),"-")</f>
        <v>-</v>
      </c>
      <c r="E3496">
        <v>42.002934400000001</v>
      </c>
      <c r="F3496">
        <v>28</v>
      </c>
      <c r="G3496">
        <v>-20.009586095724899</v>
      </c>
      <c r="H3496">
        <v>13.9723680621846</v>
      </c>
      <c r="I3496">
        <v>16.647414262469098</v>
      </c>
      <c r="J3496">
        <v>4.5048405227065702</v>
      </c>
      <c r="K3496">
        <v>24.827009939724899</v>
      </c>
      <c r="L3496">
        <v>22.221990805350401</v>
      </c>
      <c r="M3496">
        <v>60.276230406131802</v>
      </c>
      <c r="N3496">
        <v>1.7660878447395301</v>
      </c>
      <c r="O3496">
        <v>3.5714285714285801</v>
      </c>
      <c r="P3496">
        <v>86.6666666666666</v>
      </c>
    </row>
    <row r="3497" spans="1:17" hidden="1" x14ac:dyDescent="0.3">
      <c r="A3497" t="s">
        <v>7158</v>
      </c>
      <c r="B3497" t="s">
        <v>7159</v>
      </c>
      <c r="C3497" t="str">
        <f>IFERROR(VLOOKUP(Table1[[#This Row],[Ticker]],[1]!Table1[[Symbol]:[Industry]],2,FALSE),"-")</f>
        <v>-</v>
      </c>
      <c r="D3497" t="s">
        <v>220</v>
      </c>
      <c r="E3497">
        <v>41.920805549999997</v>
      </c>
      <c r="F3497">
        <v>60.45</v>
      </c>
      <c r="G3497">
        <v>89.838057936158705</v>
      </c>
      <c r="H3497">
        <v>1.09956104464077</v>
      </c>
      <c r="I3497">
        <v>-41.782115833150002</v>
      </c>
      <c r="J3497">
        <v>-7.9898052410216698</v>
      </c>
      <c r="K3497">
        <v>65.597037271260106</v>
      </c>
      <c r="L3497">
        <v>64.133128480441002</v>
      </c>
      <c r="M3497">
        <v>32.871894956292699</v>
      </c>
      <c r="N3497">
        <v>1.0478983382209099</v>
      </c>
      <c r="O3497">
        <v>95.202646815549997</v>
      </c>
      <c r="P3497">
        <v>115.508021390374</v>
      </c>
    </row>
    <row r="3498" spans="1:17" hidden="1" x14ac:dyDescent="0.3">
      <c r="A3498" t="s">
        <v>7160</v>
      </c>
      <c r="B3498" t="s">
        <v>7161</v>
      </c>
      <c r="C3498" t="str">
        <f>IFERROR(VLOOKUP(Table1[[#This Row],[Ticker]],[1]!Table1[[Symbol]:[Industry]],2,FALSE),"-")</f>
        <v>-</v>
      </c>
      <c r="D3498" t="s">
        <v>21</v>
      </c>
      <c r="E3498">
        <v>41.820008236</v>
      </c>
      <c r="F3498">
        <v>52.76</v>
      </c>
      <c r="G3498">
        <v>50.725890775139099</v>
      </c>
      <c r="H3498">
        <v>-12.395657688888299</v>
      </c>
      <c r="I3498">
        <v>-4.8509978907094</v>
      </c>
      <c r="J3498">
        <v>-7.0379761793458</v>
      </c>
      <c r="K3498">
        <v>55.091622918156503</v>
      </c>
      <c r="L3498">
        <v>51.425267181322901</v>
      </c>
      <c r="M3498">
        <v>48.405747335619601</v>
      </c>
      <c r="N3498">
        <v>1.5479048059229501</v>
      </c>
      <c r="O3498">
        <v>75.890826383623903</v>
      </c>
      <c r="P3498">
        <v>85.6439127375087</v>
      </c>
      <c r="Q3498">
        <v>0.16715508187303599</v>
      </c>
    </row>
    <row r="3499" spans="1:17" hidden="1" x14ac:dyDescent="0.3">
      <c r="A3499" t="s">
        <v>7162</v>
      </c>
      <c r="B3499" t="s">
        <v>7163</v>
      </c>
      <c r="C3499" t="str">
        <f>IFERROR(VLOOKUP(Table1[[#This Row],[Ticker]],[1]!Table1[[Symbol]:[Industry]],2,FALSE),"-")</f>
        <v>-</v>
      </c>
      <c r="E3499">
        <v>41.794829999999997</v>
      </c>
      <c r="F3499">
        <v>4.07</v>
      </c>
      <c r="G3499">
        <v>58.492932473386198</v>
      </c>
      <c r="H3499">
        <v>-3.8020221817177999</v>
      </c>
      <c r="I3499">
        <v>7.7409734993766799</v>
      </c>
      <c r="J3499">
        <v>-5.4387057949736901</v>
      </c>
      <c r="K3499">
        <v>4.1199742827085801</v>
      </c>
      <c r="L3499">
        <v>3.8268967270021199</v>
      </c>
      <c r="M3499">
        <v>35.031420155790897</v>
      </c>
      <c r="N3499">
        <v>0.40378440384674302</v>
      </c>
      <c r="O3499">
        <v>73.218673218673104</v>
      </c>
      <c r="P3499">
        <v>100.49261083743799</v>
      </c>
      <c r="Q3499">
        <v>-4.7930544311541999E-2</v>
      </c>
    </row>
    <row r="3500" spans="1:17" hidden="1" x14ac:dyDescent="0.3">
      <c r="A3500" t="s">
        <v>7164</v>
      </c>
      <c r="B3500" t="s">
        <v>7165</v>
      </c>
      <c r="C3500" t="str">
        <f>IFERROR(VLOOKUP(Table1[[#This Row],[Ticker]],[1]!Table1[[Symbol]:[Industry]],2,FALSE),"-")</f>
        <v>-</v>
      </c>
      <c r="D3500" t="s">
        <v>130</v>
      </c>
      <c r="E3500">
        <v>41.706834499999999</v>
      </c>
      <c r="F3500">
        <v>78.11</v>
      </c>
      <c r="G3500">
        <v>183.676571199249</v>
      </c>
      <c r="H3500">
        <v>-0.72117212092828697</v>
      </c>
      <c r="I3500">
        <v>88.760733740782598</v>
      </c>
      <c r="J3500">
        <v>9.5303660482320893</v>
      </c>
      <c r="K3500">
        <v>71.860175871021994</v>
      </c>
      <c r="L3500">
        <v>54.940851017069001</v>
      </c>
      <c r="M3500">
        <v>52.513241373090203</v>
      </c>
      <c r="N3500">
        <v>0.99447734983288505</v>
      </c>
      <c r="O3500">
        <v>20.3303034182563</v>
      </c>
      <c r="P3500">
        <v>261.62037037036998</v>
      </c>
      <c r="Q3500">
        <v>0.17136230648188999</v>
      </c>
    </row>
    <row r="3501" spans="1:17" hidden="1" x14ac:dyDescent="0.3">
      <c r="A3501" t="s">
        <v>7166</v>
      </c>
      <c r="B3501" t="s">
        <v>7167</v>
      </c>
      <c r="C3501" t="str">
        <f>IFERROR(VLOOKUP(Table1[[#This Row],[Ticker]],[1]!Table1[[Symbol]:[Industry]],2,FALSE),"-")</f>
        <v>-</v>
      </c>
      <c r="E3501">
        <v>41.698799999999999</v>
      </c>
      <c r="F3501">
        <v>31.59</v>
      </c>
      <c r="G3501">
        <v>-44.815087590381403</v>
      </c>
      <c r="H3501">
        <v>-10.487776865351499</v>
      </c>
      <c r="I3501">
        <v>-31.652979292549301</v>
      </c>
      <c r="J3501">
        <v>1.8272103308448799</v>
      </c>
      <c r="K3501">
        <v>33.127914223161099</v>
      </c>
      <c r="L3501">
        <v>36.4189824767574</v>
      </c>
      <c r="M3501">
        <v>41.278833643132501</v>
      </c>
      <c r="N3501">
        <v>0.95584319026698195</v>
      </c>
      <c r="O3501">
        <v>56.505223171889803</v>
      </c>
      <c r="P3501">
        <v>6.5430016863406504</v>
      </c>
      <c r="Q3501">
        <v>0.136446417971509</v>
      </c>
    </row>
    <row r="3502" spans="1:17" hidden="1" x14ac:dyDescent="0.3">
      <c r="A3502" t="s">
        <v>7168</v>
      </c>
      <c r="B3502" t="s">
        <v>7169</v>
      </c>
      <c r="C3502" t="str">
        <f>IFERROR(VLOOKUP(Table1[[#This Row],[Ticker]],[1]!Table1[[Symbol]:[Industry]],2,FALSE),"-")</f>
        <v>-</v>
      </c>
      <c r="D3502" t="s">
        <v>49</v>
      </c>
      <c r="E3502">
        <v>41.682836789999897</v>
      </c>
      <c r="F3502">
        <v>17.899999999999999</v>
      </c>
      <c r="G3502">
        <v>-60.317645089849002</v>
      </c>
      <c r="H3502">
        <v>-44.143550035569604</v>
      </c>
      <c r="I3502">
        <v>-54.708792305340403</v>
      </c>
      <c r="J3502">
        <v>-8.97448634679081</v>
      </c>
      <c r="K3502">
        <v>24.183598703924499</v>
      </c>
      <c r="L3502">
        <v>29.670400991477099</v>
      </c>
      <c r="M3502">
        <v>26.360915592274601</v>
      </c>
      <c r="N3502">
        <v>0.67517754391533003</v>
      </c>
      <c r="O3502">
        <v>228.77094972066999</v>
      </c>
      <c r="P3502">
        <v>4.2516016307512796</v>
      </c>
      <c r="Q3502">
        <v>-7.1763663670215E-2</v>
      </c>
    </row>
    <row r="3503" spans="1:17" hidden="1" x14ac:dyDescent="0.3">
      <c r="A3503" t="s">
        <v>7170</v>
      </c>
      <c r="B3503" t="s">
        <v>7171</v>
      </c>
      <c r="C3503" t="str">
        <f>IFERROR(VLOOKUP(Table1[[#This Row],[Ticker]],[1]!Table1[[Symbol]:[Industry]],2,FALSE),"-")</f>
        <v>-</v>
      </c>
      <c r="D3503" t="s">
        <v>338</v>
      </c>
      <c r="E3503">
        <v>41.656711954000002</v>
      </c>
      <c r="F3503">
        <v>72.489999999999995</v>
      </c>
      <c r="G3503">
        <v>75.411867336353097</v>
      </c>
      <c r="H3503">
        <v>58.121244466679002</v>
      </c>
      <c r="I3503">
        <v>101.502956482467</v>
      </c>
      <c r="J3503">
        <v>12.0735046924943</v>
      </c>
      <c r="K3503">
        <v>50.8215829230707</v>
      </c>
      <c r="L3503">
        <v>44.307588229468102</v>
      </c>
      <c r="M3503">
        <v>99.1463987513565</v>
      </c>
      <c r="N3503">
        <v>3.4490022172949</v>
      </c>
      <c r="O3503">
        <v>2.15202096840942</v>
      </c>
      <c r="P3503">
        <v>162.64492753623099</v>
      </c>
    </row>
    <row r="3504" spans="1:17" hidden="1" x14ac:dyDescent="0.3">
      <c r="A3504" t="s">
        <v>7172</v>
      </c>
      <c r="B3504" t="s">
        <v>7173</v>
      </c>
      <c r="C3504" t="str">
        <f>IFERROR(VLOOKUP(Table1[[#This Row],[Ticker]],[1]!Table1[[Symbol]:[Industry]],2,FALSE),"-")</f>
        <v>-</v>
      </c>
      <c r="E3504">
        <v>41.645299999999999</v>
      </c>
      <c r="F3504">
        <v>79.400000000000006</v>
      </c>
      <c r="G3504">
        <v>-8.02290463068611</v>
      </c>
      <c r="H3504">
        <v>-2.98276014294356</v>
      </c>
      <c r="I3504">
        <v>-8.7206409526127793</v>
      </c>
      <c r="J3504">
        <v>-1.0507150328489701</v>
      </c>
      <c r="K3504">
        <v>78.669771925543301</v>
      </c>
      <c r="L3504">
        <v>74.721446203712503</v>
      </c>
      <c r="M3504">
        <v>56.494979839340203</v>
      </c>
      <c r="N3504">
        <v>0</v>
      </c>
      <c r="O3504">
        <v>2.3929471032745502</v>
      </c>
      <c r="P3504">
        <v>17.647058823529399</v>
      </c>
    </row>
    <row r="3505" spans="1:17" hidden="1" x14ac:dyDescent="0.3">
      <c r="A3505" t="s">
        <v>7174</v>
      </c>
      <c r="B3505" t="s">
        <v>7175</v>
      </c>
      <c r="C3505" t="str">
        <f>IFERROR(VLOOKUP(Table1[[#This Row],[Ticker]],[1]!Table1[[Symbol]:[Industry]],2,FALSE),"-")</f>
        <v>-</v>
      </c>
      <c r="D3505" t="s">
        <v>713</v>
      </c>
      <c r="E3505">
        <v>41.638247819999997</v>
      </c>
      <c r="F3505">
        <v>157.36000000000001</v>
      </c>
      <c r="G3505">
        <v>11.152921512309099</v>
      </c>
      <c r="H3505">
        <v>2.9094196508419601</v>
      </c>
      <c r="I3505">
        <v>5.2549330248718897</v>
      </c>
      <c r="J3505">
        <v>1.02182382725464</v>
      </c>
      <c r="K3505">
        <v>147.07329166934599</v>
      </c>
      <c r="L3505">
        <v>135.45331238074999</v>
      </c>
      <c r="M3505">
        <v>54.966471854101101</v>
      </c>
      <c r="N3505">
        <v>0.51959305601577399</v>
      </c>
      <c r="O3505">
        <v>0.24148449415353199</v>
      </c>
      <c r="P3505">
        <v>42.291346414684803</v>
      </c>
      <c r="Q3505">
        <v>4.2502533627336997E-2</v>
      </c>
    </row>
    <row r="3506" spans="1:17" hidden="1" x14ac:dyDescent="0.3">
      <c r="A3506" t="s">
        <v>7176</v>
      </c>
      <c r="B3506" t="s">
        <v>7177</v>
      </c>
      <c r="C3506" t="str">
        <f>IFERROR(VLOOKUP(Table1[[#This Row],[Ticker]],[1]!Table1[[Symbol]:[Industry]],2,FALSE),"-")</f>
        <v>-</v>
      </c>
      <c r="D3506" t="s">
        <v>100</v>
      </c>
      <c r="E3506">
        <v>41.590342560000003</v>
      </c>
      <c r="F3506">
        <v>37.96</v>
      </c>
      <c r="G3506">
        <v>51.2997335154814</v>
      </c>
      <c r="H3506">
        <v>-5.4738671105848402</v>
      </c>
      <c r="I3506">
        <v>-4.63566097069363</v>
      </c>
      <c r="J3506">
        <v>0.29139023030890998</v>
      </c>
      <c r="K3506">
        <v>37.456177305801702</v>
      </c>
      <c r="L3506">
        <v>33.564680399753698</v>
      </c>
      <c r="M3506">
        <v>45.307542560178298</v>
      </c>
      <c r="N3506">
        <v>0.441420297828307</v>
      </c>
      <c r="O3506">
        <v>30.136986301369799</v>
      </c>
      <c r="P3506">
        <v>94.168797953964201</v>
      </c>
      <c r="Q3506">
        <v>5.8415291720356997E-2</v>
      </c>
    </row>
    <row r="3507" spans="1:17" hidden="1" x14ac:dyDescent="0.3">
      <c r="A3507" t="s">
        <v>7178</v>
      </c>
      <c r="B3507" t="s">
        <v>7179</v>
      </c>
      <c r="C3507" t="str">
        <f>IFERROR(VLOOKUP(Table1[[#This Row],[Ticker]],[1]!Table1[[Symbol]:[Industry]],2,FALSE),"-")</f>
        <v>-</v>
      </c>
      <c r="D3507" t="s">
        <v>46</v>
      </c>
      <c r="E3507">
        <v>41.537404934999998</v>
      </c>
      <c r="F3507">
        <v>34.71</v>
      </c>
      <c r="G3507">
        <v>-8.7619136057817304</v>
      </c>
      <c r="H3507">
        <v>-9.4770281047883298</v>
      </c>
      <c r="I3507">
        <v>-0.26391506784672603</v>
      </c>
      <c r="J3507">
        <v>5.7139908495039498</v>
      </c>
      <c r="K3507">
        <v>37.220336225195602</v>
      </c>
      <c r="L3507">
        <v>36.271436725910299</v>
      </c>
      <c r="M3507">
        <v>39.758773330653</v>
      </c>
      <c r="N3507">
        <v>0.77557560487291699</v>
      </c>
      <c r="O3507">
        <v>61.768942667818997</v>
      </c>
      <c r="P3507">
        <v>46.455696202531598</v>
      </c>
      <c r="Q3507">
        <v>0.10006631780299</v>
      </c>
    </row>
    <row r="3508" spans="1:17" hidden="1" x14ac:dyDescent="0.3">
      <c r="A3508" t="s">
        <v>7180</v>
      </c>
      <c r="B3508" t="s">
        <v>7181</v>
      </c>
      <c r="C3508" t="str">
        <f>IFERROR(VLOOKUP(Table1[[#This Row],[Ticker]],[1]!Table1[[Symbol]:[Industry]],2,FALSE),"-")</f>
        <v>-</v>
      </c>
      <c r="D3508" t="s">
        <v>130</v>
      </c>
      <c r="E3508">
        <v>41.471412241000003</v>
      </c>
      <c r="F3508">
        <v>74.989999999999995</v>
      </c>
      <c r="G3508">
        <v>-26.998910822636599</v>
      </c>
      <c r="H3508">
        <v>-12.380196040379399</v>
      </c>
      <c r="I3508">
        <v>-26.530411177003501</v>
      </c>
      <c r="J3508">
        <v>-4.9573816995156497</v>
      </c>
      <c r="K3508">
        <v>76.570780033922404</v>
      </c>
      <c r="L3508">
        <v>82.340879892526303</v>
      </c>
      <c r="M3508">
        <v>51.3845084289593</v>
      </c>
      <c r="N3508">
        <v>0.38281131085511799</v>
      </c>
      <c r="O3508">
        <v>24.736631550873401</v>
      </c>
      <c r="P3508">
        <v>18.0944881889763</v>
      </c>
      <c r="Q3508">
        <v>8.0262990600131007E-2</v>
      </c>
    </row>
    <row r="3509" spans="1:17" hidden="1" x14ac:dyDescent="0.3">
      <c r="A3509" t="s">
        <v>7182</v>
      </c>
      <c r="B3509" t="s">
        <v>7183</v>
      </c>
      <c r="C3509" t="str">
        <f>IFERROR(VLOOKUP(Table1[[#This Row],[Ticker]],[1]!Table1[[Symbol]:[Industry]],2,FALSE),"-")</f>
        <v>-</v>
      </c>
      <c r="D3509" t="s">
        <v>647</v>
      </c>
      <c r="E3509">
        <v>41.340040000000002</v>
      </c>
      <c r="F3509">
        <v>13.37</v>
      </c>
      <c r="G3509">
        <v>-4.1245089087610101</v>
      </c>
      <c r="H3509">
        <v>-3.0178767733164999</v>
      </c>
      <c r="I3509">
        <v>-0.49436906858701202</v>
      </c>
      <c r="J3509">
        <v>-1.2757712969149899</v>
      </c>
      <c r="K3509">
        <v>13.403881991960599</v>
      </c>
      <c r="L3509">
        <v>12.826150066672099</v>
      </c>
      <c r="M3509">
        <v>45.588960376565197</v>
      </c>
      <c r="N3509">
        <v>1.6989528961237499</v>
      </c>
      <c r="O3509">
        <v>38.893044128646203</v>
      </c>
      <c r="P3509">
        <v>30.950048971596399</v>
      </c>
      <c r="Q3509">
        <v>3.1732986512335998E-2</v>
      </c>
    </row>
    <row r="3510" spans="1:17" hidden="1" x14ac:dyDescent="0.3">
      <c r="A3510" t="s">
        <v>7184</v>
      </c>
      <c r="B3510" t="s">
        <v>7185</v>
      </c>
      <c r="C3510" t="str">
        <f>IFERROR(VLOOKUP(Table1[[#This Row],[Ticker]],[1]!Table1[[Symbol]:[Industry]],2,FALSE),"-")</f>
        <v>-</v>
      </c>
      <c r="D3510" t="s">
        <v>100</v>
      </c>
      <c r="E3510">
        <v>41.325000000000003</v>
      </c>
      <c r="F3510">
        <v>2.84</v>
      </c>
      <c r="G3510">
        <v>97.365915110641794</v>
      </c>
      <c r="H3510">
        <v>16.073431891971801</v>
      </c>
      <c r="I3510">
        <v>32.9756351710583</v>
      </c>
      <c r="J3510">
        <v>-11.4608096700729</v>
      </c>
      <c r="K3510">
        <v>2.8218820617045499</v>
      </c>
      <c r="L3510">
        <v>2.2931144931910401</v>
      </c>
      <c r="M3510">
        <v>38.849392806219299</v>
      </c>
      <c r="N3510">
        <v>0.70599236021008505</v>
      </c>
      <c r="O3510">
        <v>20.774647887323901</v>
      </c>
      <c r="P3510">
        <v>154.82490033731901</v>
      </c>
      <c r="Q3510">
        <v>7.9995239709192006E-2</v>
      </c>
    </row>
    <row r="3511" spans="1:17" hidden="1" x14ac:dyDescent="0.3">
      <c r="A3511" t="s">
        <v>7186</v>
      </c>
      <c r="B3511" t="s">
        <v>7187</v>
      </c>
      <c r="C3511" t="str">
        <f>IFERROR(VLOOKUP(Table1[[#This Row],[Ticker]],[1]!Table1[[Symbol]:[Industry]],2,FALSE),"-")</f>
        <v>-</v>
      </c>
      <c r="E3511">
        <v>41.321302109999998</v>
      </c>
      <c r="F3511">
        <v>7.65</v>
      </c>
      <c r="G3511">
        <v>-15.2803530646051</v>
      </c>
      <c r="H3511">
        <v>4.6357631936906701E-2</v>
      </c>
      <c r="I3511">
        <v>-24.8241964877379</v>
      </c>
      <c r="J3511">
        <v>0.979741819942889</v>
      </c>
      <c r="K3511">
        <v>7.6963030010201603</v>
      </c>
      <c r="L3511">
        <v>8.3861490377144996</v>
      </c>
      <c r="M3511">
        <v>45.7296480878653</v>
      </c>
      <c r="N3511">
        <v>1.51854896040721</v>
      </c>
      <c r="O3511">
        <v>35.816993464052203</v>
      </c>
      <c r="P3511">
        <v>20.4724409448818</v>
      </c>
      <c r="Q3511">
        <v>-4.5527439827136001E-2</v>
      </c>
    </row>
    <row r="3512" spans="1:17" hidden="1" x14ac:dyDescent="0.3">
      <c r="A3512" t="s">
        <v>7188</v>
      </c>
      <c r="B3512" t="s">
        <v>7189</v>
      </c>
      <c r="C3512" t="str">
        <f>IFERROR(VLOOKUP(Table1[[#This Row],[Ticker]],[1]!Table1[[Symbol]:[Industry]],2,FALSE),"-")</f>
        <v>-</v>
      </c>
      <c r="E3512">
        <v>41.25</v>
      </c>
      <c r="F3512">
        <v>125</v>
      </c>
      <c r="G3512">
        <v>-9.7144903558852995</v>
      </c>
      <c r="H3512">
        <v>-4.77763193781536</v>
      </c>
      <c r="I3512">
        <v>-8.7302177398703709</v>
      </c>
      <c r="J3512">
        <v>-1.0507150328489701</v>
      </c>
      <c r="K3512">
        <v>124.718448166496</v>
      </c>
      <c r="L3512">
        <v>114.68014392581</v>
      </c>
      <c r="M3512">
        <v>99.999999993730199</v>
      </c>
      <c r="O3512">
        <v>0</v>
      </c>
      <c r="P3512">
        <v>37.362637362637301</v>
      </c>
    </row>
    <row r="3513" spans="1:17" hidden="1" x14ac:dyDescent="0.3">
      <c r="A3513" t="s">
        <v>7190</v>
      </c>
      <c r="B3513" t="s">
        <v>7191</v>
      </c>
      <c r="C3513" t="str">
        <f>IFERROR(VLOOKUP(Table1[[#This Row],[Ticker]],[1]!Table1[[Symbol]:[Industry]],2,FALSE),"-")</f>
        <v>-</v>
      </c>
      <c r="E3513">
        <v>41.227339999999998</v>
      </c>
      <c r="F3513">
        <v>154</v>
      </c>
      <c r="G3513">
        <v>-37.820562427404298</v>
      </c>
      <c r="H3513">
        <v>-9.48060223484506</v>
      </c>
      <c r="I3513">
        <v>-56.264874453839603</v>
      </c>
      <c r="J3513">
        <v>3.0033390212050701</v>
      </c>
      <c r="K3513">
        <v>158.664667644655</v>
      </c>
      <c r="L3513">
        <v>202.48305649332301</v>
      </c>
      <c r="M3513">
        <v>57.6231550254832</v>
      </c>
      <c r="N3513">
        <v>9.0909090909090898E-2</v>
      </c>
      <c r="O3513">
        <v>113.636363636363</v>
      </c>
      <c r="P3513">
        <v>23.843988741455501</v>
      </c>
    </row>
    <row r="3514" spans="1:17" hidden="1" x14ac:dyDescent="0.3">
      <c r="A3514" t="s">
        <v>7192</v>
      </c>
      <c r="B3514" t="s">
        <v>7193</v>
      </c>
      <c r="C3514" t="str">
        <f>IFERROR(VLOOKUP(Table1[[#This Row],[Ticker]],[1]!Table1[[Symbol]:[Industry]],2,FALSE),"-")</f>
        <v>-</v>
      </c>
      <c r="D3514" t="s">
        <v>647</v>
      </c>
      <c r="E3514">
        <v>41.192238359999997</v>
      </c>
      <c r="F3514">
        <v>7.8</v>
      </c>
      <c r="G3514">
        <v>-34.760872545124599</v>
      </c>
      <c r="H3514">
        <v>-9.5680510994919992</v>
      </c>
      <c r="I3514">
        <v>-22.527673088651898</v>
      </c>
      <c r="J3514">
        <v>-5.6125397627409299</v>
      </c>
      <c r="K3514">
        <v>8.0473882752459804</v>
      </c>
      <c r="L3514">
        <v>8.3873945115265993</v>
      </c>
      <c r="M3514">
        <v>39.792534419955402</v>
      </c>
      <c r="N3514">
        <v>0.27847838566629501</v>
      </c>
      <c r="O3514">
        <v>62.179487179487097</v>
      </c>
      <c r="P3514">
        <v>48.571428571428498</v>
      </c>
      <c r="Q3514">
        <v>-9.1472696518625995E-2</v>
      </c>
    </row>
    <row r="3515" spans="1:17" hidden="1" x14ac:dyDescent="0.3">
      <c r="A3515" t="s">
        <v>7194</v>
      </c>
      <c r="B3515" t="s">
        <v>7195</v>
      </c>
      <c r="C3515" t="str">
        <f>IFERROR(VLOOKUP(Table1[[#This Row],[Ticker]],[1]!Table1[[Symbol]:[Industry]],2,FALSE),"-")</f>
        <v>-</v>
      </c>
      <c r="E3515">
        <v>41.083979999999997</v>
      </c>
      <c r="F3515">
        <v>80.5</v>
      </c>
      <c r="G3515">
        <v>-55.241267041267101</v>
      </c>
      <c r="H3515">
        <v>-17.999854160037501</v>
      </c>
      <c r="I3515">
        <v>-40.836178040891298</v>
      </c>
      <c r="J3515">
        <v>-7.0109799335112299</v>
      </c>
      <c r="M3515">
        <v>50.5442492536868</v>
      </c>
      <c r="O3515">
        <v>56.534161490683204</v>
      </c>
      <c r="P3515">
        <v>15.1645207439198</v>
      </c>
    </row>
    <row r="3516" spans="1:17" hidden="1" x14ac:dyDescent="0.3">
      <c r="A3516" t="s">
        <v>7196</v>
      </c>
      <c r="B3516" t="s">
        <v>7197</v>
      </c>
      <c r="C3516" t="str">
        <f>IFERROR(VLOOKUP(Table1[[#This Row],[Ticker]],[1]!Table1[[Symbol]:[Industry]],2,FALSE),"-")</f>
        <v>-</v>
      </c>
      <c r="D3516" t="s">
        <v>647</v>
      </c>
      <c r="E3516">
        <v>40.9454487</v>
      </c>
      <c r="F3516">
        <v>80.73</v>
      </c>
      <c r="G3516">
        <v>104.987179402927</v>
      </c>
      <c r="H3516">
        <v>20.109827869258499</v>
      </c>
      <c r="I3516">
        <v>55.877982689017401</v>
      </c>
      <c r="J3516">
        <v>16.202115155830199</v>
      </c>
      <c r="K3516">
        <v>59.358203334571201</v>
      </c>
      <c r="L3516">
        <v>50.926191174371802</v>
      </c>
      <c r="M3516">
        <v>80.667966009500603</v>
      </c>
      <c r="N3516">
        <v>2.91960368869817</v>
      </c>
      <c r="O3516">
        <v>5.6608447912795699</v>
      </c>
      <c r="P3516">
        <v>152.28125</v>
      </c>
      <c r="Q3516">
        <v>4.5255464400332998E-2</v>
      </c>
    </row>
    <row r="3517" spans="1:17" hidden="1" x14ac:dyDescent="0.3">
      <c r="A3517" t="s">
        <v>7198</v>
      </c>
      <c r="B3517" t="s">
        <v>7199</v>
      </c>
      <c r="C3517" t="str">
        <f>IFERROR(VLOOKUP(Table1[[#This Row],[Ticker]],[1]!Table1[[Symbol]:[Industry]],2,FALSE),"-")</f>
        <v>-</v>
      </c>
      <c r="E3517">
        <v>40.869570885000002</v>
      </c>
      <c r="F3517">
        <v>78.45</v>
      </c>
      <c r="G3517">
        <v>11.480386196134001</v>
      </c>
      <c r="H3517">
        <v>46.221983594672103</v>
      </c>
      <c r="I3517">
        <v>26.390854621436599</v>
      </c>
      <c r="J3517">
        <v>-4.3737919559259</v>
      </c>
      <c r="K3517">
        <v>73.292885275177397</v>
      </c>
      <c r="L3517">
        <v>62.533303753050603</v>
      </c>
      <c r="M3517">
        <v>40.673878300045203</v>
      </c>
      <c r="N3517">
        <v>0.92332915266975502</v>
      </c>
      <c r="O3517">
        <v>55.411089866156701</v>
      </c>
      <c r="P3517">
        <v>137.72727272727201</v>
      </c>
      <c r="Q3517">
        <v>4.8381243994959001E-2</v>
      </c>
    </row>
    <row r="3518" spans="1:17" hidden="1" x14ac:dyDescent="0.3">
      <c r="A3518" t="s">
        <v>7200</v>
      </c>
      <c r="B3518" t="s">
        <v>7201</v>
      </c>
      <c r="C3518" t="str">
        <f>IFERROR(VLOOKUP(Table1[[#This Row],[Ticker]],[1]!Table1[[Symbol]:[Industry]],2,FALSE),"-")</f>
        <v>-</v>
      </c>
      <c r="D3518" t="s">
        <v>253</v>
      </c>
      <c r="E3518">
        <v>40.814980159999998</v>
      </c>
      <c r="F3518">
        <v>73.400000000000006</v>
      </c>
      <c r="G3518">
        <v>-8.0794475939143506</v>
      </c>
      <c r="H3518">
        <v>-10.837037878409401</v>
      </c>
      <c r="I3518">
        <v>-25.5172109024378</v>
      </c>
      <c r="J3518">
        <v>-7.4191360854805604</v>
      </c>
      <c r="K3518">
        <v>78.6954894263759</v>
      </c>
      <c r="L3518">
        <v>74.928822060906796</v>
      </c>
      <c r="M3518">
        <v>46.417419586687899</v>
      </c>
      <c r="N3518">
        <v>1.38535768760417</v>
      </c>
      <c r="O3518">
        <v>55.313351498637502</v>
      </c>
      <c r="P3518">
        <v>67.771428571428601</v>
      </c>
      <c r="Q3518">
        <v>3.0337609466201999E-2</v>
      </c>
    </row>
    <row r="3519" spans="1:17" hidden="1" x14ac:dyDescent="0.3">
      <c r="A3519" t="s">
        <v>7202</v>
      </c>
      <c r="B3519" t="s">
        <v>7203</v>
      </c>
      <c r="C3519" t="str">
        <f>IFERROR(VLOOKUP(Table1[[#This Row],[Ticker]],[1]!Table1[[Symbol]:[Industry]],2,FALSE),"-")</f>
        <v>-</v>
      </c>
      <c r="E3519">
        <v>40.802999999999997</v>
      </c>
      <c r="F3519">
        <v>50.75</v>
      </c>
      <c r="G3519">
        <v>-50.595998957174103</v>
      </c>
      <c r="H3519">
        <v>-5.9685807270174296</v>
      </c>
      <c r="I3519">
        <v>-47.283533051923399</v>
      </c>
      <c r="J3519">
        <v>-3.4428718955940698</v>
      </c>
      <c r="K3519">
        <v>51.268301980937899</v>
      </c>
      <c r="L3519">
        <v>56.564968746777602</v>
      </c>
      <c r="M3519">
        <v>52.984058688862604</v>
      </c>
      <c r="N3519">
        <v>0.69865196892223902</v>
      </c>
      <c r="O3519">
        <v>63.546798029556598</v>
      </c>
      <c r="P3519">
        <v>17.722106239851499</v>
      </c>
    </row>
    <row r="3520" spans="1:17" hidden="1" x14ac:dyDescent="0.3">
      <c r="A3520" t="s">
        <v>7204</v>
      </c>
      <c r="B3520" t="s">
        <v>7205</v>
      </c>
      <c r="C3520" t="str">
        <f>IFERROR(VLOOKUP(Table1[[#This Row],[Ticker]],[1]!Table1[[Symbol]:[Industry]],2,FALSE),"-")</f>
        <v>-</v>
      </c>
      <c r="D3520" t="s">
        <v>1465</v>
      </c>
      <c r="E3520">
        <v>40.57815678</v>
      </c>
      <c r="F3520">
        <v>25.98</v>
      </c>
      <c r="G3520">
        <v>39.282417498165401</v>
      </c>
      <c r="H3520">
        <v>-1.1442044045089299</v>
      </c>
      <c r="I3520">
        <v>-29.179566396967601</v>
      </c>
      <c r="J3520">
        <v>3.89613697042167</v>
      </c>
      <c r="K3520">
        <v>24.570119940965899</v>
      </c>
      <c r="L3520">
        <v>24.4221112916414</v>
      </c>
      <c r="M3520">
        <v>68.352720559891296</v>
      </c>
      <c r="N3520">
        <v>1.33396850084491</v>
      </c>
      <c r="O3520">
        <v>69.3610469591993</v>
      </c>
      <c r="P3520">
        <v>72.052980132450301</v>
      </c>
      <c r="Q3520">
        <v>7.0509769988215995E-2</v>
      </c>
    </row>
    <row r="3521" spans="1:17" hidden="1" x14ac:dyDescent="0.3">
      <c r="A3521" t="s">
        <v>7206</v>
      </c>
      <c r="B3521" t="s">
        <v>7207</v>
      </c>
      <c r="C3521" t="str">
        <f>IFERROR(VLOOKUP(Table1[[#This Row],[Ticker]],[1]!Table1[[Symbol]:[Industry]],2,FALSE),"-")</f>
        <v>-</v>
      </c>
      <c r="D3521" t="s">
        <v>253</v>
      </c>
      <c r="E3521">
        <v>40.530938800000001</v>
      </c>
      <c r="F3521">
        <v>20.68</v>
      </c>
      <c r="G3521">
        <v>91.785346745574103</v>
      </c>
      <c r="H3521">
        <v>3.9933480296995301</v>
      </c>
      <c r="I3521">
        <v>-9.3427453261906006</v>
      </c>
      <c r="J3521">
        <v>3.04254921585567</v>
      </c>
      <c r="K3521">
        <v>18.4468000960997</v>
      </c>
      <c r="L3521">
        <v>16.873004201868401</v>
      </c>
      <c r="M3521">
        <v>75.564710077645401</v>
      </c>
      <c r="N3521">
        <v>1.3560177727349201</v>
      </c>
      <c r="O3521">
        <v>14.7969052224371</v>
      </c>
      <c r="P3521">
        <v>123.567567567567</v>
      </c>
      <c r="Q3521">
        <v>5.1503887265598E-2</v>
      </c>
    </row>
    <row r="3522" spans="1:17" hidden="1" x14ac:dyDescent="0.3">
      <c r="A3522" t="s">
        <v>7208</v>
      </c>
      <c r="B3522" t="s">
        <v>7209</v>
      </c>
      <c r="C3522" t="str">
        <f>IFERROR(VLOOKUP(Table1[[#This Row],[Ticker]],[1]!Table1[[Symbol]:[Industry]],2,FALSE),"-")</f>
        <v>-</v>
      </c>
      <c r="E3522">
        <v>40.489073818999998</v>
      </c>
      <c r="F3522">
        <v>58.13</v>
      </c>
      <c r="G3522">
        <v>-26.319425084706001</v>
      </c>
      <c r="H3522">
        <v>-1.2855684457518699</v>
      </c>
      <c r="I3522">
        <v>-24.632981756373201</v>
      </c>
      <c r="J3522">
        <v>0.66535360989673398</v>
      </c>
      <c r="K3522">
        <v>56.812847478323697</v>
      </c>
      <c r="L3522">
        <v>57.055137194992902</v>
      </c>
      <c r="M3522">
        <v>59.5115373413364</v>
      </c>
      <c r="N3522">
        <v>1.34041065282998</v>
      </c>
      <c r="O3522">
        <v>47.944262859108797</v>
      </c>
      <c r="P3522">
        <v>51.696242171189901</v>
      </c>
      <c r="Q3522">
        <v>0.117455486368878</v>
      </c>
    </row>
    <row r="3523" spans="1:17" hidden="1" x14ac:dyDescent="0.3">
      <c r="A3523" t="s">
        <v>7210</v>
      </c>
      <c r="B3523" t="s">
        <v>7211</v>
      </c>
      <c r="C3523" t="str">
        <f>IFERROR(VLOOKUP(Table1[[#This Row],[Ticker]],[1]!Table1[[Symbol]:[Industry]],2,FALSE),"-")</f>
        <v>-</v>
      </c>
      <c r="D3523" t="s">
        <v>1391</v>
      </c>
      <c r="E3523">
        <v>40.4799516</v>
      </c>
      <c r="F3523">
        <v>76.78</v>
      </c>
      <c r="G3523">
        <v>-53.270152044503099</v>
      </c>
      <c r="H3523">
        <v>4.4298112048448797</v>
      </c>
      <c r="I3523">
        <v>-31.6093085237639</v>
      </c>
      <c r="J3523">
        <v>4.5892849671510199</v>
      </c>
      <c r="K3523">
        <v>78.940680193244205</v>
      </c>
      <c r="L3523">
        <v>87.833058822202503</v>
      </c>
      <c r="M3523">
        <v>48.710969448158899</v>
      </c>
      <c r="N3523">
        <v>1.7014105100197801</v>
      </c>
      <c r="O3523">
        <v>56.394894503777003</v>
      </c>
      <c r="P3523">
        <v>18.123076923076901</v>
      </c>
      <c r="Q3523">
        <v>9.9200914324619999E-2</v>
      </c>
    </row>
    <row r="3524" spans="1:17" hidden="1" x14ac:dyDescent="0.3">
      <c r="A3524" t="s">
        <v>7212</v>
      </c>
      <c r="B3524" t="s">
        <v>7213</v>
      </c>
      <c r="C3524" t="str">
        <f>IFERROR(VLOOKUP(Table1[[#This Row],[Ticker]],[1]!Table1[[Symbol]:[Industry]],2,FALSE),"-")</f>
        <v>-</v>
      </c>
      <c r="D3524" t="s">
        <v>476</v>
      </c>
      <c r="E3524">
        <v>40.406185800000003</v>
      </c>
      <c r="F3524">
        <v>6</v>
      </c>
      <c r="G3524">
        <v>-58.254233117136899</v>
      </c>
      <c r="H3524">
        <v>-14.350533263294</v>
      </c>
      <c r="I3524">
        <v>-44.598207787173003</v>
      </c>
      <c r="J3524">
        <v>-6.4436272054221702</v>
      </c>
      <c r="K3524">
        <v>6.8769990041694502</v>
      </c>
      <c r="L3524">
        <v>9.4741715374926692</v>
      </c>
      <c r="M3524">
        <v>40.529154196113602</v>
      </c>
      <c r="N3524">
        <v>0.399947334690818</v>
      </c>
      <c r="O3524">
        <v>83.3333333333333</v>
      </c>
      <c r="P3524">
        <v>12.3595505617977</v>
      </c>
      <c r="Q3524">
        <v>-0.22081657199763</v>
      </c>
    </row>
    <row r="3525" spans="1:17" hidden="1" x14ac:dyDescent="0.3">
      <c r="A3525" t="s">
        <v>7214</v>
      </c>
      <c r="B3525" t="s">
        <v>7215</v>
      </c>
      <c r="C3525" t="str">
        <f>IFERROR(VLOOKUP(Table1[[#This Row],[Ticker]],[1]!Table1[[Symbol]:[Industry]],2,FALSE),"-")</f>
        <v>-</v>
      </c>
      <c r="D3525" t="s">
        <v>647</v>
      </c>
      <c r="E3525">
        <v>40.405719050000002</v>
      </c>
      <c r="F3525">
        <v>28.54</v>
      </c>
      <c r="G3525">
        <v>78.187179402927299</v>
      </c>
      <c r="H3525">
        <v>16.614773125475701</v>
      </c>
      <c r="I3525">
        <v>13.9105641426515</v>
      </c>
      <c r="J3525">
        <v>-9.7173816995156397</v>
      </c>
      <c r="K3525">
        <v>25.617223574907101</v>
      </c>
      <c r="L3525">
        <v>21.479361172817999</v>
      </c>
      <c r="M3525">
        <v>48.446967829513603</v>
      </c>
      <c r="N3525">
        <v>0.44817196420865701</v>
      </c>
      <c r="O3525">
        <v>28.7666433076384</v>
      </c>
      <c r="P3525">
        <v>117.862595419847</v>
      </c>
      <c r="Q3525">
        <v>5.6752460112833997E-2</v>
      </c>
    </row>
    <row r="3526" spans="1:17" hidden="1" x14ac:dyDescent="0.3">
      <c r="A3526" t="s">
        <v>7216</v>
      </c>
      <c r="B3526" t="s">
        <v>7217</v>
      </c>
      <c r="C3526" t="str">
        <f>IFERROR(VLOOKUP(Table1[[#This Row],[Ticker]],[1]!Table1[[Symbol]:[Industry]],2,FALSE),"-")</f>
        <v>-</v>
      </c>
      <c r="D3526" t="s">
        <v>1391</v>
      </c>
      <c r="E3526">
        <v>40.347568875</v>
      </c>
      <c r="F3526">
        <v>37.549999999999997</v>
      </c>
      <c r="G3526">
        <v>-24.9997221673522</v>
      </c>
      <c r="H3526">
        <v>-0.47207638225981702</v>
      </c>
      <c r="I3526">
        <v>-27.260400180908999</v>
      </c>
      <c r="J3526">
        <v>-1.0507150328489701</v>
      </c>
      <c r="K3526">
        <v>36.197661991253398</v>
      </c>
      <c r="L3526">
        <v>37.6548862145032</v>
      </c>
      <c r="M3526">
        <v>46.6764294634471</v>
      </c>
      <c r="N3526">
        <v>0.81914893617021201</v>
      </c>
      <c r="O3526">
        <v>39.6804260985353</v>
      </c>
      <c r="P3526">
        <v>29.706390328151901</v>
      </c>
    </row>
    <row r="3527" spans="1:17" hidden="1" x14ac:dyDescent="0.3">
      <c r="A3527" t="s">
        <v>7218</v>
      </c>
      <c r="B3527" t="s">
        <v>7219</v>
      </c>
      <c r="C3527" t="str">
        <f>IFERROR(VLOOKUP(Table1[[#This Row],[Ticker]],[1]!Table1[[Symbol]:[Industry]],2,FALSE),"-")</f>
        <v>-</v>
      </c>
      <c r="E3527">
        <v>40.225219199999998</v>
      </c>
      <c r="F3527">
        <v>151.05000000000001</v>
      </c>
      <c r="G3527">
        <v>90.146581766530304</v>
      </c>
      <c r="H3527">
        <v>32.774139806317102</v>
      </c>
      <c r="I3527">
        <v>132.32486913590299</v>
      </c>
      <c r="J3527">
        <v>2.41069029771523</v>
      </c>
      <c r="K3527">
        <v>117.19681095372999</v>
      </c>
      <c r="L3527">
        <v>87.081548130675003</v>
      </c>
      <c r="M3527">
        <v>86.846118064779105</v>
      </c>
      <c r="N3527">
        <v>2.1589645060167801</v>
      </c>
      <c r="O3527">
        <v>1.95299569678912</v>
      </c>
      <c r="P3527">
        <v>202.1</v>
      </c>
    </row>
    <row r="3528" spans="1:17" hidden="1" x14ac:dyDescent="0.3">
      <c r="A3528" t="s">
        <v>7220</v>
      </c>
      <c r="B3528" t="s">
        <v>7221</v>
      </c>
      <c r="C3528" t="str">
        <f>IFERROR(VLOOKUP(Table1[[#This Row],[Ticker]],[1]!Table1[[Symbol]:[Industry]],2,FALSE),"-")</f>
        <v>-</v>
      </c>
      <c r="D3528" t="s">
        <v>901</v>
      </c>
      <c r="E3528">
        <v>40.198823468999997</v>
      </c>
      <c r="F3528">
        <v>78.47</v>
      </c>
      <c r="G3528">
        <v>-18.117880120882202</v>
      </c>
      <c r="H3528">
        <v>6.0127460690574797</v>
      </c>
      <c r="I3528">
        <v>-15.441208560568199</v>
      </c>
      <c r="J3528">
        <v>11.9927632280205</v>
      </c>
      <c r="K3528">
        <v>73.0915230894622</v>
      </c>
      <c r="L3528">
        <v>74.803760758461294</v>
      </c>
      <c r="M3528">
        <v>60.374749666146798</v>
      </c>
      <c r="N3528">
        <v>2.199597411774</v>
      </c>
      <c r="O3528">
        <v>11.571301134191399</v>
      </c>
      <c r="P3528">
        <v>26.564516129032199</v>
      </c>
      <c r="Q3528">
        <v>-1.2762946207529E-2</v>
      </c>
    </row>
    <row r="3529" spans="1:17" hidden="1" x14ac:dyDescent="0.3">
      <c r="A3529" t="s">
        <v>7222</v>
      </c>
      <c r="B3529" t="s">
        <v>7223</v>
      </c>
      <c r="C3529" t="str">
        <f>IFERROR(VLOOKUP(Table1[[#This Row],[Ticker]],[1]!Table1[[Symbol]:[Industry]],2,FALSE),"-")</f>
        <v>-</v>
      </c>
      <c r="D3529" t="s">
        <v>557</v>
      </c>
      <c r="E3529">
        <v>40.105761751999999</v>
      </c>
      <c r="F3529">
        <v>50.23</v>
      </c>
      <c r="G3529">
        <v>-1.2150576068419101</v>
      </c>
      <c r="H3529">
        <v>-5.5038340967947601</v>
      </c>
      <c r="I3529">
        <v>-8.9009046148342001</v>
      </c>
      <c r="J3529">
        <v>-4.5239974755970698</v>
      </c>
      <c r="K3529">
        <v>51.230623147925002</v>
      </c>
      <c r="L3529">
        <v>51.007186006788601</v>
      </c>
      <c r="M3529">
        <v>43.113614598277501</v>
      </c>
      <c r="N3529">
        <v>0.75561098665260995</v>
      </c>
      <c r="O3529">
        <v>21.4413696993828</v>
      </c>
      <c r="P3529">
        <v>39.5665462628507</v>
      </c>
      <c r="Q3529">
        <v>4.2394322116774998E-2</v>
      </c>
    </row>
    <row r="3530" spans="1:17" hidden="1" x14ac:dyDescent="0.3">
      <c r="A3530" t="s">
        <v>7224</v>
      </c>
      <c r="B3530" t="s">
        <v>7225</v>
      </c>
      <c r="C3530" t="str">
        <f>IFERROR(VLOOKUP(Table1[[#This Row],[Ticker]],[1]!Table1[[Symbol]:[Industry]],2,FALSE),"-")</f>
        <v>-</v>
      </c>
      <c r="D3530" t="s">
        <v>75</v>
      </c>
      <c r="E3530">
        <v>40.043464999999998</v>
      </c>
      <c r="F3530">
        <v>0.7</v>
      </c>
      <c r="G3530">
        <v>-24.846918186725802</v>
      </c>
      <c r="H3530">
        <v>-36.553332872394797</v>
      </c>
      <c r="I3530">
        <v>-55.252071527456501</v>
      </c>
      <c r="J3530">
        <v>-12.0263247889465</v>
      </c>
      <c r="K3530">
        <v>1.0316590961793399</v>
      </c>
      <c r="L3530">
        <v>1.0299727692718701</v>
      </c>
      <c r="M3530">
        <v>25.434785872821099</v>
      </c>
      <c r="N3530">
        <v>1.8082103997696399</v>
      </c>
      <c r="O3530">
        <v>158.57142857142799</v>
      </c>
      <c r="P3530">
        <v>20.987654320987598</v>
      </c>
      <c r="Q3530">
        <v>9.0796244090348005E-2</v>
      </c>
    </row>
    <row r="3531" spans="1:17" hidden="1" x14ac:dyDescent="0.3">
      <c r="A3531" t="s">
        <v>7226</v>
      </c>
      <c r="B3531" t="s">
        <v>7227</v>
      </c>
      <c r="C3531" t="str">
        <f>IFERROR(VLOOKUP(Table1[[#This Row],[Ticker]],[1]!Table1[[Symbol]:[Industry]],2,FALSE),"-")</f>
        <v>-</v>
      </c>
      <c r="D3531" t="s">
        <v>409</v>
      </c>
      <c r="E3531">
        <v>40.007964149999999</v>
      </c>
      <c r="F3531">
        <v>130.13999999999999</v>
      </c>
      <c r="G3531">
        <v>-25.669963454215502</v>
      </c>
      <c r="H3531">
        <v>111.116528646126</v>
      </c>
      <c r="I3531">
        <v>126.216877370977</v>
      </c>
      <c r="J3531">
        <v>65.185058467221197</v>
      </c>
      <c r="M3531">
        <v>100</v>
      </c>
      <c r="N3531">
        <v>1.27193686628546</v>
      </c>
      <c r="O3531">
        <v>0</v>
      </c>
    </row>
    <row r="3532" spans="1:17" hidden="1" x14ac:dyDescent="0.3">
      <c r="A3532" t="s">
        <v>7228</v>
      </c>
      <c r="B3532" t="s">
        <v>7229</v>
      </c>
      <c r="C3532" t="str">
        <f>IFERROR(VLOOKUP(Table1[[#This Row],[Ticker]],[1]!Table1[[Symbol]:[Industry]],2,FALSE),"-")</f>
        <v>-</v>
      </c>
      <c r="D3532" t="s">
        <v>97</v>
      </c>
      <c r="E3532">
        <v>39.942</v>
      </c>
      <c r="F3532">
        <v>1.26</v>
      </c>
      <c r="G3532">
        <v>22.565330663431499</v>
      </c>
      <c r="H3532">
        <v>41.376214216030696</v>
      </c>
      <c r="I3532">
        <v>8.7351255461602992</v>
      </c>
      <c r="J3532">
        <v>8.86664033905185</v>
      </c>
      <c r="K3532">
        <v>0.95751110709679499</v>
      </c>
      <c r="L3532">
        <v>0.97647224514049002</v>
      </c>
      <c r="M3532">
        <v>71.110255614528498</v>
      </c>
      <c r="N3532">
        <v>1.0778663339957599</v>
      </c>
      <c r="O3532">
        <v>5.55555555555555</v>
      </c>
      <c r="P3532">
        <v>80</v>
      </c>
      <c r="Q3532">
        <v>1.5255124073673E-2</v>
      </c>
    </row>
    <row r="3533" spans="1:17" hidden="1" x14ac:dyDescent="0.3">
      <c r="A3533" t="s">
        <v>7230</v>
      </c>
      <c r="B3533" t="s">
        <v>7231</v>
      </c>
      <c r="C3533" t="str">
        <f>IFERROR(VLOOKUP(Table1[[#This Row],[Ticker]],[1]!Table1[[Symbol]:[Industry]],2,FALSE),"-")</f>
        <v>-</v>
      </c>
      <c r="D3533" t="s">
        <v>21</v>
      </c>
      <c r="E3533">
        <v>39.936462749999997</v>
      </c>
      <c r="F3533">
        <v>157.9</v>
      </c>
      <c r="G3533">
        <v>66.891012155540494</v>
      </c>
      <c r="H3533">
        <v>-12.851811681039299</v>
      </c>
      <c r="I3533">
        <v>6.2202445937793502</v>
      </c>
      <c r="J3533">
        <v>4.1059429305975002</v>
      </c>
      <c r="K3533">
        <v>161.99490140194899</v>
      </c>
      <c r="L3533">
        <v>132.739778350866</v>
      </c>
      <c r="M3533">
        <v>40.869692579147902</v>
      </c>
      <c r="N3533">
        <v>0.21772111696600299</v>
      </c>
      <c r="O3533">
        <v>54.496516782773803</v>
      </c>
      <c r="P3533">
        <v>124.89673835635899</v>
      </c>
      <c r="Q3533">
        <v>0.13360321262061101</v>
      </c>
    </row>
    <row r="3534" spans="1:17" hidden="1" x14ac:dyDescent="0.3">
      <c r="A3534" t="s">
        <v>7232</v>
      </c>
      <c r="B3534" t="s">
        <v>7233</v>
      </c>
      <c r="C3534" t="str">
        <f>IFERROR(VLOOKUP(Table1[[#This Row],[Ticker]],[1]!Table1[[Symbol]:[Industry]],2,FALSE),"-")</f>
        <v>-</v>
      </c>
      <c r="D3534" t="s">
        <v>1391</v>
      </c>
      <c r="E3534">
        <v>39.9342386</v>
      </c>
      <c r="F3534">
        <v>26.25</v>
      </c>
      <c r="G3534">
        <v>52.296138240699698</v>
      </c>
      <c r="H3534">
        <v>16.035765191371201</v>
      </c>
      <c r="I3534">
        <v>15.5467197490588</v>
      </c>
      <c r="J3534">
        <v>20.636031955102801</v>
      </c>
      <c r="K3534">
        <v>21.443344573389901</v>
      </c>
      <c r="L3534">
        <v>20.104331158370702</v>
      </c>
      <c r="M3534">
        <v>85.391087552196396</v>
      </c>
      <c r="N3534">
        <v>2.1679506933744199</v>
      </c>
      <c r="O3534">
        <v>16.571428571428498</v>
      </c>
      <c r="P3534">
        <v>94.4444444444444</v>
      </c>
    </row>
    <row r="3535" spans="1:17" hidden="1" x14ac:dyDescent="0.3">
      <c r="A3535" t="s">
        <v>7234</v>
      </c>
      <c r="B3535" t="s">
        <v>7235</v>
      </c>
      <c r="C3535" t="str">
        <f>IFERROR(VLOOKUP(Table1[[#This Row],[Ticker]],[1]!Table1[[Symbol]:[Industry]],2,FALSE),"-")</f>
        <v>-</v>
      </c>
      <c r="E3535">
        <v>39.9</v>
      </c>
      <c r="F3535">
        <v>199.5</v>
      </c>
      <c r="G3535">
        <v>4.3398117168499502</v>
      </c>
      <c r="H3535">
        <v>-6.0662917316297902</v>
      </c>
      <c r="I3535">
        <v>-19.7511129859497</v>
      </c>
      <c r="J3535">
        <v>-1.3111316995156399</v>
      </c>
      <c r="K3535">
        <v>196.13827668448999</v>
      </c>
      <c r="L3535">
        <v>192.57872394262299</v>
      </c>
      <c r="M3535">
        <v>87.753792512325703</v>
      </c>
      <c r="N3535">
        <v>0.93126385809312595</v>
      </c>
      <c r="O3535">
        <v>21.303258145363401</v>
      </c>
      <c r="P3535">
        <v>32.867132867132803</v>
      </c>
    </row>
    <row r="3536" spans="1:17" hidden="1" x14ac:dyDescent="0.3">
      <c r="A3536" t="s">
        <v>7236</v>
      </c>
      <c r="B3536" t="s">
        <v>7237</v>
      </c>
      <c r="C3536" t="str">
        <f>IFERROR(VLOOKUP(Table1[[#This Row],[Ticker]],[1]!Table1[[Symbol]:[Industry]],2,FALSE),"-")</f>
        <v>-</v>
      </c>
      <c r="D3536" t="s">
        <v>125</v>
      </c>
      <c r="E3536">
        <v>39.882856239320702</v>
      </c>
      <c r="F3536">
        <v>31.7</v>
      </c>
      <c r="M3536">
        <v>8.5813433096764804</v>
      </c>
      <c r="N3536">
        <v>1</v>
      </c>
    </row>
    <row r="3537" spans="1:17" hidden="1" x14ac:dyDescent="0.3">
      <c r="A3537" t="s">
        <v>7238</v>
      </c>
      <c r="B3537" t="s">
        <v>7239</v>
      </c>
      <c r="C3537" t="str">
        <f>IFERROR(VLOOKUP(Table1[[#This Row],[Ticker]],[1]!Table1[[Symbol]:[Industry]],2,FALSE),"-")</f>
        <v>-</v>
      </c>
      <c r="D3537" t="s">
        <v>647</v>
      </c>
      <c r="E3537">
        <v>39.777050750000001</v>
      </c>
      <c r="F3537">
        <v>38.770000000000003</v>
      </c>
      <c r="G3537">
        <v>18.617345812624698</v>
      </c>
      <c r="H3537">
        <v>1.7246102146510001</v>
      </c>
      <c r="I3537">
        <v>7.95406773558219</v>
      </c>
      <c r="J3537">
        <v>-7.2235545390218103</v>
      </c>
      <c r="K3537">
        <v>36.626034442790001</v>
      </c>
      <c r="L3537">
        <v>34.2434498106999</v>
      </c>
      <c r="M3537">
        <v>67.308757355976795</v>
      </c>
      <c r="N3537">
        <v>1.0923746927243201</v>
      </c>
      <c r="O3537">
        <v>12.973948929584701</v>
      </c>
      <c r="P3537">
        <v>75.429864253393603</v>
      </c>
      <c r="Q3537">
        <v>2.7630610949452999E-2</v>
      </c>
    </row>
    <row r="3538" spans="1:17" hidden="1" x14ac:dyDescent="0.3">
      <c r="A3538" t="s">
        <v>7240</v>
      </c>
      <c r="B3538" t="s">
        <v>7241</v>
      </c>
      <c r="C3538" t="str">
        <f>IFERROR(VLOOKUP(Table1[[#This Row],[Ticker]],[1]!Table1[[Symbol]:[Industry]],2,FALSE),"-")</f>
        <v>-</v>
      </c>
      <c r="D3538" t="s">
        <v>1533</v>
      </c>
      <c r="E3538">
        <v>39.756419999999999</v>
      </c>
      <c r="F3538">
        <v>126.5</v>
      </c>
      <c r="G3538">
        <v>-55.683794712859999</v>
      </c>
      <c r="H3538">
        <v>-11.0739282341116</v>
      </c>
      <c r="I3538">
        <v>-41.278705712484197</v>
      </c>
      <c r="J3538">
        <v>-0.65388963602358197</v>
      </c>
      <c r="K3538">
        <v>167.570436273757</v>
      </c>
      <c r="M3538">
        <v>35.165225783458197</v>
      </c>
      <c r="N3538">
        <v>0.52922971114167805</v>
      </c>
      <c r="O3538">
        <v>127.826086956521</v>
      </c>
      <c r="P3538">
        <v>5.1100955546323297</v>
      </c>
    </row>
    <row r="3539" spans="1:17" hidden="1" x14ac:dyDescent="0.3">
      <c r="A3539" t="s">
        <v>7242</v>
      </c>
      <c r="B3539" t="s">
        <v>7243</v>
      </c>
      <c r="C3539" t="str">
        <f>IFERROR(VLOOKUP(Table1[[#This Row],[Ticker]],[1]!Table1[[Symbol]:[Industry]],2,FALSE),"-")</f>
        <v>-</v>
      </c>
      <c r="D3539" t="s">
        <v>6480</v>
      </c>
      <c r="E3539">
        <v>39.751792000000002</v>
      </c>
      <c r="F3539">
        <v>177.4</v>
      </c>
      <c r="G3539">
        <v>38.285674253732601</v>
      </c>
      <c r="H3539">
        <v>32.022368062184597</v>
      </c>
      <c r="I3539">
        <v>36.568458879493598</v>
      </c>
      <c r="J3539">
        <v>-5.9185870773552303</v>
      </c>
      <c r="K3539">
        <v>139.306656334286</v>
      </c>
      <c r="L3539">
        <v>120.648011435665</v>
      </c>
      <c r="M3539">
        <v>66.465840510490196</v>
      </c>
      <c r="N3539">
        <v>2.6025773195876201</v>
      </c>
      <c r="O3539">
        <v>16.882750845546699</v>
      </c>
      <c r="P3539">
        <v>77.222777222777196</v>
      </c>
    </row>
    <row r="3540" spans="1:17" hidden="1" x14ac:dyDescent="0.3">
      <c r="A3540" t="s">
        <v>7244</v>
      </c>
      <c r="B3540" t="s">
        <v>7245</v>
      </c>
      <c r="C3540" t="str">
        <f>IFERROR(VLOOKUP(Table1[[#This Row],[Ticker]],[1]!Table1[[Symbol]:[Industry]],2,FALSE),"-")</f>
        <v>-</v>
      </c>
      <c r="E3540">
        <v>39.726080239999902</v>
      </c>
      <c r="F3540">
        <v>58.19</v>
      </c>
      <c r="G3540">
        <v>103.42452473476</v>
      </c>
      <c r="H3540">
        <v>39.8172837191102</v>
      </c>
      <c r="I3540">
        <v>71.665021805198293</v>
      </c>
      <c r="J3540">
        <v>15.987746505612501</v>
      </c>
      <c r="K3540">
        <v>46.657917125623896</v>
      </c>
      <c r="L3540">
        <v>36.723640915511297</v>
      </c>
      <c r="M3540">
        <v>60.602892472173203</v>
      </c>
      <c r="N3540">
        <v>0.86527109517883005</v>
      </c>
      <c r="O3540">
        <v>11.273414676061099</v>
      </c>
      <c r="P3540">
        <v>150.27956989247301</v>
      </c>
      <c r="Q3540">
        <v>5.6457563622434002E-2</v>
      </c>
    </row>
    <row r="3541" spans="1:17" hidden="1" x14ac:dyDescent="0.3">
      <c r="A3541" t="s">
        <v>7246</v>
      </c>
      <c r="B3541" t="s">
        <v>7247</v>
      </c>
      <c r="C3541" t="str">
        <f>IFERROR(VLOOKUP(Table1[[#This Row],[Ticker]],[1]!Table1[[Symbol]:[Industry]],2,FALSE),"-")</f>
        <v>-</v>
      </c>
      <c r="D3541" t="s">
        <v>384</v>
      </c>
      <c r="E3541">
        <v>39.551704999999998</v>
      </c>
      <c r="F3541">
        <v>109.75</v>
      </c>
      <c r="G3541">
        <v>-43.151166461734299</v>
      </c>
      <c r="H3541">
        <v>78.864343370826603</v>
      </c>
      <c r="I3541">
        <v>16.947742368590198</v>
      </c>
      <c r="J3541">
        <v>41.635136286095801</v>
      </c>
      <c r="K3541">
        <v>78.640327335554304</v>
      </c>
      <c r="M3541">
        <v>70.311867480048406</v>
      </c>
      <c r="N3541">
        <v>3.3673257023933401</v>
      </c>
      <c r="O3541">
        <v>27.562642369020502</v>
      </c>
      <c r="P3541">
        <v>102.865064695009</v>
      </c>
    </row>
    <row r="3542" spans="1:17" hidden="1" x14ac:dyDescent="0.3">
      <c r="A3542" t="s">
        <v>7248</v>
      </c>
      <c r="B3542" t="s">
        <v>7249</v>
      </c>
      <c r="C3542" t="str">
        <f>IFERROR(VLOOKUP(Table1[[#This Row],[Ticker]],[1]!Table1[[Symbol]:[Industry]],2,FALSE),"-")</f>
        <v>-</v>
      </c>
      <c r="D3542" t="s">
        <v>49</v>
      </c>
      <c r="E3542">
        <v>39.498856799999999</v>
      </c>
      <c r="F3542">
        <v>56.81</v>
      </c>
      <c r="G3542">
        <v>-5.99023315501623</v>
      </c>
      <c r="H3542">
        <v>-7.1780320044931498</v>
      </c>
      <c r="I3542">
        <v>5.0299054847478102</v>
      </c>
      <c r="J3542">
        <v>-3.3044712932830298</v>
      </c>
      <c r="K3542">
        <v>59.753583723529701</v>
      </c>
      <c r="L3542">
        <v>56.791637336255299</v>
      </c>
      <c r="M3542">
        <v>41.944123861657303</v>
      </c>
      <c r="N3542">
        <v>0.84599030419947696</v>
      </c>
      <c r="O3542">
        <v>38.179897905298297</v>
      </c>
      <c r="P3542">
        <v>40.271604938271601</v>
      </c>
      <c r="Q3542">
        <v>9.6567802495534996E-2</v>
      </c>
    </row>
    <row r="3543" spans="1:17" hidden="1" x14ac:dyDescent="0.3">
      <c r="A3543" t="s">
        <v>7250</v>
      </c>
      <c r="B3543" t="s">
        <v>7251</v>
      </c>
      <c r="C3543" t="str">
        <f>IFERROR(VLOOKUP(Table1[[#This Row],[Ticker]],[1]!Table1[[Symbol]:[Industry]],2,FALSE),"-")</f>
        <v>-</v>
      </c>
      <c r="D3543" t="s">
        <v>800</v>
      </c>
      <c r="E3543">
        <v>39.493769999999998</v>
      </c>
      <c r="F3543">
        <v>139.9</v>
      </c>
      <c r="G3543">
        <v>-72.1197242197657</v>
      </c>
      <c r="H3543">
        <v>-15.0340421942256</v>
      </c>
      <c r="I3543">
        <v>-57.714635219389898</v>
      </c>
      <c r="J3543">
        <v>-8.0274592188954905</v>
      </c>
      <c r="M3543">
        <v>43.899418139207597</v>
      </c>
      <c r="O3543">
        <v>106.39742673338</v>
      </c>
      <c r="P3543">
        <v>11.9199999999999</v>
      </c>
    </row>
    <row r="3544" spans="1:17" hidden="1" x14ac:dyDescent="0.3">
      <c r="A3544" t="s">
        <v>7252</v>
      </c>
      <c r="B3544" t="s">
        <v>7253</v>
      </c>
      <c r="C3544" t="str">
        <f>IFERROR(VLOOKUP(Table1[[#This Row],[Ticker]],[1]!Table1[[Symbol]:[Industry]],2,FALSE),"-")</f>
        <v>-</v>
      </c>
      <c r="E3544">
        <v>39.437916000000001</v>
      </c>
      <c r="F3544">
        <v>149</v>
      </c>
      <c r="G3544">
        <v>-2.2745183196399701</v>
      </c>
      <c r="H3544">
        <v>7.2076621798316998</v>
      </c>
      <c r="I3544">
        <v>12.130570680735801</v>
      </c>
      <c r="J3544">
        <v>-5.8632150328489701</v>
      </c>
      <c r="K3544">
        <v>145.75482375318799</v>
      </c>
      <c r="M3544">
        <v>39.679908248576197</v>
      </c>
      <c r="N3544">
        <v>0.53693181818181801</v>
      </c>
      <c r="O3544">
        <v>14.1946308724832</v>
      </c>
      <c r="P3544">
        <v>33.992805755395601</v>
      </c>
    </row>
    <row r="3545" spans="1:17" hidden="1" x14ac:dyDescent="0.3">
      <c r="A3545" t="s">
        <v>7254</v>
      </c>
      <c r="B3545" t="s">
        <v>7255</v>
      </c>
      <c r="C3545" t="str">
        <f>IFERROR(VLOOKUP(Table1[[#This Row],[Ticker]],[1]!Table1[[Symbol]:[Industry]],2,FALSE),"-")</f>
        <v>-</v>
      </c>
      <c r="E3545">
        <v>39.428316180000003</v>
      </c>
      <c r="F3545">
        <v>59.58</v>
      </c>
      <c r="G3545">
        <v>-75.895527363989899</v>
      </c>
      <c r="H3545">
        <v>-9.9096947930477199</v>
      </c>
      <c r="I3545">
        <v>-61.490438363614103</v>
      </c>
      <c r="J3545">
        <v>1.47864359407062</v>
      </c>
      <c r="M3545">
        <v>67.167037917947397</v>
      </c>
      <c r="O3545">
        <v>100.906344410876</v>
      </c>
      <c r="P3545">
        <v>30.343469700284299</v>
      </c>
    </row>
    <row r="3546" spans="1:17" hidden="1" x14ac:dyDescent="0.3">
      <c r="A3546" t="s">
        <v>7256</v>
      </c>
      <c r="B3546" t="s">
        <v>7257</v>
      </c>
      <c r="C3546" t="str">
        <f>IFERROR(VLOOKUP(Table1[[#This Row],[Ticker]],[1]!Table1[[Symbol]:[Industry]],2,FALSE),"-")</f>
        <v>-</v>
      </c>
      <c r="E3546">
        <v>39.425839359999998</v>
      </c>
      <c r="F3546">
        <v>5.08</v>
      </c>
      <c r="G3546">
        <v>41.986802222352097</v>
      </c>
      <c r="H3546">
        <v>-13.6383914314862</v>
      </c>
      <c r="I3546">
        <v>-25.1631795385854</v>
      </c>
      <c r="J3546">
        <v>-8.0617851435500807</v>
      </c>
      <c r="K3546">
        <v>5.2985382616352004</v>
      </c>
      <c r="L3546">
        <v>4.9581091723899</v>
      </c>
      <c r="M3546">
        <v>44.2216606534299</v>
      </c>
      <c r="N3546">
        <v>1.7878135945142899</v>
      </c>
      <c r="O3546">
        <v>44.488188976377899</v>
      </c>
      <c r="P3546">
        <v>177.59562841530001</v>
      </c>
      <c r="Q3546">
        <v>7.1002289431747995E-2</v>
      </c>
    </row>
    <row r="3547" spans="1:17" hidden="1" x14ac:dyDescent="0.3">
      <c r="A3547" t="s">
        <v>7258</v>
      </c>
      <c r="B3547" t="s">
        <v>7259</v>
      </c>
      <c r="C3547" t="str">
        <f>IFERROR(VLOOKUP(Table1[[#This Row],[Ticker]],[1]!Table1[[Symbol]:[Industry]],2,FALSE),"-")</f>
        <v>-</v>
      </c>
      <c r="E3547">
        <v>39.249794527999903</v>
      </c>
      <c r="F3547">
        <v>96.08</v>
      </c>
      <c r="G3547">
        <v>124.73399797398299</v>
      </c>
      <c r="H3547">
        <v>41.441546144376403</v>
      </c>
      <c r="I3547">
        <v>107.098761909796</v>
      </c>
      <c r="J3547">
        <v>69.351583817725697</v>
      </c>
      <c r="K3547">
        <v>74.257046045721196</v>
      </c>
      <c r="L3547">
        <v>60.631137709278697</v>
      </c>
      <c r="M3547">
        <v>63.399080143643999</v>
      </c>
      <c r="N3547">
        <v>4.7006924279651496</v>
      </c>
      <c r="O3547">
        <v>21.3572023313905</v>
      </c>
      <c r="P3547">
        <v>169.88764044943801</v>
      </c>
    </row>
    <row r="3548" spans="1:17" hidden="1" x14ac:dyDescent="0.3">
      <c r="A3548" t="s">
        <v>7260</v>
      </c>
      <c r="B3548" t="s">
        <v>7261</v>
      </c>
      <c r="C3548" t="str">
        <f>IFERROR(VLOOKUP(Table1[[#This Row],[Ticker]],[1]!Table1[[Symbol]:[Industry]],2,FALSE),"-")</f>
        <v>-</v>
      </c>
      <c r="D3548" t="s">
        <v>140</v>
      </c>
      <c r="E3548">
        <v>39.245267841999997</v>
      </c>
      <c r="F3548">
        <v>6.82</v>
      </c>
      <c r="G3548">
        <v>13.513710015172199</v>
      </c>
      <c r="H3548">
        <v>-9.4802598769578292</v>
      </c>
      <c r="I3548">
        <v>-35.063757135403897</v>
      </c>
      <c r="J3548">
        <v>-5.2231767852829201</v>
      </c>
      <c r="K3548">
        <v>6.7723736288490199</v>
      </c>
      <c r="L3548">
        <v>6.5310474236140896</v>
      </c>
      <c r="M3548">
        <v>46.159049465939503</v>
      </c>
      <c r="N3548">
        <v>1.28462084759143</v>
      </c>
      <c r="O3548">
        <v>57.624633431085002</v>
      </c>
      <c r="P3548">
        <v>45.106382978723403</v>
      </c>
      <c r="Q3548">
        <v>-6.6314193934435994E-2</v>
      </c>
    </row>
    <row r="3549" spans="1:17" hidden="1" x14ac:dyDescent="0.3">
      <c r="A3549" t="s">
        <v>7262</v>
      </c>
      <c r="B3549" t="s">
        <v>7263</v>
      </c>
      <c r="C3549" t="str">
        <f>IFERROR(VLOOKUP(Table1[[#This Row],[Ticker]],[1]!Table1[[Symbol]:[Industry]],2,FALSE),"-")</f>
        <v>-</v>
      </c>
      <c r="E3549">
        <v>39.224206875</v>
      </c>
      <c r="F3549">
        <v>299.45</v>
      </c>
      <c r="G3549">
        <v>199.46575858704301</v>
      </c>
      <c r="H3549">
        <v>111.28297412278999</v>
      </c>
      <c r="I3549">
        <v>203.58109337288701</v>
      </c>
      <c r="J3549">
        <v>20.4402327839774</v>
      </c>
      <c r="K3549">
        <v>171.322174580564</v>
      </c>
      <c r="L3549">
        <v>124.735382640919</v>
      </c>
      <c r="M3549">
        <v>99.414488608398599</v>
      </c>
      <c r="N3549">
        <v>1.1002886002886001</v>
      </c>
      <c r="O3549">
        <v>0</v>
      </c>
      <c r="P3549">
        <v>297.94019933554802</v>
      </c>
    </row>
    <row r="3550" spans="1:17" hidden="1" x14ac:dyDescent="0.3">
      <c r="A3550" t="s">
        <v>7264</v>
      </c>
      <c r="B3550" t="s">
        <v>7265</v>
      </c>
      <c r="C3550" t="str">
        <f>IFERROR(VLOOKUP(Table1[[#This Row],[Ticker]],[1]!Table1[[Symbol]:[Industry]],2,FALSE),"-")</f>
        <v>-</v>
      </c>
      <c r="D3550" t="s">
        <v>156</v>
      </c>
      <c r="E3550">
        <v>39.204381785999999</v>
      </c>
      <c r="F3550">
        <v>97.59</v>
      </c>
      <c r="G3550">
        <v>212.245549011158</v>
      </c>
      <c r="H3550">
        <v>35.9879930621846</v>
      </c>
      <c r="I3550">
        <v>75.153463655042799</v>
      </c>
      <c r="J3550">
        <v>46.637809557314903</v>
      </c>
      <c r="K3550">
        <v>65.560325992988098</v>
      </c>
      <c r="L3550">
        <v>57.119242962483703</v>
      </c>
      <c r="M3550">
        <v>88.663036775024295</v>
      </c>
      <c r="N3550">
        <v>4.2918408267908896</v>
      </c>
      <c r="O3550">
        <v>1.4448201660005999</v>
      </c>
      <c r="P3550">
        <v>239.56158663882999</v>
      </c>
      <c r="Q3550">
        <v>0.110360683604684</v>
      </c>
    </row>
    <row r="3551" spans="1:17" hidden="1" x14ac:dyDescent="0.3">
      <c r="A3551" t="s">
        <v>7266</v>
      </c>
      <c r="B3551" t="s">
        <v>7267</v>
      </c>
      <c r="C3551" t="str">
        <f>IFERROR(VLOOKUP(Table1[[#This Row],[Ticker]],[1]!Table1[[Symbol]:[Industry]],2,FALSE),"-")</f>
        <v>-</v>
      </c>
      <c r="D3551" t="s">
        <v>713</v>
      </c>
      <c r="E3551">
        <v>39.201162959999998</v>
      </c>
      <c r="F3551">
        <v>53.66</v>
      </c>
      <c r="G3551">
        <v>-9.5717666260600005</v>
      </c>
      <c r="H3551">
        <v>-0.804251628557204</v>
      </c>
      <c r="I3551">
        <v>-1.5531590582150701</v>
      </c>
      <c r="J3551">
        <v>-2.68034466247861</v>
      </c>
      <c r="K3551">
        <v>51.606029842911397</v>
      </c>
      <c r="L3551">
        <v>48.422639895430002</v>
      </c>
      <c r="M3551">
        <v>73.375507359077204</v>
      </c>
      <c r="N3551">
        <v>0.21423917973623</v>
      </c>
      <c r="O3551">
        <v>2.01267238166233</v>
      </c>
      <c r="P3551">
        <v>30.878048780487699</v>
      </c>
      <c r="Q3551">
        <v>8.5918559496748995E-2</v>
      </c>
    </row>
    <row r="3552" spans="1:17" hidden="1" x14ac:dyDescent="0.3">
      <c r="A3552" t="s">
        <v>7268</v>
      </c>
      <c r="B3552" t="s">
        <v>7269</v>
      </c>
      <c r="C3552" t="str">
        <f>IFERROR(VLOOKUP(Table1[[#This Row],[Ticker]],[1]!Table1[[Symbol]:[Industry]],2,FALSE),"-")</f>
        <v>-</v>
      </c>
      <c r="D3552" t="s">
        <v>647</v>
      </c>
      <c r="E3552">
        <v>39.162618899999998</v>
      </c>
      <c r="F3552">
        <v>38.89</v>
      </c>
      <c r="G3552">
        <v>-66.754647592982394</v>
      </c>
      <c r="H3552">
        <v>-27.733097524859801</v>
      </c>
      <c r="I3552">
        <v>-53.418674840571803</v>
      </c>
      <c r="J3552">
        <v>-7.2837773634722804</v>
      </c>
      <c r="K3552">
        <v>45.141297243326697</v>
      </c>
      <c r="L3552">
        <v>54.965509473787797</v>
      </c>
      <c r="M3552">
        <v>35.558933466585202</v>
      </c>
      <c r="N3552">
        <v>2.27595183933113</v>
      </c>
      <c r="O3552">
        <v>95.680123425044897</v>
      </c>
      <c r="P3552">
        <v>7.5795297372060801</v>
      </c>
      <c r="Q3552">
        <v>9.7053376781070008E-3</v>
      </c>
    </row>
    <row r="3553" spans="1:17" hidden="1" x14ac:dyDescent="0.3">
      <c r="A3553" t="s">
        <v>7270</v>
      </c>
      <c r="B3553" t="s">
        <v>7271</v>
      </c>
      <c r="C3553" t="str">
        <f>IFERROR(VLOOKUP(Table1[[#This Row],[Ticker]],[1]!Table1[[Symbol]:[Industry]],2,FALSE),"-")</f>
        <v>-</v>
      </c>
      <c r="D3553" t="s">
        <v>106</v>
      </c>
      <c r="E3553">
        <v>39.1171176</v>
      </c>
      <c r="F3553">
        <v>38.89</v>
      </c>
      <c r="G3553">
        <v>-42.393732190832203</v>
      </c>
      <c r="H3553">
        <v>1.57291844321765</v>
      </c>
      <c r="I3553">
        <v>-19.434886260215102</v>
      </c>
      <c r="J3553">
        <v>-5.7789071946694497</v>
      </c>
      <c r="K3553">
        <v>36.8352248640672</v>
      </c>
      <c r="L3553">
        <v>39.293488190183503</v>
      </c>
      <c r="M3553">
        <v>60.399147441046402</v>
      </c>
      <c r="N3553">
        <v>0.31441286926241402</v>
      </c>
      <c r="O3553">
        <v>44.844433016199503</v>
      </c>
      <c r="P3553">
        <v>42.8728875826598</v>
      </c>
      <c r="Q3553">
        <v>1.8175944848152999E-2</v>
      </c>
    </row>
    <row r="3554" spans="1:17" hidden="1" x14ac:dyDescent="0.3">
      <c r="A3554" t="s">
        <v>7272</v>
      </c>
      <c r="B3554" t="s">
        <v>7273</v>
      </c>
      <c r="C3554" t="str">
        <f>IFERROR(VLOOKUP(Table1[[#This Row],[Ticker]],[1]!Table1[[Symbol]:[Industry]],2,FALSE),"-")</f>
        <v>-</v>
      </c>
      <c r="D3554" t="s">
        <v>130</v>
      </c>
      <c r="E3554">
        <v>39.049032459999999</v>
      </c>
      <c r="F3554">
        <v>4.12</v>
      </c>
      <c r="G3554">
        <v>70.520512736260599</v>
      </c>
      <c r="H3554">
        <v>4.9162456132050396</v>
      </c>
      <c r="I3554">
        <v>-36.355783544748697</v>
      </c>
      <c r="J3554">
        <v>1.0870521880536299</v>
      </c>
      <c r="K3554">
        <v>4.3089648507478202</v>
      </c>
      <c r="L3554">
        <v>4.1008549305858102</v>
      </c>
      <c r="M3554">
        <v>38.717781671448599</v>
      </c>
      <c r="N3554">
        <v>1.7116128496515399</v>
      </c>
      <c r="O3554">
        <v>83.252427184466001</v>
      </c>
      <c r="Q3554">
        <v>5.2638546921800001E-3</v>
      </c>
    </row>
    <row r="3555" spans="1:17" hidden="1" x14ac:dyDescent="0.3">
      <c r="A3555" t="s">
        <v>7274</v>
      </c>
      <c r="B3555" t="s">
        <v>7275</v>
      </c>
      <c r="C3555" t="str">
        <f>IFERROR(VLOOKUP(Table1[[#This Row],[Ticker]],[1]!Table1[[Symbol]:[Industry]],2,FALSE),"-")</f>
        <v>-</v>
      </c>
      <c r="D3555" t="s">
        <v>594</v>
      </c>
      <c r="E3555">
        <v>39.003252269999997</v>
      </c>
      <c r="F3555">
        <v>3.89</v>
      </c>
      <c r="G3555">
        <v>-45.298062627769198</v>
      </c>
      <c r="H3555">
        <v>-6.0531421418969904</v>
      </c>
      <c r="I3555">
        <v>-46.967353792682601</v>
      </c>
      <c r="J3555">
        <v>-2.07373293566227</v>
      </c>
      <c r="K3555">
        <v>4.0071861172569703</v>
      </c>
      <c r="L3555">
        <v>4.6445098805049598</v>
      </c>
      <c r="M3555">
        <v>45.558657023302501</v>
      </c>
      <c r="N3555">
        <v>1.0317643698844901</v>
      </c>
      <c r="O3555">
        <v>110.79691516709499</v>
      </c>
      <c r="P3555">
        <v>3.45744680851065</v>
      </c>
      <c r="Q3555">
        <v>0.112174744552981</v>
      </c>
    </row>
    <row r="3556" spans="1:17" hidden="1" x14ac:dyDescent="0.3">
      <c r="A3556" t="s">
        <v>7276</v>
      </c>
      <c r="B3556" t="s">
        <v>7277</v>
      </c>
      <c r="C3556" t="str">
        <f>IFERROR(VLOOKUP(Table1[[#This Row],[Ticker]],[1]!Table1[[Symbol]:[Industry]],2,FALSE),"-")</f>
        <v>-</v>
      </c>
      <c r="D3556" t="s">
        <v>62</v>
      </c>
      <c r="E3556">
        <v>39</v>
      </c>
      <c r="F3556">
        <v>39</v>
      </c>
      <c r="G3556">
        <v>15.073450475773599</v>
      </c>
      <c r="H3556">
        <v>-5.8782206247874598</v>
      </c>
      <c r="I3556">
        <v>-22.8896195252197</v>
      </c>
      <c r="J3556">
        <v>-1.1024480902726601</v>
      </c>
      <c r="K3556">
        <v>38.670220401295701</v>
      </c>
      <c r="L3556">
        <v>37.875305412718099</v>
      </c>
      <c r="M3556">
        <v>50.749949917420103</v>
      </c>
      <c r="N3556">
        <v>0.59551987153753505</v>
      </c>
      <c r="O3556">
        <v>57.692307692307601</v>
      </c>
      <c r="P3556">
        <v>52.582159624413102</v>
      </c>
      <c r="Q3556">
        <v>2.0228845202471001E-2</v>
      </c>
    </row>
    <row r="3557" spans="1:17" hidden="1" x14ac:dyDescent="0.3">
      <c r="A3557" t="s">
        <v>7278</v>
      </c>
      <c r="B3557" t="s">
        <v>7279</v>
      </c>
      <c r="C3557" t="str">
        <f>IFERROR(VLOOKUP(Table1[[#This Row],[Ticker]],[1]!Table1[[Symbol]:[Industry]],2,FALSE),"-")</f>
        <v>-</v>
      </c>
      <c r="E3557">
        <v>38.960999999999999</v>
      </c>
      <c r="F3557">
        <v>175.5</v>
      </c>
      <c r="G3557">
        <v>46.557710736167103</v>
      </c>
      <c r="H3557">
        <v>-10.066352930799701</v>
      </c>
      <c r="I3557">
        <v>36.214117142798898</v>
      </c>
      <c r="J3557">
        <v>0.68841540193362905</v>
      </c>
      <c r="K3557">
        <v>152.61652462105801</v>
      </c>
      <c r="L3557">
        <v>126.968355147434</v>
      </c>
      <c r="M3557">
        <v>56.207277909128202</v>
      </c>
      <c r="N3557">
        <v>0.287742287742287</v>
      </c>
      <c r="O3557">
        <v>13.4188034188034</v>
      </c>
      <c r="P3557">
        <v>107.44680851063799</v>
      </c>
    </row>
    <row r="3558" spans="1:17" hidden="1" x14ac:dyDescent="0.3">
      <c r="A3558" t="s">
        <v>7280</v>
      </c>
      <c r="B3558" t="s">
        <v>7281</v>
      </c>
      <c r="C3558" t="str">
        <f>IFERROR(VLOOKUP(Table1[[#This Row],[Ticker]],[1]!Table1[[Symbol]:[Industry]],2,FALSE),"-")</f>
        <v>-</v>
      </c>
      <c r="D3558" t="s">
        <v>46</v>
      </c>
      <c r="E3558">
        <v>38.943885109999997</v>
      </c>
      <c r="F3558">
        <v>72.7</v>
      </c>
      <c r="G3558">
        <v>-43.243659599340198</v>
      </c>
      <c r="H3558">
        <v>-16.980012890196299</v>
      </c>
      <c r="I3558">
        <v>-28.838570598964399</v>
      </c>
      <c r="J3558">
        <v>-4.3927858061123999</v>
      </c>
      <c r="O3558">
        <v>26.341127922971001</v>
      </c>
      <c r="P3558">
        <v>0.97222222222221799</v>
      </c>
    </row>
    <row r="3559" spans="1:17" hidden="1" x14ac:dyDescent="0.3">
      <c r="A3559" t="s">
        <v>7282</v>
      </c>
      <c r="B3559" t="s">
        <v>7283</v>
      </c>
      <c r="C3559" t="str">
        <f>IFERROR(VLOOKUP(Table1[[#This Row],[Ticker]],[1]!Table1[[Symbol]:[Industry]],2,FALSE),"-")</f>
        <v>-</v>
      </c>
      <c r="E3559">
        <v>38.942380049999997</v>
      </c>
      <c r="F3559">
        <v>64.650000000000006</v>
      </c>
      <c r="G3559">
        <v>-59.116535412214297</v>
      </c>
      <c r="H3559">
        <v>14.260444214489199</v>
      </c>
      <c r="I3559">
        <v>-20.285420471289701</v>
      </c>
      <c r="J3559">
        <v>-7.7345196600983197</v>
      </c>
      <c r="K3559">
        <v>59.748510157789099</v>
      </c>
      <c r="L3559">
        <v>65.466313068076502</v>
      </c>
      <c r="M3559">
        <v>55.062095546030498</v>
      </c>
      <c r="N3559">
        <v>4.97719797019443</v>
      </c>
      <c r="O3559">
        <v>59.938128383604003</v>
      </c>
      <c r="P3559">
        <v>52.945351312987903</v>
      </c>
      <c r="Q3559">
        <v>6.4067661185936001E-2</v>
      </c>
    </row>
    <row r="3560" spans="1:17" hidden="1" x14ac:dyDescent="0.3">
      <c r="A3560" t="s">
        <v>7284</v>
      </c>
      <c r="B3560" t="s">
        <v>7285</v>
      </c>
      <c r="C3560" t="str">
        <f>IFERROR(VLOOKUP(Table1[[#This Row],[Ticker]],[1]!Table1[[Symbol]:[Industry]],2,FALSE),"-")</f>
        <v>-</v>
      </c>
      <c r="E3560">
        <v>38.871000000000002</v>
      </c>
      <c r="F3560">
        <v>90</v>
      </c>
      <c r="G3560">
        <v>-24.603147058931899</v>
      </c>
      <c r="H3560">
        <v>-3.8645884595544899</v>
      </c>
      <c r="I3560">
        <v>-27.590646116167701</v>
      </c>
      <c r="J3560">
        <v>-6.1707967906415098</v>
      </c>
      <c r="K3560">
        <v>95.137219476923306</v>
      </c>
      <c r="L3560">
        <v>95.075924461830695</v>
      </c>
      <c r="M3560">
        <v>35.8516238745609</v>
      </c>
      <c r="N3560">
        <v>0.84451802481504701</v>
      </c>
      <c r="O3560">
        <v>58.7777777777777</v>
      </c>
      <c r="P3560">
        <v>18.421052631578899</v>
      </c>
      <c r="Q3560">
        <v>9.9855753494971999E-2</v>
      </c>
    </row>
    <row r="3561" spans="1:17" hidden="1" x14ac:dyDescent="0.3">
      <c r="A3561" t="s">
        <v>7286</v>
      </c>
      <c r="B3561" t="s">
        <v>7287</v>
      </c>
      <c r="C3561" t="str">
        <f>IFERROR(VLOOKUP(Table1[[#This Row],[Ticker]],[1]!Table1[[Symbol]:[Industry]],2,FALSE),"-")</f>
        <v>-</v>
      </c>
      <c r="E3561">
        <v>38.864329499999997</v>
      </c>
      <c r="F3561">
        <v>43.62</v>
      </c>
      <c r="G3561">
        <v>-10.880489770004999</v>
      </c>
      <c r="H3561">
        <v>-5.4943949435957098</v>
      </c>
      <c r="I3561">
        <v>-17.438245071176699</v>
      </c>
      <c r="J3561">
        <v>-9.6890129051894096</v>
      </c>
      <c r="K3561">
        <v>43.982672220218497</v>
      </c>
      <c r="L3561">
        <v>43.782666710977203</v>
      </c>
      <c r="M3561">
        <v>50.647952924634701</v>
      </c>
      <c r="N3561">
        <v>0.46449665161981302</v>
      </c>
      <c r="O3561">
        <v>36.4053186611646</v>
      </c>
      <c r="P3561">
        <v>21.133018605942699</v>
      </c>
      <c r="Q3561">
        <v>8.5080859277227E-2</v>
      </c>
    </row>
    <row r="3562" spans="1:17" hidden="1" x14ac:dyDescent="0.3">
      <c r="A3562" t="s">
        <v>7288</v>
      </c>
      <c r="B3562" t="s">
        <v>7289</v>
      </c>
      <c r="C3562" t="str">
        <f>IFERROR(VLOOKUP(Table1[[#This Row],[Ticker]],[1]!Table1[[Symbol]:[Industry]],2,FALSE),"-")</f>
        <v>-</v>
      </c>
      <c r="D3562" t="s">
        <v>97</v>
      </c>
      <c r="E3562">
        <v>38.7767439</v>
      </c>
      <c r="F3562">
        <v>8.41</v>
      </c>
      <c r="G3562">
        <v>-50.040467051337799</v>
      </c>
      <c r="H3562">
        <v>-11.340479546269201</v>
      </c>
      <c r="I3562">
        <v>-41.414376114969201</v>
      </c>
      <c r="J3562">
        <v>-4.9408752159153302</v>
      </c>
      <c r="K3562">
        <v>8.9008698908966402</v>
      </c>
      <c r="L3562">
        <v>10.2493610883154</v>
      </c>
      <c r="M3562">
        <v>33.450009719852098</v>
      </c>
      <c r="N3562">
        <v>0.57365475158489099</v>
      </c>
      <c r="O3562">
        <v>70.630202140309095</v>
      </c>
      <c r="P3562">
        <v>5.5207026348808004</v>
      </c>
      <c r="Q3562">
        <v>-8.3391951496270007E-3</v>
      </c>
    </row>
    <row r="3563" spans="1:17" hidden="1" x14ac:dyDescent="0.3">
      <c r="A3563" t="s">
        <v>7290</v>
      </c>
      <c r="B3563" t="s">
        <v>7291</v>
      </c>
      <c r="C3563" t="str">
        <f>IFERROR(VLOOKUP(Table1[[#This Row],[Ticker]],[1]!Table1[[Symbol]:[Industry]],2,FALSE),"-")</f>
        <v>-</v>
      </c>
      <c r="E3563">
        <v>38.755155719999998</v>
      </c>
      <c r="F3563">
        <v>23.15</v>
      </c>
      <c r="G3563">
        <v>-10.035597819849899</v>
      </c>
      <c r="H3563">
        <v>10.342642976273901</v>
      </c>
      <c r="I3563">
        <v>-32.227660387605397</v>
      </c>
      <c r="J3563">
        <v>7.0457886512806198E-2</v>
      </c>
      <c r="K3563">
        <v>21.6315917763811</v>
      </c>
      <c r="L3563">
        <v>23.160038501749099</v>
      </c>
      <c r="M3563">
        <v>63.637957023671902</v>
      </c>
      <c r="N3563">
        <v>1.36305840461452</v>
      </c>
      <c r="O3563">
        <v>38.228941684665202</v>
      </c>
      <c r="P3563">
        <v>33.429394812680101</v>
      </c>
      <c r="Q3563">
        <v>4.4801754706331999E-2</v>
      </c>
    </row>
    <row r="3564" spans="1:17" hidden="1" x14ac:dyDescent="0.3">
      <c r="A3564" t="s">
        <v>7292</v>
      </c>
      <c r="B3564" t="s">
        <v>7293</v>
      </c>
      <c r="C3564" t="str">
        <f>IFERROR(VLOOKUP(Table1[[#This Row],[Ticker]],[1]!Table1[[Symbol]:[Industry]],2,FALSE),"-")</f>
        <v>-</v>
      </c>
      <c r="D3564" t="s">
        <v>1356</v>
      </c>
      <c r="E3564">
        <v>38.673116899999997</v>
      </c>
      <c r="F3564">
        <v>34.1</v>
      </c>
      <c r="G3564">
        <v>-62.812820597072601</v>
      </c>
      <c r="H3564">
        <v>-8.1770653655773895</v>
      </c>
      <c r="I3564">
        <v>-48.407731596696799</v>
      </c>
      <c r="J3564">
        <v>-2.49580173805129</v>
      </c>
      <c r="K3564">
        <v>35.564959157092098</v>
      </c>
      <c r="M3564">
        <v>45.206818771963199</v>
      </c>
      <c r="N3564">
        <v>0.80472147442534603</v>
      </c>
      <c r="O3564">
        <v>72.434017595307793</v>
      </c>
      <c r="P3564">
        <v>16.581196581196501</v>
      </c>
    </row>
    <row r="3565" spans="1:17" hidden="1" x14ac:dyDescent="0.3">
      <c r="A3565" t="s">
        <v>7294</v>
      </c>
      <c r="B3565" t="s">
        <v>7295</v>
      </c>
      <c r="C3565" t="str">
        <f>IFERROR(VLOOKUP(Table1[[#This Row],[Ticker]],[1]!Table1[[Symbol]:[Industry]],2,FALSE),"-")</f>
        <v>-</v>
      </c>
      <c r="D3565" t="s">
        <v>46</v>
      </c>
      <c r="E3565">
        <v>38.660129999999903</v>
      </c>
      <c r="F3565">
        <v>30.75</v>
      </c>
      <c r="K3565">
        <v>26.2695652130257</v>
      </c>
      <c r="L3565">
        <v>18.751713502708899</v>
      </c>
      <c r="M3565">
        <v>99.999990516182706</v>
      </c>
      <c r="N3565">
        <v>1</v>
      </c>
      <c r="Q3565">
        <v>6.2078155048784001E-2</v>
      </c>
    </row>
    <row r="3566" spans="1:17" hidden="1" x14ac:dyDescent="0.3">
      <c r="A3566" t="s">
        <v>7296</v>
      </c>
      <c r="B3566" t="s">
        <v>7297</v>
      </c>
      <c r="C3566" t="str">
        <f>IFERROR(VLOOKUP(Table1[[#This Row],[Ticker]],[1]!Table1[[Symbol]:[Industry]],2,FALSE),"-")</f>
        <v>-</v>
      </c>
      <c r="D3566" t="s">
        <v>21</v>
      </c>
      <c r="E3566">
        <v>38.630609999999997</v>
      </c>
      <c r="F3566">
        <v>123</v>
      </c>
      <c r="G3566">
        <v>2.0558932436037698</v>
      </c>
      <c r="H3566">
        <v>-9.2776319378153609</v>
      </c>
      <c r="I3566">
        <v>23.899960710995401</v>
      </c>
      <c r="J3566">
        <v>-5.03370033834008</v>
      </c>
      <c r="K3566">
        <v>124.34746405148699</v>
      </c>
      <c r="L3566">
        <v>111.436917732284</v>
      </c>
      <c r="M3566">
        <v>41.332398617059297</v>
      </c>
      <c r="N3566">
        <v>0.217921334447335</v>
      </c>
      <c r="O3566">
        <v>44.674796747967399</v>
      </c>
      <c r="P3566">
        <v>66.892808683853403</v>
      </c>
      <c r="Q3566">
        <v>5.6618796735095997E-2</v>
      </c>
    </row>
    <row r="3567" spans="1:17" hidden="1" x14ac:dyDescent="0.3">
      <c r="A3567" t="s">
        <v>7298</v>
      </c>
      <c r="B3567" t="s">
        <v>7299</v>
      </c>
      <c r="C3567" t="str">
        <f>IFERROR(VLOOKUP(Table1[[#This Row],[Ticker]],[1]!Table1[[Symbol]:[Industry]],2,FALSE),"-")</f>
        <v>-</v>
      </c>
      <c r="D3567" t="s">
        <v>713</v>
      </c>
      <c r="E3567">
        <v>38.618346535999997</v>
      </c>
      <c r="F3567">
        <v>150.99</v>
      </c>
      <c r="G3567">
        <v>32.982973395632101</v>
      </c>
      <c r="H3567">
        <v>-3.6702493874797901</v>
      </c>
      <c r="I3567">
        <v>22.7578487842217</v>
      </c>
      <c r="J3567">
        <v>-1.7690490252043201</v>
      </c>
      <c r="K3567">
        <v>142.90205718304099</v>
      </c>
      <c r="L3567">
        <v>123.26652667576001</v>
      </c>
      <c r="M3567">
        <v>44.752496423100702</v>
      </c>
      <c r="N3567">
        <v>0.97987286783198602</v>
      </c>
      <c r="O3567">
        <v>2.8213788992648299</v>
      </c>
      <c r="P3567">
        <v>88.032378580323794</v>
      </c>
    </row>
    <row r="3568" spans="1:17" hidden="1" x14ac:dyDescent="0.3">
      <c r="A3568" t="s">
        <v>7300</v>
      </c>
      <c r="B3568" t="s">
        <v>7301</v>
      </c>
      <c r="C3568" t="str">
        <f>IFERROR(VLOOKUP(Table1[[#This Row],[Ticker]],[1]!Table1[[Symbol]:[Industry]],2,FALSE),"-")</f>
        <v>-</v>
      </c>
      <c r="D3568" t="s">
        <v>713</v>
      </c>
      <c r="E3568">
        <v>38.500961535999998</v>
      </c>
      <c r="F3568">
        <v>21.68</v>
      </c>
      <c r="G3568">
        <v>31.6594995356248</v>
      </c>
      <c r="H3568">
        <v>-1.7300128901963101</v>
      </c>
      <c r="I3568">
        <v>10.532878355149</v>
      </c>
      <c r="J3568">
        <v>-1.0507150328489701</v>
      </c>
      <c r="K3568">
        <v>20.393903004006798</v>
      </c>
      <c r="L3568">
        <v>18.030680936509199</v>
      </c>
      <c r="M3568">
        <v>45.204362990631097</v>
      </c>
      <c r="N3568">
        <v>1.16732605023559</v>
      </c>
      <c r="O3568">
        <v>2.62915129151291</v>
      </c>
      <c r="P3568">
        <v>62.397003745318301</v>
      </c>
    </row>
    <row r="3569" spans="1:17" hidden="1" x14ac:dyDescent="0.3">
      <c r="A3569" t="s">
        <v>7302</v>
      </c>
      <c r="B3569" t="s">
        <v>7303</v>
      </c>
      <c r="C3569" t="str">
        <f>IFERROR(VLOOKUP(Table1[[#This Row],[Ticker]],[1]!Table1[[Symbol]:[Industry]],2,FALSE),"-")</f>
        <v>-</v>
      </c>
      <c r="D3569" t="s">
        <v>130</v>
      </c>
      <c r="E3569">
        <v>38.4923</v>
      </c>
      <c r="F3569">
        <v>1.54</v>
      </c>
      <c r="G3569">
        <v>130.996703212451</v>
      </c>
      <c r="H3569">
        <v>20.8633937032102</v>
      </c>
      <c r="I3569">
        <v>17.068458879493601</v>
      </c>
      <c r="J3569">
        <v>19.441088245839499</v>
      </c>
      <c r="K3569">
        <v>1.1849995581625801</v>
      </c>
      <c r="L3569">
        <v>1.08299141061398</v>
      </c>
      <c r="M3569">
        <v>94.587159083162206</v>
      </c>
      <c r="N3569">
        <v>0.98901922143197696</v>
      </c>
      <c r="O3569">
        <v>0</v>
      </c>
      <c r="P3569">
        <v>208</v>
      </c>
      <c r="Q3569">
        <v>-1.9178962486197999E-2</v>
      </c>
    </row>
    <row r="3570" spans="1:17" hidden="1" x14ac:dyDescent="0.3">
      <c r="A3570" t="s">
        <v>7304</v>
      </c>
      <c r="B3570" t="s">
        <v>7305</v>
      </c>
      <c r="C3570" t="str">
        <f>IFERROR(VLOOKUP(Table1[[#This Row],[Ticker]],[1]!Table1[[Symbol]:[Industry]],2,FALSE),"-")</f>
        <v>-</v>
      </c>
      <c r="D3570" t="s">
        <v>140</v>
      </c>
      <c r="E3570">
        <v>38.479635999999999</v>
      </c>
      <c r="F3570">
        <v>26.86</v>
      </c>
      <c r="G3570">
        <v>166.28655828491401</v>
      </c>
      <c r="H3570">
        <v>-27.4928831867133</v>
      </c>
      <c r="I3570">
        <v>-5.9315411205063597</v>
      </c>
      <c r="J3570">
        <v>-4.1814700973056897</v>
      </c>
      <c r="K3570">
        <v>30.192322618526799</v>
      </c>
      <c r="L3570">
        <v>26.374862312180898</v>
      </c>
      <c r="M3570">
        <v>42.226558835168397</v>
      </c>
      <c r="N3570">
        <v>1.3847947915608301</v>
      </c>
      <c r="O3570">
        <v>67.349218168279904</v>
      </c>
      <c r="P3570">
        <v>198.444444444444</v>
      </c>
      <c r="Q3570">
        <v>0.122349541710744</v>
      </c>
    </row>
    <row r="3571" spans="1:17" hidden="1" x14ac:dyDescent="0.3">
      <c r="A3571" t="s">
        <v>7306</v>
      </c>
      <c r="B3571" t="s">
        <v>7307</v>
      </c>
      <c r="C3571" t="str">
        <f>IFERROR(VLOOKUP(Table1[[#This Row],[Ticker]],[1]!Table1[[Symbol]:[Industry]],2,FALSE),"-")</f>
        <v>-</v>
      </c>
      <c r="D3571" t="s">
        <v>29</v>
      </c>
      <c r="E3571">
        <v>38.452459519999998</v>
      </c>
      <c r="F3571">
        <v>35.96</v>
      </c>
      <c r="G3571">
        <v>39.967620438401902</v>
      </c>
      <c r="H3571">
        <v>-10.531196092601499</v>
      </c>
      <c r="I3571">
        <v>-0.27722013285203301</v>
      </c>
      <c r="J3571">
        <v>-3.6809096672519201</v>
      </c>
      <c r="K3571">
        <v>37.0536892367912</v>
      </c>
      <c r="L3571">
        <v>33.949080288350302</v>
      </c>
      <c r="M3571">
        <v>29.995991612634398</v>
      </c>
      <c r="N3571">
        <v>0.85194854710239398</v>
      </c>
      <c r="O3571">
        <v>58.370411568409303</v>
      </c>
      <c r="P3571">
        <v>76.274509803921504</v>
      </c>
      <c r="Q3571">
        <v>5.8852236547863999E-2</v>
      </c>
    </row>
    <row r="3572" spans="1:17" hidden="1" x14ac:dyDescent="0.3">
      <c r="A3572" t="s">
        <v>7308</v>
      </c>
      <c r="B3572" t="s">
        <v>7309</v>
      </c>
      <c r="C3572" t="str">
        <f>IFERROR(VLOOKUP(Table1[[#This Row],[Ticker]],[1]!Table1[[Symbol]:[Industry]],2,FALSE),"-")</f>
        <v>-</v>
      </c>
      <c r="E3572">
        <v>38.390494349999997</v>
      </c>
      <c r="F3572">
        <v>15.37</v>
      </c>
      <c r="G3572">
        <v>28.183890399638202</v>
      </c>
      <c r="H3572">
        <v>7.5887802759251004</v>
      </c>
      <c r="I3572">
        <v>-17.830223997912601</v>
      </c>
      <c r="J3572">
        <v>-6.8728519490358</v>
      </c>
      <c r="K3572">
        <v>14.3772488987769</v>
      </c>
      <c r="L3572">
        <v>12.910642081105401</v>
      </c>
      <c r="M3572">
        <v>50.479280361753503</v>
      </c>
      <c r="N3572">
        <v>1.03977272727272</v>
      </c>
      <c r="O3572">
        <v>38.451528952504901</v>
      </c>
      <c r="P3572">
        <v>64.034151547491902</v>
      </c>
      <c r="Q3572">
        <v>6.072457796546E-3</v>
      </c>
    </row>
    <row r="3573" spans="1:17" hidden="1" x14ac:dyDescent="0.3">
      <c r="A3573" t="s">
        <v>7310</v>
      </c>
      <c r="B3573" t="s">
        <v>7311</v>
      </c>
      <c r="C3573" t="str">
        <f>IFERROR(VLOOKUP(Table1[[#This Row],[Ticker]],[1]!Table1[[Symbol]:[Industry]],2,FALSE),"-")</f>
        <v>-</v>
      </c>
      <c r="E3573">
        <v>38.178848674999998</v>
      </c>
      <c r="F3573">
        <v>11.61</v>
      </c>
      <c r="G3573">
        <v>29.130036545784399</v>
      </c>
      <c r="H3573">
        <v>-12.568796596449801</v>
      </c>
      <c r="I3573">
        <v>6.6031458507288203</v>
      </c>
      <c r="J3573">
        <v>-10.2997268905564</v>
      </c>
      <c r="K3573">
        <v>11.154569965855</v>
      </c>
      <c r="L3573">
        <v>10.2437346811938</v>
      </c>
      <c r="M3573">
        <v>64.685278890049105</v>
      </c>
      <c r="N3573">
        <v>1.3018083658838699</v>
      </c>
      <c r="O3573">
        <v>25.7536606373815</v>
      </c>
    </row>
    <row r="3574" spans="1:17" hidden="1" x14ac:dyDescent="0.3">
      <c r="A3574" t="s">
        <v>7312</v>
      </c>
      <c r="B3574" t="s">
        <v>7313</v>
      </c>
      <c r="C3574" t="str">
        <f>IFERROR(VLOOKUP(Table1[[#This Row],[Ticker]],[1]!Table1[[Symbol]:[Industry]],2,FALSE),"-")</f>
        <v>-</v>
      </c>
      <c r="D3574" t="s">
        <v>140</v>
      </c>
      <c r="E3574">
        <v>38.157814439999903</v>
      </c>
      <c r="F3574">
        <v>28.9</v>
      </c>
      <c r="G3574">
        <v>-29.336630120882202</v>
      </c>
      <c r="H3574">
        <v>-5.1224595240222603</v>
      </c>
      <c r="I3574">
        <v>-26.0141369907128</v>
      </c>
      <c r="J3574">
        <v>-4.7173816995156503</v>
      </c>
      <c r="K3574">
        <v>30.886838252469701</v>
      </c>
      <c r="L3574">
        <v>31.9596050564035</v>
      </c>
      <c r="M3574">
        <v>30.998359145265301</v>
      </c>
      <c r="N3574">
        <v>2.99384825700615</v>
      </c>
      <c r="O3574">
        <v>40.138408304498199</v>
      </c>
      <c r="P3574">
        <v>19.917012448132699</v>
      </c>
    </row>
    <row r="3575" spans="1:17" hidden="1" x14ac:dyDescent="0.3">
      <c r="A3575" t="s">
        <v>7314</v>
      </c>
      <c r="B3575" t="s">
        <v>7315</v>
      </c>
      <c r="C3575" t="str">
        <f>IFERROR(VLOOKUP(Table1[[#This Row],[Ticker]],[1]!Table1[[Symbol]:[Industry]],2,FALSE),"-")</f>
        <v>-</v>
      </c>
      <c r="E3575">
        <v>38.094000000000001</v>
      </c>
      <c r="F3575">
        <v>63.49</v>
      </c>
      <c r="G3575">
        <v>565.94223698151404</v>
      </c>
      <c r="H3575">
        <v>-3.5200561802396</v>
      </c>
      <c r="I3575">
        <v>59.1323343491662</v>
      </c>
      <c r="J3575">
        <v>-8.8332457352085694</v>
      </c>
      <c r="K3575">
        <v>59.560155900228999</v>
      </c>
      <c r="L3575">
        <v>40.280834526926803</v>
      </c>
      <c r="M3575">
        <v>26.415063832990899</v>
      </c>
      <c r="N3575">
        <v>0.32218403107674098</v>
      </c>
      <c r="O3575">
        <v>15.687509844069901</v>
      </c>
      <c r="P3575">
        <v>591.61220043572996</v>
      </c>
      <c r="Q3575">
        <v>0.11287999581677099</v>
      </c>
    </row>
    <row r="3576" spans="1:17" hidden="1" x14ac:dyDescent="0.3">
      <c r="A3576" t="s">
        <v>7316</v>
      </c>
      <c r="B3576" t="s">
        <v>7317</v>
      </c>
      <c r="C3576" t="str">
        <f>IFERROR(VLOOKUP(Table1[[#This Row],[Ticker]],[1]!Table1[[Symbol]:[Industry]],2,FALSE),"-")</f>
        <v>-</v>
      </c>
      <c r="D3576" t="s">
        <v>173</v>
      </c>
      <c r="E3576">
        <v>37.971305399999999</v>
      </c>
      <c r="F3576">
        <v>60.27</v>
      </c>
      <c r="G3576">
        <v>36.433317879835002</v>
      </c>
      <c r="H3576">
        <v>-4.07995751921072</v>
      </c>
      <c r="I3576">
        <v>-10.1407133800141</v>
      </c>
      <c r="J3576">
        <v>-7.6454762038813397</v>
      </c>
      <c r="K3576">
        <v>60.103536324463597</v>
      </c>
      <c r="L3576">
        <v>55.0629342819079</v>
      </c>
      <c r="M3576">
        <v>41.054042769758397</v>
      </c>
      <c r="N3576">
        <v>1.39859898222026</v>
      </c>
      <c r="O3576">
        <v>19.296499087439798</v>
      </c>
      <c r="P3576">
        <v>94.356659142212095</v>
      </c>
      <c r="Q3576">
        <v>3.0349131081958001E-2</v>
      </c>
    </row>
    <row r="3577" spans="1:17" hidden="1" x14ac:dyDescent="0.3">
      <c r="A3577" t="s">
        <v>7318</v>
      </c>
      <c r="B3577" t="s">
        <v>7319</v>
      </c>
      <c r="C3577" t="str">
        <f>IFERROR(VLOOKUP(Table1[[#This Row],[Ticker]],[1]!Table1[[Symbol]:[Industry]],2,FALSE),"-")</f>
        <v>-</v>
      </c>
      <c r="E3577">
        <v>37.945599999999999</v>
      </c>
      <c r="F3577">
        <v>53.9</v>
      </c>
      <c r="G3577">
        <v>49.167698883446697</v>
      </c>
      <c r="H3577">
        <v>9.3844102375453495</v>
      </c>
      <c r="I3577">
        <v>-37.489894984910002</v>
      </c>
      <c r="J3577">
        <v>-1.76500074713468</v>
      </c>
      <c r="K3577">
        <v>50.46474707982</v>
      </c>
      <c r="L3577">
        <v>48.473724381159201</v>
      </c>
      <c r="M3577">
        <v>69.754118770664107</v>
      </c>
      <c r="N3577">
        <v>0.93272904521821298</v>
      </c>
      <c r="O3577">
        <v>46.196660482374703</v>
      </c>
      <c r="P3577">
        <v>87.217783952761295</v>
      </c>
      <c r="Q3577">
        <v>1.9538975105684999E-2</v>
      </c>
    </row>
    <row r="3578" spans="1:17" hidden="1" x14ac:dyDescent="0.3">
      <c r="A3578" t="s">
        <v>7320</v>
      </c>
      <c r="B3578" t="s">
        <v>7321</v>
      </c>
      <c r="C3578" t="str">
        <f>IFERROR(VLOOKUP(Table1[[#This Row],[Ticker]],[1]!Table1[[Symbol]:[Industry]],2,FALSE),"-")</f>
        <v>-</v>
      </c>
      <c r="D3578" t="s">
        <v>130</v>
      </c>
      <c r="E3578">
        <v>37.936342400000001</v>
      </c>
      <c r="F3578">
        <v>47.63</v>
      </c>
      <c r="G3578">
        <v>28.4225632361759</v>
      </c>
      <c r="H3578">
        <v>-18.1681081282915</v>
      </c>
      <c r="I3578">
        <v>17.221772430433301</v>
      </c>
      <c r="J3578">
        <v>-7.6256071635249603</v>
      </c>
      <c r="K3578">
        <v>45.979943937441398</v>
      </c>
      <c r="L3578">
        <v>41.258253928775801</v>
      </c>
      <c r="M3578">
        <v>54.061333026428898</v>
      </c>
      <c r="N3578">
        <v>0.32237485773615798</v>
      </c>
      <c r="O3578">
        <v>28.910350619357502</v>
      </c>
      <c r="P3578">
        <v>80.621918847174797</v>
      </c>
      <c r="Q3578">
        <v>8.8666839390562996E-2</v>
      </c>
    </row>
    <row r="3579" spans="1:17" hidden="1" x14ac:dyDescent="0.3">
      <c r="A3579" t="s">
        <v>7322</v>
      </c>
      <c r="B3579" t="s">
        <v>7323</v>
      </c>
      <c r="C3579" t="str">
        <f>IFERROR(VLOOKUP(Table1[[#This Row],[Ticker]],[1]!Table1[[Symbol]:[Industry]],2,FALSE),"-")</f>
        <v>-</v>
      </c>
      <c r="D3579" t="s">
        <v>441</v>
      </c>
      <c r="E3579">
        <v>37.923342599999998</v>
      </c>
      <c r="F3579">
        <v>2.4700000000000002</v>
      </c>
      <c r="G3579">
        <v>11.552258768006601</v>
      </c>
      <c r="H3579">
        <v>-7.0853242455076701</v>
      </c>
      <c r="I3579">
        <v>-34.077374453839603</v>
      </c>
      <c r="J3579">
        <v>-4.8385938207277697</v>
      </c>
      <c r="K3579">
        <v>2.5113916196172998</v>
      </c>
      <c r="L3579">
        <v>2.4030591800496501</v>
      </c>
      <c r="M3579">
        <v>38.917635207624301</v>
      </c>
      <c r="N3579">
        <v>1.55227825734783</v>
      </c>
      <c r="O3579">
        <v>47.773279352226702</v>
      </c>
      <c r="P3579">
        <v>49.696969696969703</v>
      </c>
      <c r="Q3579">
        <v>3.6207887488483997E-2</v>
      </c>
    </row>
    <row r="3580" spans="1:17" hidden="1" x14ac:dyDescent="0.3">
      <c r="A3580" t="s">
        <v>7324</v>
      </c>
      <c r="B3580" t="s">
        <v>7325</v>
      </c>
      <c r="C3580" t="str">
        <f>IFERROR(VLOOKUP(Table1[[#This Row],[Ticker]],[1]!Table1[[Symbol]:[Industry]],2,FALSE),"-")</f>
        <v>-</v>
      </c>
      <c r="D3580" t="s">
        <v>46</v>
      </c>
      <c r="E3580">
        <v>37.916640000000001</v>
      </c>
      <c r="F3580">
        <v>1.44</v>
      </c>
      <c r="G3580">
        <v>-46.549084333336403</v>
      </c>
      <c r="H3580">
        <v>-11.784001364566899</v>
      </c>
      <c r="I3580">
        <v>-63.424342892377801</v>
      </c>
      <c r="J3580">
        <v>-2.4020663842003298</v>
      </c>
      <c r="K3580">
        <v>1.5796561068002</v>
      </c>
      <c r="L3580">
        <v>1.93424376192126</v>
      </c>
      <c r="M3580">
        <v>46.5225390421041</v>
      </c>
      <c r="N3580">
        <v>0.788992751367252</v>
      </c>
      <c r="O3580">
        <v>150</v>
      </c>
      <c r="P3580">
        <v>11.6279069767441</v>
      </c>
      <c r="Q3580">
        <v>3.0601177770339999E-3</v>
      </c>
    </row>
    <row r="3581" spans="1:17" hidden="1" x14ac:dyDescent="0.3">
      <c r="A3581" t="s">
        <v>7326</v>
      </c>
      <c r="B3581" t="s">
        <v>7327</v>
      </c>
      <c r="C3581" t="str">
        <f>IFERROR(VLOOKUP(Table1[[#This Row],[Ticker]],[1]!Table1[[Symbol]:[Industry]],2,FALSE),"-")</f>
        <v>-</v>
      </c>
      <c r="D3581" t="s">
        <v>550</v>
      </c>
      <c r="E3581">
        <v>37.760944115999997</v>
      </c>
      <c r="F3581">
        <v>63.26</v>
      </c>
      <c r="G3581">
        <v>47.408011921981398</v>
      </c>
      <c r="H3581">
        <v>-19.843421411499499</v>
      </c>
      <c r="I3581">
        <v>-15.4744444114411</v>
      </c>
      <c r="J3581">
        <v>7.1638700467821996</v>
      </c>
      <c r="K3581">
        <v>67.823111385432696</v>
      </c>
      <c r="L3581">
        <v>62.568570609223698</v>
      </c>
      <c r="M3581">
        <v>47.389179644191998</v>
      </c>
      <c r="N3581">
        <v>0.44273357529393798</v>
      </c>
      <c r="O3581">
        <v>54.852987669933597</v>
      </c>
      <c r="P3581">
        <v>91.060102688009593</v>
      </c>
      <c r="Q3581">
        <v>1.0021875335459E-2</v>
      </c>
    </row>
    <row r="3582" spans="1:17" hidden="1" x14ac:dyDescent="0.3">
      <c r="A3582" t="s">
        <v>7328</v>
      </c>
      <c r="B3582" t="s">
        <v>7329</v>
      </c>
      <c r="C3582" t="str">
        <f>IFERROR(VLOOKUP(Table1[[#This Row],[Ticker]],[1]!Table1[[Symbol]:[Industry]],2,FALSE),"-")</f>
        <v>-</v>
      </c>
      <c r="E3582">
        <v>37.749989999999997</v>
      </c>
      <c r="F3582">
        <v>78.81</v>
      </c>
      <c r="G3582">
        <v>-96.561930213218304</v>
      </c>
      <c r="H3582">
        <v>-1.5501394512088</v>
      </c>
      <c r="I3582">
        <v>-82.156841212842394</v>
      </c>
      <c r="J3582">
        <v>-2.3007150328489701</v>
      </c>
      <c r="K3582">
        <v>113.607685166338</v>
      </c>
      <c r="M3582">
        <v>43.949668521248597</v>
      </c>
      <c r="O3582">
        <v>279.71069661210498</v>
      </c>
      <c r="P3582">
        <v>28.964162984781499</v>
      </c>
    </row>
    <row r="3583" spans="1:17" hidden="1" x14ac:dyDescent="0.3">
      <c r="A3583" t="s">
        <v>7330</v>
      </c>
      <c r="B3583" t="s">
        <v>7331</v>
      </c>
      <c r="C3583" t="str">
        <f>IFERROR(VLOOKUP(Table1[[#This Row],[Ticker]],[1]!Table1[[Symbol]:[Industry]],2,FALSE),"-")</f>
        <v>-</v>
      </c>
      <c r="E3583">
        <v>37.706069122000002</v>
      </c>
      <c r="F3583">
        <v>0.89</v>
      </c>
      <c r="G3583">
        <v>-17.336630120882202</v>
      </c>
      <c r="H3583">
        <v>1.1047210033611099</v>
      </c>
      <c r="I3583">
        <v>-35.196498385463599</v>
      </c>
      <c r="J3583">
        <v>-11.9418041417598</v>
      </c>
      <c r="K3583">
        <v>0.886458221817221</v>
      </c>
      <c r="L3583">
        <v>0.93773937730047197</v>
      </c>
      <c r="M3583">
        <v>50.246144914812902</v>
      </c>
      <c r="N3583">
        <v>2.0400782691325898</v>
      </c>
      <c r="O3583">
        <v>51.685393258426899</v>
      </c>
      <c r="P3583">
        <v>12.6582278481012</v>
      </c>
      <c r="Q3583">
        <v>-2.0666148318739998E-2</v>
      </c>
    </row>
    <row r="3584" spans="1:17" hidden="1" x14ac:dyDescent="0.3">
      <c r="A3584" t="s">
        <v>7332</v>
      </c>
      <c r="B3584" t="s">
        <v>7333</v>
      </c>
      <c r="C3584" t="str">
        <f>IFERROR(VLOOKUP(Table1[[#This Row],[Ticker]],[1]!Table1[[Symbol]:[Industry]],2,FALSE),"-")</f>
        <v>-</v>
      </c>
      <c r="E3584">
        <v>37.577646600000001</v>
      </c>
      <c r="F3584">
        <v>27.03</v>
      </c>
      <c r="G3584">
        <v>51.112247140944703</v>
      </c>
      <c r="H3584">
        <v>-3.1897302364921001</v>
      </c>
      <c r="I3584">
        <v>-5.5137007449194897</v>
      </c>
      <c r="J3584">
        <v>-0.826917942211148</v>
      </c>
      <c r="K3584">
        <v>26.123416861951799</v>
      </c>
      <c r="L3584">
        <v>23.221614507511699</v>
      </c>
      <c r="M3584">
        <v>61.3994949946606</v>
      </c>
      <c r="N3584">
        <v>0.91536788495700705</v>
      </c>
      <c r="O3584">
        <v>7.2881982981871802</v>
      </c>
      <c r="P3584">
        <v>131.02564102564099</v>
      </c>
      <c r="Q3584">
        <v>-2.4464148784437E-2</v>
      </c>
    </row>
    <row r="3585" spans="1:17" hidden="1" x14ac:dyDescent="0.3">
      <c r="A3585" t="s">
        <v>7334</v>
      </c>
      <c r="B3585" t="s">
        <v>7335</v>
      </c>
      <c r="C3585" t="str">
        <f>IFERROR(VLOOKUP(Table1[[#This Row],[Ticker]],[1]!Table1[[Symbol]:[Industry]],2,FALSE),"-")</f>
        <v>-</v>
      </c>
      <c r="E3585">
        <v>37.559184000000002</v>
      </c>
      <c r="F3585">
        <v>110.4</v>
      </c>
      <c r="G3585">
        <v>3.9835891001003598</v>
      </c>
      <c r="H3585">
        <v>12.994107192619399</v>
      </c>
      <c r="I3585">
        <v>-0.5659874589535</v>
      </c>
      <c r="J3585">
        <v>6.4393643322303804</v>
      </c>
      <c r="K3585">
        <v>97.394035602192602</v>
      </c>
      <c r="L3585">
        <v>94.307356093347707</v>
      </c>
      <c r="M3585">
        <v>63.898837244302399</v>
      </c>
      <c r="N3585">
        <v>2.9588156607407901</v>
      </c>
      <c r="O3585">
        <v>8.5144927536231698</v>
      </c>
      <c r="P3585">
        <v>39.200605220022602</v>
      </c>
      <c r="Q3585">
        <v>1.9942543311269E-2</v>
      </c>
    </row>
    <row r="3586" spans="1:17" hidden="1" x14ac:dyDescent="0.3">
      <c r="A3586" t="s">
        <v>7336</v>
      </c>
      <c r="B3586" t="s">
        <v>7337</v>
      </c>
      <c r="C3586" t="str">
        <f>IFERROR(VLOOKUP(Table1[[#This Row],[Ticker]],[1]!Table1[[Symbol]:[Industry]],2,FALSE),"-")</f>
        <v>-</v>
      </c>
      <c r="E3586">
        <v>37.521707599999999</v>
      </c>
      <c r="F3586">
        <v>26</v>
      </c>
      <c r="G3586">
        <v>-12.6264851933459</v>
      </c>
      <c r="H3586">
        <v>-8.4813356415190597</v>
      </c>
      <c r="I3586">
        <v>-24.914824636503202</v>
      </c>
      <c r="J3586">
        <v>-1.0507150328489701</v>
      </c>
      <c r="K3586">
        <v>26.9888716290139</v>
      </c>
      <c r="L3586">
        <v>27.576081680000001</v>
      </c>
      <c r="M3586">
        <v>20.805007762973101</v>
      </c>
      <c r="N3586">
        <v>1.2121212121212099</v>
      </c>
      <c r="O3586">
        <v>38.461538461538403</v>
      </c>
      <c r="P3586">
        <v>42.076502732240399</v>
      </c>
      <c r="Q3586">
        <v>1.7411418298568002E-2</v>
      </c>
    </row>
    <row r="3587" spans="1:17" hidden="1" x14ac:dyDescent="0.3">
      <c r="A3587" t="s">
        <v>7338</v>
      </c>
      <c r="B3587" t="s">
        <v>7339</v>
      </c>
      <c r="C3587" t="str">
        <f>IFERROR(VLOOKUP(Table1[[#This Row],[Ticker]],[1]!Table1[[Symbol]:[Industry]],2,FALSE),"-")</f>
        <v>-</v>
      </c>
      <c r="D3587" t="s">
        <v>594</v>
      </c>
      <c r="E3587">
        <v>37.504676000000003</v>
      </c>
      <c r="F3587">
        <v>9.68</v>
      </c>
      <c r="G3587">
        <v>243.13003654578401</v>
      </c>
      <c r="H3587">
        <v>29.233995969161299</v>
      </c>
      <c r="I3587">
        <v>106.2632154338</v>
      </c>
      <c r="J3587">
        <v>23.543879561745602</v>
      </c>
      <c r="K3587">
        <v>6.9031038619211698</v>
      </c>
      <c r="L3587">
        <v>5.3657224820970697</v>
      </c>
      <c r="M3587">
        <v>96.127634706527203</v>
      </c>
      <c r="N3587">
        <v>1.86542702844811</v>
      </c>
      <c r="O3587">
        <v>0</v>
      </c>
      <c r="P3587">
        <v>303.33333333333297</v>
      </c>
      <c r="Q3587">
        <v>0.151046356769026</v>
      </c>
    </row>
    <row r="3588" spans="1:17" hidden="1" x14ac:dyDescent="0.3">
      <c r="A3588" t="s">
        <v>7340</v>
      </c>
      <c r="B3588" t="s">
        <v>7341</v>
      </c>
      <c r="C3588" t="str">
        <f>IFERROR(VLOOKUP(Table1[[#This Row],[Ticker]],[1]!Table1[[Symbol]:[Industry]],2,FALSE),"-")</f>
        <v>-</v>
      </c>
      <c r="E3588">
        <v>37.497599999999998</v>
      </c>
      <c r="F3588">
        <v>19.53</v>
      </c>
      <c r="G3588">
        <v>129.460671791686</v>
      </c>
      <c r="H3588">
        <v>-25.097631937815301</v>
      </c>
      <c r="I3588">
        <v>-14.245500385285199</v>
      </c>
      <c r="J3588">
        <v>-6.1483805878751596</v>
      </c>
      <c r="K3588">
        <v>30.469436981236299</v>
      </c>
      <c r="L3588">
        <v>27.767621069657402</v>
      </c>
      <c r="M3588">
        <v>35.927777042844603</v>
      </c>
      <c r="N3588">
        <v>1.3368234555311</v>
      </c>
      <c r="O3588">
        <v>272.503840245775</v>
      </c>
      <c r="P3588">
        <v>228.86929820216901</v>
      </c>
    </row>
    <row r="3589" spans="1:17" hidden="1" x14ac:dyDescent="0.3">
      <c r="A3589" t="s">
        <v>7342</v>
      </c>
      <c r="B3589" t="s">
        <v>7343</v>
      </c>
      <c r="C3589" t="str">
        <f>IFERROR(VLOOKUP(Table1[[#This Row],[Ticker]],[1]!Table1[[Symbol]:[Industry]],2,FALSE),"-")</f>
        <v>-</v>
      </c>
      <c r="D3589" t="s">
        <v>989</v>
      </c>
      <c r="E3589">
        <v>37.444249999999997</v>
      </c>
      <c r="F3589">
        <v>78.83</v>
      </c>
      <c r="G3589">
        <v>41.697340155126199</v>
      </c>
      <c r="H3589">
        <v>-2.2808660904673599</v>
      </c>
      <c r="I3589">
        <v>16.809861533162699</v>
      </c>
      <c r="J3589">
        <v>-3.1996590862020602</v>
      </c>
      <c r="K3589">
        <v>74.979736168215098</v>
      </c>
      <c r="L3589">
        <v>66.325448312843506</v>
      </c>
      <c r="M3589">
        <v>50.337050797377998</v>
      </c>
      <c r="N3589">
        <v>0.97181420195915202</v>
      </c>
      <c r="O3589">
        <v>20.8296333883039</v>
      </c>
      <c r="P3589">
        <v>71.369565217391298</v>
      </c>
      <c r="Q3589">
        <v>0.102778178433894</v>
      </c>
    </row>
    <row r="3590" spans="1:17" hidden="1" x14ac:dyDescent="0.3">
      <c r="A3590" t="s">
        <v>7344</v>
      </c>
      <c r="B3590" t="s">
        <v>7345</v>
      </c>
      <c r="C3590" t="str">
        <f>IFERROR(VLOOKUP(Table1[[#This Row],[Ticker]],[1]!Table1[[Symbol]:[Industry]],2,FALSE),"-")</f>
        <v>-</v>
      </c>
      <c r="D3590" t="s">
        <v>713</v>
      </c>
      <c r="E3590">
        <v>37.354653050000003</v>
      </c>
      <c r="F3590">
        <v>265.74</v>
      </c>
      <c r="G3590">
        <v>0.75850602577874604</v>
      </c>
      <c r="H3590">
        <v>0.43279680828963601</v>
      </c>
      <c r="I3590">
        <v>0.91850953805494095</v>
      </c>
      <c r="J3590">
        <v>0.51035715722108699</v>
      </c>
      <c r="K3590">
        <v>253.27655265913401</v>
      </c>
      <c r="L3590">
        <v>235.579226882082</v>
      </c>
      <c r="M3590">
        <v>62.782489239617902</v>
      </c>
      <c r="N3590">
        <v>0.79507238019595095</v>
      </c>
      <c r="O3590">
        <v>3.4846090163317398</v>
      </c>
      <c r="P3590">
        <v>34.279939363314803</v>
      </c>
      <c r="Q3590">
        <v>1.5022786694405E-2</v>
      </c>
    </row>
    <row r="3591" spans="1:17" hidden="1" x14ac:dyDescent="0.3">
      <c r="A3591" t="s">
        <v>7346</v>
      </c>
      <c r="B3591" t="s">
        <v>7347</v>
      </c>
      <c r="C3591" t="str">
        <f>IFERROR(VLOOKUP(Table1[[#This Row],[Ticker]],[1]!Table1[[Symbol]:[Industry]],2,FALSE),"-")</f>
        <v>-</v>
      </c>
      <c r="E3591">
        <v>37.195512000000001</v>
      </c>
      <c r="F3591">
        <v>19.02</v>
      </c>
      <c r="G3591">
        <v>-69.547213380447403</v>
      </c>
      <c r="H3591">
        <v>9.4996541978778595</v>
      </c>
      <c r="I3591">
        <v>-35.758721218428803</v>
      </c>
      <c r="J3591">
        <v>-4.1522658082366597</v>
      </c>
      <c r="K3591">
        <v>18.9789384613075</v>
      </c>
      <c r="L3591">
        <v>21.998334955354601</v>
      </c>
      <c r="M3591">
        <v>42.4976594934231</v>
      </c>
      <c r="N3591">
        <v>0.84854787121730402</v>
      </c>
      <c r="O3591">
        <v>103.99579390115601</v>
      </c>
      <c r="P3591">
        <v>26.5469061876247</v>
      </c>
      <c r="Q3591">
        <v>5.5365486907757999E-2</v>
      </c>
    </row>
    <row r="3592" spans="1:17" hidden="1" x14ac:dyDescent="0.3">
      <c r="A3592" t="s">
        <v>7348</v>
      </c>
      <c r="B3592" t="s">
        <v>7349</v>
      </c>
      <c r="C3592" t="str">
        <f>IFERROR(VLOOKUP(Table1[[#This Row],[Ticker]],[1]!Table1[[Symbol]:[Industry]],2,FALSE),"-")</f>
        <v>-</v>
      </c>
      <c r="E3592">
        <v>37.128</v>
      </c>
      <c r="F3592">
        <v>36.4</v>
      </c>
      <c r="G3592">
        <v>-20.162717077403901</v>
      </c>
      <c r="H3592">
        <v>-4.77763193781536</v>
      </c>
      <c r="I3592">
        <v>-36.228799417764598</v>
      </c>
      <c r="J3592">
        <v>-11.8086612431179</v>
      </c>
      <c r="K3592">
        <v>37.922807540226302</v>
      </c>
      <c r="L3592">
        <v>38.3569701097557</v>
      </c>
      <c r="M3592">
        <v>44.850935154821897</v>
      </c>
      <c r="N3592">
        <v>0.90213136146150397</v>
      </c>
      <c r="O3592">
        <v>48.076923076923002</v>
      </c>
      <c r="P3592">
        <v>30.0464451589853</v>
      </c>
      <c r="Q3592">
        <v>2.1454655100282001E-2</v>
      </c>
    </row>
    <row r="3593" spans="1:17" hidden="1" x14ac:dyDescent="0.3">
      <c r="A3593" t="s">
        <v>7350</v>
      </c>
      <c r="B3593" t="s">
        <v>7351</v>
      </c>
      <c r="C3593" t="str">
        <f>IFERROR(VLOOKUP(Table1[[#This Row],[Ticker]],[1]!Table1[[Symbol]:[Industry]],2,FALSE),"-")</f>
        <v>-</v>
      </c>
      <c r="E3593">
        <v>37.061129999999999</v>
      </c>
      <c r="F3593">
        <v>5.8</v>
      </c>
      <c r="G3593">
        <v>-44.664376862036697</v>
      </c>
      <c r="H3593">
        <v>-16.542337820168299</v>
      </c>
      <c r="I3593">
        <v>-35.348644087347502</v>
      </c>
      <c r="J3593">
        <v>-8.0274592188954905</v>
      </c>
      <c r="K3593">
        <v>6.8634636243428497</v>
      </c>
      <c r="L3593">
        <v>5.4525898396673798</v>
      </c>
      <c r="M3593">
        <v>24.130082932479699</v>
      </c>
      <c r="N3593">
        <v>2.1095017553919</v>
      </c>
      <c r="O3593">
        <v>67.931034482758605</v>
      </c>
      <c r="P3593">
        <v>1.57618213660244</v>
      </c>
    </row>
    <row r="3594" spans="1:17" hidden="1" x14ac:dyDescent="0.3">
      <c r="A3594" t="s">
        <v>7352</v>
      </c>
      <c r="B3594" t="s">
        <v>7353</v>
      </c>
      <c r="C3594" t="str">
        <f>IFERROR(VLOOKUP(Table1[[#This Row],[Ticker]],[1]!Table1[[Symbol]:[Industry]],2,FALSE),"-")</f>
        <v>-</v>
      </c>
      <c r="D3594" t="s">
        <v>409</v>
      </c>
      <c r="E3594">
        <v>37.041528</v>
      </c>
      <c r="F3594">
        <v>0.93</v>
      </c>
      <c r="G3594">
        <v>-16.146153930406001</v>
      </c>
      <c r="H3594">
        <v>-12.620769192717299</v>
      </c>
      <c r="I3594">
        <v>-24.348986603372399</v>
      </c>
      <c r="J3594">
        <v>-2.10334661179634</v>
      </c>
      <c r="K3594">
        <v>0.96886372937669996</v>
      </c>
      <c r="L3594">
        <v>0.94375919187818702</v>
      </c>
      <c r="M3594">
        <v>33.634696205197102</v>
      </c>
      <c r="N3594">
        <v>1.69832893142513</v>
      </c>
      <c r="O3594">
        <v>32.258064516128997</v>
      </c>
      <c r="P3594">
        <v>27.397260273972599</v>
      </c>
      <c r="Q3594">
        <v>0.110948384428942</v>
      </c>
    </row>
    <row r="3595" spans="1:17" hidden="1" x14ac:dyDescent="0.3">
      <c r="A3595" t="s">
        <v>7354</v>
      </c>
      <c r="B3595" t="s">
        <v>7355</v>
      </c>
      <c r="C3595" t="str">
        <f>IFERROR(VLOOKUP(Table1[[#This Row],[Ticker]],[1]!Table1[[Symbol]:[Industry]],2,FALSE),"-")</f>
        <v>-</v>
      </c>
      <c r="E3595">
        <v>36.959490000000002</v>
      </c>
      <c r="F3595">
        <v>162</v>
      </c>
      <c r="G3595">
        <v>27.232348957299301</v>
      </c>
      <c r="H3595">
        <v>-5.7977148195495003</v>
      </c>
      <c r="I3595">
        <v>54.548841001636198</v>
      </c>
      <c r="J3595">
        <v>-11.3108306397853</v>
      </c>
      <c r="K3595">
        <v>141.61761085523199</v>
      </c>
      <c r="L3595">
        <v>116.53527026220399</v>
      </c>
      <c r="M3595">
        <v>60.8694935966722</v>
      </c>
      <c r="N3595">
        <v>1.6347894529712701</v>
      </c>
      <c r="O3595">
        <v>8.0246913580246808</v>
      </c>
      <c r="P3595">
        <v>90.588235294117595</v>
      </c>
      <c r="Q3595">
        <v>0.11769466332768</v>
      </c>
    </row>
    <row r="3596" spans="1:17" hidden="1" x14ac:dyDescent="0.3">
      <c r="A3596" t="s">
        <v>7356</v>
      </c>
      <c r="B3596" t="s">
        <v>7357</v>
      </c>
      <c r="C3596" t="str">
        <f>IFERROR(VLOOKUP(Table1[[#This Row],[Ticker]],[1]!Table1[[Symbol]:[Industry]],2,FALSE),"-")</f>
        <v>-</v>
      </c>
      <c r="D3596" t="s">
        <v>713</v>
      </c>
      <c r="E3596">
        <v>36.765885388999997</v>
      </c>
      <c r="F3596">
        <v>258.91000000000003</v>
      </c>
      <c r="G3596">
        <v>38.7695411504208</v>
      </c>
      <c r="H3596">
        <v>-6.4812029580523998</v>
      </c>
      <c r="I3596">
        <v>24.503347884912198</v>
      </c>
      <c r="J3596">
        <v>-1.4907675303398999</v>
      </c>
      <c r="K3596">
        <v>247.66655875883299</v>
      </c>
      <c r="L3596">
        <v>211.58441593757701</v>
      </c>
      <c r="M3596">
        <v>30.790198502182001</v>
      </c>
      <c r="N3596">
        <v>0.950402395698692</v>
      </c>
      <c r="O3596">
        <v>2.15132671584721</v>
      </c>
      <c r="P3596">
        <v>68.342002600780205</v>
      </c>
    </row>
    <row r="3597" spans="1:17" hidden="1" x14ac:dyDescent="0.3">
      <c r="A3597" t="s">
        <v>7358</v>
      </c>
      <c r="B3597" t="s">
        <v>7359</v>
      </c>
      <c r="C3597" t="str">
        <f>IFERROR(VLOOKUP(Table1[[#This Row],[Ticker]],[1]!Table1[[Symbol]:[Industry]],2,FALSE),"-")</f>
        <v>-</v>
      </c>
      <c r="E3597">
        <v>36.538546934999999</v>
      </c>
      <c r="F3597">
        <v>47.55</v>
      </c>
      <c r="G3597">
        <v>-40.744083832854599</v>
      </c>
      <c r="H3597">
        <v>-11.5589882090696</v>
      </c>
      <c r="I3597">
        <v>16.833185890987799</v>
      </c>
      <c r="J3597">
        <v>-8.4065798439821702</v>
      </c>
      <c r="K3597">
        <v>48.148303523105703</v>
      </c>
      <c r="L3597">
        <v>47.075976352499403</v>
      </c>
      <c r="M3597">
        <v>48.843467812928999</v>
      </c>
      <c r="N3597">
        <v>0.59339399941451598</v>
      </c>
      <c r="O3597">
        <v>56.466876971608798</v>
      </c>
      <c r="P3597">
        <v>70.369043353636599</v>
      </c>
      <c r="Q3597">
        <v>0.166348457054109</v>
      </c>
    </row>
    <row r="3598" spans="1:17" hidden="1" x14ac:dyDescent="0.3">
      <c r="A3598" t="s">
        <v>7360</v>
      </c>
      <c r="B3598" t="s">
        <v>7361</v>
      </c>
      <c r="C3598" t="str">
        <f>IFERROR(VLOOKUP(Table1[[#This Row],[Ticker]],[1]!Table1[[Symbol]:[Industry]],2,FALSE),"-")</f>
        <v>-</v>
      </c>
      <c r="D3598" t="s">
        <v>623</v>
      </c>
      <c r="E3598">
        <v>36.503631875000004</v>
      </c>
      <c r="F3598">
        <v>14.75</v>
      </c>
      <c r="G3598">
        <v>-73.915577489303203</v>
      </c>
      <c r="H3598">
        <v>-5.8192986044820296</v>
      </c>
      <c r="I3598">
        <v>-41.026779215744398</v>
      </c>
      <c r="J3598">
        <v>-6.6798541056966503</v>
      </c>
      <c r="K3598">
        <v>15.1310615241034</v>
      </c>
      <c r="M3598">
        <v>43.863217045245001</v>
      </c>
      <c r="N3598">
        <v>0.94827586206896497</v>
      </c>
      <c r="O3598">
        <v>103.38983050847401</v>
      </c>
      <c r="P3598">
        <v>11.320754716981099</v>
      </c>
    </row>
    <row r="3599" spans="1:17" hidden="1" x14ac:dyDescent="0.3">
      <c r="A3599" t="s">
        <v>7362</v>
      </c>
      <c r="B3599" t="s">
        <v>7363</v>
      </c>
      <c r="C3599" t="str">
        <f>IFERROR(VLOOKUP(Table1[[#This Row],[Ticker]],[1]!Table1[[Symbol]:[Industry]],2,FALSE),"-")</f>
        <v>-</v>
      </c>
      <c r="D3599" t="s">
        <v>46</v>
      </c>
      <c r="E3599">
        <v>36.498920869999999</v>
      </c>
      <c r="F3599">
        <v>1053.95</v>
      </c>
      <c r="G3599">
        <v>85.120036545784401</v>
      </c>
      <c r="H3599">
        <v>47.278289114816197</v>
      </c>
      <c r="I3599">
        <v>-4.6221546319232596</v>
      </c>
      <c r="J3599">
        <v>14.4696681607783</v>
      </c>
      <c r="K3599">
        <v>820.66432405418198</v>
      </c>
      <c r="L3599">
        <v>744.39550885426399</v>
      </c>
      <c r="M3599">
        <v>66.753808133293305</v>
      </c>
      <c r="N3599">
        <v>3.2042917246593601</v>
      </c>
      <c r="O3599">
        <v>16.0064519189715</v>
      </c>
      <c r="P3599">
        <v>129.119565217391</v>
      </c>
      <c r="Q3599">
        <v>0.1035767652168</v>
      </c>
    </row>
    <row r="3600" spans="1:17" hidden="1" x14ac:dyDescent="0.3">
      <c r="A3600" t="s">
        <v>7364</v>
      </c>
      <c r="B3600" t="s">
        <v>7365</v>
      </c>
      <c r="C3600" t="str">
        <f>IFERROR(VLOOKUP(Table1[[#This Row],[Ticker]],[1]!Table1[[Symbol]:[Industry]],2,FALSE),"-")</f>
        <v>-</v>
      </c>
      <c r="E3600">
        <v>36.484257599999999</v>
      </c>
      <c r="F3600">
        <v>51.34</v>
      </c>
      <c r="G3600">
        <v>83.539490498514695</v>
      </c>
      <c r="H3600">
        <v>22.735345881910899</v>
      </c>
      <c r="I3600">
        <v>-15.6774605644336</v>
      </c>
      <c r="J3600">
        <v>32.546318341687403</v>
      </c>
      <c r="K3600">
        <v>45.040337891869498</v>
      </c>
      <c r="L3600">
        <v>43.818854816878002</v>
      </c>
      <c r="M3600">
        <v>70.148636915825307</v>
      </c>
      <c r="N3600">
        <v>1.39479766208282</v>
      </c>
      <c r="O3600">
        <v>35.040903778729998</v>
      </c>
      <c r="P3600">
        <v>129.503799731783</v>
      </c>
      <c r="Q3600">
        <v>9.3276304818101993E-2</v>
      </c>
    </row>
    <row r="3601" spans="1:17" hidden="1" x14ac:dyDescent="0.3">
      <c r="A3601" t="s">
        <v>7366</v>
      </c>
      <c r="B3601" t="s">
        <v>7367</v>
      </c>
      <c r="C3601" t="str">
        <f>IFERROR(VLOOKUP(Table1[[#This Row],[Ticker]],[1]!Table1[[Symbol]:[Industry]],2,FALSE),"-")</f>
        <v>-</v>
      </c>
      <c r="D3601" t="s">
        <v>409</v>
      </c>
      <c r="E3601">
        <v>36.472749999999998</v>
      </c>
      <c r="F3601">
        <v>197.15</v>
      </c>
      <c r="G3601">
        <v>41.406307732225102</v>
      </c>
      <c r="H3601">
        <v>-17.627828742631198</v>
      </c>
      <c r="I3601">
        <v>96.261441335633904</v>
      </c>
      <c r="J3601">
        <v>5.5781801512869897</v>
      </c>
      <c r="K3601">
        <v>173.095602730547</v>
      </c>
      <c r="L3601">
        <v>133.43345764839199</v>
      </c>
      <c r="M3601">
        <v>64.273132790838204</v>
      </c>
      <c r="N3601">
        <v>0.72784122392291395</v>
      </c>
      <c r="O3601">
        <v>13.7205173725589</v>
      </c>
      <c r="P3601">
        <v>149.24146649810299</v>
      </c>
      <c r="Q3601">
        <v>0.16459925247937299</v>
      </c>
    </row>
    <row r="3602" spans="1:17" hidden="1" x14ac:dyDescent="0.3">
      <c r="A3602" t="s">
        <v>7368</v>
      </c>
      <c r="B3602" t="s">
        <v>7369</v>
      </c>
      <c r="C3602" t="str">
        <f>IFERROR(VLOOKUP(Table1[[#This Row],[Ticker]],[1]!Table1[[Symbol]:[Industry]],2,FALSE),"-")</f>
        <v>-</v>
      </c>
      <c r="D3602" t="s">
        <v>1229</v>
      </c>
      <c r="E3602">
        <v>36.46373088</v>
      </c>
      <c r="F3602">
        <v>8.8800000000000008</v>
      </c>
      <c r="G3602">
        <v>-81.046847876326098</v>
      </c>
      <c r="H3602">
        <v>-34.582436742620096</v>
      </c>
      <c r="I3602">
        <v>-76.166060224590694</v>
      </c>
      <c r="J3602">
        <v>-22.6111177174127</v>
      </c>
      <c r="K3602">
        <v>13.621391943086699</v>
      </c>
      <c r="L3602">
        <v>18.042853926430201</v>
      </c>
      <c r="M3602">
        <v>11.2541364879027</v>
      </c>
      <c r="N3602">
        <v>0.58487931478684396</v>
      </c>
      <c r="O3602">
        <v>186.036036036035</v>
      </c>
      <c r="P3602">
        <v>0</v>
      </c>
      <c r="Q3602">
        <v>8.6707832173354996E-2</v>
      </c>
    </row>
    <row r="3603" spans="1:17" hidden="1" x14ac:dyDescent="0.3">
      <c r="A3603" t="s">
        <v>7370</v>
      </c>
      <c r="B3603" t="s">
        <v>7371</v>
      </c>
      <c r="C3603" t="str">
        <f>IFERROR(VLOOKUP(Table1[[#This Row],[Ticker]],[1]!Table1[[Symbol]:[Industry]],2,FALSE),"-")</f>
        <v>-</v>
      </c>
      <c r="E3603">
        <v>36.332725600000003</v>
      </c>
      <c r="F3603">
        <v>12.59</v>
      </c>
      <c r="G3603">
        <v>-75.867748264342097</v>
      </c>
      <c r="H3603">
        <v>-5.4736876222701198</v>
      </c>
      <c r="I3603">
        <v>-66.364731800487306</v>
      </c>
      <c r="J3603">
        <v>-2.2814842636182102</v>
      </c>
      <c r="K3603">
        <v>13.222250854026701</v>
      </c>
      <c r="L3603">
        <v>17.802894776760098</v>
      </c>
      <c r="M3603">
        <v>27.7958481699708</v>
      </c>
      <c r="N3603">
        <v>0.91997174813881899</v>
      </c>
      <c r="O3603">
        <v>261.00079428117499</v>
      </c>
      <c r="P3603">
        <v>26.152304609218401</v>
      </c>
      <c r="Q3603">
        <v>0.22502584745619</v>
      </c>
    </row>
    <row r="3604" spans="1:17" hidden="1" x14ac:dyDescent="0.3">
      <c r="A3604" t="s">
        <v>7372</v>
      </c>
      <c r="B3604" t="s">
        <v>7373</v>
      </c>
      <c r="C3604" t="str">
        <f>IFERROR(VLOOKUP(Table1[[#This Row],[Ticker]],[1]!Table1[[Symbol]:[Industry]],2,FALSE),"-")</f>
        <v>-</v>
      </c>
      <c r="E3604">
        <v>36.324697938</v>
      </c>
      <c r="F3604">
        <v>43.41</v>
      </c>
      <c r="G3604">
        <v>769.38158293753702</v>
      </c>
      <c r="H3604">
        <v>-14.988602401950301</v>
      </c>
      <c r="I3604">
        <v>30.9697258082834</v>
      </c>
      <c r="J3604">
        <v>-8.7697089617301494</v>
      </c>
      <c r="K3604">
        <v>46.081418999325201</v>
      </c>
      <c r="L3604">
        <v>36.120646846627601</v>
      </c>
      <c r="M3604">
        <v>26.959501962175999</v>
      </c>
      <c r="N3604">
        <v>0.74328682469946405</v>
      </c>
      <c r="O3604">
        <v>45.726791061967198</v>
      </c>
      <c r="P3604">
        <v>886.59090909090799</v>
      </c>
      <c r="Q3604">
        <v>0.15738157311578099</v>
      </c>
    </row>
    <row r="3605" spans="1:17" hidden="1" x14ac:dyDescent="0.3">
      <c r="A3605" t="s">
        <v>7374</v>
      </c>
      <c r="B3605" t="s">
        <v>7375</v>
      </c>
      <c r="C3605" t="str">
        <f>IFERROR(VLOOKUP(Table1[[#This Row],[Ticker]],[1]!Table1[[Symbol]:[Industry]],2,FALSE),"-")</f>
        <v>-</v>
      </c>
      <c r="D3605" t="s">
        <v>422</v>
      </c>
      <c r="E3605">
        <v>36.294550520000001</v>
      </c>
      <c r="F3605">
        <v>90.1</v>
      </c>
      <c r="G3605">
        <v>-24.943300514025498</v>
      </c>
      <c r="H3605">
        <v>-3.57736521187626</v>
      </c>
      <c r="I3605">
        <v>-25.4553506443158</v>
      </c>
      <c r="J3605">
        <v>-4.9350300001278402</v>
      </c>
      <c r="K3605">
        <v>90.241118713593806</v>
      </c>
      <c r="L3605">
        <v>91.691924479628796</v>
      </c>
      <c r="M3605">
        <v>48.254952876308899</v>
      </c>
      <c r="N3605">
        <v>1.09810083609769</v>
      </c>
      <c r="O3605">
        <v>27.635960044395102</v>
      </c>
      <c r="P3605">
        <v>15.5128205128205</v>
      </c>
      <c r="Q3605">
        <v>-3.0636894730468E-2</v>
      </c>
    </row>
    <row r="3606" spans="1:17" hidden="1" x14ac:dyDescent="0.3">
      <c r="A3606" t="s">
        <v>7376</v>
      </c>
      <c r="B3606" t="s">
        <v>7377</v>
      </c>
      <c r="C3606" t="str">
        <f>IFERROR(VLOOKUP(Table1[[#This Row],[Ticker]],[1]!Table1[[Symbol]:[Industry]],2,FALSE),"-")</f>
        <v>-</v>
      </c>
      <c r="E3606">
        <v>36.266399999999997</v>
      </c>
      <c r="F3606">
        <v>67.16</v>
      </c>
      <c r="G3606">
        <v>-51.006261397517299</v>
      </c>
      <c r="H3606">
        <v>0.12930545643166999</v>
      </c>
      <c r="I3606">
        <v>-32.438583374027402</v>
      </c>
      <c r="J3606">
        <v>-1.48867123722853</v>
      </c>
      <c r="K3606">
        <v>68.932339330719302</v>
      </c>
      <c r="L3606">
        <v>78.6206136829868</v>
      </c>
      <c r="M3606">
        <v>46.772380609939702</v>
      </c>
      <c r="N3606">
        <v>0.80142724170027901</v>
      </c>
      <c r="O3606">
        <v>62.2245384157236</v>
      </c>
      <c r="P3606">
        <v>12.873949579831899</v>
      </c>
    </row>
    <row r="3607" spans="1:17" hidden="1" x14ac:dyDescent="0.3">
      <c r="A3607" t="s">
        <v>7378</v>
      </c>
      <c r="B3607" t="s">
        <v>7379</v>
      </c>
      <c r="C3607" t="str">
        <f>IFERROR(VLOOKUP(Table1[[#This Row],[Ticker]],[1]!Table1[[Symbol]:[Industry]],2,FALSE),"-")</f>
        <v>-</v>
      </c>
      <c r="E3607">
        <v>36.125999999999998</v>
      </c>
      <c r="F3607">
        <v>6.69</v>
      </c>
      <c r="G3607">
        <v>37.103759173521603</v>
      </c>
      <c r="H3607">
        <v>-12.751488146965601</v>
      </c>
      <c r="I3607">
        <v>-5.0743982633634896</v>
      </c>
      <c r="J3607">
        <v>-8.5408595794981199</v>
      </c>
      <c r="K3607">
        <v>6.7266723754459399</v>
      </c>
      <c r="L3607">
        <v>5.3548545624702797</v>
      </c>
      <c r="M3607">
        <v>18.806327537341001</v>
      </c>
      <c r="N3607">
        <v>1.1964307655423501</v>
      </c>
      <c r="O3607">
        <v>23.168908819133001</v>
      </c>
      <c r="P3607">
        <v>115.806451612903</v>
      </c>
    </row>
    <row r="3608" spans="1:17" hidden="1" x14ac:dyDescent="0.3">
      <c r="A3608" t="s">
        <v>7380</v>
      </c>
      <c r="B3608" t="s">
        <v>7381</v>
      </c>
      <c r="C3608" t="str">
        <f>IFERROR(VLOOKUP(Table1[[#This Row],[Ticker]],[1]!Table1[[Symbol]:[Industry]],2,FALSE),"-")</f>
        <v>-</v>
      </c>
      <c r="E3608">
        <v>36.057000000000002</v>
      </c>
      <c r="F3608">
        <v>51.51</v>
      </c>
      <c r="G3608">
        <v>233.53505746628599</v>
      </c>
      <c r="H3608">
        <v>-9.9219888931959304</v>
      </c>
      <c r="I3608">
        <v>-7.3302497565031404</v>
      </c>
      <c r="J3608">
        <v>-7.1643277796449603</v>
      </c>
      <c r="K3608">
        <v>59.1006999498711</v>
      </c>
      <c r="L3608">
        <v>50.877227420643898</v>
      </c>
      <c r="M3608">
        <v>36.132326310465501</v>
      </c>
      <c r="N3608">
        <v>1.89559327357651</v>
      </c>
      <c r="O3608">
        <v>73.713841972432505</v>
      </c>
      <c r="P3608">
        <v>394.812680115273</v>
      </c>
    </row>
    <row r="3609" spans="1:17" hidden="1" x14ac:dyDescent="0.3">
      <c r="A3609" t="s">
        <v>7382</v>
      </c>
      <c r="B3609" t="s">
        <v>7383</v>
      </c>
      <c r="C3609" t="str">
        <f>IFERROR(VLOOKUP(Table1[[#This Row],[Ticker]],[1]!Table1[[Symbol]:[Industry]],2,FALSE),"-")</f>
        <v>-</v>
      </c>
      <c r="E3609">
        <v>36.030518719999897</v>
      </c>
      <c r="F3609">
        <v>34.4</v>
      </c>
      <c r="G3609">
        <v>-16.774743447884401</v>
      </c>
      <c r="H3609">
        <v>-24.7776319378153</v>
      </c>
      <c r="I3609">
        <v>-28.731285202400102</v>
      </c>
      <c r="J3609">
        <v>-3.1844276928774198</v>
      </c>
      <c r="K3609">
        <v>37.535573680203001</v>
      </c>
      <c r="L3609">
        <v>37.253771001678402</v>
      </c>
      <c r="M3609">
        <v>22.744651656453701</v>
      </c>
      <c r="N3609">
        <v>0.63503735900095803</v>
      </c>
      <c r="O3609">
        <v>60.7558139534883</v>
      </c>
      <c r="P3609">
        <v>27.077946065755398</v>
      </c>
    </row>
    <row r="3610" spans="1:17" hidden="1" x14ac:dyDescent="0.3">
      <c r="A3610" t="s">
        <v>7384</v>
      </c>
      <c r="B3610" t="s">
        <v>7385</v>
      </c>
      <c r="C3610" t="str">
        <f>IFERROR(VLOOKUP(Table1[[#This Row],[Ticker]],[1]!Table1[[Symbol]:[Industry]],2,FALSE),"-")</f>
        <v>-</v>
      </c>
      <c r="D3610" t="s">
        <v>871</v>
      </c>
      <c r="E3610">
        <v>36.018749999999997</v>
      </c>
      <c r="F3610">
        <v>85</v>
      </c>
      <c r="G3610">
        <v>-6.78884457309666</v>
      </c>
      <c r="I3610">
        <v>8.4534354053152292</v>
      </c>
      <c r="K3610">
        <v>72.921358859577893</v>
      </c>
      <c r="M3610">
        <v>86.249356129260704</v>
      </c>
      <c r="N3610">
        <v>1</v>
      </c>
      <c r="O3610">
        <v>15.294117647058799</v>
      </c>
      <c r="P3610">
        <v>39.802631578947299</v>
      </c>
    </row>
    <row r="3611" spans="1:17" hidden="1" x14ac:dyDescent="0.3">
      <c r="A3611" t="s">
        <v>7386</v>
      </c>
      <c r="B3611" t="s">
        <v>7387</v>
      </c>
      <c r="C3611" t="str">
        <f>IFERROR(VLOOKUP(Table1[[#This Row],[Ticker]],[1]!Table1[[Symbol]:[Industry]],2,FALSE),"-")</f>
        <v>-</v>
      </c>
      <c r="D3611" t="s">
        <v>647</v>
      </c>
      <c r="E3611">
        <v>36.017719505999999</v>
      </c>
      <c r="F3611">
        <v>13.66</v>
      </c>
      <c r="G3611">
        <v>-36.505472592596703</v>
      </c>
      <c r="H3611">
        <v>-10.4459314479623</v>
      </c>
      <c r="I3611">
        <v>-26.367422620402699</v>
      </c>
      <c r="J3611">
        <v>-0.45370010747584399</v>
      </c>
      <c r="K3611">
        <v>14.438183265348</v>
      </c>
      <c r="L3611">
        <v>16.121721037721201</v>
      </c>
      <c r="M3611">
        <v>48.909978108377203</v>
      </c>
      <c r="N3611">
        <v>0.31562090037754398</v>
      </c>
      <c r="O3611">
        <v>61.054172767203497</v>
      </c>
      <c r="P3611">
        <v>17.253218884120098</v>
      </c>
      <c r="Q3611">
        <v>-2.0375725537994001E-2</v>
      </c>
    </row>
    <row r="3612" spans="1:17" hidden="1" x14ac:dyDescent="0.3">
      <c r="A3612" t="s">
        <v>7388</v>
      </c>
      <c r="B3612" t="s">
        <v>7389</v>
      </c>
      <c r="C3612" t="str">
        <f>IFERROR(VLOOKUP(Table1[[#This Row],[Ticker]],[1]!Table1[[Symbol]:[Industry]],2,FALSE),"-")</f>
        <v>-</v>
      </c>
      <c r="D3612" t="s">
        <v>46</v>
      </c>
      <c r="E3612">
        <v>35.997120000000002</v>
      </c>
      <c r="F3612">
        <v>6.96</v>
      </c>
      <c r="G3612">
        <v>-23.2266311021401</v>
      </c>
      <c r="H3612">
        <v>11.011841746395101</v>
      </c>
      <c r="I3612">
        <v>6.5016230080892301</v>
      </c>
      <c r="J3612">
        <v>-3.2729372550711999</v>
      </c>
      <c r="K3612">
        <v>6.5959119438952101</v>
      </c>
      <c r="L3612">
        <v>6.4010470230778997</v>
      </c>
      <c r="M3612">
        <v>50.821665454130901</v>
      </c>
      <c r="N3612">
        <v>2.1253856861955698</v>
      </c>
      <c r="O3612">
        <v>44.827586206896498</v>
      </c>
      <c r="P3612">
        <v>58.904109589041099</v>
      </c>
      <c r="Q3612">
        <v>1.2223322771726001E-2</v>
      </c>
    </row>
    <row r="3613" spans="1:17" hidden="1" x14ac:dyDescent="0.3">
      <c r="A3613" t="s">
        <v>7390</v>
      </c>
      <c r="B3613" t="s">
        <v>7391</v>
      </c>
      <c r="C3613" t="str">
        <f>IFERROR(VLOOKUP(Table1[[#This Row],[Ticker]],[1]!Table1[[Symbol]:[Industry]],2,FALSE),"-")</f>
        <v>-</v>
      </c>
      <c r="D3613" t="s">
        <v>62</v>
      </c>
      <c r="E3613">
        <v>35.981034700000002</v>
      </c>
      <c r="F3613">
        <v>48.49</v>
      </c>
      <c r="G3613">
        <v>56.691826692456097</v>
      </c>
      <c r="H3613">
        <v>-7.2274735428840096</v>
      </c>
      <c r="I3613">
        <v>42.671633482668199</v>
      </c>
      <c r="J3613">
        <v>-2.77411928816813</v>
      </c>
      <c r="K3613">
        <v>50.8327039143294</v>
      </c>
      <c r="L3613">
        <v>41.870977291307</v>
      </c>
      <c r="M3613">
        <v>54.485102403116201</v>
      </c>
      <c r="N3613">
        <v>0.57711745152563299</v>
      </c>
      <c r="O3613">
        <v>46.236337389152297</v>
      </c>
      <c r="P3613">
        <v>191.23123123123099</v>
      </c>
      <c r="Q3613">
        <v>0.132316024782136</v>
      </c>
    </row>
    <row r="3614" spans="1:17" hidden="1" x14ac:dyDescent="0.3">
      <c r="A3614" t="s">
        <v>7392</v>
      </c>
      <c r="B3614" t="s">
        <v>7393</v>
      </c>
      <c r="C3614" t="str">
        <f>IFERROR(VLOOKUP(Table1[[#This Row],[Ticker]],[1]!Table1[[Symbol]:[Industry]],2,FALSE),"-")</f>
        <v>-</v>
      </c>
      <c r="E3614">
        <v>35.823786050000002</v>
      </c>
      <c r="F3614">
        <v>11.57</v>
      </c>
      <c r="G3614">
        <v>-30.833897880445001</v>
      </c>
      <c r="H3614">
        <v>-14.494540889613299</v>
      </c>
      <c r="I3614">
        <v>15.460207692929099</v>
      </c>
      <c r="J3614">
        <v>-11.3168747286664</v>
      </c>
      <c r="K3614">
        <v>11.2436551612473</v>
      </c>
      <c r="L3614">
        <v>9.2915312115221091</v>
      </c>
      <c r="M3614">
        <v>2.2158819666452998</v>
      </c>
      <c r="N3614">
        <v>0.18281452347834401</v>
      </c>
      <c r="O3614">
        <v>17.4589455488331</v>
      </c>
      <c r="P3614">
        <v>87.824675324675297</v>
      </c>
    </row>
    <row r="3615" spans="1:17" hidden="1" x14ac:dyDescent="0.3">
      <c r="A3615" t="s">
        <v>7394</v>
      </c>
      <c r="B3615" t="s">
        <v>7395</v>
      </c>
      <c r="C3615" t="str">
        <f>IFERROR(VLOOKUP(Table1[[#This Row],[Ticker]],[1]!Table1[[Symbol]:[Industry]],2,FALSE),"-")</f>
        <v>-</v>
      </c>
      <c r="D3615" t="s">
        <v>409</v>
      </c>
      <c r="E3615">
        <v>35.819783999999999</v>
      </c>
      <c r="F3615">
        <v>0.98</v>
      </c>
      <c r="G3615">
        <v>6.7624689782168801</v>
      </c>
      <c r="H3615">
        <v>0.54151699835485301</v>
      </c>
      <c r="I3615">
        <v>-28.2140269962125</v>
      </c>
      <c r="J3615">
        <v>-2.0507150328489798</v>
      </c>
      <c r="K3615">
        <v>0.99102947471883596</v>
      </c>
      <c r="L3615">
        <v>0.96854323492917604</v>
      </c>
      <c r="M3615">
        <v>44.6610163458963</v>
      </c>
      <c r="N3615">
        <v>1.2629553446023201</v>
      </c>
      <c r="O3615">
        <v>34.6938775510204</v>
      </c>
      <c r="P3615">
        <v>66.1016949152542</v>
      </c>
      <c r="Q3615">
        <v>2.6747379370201E-2</v>
      </c>
    </row>
    <row r="3616" spans="1:17" hidden="1" x14ac:dyDescent="0.3">
      <c r="A3616" t="s">
        <v>7396</v>
      </c>
      <c r="B3616" t="s">
        <v>7397</v>
      </c>
      <c r="C3616" t="str">
        <f>IFERROR(VLOOKUP(Table1[[#This Row],[Ticker]],[1]!Table1[[Symbol]:[Industry]],2,FALSE),"-")</f>
        <v>-</v>
      </c>
      <c r="D3616" t="s">
        <v>293</v>
      </c>
      <c r="E3616">
        <v>35.794161039999999</v>
      </c>
      <c r="F3616">
        <v>35.86</v>
      </c>
      <c r="G3616">
        <v>18.288286244700501</v>
      </c>
      <c r="H3616">
        <v>-11.3992535594369</v>
      </c>
      <c r="I3616">
        <v>-42.672678585438703</v>
      </c>
      <c r="J3616">
        <v>-9.2600667863027599</v>
      </c>
      <c r="K3616">
        <v>37.974630429084499</v>
      </c>
      <c r="L3616">
        <v>35.705297981269901</v>
      </c>
      <c r="M3616">
        <v>39.150419420714599</v>
      </c>
      <c r="N3616">
        <v>2.9184169003272999</v>
      </c>
      <c r="O3616">
        <v>79.866146123814801</v>
      </c>
      <c r="P3616">
        <v>59.306974677920898</v>
      </c>
      <c r="Q3616">
        <v>-8.6744530803699999E-4</v>
      </c>
    </row>
    <row r="3617" spans="1:17" hidden="1" x14ac:dyDescent="0.3">
      <c r="A3617" t="s">
        <v>7398</v>
      </c>
      <c r="B3617" t="s">
        <v>7399</v>
      </c>
      <c r="C3617" t="str">
        <f>IFERROR(VLOOKUP(Table1[[#This Row],[Ticker]],[1]!Table1[[Symbol]:[Industry]],2,FALSE),"-")</f>
        <v>-</v>
      </c>
      <c r="D3617" t="s">
        <v>409</v>
      </c>
      <c r="E3617">
        <v>35.744021754000002</v>
      </c>
      <c r="F3617">
        <v>14.07</v>
      </c>
      <c r="G3617">
        <v>-8.4199634542155408</v>
      </c>
      <c r="H3617">
        <v>-1.2197212640833499</v>
      </c>
      <c r="I3617">
        <v>-41.299683006798404</v>
      </c>
      <c r="J3617">
        <v>-7.9261404923452297</v>
      </c>
      <c r="K3617">
        <v>14.1348173942699</v>
      </c>
      <c r="L3617">
        <v>14.754504679990299</v>
      </c>
      <c r="M3617">
        <v>48.711718555014301</v>
      </c>
      <c r="N3617">
        <v>2.47849924079576</v>
      </c>
      <c r="O3617">
        <v>72.707889125799497</v>
      </c>
      <c r="P3617">
        <v>40.559440559440503</v>
      </c>
      <c r="Q3617">
        <v>8.9298582930451995E-2</v>
      </c>
    </row>
    <row r="3618" spans="1:17" hidden="1" x14ac:dyDescent="0.3">
      <c r="A3618" t="s">
        <v>7400</v>
      </c>
      <c r="B3618" t="s">
        <v>7401</v>
      </c>
      <c r="C3618" t="str">
        <f>IFERROR(VLOOKUP(Table1[[#This Row],[Ticker]],[1]!Table1[[Symbol]:[Industry]],2,FALSE),"-")</f>
        <v>-</v>
      </c>
      <c r="E3618">
        <v>35.696820000000002</v>
      </c>
      <c r="F3618">
        <v>114</v>
      </c>
      <c r="G3618">
        <v>6.0610279948253503</v>
      </c>
      <c r="H3618">
        <v>-13.198684569394301</v>
      </c>
      <c r="I3618">
        <v>-13.0313544193717</v>
      </c>
      <c r="J3618">
        <v>-7.1138379564370204</v>
      </c>
      <c r="K3618">
        <v>125.66798339573999</v>
      </c>
      <c r="L3618">
        <v>118.413410798364</v>
      </c>
      <c r="M3618">
        <v>37.075745895471599</v>
      </c>
      <c r="N3618">
        <v>0.64464737993950805</v>
      </c>
      <c r="O3618">
        <v>48.157894736842103</v>
      </c>
      <c r="P3618">
        <v>67.400881057268705</v>
      </c>
      <c r="Q3618">
        <v>8.8009873153546997E-2</v>
      </c>
    </row>
    <row r="3619" spans="1:17" hidden="1" x14ac:dyDescent="0.3">
      <c r="A3619" t="s">
        <v>7402</v>
      </c>
      <c r="B3619" t="s">
        <v>7403</v>
      </c>
      <c r="C3619" t="str">
        <f>IFERROR(VLOOKUP(Table1[[#This Row],[Ticker]],[1]!Table1[[Symbol]:[Industry]],2,FALSE),"-")</f>
        <v>-</v>
      </c>
      <c r="D3619" t="s">
        <v>213</v>
      </c>
      <c r="E3619">
        <v>35.624927999999997</v>
      </c>
      <c r="F3619">
        <v>56.44</v>
      </c>
      <c r="G3619">
        <v>-3.4260821460067601</v>
      </c>
      <c r="H3619">
        <v>-7.0321773923608202</v>
      </c>
      <c r="I3619">
        <v>-13.9545296262534</v>
      </c>
      <c r="J3619">
        <v>-10.545664527798399</v>
      </c>
      <c r="K3619">
        <v>58.393013926551497</v>
      </c>
      <c r="L3619">
        <v>61.856576554745502</v>
      </c>
      <c r="M3619">
        <v>58.740698323170903</v>
      </c>
      <c r="N3619">
        <v>1.6458181818181801</v>
      </c>
      <c r="O3619">
        <v>80.085046066619398</v>
      </c>
      <c r="P3619">
        <v>52.540540540540498</v>
      </c>
      <c r="Q3619">
        <v>-5.6376579666789002E-2</v>
      </c>
    </row>
    <row r="3620" spans="1:17" hidden="1" x14ac:dyDescent="0.3">
      <c r="A3620" t="s">
        <v>7404</v>
      </c>
      <c r="B3620" t="s">
        <v>7405</v>
      </c>
      <c r="C3620" t="str">
        <f>IFERROR(VLOOKUP(Table1[[#This Row],[Ticker]],[1]!Table1[[Symbol]:[Industry]],2,FALSE),"-")</f>
        <v>-</v>
      </c>
      <c r="D3620" t="s">
        <v>97</v>
      </c>
      <c r="E3620">
        <v>35.576419999999999</v>
      </c>
      <c r="F3620">
        <v>33.549999999999997</v>
      </c>
      <c r="G3620">
        <v>-81.985067620882205</v>
      </c>
      <c r="H3620">
        <v>-0.90766289756768603</v>
      </c>
      <c r="I3620">
        <v>-73.139874453839695</v>
      </c>
      <c r="J3620">
        <v>0.924968857728524</v>
      </c>
      <c r="K3620">
        <v>42.826803948197899</v>
      </c>
      <c r="L3620">
        <v>64.617355270368293</v>
      </c>
      <c r="M3620">
        <v>45.068420499998503</v>
      </c>
      <c r="N3620">
        <v>0.155193992490613</v>
      </c>
      <c r="O3620">
        <v>195.08196721311401</v>
      </c>
      <c r="P3620">
        <v>7.3599999999999799</v>
      </c>
      <c r="Q3620">
        <v>7.8015135390058998E-2</v>
      </c>
    </row>
    <row r="3621" spans="1:17" hidden="1" x14ac:dyDescent="0.3">
      <c r="A3621" t="s">
        <v>7406</v>
      </c>
      <c r="B3621" t="s">
        <v>7407</v>
      </c>
      <c r="C3621" t="str">
        <f>IFERROR(VLOOKUP(Table1[[#This Row],[Ticker]],[1]!Table1[[Symbol]:[Industry]],2,FALSE),"-")</f>
        <v>-</v>
      </c>
      <c r="D3621" t="s">
        <v>1465</v>
      </c>
      <c r="E3621">
        <v>35.570999999999998</v>
      </c>
      <c r="F3621">
        <v>35.5</v>
      </c>
      <c r="G3621">
        <v>28.409897656895499</v>
      </c>
      <c r="H3621">
        <v>-19.536811718454299</v>
      </c>
      <c r="I3621">
        <v>-46.976573113745502</v>
      </c>
      <c r="J3621">
        <v>-2.12985172349646</v>
      </c>
      <c r="K3621">
        <v>38.060904120052101</v>
      </c>
      <c r="L3621">
        <v>35.481086251319503</v>
      </c>
      <c r="M3621">
        <v>36.838636507731898</v>
      </c>
      <c r="N3621">
        <v>0.69967506009279701</v>
      </c>
      <c r="O3621">
        <v>63.323943661971803</v>
      </c>
      <c r="P3621">
        <v>81.957970271655498</v>
      </c>
      <c r="Q3621">
        <v>2.7719284656965999E-2</v>
      </c>
    </row>
    <row r="3622" spans="1:17" hidden="1" x14ac:dyDescent="0.3">
      <c r="A3622" t="s">
        <v>7408</v>
      </c>
      <c r="B3622" t="s">
        <v>7409</v>
      </c>
      <c r="C3622" t="str">
        <f>IFERROR(VLOOKUP(Table1[[#This Row],[Ticker]],[1]!Table1[[Symbol]:[Industry]],2,FALSE),"-")</f>
        <v>-</v>
      </c>
      <c r="D3622" t="s">
        <v>384</v>
      </c>
      <c r="E3622">
        <v>35.505540000000003</v>
      </c>
      <c r="F3622">
        <v>27.9</v>
      </c>
      <c r="G3622">
        <v>-35.669963454215498</v>
      </c>
      <c r="H3622">
        <v>-17.5901319378153</v>
      </c>
      <c r="I3622">
        <v>-46.381153523607097</v>
      </c>
      <c r="J3622">
        <v>-1.76245880509098</v>
      </c>
      <c r="K3622">
        <v>30.3963777186306</v>
      </c>
      <c r="M3622">
        <v>31.906764827637701</v>
      </c>
      <c r="N3622">
        <v>0.57599999999999996</v>
      </c>
      <c r="O3622">
        <v>84.408602150537604</v>
      </c>
      <c r="P3622">
        <v>2.19780219780219</v>
      </c>
    </row>
    <row r="3623" spans="1:17" hidden="1" x14ac:dyDescent="0.3">
      <c r="A3623" t="s">
        <v>7410</v>
      </c>
      <c r="B3623" t="s">
        <v>7411</v>
      </c>
      <c r="C3623" t="str">
        <f>IFERROR(VLOOKUP(Table1[[#This Row],[Ticker]],[1]!Table1[[Symbol]:[Industry]],2,FALSE),"-")</f>
        <v>-</v>
      </c>
      <c r="D3623" t="s">
        <v>244</v>
      </c>
      <c r="E3623">
        <v>35.474223600000002</v>
      </c>
      <c r="F3623">
        <v>28.12</v>
      </c>
      <c r="G3623">
        <v>22.7205378650456</v>
      </c>
      <c r="H3623">
        <v>16.760829600646101</v>
      </c>
      <c r="I3623">
        <v>42.396327731952603</v>
      </c>
      <c r="J3623">
        <v>6.2700396841321497</v>
      </c>
      <c r="K3623">
        <v>23.679758357512799</v>
      </c>
      <c r="L3623">
        <v>20.245482547927399</v>
      </c>
      <c r="M3623">
        <v>58.667656264508899</v>
      </c>
      <c r="N3623">
        <v>2.1886623259341098</v>
      </c>
      <c r="O3623">
        <v>11.2731152204836</v>
      </c>
      <c r="P3623">
        <v>99.4326241134752</v>
      </c>
      <c r="Q3623">
        <v>0.108973456277403</v>
      </c>
    </row>
    <row r="3624" spans="1:17" hidden="1" x14ac:dyDescent="0.3">
      <c r="A3624" t="s">
        <v>7412</v>
      </c>
      <c r="B3624" t="s">
        <v>7413</v>
      </c>
      <c r="C3624" t="str">
        <f>IFERROR(VLOOKUP(Table1[[#This Row],[Ticker]],[1]!Table1[[Symbol]:[Industry]],2,FALSE),"-")</f>
        <v>-</v>
      </c>
      <c r="D3624" t="s">
        <v>1320</v>
      </c>
      <c r="E3624">
        <v>35.335546641000001</v>
      </c>
      <c r="F3624">
        <v>1000</v>
      </c>
      <c r="G3624">
        <v>-25.6689634442154</v>
      </c>
      <c r="H3624">
        <v>-4.77763193781536</v>
      </c>
      <c r="I3624">
        <v>-11.2638744438395</v>
      </c>
      <c r="J3624">
        <v>-1.0507150328489701</v>
      </c>
      <c r="K3624">
        <v>999.99434871906499</v>
      </c>
      <c r="L3624">
        <v>999.99304062629801</v>
      </c>
      <c r="M3624">
        <v>45.349584451913898</v>
      </c>
      <c r="N3624">
        <v>1.2086632624518701</v>
      </c>
      <c r="O3624">
        <v>4.4999999999999902</v>
      </c>
      <c r="P3624">
        <v>0.88272383354350803</v>
      </c>
      <c r="Q3624">
        <v>-0.10191173764686701</v>
      </c>
    </row>
    <row r="3625" spans="1:17" hidden="1" x14ac:dyDescent="0.3">
      <c r="A3625" t="s">
        <v>7414</v>
      </c>
      <c r="B3625" t="s">
        <v>7415</v>
      </c>
      <c r="C3625" t="str">
        <f>IFERROR(VLOOKUP(Table1[[#This Row],[Ticker]],[1]!Table1[[Symbol]:[Industry]],2,FALSE),"-")</f>
        <v>-</v>
      </c>
      <c r="D3625" t="s">
        <v>140</v>
      </c>
      <c r="E3625">
        <v>35.300699999999999</v>
      </c>
      <c r="F3625">
        <v>30.5</v>
      </c>
      <c r="G3625">
        <v>-33.940640145944798</v>
      </c>
      <c r="I3625">
        <v>-19.535551145568999</v>
      </c>
      <c r="M3625">
        <v>0</v>
      </c>
      <c r="N3625">
        <v>0.71428571428571397</v>
      </c>
      <c r="O3625">
        <v>9.01639344262294</v>
      </c>
      <c r="P3625">
        <v>0</v>
      </c>
    </row>
    <row r="3626" spans="1:17" hidden="1" x14ac:dyDescent="0.3">
      <c r="A3626" t="s">
        <v>7416</v>
      </c>
      <c r="B3626" t="s">
        <v>7417</v>
      </c>
      <c r="C3626" t="str">
        <f>IFERROR(VLOOKUP(Table1[[#This Row],[Ticker]],[1]!Table1[[Symbol]:[Industry]],2,FALSE),"-")</f>
        <v>-</v>
      </c>
      <c r="D3626" t="s">
        <v>647</v>
      </c>
      <c r="E3626">
        <v>35.291958309999998</v>
      </c>
      <c r="F3626">
        <v>16.45</v>
      </c>
      <c r="G3626">
        <v>-84.441893278776902</v>
      </c>
      <c r="H3626">
        <v>-10.508290963603301</v>
      </c>
      <c r="I3626">
        <v>-56.613711663141999</v>
      </c>
      <c r="J3626">
        <v>-3.13404836618232</v>
      </c>
      <c r="K3626">
        <v>18.023526808039399</v>
      </c>
      <c r="M3626">
        <v>49.786689575382098</v>
      </c>
      <c r="N3626">
        <v>0.83696825739581004</v>
      </c>
      <c r="O3626">
        <v>155.31914893617</v>
      </c>
      <c r="P3626">
        <v>6.1290322580645098</v>
      </c>
    </row>
    <row r="3627" spans="1:17" hidden="1" x14ac:dyDescent="0.3">
      <c r="A3627" t="s">
        <v>7418</v>
      </c>
      <c r="B3627" t="s">
        <v>7419</v>
      </c>
      <c r="C3627" t="str">
        <f>IFERROR(VLOOKUP(Table1[[#This Row],[Ticker]],[1]!Table1[[Symbol]:[Industry]],2,FALSE),"-")</f>
        <v>-</v>
      </c>
      <c r="D3627" t="s">
        <v>647</v>
      </c>
      <c r="E3627">
        <v>35.19</v>
      </c>
      <c r="F3627">
        <v>234.6</v>
      </c>
      <c r="G3627">
        <v>42.622719472613703</v>
      </c>
      <c r="H3627">
        <v>-12.2507287891505</v>
      </c>
      <c r="I3627">
        <v>-31.1145498894392</v>
      </c>
      <c r="J3627">
        <v>8.7128783477656793</v>
      </c>
      <c r="K3627">
        <v>233.94639625908599</v>
      </c>
      <c r="L3627">
        <v>229.398266697369</v>
      </c>
      <c r="M3627">
        <v>64.466509187899604</v>
      </c>
      <c r="N3627">
        <v>1.40338281338879</v>
      </c>
      <c r="O3627">
        <v>50.660699062233498</v>
      </c>
      <c r="P3627">
        <v>94.608046453753602</v>
      </c>
      <c r="Q3627">
        <v>7.5373835877236006E-2</v>
      </c>
    </row>
    <row r="3628" spans="1:17" hidden="1" x14ac:dyDescent="0.3">
      <c r="A3628" t="s">
        <v>7420</v>
      </c>
      <c r="B3628" t="s">
        <v>7421</v>
      </c>
      <c r="C3628" t="str">
        <f>IFERROR(VLOOKUP(Table1[[#This Row],[Ticker]],[1]!Table1[[Symbol]:[Industry]],2,FALSE),"-")</f>
        <v>-</v>
      </c>
      <c r="D3628" t="s">
        <v>647</v>
      </c>
      <c r="E3628">
        <v>35.124064079999997</v>
      </c>
      <c r="F3628">
        <v>1.17</v>
      </c>
      <c r="G3628">
        <v>11.977095369313799</v>
      </c>
      <c r="H3628">
        <v>4.5681624547079798</v>
      </c>
      <c r="I3628">
        <v>-42.4413450420749</v>
      </c>
      <c r="J3628">
        <v>-14.3840483661823</v>
      </c>
      <c r="K3628">
        <v>1.1335979804493099</v>
      </c>
      <c r="L3628">
        <v>1.1263342828474101</v>
      </c>
      <c r="M3628">
        <v>49.822908739294803</v>
      </c>
      <c r="N3628">
        <v>2.86927826898919</v>
      </c>
      <c r="O3628">
        <v>79.487179487179503</v>
      </c>
      <c r="P3628">
        <v>46.249999999999901</v>
      </c>
      <c r="Q3628">
        <v>4.0854426973570002E-2</v>
      </c>
    </row>
    <row r="3629" spans="1:17" hidden="1" x14ac:dyDescent="0.3">
      <c r="A3629" t="s">
        <v>7422</v>
      </c>
      <c r="B3629" t="s">
        <v>7423</v>
      </c>
      <c r="C3629" t="str">
        <f>IFERROR(VLOOKUP(Table1[[#This Row],[Ticker]],[1]!Table1[[Symbol]:[Industry]],2,FALSE),"-")</f>
        <v>-</v>
      </c>
      <c r="E3629">
        <v>35.118061109999999</v>
      </c>
      <c r="F3629">
        <v>8.91</v>
      </c>
      <c r="G3629">
        <v>146.80710076596699</v>
      </c>
      <c r="H3629">
        <v>-6.9665720299812497</v>
      </c>
      <c r="I3629">
        <v>-24.338045185546999</v>
      </c>
      <c r="J3629">
        <v>-1.0507150328489701</v>
      </c>
      <c r="K3629">
        <v>8.7407620229474698</v>
      </c>
      <c r="L3629">
        <v>8.1616308932378594</v>
      </c>
      <c r="M3629">
        <v>65.929097019158206</v>
      </c>
      <c r="N3629">
        <v>0.56597310426569802</v>
      </c>
      <c r="O3629">
        <v>29.068462401795699</v>
      </c>
      <c r="P3629">
        <v>186.495176848874</v>
      </c>
      <c r="Q3629">
        <v>7.6023765676394003E-2</v>
      </c>
    </row>
    <row r="3630" spans="1:17" hidden="1" x14ac:dyDescent="0.3">
      <c r="A3630" t="s">
        <v>7424</v>
      </c>
      <c r="B3630" t="s">
        <v>7425</v>
      </c>
      <c r="C3630" t="str">
        <f>IFERROR(VLOOKUP(Table1[[#This Row],[Ticker]],[1]!Table1[[Symbol]:[Industry]],2,FALSE),"-")</f>
        <v>-</v>
      </c>
      <c r="E3630">
        <v>35.088000000000001</v>
      </c>
      <c r="F3630">
        <v>29.24</v>
      </c>
      <c r="G3630">
        <v>-21.1293842622241</v>
      </c>
      <c r="H3630">
        <v>-16.8101051184474</v>
      </c>
      <c r="I3630">
        <v>-20.513788172027098</v>
      </c>
      <c r="J3630">
        <v>-6.2382150328489701</v>
      </c>
      <c r="K3630">
        <v>32.8271704605541</v>
      </c>
      <c r="M3630">
        <v>26.404190779963098</v>
      </c>
      <c r="N3630">
        <v>1.3638586238835799</v>
      </c>
      <c r="O3630">
        <v>63.337893296853601</v>
      </c>
      <c r="P3630">
        <v>10.007524454477</v>
      </c>
    </row>
    <row r="3631" spans="1:17" hidden="1" x14ac:dyDescent="0.3">
      <c r="A3631" t="s">
        <v>7426</v>
      </c>
      <c r="B3631" t="s">
        <v>7427</v>
      </c>
      <c r="C3631" t="str">
        <f>IFERROR(VLOOKUP(Table1[[#This Row],[Ticker]],[1]!Table1[[Symbol]:[Industry]],2,FALSE),"-")</f>
        <v>-</v>
      </c>
      <c r="E3631">
        <v>35.020440000000001</v>
      </c>
      <c r="F3631">
        <v>84</v>
      </c>
      <c r="G3631">
        <v>66.417848116788306</v>
      </c>
      <c r="H3631">
        <v>-11.9430692402389</v>
      </c>
      <c r="I3631">
        <v>-0.88379692427332601</v>
      </c>
      <c r="J3631">
        <v>-0.93707866921262095</v>
      </c>
      <c r="K3631">
        <v>86.814185124841103</v>
      </c>
      <c r="L3631">
        <v>75.498310198385099</v>
      </c>
      <c r="M3631">
        <v>39.742327101793897</v>
      </c>
      <c r="N3631">
        <v>0.229136397626023</v>
      </c>
      <c r="O3631">
        <v>55.785714285714299</v>
      </c>
      <c r="P3631">
        <v>112.550607287449</v>
      </c>
      <c r="Q3631">
        <v>7.219962058486E-2</v>
      </c>
    </row>
    <row r="3632" spans="1:17" hidden="1" x14ac:dyDescent="0.3">
      <c r="A3632" t="s">
        <v>7428</v>
      </c>
      <c r="B3632" t="s">
        <v>7429</v>
      </c>
      <c r="C3632" t="str">
        <f>IFERROR(VLOOKUP(Table1[[#This Row],[Ticker]],[1]!Table1[[Symbol]:[Industry]],2,FALSE),"-")</f>
        <v>-</v>
      </c>
      <c r="E3632">
        <v>34.941000000000003</v>
      </c>
      <c r="F3632">
        <v>570</v>
      </c>
      <c r="G3632">
        <v>-23.336031676836701</v>
      </c>
      <c r="H3632">
        <v>-14.071075604269801</v>
      </c>
      <c r="I3632">
        <v>-9.4791601681254001</v>
      </c>
      <c r="J3632">
        <v>-1.0507150328489701</v>
      </c>
      <c r="K3632">
        <v>565.696139935269</v>
      </c>
      <c r="L3632">
        <v>517.88967234039001</v>
      </c>
      <c r="M3632">
        <v>30.915554732558299</v>
      </c>
      <c r="N3632">
        <v>0.40106951871657698</v>
      </c>
      <c r="O3632">
        <v>28.622807017543799</v>
      </c>
      <c r="P3632">
        <v>58.3333333333333</v>
      </c>
    </row>
    <row r="3633" spans="1:17" hidden="1" x14ac:dyDescent="0.3">
      <c r="A3633" t="s">
        <v>7430</v>
      </c>
      <c r="B3633" t="s">
        <v>7431</v>
      </c>
      <c r="C3633" t="str">
        <f>IFERROR(VLOOKUP(Table1[[#This Row],[Ticker]],[1]!Table1[[Symbol]:[Industry]],2,FALSE),"-")</f>
        <v>-</v>
      </c>
      <c r="D3633" t="s">
        <v>253</v>
      </c>
      <c r="E3633">
        <v>34.906729835999997</v>
      </c>
      <c r="F3633">
        <v>46.68</v>
      </c>
      <c r="G3633">
        <v>-1.89111213913234</v>
      </c>
      <c r="H3633">
        <v>-7.4102849990398498</v>
      </c>
      <c r="I3633">
        <v>-21.061975903114998</v>
      </c>
      <c r="J3633">
        <v>-2.3335621257519299</v>
      </c>
      <c r="K3633">
        <v>49.917523729051403</v>
      </c>
      <c r="L3633">
        <v>49.508895336080499</v>
      </c>
      <c r="M3633">
        <v>42.093458105690601</v>
      </c>
      <c r="N3633">
        <v>0.53080521769316003</v>
      </c>
      <c r="O3633">
        <v>43.466152527849097</v>
      </c>
      <c r="P3633">
        <v>31.492957746478801</v>
      </c>
      <c r="Q3633">
        <v>3.1343990677076002E-2</v>
      </c>
    </row>
    <row r="3634" spans="1:17" hidden="1" x14ac:dyDescent="0.3">
      <c r="A3634" t="s">
        <v>7432</v>
      </c>
      <c r="B3634" t="s">
        <v>7433</v>
      </c>
      <c r="C3634" t="str">
        <f>IFERROR(VLOOKUP(Table1[[#This Row],[Ticker]],[1]!Table1[[Symbol]:[Industry]],2,FALSE),"-")</f>
        <v>-</v>
      </c>
      <c r="D3634" t="s">
        <v>557</v>
      </c>
      <c r="E3634">
        <v>34.904634100000003</v>
      </c>
      <c r="F3634">
        <v>67.97</v>
      </c>
      <c r="G3634">
        <v>-47.435617229537797</v>
      </c>
      <c r="H3634">
        <v>1.42549306218463</v>
      </c>
      <c r="I3634">
        <v>-11.6021178555992</v>
      </c>
      <c r="J3634">
        <v>3.55070078740339</v>
      </c>
      <c r="K3634">
        <v>66.122587056487504</v>
      </c>
      <c r="L3634">
        <v>68.185159099491798</v>
      </c>
      <c r="M3634">
        <v>61.261511853336003</v>
      </c>
      <c r="N3634">
        <v>1.1584655079828601</v>
      </c>
      <c r="O3634">
        <v>37.325290569368804</v>
      </c>
      <c r="P3634">
        <v>24.601283226397801</v>
      </c>
      <c r="Q3634">
        <v>0.14061562687776299</v>
      </c>
    </row>
    <row r="3635" spans="1:17" hidden="1" x14ac:dyDescent="0.3">
      <c r="A3635" t="s">
        <v>7434</v>
      </c>
      <c r="B3635" t="s">
        <v>7435</v>
      </c>
      <c r="C3635" t="str">
        <f>IFERROR(VLOOKUP(Table1[[#This Row],[Ticker]],[1]!Table1[[Symbol]:[Industry]],2,FALSE),"-")</f>
        <v>-</v>
      </c>
      <c r="D3635" t="s">
        <v>62</v>
      </c>
      <c r="E3635">
        <v>34.861152306000001</v>
      </c>
      <c r="F3635">
        <v>20.309999999999999</v>
      </c>
      <c r="G3635">
        <v>17.157040765193699</v>
      </c>
      <c r="H3635">
        <v>1.0217411029369801</v>
      </c>
      <c r="I3635">
        <v>7.7157933844731197</v>
      </c>
      <c r="J3635">
        <v>-20.018302067662901</v>
      </c>
      <c r="K3635">
        <v>19.4566582543907</v>
      </c>
      <c r="L3635">
        <v>18.0433388541977</v>
      </c>
      <c r="M3635">
        <v>48.461407962019102</v>
      </c>
      <c r="N3635">
        <v>2.9973709081743398</v>
      </c>
      <c r="O3635">
        <v>23.0428360413589</v>
      </c>
      <c r="P3635">
        <v>70.672268907562994</v>
      </c>
      <c r="Q3635">
        <v>5.5225986089781E-2</v>
      </c>
    </row>
    <row r="3636" spans="1:17" hidden="1" x14ac:dyDescent="0.3">
      <c r="A3636" t="s">
        <v>7436</v>
      </c>
      <c r="B3636" t="s">
        <v>7437</v>
      </c>
      <c r="C3636" t="str">
        <f>IFERROR(VLOOKUP(Table1[[#This Row],[Ticker]],[1]!Table1[[Symbol]:[Industry]],2,FALSE),"-")</f>
        <v>-</v>
      </c>
      <c r="D3636" t="s">
        <v>21</v>
      </c>
      <c r="E3636">
        <v>34.72</v>
      </c>
      <c r="F3636">
        <v>34.72</v>
      </c>
      <c r="G3636">
        <v>38.5684471418109</v>
      </c>
      <c r="H3636">
        <v>10.022368062184601</v>
      </c>
      <c r="I3636">
        <v>37.301663843122199</v>
      </c>
      <c r="J3636">
        <v>24.476123933353801</v>
      </c>
      <c r="K3636">
        <v>26.883736733762099</v>
      </c>
      <c r="L3636">
        <v>25.992645753932798</v>
      </c>
      <c r="M3636">
        <v>80.205606191712505</v>
      </c>
      <c r="N3636">
        <v>1.7842174697658599</v>
      </c>
      <c r="O3636">
        <v>28.398617511520701</v>
      </c>
      <c r="P3636">
        <v>88.900979325353603</v>
      </c>
    </row>
    <row r="3637" spans="1:17" hidden="1" x14ac:dyDescent="0.3">
      <c r="A3637" t="s">
        <v>7438</v>
      </c>
      <c r="B3637" t="s">
        <v>7439</v>
      </c>
      <c r="C3637" t="str">
        <f>IFERROR(VLOOKUP(Table1[[#This Row],[Ticker]],[1]!Table1[[Symbol]:[Industry]],2,FALSE),"-")</f>
        <v>-</v>
      </c>
      <c r="E3637">
        <v>34.547924999999999</v>
      </c>
      <c r="F3637">
        <v>41.89</v>
      </c>
      <c r="G3637">
        <v>9.0678943778847998</v>
      </c>
      <c r="H3637">
        <v>0.209836733863839</v>
      </c>
      <c r="I3637">
        <v>-5.2410830086359397</v>
      </c>
      <c r="J3637">
        <v>-1.0507150328489701</v>
      </c>
      <c r="K3637">
        <v>36.940418002746497</v>
      </c>
      <c r="L3637">
        <v>29.7868637082411</v>
      </c>
      <c r="M3637">
        <v>87.052658370214502</v>
      </c>
      <c r="N3637">
        <v>0.58744091829844702</v>
      </c>
      <c r="O3637">
        <v>0</v>
      </c>
      <c r="P3637">
        <v>99.476190476190396</v>
      </c>
    </row>
    <row r="3638" spans="1:17" hidden="1" x14ac:dyDescent="0.3">
      <c r="A3638" t="s">
        <v>7440</v>
      </c>
      <c r="B3638" t="s">
        <v>7441</v>
      </c>
      <c r="C3638" t="str">
        <f>IFERROR(VLOOKUP(Table1[[#This Row],[Ticker]],[1]!Table1[[Symbol]:[Industry]],2,FALSE),"-")</f>
        <v>-</v>
      </c>
      <c r="D3638" t="s">
        <v>140</v>
      </c>
      <c r="E3638">
        <v>34.484999999999999</v>
      </c>
      <c r="F3638">
        <v>31.35</v>
      </c>
      <c r="G3638">
        <v>-116.16996345421499</v>
      </c>
      <c r="H3638">
        <v>-3.4227932281379299</v>
      </c>
      <c r="I3638">
        <v>-21.230411501513402</v>
      </c>
      <c r="J3638">
        <v>-8.1745695998013694</v>
      </c>
      <c r="K3638">
        <v>31.827773003616102</v>
      </c>
      <c r="L3638">
        <v>87.485530996921199</v>
      </c>
      <c r="M3638">
        <v>48.27918576199</v>
      </c>
      <c r="N3638">
        <v>0.85129655325233</v>
      </c>
      <c r="O3638">
        <v>1060.44657097288</v>
      </c>
      <c r="P3638">
        <v>29.4919454770755</v>
      </c>
    </row>
    <row r="3639" spans="1:17" hidden="1" x14ac:dyDescent="0.3">
      <c r="A3639" t="s">
        <v>7442</v>
      </c>
      <c r="B3639" t="s">
        <v>7443</v>
      </c>
      <c r="C3639" t="str">
        <f>IFERROR(VLOOKUP(Table1[[#This Row],[Ticker]],[1]!Table1[[Symbol]:[Industry]],2,FALSE),"-")</f>
        <v>-</v>
      </c>
      <c r="D3639" t="s">
        <v>75</v>
      </c>
      <c r="E3639">
        <v>34.424999999999997</v>
      </c>
      <c r="F3639">
        <v>1.35</v>
      </c>
      <c r="G3639">
        <v>67.187179402927299</v>
      </c>
      <c r="H3639">
        <v>37.2223680621846</v>
      </c>
      <c r="I3639">
        <v>4.1197409307757002</v>
      </c>
      <c r="J3639">
        <v>-18.492575497965198</v>
      </c>
      <c r="K3639">
        <v>1.2732696499329299</v>
      </c>
      <c r="L3639">
        <v>1.1423813264199301</v>
      </c>
      <c r="M3639">
        <v>36.953641094180902</v>
      </c>
      <c r="N3639">
        <v>2.2102194183658899</v>
      </c>
      <c r="O3639">
        <v>55.5555555555555</v>
      </c>
      <c r="P3639">
        <v>114.28571428571399</v>
      </c>
      <c r="Q3639">
        <v>6.6438491770291999E-2</v>
      </c>
    </row>
    <row r="3640" spans="1:17" hidden="1" x14ac:dyDescent="0.3">
      <c r="A3640" t="s">
        <v>7444</v>
      </c>
      <c r="B3640" t="s">
        <v>7445</v>
      </c>
      <c r="C3640" t="str">
        <f>IFERROR(VLOOKUP(Table1[[#This Row],[Ticker]],[1]!Table1[[Symbol]:[Industry]],2,FALSE),"-")</f>
        <v>-</v>
      </c>
      <c r="E3640">
        <v>34.394285582000002</v>
      </c>
      <c r="F3640">
        <v>9.26</v>
      </c>
      <c r="G3640">
        <v>-90.054578838830906</v>
      </c>
      <c r="H3640">
        <v>-13.085940246123601</v>
      </c>
      <c r="I3640">
        <v>-53.099045308111002</v>
      </c>
      <c r="J3640">
        <v>-9.1750881522070493</v>
      </c>
      <c r="K3640">
        <v>9.8134116919710692</v>
      </c>
      <c r="L3640">
        <v>12.409211570317</v>
      </c>
      <c r="M3640">
        <v>44.504933825042997</v>
      </c>
      <c r="N3640">
        <v>0.98186492052775898</v>
      </c>
      <c r="O3640">
        <v>248.70410367170601</v>
      </c>
      <c r="P3640">
        <v>7.5493612078977899</v>
      </c>
      <c r="Q3640">
        <v>5.2233791422304998E-2</v>
      </c>
    </row>
    <row r="3641" spans="1:17" hidden="1" x14ac:dyDescent="0.3">
      <c r="A3641" t="s">
        <v>7446</v>
      </c>
      <c r="B3641" t="s">
        <v>7447</v>
      </c>
      <c r="C3641" t="str">
        <f>IFERROR(VLOOKUP(Table1[[#This Row],[Ticker]],[1]!Table1[[Symbol]:[Industry]],2,FALSE),"-")</f>
        <v>-</v>
      </c>
      <c r="D3641" t="s">
        <v>1465</v>
      </c>
      <c r="E3641">
        <v>34.383007819999897</v>
      </c>
      <c r="F3641">
        <v>6.85</v>
      </c>
      <c r="G3641">
        <v>18.5405628615739</v>
      </c>
      <c r="H3641">
        <v>4.8070325989258498</v>
      </c>
      <c r="I3641">
        <v>-14.786001214403001</v>
      </c>
      <c r="J3641">
        <v>-6.0368646173364997</v>
      </c>
      <c r="K3641">
        <v>6.4754333832551296</v>
      </c>
      <c r="L3641">
        <v>5.9375043179961899</v>
      </c>
      <c r="M3641">
        <v>28.013184240047</v>
      </c>
      <c r="N3641">
        <v>2.0120684673662899</v>
      </c>
      <c r="O3641">
        <v>23.2116788321167</v>
      </c>
      <c r="P3641">
        <v>55.681818181818102</v>
      </c>
      <c r="Q3641">
        <v>6.1649407162972999E-2</v>
      </c>
    </row>
    <row r="3642" spans="1:17" hidden="1" x14ac:dyDescent="0.3">
      <c r="A3642" t="s">
        <v>7448</v>
      </c>
      <c r="B3642" t="s">
        <v>7449</v>
      </c>
      <c r="C3642" t="str">
        <f>IFERROR(VLOOKUP(Table1[[#This Row],[Ticker]],[1]!Table1[[Symbol]:[Industry]],2,FALSE),"-")</f>
        <v>-</v>
      </c>
      <c r="D3642" t="s">
        <v>409</v>
      </c>
      <c r="E3642">
        <v>34.299999999999997</v>
      </c>
      <c r="F3642">
        <v>98</v>
      </c>
      <c r="G3642">
        <v>168.095024555376</v>
      </c>
      <c r="H3642">
        <v>-7.8817804727732899</v>
      </c>
      <c r="I3642">
        <v>14.151045689492699</v>
      </c>
      <c r="J3642">
        <v>-6.9662079905954499</v>
      </c>
      <c r="K3642">
        <v>98.759127928836605</v>
      </c>
      <c r="L3642">
        <v>67.752580838701704</v>
      </c>
      <c r="M3642">
        <v>23.866904085604499</v>
      </c>
      <c r="N3642">
        <v>1.2395690706993601</v>
      </c>
      <c r="O3642">
        <v>55.0918367346938</v>
      </c>
      <c r="P3642">
        <v>193.853073463268</v>
      </c>
      <c r="Q3642">
        <v>0.21282531106847399</v>
      </c>
    </row>
    <row r="3643" spans="1:17" hidden="1" x14ac:dyDescent="0.3">
      <c r="A3643" t="s">
        <v>7450</v>
      </c>
      <c r="B3643" t="s">
        <v>7451</v>
      </c>
      <c r="C3643" t="str">
        <f>IFERROR(VLOOKUP(Table1[[#This Row],[Ticker]],[1]!Table1[[Symbol]:[Industry]],2,FALSE),"-")</f>
        <v>-</v>
      </c>
      <c r="D3643" t="s">
        <v>623</v>
      </c>
      <c r="E3643">
        <v>34.271999999999998</v>
      </c>
      <c r="F3643">
        <v>112</v>
      </c>
      <c r="G3643">
        <v>49.330036545784402</v>
      </c>
      <c r="H3643">
        <v>-12.6723687799206</v>
      </c>
      <c r="I3643">
        <v>-17.970413812440199</v>
      </c>
      <c r="J3643">
        <v>-6.0952254186056498</v>
      </c>
      <c r="K3643">
        <v>123.073722454266</v>
      </c>
      <c r="L3643">
        <v>112.03957131086599</v>
      </c>
      <c r="M3643">
        <v>6.0198736705232E-2</v>
      </c>
      <c r="N3643">
        <v>1.8181818181818099</v>
      </c>
      <c r="O3643">
        <v>24.0178571428571</v>
      </c>
      <c r="P3643">
        <v>75</v>
      </c>
    </row>
    <row r="3644" spans="1:17" hidden="1" x14ac:dyDescent="0.3">
      <c r="A3644" t="s">
        <v>7452</v>
      </c>
      <c r="B3644" t="s">
        <v>7453</v>
      </c>
      <c r="C3644" t="str">
        <f>IFERROR(VLOOKUP(Table1[[#This Row],[Ticker]],[1]!Table1[[Symbol]:[Industry]],2,FALSE),"-")</f>
        <v>-</v>
      </c>
      <c r="D3644" t="s">
        <v>97</v>
      </c>
      <c r="E3644">
        <v>34.241881747999997</v>
      </c>
      <c r="F3644">
        <v>66.14</v>
      </c>
      <c r="G3644">
        <v>57.848349531356</v>
      </c>
      <c r="H3644">
        <v>-7.2666509714903302</v>
      </c>
      <c r="I3644">
        <v>-14.313833703326599</v>
      </c>
      <c r="J3644">
        <v>-9.6550789686250305</v>
      </c>
      <c r="K3644">
        <v>68.675196096939203</v>
      </c>
      <c r="L3644">
        <v>64.623972081593195</v>
      </c>
      <c r="M3644">
        <v>41.1882161594691</v>
      </c>
      <c r="N3644">
        <v>1.24659404212351</v>
      </c>
      <c r="O3644">
        <v>50.876927729059503</v>
      </c>
      <c r="P3644">
        <v>131.66374781085801</v>
      </c>
      <c r="Q3644">
        <v>5.8166676785554997E-2</v>
      </c>
    </row>
    <row r="3645" spans="1:17" hidden="1" x14ac:dyDescent="0.3">
      <c r="A3645" t="s">
        <v>7454</v>
      </c>
      <c r="B3645" t="s">
        <v>7455</v>
      </c>
      <c r="C3645" t="str">
        <f>IFERROR(VLOOKUP(Table1[[#This Row],[Ticker]],[1]!Table1[[Symbol]:[Industry]],2,FALSE),"-")</f>
        <v>-</v>
      </c>
      <c r="D3645" t="s">
        <v>97</v>
      </c>
      <c r="E3645">
        <v>34.231391555999998</v>
      </c>
      <c r="F3645">
        <v>95.91</v>
      </c>
      <c r="G3645">
        <v>405.39315946937199</v>
      </c>
      <c r="H3645">
        <v>12.405938892025301</v>
      </c>
      <c r="I3645">
        <v>397.27171091201399</v>
      </c>
      <c r="J3645">
        <v>14.965882477524399</v>
      </c>
      <c r="K3645">
        <v>77.077312404990593</v>
      </c>
      <c r="L3645">
        <v>47.881656144914203</v>
      </c>
      <c r="M3645">
        <v>66.100764307449694</v>
      </c>
      <c r="N3645">
        <v>3.19744337899095</v>
      </c>
      <c r="O3645">
        <v>7.28808257741633</v>
      </c>
      <c r="P3645">
        <v>464.17647058823502</v>
      </c>
      <c r="Q3645">
        <v>0.219679284441127</v>
      </c>
    </row>
    <row r="3646" spans="1:17" hidden="1" x14ac:dyDescent="0.3">
      <c r="A3646" t="s">
        <v>7456</v>
      </c>
      <c r="B3646" t="s">
        <v>7457</v>
      </c>
      <c r="C3646" t="str">
        <f>IFERROR(VLOOKUP(Table1[[#This Row],[Ticker]],[1]!Table1[[Symbol]:[Industry]],2,FALSE),"-")</f>
        <v>-</v>
      </c>
      <c r="D3646" t="s">
        <v>62</v>
      </c>
      <c r="E3646">
        <v>34.040607699999903</v>
      </c>
      <c r="F3646">
        <v>5.5</v>
      </c>
      <c r="G3646">
        <v>-5.5931859894901201</v>
      </c>
      <c r="H3646">
        <v>-1.87035303188851</v>
      </c>
      <c r="I3646">
        <v>-12.2495918825592</v>
      </c>
      <c r="J3646">
        <v>1.0670674632677399</v>
      </c>
      <c r="K3646">
        <v>3.84060084798248</v>
      </c>
      <c r="L3646">
        <v>2.670549716824</v>
      </c>
      <c r="M3646">
        <v>38.443217552922597</v>
      </c>
      <c r="N3646">
        <v>1</v>
      </c>
      <c r="Q3646">
        <v>2.0202940921462999E-2</v>
      </c>
    </row>
    <row r="3647" spans="1:17" hidden="1" x14ac:dyDescent="0.3">
      <c r="A3647" t="s">
        <v>7458</v>
      </c>
      <c r="B3647" t="s">
        <v>7459</v>
      </c>
      <c r="C3647" t="str">
        <f>IFERROR(VLOOKUP(Table1[[#This Row],[Ticker]],[1]!Table1[[Symbol]:[Industry]],2,FALSE),"-")</f>
        <v>-</v>
      </c>
      <c r="D3647" t="s">
        <v>1533</v>
      </c>
      <c r="E3647">
        <v>33.996600000000001</v>
      </c>
      <c r="F3647">
        <v>33.29</v>
      </c>
      <c r="G3647">
        <v>-35.084929440610097</v>
      </c>
      <c r="H3647">
        <v>-6.6268084763880299</v>
      </c>
      <c r="I3647">
        <v>-30.854246434516</v>
      </c>
      <c r="J3647">
        <v>-0.84422535733275295</v>
      </c>
      <c r="K3647">
        <v>33.915388010922499</v>
      </c>
      <c r="L3647">
        <v>36.520063870385798</v>
      </c>
      <c r="M3647">
        <v>46.001334516396298</v>
      </c>
      <c r="N3647">
        <v>0.95363584754728603</v>
      </c>
      <c r="O3647">
        <v>66.716731751276598</v>
      </c>
      <c r="P3647">
        <v>12.4662162162161</v>
      </c>
      <c r="Q3647">
        <v>8.6642826711102003E-2</v>
      </c>
    </row>
    <row r="3648" spans="1:17" hidden="1" x14ac:dyDescent="0.3">
      <c r="A3648" t="s">
        <v>7460</v>
      </c>
      <c r="B3648" t="s">
        <v>7461</v>
      </c>
      <c r="C3648" t="str">
        <f>IFERROR(VLOOKUP(Table1[[#This Row],[Ticker]],[1]!Table1[[Symbol]:[Industry]],2,FALSE),"-")</f>
        <v>-</v>
      </c>
      <c r="D3648" t="s">
        <v>308</v>
      </c>
      <c r="E3648">
        <v>33.933900000000001</v>
      </c>
      <c r="F3648">
        <v>10.01</v>
      </c>
      <c r="G3648">
        <v>-77.428999598793794</v>
      </c>
      <c r="H3648">
        <v>-15.485596539585201</v>
      </c>
      <c r="I3648">
        <v>-59.102289774319097</v>
      </c>
      <c r="J3648">
        <v>-3.7508114648644</v>
      </c>
      <c r="K3648">
        <v>11.0478549829753</v>
      </c>
      <c r="L3648">
        <v>13.820959136154199</v>
      </c>
      <c r="M3648">
        <v>34.900280513649598</v>
      </c>
      <c r="N3648">
        <v>2.15122665402642</v>
      </c>
      <c r="O3648">
        <v>133.56643356643301</v>
      </c>
      <c r="P3648">
        <v>5.1470588235294104</v>
      </c>
      <c r="Q3648">
        <v>-2.4098059459693E-2</v>
      </c>
    </row>
    <row r="3649" spans="1:17" hidden="1" x14ac:dyDescent="0.3">
      <c r="A3649" t="s">
        <v>7462</v>
      </c>
      <c r="B3649" t="s">
        <v>7463</v>
      </c>
      <c r="C3649" t="str">
        <f>IFERROR(VLOOKUP(Table1[[#This Row],[Ticker]],[1]!Table1[[Symbol]:[Industry]],2,FALSE),"-")</f>
        <v>-</v>
      </c>
      <c r="E3649">
        <v>33.911364749999997</v>
      </c>
      <c r="F3649">
        <v>107.65</v>
      </c>
      <c r="G3649">
        <v>59.933484821646502</v>
      </c>
      <c r="H3649">
        <v>-9.7643927498188798</v>
      </c>
      <c r="I3649">
        <v>-29.089301934755699</v>
      </c>
      <c r="J3649">
        <v>-1.0507150328489701</v>
      </c>
      <c r="K3649">
        <v>118.527706158155</v>
      </c>
      <c r="L3649">
        <v>114.682384507612</v>
      </c>
      <c r="M3649">
        <v>0.286662679983678</v>
      </c>
      <c r="N3649">
        <v>9.8883572567783004E-2</v>
      </c>
      <c r="O3649">
        <v>85.322805387830897</v>
      </c>
      <c r="P3649">
        <v>138.69179600886901</v>
      </c>
    </row>
    <row r="3650" spans="1:17" hidden="1" x14ac:dyDescent="0.3">
      <c r="A3650" t="s">
        <v>7464</v>
      </c>
      <c r="B3650" t="s">
        <v>7465</v>
      </c>
      <c r="C3650" t="str">
        <f>IFERROR(VLOOKUP(Table1[[#This Row],[Ticker]],[1]!Table1[[Symbol]:[Industry]],2,FALSE),"-")</f>
        <v>-</v>
      </c>
      <c r="D3650" t="s">
        <v>1533</v>
      </c>
      <c r="E3650">
        <v>33.879512499999997</v>
      </c>
      <c r="F3650">
        <v>57.35</v>
      </c>
      <c r="G3650">
        <v>-1.3743414342762299</v>
      </c>
      <c r="H3650">
        <v>-5.2279263610921296</v>
      </c>
      <c r="I3650">
        <v>-26.5529099043566</v>
      </c>
      <c r="J3650">
        <v>-3.6269862192896598</v>
      </c>
      <c r="K3650">
        <v>57.053597578760602</v>
      </c>
      <c r="L3650">
        <v>55.361206998597702</v>
      </c>
      <c r="M3650">
        <v>51.778510698927903</v>
      </c>
      <c r="N3650">
        <v>1.0884246600093901</v>
      </c>
      <c r="O3650">
        <v>30.775937227550099</v>
      </c>
      <c r="P3650">
        <v>34.941176470588204</v>
      </c>
      <c r="Q3650">
        <v>2.2239270890584001E-2</v>
      </c>
    </row>
    <row r="3651" spans="1:17" hidden="1" x14ac:dyDescent="0.3">
      <c r="A3651" t="s">
        <v>7466</v>
      </c>
      <c r="B3651" t="s">
        <v>7467</v>
      </c>
      <c r="C3651" t="str">
        <f>IFERROR(VLOOKUP(Table1[[#This Row],[Ticker]],[1]!Table1[[Symbol]:[Industry]],2,FALSE),"-")</f>
        <v>-</v>
      </c>
      <c r="D3651" t="s">
        <v>75</v>
      </c>
      <c r="E3651">
        <v>33.825400000000002</v>
      </c>
      <c r="F3651">
        <v>2.59</v>
      </c>
      <c r="G3651">
        <v>-47.825652076970002</v>
      </c>
      <c r="H3651">
        <v>-30.629904665087999</v>
      </c>
      <c r="I3651">
        <v>-33.719964274198901</v>
      </c>
      <c r="J3651">
        <v>-5.4463194284533696</v>
      </c>
      <c r="M3651">
        <v>20.514987216717302</v>
      </c>
      <c r="O3651">
        <v>38.6100386100386</v>
      </c>
      <c r="P3651">
        <v>1.171875</v>
      </c>
    </row>
    <row r="3652" spans="1:17" hidden="1" x14ac:dyDescent="0.3">
      <c r="A3652" t="s">
        <v>7468</v>
      </c>
      <c r="B3652" t="s">
        <v>7469</v>
      </c>
      <c r="C3652" t="str">
        <f>IFERROR(VLOOKUP(Table1[[#This Row],[Ticker]],[1]!Table1[[Symbol]:[Industry]],2,FALSE),"-")</f>
        <v>-</v>
      </c>
      <c r="E3652">
        <v>33.80229765</v>
      </c>
      <c r="F3652">
        <v>69.39</v>
      </c>
      <c r="G3652">
        <v>-35.494524857724301</v>
      </c>
      <c r="H3652">
        <v>-6.8810240278760899</v>
      </c>
      <c r="I3652">
        <v>-16.9849831494918</v>
      </c>
      <c r="J3652">
        <v>-0.83843300100667295</v>
      </c>
      <c r="K3652">
        <v>66.426729195132907</v>
      </c>
      <c r="L3652">
        <v>68.713087685264298</v>
      </c>
      <c r="M3652">
        <v>57.524248903460602</v>
      </c>
      <c r="N3652">
        <v>3.3283395027543698</v>
      </c>
      <c r="O3652">
        <v>42.643032137195497</v>
      </c>
      <c r="P3652">
        <v>38.779999999999902</v>
      </c>
      <c r="Q3652">
        <v>0.13186397962451399</v>
      </c>
    </row>
    <row r="3653" spans="1:17" hidden="1" x14ac:dyDescent="0.3">
      <c r="A3653" t="s">
        <v>7470</v>
      </c>
      <c r="B3653" t="s">
        <v>7471</v>
      </c>
      <c r="C3653" t="str">
        <f>IFERROR(VLOOKUP(Table1[[#This Row],[Ticker]],[1]!Table1[[Symbol]:[Industry]],2,FALSE),"-")</f>
        <v>-</v>
      </c>
      <c r="E3653">
        <v>33.783913009999999</v>
      </c>
      <c r="F3653">
        <v>60.31</v>
      </c>
      <c r="G3653">
        <v>-20.435274918183399</v>
      </c>
      <c r="H3653">
        <v>-6.34013193781536</v>
      </c>
      <c r="I3653">
        <v>-9.3898744538396901</v>
      </c>
      <c r="J3653">
        <v>-1.83811660765212</v>
      </c>
      <c r="K3653">
        <v>60.185322549873199</v>
      </c>
      <c r="L3653">
        <v>58.505561367783201</v>
      </c>
      <c r="M3653">
        <v>42.725948880459399</v>
      </c>
      <c r="N3653">
        <v>0.35250202436230499</v>
      </c>
      <c r="O3653">
        <v>30.658265627590701</v>
      </c>
      <c r="P3653">
        <v>41.076023391812797</v>
      </c>
      <c r="Q3653">
        <v>7.526066826588E-3</v>
      </c>
    </row>
    <row r="3654" spans="1:17" hidden="1" x14ac:dyDescent="0.3">
      <c r="A3654" t="s">
        <v>7472</v>
      </c>
      <c r="B3654" t="s">
        <v>7473</v>
      </c>
      <c r="C3654" t="str">
        <f>IFERROR(VLOOKUP(Table1[[#This Row],[Ticker]],[1]!Table1[[Symbol]:[Industry]],2,FALSE),"-")</f>
        <v>-</v>
      </c>
      <c r="D3654" t="s">
        <v>130</v>
      </c>
      <c r="E3654">
        <v>33.754019999999997</v>
      </c>
      <c r="F3654">
        <v>61.55</v>
      </c>
      <c r="G3654">
        <v>20.8776555934034</v>
      </c>
      <c r="H3654">
        <v>15.6107175767477</v>
      </c>
      <c r="I3654">
        <v>-24.574733608769201</v>
      </c>
      <c r="J3654">
        <v>-0.64585673325383697</v>
      </c>
      <c r="K3654">
        <v>58.812864343404101</v>
      </c>
      <c r="L3654">
        <v>61.962901651328202</v>
      </c>
      <c r="M3654">
        <v>52.398413229137098</v>
      </c>
      <c r="N3654">
        <v>0.84482758620689602</v>
      </c>
      <c r="O3654">
        <v>94.882209585702697</v>
      </c>
      <c r="P3654">
        <v>55.8227848101265</v>
      </c>
    </row>
    <row r="3655" spans="1:17" hidden="1" x14ac:dyDescent="0.3">
      <c r="A3655" t="s">
        <v>7474</v>
      </c>
      <c r="B3655" t="s">
        <v>7475</v>
      </c>
      <c r="C3655" t="str">
        <f>IFERROR(VLOOKUP(Table1[[#This Row],[Ticker]],[1]!Table1[[Symbol]:[Industry]],2,FALSE),"-")</f>
        <v>-</v>
      </c>
      <c r="D3655" t="s">
        <v>409</v>
      </c>
      <c r="E3655">
        <v>33.743198</v>
      </c>
      <c r="F3655">
        <v>64.760000000000005</v>
      </c>
      <c r="G3655">
        <v>-45.322568913272598</v>
      </c>
      <c r="H3655">
        <v>-2.2610756464246302</v>
      </c>
      <c r="I3655">
        <v>6.1603295352808898</v>
      </c>
      <c r="J3655">
        <v>-8.2310478165395597</v>
      </c>
      <c r="K3655">
        <v>62.917010358809101</v>
      </c>
      <c r="L3655">
        <v>64.2779288416924</v>
      </c>
      <c r="M3655">
        <v>56.122886861763199</v>
      </c>
      <c r="N3655">
        <v>2.7263157894736798</v>
      </c>
      <c r="O3655">
        <v>45.768993205682499</v>
      </c>
      <c r="P3655">
        <v>23.5877862595419</v>
      </c>
    </row>
    <row r="3656" spans="1:17" hidden="1" x14ac:dyDescent="0.3">
      <c r="A3656" t="s">
        <v>7476</v>
      </c>
      <c r="B3656" t="s">
        <v>7477</v>
      </c>
      <c r="C3656" t="str">
        <f>IFERROR(VLOOKUP(Table1[[#This Row],[Ticker]],[1]!Table1[[Symbol]:[Industry]],2,FALSE),"-")</f>
        <v>-</v>
      </c>
      <c r="E3656">
        <v>33.659999999999997</v>
      </c>
      <c r="F3656">
        <v>33</v>
      </c>
      <c r="G3656">
        <v>-47.0985348827869</v>
      </c>
      <c r="H3656">
        <v>-12.9306662386069</v>
      </c>
      <c r="I3656">
        <v>-44.598207787173003</v>
      </c>
      <c r="J3656">
        <v>-6.7146716724153599</v>
      </c>
      <c r="K3656">
        <v>36.706357066261397</v>
      </c>
      <c r="L3656">
        <v>41.533427625326702</v>
      </c>
      <c r="M3656">
        <v>35.072109775843998</v>
      </c>
      <c r="N3656">
        <v>0.747035573122529</v>
      </c>
      <c r="O3656">
        <v>75.454545454545396</v>
      </c>
      <c r="P3656">
        <v>11.2984822934232</v>
      </c>
    </row>
    <row r="3657" spans="1:17" hidden="1" x14ac:dyDescent="0.3">
      <c r="A3657" t="s">
        <v>7478</v>
      </c>
      <c r="B3657" t="s">
        <v>7479</v>
      </c>
      <c r="C3657" t="str">
        <f>IFERROR(VLOOKUP(Table1[[#This Row],[Ticker]],[1]!Table1[[Symbol]:[Industry]],2,FALSE),"-")</f>
        <v>-</v>
      </c>
      <c r="E3657">
        <v>33.636749999999999</v>
      </c>
      <c r="F3657">
        <v>62.58</v>
      </c>
      <c r="G3657">
        <v>73.565948675679394</v>
      </c>
      <c r="H3657">
        <v>-5.0945891485919104</v>
      </c>
      <c r="I3657">
        <v>-25.538847056579399</v>
      </c>
      <c r="J3657">
        <v>-7.1701180179235999</v>
      </c>
      <c r="K3657">
        <v>64.887382224854704</v>
      </c>
      <c r="L3657">
        <v>63.7929358645316</v>
      </c>
      <c r="M3657">
        <v>45.297396696424599</v>
      </c>
      <c r="N3657">
        <v>0.69202690411221202</v>
      </c>
      <c r="O3657">
        <v>51.597954618088799</v>
      </c>
      <c r="P3657">
        <v>109.29765886287601</v>
      </c>
      <c r="Q3657">
        <v>8.8317200543538005E-2</v>
      </c>
    </row>
    <row r="3658" spans="1:17" hidden="1" x14ac:dyDescent="0.3">
      <c r="A3658" t="s">
        <v>7480</v>
      </c>
      <c r="B3658" t="s">
        <v>7481</v>
      </c>
      <c r="C3658" t="str">
        <f>IFERROR(VLOOKUP(Table1[[#This Row],[Ticker]],[1]!Table1[[Symbol]:[Industry]],2,FALSE),"-")</f>
        <v>-</v>
      </c>
      <c r="E3658">
        <v>33.623647200000001</v>
      </c>
      <c r="F3658">
        <v>111.87</v>
      </c>
      <c r="G3658">
        <v>423.25054685000401</v>
      </c>
      <c r="H3658">
        <v>108.89372956453199</v>
      </c>
      <c r="I3658">
        <v>43.830092966096501</v>
      </c>
      <c r="J3658">
        <v>20.483145253414602</v>
      </c>
      <c r="K3658">
        <v>73.409599587247797</v>
      </c>
      <c r="L3658">
        <v>63.467697725422703</v>
      </c>
      <c r="M3658">
        <v>89.779781803613005</v>
      </c>
      <c r="N3658">
        <v>2.9980428352435098</v>
      </c>
      <c r="O3658">
        <v>6.7846607669616397</v>
      </c>
      <c r="P3658">
        <v>478.13953488371999</v>
      </c>
      <c r="Q3658">
        <v>0.160474022918355</v>
      </c>
    </row>
    <row r="3659" spans="1:17" hidden="1" x14ac:dyDescent="0.3">
      <c r="A3659" t="s">
        <v>7482</v>
      </c>
      <c r="B3659" t="s">
        <v>7483</v>
      </c>
      <c r="C3659" t="str">
        <f>IFERROR(VLOOKUP(Table1[[#This Row],[Ticker]],[1]!Table1[[Symbol]:[Industry]],2,FALSE),"-")</f>
        <v>-</v>
      </c>
      <c r="D3659" t="s">
        <v>46</v>
      </c>
      <c r="E3659">
        <v>33.551265999999998</v>
      </c>
      <c r="F3659">
        <v>1.4</v>
      </c>
      <c r="G3659">
        <v>74.330036545784395</v>
      </c>
      <c r="H3659">
        <v>7.3435801833967496</v>
      </c>
      <c r="I3659">
        <v>22.068458879493601</v>
      </c>
      <c r="J3659">
        <v>-6.1789201610541102</v>
      </c>
      <c r="K3659">
        <v>1.2717839288969699</v>
      </c>
      <c r="L3659">
        <v>1.0579231164215199</v>
      </c>
      <c r="M3659">
        <v>25.414534824863601</v>
      </c>
      <c r="N3659">
        <v>1.8048132965880801</v>
      </c>
      <c r="O3659">
        <v>17.857142857142801</v>
      </c>
      <c r="P3659">
        <v>154.54545454545399</v>
      </c>
      <c r="Q3659">
        <v>6.7915782996662996E-2</v>
      </c>
    </row>
    <row r="3660" spans="1:17" hidden="1" x14ac:dyDescent="0.3">
      <c r="A3660" t="s">
        <v>7484</v>
      </c>
      <c r="B3660" t="s">
        <v>7485</v>
      </c>
      <c r="C3660" t="str">
        <f>IFERROR(VLOOKUP(Table1[[#This Row],[Ticker]],[1]!Table1[[Symbol]:[Industry]],2,FALSE),"-")</f>
        <v>-</v>
      </c>
      <c r="E3660">
        <v>33.434199999999997</v>
      </c>
      <c r="F3660">
        <v>4.45</v>
      </c>
      <c r="K3660">
        <v>4.2784012200506201</v>
      </c>
      <c r="L3660">
        <v>4.6367428745490402</v>
      </c>
      <c r="M3660">
        <v>37.211772227299498</v>
      </c>
      <c r="N3660">
        <v>1</v>
      </c>
      <c r="Q3660">
        <v>4.2811073451381999E-2</v>
      </c>
    </row>
    <row r="3661" spans="1:17" hidden="1" x14ac:dyDescent="0.3">
      <c r="A3661" t="s">
        <v>7486</v>
      </c>
      <c r="B3661" t="s">
        <v>7487</v>
      </c>
      <c r="C3661" t="str">
        <f>IFERROR(VLOOKUP(Table1[[#This Row],[Ticker]],[1]!Table1[[Symbol]:[Industry]],2,FALSE),"-")</f>
        <v>-</v>
      </c>
      <c r="E3661">
        <v>33.371918999999998</v>
      </c>
      <c r="F3661">
        <v>6.21</v>
      </c>
      <c r="G3661">
        <v>37.322162530036401</v>
      </c>
      <c r="H3661">
        <v>43.294930420461199</v>
      </c>
      <c r="I3661">
        <v>0.62701743805219901</v>
      </c>
      <c r="J3661">
        <v>10.1928965514781</v>
      </c>
      <c r="K3661">
        <v>4.8525948403117196</v>
      </c>
      <c r="L3661">
        <v>4.6118785388118804</v>
      </c>
      <c r="M3661">
        <v>73.162411329100806</v>
      </c>
      <c r="N3661">
        <v>3.6621151536635299</v>
      </c>
      <c r="O3661">
        <v>10.305958132044999</v>
      </c>
      <c r="P3661">
        <v>72.022160664819907</v>
      </c>
      <c r="Q3661">
        <v>-3.9920184758001E-2</v>
      </c>
    </row>
    <row r="3662" spans="1:17" hidden="1" x14ac:dyDescent="0.3">
      <c r="A3662" t="s">
        <v>7488</v>
      </c>
      <c r="B3662" t="s">
        <v>7489</v>
      </c>
      <c r="C3662" t="str">
        <f>IFERROR(VLOOKUP(Table1[[#This Row],[Ticker]],[1]!Table1[[Symbol]:[Industry]],2,FALSE),"-")</f>
        <v>-</v>
      </c>
      <c r="E3662">
        <v>33.3658</v>
      </c>
      <c r="F3662">
        <v>65</v>
      </c>
      <c r="G3662">
        <v>52.412228326606296</v>
      </c>
      <c r="H3662">
        <v>-12.489824958065199</v>
      </c>
      <c r="I3662">
        <v>-1.4675771565424001</v>
      </c>
      <c r="J3662">
        <v>2.47755949590888</v>
      </c>
      <c r="K3662">
        <v>64.698319228557395</v>
      </c>
      <c r="L3662">
        <v>59.074207040370503</v>
      </c>
      <c r="M3662">
        <v>64.662158042814994</v>
      </c>
      <c r="N3662">
        <v>1.01672727272727</v>
      </c>
      <c r="O3662">
        <v>50.353846153846099</v>
      </c>
      <c r="P3662">
        <v>94.902548725637104</v>
      </c>
      <c r="Q3662">
        <v>8.0667169927389995E-2</v>
      </c>
    </row>
    <row r="3663" spans="1:17" hidden="1" x14ac:dyDescent="0.3">
      <c r="A3663" t="s">
        <v>7490</v>
      </c>
      <c r="B3663" t="s">
        <v>7491</v>
      </c>
      <c r="C3663" t="str">
        <f>IFERROR(VLOOKUP(Table1[[#This Row],[Ticker]],[1]!Table1[[Symbol]:[Industry]],2,FALSE),"-")</f>
        <v>-</v>
      </c>
      <c r="D3663" t="s">
        <v>1665</v>
      </c>
      <c r="E3663">
        <v>33.312551499999998</v>
      </c>
      <c r="F3663">
        <v>33.61</v>
      </c>
      <c r="G3663">
        <v>51.224773387889698</v>
      </c>
      <c r="H3663">
        <v>-6.0727290701002898</v>
      </c>
      <c r="I3663">
        <v>4.9522763068795204</v>
      </c>
      <c r="J3663">
        <v>-16.924565229957999</v>
      </c>
      <c r="K3663">
        <v>31.581147146902602</v>
      </c>
      <c r="L3663">
        <v>27.531627673694501</v>
      </c>
      <c r="M3663">
        <v>44.550446532124802</v>
      </c>
      <c r="N3663">
        <v>1.4244177555149</v>
      </c>
      <c r="O3663">
        <v>18.952692650996699</v>
      </c>
      <c r="P3663">
        <v>92.057142857142793</v>
      </c>
      <c r="Q3663">
        <v>0.11509031047529</v>
      </c>
    </row>
    <row r="3664" spans="1:17" hidden="1" x14ac:dyDescent="0.3">
      <c r="A3664" t="s">
        <v>7492</v>
      </c>
      <c r="B3664" t="s">
        <v>7493</v>
      </c>
      <c r="C3664" t="str">
        <f>IFERROR(VLOOKUP(Table1[[#This Row],[Ticker]],[1]!Table1[[Symbol]:[Industry]],2,FALSE),"-")</f>
        <v>-</v>
      </c>
      <c r="E3664">
        <v>33.075000000000003</v>
      </c>
      <c r="F3664">
        <v>31.5</v>
      </c>
      <c r="G3664">
        <v>-46.919963454215498</v>
      </c>
      <c r="H3664">
        <v>-15.9200860986052</v>
      </c>
      <c r="I3664">
        <v>-53.981732064314301</v>
      </c>
      <c r="J3664">
        <v>-4.5729202395871003</v>
      </c>
      <c r="K3664">
        <v>34.935198469969798</v>
      </c>
      <c r="L3664">
        <v>41.7715238891425</v>
      </c>
      <c r="M3664">
        <v>41.246544052984298</v>
      </c>
      <c r="N3664">
        <v>0.169057097671374</v>
      </c>
      <c r="O3664">
        <v>95.873015873015802</v>
      </c>
      <c r="P3664">
        <v>16.6666666666666</v>
      </c>
      <c r="Q3664">
        <v>-0.18364687056864301</v>
      </c>
    </row>
    <row r="3665" spans="1:17" hidden="1" x14ac:dyDescent="0.3">
      <c r="A3665" t="s">
        <v>7494</v>
      </c>
      <c r="B3665" t="s">
        <v>7495</v>
      </c>
      <c r="C3665" t="str">
        <f>IFERROR(VLOOKUP(Table1[[#This Row],[Ticker]],[1]!Table1[[Symbol]:[Industry]],2,FALSE),"-")</f>
        <v>-</v>
      </c>
      <c r="D3665" t="s">
        <v>871</v>
      </c>
      <c r="E3665">
        <v>32.975774999999999</v>
      </c>
      <c r="F3665">
        <v>36.75</v>
      </c>
      <c r="G3665">
        <v>90.506507134019699</v>
      </c>
      <c r="H3665">
        <v>13.643420693763501</v>
      </c>
      <c r="I3665">
        <v>72.485125546160305</v>
      </c>
      <c r="J3665">
        <v>15.0783172252155</v>
      </c>
      <c r="K3665">
        <v>30.903745756554599</v>
      </c>
      <c r="L3665">
        <v>25.0432939986603</v>
      </c>
      <c r="M3665">
        <v>67.596186322991301</v>
      </c>
      <c r="N3665">
        <v>0.87367624810892497</v>
      </c>
      <c r="O3665">
        <v>8.84353741496599</v>
      </c>
      <c r="P3665">
        <v>140.98360655737699</v>
      </c>
    </row>
    <row r="3666" spans="1:17" hidden="1" x14ac:dyDescent="0.3">
      <c r="A3666" t="s">
        <v>7496</v>
      </c>
      <c r="B3666" t="s">
        <v>7497</v>
      </c>
      <c r="C3666" t="str">
        <f>IFERROR(VLOOKUP(Table1[[#This Row],[Ticker]],[1]!Table1[[Symbol]:[Industry]],2,FALSE),"-")</f>
        <v>-</v>
      </c>
      <c r="E3666">
        <v>32.914775599999999</v>
      </c>
      <c r="F3666">
        <v>1.61</v>
      </c>
      <c r="G3666">
        <v>-3.1135724767719499</v>
      </c>
      <c r="H3666">
        <v>1.1826329628468899</v>
      </c>
      <c r="I3666">
        <v>-2.4810906700559001</v>
      </c>
      <c r="J3666">
        <v>-17.717381699515599</v>
      </c>
      <c r="K3666">
        <v>1.52939987125924</v>
      </c>
      <c r="L3666">
        <v>1.5778403525107101</v>
      </c>
      <c r="M3666">
        <v>40.946509715670402</v>
      </c>
      <c r="N3666">
        <v>1.37784555353732</v>
      </c>
      <c r="O3666">
        <v>22.981366459627299</v>
      </c>
      <c r="P3666">
        <v>46.363636363636303</v>
      </c>
      <c r="Q3666">
        <v>-9.3965947530545005E-2</v>
      </c>
    </row>
    <row r="3667" spans="1:17" hidden="1" x14ac:dyDescent="0.3">
      <c r="A3667" t="s">
        <v>7498</v>
      </c>
      <c r="B3667" t="s">
        <v>7499</v>
      </c>
      <c r="C3667" t="str">
        <f>IFERROR(VLOOKUP(Table1[[#This Row],[Ticker]],[1]!Table1[[Symbol]:[Industry]],2,FALSE),"-")</f>
        <v>-</v>
      </c>
      <c r="D3667" t="s">
        <v>647</v>
      </c>
      <c r="E3667">
        <v>32.856310999999998</v>
      </c>
      <c r="F3667">
        <v>78.22</v>
      </c>
      <c r="G3667">
        <v>100.464757563419</v>
      </c>
      <c r="H3667">
        <v>35.171042142595198</v>
      </c>
      <c r="I3667">
        <v>48.7269439139246</v>
      </c>
      <c r="J3667">
        <v>-4.8154209152019201</v>
      </c>
      <c r="K3667">
        <v>60.033570514437301</v>
      </c>
      <c r="L3667">
        <v>48.559616442512102</v>
      </c>
      <c r="M3667">
        <v>61.446241332878103</v>
      </c>
      <c r="N3667">
        <v>3.6562323432040702</v>
      </c>
      <c r="O3667">
        <v>13.6537969828688</v>
      </c>
      <c r="P3667">
        <v>137.030303030303</v>
      </c>
      <c r="Q3667">
        <v>0.19166248202917099</v>
      </c>
    </row>
    <row r="3668" spans="1:17" hidden="1" x14ac:dyDescent="0.3">
      <c r="A3668" t="s">
        <v>7500</v>
      </c>
      <c r="B3668" t="s">
        <v>7501</v>
      </c>
      <c r="C3668" t="str">
        <f>IFERROR(VLOOKUP(Table1[[#This Row],[Ticker]],[1]!Table1[[Symbol]:[Industry]],2,FALSE),"-")</f>
        <v>-</v>
      </c>
      <c r="E3668">
        <v>32.853710700000001</v>
      </c>
      <c r="F3668">
        <v>73.89</v>
      </c>
      <c r="G3668">
        <v>30.8766467152759</v>
      </c>
      <c r="H3668">
        <v>-0.97481503640690903</v>
      </c>
      <c r="I3668">
        <v>-28.0741516436618</v>
      </c>
      <c r="J3668">
        <v>-3.9492657574866601</v>
      </c>
      <c r="K3668">
        <v>73.5971258180288</v>
      </c>
      <c r="L3668">
        <v>72.014303019926501</v>
      </c>
      <c r="M3668">
        <v>58.176603808448803</v>
      </c>
      <c r="N3668">
        <v>2.4227584009355199</v>
      </c>
      <c r="O3668">
        <v>54.391663283258801</v>
      </c>
      <c r="P3668">
        <v>71.637630662020896</v>
      </c>
      <c r="Q3668">
        <v>-6.4616130019450003E-3</v>
      </c>
    </row>
    <row r="3669" spans="1:17" hidden="1" x14ac:dyDescent="0.3">
      <c r="A3669" t="s">
        <v>7502</v>
      </c>
      <c r="B3669" t="s">
        <v>7503</v>
      </c>
      <c r="C3669" t="str">
        <f>IFERROR(VLOOKUP(Table1[[#This Row],[Ticker]],[1]!Table1[[Symbol]:[Industry]],2,FALSE),"-")</f>
        <v>-</v>
      </c>
      <c r="D3669" t="s">
        <v>156</v>
      </c>
      <c r="E3669">
        <v>32.820999999999998</v>
      </c>
      <c r="F3669">
        <v>115</v>
      </c>
      <c r="G3669">
        <v>17.721557742791902</v>
      </c>
      <c r="H3669">
        <v>-13.507790667974</v>
      </c>
      <c r="I3669">
        <v>-2.7743084161038398</v>
      </c>
      <c r="J3669">
        <v>-1.0507150328489701</v>
      </c>
      <c r="K3669">
        <v>118.21765037922</v>
      </c>
      <c r="L3669">
        <v>111.44119225498901</v>
      </c>
      <c r="M3669">
        <v>47.850660404265803</v>
      </c>
      <c r="N3669">
        <v>1.1684210526315699</v>
      </c>
      <c r="O3669">
        <v>44.956521739130402</v>
      </c>
      <c r="P3669">
        <v>49.350649350649299</v>
      </c>
    </row>
    <row r="3670" spans="1:17" hidden="1" x14ac:dyDescent="0.3">
      <c r="A3670" t="s">
        <v>7504</v>
      </c>
      <c r="B3670" t="s">
        <v>7505</v>
      </c>
      <c r="C3670" t="str">
        <f>IFERROR(VLOOKUP(Table1[[#This Row],[Ticker]],[1]!Table1[[Symbol]:[Industry]],2,FALSE),"-")</f>
        <v>-</v>
      </c>
      <c r="E3670">
        <v>32.76</v>
      </c>
      <c r="F3670">
        <v>40.950000000000003</v>
      </c>
      <c r="G3670">
        <v>-23.5502627060858</v>
      </c>
      <c r="H3670">
        <v>-8.5093392548885305</v>
      </c>
      <c r="I3670">
        <v>-23.3138435260046</v>
      </c>
      <c r="J3670">
        <v>-1.02537291424786</v>
      </c>
      <c r="K3670">
        <v>41.402266303643202</v>
      </c>
      <c r="L3670">
        <v>43.762985774089103</v>
      </c>
      <c r="M3670">
        <v>58.471739033295499</v>
      </c>
      <c r="N3670">
        <v>0.438191140881314</v>
      </c>
      <c r="O3670">
        <v>43.345543345543298</v>
      </c>
      <c r="P3670">
        <v>13.75</v>
      </c>
      <c r="Q3670">
        <v>3.3532424376691003E-2</v>
      </c>
    </row>
    <row r="3671" spans="1:17" hidden="1" x14ac:dyDescent="0.3">
      <c r="A3671" t="s">
        <v>7506</v>
      </c>
      <c r="B3671" t="s">
        <v>7507</v>
      </c>
      <c r="C3671" t="str">
        <f>IFERROR(VLOOKUP(Table1[[#This Row],[Ticker]],[1]!Table1[[Symbol]:[Industry]],2,FALSE),"-")</f>
        <v>-</v>
      </c>
      <c r="D3671" t="s">
        <v>1665</v>
      </c>
      <c r="E3671">
        <v>32.733279324999998</v>
      </c>
      <c r="F3671">
        <v>39.25</v>
      </c>
      <c r="G3671">
        <v>-62.877451753747501</v>
      </c>
      <c r="H3671">
        <v>-1.99008119356639</v>
      </c>
      <c r="I3671">
        <v>-51.921058306273899</v>
      </c>
      <c r="J3671">
        <v>-10.080655152609401</v>
      </c>
      <c r="K3671">
        <v>38.110708268058097</v>
      </c>
      <c r="L3671">
        <v>44.900735402880599</v>
      </c>
      <c r="M3671">
        <v>67.951970850046806</v>
      </c>
      <c r="N3671">
        <v>1.7033575627642401</v>
      </c>
      <c r="O3671">
        <v>89.936305732484001</v>
      </c>
      <c r="P3671">
        <v>26.205787781350399</v>
      </c>
      <c r="Q3671">
        <v>-2.535109216219E-2</v>
      </c>
    </row>
    <row r="3672" spans="1:17" hidden="1" x14ac:dyDescent="0.3">
      <c r="A3672" t="s">
        <v>7508</v>
      </c>
      <c r="B3672" t="s">
        <v>7509</v>
      </c>
      <c r="C3672" t="str">
        <f>IFERROR(VLOOKUP(Table1[[#This Row],[Ticker]],[1]!Table1[[Symbol]:[Industry]],2,FALSE),"-")</f>
        <v>-</v>
      </c>
      <c r="D3672" t="s">
        <v>78</v>
      </c>
      <c r="E3672">
        <v>32.725434377999903</v>
      </c>
      <c r="F3672">
        <v>11.16</v>
      </c>
      <c r="G3672">
        <v>57.280856217915598</v>
      </c>
      <c r="H3672">
        <v>-1.81267236908221</v>
      </c>
      <c r="I3672">
        <v>0.33512554616030599</v>
      </c>
      <c r="J3672">
        <v>-3.3525053141788899</v>
      </c>
      <c r="K3672">
        <v>10.5913015211268</v>
      </c>
      <c r="L3672">
        <v>9.4667849745138497</v>
      </c>
      <c r="M3672">
        <v>43.005177594802902</v>
      </c>
      <c r="N3672">
        <v>1.6320433632143001</v>
      </c>
      <c r="O3672">
        <v>29.4802867383512</v>
      </c>
      <c r="P3672">
        <v>116.69902912621301</v>
      </c>
      <c r="Q3672">
        <v>-6.5791880909239998E-3</v>
      </c>
    </row>
    <row r="3673" spans="1:17" hidden="1" x14ac:dyDescent="0.3">
      <c r="A3673" t="s">
        <v>7510</v>
      </c>
      <c r="B3673" t="s">
        <v>7511</v>
      </c>
      <c r="C3673" t="str">
        <f>IFERROR(VLOOKUP(Table1[[#This Row],[Ticker]],[1]!Table1[[Symbol]:[Industry]],2,FALSE),"-")</f>
        <v>-</v>
      </c>
      <c r="D3673" t="s">
        <v>244</v>
      </c>
      <c r="E3673">
        <v>32.719468319999997</v>
      </c>
      <c r="F3673">
        <v>82.46</v>
      </c>
      <c r="G3673">
        <v>-29.112586405035199</v>
      </c>
      <c r="H3673">
        <v>-4.77763193781536</v>
      </c>
      <c r="I3673">
        <v>-12.6521023897402</v>
      </c>
      <c r="J3673">
        <v>-2.0145704545357201</v>
      </c>
      <c r="K3673">
        <v>81.970884161591201</v>
      </c>
      <c r="L3673">
        <v>81.398324673902806</v>
      </c>
      <c r="M3673">
        <v>47.383487771154599</v>
      </c>
      <c r="N3673">
        <v>0.24676739571700801</v>
      </c>
      <c r="O3673">
        <v>31.154499151103501</v>
      </c>
      <c r="P3673">
        <v>13.581267217630799</v>
      </c>
      <c r="Q3673">
        <v>-0.121334870186547</v>
      </c>
    </row>
    <row r="3674" spans="1:17" hidden="1" x14ac:dyDescent="0.3">
      <c r="A3674" t="s">
        <v>7512</v>
      </c>
      <c r="B3674" t="s">
        <v>7513</v>
      </c>
      <c r="C3674" t="str">
        <f>IFERROR(VLOOKUP(Table1[[#This Row],[Ticker]],[1]!Table1[[Symbol]:[Industry]],2,FALSE),"-")</f>
        <v>-</v>
      </c>
      <c r="E3674">
        <v>32.681001600000002</v>
      </c>
      <c r="F3674">
        <v>48</v>
      </c>
      <c r="G3674">
        <v>-44.175905729257899</v>
      </c>
      <c r="H3674">
        <v>-6.8184482643459701</v>
      </c>
      <c r="I3674">
        <v>-40.9248979004985</v>
      </c>
      <c r="J3674">
        <v>2.7106338646866899</v>
      </c>
      <c r="K3674">
        <v>50.1009298845185</v>
      </c>
      <c r="M3674">
        <v>48.639721583488402</v>
      </c>
      <c r="N3674">
        <v>0.83159463487332297</v>
      </c>
      <c r="O3674">
        <v>87.0833333333333</v>
      </c>
      <c r="P3674">
        <v>10.344827586206801</v>
      </c>
    </row>
    <row r="3675" spans="1:17" hidden="1" x14ac:dyDescent="0.3">
      <c r="A3675" t="s">
        <v>7514</v>
      </c>
      <c r="B3675" t="s">
        <v>7515</v>
      </c>
      <c r="C3675" t="str">
        <f>IFERROR(VLOOKUP(Table1[[#This Row],[Ticker]],[1]!Table1[[Symbol]:[Industry]],2,FALSE),"-")</f>
        <v>-</v>
      </c>
      <c r="D3675" t="s">
        <v>409</v>
      </c>
      <c r="E3675">
        <v>32.5</v>
      </c>
      <c r="F3675">
        <v>32.5</v>
      </c>
      <c r="G3675">
        <v>-0.18733797159006099</v>
      </c>
      <c r="H3675">
        <v>1.62630894888414</v>
      </c>
      <c r="I3675">
        <v>4.8065541175888704</v>
      </c>
      <c r="J3675">
        <v>2.6956826616755101</v>
      </c>
      <c r="K3675">
        <v>32.1292346100769</v>
      </c>
      <c r="L3675">
        <v>28.783404924972899</v>
      </c>
      <c r="M3675">
        <v>47.7153450769068</v>
      </c>
      <c r="N3675">
        <v>0.65874453799424404</v>
      </c>
      <c r="O3675">
        <v>27.723076923076899</v>
      </c>
      <c r="P3675">
        <v>76.630434782608702</v>
      </c>
      <c r="Q3675">
        <v>4.4751123684141997E-2</v>
      </c>
    </row>
    <row r="3676" spans="1:17" hidden="1" x14ac:dyDescent="0.3">
      <c r="A3676" t="s">
        <v>7516</v>
      </c>
      <c r="B3676" t="s">
        <v>7517</v>
      </c>
      <c r="C3676" t="str">
        <f>IFERROR(VLOOKUP(Table1[[#This Row],[Ticker]],[1]!Table1[[Symbol]:[Industry]],2,FALSE),"-")</f>
        <v>-</v>
      </c>
      <c r="D3676" t="s">
        <v>409</v>
      </c>
      <c r="E3676">
        <v>32.477865199999997</v>
      </c>
      <c r="F3676">
        <v>16.61</v>
      </c>
      <c r="G3676">
        <v>77.634810107595897</v>
      </c>
      <c r="H3676">
        <v>-11.951544981293599</v>
      </c>
      <c r="I3676">
        <v>-10.6591809347603</v>
      </c>
      <c r="J3676">
        <v>-3.1149352163352302</v>
      </c>
      <c r="K3676">
        <v>17.889361830719299</v>
      </c>
      <c r="L3676">
        <v>15.991606098364899</v>
      </c>
      <c r="M3676">
        <v>34.520838139741997</v>
      </c>
      <c r="N3676">
        <v>0.56694504202705398</v>
      </c>
      <c r="O3676">
        <v>37.507525586995797</v>
      </c>
      <c r="P3676">
        <v>113.770913770913</v>
      </c>
      <c r="Q3676">
        <v>9.2043146876516005E-2</v>
      </c>
    </row>
    <row r="3677" spans="1:17" hidden="1" x14ac:dyDescent="0.3">
      <c r="A3677" t="s">
        <v>7518</v>
      </c>
      <c r="B3677" t="s">
        <v>7519</v>
      </c>
      <c r="C3677" t="str">
        <f>IFERROR(VLOOKUP(Table1[[#This Row],[Ticker]],[1]!Table1[[Symbol]:[Industry]],2,FALSE),"-")</f>
        <v>-</v>
      </c>
      <c r="D3677" t="s">
        <v>422</v>
      </c>
      <c r="E3677">
        <v>32.471489699999999</v>
      </c>
      <c r="F3677">
        <v>54.03</v>
      </c>
      <c r="G3677">
        <v>12.337699381033501</v>
      </c>
      <c r="H3677">
        <v>4.1091605150148203</v>
      </c>
      <c r="I3677">
        <v>-16.8068324957977</v>
      </c>
      <c r="J3677">
        <v>-6.4906625996194096</v>
      </c>
      <c r="K3677">
        <v>53.125496438355</v>
      </c>
      <c r="L3677">
        <v>53.349407916462802</v>
      </c>
      <c r="M3677">
        <v>45.431582985780501</v>
      </c>
      <c r="N3677">
        <v>1.0800190271980401</v>
      </c>
      <c r="O3677">
        <v>74.717749398482297</v>
      </c>
      <c r="Q3677">
        <v>6.576359385503E-2</v>
      </c>
    </row>
    <row r="3678" spans="1:17" hidden="1" x14ac:dyDescent="0.3">
      <c r="A3678" t="s">
        <v>7520</v>
      </c>
      <c r="B3678" t="s">
        <v>7521</v>
      </c>
      <c r="C3678" t="str">
        <f>IFERROR(VLOOKUP(Table1[[#This Row],[Ticker]],[1]!Table1[[Symbol]:[Industry]],2,FALSE),"-")</f>
        <v>-</v>
      </c>
      <c r="D3678" t="s">
        <v>293</v>
      </c>
      <c r="E3678">
        <v>32.412657000000003</v>
      </c>
      <c r="F3678">
        <v>31.49</v>
      </c>
      <c r="G3678">
        <v>-13.205677739929801</v>
      </c>
      <c r="H3678">
        <v>2.11891978632256</v>
      </c>
      <c r="I3678">
        <v>-22.1842521058906</v>
      </c>
      <c r="J3678">
        <v>-6.8257910206909198</v>
      </c>
      <c r="K3678">
        <v>30.628580946577401</v>
      </c>
      <c r="L3678">
        <v>33.002278280306697</v>
      </c>
      <c r="M3678">
        <v>55.518483628652199</v>
      </c>
      <c r="N3678">
        <v>1.82524438864699</v>
      </c>
      <c r="O3678">
        <v>57.1927596062242</v>
      </c>
      <c r="P3678">
        <v>25.959999999999901</v>
      </c>
      <c r="Q3678">
        <v>-4.2330904145399997E-3</v>
      </c>
    </row>
    <row r="3679" spans="1:17" hidden="1" x14ac:dyDescent="0.3">
      <c r="A3679" t="s">
        <v>7522</v>
      </c>
      <c r="B3679" t="s">
        <v>7523</v>
      </c>
      <c r="C3679" t="str">
        <f>IFERROR(VLOOKUP(Table1[[#This Row],[Ticker]],[1]!Table1[[Symbol]:[Industry]],2,FALSE),"-")</f>
        <v>-</v>
      </c>
      <c r="E3679">
        <v>32.303308800000003</v>
      </c>
      <c r="F3679">
        <v>107.52</v>
      </c>
      <c r="G3679">
        <v>151.44343860763999</v>
      </c>
      <c r="H3679">
        <v>123.89588302422101</v>
      </c>
      <c r="I3679">
        <v>153.43231904689799</v>
      </c>
      <c r="J3679">
        <v>20.477886913507501</v>
      </c>
      <c r="K3679">
        <v>60.904862042528002</v>
      </c>
      <c r="L3679">
        <v>47.195749573598498</v>
      </c>
      <c r="M3679">
        <v>99.999999999916596</v>
      </c>
      <c r="N3679">
        <v>5.0976012253717498</v>
      </c>
      <c r="O3679">
        <v>0</v>
      </c>
      <c r="P3679">
        <v>191.777476255088</v>
      </c>
    </row>
    <row r="3680" spans="1:17" hidden="1" x14ac:dyDescent="0.3">
      <c r="A3680" t="s">
        <v>7524</v>
      </c>
      <c r="B3680" t="s">
        <v>7525</v>
      </c>
      <c r="C3680" t="str">
        <f>IFERROR(VLOOKUP(Table1[[#This Row],[Ticker]],[1]!Table1[[Symbol]:[Industry]],2,FALSE),"-")</f>
        <v>-</v>
      </c>
      <c r="D3680" t="s">
        <v>21</v>
      </c>
      <c r="E3680">
        <v>32.212499999999999</v>
      </c>
      <c r="F3680">
        <v>42.95</v>
      </c>
      <c r="G3680">
        <v>-2.6745453557046601</v>
      </c>
      <c r="H3680">
        <v>3.8683307951038799</v>
      </c>
      <c r="I3680">
        <v>4.9732852213971004</v>
      </c>
      <c r="J3680">
        <v>-1.0735774013903701</v>
      </c>
      <c r="K3680">
        <v>41.394625928990401</v>
      </c>
      <c r="L3680">
        <v>38.2131279258858</v>
      </c>
      <c r="M3680">
        <v>55.131347635069403</v>
      </c>
      <c r="N3680">
        <v>1.1085740353879301</v>
      </c>
      <c r="O3680">
        <v>22.7008149010477</v>
      </c>
      <c r="P3680">
        <v>62.014334213504299</v>
      </c>
      <c r="Q3680">
        <v>1.8424650164727999E-2</v>
      </c>
    </row>
    <row r="3681" spans="1:17" hidden="1" x14ac:dyDescent="0.3">
      <c r="A3681" t="s">
        <v>7526</v>
      </c>
      <c r="B3681" t="s">
        <v>7527</v>
      </c>
      <c r="C3681" t="str">
        <f>IFERROR(VLOOKUP(Table1[[#This Row],[Ticker]],[1]!Table1[[Symbol]:[Industry]],2,FALSE),"-")</f>
        <v>-</v>
      </c>
      <c r="E3681">
        <v>32.18888724</v>
      </c>
      <c r="F3681">
        <v>67.260000000000005</v>
      </c>
      <c r="G3681">
        <v>47.546621660386499</v>
      </c>
      <c r="H3681">
        <v>5.8522893220271497</v>
      </c>
      <c r="I3681">
        <v>18.831837344999698</v>
      </c>
      <c r="J3681">
        <v>12.8066593593714</v>
      </c>
      <c r="K3681">
        <v>64.6230158380001</v>
      </c>
      <c r="L3681">
        <v>55.512031579240997</v>
      </c>
      <c r="M3681">
        <v>48.906684572909903</v>
      </c>
      <c r="N3681">
        <v>0.41517816733548502</v>
      </c>
      <c r="O3681">
        <v>16.711269699672801</v>
      </c>
      <c r="P3681">
        <v>105.060975609756</v>
      </c>
      <c r="Q3681">
        <v>7.8115326992977005E-2</v>
      </c>
    </row>
    <row r="3682" spans="1:17" hidden="1" x14ac:dyDescent="0.3">
      <c r="A3682" t="s">
        <v>7528</v>
      </c>
      <c r="B3682" t="s">
        <v>7529</v>
      </c>
      <c r="C3682" t="str">
        <f>IFERROR(VLOOKUP(Table1[[#This Row],[Ticker]],[1]!Table1[[Symbol]:[Industry]],2,FALSE),"-")</f>
        <v>-</v>
      </c>
      <c r="D3682" t="s">
        <v>557</v>
      </c>
      <c r="E3682">
        <v>32.040750000000003</v>
      </c>
      <c r="F3682">
        <v>105</v>
      </c>
      <c r="G3682">
        <v>62.165456939344303</v>
      </c>
      <c r="H3682">
        <v>42.972535960102697</v>
      </c>
      <c r="I3682">
        <v>32.669327054042398</v>
      </c>
      <c r="J3682">
        <v>-3.7744504414092801</v>
      </c>
      <c r="K3682">
        <v>84.950615072972596</v>
      </c>
      <c r="L3682">
        <v>73.864949709979598</v>
      </c>
      <c r="M3682">
        <v>62.695940447942803</v>
      </c>
      <c r="N3682">
        <v>0.74826491719677501</v>
      </c>
      <c r="O3682">
        <v>7.6952380952380803</v>
      </c>
      <c r="Q3682">
        <v>0.121602576076719</v>
      </c>
    </row>
    <row r="3683" spans="1:17" hidden="1" x14ac:dyDescent="0.3">
      <c r="A3683" t="s">
        <v>7530</v>
      </c>
      <c r="B3683" t="s">
        <v>7531</v>
      </c>
      <c r="C3683" t="str">
        <f>IFERROR(VLOOKUP(Table1[[#This Row],[Ticker]],[1]!Table1[[Symbol]:[Industry]],2,FALSE),"-")</f>
        <v>-</v>
      </c>
      <c r="E3683">
        <v>32.040750000000003</v>
      </c>
      <c r="F3683">
        <v>125.65</v>
      </c>
      <c r="G3683">
        <v>52.5569869003943</v>
      </c>
      <c r="H3683">
        <v>16.634275963594501</v>
      </c>
      <c r="I3683">
        <v>47.785758457552703</v>
      </c>
      <c r="J3683">
        <v>3.9492849671510202</v>
      </c>
      <c r="K3683">
        <v>99.788249928034006</v>
      </c>
      <c r="L3683">
        <v>83.929173840055398</v>
      </c>
      <c r="M3683">
        <v>99.260274968339004</v>
      </c>
      <c r="N3683">
        <v>0.90909090909090895</v>
      </c>
      <c r="O3683">
        <v>0</v>
      </c>
      <c r="P3683">
        <v>120.438596491228</v>
      </c>
    </row>
    <row r="3684" spans="1:17" hidden="1" x14ac:dyDescent="0.3">
      <c r="A3684" t="s">
        <v>7532</v>
      </c>
      <c r="B3684" t="s">
        <v>7533</v>
      </c>
      <c r="C3684" t="str">
        <f>IFERROR(VLOOKUP(Table1[[#This Row],[Ticker]],[1]!Table1[[Symbol]:[Industry]],2,FALSE),"-")</f>
        <v>-</v>
      </c>
      <c r="E3684">
        <v>32.005454114999999</v>
      </c>
      <c r="F3684">
        <v>559.95000000000005</v>
      </c>
      <c r="G3684">
        <v>49.314411545784402</v>
      </c>
      <c r="H3684">
        <v>-10.582063537044601</v>
      </c>
      <c r="I3684">
        <v>-50.664225103190297</v>
      </c>
      <c r="J3684">
        <v>-11.499501477666501</v>
      </c>
      <c r="K3684">
        <v>683.24904718966695</v>
      </c>
      <c r="L3684">
        <v>736.37701514138098</v>
      </c>
      <c r="M3684">
        <v>19.6879214319905</v>
      </c>
      <c r="N3684">
        <v>0.94494778869778795</v>
      </c>
      <c r="O3684">
        <v>125.743369943744</v>
      </c>
      <c r="P3684">
        <v>76.473369051370895</v>
      </c>
      <c r="Q3684">
        <v>7.0351812317126006E-2</v>
      </c>
    </row>
    <row r="3685" spans="1:17" hidden="1" x14ac:dyDescent="0.3">
      <c r="A3685" t="s">
        <v>7534</v>
      </c>
      <c r="B3685" t="s">
        <v>7535</v>
      </c>
      <c r="C3685" t="str">
        <f>IFERROR(VLOOKUP(Table1[[#This Row],[Ticker]],[1]!Table1[[Symbol]:[Industry]],2,FALSE),"-")</f>
        <v>-</v>
      </c>
      <c r="E3685">
        <v>32.000658479999998</v>
      </c>
      <c r="F3685">
        <v>180.6</v>
      </c>
      <c r="G3685">
        <v>63.539046498639301</v>
      </c>
      <c r="H3685">
        <v>-34.305266284726798</v>
      </c>
      <c r="I3685">
        <v>46.120746461192901</v>
      </c>
      <c r="J3685">
        <v>-5.8064658728593104</v>
      </c>
      <c r="K3685">
        <v>185.76078144520201</v>
      </c>
      <c r="L3685">
        <v>137.85157128584299</v>
      </c>
      <c r="M3685">
        <v>13.231556813663801</v>
      </c>
      <c r="N3685">
        <v>0.58811803219673497</v>
      </c>
      <c r="O3685">
        <v>44.767441860465098</v>
      </c>
      <c r="P3685">
        <v>131.24199743918001</v>
      </c>
      <c r="Q3685">
        <v>0.102602981525693</v>
      </c>
    </row>
    <row r="3686" spans="1:17" hidden="1" x14ac:dyDescent="0.3">
      <c r="A3686" t="s">
        <v>7536</v>
      </c>
      <c r="B3686" t="s">
        <v>7537</v>
      </c>
      <c r="C3686" t="str">
        <f>IFERROR(VLOOKUP(Table1[[#This Row],[Ticker]],[1]!Table1[[Symbol]:[Industry]],2,FALSE),"-")</f>
        <v>-</v>
      </c>
      <c r="D3686" t="s">
        <v>647</v>
      </c>
      <c r="E3686">
        <v>31.9827189999999</v>
      </c>
      <c r="F3686">
        <v>7.6</v>
      </c>
      <c r="G3686">
        <v>-5.5931859894901201</v>
      </c>
      <c r="H3686">
        <v>-1.87035303188851</v>
      </c>
      <c r="I3686">
        <v>-12.2495918825592</v>
      </c>
      <c r="J3686">
        <v>1.0670674632677399</v>
      </c>
      <c r="K3686">
        <v>10.0372087729983</v>
      </c>
      <c r="L3686">
        <v>10.066633630706701</v>
      </c>
      <c r="M3686">
        <v>25.7607462659657</v>
      </c>
      <c r="N3686">
        <v>1</v>
      </c>
      <c r="Q3686">
        <v>-9.4079221239847993E-2</v>
      </c>
    </row>
    <row r="3687" spans="1:17" hidden="1" x14ac:dyDescent="0.3">
      <c r="A3687" t="s">
        <v>7538</v>
      </c>
      <c r="B3687" t="s">
        <v>7539</v>
      </c>
      <c r="C3687" t="str">
        <f>IFERROR(VLOOKUP(Table1[[#This Row],[Ticker]],[1]!Table1[[Symbol]:[Industry]],2,FALSE),"-")</f>
        <v>-</v>
      </c>
      <c r="D3687" t="s">
        <v>140</v>
      </c>
      <c r="E3687">
        <v>31.948771941</v>
      </c>
      <c r="F3687">
        <v>61.99</v>
      </c>
      <c r="G3687">
        <v>40.300585407899497</v>
      </c>
      <c r="H3687">
        <v>17.502061548774599</v>
      </c>
      <c r="I3687">
        <v>-17.864241637808298</v>
      </c>
      <c r="J3687">
        <v>-15.944048366182299</v>
      </c>
      <c r="K3687">
        <v>57.912131089255602</v>
      </c>
      <c r="L3687">
        <v>51.288465097409897</v>
      </c>
      <c r="M3687">
        <v>39.689201360702</v>
      </c>
      <c r="N3687">
        <v>1.9422828644004899</v>
      </c>
      <c r="O3687">
        <v>23.8909501532505</v>
      </c>
      <c r="P3687">
        <v>98.685897435897402</v>
      </c>
      <c r="Q3687">
        <v>4.4558012768517001E-2</v>
      </c>
    </row>
    <row r="3688" spans="1:17" hidden="1" x14ac:dyDescent="0.3">
      <c r="A3688" t="s">
        <v>7540</v>
      </c>
      <c r="B3688" t="s">
        <v>7541</v>
      </c>
      <c r="C3688" t="str">
        <f>IFERROR(VLOOKUP(Table1[[#This Row],[Ticker]],[1]!Table1[[Symbol]:[Industry]],2,FALSE),"-")</f>
        <v>-</v>
      </c>
      <c r="D3688" t="s">
        <v>713</v>
      </c>
      <c r="E3688">
        <v>31.948726656000002</v>
      </c>
      <c r="F3688">
        <v>319.8</v>
      </c>
      <c r="G3688">
        <v>11.8429364425852</v>
      </c>
      <c r="H3688">
        <v>-2.2201532501377499</v>
      </c>
      <c r="I3688">
        <v>4.2656338370457503</v>
      </c>
      <c r="J3688">
        <v>4.1050571759992903E-2</v>
      </c>
      <c r="K3688">
        <v>303.76766121100002</v>
      </c>
      <c r="L3688">
        <v>278.73957382447401</v>
      </c>
      <c r="M3688">
        <v>50.554369654686603</v>
      </c>
      <c r="N3688">
        <v>0.86048904034423301</v>
      </c>
      <c r="O3688">
        <v>1.1882426516572799</v>
      </c>
      <c r="P3688">
        <v>40.5528941238518</v>
      </c>
    </row>
    <row r="3689" spans="1:17" hidden="1" x14ac:dyDescent="0.3">
      <c r="A3689" t="s">
        <v>7542</v>
      </c>
      <c r="B3689" t="s">
        <v>7543</v>
      </c>
      <c r="C3689" t="str">
        <f>IFERROR(VLOOKUP(Table1[[#This Row],[Ticker]],[1]!Table1[[Symbol]:[Industry]],2,FALSE),"-")</f>
        <v>-</v>
      </c>
      <c r="D3689" t="s">
        <v>647</v>
      </c>
      <c r="E3689">
        <v>31.935669191999999</v>
      </c>
      <c r="F3689">
        <v>80.97</v>
      </c>
      <c r="G3689">
        <v>0.885210037500616</v>
      </c>
      <c r="H3689">
        <v>-4.6901319378153703</v>
      </c>
      <c r="I3689">
        <v>-16.117988437388401</v>
      </c>
      <c r="J3689">
        <v>-5.8539488932698598</v>
      </c>
      <c r="K3689">
        <v>80.674643897008096</v>
      </c>
      <c r="L3689">
        <v>77.6363910030624</v>
      </c>
      <c r="M3689">
        <v>43.147391065463303</v>
      </c>
      <c r="N3689">
        <v>0.35310060658516201</v>
      </c>
      <c r="O3689">
        <v>44.485611955045002</v>
      </c>
      <c r="P3689">
        <v>32.303921568627402</v>
      </c>
      <c r="Q3689">
        <v>-1.5452398776192E-2</v>
      </c>
    </row>
    <row r="3690" spans="1:17" hidden="1" x14ac:dyDescent="0.3">
      <c r="A3690" t="s">
        <v>7544</v>
      </c>
      <c r="B3690" t="s">
        <v>7545</v>
      </c>
      <c r="C3690" t="str">
        <f>IFERROR(VLOOKUP(Table1[[#This Row],[Ticker]],[1]!Table1[[Symbol]:[Industry]],2,FALSE),"-")</f>
        <v>-</v>
      </c>
      <c r="E3690">
        <v>31.791747600000001</v>
      </c>
      <c r="F3690">
        <v>28.94</v>
      </c>
      <c r="G3690">
        <v>-26.4584447706365</v>
      </c>
      <c r="H3690">
        <v>-6.8454285479848496</v>
      </c>
      <c r="I3690">
        <v>-38.660760053438203</v>
      </c>
      <c r="J3690">
        <v>-1.77236451738506</v>
      </c>
      <c r="K3690">
        <v>29.895960823740101</v>
      </c>
      <c r="L3690">
        <v>31.509844350129999</v>
      </c>
      <c r="M3690">
        <v>58.7602622958563</v>
      </c>
      <c r="N3690">
        <v>0.94654439142587399</v>
      </c>
      <c r="O3690">
        <v>57.118175535590801</v>
      </c>
      <c r="P3690">
        <v>16.224899598393499</v>
      </c>
      <c r="Q3690">
        <v>-6.0316802341493003E-2</v>
      </c>
    </row>
    <row r="3691" spans="1:17" hidden="1" x14ac:dyDescent="0.3">
      <c r="A3691" t="s">
        <v>7546</v>
      </c>
      <c r="B3691" t="s">
        <v>7547</v>
      </c>
      <c r="C3691" t="str">
        <f>IFERROR(VLOOKUP(Table1[[#This Row],[Ticker]],[1]!Table1[[Symbol]:[Industry]],2,FALSE),"-")</f>
        <v>-</v>
      </c>
      <c r="E3691">
        <v>31.788</v>
      </c>
      <c r="F3691">
        <v>79.47</v>
      </c>
      <c r="G3691">
        <v>21.197528691413702</v>
      </c>
      <c r="H3691">
        <v>-9.8641991019944708</v>
      </c>
      <c r="I3691">
        <v>3.5761660085880398</v>
      </c>
      <c r="J3691">
        <v>0.85954137740742398</v>
      </c>
      <c r="K3691">
        <v>83.067089778406597</v>
      </c>
      <c r="L3691">
        <v>78.791569992046504</v>
      </c>
      <c r="M3691">
        <v>45.701921299265301</v>
      </c>
      <c r="N3691">
        <v>0.66178545487940199</v>
      </c>
      <c r="O3691">
        <v>44.708695105071001</v>
      </c>
      <c r="P3691">
        <v>57.366336633663302</v>
      </c>
      <c r="Q3691">
        <v>0.11076711565338</v>
      </c>
    </row>
    <row r="3692" spans="1:17" hidden="1" x14ac:dyDescent="0.3">
      <c r="A3692" t="s">
        <v>7548</v>
      </c>
      <c r="B3692" t="s">
        <v>7549</v>
      </c>
      <c r="C3692" t="str">
        <f>IFERROR(VLOOKUP(Table1[[#This Row],[Ticker]],[1]!Table1[[Symbol]:[Industry]],2,FALSE),"-")</f>
        <v>-</v>
      </c>
      <c r="E3692">
        <v>31.78</v>
      </c>
      <c r="F3692">
        <v>15.89</v>
      </c>
      <c r="G3692">
        <v>5.5439093781544004</v>
      </c>
      <c r="H3692">
        <v>4.6388136855268103</v>
      </c>
      <c r="I3692">
        <v>-21.032052193760101</v>
      </c>
      <c r="J3692">
        <v>-9.6862514650124503E-3</v>
      </c>
      <c r="K3692">
        <v>15.669683810607101</v>
      </c>
      <c r="L3692">
        <v>14.743092254477199</v>
      </c>
      <c r="M3692">
        <v>36.097980883226199</v>
      </c>
      <c r="N3692">
        <v>0.68955966501419397</v>
      </c>
      <c r="O3692">
        <v>32.158590308370002</v>
      </c>
      <c r="P3692">
        <v>48.504672897196201</v>
      </c>
      <c r="Q3692">
        <v>1.4770679032386999E-2</v>
      </c>
    </row>
    <row r="3693" spans="1:17" hidden="1" x14ac:dyDescent="0.3">
      <c r="A3693" t="s">
        <v>7550</v>
      </c>
      <c r="B3693" t="s">
        <v>7551</v>
      </c>
      <c r="C3693" t="str">
        <f>IFERROR(VLOOKUP(Table1[[#This Row],[Ticker]],[1]!Table1[[Symbol]:[Industry]],2,FALSE),"-")</f>
        <v>-</v>
      </c>
      <c r="D3693" t="s">
        <v>713</v>
      </c>
      <c r="E3693">
        <v>31.730069843999999</v>
      </c>
      <c r="F3693">
        <v>232.36</v>
      </c>
      <c r="G3693">
        <v>11.2540200460791</v>
      </c>
      <c r="H3693">
        <v>2.4194583099682201</v>
      </c>
      <c r="I3693">
        <v>5.2997889353446102</v>
      </c>
      <c r="J3693">
        <v>1.9684661617156101</v>
      </c>
      <c r="K3693">
        <v>216.46122844932401</v>
      </c>
      <c r="L3693">
        <v>197.585608677209</v>
      </c>
      <c r="M3693">
        <v>48.807085432446698</v>
      </c>
      <c r="N3693">
        <v>1.0644189729642799</v>
      </c>
      <c r="O3693">
        <v>1.56653468755378</v>
      </c>
      <c r="P3693">
        <v>49.803365353620002</v>
      </c>
      <c r="Q3693">
        <v>5.0860317588420001E-3</v>
      </c>
    </row>
    <row r="3694" spans="1:17" hidden="1" x14ac:dyDescent="0.3">
      <c r="A3694" t="s">
        <v>7552</v>
      </c>
      <c r="B3694" t="s">
        <v>3103</v>
      </c>
      <c r="C3694" t="str">
        <f>IFERROR(VLOOKUP(Table1[[#This Row],[Ticker]],[1]!Table1[[Symbol]:[Industry]],2,FALSE),"-")</f>
        <v>-</v>
      </c>
      <c r="E3694">
        <v>31.7096424</v>
      </c>
      <c r="F3694">
        <v>68.94</v>
      </c>
      <c r="G3694">
        <v>-8.6020389259136696</v>
      </c>
      <c r="H3694">
        <v>-5.2777077068712703</v>
      </c>
      <c r="I3694">
        <v>-7.0471873790097703</v>
      </c>
      <c r="J3694">
        <v>9.1725517121568902</v>
      </c>
      <c r="K3694">
        <v>64.883101274807501</v>
      </c>
      <c r="L3694">
        <v>62.377430772254797</v>
      </c>
      <c r="M3694">
        <v>78.281272796999701</v>
      </c>
      <c r="N3694">
        <v>5.4545454545454497</v>
      </c>
      <c r="O3694">
        <v>34.609805628082398</v>
      </c>
      <c r="P3694">
        <v>110.71828833418201</v>
      </c>
    </row>
    <row r="3695" spans="1:17" hidden="1" x14ac:dyDescent="0.3">
      <c r="A3695" t="s">
        <v>7553</v>
      </c>
      <c r="B3695" t="s">
        <v>7554</v>
      </c>
      <c r="C3695" t="str">
        <f>IFERROR(VLOOKUP(Table1[[#This Row],[Ticker]],[1]!Table1[[Symbol]:[Industry]],2,FALSE),"-")</f>
        <v>-</v>
      </c>
      <c r="D3695" t="s">
        <v>1161</v>
      </c>
      <c r="E3695">
        <v>31.687712000000001</v>
      </c>
      <c r="F3695">
        <v>28.87</v>
      </c>
      <c r="G3695">
        <v>-50.168165481021603</v>
      </c>
      <c r="H3695">
        <v>-2.88804320124625</v>
      </c>
      <c r="I3695">
        <v>-39.089874453839698</v>
      </c>
      <c r="J3695">
        <v>2.1387784005468902</v>
      </c>
      <c r="K3695">
        <v>27.1179087278915</v>
      </c>
      <c r="L3695">
        <v>32.812395660674902</v>
      </c>
      <c r="M3695">
        <v>76.154835349481203</v>
      </c>
      <c r="N3695">
        <v>1.8671729673433799</v>
      </c>
      <c r="O3695">
        <v>147.90439903013501</v>
      </c>
      <c r="P3695">
        <v>31.108083560399599</v>
      </c>
      <c r="Q3695">
        <v>7.5012919401816994E-2</v>
      </c>
    </row>
    <row r="3696" spans="1:17" hidden="1" x14ac:dyDescent="0.3">
      <c r="A3696" t="s">
        <v>7555</v>
      </c>
      <c r="B3696" t="s">
        <v>7556</v>
      </c>
      <c r="C3696" t="str">
        <f>IFERROR(VLOOKUP(Table1[[#This Row],[Ticker]],[1]!Table1[[Symbol]:[Industry]],2,FALSE),"-")</f>
        <v>-</v>
      </c>
      <c r="D3696" t="s">
        <v>647</v>
      </c>
      <c r="E3696">
        <v>31.6560825</v>
      </c>
      <c r="F3696">
        <v>160.65</v>
      </c>
      <c r="G3696">
        <v>-7.0215144143337103</v>
      </c>
      <c r="H3696">
        <v>-10.2586815004975</v>
      </c>
      <c r="I3696">
        <v>-16.036658686204799</v>
      </c>
      <c r="J3696">
        <v>-8.4221436042775508</v>
      </c>
      <c r="K3696">
        <v>167.68485331191101</v>
      </c>
      <c r="L3696">
        <v>163.10928700450901</v>
      </c>
      <c r="M3696">
        <v>39.139471574119902</v>
      </c>
      <c r="N3696">
        <v>0.76214068573998195</v>
      </c>
      <c r="O3696">
        <v>36.009959539371202</v>
      </c>
      <c r="P3696">
        <v>26.595744680850999</v>
      </c>
      <c r="Q3696">
        <v>-2.3629103062644E-2</v>
      </c>
    </row>
    <row r="3697" spans="1:17" hidden="1" x14ac:dyDescent="0.3">
      <c r="A3697" t="s">
        <v>7557</v>
      </c>
      <c r="B3697" t="s">
        <v>7558</v>
      </c>
      <c r="C3697" t="str">
        <f>IFERROR(VLOOKUP(Table1[[#This Row],[Ticker]],[1]!Table1[[Symbol]:[Industry]],2,FALSE),"-")</f>
        <v>-</v>
      </c>
      <c r="D3697" t="s">
        <v>130</v>
      </c>
      <c r="E3697">
        <v>31.655377439999999</v>
      </c>
      <c r="F3697">
        <v>3.6</v>
      </c>
      <c r="G3697">
        <v>5.2391274548753604</v>
      </c>
      <c r="H3697">
        <v>-9.71269687288029</v>
      </c>
      <c r="I3697">
        <v>-45.8103289992942</v>
      </c>
      <c r="J3697">
        <v>-0.77674243010924604</v>
      </c>
      <c r="K3697">
        <v>3.7173045533887801</v>
      </c>
      <c r="L3697">
        <v>3.8402042484632899</v>
      </c>
      <c r="M3697">
        <v>36.189870591257097</v>
      </c>
      <c r="N3697">
        <v>0.95666567176775097</v>
      </c>
      <c r="O3697">
        <v>77.7777777777777</v>
      </c>
      <c r="P3697">
        <v>33.3333333333333</v>
      </c>
      <c r="Q3697">
        <v>9.7512623651002994E-2</v>
      </c>
    </row>
    <row r="3698" spans="1:17" hidden="1" x14ac:dyDescent="0.3">
      <c r="A3698" t="s">
        <v>7559</v>
      </c>
      <c r="B3698" t="s">
        <v>7560</v>
      </c>
      <c r="C3698" t="str">
        <f>IFERROR(VLOOKUP(Table1[[#This Row],[Ticker]],[1]!Table1[[Symbol]:[Industry]],2,FALSE),"-")</f>
        <v>-</v>
      </c>
      <c r="D3698" t="s">
        <v>21</v>
      </c>
      <c r="E3698">
        <v>31.621370200000001</v>
      </c>
      <c r="F3698">
        <v>10.54</v>
      </c>
      <c r="G3698">
        <v>320.940206037309</v>
      </c>
      <c r="H3698">
        <v>110.222368062184</v>
      </c>
      <c r="I3698">
        <v>68.906065717100404</v>
      </c>
      <c r="J3698">
        <v>-8.6173530380080496</v>
      </c>
      <c r="K3698">
        <v>7.1689528649213896</v>
      </c>
      <c r="L3698">
        <v>5.2296251459456702</v>
      </c>
      <c r="M3698">
        <v>66.337011285520802</v>
      </c>
      <c r="N3698">
        <v>1.52166505362391</v>
      </c>
      <c r="O3698">
        <v>10.3415559772296</v>
      </c>
      <c r="P3698">
        <v>366.371681415929</v>
      </c>
      <c r="Q3698">
        <v>0.172042875304496</v>
      </c>
    </row>
    <row r="3699" spans="1:17" hidden="1" x14ac:dyDescent="0.3">
      <c r="A3699" t="s">
        <v>7561</v>
      </c>
      <c r="B3699" t="s">
        <v>7562</v>
      </c>
      <c r="C3699" t="str">
        <f>IFERROR(VLOOKUP(Table1[[#This Row],[Ticker]],[1]!Table1[[Symbol]:[Industry]],2,FALSE),"-")</f>
        <v>-</v>
      </c>
      <c r="D3699" t="s">
        <v>1161</v>
      </c>
      <c r="E3699">
        <v>31.61917</v>
      </c>
      <c r="F3699">
        <v>12.89</v>
      </c>
      <c r="G3699">
        <v>4.53326211001131</v>
      </c>
      <c r="H3699">
        <v>38.943298294742704</v>
      </c>
      <c r="I3699">
        <v>30.8145073909951</v>
      </c>
      <c r="J3699">
        <v>0.26076037698708698</v>
      </c>
      <c r="K3699">
        <v>10.4763956020827</v>
      </c>
      <c r="L3699">
        <v>9.3561709928941301</v>
      </c>
      <c r="M3699">
        <v>73.392130197833694</v>
      </c>
      <c r="N3699">
        <v>0.70061204813894695</v>
      </c>
      <c r="O3699">
        <v>1.0085337470907501</v>
      </c>
      <c r="P3699">
        <v>109.049696036835</v>
      </c>
      <c r="Q3699">
        <v>6.0944424534835999E-2</v>
      </c>
    </row>
    <row r="3700" spans="1:17" hidden="1" x14ac:dyDescent="0.3">
      <c r="A3700" t="s">
        <v>7563</v>
      </c>
      <c r="B3700" t="s">
        <v>7564</v>
      </c>
      <c r="C3700" t="str">
        <f>IFERROR(VLOOKUP(Table1[[#This Row],[Ticker]],[1]!Table1[[Symbol]:[Industry]],2,FALSE),"-")</f>
        <v>-</v>
      </c>
      <c r="E3700">
        <v>31.609449999999999</v>
      </c>
      <c r="F3700">
        <v>25</v>
      </c>
      <c r="G3700">
        <v>-56.148272686695996</v>
      </c>
      <c r="H3700">
        <v>-15.491917652101</v>
      </c>
      <c r="I3700">
        <v>-68.820052722090907</v>
      </c>
      <c r="J3700">
        <v>3.9471850091501799</v>
      </c>
      <c r="K3700">
        <v>28.1854571596567</v>
      </c>
      <c r="L3700">
        <v>36.455421262945897</v>
      </c>
      <c r="M3700">
        <v>39.543430813309897</v>
      </c>
      <c r="N3700">
        <v>1.35419126328217</v>
      </c>
      <c r="O3700">
        <v>174</v>
      </c>
      <c r="P3700">
        <v>6.3829787234042499</v>
      </c>
      <c r="Q3700">
        <v>1.3882444300099E-2</v>
      </c>
    </row>
    <row r="3701" spans="1:17" hidden="1" x14ac:dyDescent="0.3">
      <c r="A3701" t="s">
        <v>7565</v>
      </c>
      <c r="B3701" t="s">
        <v>7566</v>
      </c>
      <c r="C3701" t="str">
        <f>IFERROR(VLOOKUP(Table1[[#This Row],[Ticker]],[1]!Table1[[Symbol]:[Industry]],2,FALSE),"-")</f>
        <v>-</v>
      </c>
      <c r="D3701" t="s">
        <v>713</v>
      </c>
      <c r="E3701">
        <v>31.504857428999902</v>
      </c>
      <c r="F3701">
        <v>251.36</v>
      </c>
      <c r="G3701">
        <v>0.75594943181202301</v>
      </c>
      <c r="H3701">
        <v>-0.55901182143963402</v>
      </c>
      <c r="I3701">
        <v>1.03965597239568</v>
      </c>
      <c r="J3701">
        <v>0.69818936578760704</v>
      </c>
      <c r="K3701">
        <v>239.773293017659</v>
      </c>
      <c r="L3701">
        <v>222.874941444668</v>
      </c>
      <c r="M3701">
        <v>51.891311594454301</v>
      </c>
      <c r="N3701">
        <v>1.1885151947442001</v>
      </c>
      <c r="O3701">
        <v>10.200509229789899</v>
      </c>
      <c r="P3701">
        <v>31.9821475452874</v>
      </c>
      <c r="Q3701">
        <v>1.5187022887975E-2</v>
      </c>
    </row>
    <row r="3702" spans="1:17" hidden="1" x14ac:dyDescent="0.3">
      <c r="A3702" t="s">
        <v>7567</v>
      </c>
      <c r="B3702" t="s">
        <v>7568</v>
      </c>
      <c r="C3702" t="str">
        <f>IFERROR(VLOOKUP(Table1[[#This Row],[Ticker]],[1]!Table1[[Symbol]:[Industry]],2,FALSE),"-")</f>
        <v>-</v>
      </c>
      <c r="D3702" t="s">
        <v>409</v>
      </c>
      <c r="E3702">
        <v>31.476600000000001</v>
      </c>
      <c r="F3702">
        <v>58.29</v>
      </c>
      <c r="G3702">
        <v>50.273290394260101</v>
      </c>
      <c r="H3702">
        <v>12.7055762802802</v>
      </c>
      <c r="I3702">
        <v>57.691647285290699</v>
      </c>
      <c r="J3702">
        <v>-2.96395930136292</v>
      </c>
      <c r="K3702">
        <v>56.541493994829501</v>
      </c>
      <c r="L3702">
        <v>44.3639588705162</v>
      </c>
      <c r="M3702">
        <v>46.344874672287403</v>
      </c>
      <c r="N3702">
        <v>0.82592915721514504</v>
      </c>
      <c r="O3702">
        <v>45.856922285125997</v>
      </c>
      <c r="P3702">
        <v>183.78773125608501</v>
      </c>
      <c r="Q3702">
        <v>0.211450783870409</v>
      </c>
    </row>
    <row r="3703" spans="1:17" hidden="1" x14ac:dyDescent="0.3">
      <c r="A3703" t="s">
        <v>7569</v>
      </c>
      <c r="B3703" t="s">
        <v>7570</v>
      </c>
      <c r="C3703" t="str">
        <f>IFERROR(VLOOKUP(Table1[[#This Row],[Ticker]],[1]!Table1[[Symbol]:[Industry]],2,FALSE),"-")</f>
        <v>-</v>
      </c>
      <c r="D3703" t="s">
        <v>409</v>
      </c>
      <c r="E3703">
        <v>31.476500000000001</v>
      </c>
      <c r="F3703">
        <v>2.95</v>
      </c>
      <c r="G3703">
        <v>-27.987844248917501</v>
      </c>
      <c r="H3703">
        <v>-21.631564522085</v>
      </c>
      <c r="I3703">
        <v>8.1683239267270995</v>
      </c>
      <c r="J3703">
        <v>-8.5507150328489807</v>
      </c>
      <c r="K3703">
        <v>3.0777476939839099</v>
      </c>
      <c r="L3703">
        <v>2.8093984951328301</v>
      </c>
      <c r="M3703">
        <v>31.032016805746299</v>
      </c>
      <c r="N3703">
        <v>0.44886553175258298</v>
      </c>
      <c r="O3703">
        <v>52.542372881355902</v>
      </c>
      <c r="P3703">
        <v>71.511627906976699</v>
      </c>
      <c r="Q3703">
        <v>2.0663209954670001E-2</v>
      </c>
    </row>
    <row r="3704" spans="1:17" hidden="1" x14ac:dyDescent="0.3">
      <c r="A3704" t="s">
        <v>7571</v>
      </c>
      <c r="B3704" t="s">
        <v>7572</v>
      </c>
      <c r="C3704" t="str">
        <f>IFERROR(VLOOKUP(Table1[[#This Row],[Ticker]],[1]!Table1[[Symbol]:[Industry]],2,FALSE),"-")</f>
        <v>-</v>
      </c>
      <c r="D3704" t="s">
        <v>83</v>
      </c>
      <c r="E3704">
        <v>31.3911996</v>
      </c>
      <c r="F3704">
        <v>48.26</v>
      </c>
      <c r="G3704">
        <v>0.59900567189643095</v>
      </c>
      <c r="H3704">
        <v>36.046543886360404</v>
      </c>
      <c r="I3704">
        <v>15.004094672272201</v>
      </c>
      <c r="J3704">
        <v>39.387641131534501</v>
      </c>
      <c r="O3704">
        <v>17.4886033982594</v>
      </c>
      <c r="P3704">
        <v>37.885714285714201</v>
      </c>
    </row>
    <row r="3705" spans="1:17" hidden="1" x14ac:dyDescent="0.3">
      <c r="A3705" t="s">
        <v>7573</v>
      </c>
      <c r="B3705" t="s">
        <v>7574</v>
      </c>
      <c r="C3705" t="str">
        <f>IFERROR(VLOOKUP(Table1[[#This Row],[Ticker]],[1]!Table1[[Symbol]:[Industry]],2,FALSE),"-")</f>
        <v>-</v>
      </c>
      <c r="E3705">
        <v>31.363199999999999</v>
      </c>
      <c r="F3705">
        <v>29.04</v>
      </c>
      <c r="G3705">
        <v>1194.3300365457801</v>
      </c>
      <c r="H3705">
        <v>37.409087982304399</v>
      </c>
      <c r="I3705">
        <v>568.82880236114795</v>
      </c>
      <c r="J3705">
        <v>4.98055823595221</v>
      </c>
      <c r="K3705">
        <v>20.040157264256401</v>
      </c>
      <c r="L3705">
        <v>10.702987692146801</v>
      </c>
      <c r="M3705">
        <v>100</v>
      </c>
      <c r="N3705">
        <v>1.46708463949843</v>
      </c>
      <c r="O3705">
        <v>0</v>
      </c>
      <c r="P3705">
        <v>1220</v>
      </c>
    </row>
    <row r="3706" spans="1:17" hidden="1" x14ac:dyDescent="0.3">
      <c r="A3706" t="s">
        <v>7575</v>
      </c>
      <c r="B3706" t="s">
        <v>7576</v>
      </c>
      <c r="C3706" t="str">
        <f>IFERROR(VLOOKUP(Table1[[#This Row],[Ticker]],[1]!Table1[[Symbol]:[Industry]],2,FALSE),"-")</f>
        <v>-</v>
      </c>
      <c r="D3706" t="s">
        <v>409</v>
      </c>
      <c r="E3706">
        <v>31.3</v>
      </c>
      <c r="F3706">
        <v>3.13</v>
      </c>
      <c r="G3706">
        <v>1.05068431906379</v>
      </c>
      <c r="H3706">
        <v>15.2223680621846</v>
      </c>
      <c r="I3706">
        <v>-13.7570862918459</v>
      </c>
      <c r="J3706">
        <v>-10.7098059419398</v>
      </c>
      <c r="K3706">
        <v>2.9212266222005199</v>
      </c>
      <c r="L3706">
        <v>2.8095438091214699</v>
      </c>
      <c r="M3706">
        <v>48.098032893396699</v>
      </c>
      <c r="N3706">
        <v>1.89051213514307</v>
      </c>
      <c r="O3706">
        <v>81.789137380191704</v>
      </c>
      <c r="P3706">
        <v>56.499999999999901</v>
      </c>
      <c r="Q3706">
        <v>5.8895774556768997E-2</v>
      </c>
    </row>
    <row r="3707" spans="1:17" hidden="1" x14ac:dyDescent="0.3">
      <c r="A3707" t="s">
        <v>7577</v>
      </c>
      <c r="B3707" t="s">
        <v>7578</v>
      </c>
      <c r="C3707" t="str">
        <f>IFERROR(VLOOKUP(Table1[[#This Row],[Ticker]],[1]!Table1[[Symbol]:[Industry]],2,FALSE),"-")</f>
        <v>-</v>
      </c>
      <c r="E3707">
        <v>31.274249999999999</v>
      </c>
      <c r="F3707">
        <v>7.77</v>
      </c>
      <c r="G3707">
        <v>-11.405257571862601</v>
      </c>
      <c r="H3707">
        <v>-1.4256766305527899</v>
      </c>
      <c r="I3707">
        <v>-17.310823667866298</v>
      </c>
      <c r="J3707">
        <v>17.9203460603986</v>
      </c>
      <c r="K3707">
        <v>6.9747591975554402</v>
      </c>
      <c r="L3707">
        <v>6.3354630939332903</v>
      </c>
      <c r="M3707">
        <v>85.677063199676795</v>
      </c>
      <c r="N3707">
        <v>0.74606578699654202</v>
      </c>
      <c r="O3707">
        <v>24.066924066923999</v>
      </c>
      <c r="P3707">
        <v>54.473161033797197</v>
      </c>
      <c r="Q3707">
        <v>7.2077217860271006E-2</v>
      </c>
    </row>
    <row r="3708" spans="1:17" hidden="1" x14ac:dyDescent="0.3">
      <c r="A3708" t="s">
        <v>7579</v>
      </c>
      <c r="B3708" t="s">
        <v>7580</v>
      </c>
      <c r="C3708" t="str">
        <f>IFERROR(VLOOKUP(Table1[[#This Row],[Ticker]],[1]!Table1[[Symbol]:[Industry]],2,FALSE),"-")</f>
        <v>-</v>
      </c>
      <c r="D3708" t="s">
        <v>1320</v>
      </c>
      <c r="E3708">
        <v>31.257184429999999</v>
      </c>
      <c r="F3708">
        <v>56.53</v>
      </c>
      <c r="G3708">
        <v>-18.178044838509098</v>
      </c>
      <c r="H3708">
        <v>-4.3157381733811802</v>
      </c>
      <c r="I3708">
        <v>-7.5401038116378496</v>
      </c>
      <c r="J3708">
        <v>-0.89131014443240697</v>
      </c>
      <c r="K3708">
        <v>56.057314935692801</v>
      </c>
      <c r="L3708">
        <v>54.800104684635002</v>
      </c>
      <c r="M3708">
        <v>56.093149880285502</v>
      </c>
      <c r="N3708">
        <v>1.18305207914435</v>
      </c>
      <c r="O3708">
        <v>2.1581461171059599</v>
      </c>
      <c r="P3708">
        <v>10.734573947110601</v>
      </c>
    </row>
    <row r="3709" spans="1:17" hidden="1" x14ac:dyDescent="0.3">
      <c r="A3709" t="s">
        <v>7581</v>
      </c>
      <c r="B3709" t="s">
        <v>7582</v>
      </c>
      <c r="C3709" t="str">
        <f>IFERROR(VLOOKUP(Table1[[#This Row],[Ticker]],[1]!Table1[[Symbol]:[Industry]],2,FALSE),"-")</f>
        <v>-</v>
      </c>
      <c r="E3709">
        <v>31.230831250000001</v>
      </c>
      <c r="F3709">
        <v>62.5</v>
      </c>
      <c r="G3709">
        <v>-48.270582649261897</v>
      </c>
      <c r="H3709">
        <v>-6.5806622408456601</v>
      </c>
      <c r="I3709">
        <v>-33.865493648886101</v>
      </c>
      <c r="J3709">
        <v>5.8435617278305498</v>
      </c>
      <c r="K3709">
        <v>67.655521451774007</v>
      </c>
      <c r="M3709">
        <v>41.481464428302402</v>
      </c>
      <c r="N3709">
        <v>0.217399639584371</v>
      </c>
      <c r="O3709">
        <v>42.399999999999899</v>
      </c>
      <c r="P3709">
        <v>25.350982751704699</v>
      </c>
    </row>
    <row r="3710" spans="1:17" hidden="1" x14ac:dyDescent="0.3">
      <c r="A3710" t="s">
        <v>7583</v>
      </c>
      <c r="B3710" t="s">
        <v>7584</v>
      </c>
      <c r="C3710" t="str">
        <f>IFERROR(VLOOKUP(Table1[[#This Row],[Ticker]],[1]!Table1[[Symbol]:[Industry]],2,FALSE),"-")</f>
        <v>-</v>
      </c>
      <c r="E3710">
        <v>31.15283067</v>
      </c>
      <c r="F3710">
        <v>20.82</v>
      </c>
      <c r="G3710">
        <v>27.134115205653298</v>
      </c>
      <c r="H3710">
        <v>-6.1040175370574303</v>
      </c>
      <c r="I3710">
        <v>-11.5044527959575</v>
      </c>
      <c r="J3710">
        <v>-1.86023884237279</v>
      </c>
      <c r="K3710">
        <v>20.898455524371901</v>
      </c>
      <c r="L3710">
        <v>19.723827630065301</v>
      </c>
      <c r="M3710">
        <v>46.4008352073296</v>
      </c>
      <c r="N3710">
        <v>0.97732746257412995</v>
      </c>
      <c r="O3710">
        <v>58.501440922190199</v>
      </c>
      <c r="P3710">
        <v>80.886185925282305</v>
      </c>
      <c r="Q3710">
        <v>5.9727583852894998E-2</v>
      </c>
    </row>
    <row r="3711" spans="1:17" hidden="1" x14ac:dyDescent="0.3">
      <c r="A3711" t="s">
        <v>7585</v>
      </c>
      <c r="B3711" t="s">
        <v>7586</v>
      </c>
      <c r="C3711" t="str">
        <f>IFERROR(VLOOKUP(Table1[[#This Row],[Ticker]],[1]!Table1[[Symbol]:[Industry]],2,FALSE),"-")</f>
        <v>-</v>
      </c>
      <c r="D3711" t="s">
        <v>901</v>
      </c>
      <c r="E3711">
        <v>31.134944772000001</v>
      </c>
      <c r="F3711">
        <v>22.52</v>
      </c>
      <c r="G3711">
        <v>-12.219081842124799</v>
      </c>
      <c r="H3711">
        <v>2.84141568123226</v>
      </c>
      <c r="I3711">
        <v>-12.0578259956899</v>
      </c>
      <c r="J3711">
        <v>-12.562069770515301</v>
      </c>
      <c r="K3711">
        <v>22.1591903625283</v>
      </c>
      <c r="L3711">
        <v>22.153013466649099</v>
      </c>
      <c r="M3711">
        <v>47.870899878598401</v>
      </c>
      <c r="N3711">
        <v>3.4148484314423899</v>
      </c>
      <c r="O3711">
        <v>55.195381882770803</v>
      </c>
      <c r="P3711">
        <v>26.516853932584201</v>
      </c>
      <c r="Q3711">
        <v>4.6267981841164998E-2</v>
      </c>
    </row>
    <row r="3712" spans="1:17" hidden="1" x14ac:dyDescent="0.3">
      <c r="A3712" t="s">
        <v>7587</v>
      </c>
      <c r="B3712" t="s">
        <v>7588</v>
      </c>
      <c r="C3712" t="str">
        <f>IFERROR(VLOOKUP(Table1[[#This Row],[Ticker]],[1]!Table1[[Symbol]:[Industry]],2,FALSE),"-")</f>
        <v>-</v>
      </c>
      <c r="E3712">
        <v>31.08</v>
      </c>
      <c r="F3712">
        <v>74</v>
      </c>
      <c r="G3712">
        <v>79.032664484926897</v>
      </c>
      <c r="H3712">
        <v>9.0685219083384805</v>
      </c>
      <c r="I3712">
        <v>41.944235277009099</v>
      </c>
      <c r="J3712">
        <v>-1.0507150328489701</v>
      </c>
      <c r="K3712">
        <v>72.769724536834801</v>
      </c>
      <c r="L3712">
        <v>61.4502915223798</v>
      </c>
      <c r="M3712">
        <v>49.463706618959201</v>
      </c>
      <c r="N3712">
        <v>1.30811591586169</v>
      </c>
      <c r="O3712">
        <v>26.635135135135101</v>
      </c>
      <c r="P3712">
        <v>155.172413793103</v>
      </c>
      <c r="Q3712">
        <v>0.10198005823216499</v>
      </c>
    </row>
    <row r="3713" spans="1:17" hidden="1" x14ac:dyDescent="0.3">
      <c r="A3713" t="s">
        <v>7589</v>
      </c>
      <c r="B3713" t="s">
        <v>7590</v>
      </c>
      <c r="C3713" t="str">
        <f>IFERROR(VLOOKUP(Table1[[#This Row],[Ticker]],[1]!Table1[[Symbol]:[Industry]],2,FALSE),"-")</f>
        <v>-</v>
      </c>
      <c r="E3713">
        <v>30.931192500000002</v>
      </c>
      <c r="F3713">
        <v>183.95</v>
      </c>
      <c r="G3713">
        <v>-34.605607018571902</v>
      </c>
      <c r="H3713">
        <v>8.2307505520945892</v>
      </c>
      <c r="I3713">
        <v>-16.2248331208508</v>
      </c>
      <c r="J3713">
        <v>13.0916493446988</v>
      </c>
      <c r="K3713">
        <v>159.77880008937001</v>
      </c>
      <c r="L3713">
        <v>173.30156948878101</v>
      </c>
      <c r="M3713">
        <v>73.299919926675301</v>
      </c>
      <c r="N3713">
        <v>1.0208227526663201</v>
      </c>
      <c r="O3713">
        <v>38.081000271812997</v>
      </c>
      <c r="P3713">
        <v>50.778688524590102</v>
      </c>
    </row>
    <row r="3714" spans="1:17" hidden="1" x14ac:dyDescent="0.3">
      <c r="A3714" t="s">
        <v>7591</v>
      </c>
      <c r="B3714" t="s">
        <v>7592</v>
      </c>
      <c r="C3714" t="str">
        <f>IFERROR(VLOOKUP(Table1[[#This Row],[Ticker]],[1]!Table1[[Symbol]:[Industry]],2,FALSE),"-")</f>
        <v>-</v>
      </c>
      <c r="E3714">
        <v>30.872240099999999</v>
      </c>
      <c r="F3714">
        <v>83</v>
      </c>
      <c r="G3714">
        <v>62.538653325829799</v>
      </c>
      <c r="H3714">
        <v>76.656967218302697</v>
      </c>
      <c r="I3714">
        <v>76.943742326205594</v>
      </c>
      <c r="J3714">
        <v>17.5699746223234</v>
      </c>
      <c r="K3714">
        <v>55.901354790546698</v>
      </c>
      <c r="M3714">
        <v>75.443188977526702</v>
      </c>
      <c r="N3714">
        <v>0.78141711229946498</v>
      </c>
      <c r="O3714">
        <v>5.3012048192771104</v>
      </c>
      <c r="P3714">
        <v>157.76397515527901</v>
      </c>
    </row>
    <row r="3715" spans="1:17" hidden="1" x14ac:dyDescent="0.3">
      <c r="A3715" t="s">
        <v>7593</v>
      </c>
      <c r="B3715" t="s">
        <v>7594</v>
      </c>
      <c r="C3715" t="str">
        <f>IFERROR(VLOOKUP(Table1[[#This Row],[Ticker]],[1]!Table1[[Symbol]:[Industry]],2,FALSE),"-")</f>
        <v>-</v>
      </c>
      <c r="D3715" t="s">
        <v>140</v>
      </c>
      <c r="E3715">
        <v>30.792999999999999</v>
      </c>
      <c r="F3715">
        <v>83</v>
      </c>
      <c r="G3715">
        <v>-42.445256746103603</v>
      </c>
      <c r="H3715">
        <v>-13.610783519058501</v>
      </c>
      <c r="I3715">
        <v>-17.0858207831259</v>
      </c>
      <c r="J3715">
        <v>-9.5345683442884894</v>
      </c>
      <c r="K3715">
        <v>97.490309961502504</v>
      </c>
      <c r="L3715">
        <v>69.589944951830603</v>
      </c>
      <c r="M3715">
        <v>39.840409742687903</v>
      </c>
      <c r="N3715">
        <v>1.09044295994012</v>
      </c>
      <c r="O3715">
        <v>61.265060240963798</v>
      </c>
      <c r="P3715">
        <v>7.1659134925758403</v>
      </c>
      <c r="Q3715">
        <v>8.9711696458249002E-2</v>
      </c>
    </row>
    <row r="3716" spans="1:17" hidden="1" x14ac:dyDescent="0.3">
      <c r="A3716" t="s">
        <v>7595</v>
      </c>
      <c r="B3716" t="s">
        <v>7596</v>
      </c>
      <c r="C3716" t="str">
        <f>IFERROR(VLOOKUP(Table1[[#This Row],[Ticker]],[1]!Table1[[Symbol]:[Industry]],2,FALSE),"-")</f>
        <v>-</v>
      </c>
      <c r="D3716" t="s">
        <v>114</v>
      </c>
      <c r="E3716">
        <v>30.79</v>
      </c>
      <c r="F3716">
        <v>323.25</v>
      </c>
      <c r="G3716">
        <v>-15.7209838623788</v>
      </c>
      <c r="H3716">
        <v>-4.77763193781536</v>
      </c>
      <c r="I3716">
        <v>-1.31589486200296</v>
      </c>
      <c r="J3716">
        <v>-1.0507150328489701</v>
      </c>
      <c r="K3716">
        <v>321.26341037667402</v>
      </c>
      <c r="L3716">
        <v>309.26573990445399</v>
      </c>
      <c r="M3716">
        <v>0.32897047686164199</v>
      </c>
      <c r="N3716">
        <v>0</v>
      </c>
      <c r="O3716">
        <v>0.26295436968291003</v>
      </c>
      <c r="P3716">
        <v>9.9489795918367303</v>
      </c>
    </row>
    <row r="3717" spans="1:17" hidden="1" x14ac:dyDescent="0.3">
      <c r="A3717" t="s">
        <v>7597</v>
      </c>
      <c r="B3717" t="s">
        <v>7598</v>
      </c>
      <c r="C3717" t="str">
        <f>IFERROR(VLOOKUP(Table1[[#This Row],[Ticker]],[1]!Table1[[Symbol]:[Industry]],2,FALSE),"-")</f>
        <v>-</v>
      </c>
      <c r="E3717">
        <v>30.772617501999999</v>
      </c>
      <c r="F3717">
        <v>21.23</v>
      </c>
      <c r="G3717">
        <v>304.08712156602701</v>
      </c>
      <c r="H3717">
        <v>40.107545515211697</v>
      </c>
      <c r="I3717">
        <v>148.58824672118999</v>
      </c>
      <c r="J3717">
        <v>7.1051291229951703</v>
      </c>
      <c r="K3717">
        <v>14.8745703486185</v>
      </c>
      <c r="L3717">
        <v>9.3851194108633997</v>
      </c>
      <c r="M3717">
        <v>99.873267171298394</v>
      </c>
      <c r="N3717">
        <v>0.51715146695352399</v>
      </c>
      <c r="O3717">
        <v>0</v>
      </c>
      <c r="P3717">
        <v>374.944071588366</v>
      </c>
      <c r="Q3717">
        <v>0.16135644775305899</v>
      </c>
    </row>
    <row r="3718" spans="1:17" hidden="1" x14ac:dyDescent="0.3">
      <c r="A3718" t="s">
        <v>7599</v>
      </c>
      <c r="B3718" t="s">
        <v>7600</v>
      </c>
      <c r="C3718" t="str">
        <f>IFERROR(VLOOKUP(Table1[[#This Row],[Ticker]],[1]!Table1[[Symbol]:[Industry]],2,FALSE),"-")</f>
        <v>-</v>
      </c>
      <c r="D3718" t="s">
        <v>75</v>
      </c>
      <c r="E3718">
        <v>30.735882100000001</v>
      </c>
      <c r="F3718">
        <v>49</v>
      </c>
      <c r="G3718">
        <v>-26.799906957040399</v>
      </c>
      <c r="H3718">
        <v>1.7893381532119399</v>
      </c>
      <c r="I3718">
        <v>-54.5847125105198</v>
      </c>
      <c r="J3718">
        <v>-8.27713012718859</v>
      </c>
      <c r="K3718">
        <v>47.801557500874999</v>
      </c>
      <c r="L3718">
        <v>53.685404301760499</v>
      </c>
      <c r="M3718">
        <v>61.488997485443903</v>
      </c>
      <c r="N3718">
        <v>1.1819236024202899</v>
      </c>
      <c r="O3718">
        <v>164.79591836734599</v>
      </c>
      <c r="P3718">
        <v>31.826741996233501</v>
      </c>
      <c r="Q3718">
        <v>7.1474823145182997E-2</v>
      </c>
    </row>
    <row r="3719" spans="1:17" hidden="1" x14ac:dyDescent="0.3">
      <c r="A3719" t="s">
        <v>7601</v>
      </c>
      <c r="B3719" t="s">
        <v>7602</v>
      </c>
      <c r="C3719" t="str">
        <f>IFERROR(VLOOKUP(Table1[[#This Row],[Ticker]],[1]!Table1[[Symbol]:[Industry]],2,FALSE),"-")</f>
        <v>-</v>
      </c>
      <c r="D3719" t="s">
        <v>409</v>
      </c>
      <c r="E3719">
        <v>30.6182425199998</v>
      </c>
      <c r="F3719">
        <v>244.45</v>
      </c>
      <c r="G3719">
        <v>-25.669963454215502</v>
      </c>
      <c r="H3719">
        <v>-4.77763193781536</v>
      </c>
      <c r="I3719">
        <v>-11.2648744538396</v>
      </c>
      <c r="J3719">
        <v>-1.0507150328489701</v>
      </c>
      <c r="K3719">
        <v>244.45</v>
      </c>
      <c r="L3719">
        <v>244.44999999999899</v>
      </c>
      <c r="M3719">
        <v>50</v>
      </c>
      <c r="O3719">
        <v>0</v>
      </c>
      <c r="P3719">
        <v>0</v>
      </c>
    </row>
    <row r="3720" spans="1:17" hidden="1" x14ac:dyDescent="0.3">
      <c r="A3720" t="s">
        <v>7603</v>
      </c>
      <c r="B3720" t="s">
        <v>7604</v>
      </c>
      <c r="C3720" t="str">
        <f>IFERROR(VLOOKUP(Table1[[#This Row],[Ticker]],[1]!Table1[[Symbol]:[Industry]],2,FALSE),"-")</f>
        <v>-</v>
      </c>
      <c r="D3720" t="s">
        <v>396</v>
      </c>
      <c r="E3720">
        <v>30.5333325</v>
      </c>
      <c r="F3720">
        <v>89.87</v>
      </c>
      <c r="G3720">
        <v>374.71979155691997</v>
      </c>
      <c r="H3720">
        <v>68.360509150807104</v>
      </c>
      <c r="I3720">
        <v>272.630896584178</v>
      </c>
      <c r="J3720">
        <v>7.1659393518230896</v>
      </c>
      <c r="K3720">
        <v>57.9591185225771</v>
      </c>
      <c r="L3720">
        <v>36.349517091177802</v>
      </c>
      <c r="M3720">
        <v>99.096185570532697</v>
      </c>
      <c r="N3720">
        <v>0.97747593890916695</v>
      </c>
      <c r="O3720">
        <v>0</v>
      </c>
      <c r="P3720">
        <v>488.92529488859702</v>
      </c>
      <c r="Q3720">
        <v>0.14013448405995299</v>
      </c>
    </row>
    <row r="3721" spans="1:17" hidden="1" x14ac:dyDescent="0.3">
      <c r="A3721" t="s">
        <v>7605</v>
      </c>
      <c r="B3721" t="s">
        <v>7606</v>
      </c>
      <c r="C3721" t="str">
        <f>IFERROR(VLOOKUP(Table1[[#This Row],[Ticker]],[1]!Table1[[Symbol]:[Industry]],2,FALSE),"-")</f>
        <v>-</v>
      </c>
      <c r="D3721" t="s">
        <v>21</v>
      </c>
      <c r="E3721">
        <v>30.527999999999999</v>
      </c>
      <c r="F3721">
        <v>101.76</v>
      </c>
      <c r="G3721">
        <v>141.276521330674</v>
      </c>
      <c r="H3721">
        <v>26.177644376196199</v>
      </c>
      <c r="I3721">
        <v>6.7314149710211701</v>
      </c>
      <c r="J3721">
        <v>26.391757025007699</v>
      </c>
      <c r="K3721">
        <v>72.943358621510498</v>
      </c>
      <c r="L3721">
        <v>64.124832211552302</v>
      </c>
      <c r="M3721">
        <v>90.293570604375603</v>
      </c>
      <c r="N3721">
        <v>2.1748594584368401</v>
      </c>
      <c r="O3721">
        <v>0.68789308176100405</v>
      </c>
      <c r="P3721">
        <v>189.74943052391799</v>
      </c>
      <c r="Q3721">
        <v>0.13604406148397999</v>
      </c>
    </row>
    <row r="3722" spans="1:17" hidden="1" x14ac:dyDescent="0.3">
      <c r="A3722" t="s">
        <v>7607</v>
      </c>
      <c r="B3722" t="s">
        <v>7608</v>
      </c>
      <c r="C3722" t="str">
        <f>IFERROR(VLOOKUP(Table1[[#This Row],[Ticker]],[1]!Table1[[Symbol]:[Industry]],2,FALSE),"-")</f>
        <v>-</v>
      </c>
      <c r="D3722" t="s">
        <v>1533</v>
      </c>
      <c r="E3722">
        <v>30.494324832</v>
      </c>
      <c r="F3722">
        <v>2.4900000000000002</v>
      </c>
      <c r="G3722">
        <v>-7.0985348827869696</v>
      </c>
      <c r="H3722">
        <v>-23.825250985434401</v>
      </c>
      <c r="I3722">
        <v>-41.124029383417103</v>
      </c>
      <c r="J3722">
        <v>-1.0507150328489701</v>
      </c>
      <c r="K3722">
        <v>3.2821268396125598</v>
      </c>
      <c r="L3722">
        <v>3.2221396863910501</v>
      </c>
      <c r="M3722">
        <v>45.551677312009403</v>
      </c>
      <c r="N3722">
        <v>1.0127753071563099</v>
      </c>
      <c r="O3722">
        <v>84.738955823293097</v>
      </c>
      <c r="P3722">
        <v>46.470588235294102</v>
      </c>
      <c r="Q3722">
        <v>-1.2175342403327001E-2</v>
      </c>
    </row>
    <row r="3723" spans="1:17" hidden="1" x14ac:dyDescent="0.3">
      <c r="A3723" t="s">
        <v>7609</v>
      </c>
      <c r="B3723" t="s">
        <v>7610</v>
      </c>
      <c r="C3723" t="str">
        <f>IFERROR(VLOOKUP(Table1[[#This Row],[Ticker]],[1]!Table1[[Symbol]:[Industry]],2,FALSE),"-")</f>
        <v>-</v>
      </c>
      <c r="D3723" t="s">
        <v>647</v>
      </c>
      <c r="E3723">
        <v>30.486551719999898</v>
      </c>
      <c r="F3723">
        <v>38.47</v>
      </c>
      <c r="G3723">
        <v>-31.6572557318304</v>
      </c>
      <c r="H3723">
        <v>6.4861043259209001</v>
      </c>
      <c r="I3723">
        <v>-23.393700401761102</v>
      </c>
      <c r="J3723">
        <v>12.873335600062401</v>
      </c>
      <c r="K3723">
        <v>38.208827224005901</v>
      </c>
      <c r="L3723">
        <v>40.630860001526798</v>
      </c>
      <c r="M3723">
        <v>45.4109976746482</v>
      </c>
      <c r="N3723">
        <v>1.1956414622483</v>
      </c>
      <c r="O3723">
        <v>32.570834416428298</v>
      </c>
      <c r="P3723">
        <v>20.218749999999901</v>
      </c>
      <c r="Q3723">
        <v>-4.1844766946461998E-2</v>
      </c>
    </row>
    <row r="3724" spans="1:17" hidden="1" x14ac:dyDescent="0.3">
      <c r="A3724" t="s">
        <v>7611</v>
      </c>
      <c r="B3724" t="s">
        <v>7612</v>
      </c>
      <c r="C3724" t="str">
        <f>IFERROR(VLOOKUP(Table1[[#This Row],[Ticker]],[1]!Table1[[Symbol]:[Industry]],2,FALSE),"-")</f>
        <v>-</v>
      </c>
      <c r="D3724" t="s">
        <v>253</v>
      </c>
      <c r="E3724">
        <v>30.457374001999899</v>
      </c>
      <c r="F3724">
        <v>5.83</v>
      </c>
      <c r="G3724">
        <v>-6.2027503394614403</v>
      </c>
      <c r="H3724">
        <v>2.85873169854827</v>
      </c>
      <c r="I3724">
        <v>-14.098207787172999</v>
      </c>
      <c r="J3724">
        <v>-5.4125890231559302</v>
      </c>
      <c r="K3724">
        <v>5.6869876364234102</v>
      </c>
      <c r="L3724">
        <v>5.5003392055779496</v>
      </c>
      <c r="M3724">
        <v>49.400064342939302</v>
      </c>
      <c r="N3724">
        <v>2.2337811023898499</v>
      </c>
      <c r="O3724">
        <v>16.6380789022298</v>
      </c>
      <c r="P3724">
        <v>52.617801047120402</v>
      </c>
      <c r="Q3724">
        <v>6.5239425644708998E-2</v>
      </c>
    </row>
    <row r="3725" spans="1:17" hidden="1" x14ac:dyDescent="0.3">
      <c r="A3725" t="s">
        <v>7613</v>
      </c>
      <c r="B3725" t="s">
        <v>7614</v>
      </c>
      <c r="C3725" t="str">
        <f>IFERROR(VLOOKUP(Table1[[#This Row],[Ticker]],[1]!Table1[[Symbol]:[Industry]],2,FALSE),"-")</f>
        <v>-</v>
      </c>
      <c r="D3725" t="s">
        <v>476</v>
      </c>
      <c r="E3725">
        <v>30.407585999999998</v>
      </c>
      <c r="F3725">
        <v>110</v>
      </c>
      <c r="G3725">
        <v>-49.650613074118702</v>
      </c>
      <c r="H3725">
        <v>-13.671074560766099</v>
      </c>
      <c r="I3725">
        <v>-54.854618043583201</v>
      </c>
      <c r="J3725">
        <v>-8.3097888751518401</v>
      </c>
      <c r="K3725">
        <v>120.43749031741</v>
      </c>
      <c r="L3725">
        <v>130.23594829103601</v>
      </c>
      <c r="M3725">
        <v>39.911073321566199</v>
      </c>
      <c r="N3725">
        <v>0.61438342519423506</v>
      </c>
      <c r="O3725">
        <v>81.818181818181799</v>
      </c>
      <c r="P3725">
        <v>6.5375302663438202</v>
      </c>
      <c r="Q3725">
        <v>4.9496113317397998E-2</v>
      </c>
    </row>
    <row r="3726" spans="1:17" hidden="1" x14ac:dyDescent="0.3">
      <c r="A3726" t="s">
        <v>7615</v>
      </c>
      <c r="B3726" t="s">
        <v>7616</v>
      </c>
      <c r="C3726" t="str">
        <f>IFERROR(VLOOKUP(Table1[[#This Row],[Ticker]],[1]!Table1[[Symbol]:[Industry]],2,FALSE),"-")</f>
        <v>-</v>
      </c>
      <c r="E3726">
        <v>30.395189999999999</v>
      </c>
      <c r="F3726">
        <v>169.05</v>
      </c>
      <c r="G3726">
        <v>84.330036545784395</v>
      </c>
      <c r="H3726">
        <v>-6.6667239548781199</v>
      </c>
      <c r="I3726">
        <v>86.477551560898902</v>
      </c>
      <c r="J3726">
        <v>-1.0507150328489701</v>
      </c>
      <c r="K3726">
        <v>142.757428608921</v>
      </c>
      <c r="L3726">
        <v>106.922915834131</v>
      </c>
      <c r="M3726">
        <v>88.512402602310701</v>
      </c>
      <c r="N3726">
        <v>0.68109668109668098</v>
      </c>
      <c r="O3726">
        <v>2.15912451937294</v>
      </c>
      <c r="P3726">
        <v>130.470347648261</v>
      </c>
    </row>
    <row r="3727" spans="1:17" hidden="1" x14ac:dyDescent="0.3">
      <c r="A3727" t="s">
        <v>7617</v>
      </c>
      <c r="B3727" t="s">
        <v>7618</v>
      </c>
      <c r="C3727" t="str">
        <f>IFERROR(VLOOKUP(Table1[[#This Row],[Ticker]],[1]!Table1[[Symbol]:[Industry]],2,FALSE),"-")</f>
        <v>-</v>
      </c>
      <c r="E3727">
        <v>30.366584129</v>
      </c>
      <c r="F3727">
        <v>15.61</v>
      </c>
      <c r="G3727">
        <v>100.561920603755</v>
      </c>
      <c r="H3727">
        <v>3.9955003445698201</v>
      </c>
      <c r="I3727">
        <v>-34.254514315704498</v>
      </c>
      <c r="J3727">
        <v>4.7492849671510102</v>
      </c>
      <c r="K3727">
        <v>13.9173643028202</v>
      </c>
      <c r="L3727">
        <v>11.878357759036</v>
      </c>
      <c r="M3727">
        <v>53.020541143866801</v>
      </c>
      <c r="N3727">
        <v>1.31218530517239</v>
      </c>
      <c r="O3727">
        <v>44.586803331197899</v>
      </c>
      <c r="P3727">
        <v>160.166666666666</v>
      </c>
      <c r="Q3727">
        <v>0.14162888600618101</v>
      </c>
    </row>
    <row r="3728" spans="1:17" hidden="1" x14ac:dyDescent="0.3">
      <c r="A3728" t="s">
        <v>7619</v>
      </c>
      <c r="B3728" t="s">
        <v>7620</v>
      </c>
      <c r="C3728" t="str">
        <f>IFERROR(VLOOKUP(Table1[[#This Row],[Ticker]],[1]!Table1[[Symbol]:[Industry]],2,FALSE),"-")</f>
        <v>-</v>
      </c>
      <c r="D3728" t="s">
        <v>409</v>
      </c>
      <c r="E3728">
        <v>30.2912924</v>
      </c>
      <c r="F3728">
        <v>8.9</v>
      </c>
      <c r="G3728">
        <v>-36.669963454215498</v>
      </c>
      <c r="H3728">
        <v>-6.1184140607203803</v>
      </c>
      <c r="I3728">
        <v>-24.1807257258553</v>
      </c>
      <c r="J3728">
        <v>-2.8304703164974701</v>
      </c>
      <c r="K3728">
        <v>8.9032893966798898</v>
      </c>
      <c r="L3728">
        <v>9.2370380805189392</v>
      </c>
      <c r="M3728">
        <v>62.345765221161699</v>
      </c>
      <c r="N3728">
        <v>1.1353609595340901</v>
      </c>
      <c r="O3728">
        <v>22.9213483146067</v>
      </c>
      <c r="P3728">
        <v>5.9523809523809499</v>
      </c>
      <c r="Q3728">
        <v>0.126453062398729</v>
      </c>
    </row>
    <row r="3729" spans="1:17" hidden="1" x14ac:dyDescent="0.3">
      <c r="A3729" t="s">
        <v>7621</v>
      </c>
      <c r="B3729" t="s">
        <v>7622</v>
      </c>
      <c r="C3729" t="str">
        <f>IFERROR(VLOOKUP(Table1[[#This Row],[Ticker]],[1]!Table1[[Symbol]:[Industry]],2,FALSE),"-")</f>
        <v>-</v>
      </c>
      <c r="D3729" t="s">
        <v>100</v>
      </c>
      <c r="E3729">
        <v>30.267579999999999</v>
      </c>
      <c r="F3729">
        <v>16.48</v>
      </c>
      <c r="G3729">
        <v>-28.728786983627302</v>
      </c>
      <c r="H3729">
        <v>-19.0092336694171</v>
      </c>
      <c r="I3729">
        <v>-19.709318898284099</v>
      </c>
      <c r="J3729">
        <v>-2.9083001721678499</v>
      </c>
      <c r="K3729">
        <v>18.684868097796301</v>
      </c>
      <c r="L3729">
        <v>18.476728271943799</v>
      </c>
      <c r="M3729">
        <v>45.627852266012503</v>
      </c>
      <c r="N3729">
        <v>0.47438226723989602</v>
      </c>
      <c r="O3729">
        <v>117.475728155339</v>
      </c>
      <c r="P3729">
        <v>9.3563370935633792</v>
      </c>
      <c r="Q3729">
        <v>-1.0256916029282E-2</v>
      </c>
    </row>
    <row r="3730" spans="1:17" hidden="1" x14ac:dyDescent="0.3">
      <c r="A3730" t="s">
        <v>7623</v>
      </c>
      <c r="B3730" t="s">
        <v>7624</v>
      </c>
      <c r="C3730" t="str">
        <f>IFERROR(VLOOKUP(Table1[[#This Row],[Ticker]],[1]!Table1[[Symbol]:[Industry]],2,FALSE),"-")</f>
        <v>-</v>
      </c>
      <c r="D3730" t="s">
        <v>409</v>
      </c>
      <c r="E3730">
        <v>30.2484</v>
      </c>
      <c r="F3730">
        <v>36.01</v>
      </c>
      <c r="G3730">
        <v>402.37404997679999</v>
      </c>
      <c r="H3730">
        <v>29.480923195264399</v>
      </c>
      <c r="I3730">
        <v>368.36131015944198</v>
      </c>
      <c r="J3730">
        <v>7.1294320259745501</v>
      </c>
      <c r="K3730">
        <v>29.518420692261099</v>
      </c>
      <c r="L3730">
        <v>19.138099986115201</v>
      </c>
      <c r="M3730">
        <v>100</v>
      </c>
      <c r="N3730">
        <v>2.8095238095238</v>
      </c>
      <c r="O3730">
        <v>1.1941127464593</v>
      </c>
      <c r="P3730">
        <v>428.044013431015</v>
      </c>
    </row>
    <row r="3731" spans="1:17" hidden="1" x14ac:dyDescent="0.3">
      <c r="A3731" t="s">
        <v>7625</v>
      </c>
      <c r="B3731" t="s">
        <v>7626</v>
      </c>
      <c r="C3731" t="str">
        <f>IFERROR(VLOOKUP(Table1[[#This Row],[Ticker]],[1]!Table1[[Symbol]:[Industry]],2,FALSE),"-")</f>
        <v>-</v>
      </c>
      <c r="D3731" t="s">
        <v>193</v>
      </c>
      <c r="E3731">
        <v>30.248000000000001</v>
      </c>
      <c r="F3731">
        <v>0.45</v>
      </c>
      <c r="G3731">
        <v>-5.5931859894901201</v>
      </c>
      <c r="H3731">
        <v>-1.87035303188851</v>
      </c>
      <c r="I3731">
        <v>-12.2495918825592</v>
      </c>
      <c r="J3731">
        <v>1.0670674632677399</v>
      </c>
      <c r="K3731">
        <v>0.59267168328142406</v>
      </c>
      <c r="L3731">
        <v>0.50771284078795198</v>
      </c>
      <c r="M3731">
        <v>92.112121951265095</v>
      </c>
      <c r="N3731">
        <v>1</v>
      </c>
      <c r="Q3731">
        <v>4.6288916988924997E-2</v>
      </c>
    </row>
    <row r="3732" spans="1:17" hidden="1" x14ac:dyDescent="0.3">
      <c r="A3732" t="s">
        <v>7627</v>
      </c>
      <c r="B3732" t="s">
        <v>7628</v>
      </c>
      <c r="C3732" t="str">
        <f>IFERROR(VLOOKUP(Table1[[#This Row],[Ticker]],[1]!Table1[[Symbol]:[Industry]],2,FALSE),"-")</f>
        <v>-</v>
      </c>
      <c r="D3732" t="s">
        <v>409</v>
      </c>
      <c r="E3732">
        <v>30.1872562</v>
      </c>
      <c r="F3732">
        <v>50.21</v>
      </c>
      <c r="G3732">
        <v>178.080792746631</v>
      </c>
      <c r="H3732">
        <v>7.5727627655204897</v>
      </c>
      <c r="I3732">
        <v>53.4120688062455</v>
      </c>
      <c r="J3732">
        <v>-20.6864163078945</v>
      </c>
      <c r="K3732">
        <v>42.015813397908303</v>
      </c>
      <c r="L3732">
        <v>33.444307587460898</v>
      </c>
      <c r="M3732">
        <v>65.585984365270406</v>
      </c>
      <c r="N3732">
        <v>2.1495086108299999</v>
      </c>
      <c r="O3732">
        <v>11.332403903604799</v>
      </c>
      <c r="P3732">
        <v>256.09929078014102</v>
      </c>
      <c r="Q3732">
        <v>6.5535468238714006E-2</v>
      </c>
    </row>
    <row r="3733" spans="1:17" hidden="1" x14ac:dyDescent="0.3">
      <c r="A3733" t="s">
        <v>7629</v>
      </c>
      <c r="B3733" t="s">
        <v>7630</v>
      </c>
      <c r="C3733" t="str">
        <f>IFERROR(VLOOKUP(Table1[[#This Row],[Ticker]],[1]!Table1[[Symbol]:[Industry]],2,FALSE),"-")</f>
        <v>-</v>
      </c>
      <c r="D3733" t="s">
        <v>647</v>
      </c>
      <c r="E3733">
        <v>30.140055503999999</v>
      </c>
      <c r="F3733">
        <v>32.28</v>
      </c>
      <c r="G3733">
        <v>-19.660111237466701</v>
      </c>
      <c r="H3733">
        <v>-9.3743361875985407</v>
      </c>
      <c r="I3733">
        <v>-13.4763255292713</v>
      </c>
      <c r="J3733">
        <v>-4.3615852350171602</v>
      </c>
      <c r="K3733">
        <v>33.9568836568249</v>
      </c>
      <c r="L3733">
        <v>31.523367637032202</v>
      </c>
      <c r="M3733">
        <v>32.946451577503602</v>
      </c>
      <c r="N3733">
        <v>0.70967381426441301</v>
      </c>
      <c r="O3733">
        <v>25.588599752168498</v>
      </c>
      <c r="P3733">
        <v>43.275632490013301</v>
      </c>
      <c r="Q3733">
        <v>4.3000051985334999E-2</v>
      </c>
    </row>
    <row r="3734" spans="1:17" hidden="1" x14ac:dyDescent="0.3">
      <c r="A3734" t="s">
        <v>7631</v>
      </c>
      <c r="B3734" t="s">
        <v>7632</v>
      </c>
      <c r="C3734" t="str">
        <f>IFERROR(VLOOKUP(Table1[[#This Row],[Ticker]],[1]!Table1[[Symbol]:[Industry]],2,FALSE),"-")</f>
        <v>-</v>
      </c>
      <c r="D3734" t="s">
        <v>143</v>
      </c>
      <c r="E3734">
        <v>30.089245600000002</v>
      </c>
      <c r="F3734">
        <v>22.85</v>
      </c>
      <c r="G3734">
        <v>-50.381660324067198</v>
      </c>
      <c r="H3734">
        <v>-7.4661640785664396E-2</v>
      </c>
      <c r="I3734">
        <v>-35.098207787173003</v>
      </c>
      <c r="J3734">
        <v>-9.0941932937185506</v>
      </c>
      <c r="K3734">
        <v>21.686351443984002</v>
      </c>
      <c r="M3734">
        <v>64.585818200452493</v>
      </c>
      <c r="N3734">
        <v>2.5845410628019301</v>
      </c>
      <c r="O3734">
        <v>54.923413566739598</v>
      </c>
      <c r="P3734">
        <v>25.549450549450501</v>
      </c>
    </row>
    <row r="3735" spans="1:17" hidden="1" x14ac:dyDescent="0.3">
      <c r="A3735" t="s">
        <v>7633</v>
      </c>
      <c r="B3735" t="s">
        <v>7634</v>
      </c>
      <c r="C3735" t="str">
        <f>IFERROR(VLOOKUP(Table1[[#This Row],[Ticker]],[1]!Table1[[Symbol]:[Industry]],2,FALSE),"-")</f>
        <v>-</v>
      </c>
      <c r="E3735">
        <v>30.060400000000001</v>
      </c>
      <c r="F3735">
        <v>17.84</v>
      </c>
      <c r="G3735">
        <v>-66.044295005017602</v>
      </c>
      <c r="H3735">
        <v>-3.8225757580400899</v>
      </c>
      <c r="I3735">
        <v>-24.704952086056998</v>
      </c>
      <c r="J3735">
        <v>-4.8515715638982302</v>
      </c>
      <c r="K3735">
        <v>17.893829408223102</v>
      </c>
      <c r="L3735">
        <v>21.3152541128389</v>
      </c>
      <c r="M3735">
        <v>50.030493312141097</v>
      </c>
      <c r="N3735">
        <v>0.62029505323443801</v>
      </c>
      <c r="O3735">
        <v>85.874439461883398</v>
      </c>
      <c r="P3735">
        <v>23.034482758620602</v>
      </c>
      <c r="Q3735">
        <v>1.734130233208E-3</v>
      </c>
    </row>
    <row r="3736" spans="1:17" hidden="1" x14ac:dyDescent="0.3">
      <c r="A3736" t="s">
        <v>7635</v>
      </c>
      <c r="B3736" t="s">
        <v>7636</v>
      </c>
      <c r="C3736" t="str">
        <f>IFERROR(VLOOKUP(Table1[[#This Row],[Ticker]],[1]!Table1[[Symbol]:[Industry]],2,FALSE),"-")</f>
        <v>-</v>
      </c>
      <c r="E3736">
        <v>29.824000000000002</v>
      </c>
      <c r="F3736">
        <v>25.6</v>
      </c>
      <c r="G3736">
        <v>175.50650713401899</v>
      </c>
      <c r="H3736">
        <v>54.3190601741439</v>
      </c>
      <c r="I3736">
        <v>42.028538719813</v>
      </c>
      <c r="J3736">
        <v>-13.172991912680301</v>
      </c>
      <c r="K3736">
        <v>18.549912103204999</v>
      </c>
      <c r="L3736">
        <v>15.6627409789222</v>
      </c>
      <c r="M3736">
        <v>71.379614245791601</v>
      </c>
      <c r="N3736">
        <v>4.0378543652813397</v>
      </c>
      <c r="O3736">
        <v>11.679687499999901</v>
      </c>
      <c r="P3736">
        <v>240.87882822902799</v>
      </c>
      <c r="Q3736">
        <v>0.133375809723141</v>
      </c>
    </row>
    <row r="3737" spans="1:17" hidden="1" x14ac:dyDescent="0.3">
      <c r="A3737" t="s">
        <v>7637</v>
      </c>
      <c r="B3737" t="s">
        <v>7638</v>
      </c>
      <c r="C3737" t="str">
        <f>IFERROR(VLOOKUP(Table1[[#This Row],[Ticker]],[1]!Table1[[Symbol]:[Industry]],2,FALSE),"-")</f>
        <v>-</v>
      </c>
      <c r="E3737">
        <v>29.757849</v>
      </c>
      <c r="F3737">
        <v>34.43</v>
      </c>
      <c r="G3737">
        <v>52.446953255562001</v>
      </c>
      <c r="H3737">
        <v>-4.1572478905479997</v>
      </c>
      <c r="I3737">
        <v>-20.873695666756401</v>
      </c>
      <c r="J3737">
        <v>1.38537519271493</v>
      </c>
      <c r="K3737">
        <v>33.563052316284399</v>
      </c>
      <c r="L3737">
        <v>31.800724962124601</v>
      </c>
      <c r="M3737">
        <v>62.562458859195999</v>
      </c>
      <c r="N3737">
        <v>1.0341664283047001</v>
      </c>
      <c r="O3737">
        <v>24.687772291606102</v>
      </c>
      <c r="P3737">
        <v>115.05309181761299</v>
      </c>
      <c r="Q3737">
        <v>5.7657708949778001E-2</v>
      </c>
    </row>
    <row r="3738" spans="1:17" hidden="1" x14ac:dyDescent="0.3">
      <c r="A3738" t="s">
        <v>7639</v>
      </c>
      <c r="B3738" t="s">
        <v>7640</v>
      </c>
      <c r="C3738" t="str">
        <f>IFERROR(VLOOKUP(Table1[[#This Row],[Ticker]],[1]!Table1[[Symbol]:[Industry]],2,FALSE),"-")</f>
        <v>-</v>
      </c>
      <c r="D3738" t="s">
        <v>258</v>
      </c>
      <c r="E3738">
        <v>29.6595625</v>
      </c>
      <c r="F3738">
        <v>98.75</v>
      </c>
      <c r="G3738">
        <v>472.09032710268502</v>
      </c>
      <c r="H3738">
        <v>-26.4026319378153</v>
      </c>
      <c r="I3738">
        <v>-10.3244676256683</v>
      </c>
      <c r="J3738">
        <v>-11.521919221330601</v>
      </c>
      <c r="K3738">
        <v>107.697407539819</v>
      </c>
      <c r="L3738">
        <v>84.774787782338507</v>
      </c>
      <c r="M3738">
        <v>40.332539086329298</v>
      </c>
      <c r="N3738">
        <v>1.59612402898088</v>
      </c>
      <c r="O3738">
        <v>27.5949367088607</v>
      </c>
      <c r="P3738">
        <v>569.03794037940304</v>
      </c>
    </row>
    <row r="3739" spans="1:17" hidden="1" x14ac:dyDescent="0.3">
      <c r="A3739" t="s">
        <v>7641</v>
      </c>
      <c r="B3739" t="s">
        <v>7642</v>
      </c>
      <c r="C3739" t="str">
        <f>IFERROR(VLOOKUP(Table1[[#This Row],[Ticker]],[1]!Table1[[Symbol]:[Industry]],2,FALSE),"-")</f>
        <v>-</v>
      </c>
      <c r="D3739" t="s">
        <v>713</v>
      </c>
      <c r="E3739">
        <v>29.575091889999999</v>
      </c>
      <c r="F3739">
        <v>40.57</v>
      </c>
      <c r="G3739">
        <v>0.28470900775278402</v>
      </c>
      <c r="H3739">
        <v>8.7588864586700801</v>
      </c>
      <c r="I3739">
        <v>-5.5312283761748402</v>
      </c>
      <c r="J3739">
        <v>4.4608950717695501</v>
      </c>
      <c r="K3739">
        <v>37.115867929235499</v>
      </c>
      <c r="L3739">
        <v>35.612342642211701</v>
      </c>
      <c r="M3739">
        <v>56.725246441840902</v>
      </c>
      <c r="N3739">
        <v>0.99775365875647304</v>
      </c>
      <c r="O3739">
        <v>1.92260290855312</v>
      </c>
      <c r="P3739">
        <v>52.346977093503497</v>
      </c>
    </row>
    <row r="3740" spans="1:17" hidden="1" x14ac:dyDescent="0.3">
      <c r="A3740" t="s">
        <v>7643</v>
      </c>
      <c r="B3740" t="s">
        <v>7644</v>
      </c>
      <c r="C3740" t="str">
        <f>IFERROR(VLOOKUP(Table1[[#This Row],[Ticker]],[1]!Table1[[Symbol]:[Industry]],2,FALSE),"-")</f>
        <v>-</v>
      </c>
      <c r="E3740">
        <v>29.543944</v>
      </c>
      <c r="F3740">
        <v>0.82</v>
      </c>
      <c r="G3740">
        <v>-1.4275392117913099</v>
      </c>
      <c r="H3740">
        <v>9.8890347288512999</v>
      </c>
      <c r="I3740">
        <v>16.860125546160202</v>
      </c>
      <c r="J3740">
        <v>-5.49515947729342</v>
      </c>
      <c r="K3740">
        <v>0.77012372718590805</v>
      </c>
      <c r="L3740">
        <v>0.74684895503634696</v>
      </c>
      <c r="M3740">
        <v>48.636872828838499</v>
      </c>
      <c r="N3740">
        <v>2.3131080883274699</v>
      </c>
      <c r="O3740">
        <v>35.365853658536501</v>
      </c>
      <c r="P3740">
        <v>54.716981132075396</v>
      </c>
      <c r="Q3740">
        <v>8.9710589789538997E-2</v>
      </c>
    </row>
    <row r="3741" spans="1:17" hidden="1" x14ac:dyDescent="0.3">
      <c r="A3741" t="s">
        <v>7645</v>
      </c>
      <c r="B3741" t="s">
        <v>7646</v>
      </c>
      <c r="C3741" t="str">
        <f>IFERROR(VLOOKUP(Table1[[#This Row],[Ticker]],[1]!Table1[[Symbol]:[Industry]],2,FALSE),"-")</f>
        <v>-</v>
      </c>
      <c r="D3741" t="s">
        <v>409</v>
      </c>
      <c r="E3741">
        <v>29.526</v>
      </c>
      <c r="F3741">
        <v>0.37</v>
      </c>
      <c r="G3741">
        <v>-46.946559198896303</v>
      </c>
      <c r="H3741">
        <v>3.7937966336132098</v>
      </c>
      <c r="I3741">
        <v>-29.042652231617399</v>
      </c>
      <c r="J3741">
        <v>-3.6148175969515401</v>
      </c>
      <c r="K3741">
        <v>0.36635402305477199</v>
      </c>
      <c r="L3741">
        <v>0.38687277901747502</v>
      </c>
      <c r="M3741">
        <v>46.871351551852598</v>
      </c>
      <c r="N3741">
        <v>1.87284726431306</v>
      </c>
      <c r="O3741">
        <v>54.054054054053999</v>
      </c>
      <c r="P3741">
        <v>19.354838709677399</v>
      </c>
    </row>
    <row r="3742" spans="1:17" hidden="1" x14ac:dyDescent="0.3">
      <c r="A3742" t="s">
        <v>7647</v>
      </c>
      <c r="B3742" t="s">
        <v>7648</v>
      </c>
      <c r="C3742" t="str">
        <f>IFERROR(VLOOKUP(Table1[[#This Row],[Ticker]],[1]!Table1[[Symbol]:[Industry]],2,FALSE),"-")</f>
        <v>-</v>
      </c>
      <c r="D3742" t="s">
        <v>43</v>
      </c>
      <c r="E3742">
        <v>29.52</v>
      </c>
      <c r="F3742">
        <v>738</v>
      </c>
      <c r="G3742">
        <v>217.187179402927</v>
      </c>
      <c r="H3742">
        <v>54.2654627347329</v>
      </c>
      <c r="I3742">
        <v>40.774680552340698</v>
      </c>
      <c r="J3742">
        <v>-12.5053749824711</v>
      </c>
      <c r="K3742">
        <v>579.01049475152001</v>
      </c>
      <c r="L3742">
        <v>484.68424504858001</v>
      </c>
      <c r="M3742">
        <v>58.166791328437398</v>
      </c>
      <c r="N3742">
        <v>1.77629344503566</v>
      </c>
      <c r="O3742">
        <v>18.516260162601601</v>
      </c>
      <c r="P3742">
        <v>242.85714285714201</v>
      </c>
    </row>
    <row r="3743" spans="1:17" hidden="1" x14ac:dyDescent="0.3">
      <c r="A3743" t="s">
        <v>7649</v>
      </c>
      <c r="B3743" t="s">
        <v>7650</v>
      </c>
      <c r="C3743" t="str">
        <f>IFERROR(VLOOKUP(Table1[[#This Row],[Ticker]],[1]!Table1[[Symbol]:[Industry]],2,FALSE),"-")</f>
        <v>-</v>
      </c>
      <c r="D3743" t="s">
        <v>710</v>
      </c>
      <c r="E3743">
        <v>29.4</v>
      </c>
      <c r="F3743">
        <v>4.9000000000000004</v>
      </c>
      <c r="G3743">
        <v>-69.988145272397304</v>
      </c>
      <c r="H3743">
        <v>-19.4939439945529</v>
      </c>
      <c r="I3743">
        <v>-49.861365681909803</v>
      </c>
      <c r="J3743">
        <v>-12.793834298904001</v>
      </c>
      <c r="K3743">
        <v>5.4309130570467197</v>
      </c>
      <c r="L3743">
        <v>6.6644552157647796</v>
      </c>
      <c r="M3743">
        <v>28.153487213105301</v>
      </c>
      <c r="N3743">
        <v>1.6071373413329599</v>
      </c>
      <c r="O3743">
        <v>143.46938775510199</v>
      </c>
      <c r="P3743">
        <v>7.6923076923076996</v>
      </c>
      <c r="Q3743">
        <v>4.6921310733339001E-2</v>
      </c>
    </row>
    <row r="3744" spans="1:17" hidden="1" x14ac:dyDescent="0.3">
      <c r="A3744" t="s">
        <v>7651</v>
      </c>
      <c r="B3744" t="s">
        <v>7652</v>
      </c>
      <c r="C3744" t="str">
        <f>IFERROR(VLOOKUP(Table1[[#This Row],[Ticker]],[1]!Table1[[Symbol]:[Industry]],2,FALSE),"-")</f>
        <v>-</v>
      </c>
      <c r="D3744" t="s">
        <v>713</v>
      </c>
      <c r="E3744">
        <v>29.289530723999999</v>
      </c>
      <c r="F3744">
        <v>17.93</v>
      </c>
      <c r="G3744">
        <v>32.862308871160202</v>
      </c>
      <c r="H3744">
        <v>-1.56478053219288</v>
      </c>
      <c r="I3744">
        <v>13.8921826451411</v>
      </c>
      <c r="J3744">
        <v>-0.82787380722224202</v>
      </c>
      <c r="K3744">
        <v>16.8238842850105</v>
      </c>
      <c r="L3744">
        <v>14.802460884859</v>
      </c>
      <c r="M3744">
        <v>37.603805705755697</v>
      </c>
      <c r="N3744">
        <v>1.1527997052814001</v>
      </c>
      <c r="O3744">
        <v>7.0831009481316203</v>
      </c>
      <c r="P3744">
        <v>62.985183165166703</v>
      </c>
      <c r="Q3744">
        <v>3.3034621500889999E-3</v>
      </c>
    </row>
    <row r="3745" spans="1:17" hidden="1" x14ac:dyDescent="0.3">
      <c r="A3745" t="s">
        <v>7653</v>
      </c>
      <c r="B3745" t="s">
        <v>7654</v>
      </c>
      <c r="C3745" t="str">
        <f>IFERROR(VLOOKUP(Table1[[#This Row],[Ticker]],[1]!Table1[[Symbol]:[Industry]],2,FALSE),"-")</f>
        <v>-</v>
      </c>
      <c r="D3745" t="s">
        <v>253</v>
      </c>
      <c r="E3745">
        <v>29.28</v>
      </c>
      <c r="F3745">
        <v>73.2</v>
      </c>
      <c r="G3745">
        <v>49.6593778631497</v>
      </c>
      <c r="H3745">
        <v>0.67874583356385598</v>
      </c>
      <c r="I3745">
        <v>58.691011313515702</v>
      </c>
      <c r="J3745">
        <v>-15.5781362697217</v>
      </c>
      <c r="K3745">
        <v>76.905893227261103</v>
      </c>
      <c r="L3745">
        <v>65.468502813555503</v>
      </c>
      <c r="M3745">
        <v>28.5294130235383</v>
      </c>
      <c r="N3745">
        <v>1.9813418023025</v>
      </c>
      <c r="O3745">
        <v>29.781420765027299</v>
      </c>
      <c r="P3745">
        <v>111.07266435986099</v>
      </c>
      <c r="Q3745">
        <v>6.3146560922913E-2</v>
      </c>
    </row>
    <row r="3746" spans="1:17" hidden="1" x14ac:dyDescent="0.3">
      <c r="A3746" t="s">
        <v>7655</v>
      </c>
      <c r="B3746" t="s">
        <v>7656</v>
      </c>
      <c r="C3746" t="str">
        <f>IFERROR(VLOOKUP(Table1[[#This Row],[Ticker]],[1]!Table1[[Symbol]:[Industry]],2,FALSE),"-")</f>
        <v>-</v>
      </c>
      <c r="E3746">
        <v>29.195294000000001</v>
      </c>
      <c r="F3746">
        <v>27.38</v>
      </c>
      <c r="G3746">
        <v>-11.5866301208822</v>
      </c>
      <c r="H3746">
        <v>6.59883354199357</v>
      </c>
      <c r="I3746">
        <v>22.688158814262</v>
      </c>
      <c r="J3746">
        <v>6.9492849671510104</v>
      </c>
      <c r="K3746">
        <v>23.011065426506701</v>
      </c>
      <c r="L3746">
        <v>22.1466346704246</v>
      </c>
      <c r="M3746">
        <v>84.853816556397405</v>
      </c>
      <c r="N3746">
        <v>1.4677289834206799</v>
      </c>
      <c r="O3746">
        <v>0.80350620891163005</v>
      </c>
      <c r="P3746">
        <v>74.394904458598702</v>
      </c>
      <c r="Q3746">
        <v>8.1184517167360998E-2</v>
      </c>
    </row>
    <row r="3747" spans="1:17" hidden="1" x14ac:dyDescent="0.3">
      <c r="A3747" t="s">
        <v>7657</v>
      </c>
      <c r="B3747" t="s">
        <v>7658</v>
      </c>
      <c r="C3747" t="str">
        <f>IFERROR(VLOOKUP(Table1[[#This Row],[Ticker]],[1]!Table1[[Symbol]:[Industry]],2,FALSE),"-")</f>
        <v>-</v>
      </c>
      <c r="E3747">
        <v>29.173956749999999</v>
      </c>
      <c r="F3747">
        <v>155.9</v>
      </c>
      <c r="G3747">
        <v>-60.027858191057597</v>
      </c>
      <c r="H3747">
        <v>-8.9442986044820305</v>
      </c>
      <c r="I3747">
        <v>-36.258860501470103</v>
      </c>
      <c r="J3747">
        <v>-5.2173816995156397</v>
      </c>
      <c r="K3747">
        <v>154.438021677412</v>
      </c>
      <c r="M3747">
        <v>44.874806112888599</v>
      </c>
      <c r="N3747">
        <v>1.4832535885167399</v>
      </c>
      <c r="O3747">
        <v>63.566388710711898</v>
      </c>
      <c r="P3747">
        <v>27.786885245901601</v>
      </c>
    </row>
    <row r="3748" spans="1:17" hidden="1" x14ac:dyDescent="0.3">
      <c r="A3748" t="s">
        <v>7659</v>
      </c>
      <c r="B3748" t="s">
        <v>7660</v>
      </c>
      <c r="C3748" t="str">
        <f>IFERROR(VLOOKUP(Table1[[#This Row],[Ticker]],[1]!Table1[[Symbol]:[Industry]],2,FALSE),"-")</f>
        <v>-</v>
      </c>
      <c r="D3748" t="s">
        <v>1662</v>
      </c>
      <c r="E3748">
        <v>29.158185319999902</v>
      </c>
      <c r="F3748">
        <v>29.15</v>
      </c>
      <c r="G3748">
        <v>1.62261296499842</v>
      </c>
      <c r="H3748">
        <v>8.0043229494026704</v>
      </c>
      <c r="I3748">
        <v>12.2520746987026</v>
      </c>
      <c r="J3748">
        <v>21.398264558987702</v>
      </c>
      <c r="K3748">
        <v>25.992261810021802</v>
      </c>
      <c r="L3748">
        <v>23.504186724272</v>
      </c>
      <c r="M3748">
        <v>68.277764503938698</v>
      </c>
      <c r="N3748">
        <v>1.2504145936981701</v>
      </c>
      <c r="O3748">
        <v>18.010291595197199</v>
      </c>
      <c r="P3748">
        <v>62.395543175487397</v>
      </c>
      <c r="Q3748">
        <v>0.16752997264689101</v>
      </c>
    </row>
    <row r="3749" spans="1:17" hidden="1" x14ac:dyDescent="0.3">
      <c r="A3749" t="s">
        <v>7661</v>
      </c>
      <c r="B3749" t="s">
        <v>7662</v>
      </c>
      <c r="C3749" t="str">
        <f>IFERROR(VLOOKUP(Table1[[#This Row],[Ticker]],[1]!Table1[[Symbol]:[Industry]],2,FALSE),"-")</f>
        <v>-</v>
      </c>
      <c r="E3749">
        <v>29.076802692000001</v>
      </c>
      <c r="F3749">
        <v>24.22</v>
      </c>
      <c r="G3749">
        <v>-59.295614317465699</v>
      </c>
      <c r="H3749">
        <v>18.3624398938932</v>
      </c>
      <c r="I3749">
        <v>-24.7339705595917</v>
      </c>
      <c r="J3749">
        <v>29.384067575846601</v>
      </c>
      <c r="K3749">
        <v>20.218790422315699</v>
      </c>
      <c r="L3749">
        <v>23.641422071071499</v>
      </c>
      <c r="M3749">
        <v>83.573960757213896</v>
      </c>
      <c r="N3749">
        <v>2.2961374588847701</v>
      </c>
      <c r="O3749">
        <v>54.830718414533401</v>
      </c>
      <c r="P3749">
        <v>40.405797101449203</v>
      </c>
      <c r="Q3749">
        <v>0.2044019607883</v>
      </c>
    </row>
    <row r="3750" spans="1:17" hidden="1" x14ac:dyDescent="0.3">
      <c r="A3750" t="s">
        <v>7663</v>
      </c>
      <c r="B3750" t="s">
        <v>7664</v>
      </c>
      <c r="C3750" t="str">
        <f>IFERROR(VLOOKUP(Table1[[#This Row],[Ticker]],[1]!Table1[[Symbol]:[Industry]],2,FALSE),"-")</f>
        <v>-</v>
      </c>
      <c r="E3750">
        <v>29.0516611</v>
      </c>
      <c r="F3750">
        <v>15.4</v>
      </c>
      <c r="G3750">
        <v>4.7280043696625196</v>
      </c>
      <c r="H3750">
        <v>-12.020156854758801</v>
      </c>
      <c r="I3750">
        <v>-7.9091697558531102</v>
      </c>
      <c r="J3750">
        <v>-13.5272040610621</v>
      </c>
      <c r="K3750">
        <v>15.307823390239999</v>
      </c>
      <c r="L3750">
        <v>14.7538445182741</v>
      </c>
      <c r="M3750">
        <v>55.924336482259299</v>
      </c>
      <c r="N3750">
        <v>0.115622949624553</v>
      </c>
      <c r="O3750">
        <v>27.9870129870129</v>
      </c>
      <c r="P3750">
        <v>42.592592592592503</v>
      </c>
    </row>
    <row r="3751" spans="1:17" hidden="1" x14ac:dyDescent="0.3">
      <c r="A3751" t="s">
        <v>7665</v>
      </c>
      <c r="B3751" t="s">
        <v>7666</v>
      </c>
      <c r="C3751" t="str">
        <f>IFERROR(VLOOKUP(Table1[[#This Row],[Ticker]],[1]!Table1[[Symbol]:[Industry]],2,FALSE),"-")</f>
        <v>-</v>
      </c>
      <c r="D3751" t="s">
        <v>901</v>
      </c>
      <c r="E3751">
        <v>29.039079999999998</v>
      </c>
      <c r="F3751">
        <v>28.03</v>
      </c>
      <c r="G3751">
        <v>53.4354678556886</v>
      </c>
      <c r="H3751">
        <v>-6.80489513250253</v>
      </c>
      <c r="I3751">
        <v>-17.204471769275901</v>
      </c>
      <c r="J3751">
        <v>-6.0337658803065999</v>
      </c>
      <c r="K3751">
        <v>26.548495596091598</v>
      </c>
      <c r="L3751">
        <v>25.528981406808199</v>
      </c>
      <c r="M3751">
        <v>33.469604436347304</v>
      </c>
      <c r="N3751">
        <v>0.55469953775038505</v>
      </c>
      <c r="O3751">
        <v>35.533357117374202</v>
      </c>
      <c r="P3751">
        <v>102.821997105644</v>
      </c>
    </row>
    <row r="3752" spans="1:17" hidden="1" x14ac:dyDescent="0.3">
      <c r="A3752" t="s">
        <v>7667</v>
      </c>
      <c r="B3752" t="s">
        <v>7668</v>
      </c>
      <c r="C3752" t="str">
        <f>IFERROR(VLOOKUP(Table1[[#This Row],[Ticker]],[1]!Table1[[Symbol]:[Industry]],2,FALSE),"-")</f>
        <v>-</v>
      </c>
      <c r="D3752" t="s">
        <v>308</v>
      </c>
      <c r="E3752">
        <v>29.034259200000001</v>
      </c>
      <c r="F3752">
        <v>17.88</v>
      </c>
      <c r="G3752">
        <v>29.8082974153496</v>
      </c>
      <c r="H3752">
        <v>-8.6130960845635407</v>
      </c>
      <c r="I3752">
        <v>-17.994138929582999</v>
      </c>
      <c r="J3752">
        <v>-1.0507150328489701</v>
      </c>
      <c r="K3752">
        <v>17.795221359905199</v>
      </c>
      <c r="L3752">
        <v>16.464100800355901</v>
      </c>
      <c r="M3752">
        <v>54.929251703947102</v>
      </c>
      <c r="N3752">
        <v>0.83678218426489703</v>
      </c>
      <c r="O3752">
        <v>16.554809843400399</v>
      </c>
      <c r="P3752">
        <v>76.854599406528195</v>
      </c>
      <c r="Q3752">
        <v>8.4093054452745994E-2</v>
      </c>
    </row>
    <row r="3753" spans="1:17" hidden="1" x14ac:dyDescent="0.3">
      <c r="A3753" t="s">
        <v>7669</v>
      </c>
      <c r="B3753" t="s">
        <v>7670</v>
      </c>
      <c r="C3753" t="str">
        <f>IFERROR(VLOOKUP(Table1[[#This Row],[Ticker]],[1]!Table1[[Symbol]:[Industry]],2,FALSE),"-")</f>
        <v>-</v>
      </c>
      <c r="D3753" t="s">
        <v>49</v>
      </c>
      <c r="E3753">
        <v>28.875666539999902</v>
      </c>
      <c r="F3753">
        <v>44.03</v>
      </c>
      <c r="G3753">
        <v>4.0972042439866296</v>
      </c>
      <c r="H3753">
        <v>-14.707874038759099</v>
      </c>
      <c r="I3753">
        <v>-35.922643105448103</v>
      </c>
      <c r="J3753">
        <v>-2.6422864293968402</v>
      </c>
      <c r="K3753">
        <v>45.566817484079003</v>
      </c>
      <c r="L3753">
        <v>43.982294549344203</v>
      </c>
      <c r="M3753">
        <v>32.988602161957203</v>
      </c>
      <c r="N3753">
        <v>0.95664979681622897</v>
      </c>
      <c r="O3753">
        <v>64.569611628435098</v>
      </c>
      <c r="P3753">
        <v>39.7777777777777</v>
      </c>
      <c r="Q3753">
        <v>4.8735904822294E-2</v>
      </c>
    </row>
    <row r="3754" spans="1:17" hidden="1" x14ac:dyDescent="0.3">
      <c r="A3754" t="s">
        <v>7671</v>
      </c>
      <c r="B3754" t="s">
        <v>7672</v>
      </c>
      <c r="C3754" t="str">
        <f>IFERROR(VLOOKUP(Table1[[#This Row],[Ticker]],[1]!Table1[[Symbol]:[Industry]],2,FALSE),"-")</f>
        <v>-</v>
      </c>
      <c r="D3754" t="s">
        <v>140</v>
      </c>
      <c r="E3754">
        <v>28.8684124</v>
      </c>
      <c r="F3754">
        <v>20.62</v>
      </c>
      <c r="G3754">
        <v>46.163369879117703</v>
      </c>
      <c r="H3754">
        <v>-6.5776319378153598</v>
      </c>
      <c r="I3754">
        <v>-19.375391387886001</v>
      </c>
      <c r="J3754">
        <v>26.398992948981</v>
      </c>
      <c r="K3754">
        <v>19.852053325894602</v>
      </c>
      <c r="L3754">
        <v>20.0712644072592</v>
      </c>
      <c r="M3754">
        <v>73.542285229823193</v>
      </c>
      <c r="N3754">
        <v>1.0625349748181301</v>
      </c>
      <c r="O3754">
        <v>39.815712900096898</v>
      </c>
      <c r="P3754">
        <v>71.8333333333333</v>
      </c>
    </row>
    <row r="3755" spans="1:17" hidden="1" x14ac:dyDescent="0.3">
      <c r="A3755" t="s">
        <v>7673</v>
      </c>
      <c r="B3755" t="s">
        <v>7674</v>
      </c>
      <c r="C3755" t="str">
        <f>IFERROR(VLOOKUP(Table1[[#This Row],[Ticker]],[1]!Table1[[Symbol]:[Industry]],2,FALSE),"-")</f>
        <v>-</v>
      </c>
      <c r="E3755">
        <v>28.772792599999999</v>
      </c>
      <c r="F3755">
        <v>220.1</v>
      </c>
      <c r="G3755">
        <v>25.031850992891499</v>
      </c>
      <c r="H3755">
        <v>-1.02676368127448</v>
      </c>
      <c r="I3755">
        <v>14.650457353940601</v>
      </c>
      <c r="J3755">
        <v>-1.0283936042775399</v>
      </c>
      <c r="K3755">
        <v>213.64014454773701</v>
      </c>
      <c r="L3755">
        <v>193.41098183857099</v>
      </c>
      <c r="M3755">
        <v>45.071366443131801</v>
      </c>
      <c r="N3755">
        <v>1.3540996020553999</v>
      </c>
      <c r="O3755">
        <v>13.4938664243525</v>
      </c>
      <c r="P3755">
        <v>58.3453237410071</v>
      </c>
      <c r="Q3755">
        <v>7.5089697060506E-2</v>
      </c>
    </row>
    <row r="3756" spans="1:17" hidden="1" x14ac:dyDescent="0.3">
      <c r="A3756" t="s">
        <v>7675</v>
      </c>
      <c r="B3756" t="s">
        <v>7676</v>
      </c>
      <c r="C3756" t="str">
        <f>IFERROR(VLOOKUP(Table1[[#This Row],[Ticker]],[1]!Table1[[Symbol]:[Industry]],2,FALSE),"-")</f>
        <v>-</v>
      </c>
      <c r="E3756">
        <v>28.760339939999898</v>
      </c>
      <c r="F3756">
        <v>48.35</v>
      </c>
      <c r="G3756">
        <v>204.81534071529899</v>
      </c>
      <c r="H3756">
        <v>-7.7076488012217697</v>
      </c>
      <c r="I3756">
        <v>46.022048122607899</v>
      </c>
      <c r="J3756">
        <v>7.1494729370758199</v>
      </c>
      <c r="K3756">
        <v>48.305611002407701</v>
      </c>
      <c r="L3756">
        <v>43.659267624144803</v>
      </c>
      <c r="M3756">
        <v>79.249662010552996</v>
      </c>
      <c r="N3756">
        <v>0.51967375925874504</v>
      </c>
      <c r="O3756">
        <v>84.674250258531501</v>
      </c>
      <c r="P3756">
        <v>275.38819875776397</v>
      </c>
      <c r="Q3756">
        <v>0.14449131934912501</v>
      </c>
    </row>
    <row r="3757" spans="1:17" hidden="1" x14ac:dyDescent="0.3">
      <c r="A3757" t="s">
        <v>7677</v>
      </c>
      <c r="B3757" t="s">
        <v>7678</v>
      </c>
      <c r="C3757" t="str">
        <f>IFERROR(VLOOKUP(Table1[[#This Row],[Ticker]],[1]!Table1[[Symbol]:[Industry]],2,FALSE),"-")</f>
        <v>-</v>
      </c>
      <c r="E3757">
        <v>28.746916200000001</v>
      </c>
      <c r="F3757">
        <v>27</v>
      </c>
      <c r="G3757">
        <v>-53.593081446740896</v>
      </c>
      <c r="H3757">
        <v>-7.1224595240222497</v>
      </c>
      <c r="I3757">
        <v>-28.670808990395201</v>
      </c>
      <c r="J3757">
        <v>7.8304845057900003</v>
      </c>
      <c r="K3757">
        <v>29.0668324451572</v>
      </c>
      <c r="L3757">
        <v>31.4818077953291</v>
      </c>
      <c r="M3757">
        <v>35.317348438573902</v>
      </c>
      <c r="N3757">
        <v>0.21156212749905601</v>
      </c>
      <c r="O3757">
        <v>81.481481481481495</v>
      </c>
      <c r="P3757">
        <v>11.524163568773201</v>
      </c>
    </row>
    <row r="3758" spans="1:17" hidden="1" x14ac:dyDescent="0.3">
      <c r="A3758" t="s">
        <v>7679</v>
      </c>
      <c r="B3758" t="s">
        <v>7680</v>
      </c>
      <c r="C3758" t="str">
        <f>IFERROR(VLOOKUP(Table1[[#This Row],[Ticker]],[1]!Table1[[Symbol]:[Industry]],2,FALSE),"-")</f>
        <v>-</v>
      </c>
      <c r="D3758" t="s">
        <v>916</v>
      </c>
      <c r="E3758">
        <v>28.746306894</v>
      </c>
      <c r="F3758">
        <v>25.26</v>
      </c>
      <c r="G3758">
        <v>766.90954184613702</v>
      </c>
      <c r="H3758">
        <v>-20.444298604482</v>
      </c>
      <c r="I3758">
        <v>-14.1110282999935</v>
      </c>
      <c r="J3758">
        <v>-13.4771601695744</v>
      </c>
      <c r="K3758">
        <v>28.164806527293798</v>
      </c>
      <c r="L3758">
        <v>25.750780866754202</v>
      </c>
      <c r="M3758">
        <v>36.059361273365603</v>
      </c>
      <c r="N3758">
        <v>0.71840031781765201</v>
      </c>
      <c r="O3758">
        <v>59.976247030878802</v>
      </c>
      <c r="P3758">
        <v>846.06741573033696</v>
      </c>
      <c r="Q3758">
        <v>9.2807932247856995E-2</v>
      </c>
    </row>
    <row r="3759" spans="1:17" hidden="1" x14ac:dyDescent="0.3">
      <c r="A3759" t="s">
        <v>7681</v>
      </c>
      <c r="B3759" t="s">
        <v>7682</v>
      </c>
      <c r="C3759" t="str">
        <f>IFERROR(VLOOKUP(Table1[[#This Row],[Ticker]],[1]!Table1[[Symbol]:[Industry]],2,FALSE),"-")</f>
        <v>-</v>
      </c>
      <c r="D3759" t="s">
        <v>122</v>
      </c>
      <c r="E3759">
        <v>28.707899999999999</v>
      </c>
      <c r="F3759">
        <v>0.39</v>
      </c>
      <c r="G3759">
        <v>4.3300365457844503</v>
      </c>
      <c r="H3759">
        <v>-11.7543761238618</v>
      </c>
      <c r="I3759">
        <v>-13.7648744538396</v>
      </c>
      <c r="J3759">
        <v>-1.0507150328489701</v>
      </c>
      <c r="K3759">
        <v>0.41854321949447998</v>
      </c>
      <c r="L3759">
        <v>0.54086761444956599</v>
      </c>
      <c r="M3759">
        <v>9.6388334927919903</v>
      </c>
      <c r="N3759">
        <v>0.29775367840609701</v>
      </c>
      <c r="O3759">
        <v>66.6666666666666</v>
      </c>
      <c r="P3759">
        <v>56</v>
      </c>
      <c r="Q3759">
        <v>-6.389259976509E-3</v>
      </c>
    </row>
    <row r="3760" spans="1:17" hidden="1" x14ac:dyDescent="0.3">
      <c r="A3760" t="s">
        <v>7683</v>
      </c>
      <c r="B3760" t="s">
        <v>7684</v>
      </c>
      <c r="C3760" t="str">
        <f>IFERROR(VLOOKUP(Table1[[#This Row],[Ticker]],[1]!Table1[[Symbol]:[Industry]],2,FALSE),"-")</f>
        <v>-</v>
      </c>
      <c r="E3760">
        <v>28.700099999999999</v>
      </c>
      <c r="F3760">
        <v>73.59</v>
      </c>
      <c r="G3760">
        <v>35.112208273990603</v>
      </c>
      <c r="H3760">
        <v>-8.4541025260506508</v>
      </c>
      <c r="I3760">
        <v>-10.6220954604042</v>
      </c>
      <c r="J3760">
        <v>-7.3454217567402598</v>
      </c>
      <c r="K3760">
        <v>68.071661953073303</v>
      </c>
      <c r="L3760">
        <v>62.934160335190697</v>
      </c>
      <c r="M3760">
        <v>67.766711975850995</v>
      </c>
      <c r="N3760">
        <v>0.87862621378996097</v>
      </c>
      <c r="O3760">
        <v>25.016986003532999</v>
      </c>
      <c r="P3760">
        <v>67.25</v>
      </c>
      <c r="Q3760">
        <v>6.5203723965952004E-2</v>
      </c>
    </row>
    <row r="3761" spans="1:17" hidden="1" x14ac:dyDescent="0.3">
      <c r="A3761" t="s">
        <v>7685</v>
      </c>
      <c r="B3761" t="s">
        <v>7686</v>
      </c>
      <c r="C3761" t="str">
        <f>IFERROR(VLOOKUP(Table1[[#This Row],[Ticker]],[1]!Table1[[Symbol]:[Industry]],2,FALSE),"-")</f>
        <v>-</v>
      </c>
      <c r="D3761" t="s">
        <v>122</v>
      </c>
      <c r="E3761">
        <v>28.677734399999999</v>
      </c>
      <c r="F3761">
        <v>81.92</v>
      </c>
      <c r="G3761">
        <v>130.330036545784</v>
      </c>
      <c r="H3761">
        <v>59.469987109803597</v>
      </c>
      <c r="I3761">
        <v>71.144388516545504</v>
      </c>
      <c r="J3761">
        <v>58.634470152336199</v>
      </c>
      <c r="K3761">
        <v>55.188817622149401</v>
      </c>
      <c r="L3761">
        <v>43.809547760258802</v>
      </c>
      <c r="M3761">
        <v>80.232457370407701</v>
      </c>
      <c r="N3761">
        <v>1.87783328296385</v>
      </c>
      <c r="O3761">
        <v>12.7197265625</v>
      </c>
      <c r="P3761">
        <v>215.07692307692301</v>
      </c>
      <c r="Q3761">
        <v>0.100142235405454</v>
      </c>
    </row>
    <row r="3762" spans="1:17" hidden="1" x14ac:dyDescent="0.3">
      <c r="A3762" t="s">
        <v>7687</v>
      </c>
      <c r="B3762" t="s">
        <v>7688</v>
      </c>
      <c r="C3762" t="str">
        <f>IFERROR(VLOOKUP(Table1[[#This Row],[Ticker]],[1]!Table1[[Symbol]:[Industry]],2,FALSE),"-")</f>
        <v>-</v>
      </c>
      <c r="E3762">
        <v>28.574999999999999</v>
      </c>
      <c r="F3762">
        <v>19.05</v>
      </c>
      <c r="G3762">
        <v>64.639726855474706</v>
      </c>
      <c r="H3762">
        <v>12.2174419538102</v>
      </c>
      <c r="I3762">
        <v>-15.0041367075031</v>
      </c>
      <c r="J3762">
        <v>7.5207135385795896</v>
      </c>
      <c r="K3762">
        <v>16.770428726106498</v>
      </c>
      <c r="L3762">
        <v>16.400159346093499</v>
      </c>
      <c r="M3762">
        <v>83.129996543064905</v>
      </c>
      <c r="N3762">
        <v>1.5711462894964701</v>
      </c>
      <c r="O3762">
        <v>50.341207349081301</v>
      </c>
      <c r="P3762">
        <v>96.594427244581993</v>
      </c>
      <c r="Q3762">
        <v>7.7136228638918003E-2</v>
      </c>
    </row>
    <row r="3763" spans="1:17" hidden="1" x14ac:dyDescent="0.3">
      <c r="A3763" t="s">
        <v>7689</v>
      </c>
      <c r="B3763" t="s">
        <v>7690</v>
      </c>
      <c r="C3763" t="str">
        <f>IFERROR(VLOOKUP(Table1[[#This Row],[Ticker]],[1]!Table1[[Symbol]:[Industry]],2,FALSE),"-")</f>
        <v>-</v>
      </c>
      <c r="E3763">
        <v>28.546080165999999</v>
      </c>
      <c r="F3763">
        <v>36.17</v>
      </c>
      <c r="G3763">
        <v>32.554008549283999</v>
      </c>
      <c r="H3763">
        <v>-9.3930165531999705</v>
      </c>
      <c r="I3763">
        <v>14.5438211983342</v>
      </c>
      <c r="J3763">
        <v>-5.1744263730551499</v>
      </c>
      <c r="K3763">
        <v>37.728554633970901</v>
      </c>
      <c r="L3763">
        <v>32.590709549614402</v>
      </c>
      <c r="M3763">
        <v>36.835467454899003</v>
      </c>
      <c r="N3763">
        <v>0.200529866367986</v>
      </c>
      <c r="O3763">
        <v>41.000829416643597</v>
      </c>
      <c r="P3763">
        <v>73.227969348659002</v>
      </c>
      <c r="Q3763">
        <v>8.3319002428396002E-2</v>
      </c>
    </row>
    <row r="3764" spans="1:17" hidden="1" x14ac:dyDescent="0.3">
      <c r="A3764" t="s">
        <v>7691</v>
      </c>
      <c r="B3764" t="s">
        <v>7692</v>
      </c>
      <c r="C3764" t="str">
        <f>IFERROR(VLOOKUP(Table1[[#This Row],[Ticker]],[1]!Table1[[Symbol]:[Industry]],2,FALSE),"-")</f>
        <v>-</v>
      </c>
      <c r="D3764" t="s">
        <v>557</v>
      </c>
      <c r="E3764">
        <v>28.491264543</v>
      </c>
      <c r="F3764">
        <v>26.89</v>
      </c>
      <c r="G3764">
        <v>183.410496315899</v>
      </c>
      <c r="H3764">
        <v>-21.2423082606057</v>
      </c>
      <c r="I3764">
        <v>87.331875915436498</v>
      </c>
      <c r="J3764">
        <v>-20.423040282492298</v>
      </c>
      <c r="K3764">
        <v>32.780940429838097</v>
      </c>
      <c r="L3764">
        <v>25.716116572785999</v>
      </c>
      <c r="M3764">
        <v>15.310096293504399</v>
      </c>
      <c r="N3764">
        <v>0.69645928119895895</v>
      </c>
      <c r="O3764">
        <v>59.910747489773101</v>
      </c>
      <c r="P3764">
        <v>252.88713910761101</v>
      </c>
      <c r="Q3764">
        <v>0.21918406513407299</v>
      </c>
    </row>
    <row r="3765" spans="1:17" hidden="1" x14ac:dyDescent="0.3">
      <c r="A3765" t="s">
        <v>7693</v>
      </c>
      <c r="B3765" t="s">
        <v>7694</v>
      </c>
      <c r="C3765" t="str">
        <f>IFERROR(VLOOKUP(Table1[[#This Row],[Ticker]],[1]!Table1[[Symbol]:[Industry]],2,FALSE),"-")</f>
        <v>-</v>
      </c>
      <c r="E3765">
        <v>28.4715046839999</v>
      </c>
      <c r="F3765">
        <v>38.409999999999997</v>
      </c>
      <c r="G3765">
        <v>52.732265993067202</v>
      </c>
      <c r="H3765">
        <v>-13.502789475382</v>
      </c>
      <c r="I3765">
        <v>-33.259188020045997</v>
      </c>
      <c r="J3765">
        <v>1.42547544334148</v>
      </c>
      <c r="K3765">
        <v>41.5362125237938</v>
      </c>
      <c r="L3765">
        <v>41.536551814318202</v>
      </c>
      <c r="M3765">
        <v>54.234752339276604</v>
      </c>
      <c r="N3765">
        <v>0.87047594123763095</v>
      </c>
      <c r="O3765">
        <v>75.188752928924799</v>
      </c>
      <c r="P3765">
        <v>99.325376232485695</v>
      </c>
      <c r="Q3765">
        <v>9.2672141500954E-2</v>
      </c>
    </row>
    <row r="3766" spans="1:17" hidden="1" x14ac:dyDescent="0.3">
      <c r="A3766" t="s">
        <v>7695</v>
      </c>
      <c r="B3766" t="s">
        <v>7696</v>
      </c>
      <c r="C3766" t="str">
        <f>IFERROR(VLOOKUP(Table1[[#This Row],[Ticker]],[1]!Table1[[Symbol]:[Industry]],2,FALSE),"-")</f>
        <v>-</v>
      </c>
      <c r="D3766" t="s">
        <v>140</v>
      </c>
      <c r="E3766">
        <v>28.431420750000001</v>
      </c>
      <c r="F3766">
        <v>21.99</v>
      </c>
      <c r="G3766">
        <v>11.853488703382901</v>
      </c>
      <c r="H3766">
        <v>20.303449143265698</v>
      </c>
      <c r="I3766">
        <v>-18.126373818515599</v>
      </c>
      <c r="J3766">
        <v>20.738758651361501</v>
      </c>
      <c r="K3766">
        <v>19.441145650759299</v>
      </c>
      <c r="L3766">
        <v>18.793904492211801</v>
      </c>
      <c r="M3766">
        <v>67.130983487797593</v>
      </c>
      <c r="N3766">
        <v>1.1983169406507199</v>
      </c>
      <c r="O3766">
        <v>43.019554342883097</v>
      </c>
      <c r="P3766">
        <v>69.153846153846104</v>
      </c>
      <c r="Q3766">
        <v>4.9343909226053001E-2</v>
      </c>
    </row>
    <row r="3767" spans="1:17" hidden="1" x14ac:dyDescent="0.3">
      <c r="A3767" t="s">
        <v>7697</v>
      </c>
      <c r="B3767" t="s">
        <v>7698</v>
      </c>
      <c r="C3767" t="str">
        <f>IFERROR(VLOOKUP(Table1[[#This Row],[Ticker]],[1]!Table1[[Symbol]:[Industry]],2,FALSE),"-")</f>
        <v>-</v>
      </c>
      <c r="D3767" t="s">
        <v>1320</v>
      </c>
      <c r="E3767">
        <v>28.388294607999999</v>
      </c>
      <c r="F3767">
        <v>232.73</v>
      </c>
      <c r="G3767">
        <v>-18.913082720270499</v>
      </c>
      <c r="H3767">
        <v>-4.4042093264324098</v>
      </c>
      <c r="I3767">
        <v>-7.2886424920830102</v>
      </c>
      <c r="J3767">
        <v>-0.46141702871958901</v>
      </c>
      <c r="K3767">
        <v>231.29595442942701</v>
      </c>
      <c r="L3767">
        <v>225.833200935473</v>
      </c>
      <c r="M3767">
        <v>54.0220772595234</v>
      </c>
      <c r="N3767">
        <v>1.96708872579644</v>
      </c>
      <c r="O3767">
        <v>14.7252180638508</v>
      </c>
      <c r="P3767">
        <v>9.0990061878867401</v>
      </c>
      <c r="Q3767">
        <v>-6.2435120747125997E-2</v>
      </c>
    </row>
    <row r="3768" spans="1:17" hidden="1" x14ac:dyDescent="0.3">
      <c r="A3768" t="s">
        <v>7699</v>
      </c>
      <c r="B3768" t="s">
        <v>7700</v>
      </c>
      <c r="C3768" t="str">
        <f>IFERROR(VLOOKUP(Table1[[#This Row],[Ticker]],[1]!Table1[[Symbol]:[Industry]],2,FALSE),"-")</f>
        <v>-</v>
      </c>
      <c r="D3768" t="s">
        <v>62</v>
      </c>
      <c r="E3768">
        <v>28.279008000000001</v>
      </c>
      <c r="F3768">
        <v>65.900000000000006</v>
      </c>
      <c r="G3768">
        <v>-43.088509820130298</v>
      </c>
      <c r="H3768">
        <v>-2.6894648844511</v>
      </c>
      <c r="I3768">
        <v>-16.308102119545701</v>
      </c>
      <c r="J3768">
        <v>2.0742849671510202</v>
      </c>
      <c r="K3768">
        <v>67.078961929363103</v>
      </c>
      <c r="M3768">
        <v>62.401464849209603</v>
      </c>
      <c r="N3768">
        <v>0.43297671491503997</v>
      </c>
      <c r="O3768">
        <v>27.465857359635802</v>
      </c>
      <c r="P3768">
        <v>14.808362369338001</v>
      </c>
    </row>
    <row r="3769" spans="1:17" hidden="1" x14ac:dyDescent="0.3">
      <c r="A3769" t="s">
        <v>7701</v>
      </c>
      <c r="B3769" t="s">
        <v>7702</v>
      </c>
      <c r="C3769" t="str">
        <f>IFERROR(VLOOKUP(Table1[[#This Row],[Ticker]],[1]!Table1[[Symbol]:[Industry]],2,FALSE),"-")</f>
        <v>-</v>
      </c>
      <c r="E3769">
        <v>28.269682319999902</v>
      </c>
      <c r="F3769">
        <v>39.159999999999997</v>
      </c>
      <c r="G3769">
        <v>-10.493492865980199</v>
      </c>
      <c r="H3769">
        <v>-4.77763193781536</v>
      </c>
      <c r="I3769">
        <v>4.2172842014242402</v>
      </c>
      <c r="J3769">
        <v>-1.0507150328489701</v>
      </c>
      <c r="K3769">
        <v>38.926853174288297</v>
      </c>
      <c r="L3769">
        <v>36.300386965613697</v>
      </c>
      <c r="M3769">
        <v>99.990699005494903</v>
      </c>
      <c r="O3769">
        <v>0</v>
      </c>
      <c r="P3769">
        <v>21.2383900928792</v>
      </c>
    </row>
    <row r="3770" spans="1:17" hidden="1" x14ac:dyDescent="0.3">
      <c r="A3770" t="s">
        <v>7703</v>
      </c>
      <c r="B3770" t="s">
        <v>7704</v>
      </c>
      <c r="C3770" t="str">
        <f>IFERROR(VLOOKUP(Table1[[#This Row],[Ticker]],[1]!Table1[[Symbol]:[Industry]],2,FALSE),"-")</f>
        <v>-</v>
      </c>
      <c r="E3770">
        <v>28.243279999999999</v>
      </c>
      <c r="F3770">
        <v>208.9</v>
      </c>
      <c r="G3770">
        <v>29.185485026140199</v>
      </c>
      <c r="H3770">
        <v>20.604631059126501</v>
      </c>
      <c r="I3770">
        <v>43.590574026516101</v>
      </c>
      <c r="J3770">
        <v>-13.5933771488899</v>
      </c>
      <c r="M3770">
        <v>62.688377129892999</v>
      </c>
      <c r="O3770">
        <v>12.206797510770601</v>
      </c>
      <c r="P3770">
        <v>71.510673234811094</v>
      </c>
    </row>
    <row r="3771" spans="1:17" hidden="1" x14ac:dyDescent="0.3">
      <c r="A3771" t="s">
        <v>7705</v>
      </c>
      <c r="B3771" t="s">
        <v>7706</v>
      </c>
      <c r="C3771" t="str">
        <f>IFERROR(VLOOKUP(Table1[[#This Row],[Ticker]],[1]!Table1[[Symbol]:[Industry]],2,FALSE),"-")</f>
        <v>-</v>
      </c>
      <c r="E3771">
        <v>28.191552583</v>
      </c>
      <c r="F3771">
        <v>13.99</v>
      </c>
      <c r="G3771">
        <v>37.383649599397501</v>
      </c>
      <c r="H3771">
        <v>5.3196006725062599</v>
      </c>
      <c r="I3771">
        <v>21.973220784255499</v>
      </c>
      <c r="J3771">
        <v>14.7636044006679</v>
      </c>
      <c r="K3771">
        <v>12.2082950200517</v>
      </c>
      <c r="L3771">
        <v>10.390845566605901</v>
      </c>
      <c r="M3771">
        <v>63.610145532395499</v>
      </c>
      <c r="N3771">
        <v>0.99007243603165496</v>
      </c>
      <c r="O3771">
        <v>10.2930664760543</v>
      </c>
      <c r="P3771">
        <v>81.924577373211903</v>
      </c>
      <c r="Q3771">
        <v>6.3896177482411998E-2</v>
      </c>
    </row>
    <row r="3772" spans="1:17" hidden="1" x14ac:dyDescent="0.3">
      <c r="A3772" t="s">
        <v>7707</v>
      </c>
      <c r="B3772" t="s">
        <v>7708</v>
      </c>
      <c r="C3772" t="str">
        <f>IFERROR(VLOOKUP(Table1[[#This Row],[Ticker]],[1]!Table1[[Symbol]:[Industry]],2,FALSE),"-")</f>
        <v>-</v>
      </c>
      <c r="D3772" t="s">
        <v>916</v>
      </c>
      <c r="E3772">
        <v>28.131924991999998</v>
      </c>
      <c r="F3772">
        <v>3.28</v>
      </c>
      <c r="G3772">
        <v>-99.324581928111101</v>
      </c>
      <c r="H3772">
        <v>-15.3719471832934</v>
      </c>
      <c r="I3772">
        <v>-78.789626929087206</v>
      </c>
      <c r="J3772">
        <v>-1.0507150328489701</v>
      </c>
      <c r="K3772">
        <v>4.8782591518939897</v>
      </c>
      <c r="L3772">
        <v>8.7906600973461</v>
      </c>
      <c r="M3772">
        <v>13.2911810458776</v>
      </c>
      <c r="N3772">
        <v>0.311255587975583</v>
      </c>
      <c r="O3772">
        <v>335.97560975609701</v>
      </c>
      <c r="P3772">
        <v>9.6989966555183802</v>
      </c>
      <c r="Q3772">
        <v>-0.15800496854259399</v>
      </c>
    </row>
    <row r="3773" spans="1:17" hidden="1" x14ac:dyDescent="0.3">
      <c r="A3773" t="s">
        <v>7709</v>
      </c>
      <c r="B3773" t="s">
        <v>7710</v>
      </c>
      <c r="C3773" t="str">
        <f>IFERROR(VLOOKUP(Table1[[#This Row],[Ticker]],[1]!Table1[[Symbol]:[Industry]],2,FALSE),"-")</f>
        <v>-</v>
      </c>
      <c r="D3773" t="s">
        <v>21</v>
      </c>
      <c r="E3773">
        <v>28.073</v>
      </c>
      <c r="F3773">
        <v>67</v>
      </c>
      <c r="G3773">
        <v>-15.833897880445001</v>
      </c>
      <c r="H3773">
        <v>-17.195932591410099</v>
      </c>
      <c r="I3773">
        <v>-15.3725029066806</v>
      </c>
      <c r="J3773">
        <v>-6.0017719203507403</v>
      </c>
      <c r="K3773">
        <v>73.671649487536499</v>
      </c>
      <c r="L3773">
        <v>69.609378095899501</v>
      </c>
      <c r="M3773">
        <v>1.4649220408959999E-3</v>
      </c>
      <c r="N3773">
        <v>3.2727272727272698</v>
      </c>
      <c r="O3773">
        <v>14.179104477611901</v>
      </c>
      <c r="P3773">
        <v>21.818181818181799</v>
      </c>
    </row>
    <row r="3774" spans="1:17" hidden="1" x14ac:dyDescent="0.3">
      <c r="A3774" t="s">
        <v>7711</v>
      </c>
      <c r="B3774" t="s">
        <v>7712</v>
      </c>
      <c r="C3774" t="str">
        <f>IFERROR(VLOOKUP(Table1[[#This Row],[Ticker]],[1]!Table1[[Symbol]:[Industry]],2,FALSE),"-")</f>
        <v>-</v>
      </c>
      <c r="E3774">
        <v>28.018897200000001</v>
      </c>
      <c r="F3774">
        <v>58.38</v>
      </c>
      <c r="G3774">
        <v>250.97519783610699</v>
      </c>
      <c r="H3774">
        <v>4.3489627628715803</v>
      </c>
      <c r="I3774">
        <v>115.98308194943</v>
      </c>
      <c r="J3774">
        <v>7.1415402697390702</v>
      </c>
      <c r="K3774">
        <v>49.945820852713098</v>
      </c>
      <c r="L3774">
        <v>38.204226453501697</v>
      </c>
      <c r="M3774">
        <v>89.807127234874201</v>
      </c>
      <c r="N3774">
        <v>0.54932413143752901</v>
      </c>
      <c r="O3774">
        <v>8.0849606029462109</v>
      </c>
      <c r="P3774">
        <v>338.94736842105198</v>
      </c>
      <c r="Q3774">
        <v>0.118357851090757</v>
      </c>
    </row>
    <row r="3775" spans="1:17" hidden="1" x14ac:dyDescent="0.3">
      <c r="A3775" t="s">
        <v>7713</v>
      </c>
      <c r="B3775" t="s">
        <v>7714</v>
      </c>
      <c r="C3775" t="str">
        <f>IFERROR(VLOOKUP(Table1[[#This Row],[Ticker]],[1]!Table1[[Symbol]:[Industry]],2,FALSE),"-")</f>
        <v>-</v>
      </c>
      <c r="D3775" t="s">
        <v>97</v>
      </c>
      <c r="E3775">
        <v>28.01315</v>
      </c>
      <c r="F3775">
        <v>5.83</v>
      </c>
      <c r="G3775">
        <v>-38.000790521884703</v>
      </c>
      <c r="H3775">
        <v>-9.1821996376522197</v>
      </c>
      <c r="I3775">
        <v>-36.997358530272798</v>
      </c>
      <c r="J3775">
        <v>-2.0642285463624801</v>
      </c>
      <c r="K3775">
        <v>6.0258882599285197</v>
      </c>
      <c r="L3775">
        <v>6.6104908981770398</v>
      </c>
      <c r="M3775">
        <v>41.233031746077401</v>
      </c>
      <c r="N3775">
        <v>0.84367677758707105</v>
      </c>
      <c r="O3775">
        <v>59.3481989708404</v>
      </c>
      <c r="P3775">
        <v>12.115384615384601</v>
      </c>
      <c r="Q3775">
        <v>0.13213180915182701</v>
      </c>
    </row>
    <row r="3776" spans="1:17" hidden="1" x14ac:dyDescent="0.3">
      <c r="A3776" t="s">
        <v>7715</v>
      </c>
      <c r="B3776" t="s">
        <v>7716</v>
      </c>
      <c r="C3776" t="str">
        <f>IFERROR(VLOOKUP(Table1[[#This Row],[Ticker]],[1]!Table1[[Symbol]:[Industry]],2,FALSE),"-")</f>
        <v>-</v>
      </c>
      <c r="D3776" t="s">
        <v>623</v>
      </c>
      <c r="E3776">
        <v>27.802499999999998</v>
      </c>
      <c r="F3776">
        <v>5.5</v>
      </c>
      <c r="G3776">
        <v>-25.669963454215502</v>
      </c>
      <c r="H3776">
        <v>-2.9427695524942701</v>
      </c>
      <c r="I3776">
        <v>-35.4028054883224</v>
      </c>
      <c r="J3776">
        <v>-1.94357217570611</v>
      </c>
      <c r="K3776">
        <v>5.6068219227652802</v>
      </c>
      <c r="L3776">
        <v>5.8551161080508596</v>
      </c>
      <c r="M3776">
        <v>43.810225115145997</v>
      </c>
      <c r="N3776">
        <v>1.40851553509781</v>
      </c>
      <c r="O3776">
        <v>60</v>
      </c>
      <c r="P3776">
        <v>14.5833333333333</v>
      </c>
      <c r="Q3776">
        <v>-4.2479843651677E-2</v>
      </c>
    </row>
    <row r="3777" spans="1:17" hidden="1" x14ac:dyDescent="0.3">
      <c r="A3777" t="s">
        <v>7717</v>
      </c>
      <c r="B3777" t="s">
        <v>7718</v>
      </c>
      <c r="C3777" t="str">
        <f>IFERROR(VLOOKUP(Table1[[#This Row],[Ticker]],[1]!Table1[[Symbol]:[Industry]],2,FALSE),"-")</f>
        <v>-</v>
      </c>
      <c r="D3777" t="s">
        <v>713</v>
      </c>
      <c r="E3777">
        <v>27.800666394</v>
      </c>
      <c r="F3777">
        <v>41.36</v>
      </c>
      <c r="G3777">
        <v>2.3399406002567402</v>
      </c>
      <c r="H3777">
        <v>8.5466923865089601</v>
      </c>
      <c r="I3777">
        <v>-5.2135924025576399</v>
      </c>
      <c r="J3777">
        <v>3.04561068711129</v>
      </c>
      <c r="K3777">
        <v>37.795522602686098</v>
      </c>
      <c r="L3777">
        <v>36.219528472377597</v>
      </c>
      <c r="M3777">
        <v>53.1716620480071</v>
      </c>
      <c r="N3777">
        <v>1.3521430449141101</v>
      </c>
      <c r="O3777">
        <v>1.9825918762089001</v>
      </c>
      <c r="P3777">
        <v>36.052631578947299</v>
      </c>
    </row>
    <row r="3778" spans="1:17" hidden="1" x14ac:dyDescent="0.3">
      <c r="A3778" t="s">
        <v>7719</v>
      </c>
      <c r="B3778" t="s">
        <v>7720</v>
      </c>
      <c r="C3778" t="str">
        <f>IFERROR(VLOOKUP(Table1[[#This Row],[Ticker]],[1]!Table1[[Symbol]:[Industry]],2,FALSE),"-")</f>
        <v>-</v>
      </c>
      <c r="E3778">
        <v>27.792449999999999</v>
      </c>
      <c r="F3778">
        <v>0.54</v>
      </c>
      <c r="G3778">
        <v>-39.732463454215498</v>
      </c>
      <c r="H3778">
        <v>-4.77763193781536</v>
      </c>
      <c r="I3778">
        <v>-38.291901480866699</v>
      </c>
      <c r="J3778">
        <v>-1.0507150328489701</v>
      </c>
      <c r="K3778">
        <v>0.53431870364679901</v>
      </c>
      <c r="L3778">
        <v>0.60605385927383504</v>
      </c>
      <c r="M3778">
        <v>58.917532024126501</v>
      </c>
      <c r="N3778">
        <v>1.7572916520584001</v>
      </c>
      <c r="O3778">
        <v>44.4444444444444</v>
      </c>
      <c r="P3778">
        <v>25.581395348837201</v>
      </c>
      <c r="Q3778">
        <v>-0.112097627429465</v>
      </c>
    </row>
    <row r="3779" spans="1:17" hidden="1" x14ac:dyDescent="0.3">
      <c r="A3779" t="s">
        <v>7721</v>
      </c>
      <c r="B3779" t="s">
        <v>7722</v>
      </c>
      <c r="C3779" t="str">
        <f>IFERROR(VLOOKUP(Table1[[#This Row],[Ticker]],[1]!Table1[[Symbol]:[Industry]],2,FALSE),"-")</f>
        <v>-</v>
      </c>
      <c r="D3779" t="s">
        <v>557</v>
      </c>
      <c r="E3779">
        <v>27.701599999999999</v>
      </c>
      <c r="F3779">
        <v>49.6</v>
      </c>
      <c r="G3779">
        <v>3.1612053769532902</v>
      </c>
      <c r="H3779">
        <v>-18.0182295679029</v>
      </c>
      <c r="I3779">
        <v>-21.197687237569401</v>
      </c>
      <c r="J3779">
        <v>-12.3413208274056</v>
      </c>
      <c r="K3779">
        <v>55.918635052594503</v>
      </c>
      <c r="L3779">
        <v>54.906925797696999</v>
      </c>
      <c r="M3779">
        <v>24.400881073546199</v>
      </c>
      <c r="N3779">
        <v>1.55704097012487</v>
      </c>
      <c r="O3779">
        <v>75.362903225806406</v>
      </c>
      <c r="P3779">
        <v>34.054054054053999</v>
      </c>
      <c r="Q3779">
        <v>3.7454001845966998E-2</v>
      </c>
    </row>
    <row r="3780" spans="1:17" hidden="1" x14ac:dyDescent="0.3">
      <c r="A3780" t="s">
        <v>7723</v>
      </c>
      <c r="B3780" t="s">
        <v>7724</v>
      </c>
      <c r="C3780" t="str">
        <f>IFERROR(VLOOKUP(Table1[[#This Row],[Ticker]],[1]!Table1[[Symbol]:[Industry]],2,FALSE),"-")</f>
        <v>-</v>
      </c>
      <c r="D3780" t="s">
        <v>244</v>
      </c>
      <c r="E3780">
        <v>27.596865659999999</v>
      </c>
      <c r="F3780">
        <v>5.08</v>
      </c>
      <c r="G3780">
        <v>382.33003654578403</v>
      </c>
      <c r="H3780">
        <v>33.620158117433199</v>
      </c>
      <c r="I3780">
        <v>84.119740930775606</v>
      </c>
      <c r="J3780">
        <v>5.5450296480020702</v>
      </c>
      <c r="K3780">
        <v>3.9300312573820202</v>
      </c>
      <c r="L3780">
        <v>2.8467767362787999</v>
      </c>
      <c r="M3780">
        <v>98.525093619072805</v>
      </c>
      <c r="N3780">
        <v>1.37370698620165</v>
      </c>
      <c r="O3780">
        <v>0</v>
      </c>
      <c r="P3780">
        <v>408</v>
      </c>
      <c r="Q3780">
        <v>0.19000907347535201</v>
      </c>
    </row>
    <row r="3781" spans="1:17" hidden="1" x14ac:dyDescent="0.3">
      <c r="A3781" t="s">
        <v>7725</v>
      </c>
      <c r="B3781" t="s">
        <v>7726</v>
      </c>
      <c r="C3781" t="str">
        <f>IFERROR(VLOOKUP(Table1[[#This Row],[Ticker]],[1]!Table1[[Symbol]:[Industry]],2,FALSE),"-")</f>
        <v>-</v>
      </c>
      <c r="E3781">
        <v>27.556296</v>
      </c>
      <c r="F3781">
        <v>4.0199999999999996</v>
      </c>
      <c r="G3781">
        <v>-64.575738530203395</v>
      </c>
      <c r="H3781">
        <v>-14.528198831239401</v>
      </c>
      <c r="I3781">
        <v>-36.958035267148297</v>
      </c>
      <c r="J3781">
        <v>-9.3456459084250092</v>
      </c>
      <c r="K3781">
        <v>4.3945641330854901</v>
      </c>
      <c r="L3781">
        <v>4.8502492478514503</v>
      </c>
      <c r="M3781">
        <v>38.920998912181503</v>
      </c>
      <c r="N3781">
        <v>1.0904873578751599</v>
      </c>
      <c r="O3781">
        <v>87.810945273631802</v>
      </c>
      <c r="P3781">
        <v>22.560975609755999</v>
      </c>
      <c r="Q3781">
        <v>-1.6219159570713002E-2</v>
      </c>
    </row>
    <row r="3782" spans="1:17" hidden="1" x14ac:dyDescent="0.3">
      <c r="A3782" t="s">
        <v>7727</v>
      </c>
      <c r="B3782" t="s">
        <v>7728</v>
      </c>
      <c r="C3782" t="str">
        <f>IFERROR(VLOOKUP(Table1[[#This Row],[Ticker]],[1]!Table1[[Symbol]:[Industry]],2,FALSE),"-")</f>
        <v>-</v>
      </c>
      <c r="D3782" t="s">
        <v>253</v>
      </c>
      <c r="E3782">
        <v>27.537543122999999</v>
      </c>
      <c r="F3782">
        <v>9.39</v>
      </c>
      <c r="G3782">
        <v>9.6326302057268194</v>
      </c>
      <c r="H3782">
        <v>-5.1002125829766598</v>
      </c>
      <c r="I3782">
        <v>-37.444119736858497</v>
      </c>
      <c r="J3782">
        <v>-2.4336937562532399</v>
      </c>
      <c r="K3782">
        <v>9.5078809467582701</v>
      </c>
      <c r="L3782">
        <v>9.4869890429440602</v>
      </c>
      <c r="M3782">
        <v>49.918907525144903</v>
      </c>
      <c r="N3782">
        <v>0.62632457836089295</v>
      </c>
      <c r="O3782">
        <v>46.432374866879599</v>
      </c>
      <c r="P3782">
        <v>68.884892086330893</v>
      </c>
      <c r="Q3782">
        <v>4.3502685717321E-2</v>
      </c>
    </row>
    <row r="3783" spans="1:17" hidden="1" x14ac:dyDescent="0.3">
      <c r="A3783" t="s">
        <v>7729</v>
      </c>
      <c r="B3783" t="s">
        <v>7730</v>
      </c>
      <c r="C3783" t="str">
        <f>IFERROR(VLOOKUP(Table1[[#This Row],[Ticker]],[1]!Table1[[Symbol]:[Industry]],2,FALSE),"-")</f>
        <v>-</v>
      </c>
      <c r="E3783">
        <v>27.531444</v>
      </c>
      <c r="F3783">
        <v>78.95</v>
      </c>
      <c r="G3783">
        <v>590.754718941428</v>
      </c>
      <c r="H3783">
        <v>8.0995756828215502</v>
      </c>
      <c r="I3783">
        <v>126.536330365437</v>
      </c>
      <c r="J3783">
        <v>20.4612610150552</v>
      </c>
      <c r="K3783">
        <v>64.501281131024797</v>
      </c>
      <c r="L3783">
        <v>46.379472352711701</v>
      </c>
      <c r="M3783">
        <v>75.431352315184199</v>
      </c>
      <c r="N3783">
        <v>1.2307322859901799</v>
      </c>
      <c r="O3783">
        <v>11.3869537682077</v>
      </c>
      <c r="P3783">
        <v>616.42468239564403</v>
      </c>
    </row>
    <row r="3784" spans="1:17" hidden="1" x14ac:dyDescent="0.3">
      <c r="A3784" t="s">
        <v>7731</v>
      </c>
      <c r="B3784" t="s">
        <v>7732</v>
      </c>
      <c r="C3784" t="str">
        <f>IFERROR(VLOOKUP(Table1[[#This Row],[Ticker]],[1]!Table1[[Symbol]:[Industry]],2,FALSE),"-")</f>
        <v>-</v>
      </c>
      <c r="D3784" t="s">
        <v>647</v>
      </c>
      <c r="E3784">
        <v>27.489825</v>
      </c>
      <c r="F3784">
        <v>143.55000000000001</v>
      </c>
      <c r="G3784">
        <v>45.121232262619699</v>
      </c>
      <c r="H3784">
        <v>-18.7713426296392</v>
      </c>
      <c r="I3784">
        <v>-10.2444662905743</v>
      </c>
      <c r="J3784">
        <v>-10.9353937807896</v>
      </c>
      <c r="K3784">
        <v>147.72514547842999</v>
      </c>
      <c r="L3784">
        <v>131.64202491302899</v>
      </c>
      <c r="M3784">
        <v>48.351285493337997</v>
      </c>
      <c r="N3784">
        <v>1.37312024790548</v>
      </c>
      <c r="O3784">
        <v>31.6266109369557</v>
      </c>
      <c r="P3784">
        <v>98.822714681440402</v>
      </c>
      <c r="Q3784">
        <v>0.136709785736952</v>
      </c>
    </row>
    <row r="3785" spans="1:17" hidden="1" x14ac:dyDescent="0.3">
      <c r="A3785" t="s">
        <v>7733</v>
      </c>
      <c r="B3785" t="s">
        <v>7734</v>
      </c>
      <c r="C3785" t="str">
        <f>IFERROR(VLOOKUP(Table1[[#This Row],[Ticker]],[1]!Table1[[Symbol]:[Industry]],2,FALSE),"-")</f>
        <v>-</v>
      </c>
      <c r="D3785" t="s">
        <v>130</v>
      </c>
      <c r="E3785">
        <v>27.478290000000001</v>
      </c>
      <c r="F3785">
        <v>9.0299999999999994</v>
      </c>
      <c r="G3785">
        <v>11.148218363966199</v>
      </c>
      <c r="H3785">
        <v>-9.7250003588679999</v>
      </c>
      <c r="I3785">
        <v>3.0389230145147201</v>
      </c>
      <c r="J3785">
        <v>9.47560075662469</v>
      </c>
      <c r="K3785">
        <v>7.9433376137306997</v>
      </c>
      <c r="L3785">
        <v>5.7253191117482896</v>
      </c>
      <c r="M3785">
        <v>58.283255962507198</v>
      </c>
      <c r="N3785">
        <v>2.25620731934147</v>
      </c>
      <c r="O3785">
        <v>5.2048726467331203</v>
      </c>
      <c r="P3785">
        <v>36.818181818181799</v>
      </c>
      <c r="Q3785">
        <v>7.8211086527113005E-2</v>
      </c>
    </row>
    <row r="3786" spans="1:17" hidden="1" x14ac:dyDescent="0.3">
      <c r="A3786" t="s">
        <v>7735</v>
      </c>
      <c r="B3786" t="s">
        <v>7736</v>
      </c>
      <c r="C3786" t="str">
        <f>IFERROR(VLOOKUP(Table1[[#This Row],[Ticker]],[1]!Table1[[Symbol]:[Industry]],2,FALSE),"-")</f>
        <v>-</v>
      </c>
      <c r="E3786">
        <v>27.3712132399999</v>
      </c>
      <c r="F3786">
        <v>69.709999999999994</v>
      </c>
      <c r="G3786">
        <v>71.585271407131302</v>
      </c>
      <c r="H3786">
        <v>2.2570000968166601</v>
      </c>
      <c r="I3786">
        <v>21.012165394357599</v>
      </c>
      <c r="J3786">
        <v>-6.1891091134189899</v>
      </c>
      <c r="K3786">
        <v>65.688966065302296</v>
      </c>
      <c r="L3786">
        <v>55.304024652409602</v>
      </c>
      <c r="M3786">
        <v>55.802870189981903</v>
      </c>
      <c r="N3786">
        <v>0.67239346302879499</v>
      </c>
      <c r="O3786">
        <v>14.4742504662171</v>
      </c>
      <c r="P3786">
        <v>111.24242424242399</v>
      </c>
      <c r="Q3786">
        <v>0.105154811039555</v>
      </c>
    </row>
    <row r="3787" spans="1:17" hidden="1" x14ac:dyDescent="0.3">
      <c r="A3787" t="s">
        <v>7737</v>
      </c>
      <c r="B3787" t="s">
        <v>7738</v>
      </c>
      <c r="C3787" t="str">
        <f>IFERROR(VLOOKUP(Table1[[#This Row],[Ticker]],[1]!Table1[[Symbol]:[Industry]],2,FALSE),"-")</f>
        <v>-</v>
      </c>
      <c r="D3787" t="s">
        <v>140</v>
      </c>
      <c r="E3787">
        <v>27.330311639999898</v>
      </c>
      <c r="F3787">
        <v>18.309999999999999</v>
      </c>
      <c r="G3787">
        <v>5.8673928676235203</v>
      </c>
      <c r="H3787">
        <v>-6.6696742305254304</v>
      </c>
      <c r="I3787">
        <v>10.7204686507572</v>
      </c>
      <c r="J3787">
        <v>-3.8085749335660202</v>
      </c>
      <c r="K3787">
        <v>18.051694828077601</v>
      </c>
      <c r="L3787">
        <v>17.071533029624501</v>
      </c>
      <c r="M3787">
        <v>54.032342829768197</v>
      </c>
      <c r="N3787">
        <v>1.1955149206647799</v>
      </c>
      <c r="O3787">
        <v>44.511196067722501</v>
      </c>
      <c r="P3787">
        <v>48.259109311740801</v>
      </c>
      <c r="Q3787">
        <v>8.2975727845625999E-2</v>
      </c>
    </row>
    <row r="3788" spans="1:17" hidden="1" x14ac:dyDescent="0.3">
      <c r="A3788" t="s">
        <v>7739</v>
      </c>
      <c r="B3788" t="s">
        <v>7740</v>
      </c>
      <c r="C3788" t="str">
        <f>IFERROR(VLOOKUP(Table1[[#This Row],[Ticker]],[1]!Table1[[Symbol]:[Industry]],2,FALSE),"-")</f>
        <v>-</v>
      </c>
      <c r="D3788" t="s">
        <v>557</v>
      </c>
      <c r="E3788">
        <v>27.2332863</v>
      </c>
      <c r="F3788">
        <v>15.45</v>
      </c>
      <c r="G3788">
        <v>21.332890970142198</v>
      </c>
      <c r="H3788">
        <v>-4.77763193781536</v>
      </c>
      <c r="I3788">
        <v>-0.98650186283327501</v>
      </c>
      <c r="J3788">
        <v>-1.0507150328489701</v>
      </c>
      <c r="K3788">
        <v>15.4091580734963</v>
      </c>
      <c r="L3788">
        <v>14.0921704855378</v>
      </c>
      <c r="M3788">
        <v>99.999999954906997</v>
      </c>
      <c r="N3788">
        <v>0</v>
      </c>
      <c r="O3788">
        <v>4.9190938511326898</v>
      </c>
      <c r="P3788">
        <v>54.6546546546546</v>
      </c>
    </row>
    <row r="3789" spans="1:17" hidden="1" x14ac:dyDescent="0.3">
      <c r="A3789" t="s">
        <v>7741</v>
      </c>
      <c r="B3789" t="s">
        <v>7742</v>
      </c>
      <c r="C3789" t="str">
        <f>IFERROR(VLOOKUP(Table1[[#This Row],[Ticker]],[1]!Table1[[Symbol]:[Industry]],2,FALSE),"-")</f>
        <v>-</v>
      </c>
      <c r="D3789" t="s">
        <v>46</v>
      </c>
      <c r="E3789">
        <v>27.228149999999999</v>
      </c>
      <c r="F3789">
        <v>37.35</v>
      </c>
      <c r="G3789">
        <v>-71.064700296320794</v>
      </c>
      <c r="H3789">
        <v>3.4002733706494799</v>
      </c>
      <c r="I3789">
        <v>-49.324575946377003</v>
      </c>
      <c r="J3789">
        <v>7.7515937694598298</v>
      </c>
      <c r="K3789">
        <v>36.796115731574197</v>
      </c>
      <c r="M3789">
        <v>62.961453482482497</v>
      </c>
      <c r="N3789">
        <v>1.8887573964497</v>
      </c>
      <c r="O3789">
        <v>100.53547523427</v>
      </c>
      <c r="P3789">
        <v>18.571428571428498</v>
      </c>
    </row>
    <row r="3790" spans="1:17" hidden="1" x14ac:dyDescent="0.3">
      <c r="A3790" t="s">
        <v>7743</v>
      </c>
      <c r="B3790" t="s">
        <v>7744</v>
      </c>
      <c r="C3790" t="str">
        <f>IFERROR(VLOOKUP(Table1[[#This Row],[Ticker]],[1]!Table1[[Symbol]:[Industry]],2,FALSE),"-")</f>
        <v>-</v>
      </c>
      <c r="D3790" t="s">
        <v>21</v>
      </c>
      <c r="E3790">
        <v>27.180761400000002</v>
      </c>
      <c r="F3790">
        <v>2.46</v>
      </c>
      <c r="G3790">
        <v>160.37654817369099</v>
      </c>
      <c r="H3790">
        <v>7.2759394907560404</v>
      </c>
      <c r="I3790">
        <v>26.937372737171501</v>
      </c>
      <c r="J3790">
        <v>-8.4307888335869894</v>
      </c>
      <c r="K3790">
        <v>2.5142031546074799</v>
      </c>
      <c r="L3790">
        <v>2.0341160792536401</v>
      </c>
      <c r="M3790">
        <v>42.774334532475798</v>
      </c>
      <c r="N3790">
        <v>0.65698563371091301</v>
      </c>
      <c r="O3790">
        <v>49.1869918699187</v>
      </c>
      <c r="P3790">
        <v>192.85714285714201</v>
      </c>
      <c r="Q3790">
        <v>8.4633226375328996E-2</v>
      </c>
    </row>
    <row r="3791" spans="1:17" hidden="1" x14ac:dyDescent="0.3">
      <c r="A3791" t="s">
        <v>7745</v>
      </c>
      <c r="B3791" t="s">
        <v>7746</v>
      </c>
      <c r="C3791" t="str">
        <f>IFERROR(VLOOKUP(Table1[[#This Row],[Ticker]],[1]!Table1[[Symbol]:[Industry]],2,FALSE),"-")</f>
        <v>-</v>
      </c>
      <c r="E3791">
        <v>27.1374</v>
      </c>
      <c r="F3791">
        <v>87.54</v>
      </c>
      <c r="G3791">
        <v>239.23207906350001</v>
      </c>
      <c r="H3791">
        <v>-9.5943412302279896</v>
      </c>
      <c r="I3791">
        <v>212.47772909645599</v>
      </c>
      <c r="J3791">
        <v>-6.9206697172203597</v>
      </c>
      <c r="K3791">
        <v>86.137608035919101</v>
      </c>
      <c r="L3791">
        <v>57.6771970822778</v>
      </c>
      <c r="M3791">
        <v>35.232660793231901</v>
      </c>
      <c r="N3791">
        <v>0.47043462016549098</v>
      </c>
      <c r="O3791">
        <v>16.141192597669601</v>
      </c>
      <c r="P3791">
        <v>289.06666666666598</v>
      </c>
      <c r="Q3791">
        <v>0.12885699791580299</v>
      </c>
    </row>
    <row r="3792" spans="1:17" hidden="1" x14ac:dyDescent="0.3">
      <c r="A3792" t="s">
        <v>7747</v>
      </c>
      <c r="B3792" t="s">
        <v>7748</v>
      </c>
      <c r="C3792" t="str">
        <f>IFERROR(VLOOKUP(Table1[[#This Row],[Ticker]],[1]!Table1[[Symbol]:[Industry]],2,FALSE),"-")</f>
        <v>-</v>
      </c>
      <c r="E3792">
        <v>27.094000000000001</v>
      </c>
      <c r="F3792">
        <v>21.85</v>
      </c>
      <c r="G3792">
        <v>20.330036545784399</v>
      </c>
      <c r="H3792">
        <v>-3.13289509571011</v>
      </c>
      <c r="I3792">
        <v>-27.963311358147699</v>
      </c>
      <c r="J3792">
        <v>-0.39924923480337299</v>
      </c>
      <c r="K3792">
        <v>21.412415149781001</v>
      </c>
      <c r="L3792">
        <v>21.306442617757298</v>
      </c>
      <c r="M3792">
        <v>56.317790486243197</v>
      </c>
      <c r="N3792">
        <v>2.08291395881235</v>
      </c>
      <c r="O3792">
        <v>47.643020594965598</v>
      </c>
      <c r="P3792">
        <v>80.429397192402902</v>
      </c>
      <c r="Q3792">
        <v>9.9200536398646996E-2</v>
      </c>
    </row>
    <row r="3793" spans="1:17" hidden="1" x14ac:dyDescent="0.3">
      <c r="A3793" t="s">
        <v>7749</v>
      </c>
      <c r="B3793" t="s">
        <v>7750</v>
      </c>
      <c r="C3793" t="str">
        <f>IFERROR(VLOOKUP(Table1[[#This Row],[Ticker]],[1]!Table1[[Symbol]:[Industry]],2,FALSE),"-")</f>
        <v>-</v>
      </c>
      <c r="E3793">
        <v>27.082000000000001</v>
      </c>
      <c r="F3793">
        <v>22</v>
      </c>
      <c r="G3793">
        <v>154.58481361584799</v>
      </c>
      <c r="H3793">
        <v>59.273723269031997</v>
      </c>
      <c r="I3793">
        <v>70.403168485879505</v>
      </c>
      <c r="J3793">
        <v>8.9971318571031809</v>
      </c>
      <c r="K3793">
        <v>17.218527034013899</v>
      </c>
      <c r="L3793">
        <v>13.4840056310839</v>
      </c>
      <c r="M3793">
        <v>69.5926121934977</v>
      </c>
      <c r="N3793">
        <v>1.47256347256347</v>
      </c>
      <c r="O3793">
        <v>9.7727272727272592</v>
      </c>
      <c r="P3793">
        <v>249.20634920634899</v>
      </c>
    </row>
    <row r="3794" spans="1:17" hidden="1" x14ac:dyDescent="0.3">
      <c r="A3794" t="s">
        <v>7751</v>
      </c>
      <c r="B3794" t="s">
        <v>7752</v>
      </c>
      <c r="C3794" t="str">
        <f>IFERROR(VLOOKUP(Table1[[#This Row],[Ticker]],[1]!Table1[[Symbol]:[Industry]],2,FALSE),"-")</f>
        <v>-</v>
      </c>
      <c r="D3794" t="s">
        <v>140</v>
      </c>
      <c r="E3794">
        <v>27.051759100000002</v>
      </c>
      <c r="F3794">
        <v>83.29</v>
      </c>
      <c r="G3794">
        <v>21.745965749324199</v>
      </c>
      <c r="H3794">
        <v>4.81447332534254</v>
      </c>
      <c r="I3794">
        <v>-16.670893761051399</v>
      </c>
      <c r="J3794">
        <v>-3.0740064103339702</v>
      </c>
      <c r="K3794">
        <v>73.6759151864904</v>
      </c>
      <c r="L3794">
        <v>64.742991036052302</v>
      </c>
      <c r="M3794">
        <v>61.009116355604803</v>
      </c>
      <c r="N3794">
        <v>1.2091219360843899</v>
      </c>
      <c r="O3794">
        <v>33.1972625765397</v>
      </c>
      <c r="P3794">
        <v>101.719544683942</v>
      </c>
      <c r="Q3794">
        <v>2.4984568109055E-2</v>
      </c>
    </row>
    <row r="3795" spans="1:17" hidden="1" x14ac:dyDescent="0.3">
      <c r="A3795" t="s">
        <v>7753</v>
      </c>
      <c r="B3795" t="s">
        <v>7754</v>
      </c>
      <c r="C3795" t="str">
        <f>IFERROR(VLOOKUP(Table1[[#This Row],[Ticker]],[1]!Table1[[Symbol]:[Industry]],2,FALSE),"-")</f>
        <v>-</v>
      </c>
      <c r="D3795" t="s">
        <v>49</v>
      </c>
      <c r="E3795">
        <v>26.995099679999999</v>
      </c>
      <c r="F3795">
        <v>45.6</v>
      </c>
      <c r="G3795">
        <v>-25.669963454215502</v>
      </c>
      <c r="H3795">
        <v>-4.77763193781536</v>
      </c>
      <c r="I3795">
        <v>-11.2648744538396</v>
      </c>
      <c r="J3795">
        <v>-1.0507150328489701</v>
      </c>
      <c r="K3795">
        <v>45.600000108307903</v>
      </c>
      <c r="L3795">
        <v>45.602085256910598</v>
      </c>
      <c r="M3795">
        <v>0</v>
      </c>
      <c r="O3795">
        <v>5.26315789473683</v>
      </c>
      <c r="P3795">
        <v>0</v>
      </c>
    </row>
    <row r="3796" spans="1:17" hidden="1" x14ac:dyDescent="0.3">
      <c r="A3796" t="s">
        <v>7755</v>
      </c>
      <c r="B3796" t="s">
        <v>7756</v>
      </c>
      <c r="C3796" t="str">
        <f>IFERROR(VLOOKUP(Table1[[#This Row],[Ticker]],[1]!Table1[[Symbol]:[Industry]],2,FALSE),"-")</f>
        <v>-</v>
      </c>
      <c r="D3796" t="s">
        <v>130</v>
      </c>
      <c r="E3796">
        <v>26.974223639999899</v>
      </c>
      <c r="F3796">
        <v>19.600000000000001</v>
      </c>
      <c r="G3796">
        <v>1.5201728209304599</v>
      </c>
      <c r="H3796">
        <v>-8.3042019861245393</v>
      </c>
      <c r="I3796">
        <v>-36.598207787173003</v>
      </c>
      <c r="J3796">
        <v>-3.1585581701038699</v>
      </c>
      <c r="K3796">
        <v>20.6102544026317</v>
      </c>
      <c r="L3796">
        <v>21.220838636633101</v>
      </c>
      <c r="M3796">
        <v>44.119887174611399</v>
      </c>
      <c r="N3796">
        <v>0.85569869897940298</v>
      </c>
      <c r="O3796">
        <v>90.663265306122398</v>
      </c>
      <c r="P3796">
        <v>56.175298804780802</v>
      </c>
      <c r="Q3796">
        <v>0.110692087410953</v>
      </c>
    </row>
    <row r="3797" spans="1:17" hidden="1" x14ac:dyDescent="0.3">
      <c r="A3797" t="s">
        <v>7757</v>
      </c>
      <c r="B3797" t="s">
        <v>7758</v>
      </c>
      <c r="C3797" t="str">
        <f>IFERROR(VLOOKUP(Table1[[#This Row],[Ticker]],[1]!Table1[[Symbol]:[Industry]],2,FALSE),"-")</f>
        <v>-</v>
      </c>
      <c r="D3797" t="s">
        <v>713</v>
      </c>
      <c r="E3797">
        <v>26.973934176</v>
      </c>
      <c r="F3797">
        <v>133.99</v>
      </c>
      <c r="G3797">
        <v>20.209187335114901</v>
      </c>
      <c r="H3797">
        <v>-1.4908418530962</v>
      </c>
      <c r="I3797">
        <v>8.2729968995370502</v>
      </c>
      <c r="J3797">
        <v>-0.62359276910100103</v>
      </c>
      <c r="K3797">
        <v>125.847517408722</v>
      </c>
      <c r="L3797">
        <v>114.893432071771</v>
      </c>
      <c r="M3797">
        <v>49.068310851650402</v>
      </c>
      <c r="N3797">
        <v>1.6048379185717001</v>
      </c>
      <c r="O3797">
        <v>0.21643406224345299</v>
      </c>
      <c r="P3797">
        <v>56.347724620770101</v>
      </c>
    </row>
    <row r="3798" spans="1:17" hidden="1" x14ac:dyDescent="0.3">
      <c r="A3798" t="s">
        <v>7759</v>
      </c>
      <c r="B3798" t="s">
        <v>7760</v>
      </c>
      <c r="C3798" t="str">
        <f>IFERROR(VLOOKUP(Table1[[#This Row],[Ticker]],[1]!Table1[[Symbol]:[Industry]],2,FALSE),"-")</f>
        <v>-</v>
      </c>
      <c r="D3798" t="s">
        <v>713</v>
      </c>
      <c r="E3798">
        <v>26.947385721</v>
      </c>
      <c r="F3798">
        <v>40.020000000000003</v>
      </c>
      <c r="G3798">
        <v>2.00590191506187</v>
      </c>
      <c r="H3798">
        <v>10.054903947352001</v>
      </c>
      <c r="I3798">
        <v>-5.2825116986160303</v>
      </c>
      <c r="J3798">
        <v>3.8875565720892702</v>
      </c>
      <c r="K3798">
        <v>36.521495113631602</v>
      </c>
      <c r="L3798">
        <v>34.975826201269903</v>
      </c>
      <c r="N3798">
        <v>0.44751583622992402</v>
      </c>
      <c r="O3798">
        <v>10.9945027486256</v>
      </c>
      <c r="P3798">
        <v>35.134222522370401</v>
      </c>
    </row>
    <row r="3799" spans="1:17" hidden="1" x14ac:dyDescent="0.3">
      <c r="A3799" t="s">
        <v>7761</v>
      </c>
      <c r="B3799" t="s">
        <v>7762</v>
      </c>
      <c r="C3799" t="str">
        <f>IFERROR(VLOOKUP(Table1[[#This Row],[Ticker]],[1]!Table1[[Symbol]:[Industry]],2,FALSE),"-")</f>
        <v>-</v>
      </c>
      <c r="E3799">
        <v>26.9344</v>
      </c>
      <c r="F3799">
        <v>76</v>
      </c>
      <c r="G3799">
        <v>47.057309273057101</v>
      </c>
      <c r="H3799">
        <v>15.8330550850853</v>
      </c>
      <c r="I3799">
        <v>20.909038589638499</v>
      </c>
      <c r="J3799">
        <v>4.2826183004843497</v>
      </c>
      <c r="K3799">
        <v>70.975832659205295</v>
      </c>
      <c r="L3799">
        <v>61.635725896394497</v>
      </c>
      <c r="M3799">
        <v>63.166718695714003</v>
      </c>
      <c r="N3799">
        <v>0.65886588658865897</v>
      </c>
      <c r="O3799">
        <v>3.9473684210526301</v>
      </c>
      <c r="P3799">
        <v>130.30303030303</v>
      </c>
      <c r="Q3799">
        <v>5.9757418174792999E-2</v>
      </c>
    </row>
    <row r="3800" spans="1:17" hidden="1" x14ac:dyDescent="0.3">
      <c r="A3800" t="s">
        <v>7763</v>
      </c>
      <c r="B3800" t="s">
        <v>7764</v>
      </c>
      <c r="C3800" t="str">
        <f>IFERROR(VLOOKUP(Table1[[#This Row],[Ticker]],[1]!Table1[[Symbol]:[Industry]],2,FALSE),"-")</f>
        <v>-</v>
      </c>
      <c r="E3800">
        <v>26.861449759999999</v>
      </c>
      <c r="F3800">
        <v>39.1</v>
      </c>
      <c r="G3800">
        <v>-42.918640702892702</v>
      </c>
      <c r="H3800">
        <v>-30.233573577285501</v>
      </c>
      <c r="I3800">
        <v>-28.513551702516899</v>
      </c>
      <c r="J3800">
        <v>-12.800715032848901</v>
      </c>
      <c r="M3800">
        <v>32.515213207058302</v>
      </c>
      <c r="O3800">
        <v>54.194373401534499</v>
      </c>
      <c r="P3800">
        <v>6.1058344640434203</v>
      </c>
    </row>
    <row r="3801" spans="1:17" hidden="1" x14ac:dyDescent="0.3">
      <c r="A3801" t="s">
        <v>7765</v>
      </c>
      <c r="B3801" t="s">
        <v>7766</v>
      </c>
      <c r="C3801" t="str">
        <f>IFERROR(VLOOKUP(Table1[[#This Row],[Ticker]],[1]!Table1[[Symbol]:[Industry]],2,FALSE),"-")</f>
        <v>-</v>
      </c>
      <c r="D3801" t="s">
        <v>21</v>
      </c>
      <c r="E3801">
        <v>26.848993122</v>
      </c>
      <c r="F3801">
        <v>17.37</v>
      </c>
      <c r="G3801">
        <v>-10.254681062188901</v>
      </c>
      <c r="H3801">
        <v>-9.5580655120232496</v>
      </c>
      <c r="I3801">
        <v>-18.377173919080299</v>
      </c>
      <c r="J3801">
        <v>-4.3802861389437799</v>
      </c>
      <c r="K3801">
        <v>16.853399226775501</v>
      </c>
      <c r="L3801">
        <v>16.662374588139901</v>
      </c>
      <c r="M3801">
        <v>54.289054039952802</v>
      </c>
      <c r="N3801">
        <v>1.1120147646580401</v>
      </c>
      <c r="O3801">
        <v>33.851468048359202</v>
      </c>
      <c r="P3801">
        <v>44.75</v>
      </c>
      <c r="Q3801">
        <v>4.4589619492834999E-2</v>
      </c>
    </row>
    <row r="3802" spans="1:17" hidden="1" x14ac:dyDescent="0.3">
      <c r="A3802" t="s">
        <v>7767</v>
      </c>
      <c r="B3802" t="s">
        <v>7768</v>
      </c>
      <c r="C3802" t="str">
        <f>IFERROR(VLOOKUP(Table1[[#This Row],[Ticker]],[1]!Table1[[Symbol]:[Industry]],2,FALSE),"-")</f>
        <v>-</v>
      </c>
      <c r="D3802" t="s">
        <v>647</v>
      </c>
      <c r="E3802">
        <v>26.798039791000001</v>
      </c>
      <c r="F3802">
        <v>3.79</v>
      </c>
      <c r="G3802">
        <v>-81.342478074098594</v>
      </c>
      <c r="H3802">
        <v>-2.0602406334675401</v>
      </c>
      <c r="I3802">
        <v>-14.085387274352501</v>
      </c>
      <c r="J3802">
        <v>0.28976754087755702</v>
      </c>
      <c r="K3802">
        <v>3.5946446413865898</v>
      </c>
      <c r="M3802">
        <v>71.609236623061193</v>
      </c>
      <c r="N3802">
        <v>1.69701801810126</v>
      </c>
      <c r="O3802">
        <v>137.46701846965701</v>
      </c>
      <c r="P3802">
        <v>28.4745762711864</v>
      </c>
    </row>
    <row r="3803" spans="1:17" hidden="1" x14ac:dyDescent="0.3">
      <c r="A3803" t="s">
        <v>7769</v>
      </c>
      <c r="B3803" t="s">
        <v>7770</v>
      </c>
      <c r="C3803" t="str">
        <f>IFERROR(VLOOKUP(Table1[[#This Row],[Ticker]],[1]!Table1[[Symbol]:[Industry]],2,FALSE),"-")</f>
        <v>-</v>
      </c>
      <c r="D3803" t="s">
        <v>393</v>
      </c>
      <c r="E3803">
        <v>26.760405375000001</v>
      </c>
      <c r="F3803">
        <v>36.450000000000003</v>
      </c>
      <c r="G3803">
        <v>-62.001841183473097</v>
      </c>
      <c r="H3803">
        <v>12.559829362494201</v>
      </c>
      <c r="I3803">
        <v>-6.3727881229044296</v>
      </c>
      <c r="J3803">
        <v>7.8573309441625199</v>
      </c>
      <c r="K3803">
        <v>34.176393441252799</v>
      </c>
      <c r="L3803">
        <v>38.255732336680197</v>
      </c>
      <c r="M3803">
        <v>55.658413658776198</v>
      </c>
      <c r="N3803">
        <v>2.55825057295645</v>
      </c>
      <c r="O3803">
        <v>61.8655692729766</v>
      </c>
      <c r="P3803">
        <v>27.225130890052299</v>
      </c>
    </row>
    <row r="3804" spans="1:17" hidden="1" x14ac:dyDescent="0.3">
      <c r="A3804" t="s">
        <v>7771</v>
      </c>
      <c r="B3804" t="s">
        <v>7772</v>
      </c>
      <c r="C3804" t="str">
        <f>IFERROR(VLOOKUP(Table1[[#This Row],[Ticker]],[1]!Table1[[Symbol]:[Industry]],2,FALSE),"-")</f>
        <v>-</v>
      </c>
      <c r="D3804" t="s">
        <v>2946</v>
      </c>
      <c r="E3804">
        <v>26.753200079999999</v>
      </c>
      <c r="F3804">
        <v>21.2</v>
      </c>
      <c r="G3804">
        <v>-10.0144921649414</v>
      </c>
      <c r="H3804">
        <v>-12.8449313338464</v>
      </c>
      <c r="I3804">
        <v>-32.101319562129397</v>
      </c>
      <c r="J3804">
        <v>-7.3803853625193101</v>
      </c>
      <c r="K3804">
        <v>22.243120239590201</v>
      </c>
      <c r="L3804">
        <v>22.5628136714855</v>
      </c>
      <c r="M3804">
        <v>41.281008438895803</v>
      </c>
      <c r="N3804">
        <v>1.3549789501480001</v>
      </c>
      <c r="O3804">
        <v>81.603773584905596</v>
      </c>
      <c r="P3804">
        <v>34.945894334818497</v>
      </c>
      <c r="Q3804">
        <v>9.3920717939123002E-2</v>
      </c>
    </row>
    <row r="3805" spans="1:17" hidden="1" x14ac:dyDescent="0.3">
      <c r="A3805" t="s">
        <v>7773</v>
      </c>
      <c r="B3805" t="s">
        <v>7774</v>
      </c>
      <c r="C3805" t="str">
        <f>IFERROR(VLOOKUP(Table1[[#This Row],[Ticker]],[1]!Table1[[Symbol]:[Industry]],2,FALSE),"-")</f>
        <v>-</v>
      </c>
      <c r="D3805" t="s">
        <v>21</v>
      </c>
      <c r="E3805">
        <v>26.740046795000001</v>
      </c>
      <c r="F3805">
        <v>371.25</v>
      </c>
      <c r="G3805">
        <v>49.077035839735899</v>
      </c>
      <c r="H3805">
        <v>3.7336508124496701</v>
      </c>
      <c r="I3805">
        <v>-4.2301332112276198</v>
      </c>
      <c r="J3805">
        <v>-2.9000301013421201</v>
      </c>
      <c r="K3805">
        <v>346.45906485475899</v>
      </c>
      <c r="L3805">
        <v>316.39838531706903</v>
      </c>
      <c r="M3805">
        <v>74.284915173060398</v>
      </c>
      <c r="N3805">
        <v>1.77194775498891</v>
      </c>
      <c r="O3805">
        <v>7.4747474747474696</v>
      </c>
      <c r="P3805">
        <v>78.528492426063906</v>
      </c>
      <c r="Q3805">
        <v>2.0518194718030999E-2</v>
      </c>
    </row>
    <row r="3806" spans="1:17" hidden="1" x14ac:dyDescent="0.3">
      <c r="A3806" t="s">
        <v>7775</v>
      </c>
      <c r="B3806" t="s">
        <v>7776</v>
      </c>
      <c r="C3806" t="str">
        <f>IFERROR(VLOOKUP(Table1[[#This Row],[Ticker]],[1]!Table1[[Symbol]:[Industry]],2,FALSE),"-")</f>
        <v>-</v>
      </c>
      <c r="E3806">
        <v>26.73555</v>
      </c>
      <c r="F3806">
        <v>65.05</v>
      </c>
      <c r="G3806">
        <v>-15.4083600786881</v>
      </c>
      <c r="H3806">
        <v>4.9767578368085097E-3</v>
      </c>
      <c r="I3806">
        <v>-9.8302884566464908</v>
      </c>
      <c r="J3806">
        <v>-3.1444650328489798</v>
      </c>
      <c r="K3806">
        <v>60.470294217265703</v>
      </c>
      <c r="L3806">
        <v>60.926179257369597</v>
      </c>
      <c r="M3806">
        <v>64.718227278005202</v>
      </c>
      <c r="N3806">
        <v>2.1927364541756398</v>
      </c>
      <c r="O3806">
        <v>12.0676402767102</v>
      </c>
      <c r="P3806">
        <v>33.710174717368901</v>
      </c>
      <c r="Q3806">
        <v>3.2425782217183001E-2</v>
      </c>
    </row>
    <row r="3807" spans="1:17" hidden="1" x14ac:dyDescent="0.3">
      <c r="A3807" t="s">
        <v>7777</v>
      </c>
      <c r="B3807" t="s">
        <v>7778</v>
      </c>
      <c r="C3807" t="str">
        <f>IFERROR(VLOOKUP(Table1[[#This Row],[Ticker]],[1]!Table1[[Symbol]:[Industry]],2,FALSE),"-")</f>
        <v>-</v>
      </c>
      <c r="D3807" t="s">
        <v>647</v>
      </c>
      <c r="E3807">
        <v>26.704765999999999</v>
      </c>
      <c r="F3807">
        <v>22.03</v>
      </c>
      <c r="G3807">
        <v>-18.8878566721087</v>
      </c>
      <c r="H3807">
        <v>-5.1333455883266899</v>
      </c>
      <c r="I3807">
        <v>-29.490561165049701</v>
      </c>
      <c r="J3807">
        <v>-14.6923335299588</v>
      </c>
      <c r="K3807">
        <v>21.998516753327198</v>
      </c>
      <c r="L3807">
        <v>23.945694538879799</v>
      </c>
      <c r="M3807">
        <v>41.053299038172803</v>
      </c>
      <c r="N3807">
        <v>1.3832792601178601</v>
      </c>
      <c r="O3807">
        <v>93.645029505220094</v>
      </c>
      <c r="P3807">
        <v>33.434282253179802</v>
      </c>
      <c r="Q3807">
        <v>-7.3395121868423993E-2</v>
      </c>
    </row>
    <row r="3808" spans="1:17" hidden="1" x14ac:dyDescent="0.3">
      <c r="A3808" t="s">
        <v>7779</v>
      </c>
      <c r="B3808" t="s">
        <v>7780</v>
      </c>
      <c r="C3808" t="str">
        <f>IFERROR(VLOOKUP(Table1[[#This Row],[Ticker]],[1]!Table1[[Symbol]:[Industry]],2,FALSE),"-")</f>
        <v>-</v>
      </c>
      <c r="D3808" t="s">
        <v>62</v>
      </c>
      <c r="E3808">
        <v>26.6910615</v>
      </c>
      <c r="F3808">
        <v>41</v>
      </c>
      <c r="G3808">
        <v>-21.846210605393001</v>
      </c>
      <c r="H3808">
        <v>-7.1502767389319102</v>
      </c>
      <c r="I3808">
        <v>-19.644762721996099</v>
      </c>
      <c r="J3808">
        <v>-0.161291955925908</v>
      </c>
      <c r="K3808">
        <v>42.260054660582199</v>
      </c>
      <c r="L3808">
        <v>43.641846043955397</v>
      </c>
      <c r="M3808">
        <v>45.315327488090098</v>
      </c>
      <c r="N3808">
        <v>1.32346025114862</v>
      </c>
      <c r="O3808">
        <v>70.731707317073102</v>
      </c>
      <c r="P3808">
        <v>30.990415335463201</v>
      </c>
      <c r="Q3808">
        <v>-1.1871296630080999E-2</v>
      </c>
    </row>
    <row r="3809" spans="1:17" hidden="1" x14ac:dyDescent="0.3">
      <c r="A3809" t="s">
        <v>7781</v>
      </c>
      <c r="B3809" t="s">
        <v>7782</v>
      </c>
      <c r="C3809" t="str">
        <f>IFERROR(VLOOKUP(Table1[[#This Row],[Ticker]],[1]!Table1[[Symbol]:[Industry]],2,FALSE),"-")</f>
        <v>-</v>
      </c>
      <c r="D3809" t="s">
        <v>1103</v>
      </c>
      <c r="E3809">
        <v>26.668040000000001</v>
      </c>
      <c r="F3809">
        <v>66.010000000000005</v>
      </c>
      <c r="G3809">
        <v>-1.0992897421943999</v>
      </c>
      <c r="H3809">
        <v>1.11299306218462</v>
      </c>
      <c r="I3809">
        <v>-1.3947013513097199</v>
      </c>
      <c r="J3809">
        <v>-1.3742920294661201</v>
      </c>
      <c r="K3809">
        <v>64.429332233214495</v>
      </c>
      <c r="L3809">
        <v>59.961633840425698</v>
      </c>
      <c r="M3809">
        <v>49.8219573806958</v>
      </c>
      <c r="N3809">
        <v>2.1080365155948999</v>
      </c>
      <c r="O3809">
        <v>14.6644447810937</v>
      </c>
      <c r="P3809">
        <v>41.470210030004303</v>
      </c>
      <c r="Q3809">
        <v>5.2341187268207003E-2</v>
      </c>
    </row>
    <row r="3810" spans="1:17" hidden="1" x14ac:dyDescent="0.3">
      <c r="A3810" t="s">
        <v>7783</v>
      </c>
      <c r="B3810" t="s">
        <v>7784</v>
      </c>
      <c r="C3810" t="str">
        <f>IFERROR(VLOOKUP(Table1[[#This Row],[Ticker]],[1]!Table1[[Symbol]:[Industry]],2,FALSE),"-")</f>
        <v>-</v>
      </c>
      <c r="D3810" t="s">
        <v>647</v>
      </c>
      <c r="E3810">
        <v>26.583952499999999</v>
      </c>
      <c r="F3810">
        <v>42.7</v>
      </c>
      <c r="G3810">
        <v>29.320962135621102</v>
      </c>
      <c r="H3810">
        <v>-5.9404226354897798</v>
      </c>
      <c r="I3810">
        <v>-17.624523576646698</v>
      </c>
      <c r="J3810">
        <v>-2.4428264017584902</v>
      </c>
      <c r="K3810">
        <v>44.1018766638785</v>
      </c>
      <c r="L3810">
        <v>43.3037640352604</v>
      </c>
      <c r="M3810">
        <v>42.550485490600998</v>
      </c>
      <c r="N3810">
        <v>1.1787130944051101</v>
      </c>
      <c r="O3810">
        <v>51.7564402810304</v>
      </c>
      <c r="P3810">
        <v>63.538873994638003</v>
      </c>
      <c r="Q3810">
        <v>5.7189941014896002E-2</v>
      </c>
    </row>
    <row r="3811" spans="1:17" hidden="1" x14ac:dyDescent="0.3">
      <c r="A3811" t="s">
        <v>7785</v>
      </c>
      <c r="B3811" t="s">
        <v>7786</v>
      </c>
      <c r="C3811" t="str">
        <f>IFERROR(VLOOKUP(Table1[[#This Row],[Ticker]],[1]!Table1[[Symbol]:[Industry]],2,FALSE),"-")</f>
        <v>-</v>
      </c>
      <c r="D3811" t="s">
        <v>288</v>
      </c>
      <c r="E3811">
        <v>26.5794</v>
      </c>
      <c r="F3811">
        <v>31</v>
      </c>
      <c r="G3811">
        <v>-67.454001012900903</v>
      </c>
      <c r="H3811">
        <v>-3.9646238077340601</v>
      </c>
      <c r="I3811">
        <v>-39.255582932353001</v>
      </c>
      <c r="J3811">
        <v>2.2826183004843501</v>
      </c>
      <c r="K3811">
        <v>31.554552863325199</v>
      </c>
      <c r="M3811">
        <v>44.1926522255511</v>
      </c>
      <c r="N3811">
        <v>1.2320402298850499</v>
      </c>
      <c r="O3811">
        <v>88.870967741935402</v>
      </c>
      <c r="P3811">
        <v>26.530612244897899</v>
      </c>
    </row>
    <row r="3812" spans="1:17" hidden="1" x14ac:dyDescent="0.3">
      <c r="A3812" t="s">
        <v>7787</v>
      </c>
      <c r="B3812" t="s">
        <v>7788</v>
      </c>
      <c r="C3812" t="str">
        <f>IFERROR(VLOOKUP(Table1[[#This Row],[Ticker]],[1]!Table1[[Symbol]:[Industry]],2,FALSE),"-")</f>
        <v>-</v>
      </c>
      <c r="D3812" t="s">
        <v>193</v>
      </c>
      <c r="E3812">
        <v>26.560932000000001</v>
      </c>
      <c r="F3812">
        <v>15</v>
      </c>
      <c r="G3812">
        <v>-9.3908936867736905</v>
      </c>
      <c r="H3812">
        <v>-9.5425222199470205</v>
      </c>
      <c r="I3812">
        <v>-23.029580336192598</v>
      </c>
      <c r="J3812">
        <v>-4.9114745265198696</v>
      </c>
      <c r="K3812">
        <v>16.149609108993701</v>
      </c>
      <c r="L3812">
        <v>16.097088400789001</v>
      </c>
      <c r="M3812">
        <v>33.654797778685598</v>
      </c>
      <c r="N3812">
        <v>1.8250863060989599</v>
      </c>
      <c r="O3812">
        <v>78.3333333333333</v>
      </c>
      <c r="P3812">
        <v>25.104253544620502</v>
      </c>
      <c r="Q3812">
        <v>1.6515554487747001E-2</v>
      </c>
    </row>
    <row r="3813" spans="1:17" hidden="1" x14ac:dyDescent="0.3">
      <c r="A3813" t="s">
        <v>7789</v>
      </c>
      <c r="B3813" t="s">
        <v>7790</v>
      </c>
      <c r="C3813" t="str">
        <f>IFERROR(VLOOKUP(Table1[[#This Row],[Ticker]],[1]!Table1[[Symbol]:[Industry]],2,FALSE),"-")</f>
        <v>-</v>
      </c>
      <c r="D3813" t="s">
        <v>409</v>
      </c>
      <c r="E3813">
        <v>26.53</v>
      </c>
      <c r="F3813">
        <v>379</v>
      </c>
      <c r="G3813">
        <v>16.945276432896399</v>
      </c>
      <c r="H3813">
        <v>8.14618704360044</v>
      </c>
      <c r="I3813">
        <v>15.068458879493599</v>
      </c>
      <c r="J3813">
        <v>-7.4036562093195597</v>
      </c>
      <c r="K3813">
        <v>393.77516398556998</v>
      </c>
      <c r="L3813">
        <v>370.924100630753</v>
      </c>
      <c r="M3813">
        <v>38.199238804957098</v>
      </c>
      <c r="N3813">
        <v>1.55152899641763</v>
      </c>
      <c r="O3813">
        <v>40.369393139841598</v>
      </c>
      <c r="P3813">
        <v>88.651070184171203</v>
      </c>
      <c r="Q3813">
        <v>0.113348858209966</v>
      </c>
    </row>
    <row r="3814" spans="1:17" hidden="1" x14ac:dyDescent="0.3">
      <c r="A3814" t="s">
        <v>7791</v>
      </c>
      <c r="B3814" t="s">
        <v>7792</v>
      </c>
      <c r="C3814" t="str">
        <f>IFERROR(VLOOKUP(Table1[[#This Row],[Ticker]],[1]!Table1[[Symbol]:[Industry]],2,FALSE),"-")</f>
        <v>-</v>
      </c>
      <c r="E3814">
        <v>26.488324169999999</v>
      </c>
      <c r="F3814">
        <v>65.099999999999994</v>
      </c>
      <c r="G3814">
        <v>-15.387056457772999</v>
      </c>
      <c r="H3814">
        <v>-13.264716808664</v>
      </c>
      <c r="I3814">
        <v>-27.696196661798599</v>
      </c>
      <c r="J3814">
        <v>-11.4812264457354</v>
      </c>
      <c r="K3814">
        <v>68.555818383062004</v>
      </c>
      <c r="L3814">
        <v>72.355600262609897</v>
      </c>
      <c r="M3814">
        <v>48.8160956025649</v>
      </c>
      <c r="N3814">
        <v>1.2204234122042299</v>
      </c>
      <c r="O3814">
        <v>82.043010752688204</v>
      </c>
      <c r="P3814">
        <v>10.3389830508474</v>
      </c>
    </row>
    <row r="3815" spans="1:17" hidden="1" x14ac:dyDescent="0.3">
      <c r="A3815" t="s">
        <v>7793</v>
      </c>
      <c r="B3815" t="s">
        <v>7794</v>
      </c>
      <c r="C3815" t="str">
        <f>IFERROR(VLOOKUP(Table1[[#This Row],[Ticker]],[1]!Table1[[Symbol]:[Industry]],2,FALSE),"-")</f>
        <v>-</v>
      </c>
      <c r="D3815" t="s">
        <v>75</v>
      </c>
      <c r="E3815">
        <v>26.442752174999999</v>
      </c>
      <c r="F3815">
        <v>52.89</v>
      </c>
      <c r="G3815">
        <v>75.815750831498704</v>
      </c>
      <c r="H3815">
        <v>-5.0604373676796097</v>
      </c>
      <c r="I3815">
        <v>20.696203390471599</v>
      </c>
      <c r="J3815">
        <v>-10.4546204799198</v>
      </c>
      <c r="K3815">
        <v>49.746348320164003</v>
      </c>
      <c r="L3815">
        <v>42.837699466230802</v>
      </c>
      <c r="M3815">
        <v>45.820264633751499</v>
      </c>
      <c r="N3815">
        <v>0.67258997174768298</v>
      </c>
      <c r="O3815">
        <v>28.5687275477406</v>
      </c>
      <c r="P3815">
        <v>129.95652173913001</v>
      </c>
      <c r="Q3815">
        <v>8.5159737848374994E-2</v>
      </c>
    </row>
    <row r="3816" spans="1:17" hidden="1" x14ac:dyDescent="0.3">
      <c r="A3816" t="s">
        <v>7795</v>
      </c>
      <c r="B3816" t="s">
        <v>7796</v>
      </c>
      <c r="C3816" t="str">
        <f>IFERROR(VLOOKUP(Table1[[#This Row],[Ticker]],[1]!Table1[[Symbol]:[Industry]],2,FALSE),"-")</f>
        <v>-</v>
      </c>
      <c r="D3816" t="s">
        <v>293</v>
      </c>
      <c r="E3816">
        <v>26.402632199999999</v>
      </c>
      <c r="F3816">
        <v>35.35</v>
      </c>
      <c r="G3816">
        <v>12.797558910623</v>
      </c>
      <c r="H3816">
        <v>-6.00325867876243</v>
      </c>
      <c r="I3816">
        <v>-23.395125510265199</v>
      </c>
      <c r="J3816">
        <v>-4.5609191144816297</v>
      </c>
      <c r="K3816">
        <v>35.835884226188199</v>
      </c>
      <c r="L3816">
        <v>34.4606605265461</v>
      </c>
      <c r="M3816">
        <v>43.3156024106069</v>
      </c>
      <c r="N3816">
        <v>2.00818360046165</v>
      </c>
      <c r="O3816">
        <v>54.596888260254502</v>
      </c>
      <c r="P3816">
        <v>68.3333333333333</v>
      </c>
      <c r="Q3816">
        <v>7.0358892154300995E-2</v>
      </c>
    </row>
    <row r="3817" spans="1:17" hidden="1" x14ac:dyDescent="0.3">
      <c r="A3817" t="s">
        <v>7797</v>
      </c>
      <c r="B3817" t="s">
        <v>7798</v>
      </c>
      <c r="C3817" t="str">
        <f>IFERROR(VLOOKUP(Table1[[#This Row],[Ticker]],[1]!Table1[[Symbol]:[Industry]],2,FALSE),"-")</f>
        <v>-</v>
      </c>
      <c r="D3817" t="s">
        <v>258</v>
      </c>
      <c r="E3817">
        <v>26.290694999999999</v>
      </c>
      <c r="F3817">
        <v>91.5</v>
      </c>
      <c r="G3817">
        <v>1150.48066416084</v>
      </c>
      <c r="H3817">
        <v>37.692247580256897</v>
      </c>
      <c r="I3817">
        <v>155.57677034056101</v>
      </c>
      <c r="J3817">
        <v>7.0310648829658096</v>
      </c>
      <c r="K3817">
        <v>65.167188933321597</v>
      </c>
      <c r="L3817">
        <v>42.030951961653798</v>
      </c>
      <c r="M3817">
        <v>99.702120996695996</v>
      </c>
      <c r="N3817">
        <v>2.5095957145813399</v>
      </c>
      <c r="O3817">
        <v>0.15300546448086999</v>
      </c>
      <c r="P3817">
        <v>1176.1506276150601</v>
      </c>
    </row>
    <row r="3818" spans="1:17" hidden="1" x14ac:dyDescent="0.3">
      <c r="A3818" t="s">
        <v>7799</v>
      </c>
      <c r="B3818" t="s">
        <v>7800</v>
      </c>
      <c r="C3818" t="str">
        <f>IFERROR(VLOOKUP(Table1[[#This Row],[Ticker]],[1]!Table1[[Symbol]:[Industry]],2,FALSE),"-")</f>
        <v>-</v>
      </c>
      <c r="D3818" t="s">
        <v>647</v>
      </c>
      <c r="E3818">
        <v>26.270589600000001</v>
      </c>
      <c r="F3818">
        <v>9.86</v>
      </c>
      <c r="G3818">
        <v>-37.239470180672903</v>
      </c>
      <c r="H3818">
        <v>-7.8198301713776601</v>
      </c>
      <c r="I3818">
        <v>-37.627831884758201</v>
      </c>
      <c r="J3818">
        <v>-8.1062183254171796</v>
      </c>
      <c r="K3818">
        <v>9.9139906662485604</v>
      </c>
      <c r="L3818">
        <v>9.3864235013786104</v>
      </c>
      <c r="M3818">
        <v>49.092744724197601</v>
      </c>
      <c r="N3818">
        <v>1.4232127205768901</v>
      </c>
      <c r="O3818">
        <v>41.987829614604401</v>
      </c>
      <c r="P3818">
        <v>40.857142857142797</v>
      </c>
      <c r="Q3818">
        <v>2.1563000268381999E-2</v>
      </c>
    </row>
    <row r="3819" spans="1:17" hidden="1" x14ac:dyDescent="0.3">
      <c r="A3819" t="s">
        <v>7801</v>
      </c>
      <c r="B3819" t="s">
        <v>7802</v>
      </c>
      <c r="C3819" t="str">
        <f>IFERROR(VLOOKUP(Table1[[#This Row],[Ticker]],[1]!Table1[[Symbol]:[Industry]],2,FALSE),"-")</f>
        <v>-</v>
      </c>
      <c r="E3819">
        <v>26.240209199999999</v>
      </c>
      <c r="F3819">
        <v>41.76</v>
      </c>
      <c r="G3819">
        <v>220.598693262202</v>
      </c>
      <c r="H3819">
        <v>-2.1423378201683101</v>
      </c>
      <c r="I3819">
        <v>53.859680706302598</v>
      </c>
      <c r="J3819">
        <v>-9.0253985771527692</v>
      </c>
      <c r="K3819">
        <v>42.538517485133703</v>
      </c>
      <c r="L3819">
        <v>33.934090339251199</v>
      </c>
      <c r="M3819">
        <v>32.216964438011601</v>
      </c>
      <c r="N3819">
        <v>0.551896998982084</v>
      </c>
      <c r="O3819">
        <v>35.4645593869731</v>
      </c>
      <c r="P3819">
        <v>279.636363636363</v>
      </c>
      <c r="Q3819">
        <v>9.4503443710493004E-2</v>
      </c>
    </row>
    <row r="3820" spans="1:17" hidden="1" x14ac:dyDescent="0.3">
      <c r="A3820" t="s">
        <v>7803</v>
      </c>
      <c r="B3820" t="s">
        <v>7804</v>
      </c>
      <c r="C3820" t="str">
        <f>IFERROR(VLOOKUP(Table1[[#This Row],[Ticker]],[1]!Table1[[Symbol]:[Industry]],2,FALSE),"-")</f>
        <v>-</v>
      </c>
      <c r="E3820">
        <v>26.21</v>
      </c>
      <c r="F3820">
        <v>131.05000000000001</v>
      </c>
      <c r="G3820">
        <v>-54.350235563059002</v>
      </c>
      <c r="H3820">
        <v>-5.50226961897478</v>
      </c>
      <c r="I3820">
        <v>-39.945146562683199</v>
      </c>
      <c r="J3820">
        <v>-3.19357217570612</v>
      </c>
      <c r="K3820">
        <v>137.860323054254</v>
      </c>
      <c r="M3820">
        <v>35.774698138001398</v>
      </c>
      <c r="N3820">
        <v>0.66421793694520903</v>
      </c>
      <c r="O3820">
        <v>46.356352537199498</v>
      </c>
      <c r="P3820">
        <v>10.311447811447801</v>
      </c>
    </row>
    <row r="3821" spans="1:17" hidden="1" x14ac:dyDescent="0.3">
      <c r="A3821" t="s">
        <v>7805</v>
      </c>
      <c r="B3821" t="s">
        <v>7806</v>
      </c>
      <c r="C3821" t="str">
        <f>IFERROR(VLOOKUP(Table1[[#This Row],[Ticker]],[1]!Table1[[Symbol]:[Industry]],2,FALSE),"-")</f>
        <v>-</v>
      </c>
      <c r="D3821" t="s">
        <v>62</v>
      </c>
      <c r="E3821">
        <v>26.086500000000001</v>
      </c>
      <c r="F3821">
        <v>18.7</v>
      </c>
      <c r="G3821">
        <v>-39.295829505023796</v>
      </c>
      <c r="H3821">
        <v>-7.1648998423246599</v>
      </c>
      <c r="I3821">
        <v>-33.832162238518698</v>
      </c>
      <c r="J3821">
        <v>-1.8593403697762101</v>
      </c>
      <c r="K3821">
        <v>19.720664623886702</v>
      </c>
      <c r="L3821">
        <v>21.918584173940499</v>
      </c>
      <c r="M3821">
        <v>38.454520753957603</v>
      </c>
      <c r="N3821">
        <v>1.2871508379888199</v>
      </c>
      <c r="O3821">
        <v>62.834224598930398</v>
      </c>
      <c r="P3821">
        <v>18.730158730158699</v>
      </c>
    </row>
    <row r="3822" spans="1:17" hidden="1" x14ac:dyDescent="0.3">
      <c r="A3822" t="s">
        <v>7807</v>
      </c>
      <c r="B3822" t="s">
        <v>7808</v>
      </c>
      <c r="C3822" t="str">
        <f>IFERROR(VLOOKUP(Table1[[#This Row],[Ticker]],[1]!Table1[[Symbol]:[Industry]],2,FALSE),"-")</f>
        <v>-</v>
      </c>
      <c r="D3822" t="s">
        <v>557</v>
      </c>
      <c r="E3822">
        <v>25.852008000000001</v>
      </c>
      <c r="F3822">
        <v>0.78</v>
      </c>
      <c r="G3822">
        <v>-74.3541739805313</v>
      </c>
      <c r="H3822">
        <v>3.6730722875367499</v>
      </c>
      <c r="I3822">
        <v>-83.605299985754598</v>
      </c>
      <c r="J3822">
        <v>-5.9889866377872503</v>
      </c>
      <c r="K3822">
        <v>0.81967590903772003</v>
      </c>
      <c r="L3822">
        <v>1.20504942236239</v>
      </c>
      <c r="M3822">
        <v>39.828164149009702</v>
      </c>
      <c r="N3822">
        <v>1.1577781861416501</v>
      </c>
      <c r="O3822">
        <v>279.48717948717899</v>
      </c>
      <c r="P3822">
        <v>19.999999999999901</v>
      </c>
      <c r="Q3822">
        <v>5.6134170663581E-2</v>
      </c>
    </row>
    <row r="3823" spans="1:17" hidden="1" x14ac:dyDescent="0.3">
      <c r="A3823" t="s">
        <v>7809</v>
      </c>
      <c r="B3823" t="s">
        <v>7810</v>
      </c>
      <c r="C3823" t="str">
        <f>IFERROR(VLOOKUP(Table1[[#This Row],[Ticker]],[1]!Table1[[Symbol]:[Industry]],2,FALSE),"-")</f>
        <v>-</v>
      </c>
      <c r="D3823" t="s">
        <v>409</v>
      </c>
      <c r="E3823">
        <v>25.840945000000001</v>
      </c>
      <c r="F3823">
        <v>42.25</v>
      </c>
      <c r="G3823">
        <v>25.222893688641498</v>
      </c>
      <c r="H3823">
        <v>26.618413598433801</v>
      </c>
      <c r="I3823">
        <v>-13.869761498560701</v>
      </c>
      <c r="J3823">
        <v>21.156027792450502</v>
      </c>
      <c r="K3823">
        <v>35.649867333575799</v>
      </c>
      <c r="L3823">
        <v>34.979586480014497</v>
      </c>
      <c r="M3823">
        <v>71.955776072661607</v>
      </c>
      <c r="N3823">
        <v>3.4809080147770901</v>
      </c>
      <c r="O3823">
        <v>21.6568047337277</v>
      </c>
      <c r="P3823">
        <v>67.326732673267301</v>
      </c>
      <c r="Q3823">
        <v>-2.7185011361479999E-3</v>
      </c>
    </row>
    <row r="3824" spans="1:17" hidden="1" x14ac:dyDescent="0.3">
      <c r="A3824" t="s">
        <v>7811</v>
      </c>
      <c r="B3824" t="s">
        <v>7812</v>
      </c>
      <c r="C3824" t="str">
        <f>IFERROR(VLOOKUP(Table1[[#This Row],[Ticker]],[1]!Table1[[Symbol]:[Industry]],2,FALSE),"-")</f>
        <v>-</v>
      </c>
      <c r="E3824">
        <v>25.835000000000001</v>
      </c>
      <c r="F3824">
        <v>51.67</v>
      </c>
      <c r="G3824">
        <v>73.223754443848406</v>
      </c>
      <c r="H3824">
        <v>0.11035176890560899</v>
      </c>
      <c r="I3824">
        <v>-3.7086712898097098</v>
      </c>
      <c r="J3824">
        <v>-6.2945052812390401</v>
      </c>
      <c r="K3824">
        <v>51.155522734669503</v>
      </c>
      <c r="L3824">
        <v>45.730694826335998</v>
      </c>
      <c r="M3824">
        <v>54.721800488193502</v>
      </c>
      <c r="N3824">
        <v>0.55486507097521898</v>
      </c>
      <c r="O3824">
        <v>22.701761176698199</v>
      </c>
      <c r="P3824">
        <v>118.477801268498</v>
      </c>
      <c r="Q3824">
        <v>6.2605053514525E-2</v>
      </c>
    </row>
    <row r="3825" spans="1:17" hidden="1" x14ac:dyDescent="0.3">
      <c r="A3825" t="s">
        <v>7813</v>
      </c>
      <c r="B3825" t="s">
        <v>7814</v>
      </c>
      <c r="C3825" t="str">
        <f>IFERROR(VLOOKUP(Table1[[#This Row],[Ticker]],[1]!Table1[[Symbol]:[Industry]],2,FALSE),"-")</f>
        <v>-</v>
      </c>
      <c r="D3825" t="s">
        <v>75</v>
      </c>
      <c r="E3825">
        <v>25.8346114</v>
      </c>
      <c r="F3825">
        <v>12.61</v>
      </c>
      <c r="G3825">
        <v>-72.901507078376596</v>
      </c>
      <c r="H3825">
        <v>-5.56503351261851</v>
      </c>
      <c r="I3825">
        <v>-18.133412120013901</v>
      </c>
      <c r="J3825">
        <v>-3.75341773555167</v>
      </c>
      <c r="K3825">
        <v>12.824447545001901</v>
      </c>
      <c r="L3825">
        <v>16.121245861802102</v>
      </c>
      <c r="M3825">
        <v>46.634231658073602</v>
      </c>
      <c r="N3825">
        <v>0.78183692591005105</v>
      </c>
      <c r="O3825">
        <v>103.727200634417</v>
      </c>
      <c r="P3825">
        <v>17.6305970149253</v>
      </c>
      <c r="Q3825">
        <v>6.4666200321819994E-2</v>
      </c>
    </row>
    <row r="3826" spans="1:17" hidden="1" x14ac:dyDescent="0.3">
      <c r="A3826" t="s">
        <v>7815</v>
      </c>
      <c r="B3826" t="s">
        <v>7816</v>
      </c>
      <c r="C3826" t="str">
        <f>IFERROR(VLOOKUP(Table1[[#This Row],[Ticker]],[1]!Table1[[Symbol]:[Industry]],2,FALSE),"-")</f>
        <v>-</v>
      </c>
      <c r="E3826">
        <v>25.833126952000001</v>
      </c>
      <c r="F3826">
        <v>24.98</v>
      </c>
      <c r="G3826">
        <v>-7.2813378617984901</v>
      </c>
      <c r="H3826">
        <v>-3.21233676786902</v>
      </c>
      <c r="I3826">
        <v>3.5329196638073501</v>
      </c>
      <c r="J3826">
        <v>0.33321353857960201</v>
      </c>
      <c r="K3826">
        <v>21.607178283232098</v>
      </c>
      <c r="L3826">
        <v>21.740730226861899</v>
      </c>
      <c r="M3826">
        <v>82.148934915577996</v>
      </c>
      <c r="N3826">
        <v>1.1788400193716999</v>
      </c>
      <c r="O3826">
        <v>16.092874299439501</v>
      </c>
      <c r="P3826">
        <v>36.876712328767098</v>
      </c>
      <c r="Q3826">
        <v>4.5014108970276002E-2</v>
      </c>
    </row>
    <row r="3827" spans="1:17" hidden="1" x14ac:dyDescent="0.3">
      <c r="A3827" t="s">
        <v>7817</v>
      </c>
      <c r="B3827" t="s">
        <v>7818</v>
      </c>
      <c r="C3827" t="str">
        <f>IFERROR(VLOOKUP(Table1[[#This Row],[Ticker]],[1]!Table1[[Symbol]:[Industry]],2,FALSE),"-")</f>
        <v>-</v>
      </c>
      <c r="D3827" t="s">
        <v>49</v>
      </c>
      <c r="E3827">
        <v>25.823730183999999</v>
      </c>
      <c r="F3827">
        <v>9.32</v>
      </c>
      <c r="G3827">
        <v>174.97519783610699</v>
      </c>
      <c r="H3827">
        <v>21.168314008130501</v>
      </c>
      <c r="I3827">
        <v>20.933707106444</v>
      </c>
      <c r="J3827">
        <v>-5.6566515732788503</v>
      </c>
      <c r="K3827">
        <v>8.41436390822013</v>
      </c>
      <c r="L3827">
        <v>7.29384547762076</v>
      </c>
      <c r="M3827">
        <v>68.792395402141196</v>
      </c>
      <c r="N3827">
        <v>2.68818258520098</v>
      </c>
      <c r="O3827">
        <v>25.536480686695199</v>
      </c>
      <c r="Q3827">
        <v>0.120925667639474</v>
      </c>
    </row>
    <row r="3828" spans="1:17" hidden="1" x14ac:dyDescent="0.3">
      <c r="A3828" t="s">
        <v>7819</v>
      </c>
      <c r="B3828" t="s">
        <v>7820</v>
      </c>
      <c r="C3828" t="str">
        <f>IFERROR(VLOOKUP(Table1[[#This Row],[Ticker]],[1]!Table1[[Symbol]:[Industry]],2,FALSE),"-")</f>
        <v>-</v>
      </c>
      <c r="E3828">
        <v>25.810403519999898</v>
      </c>
      <c r="F3828">
        <v>48.4</v>
      </c>
      <c r="G3828">
        <v>-78.055600443885993</v>
      </c>
      <c r="H3828">
        <v>4.7678226076391796</v>
      </c>
      <c r="I3828">
        <v>-27.802208476947101</v>
      </c>
      <c r="J3828">
        <v>3.96017821333839</v>
      </c>
      <c r="K3828">
        <v>45.532879084050798</v>
      </c>
      <c r="M3828">
        <v>82.296209979111296</v>
      </c>
      <c r="N3828">
        <v>1.65643447461629</v>
      </c>
      <c r="O3828">
        <v>121.074380165289</v>
      </c>
      <c r="P3828">
        <v>51.249999999999901</v>
      </c>
    </row>
    <row r="3829" spans="1:17" hidden="1" x14ac:dyDescent="0.3">
      <c r="A3829" t="s">
        <v>7821</v>
      </c>
      <c r="B3829" t="s">
        <v>7822</v>
      </c>
      <c r="C3829" t="str">
        <f>IFERROR(VLOOKUP(Table1[[#This Row],[Ticker]],[1]!Table1[[Symbol]:[Industry]],2,FALSE),"-")</f>
        <v>-</v>
      </c>
      <c r="E3829">
        <v>25.8</v>
      </c>
      <c r="F3829">
        <v>43</v>
      </c>
      <c r="G3829">
        <v>-19.313297612019099</v>
      </c>
      <c r="H3829">
        <v>-5.7963862790980603</v>
      </c>
      <c r="I3829">
        <v>-20.528432166437199</v>
      </c>
      <c r="J3829">
        <v>-5.6053031105448898</v>
      </c>
      <c r="K3829">
        <v>43.187623636157198</v>
      </c>
      <c r="L3829">
        <v>44.342005886955803</v>
      </c>
      <c r="M3829">
        <v>51.9575204716866</v>
      </c>
      <c r="N3829">
        <v>0.97924744586358303</v>
      </c>
      <c r="O3829">
        <v>49.744186046511601</v>
      </c>
      <c r="P3829">
        <v>27.748068924539499</v>
      </c>
      <c r="Q3829">
        <v>4.7779801327643999E-2</v>
      </c>
    </row>
    <row r="3830" spans="1:17" hidden="1" x14ac:dyDescent="0.3">
      <c r="A3830" t="s">
        <v>7823</v>
      </c>
      <c r="B3830" t="s">
        <v>7824</v>
      </c>
      <c r="C3830" t="str">
        <f>IFERROR(VLOOKUP(Table1[[#This Row],[Ticker]],[1]!Table1[[Symbol]:[Industry]],2,FALSE),"-")</f>
        <v>-</v>
      </c>
      <c r="D3830" t="s">
        <v>1161</v>
      </c>
      <c r="E3830">
        <v>25.788926256</v>
      </c>
      <c r="F3830">
        <v>70.64</v>
      </c>
      <c r="G3830">
        <v>43.689902285415201</v>
      </c>
      <c r="H3830">
        <v>-3.9200737982804701</v>
      </c>
      <c r="I3830">
        <v>-30.441075826837402</v>
      </c>
      <c r="J3830">
        <v>-9.6277901316632093</v>
      </c>
      <c r="K3830">
        <v>72.192560256588393</v>
      </c>
      <c r="L3830">
        <v>74.304198282860995</v>
      </c>
      <c r="M3830">
        <v>42.430401818275897</v>
      </c>
      <c r="N3830">
        <v>0.72814505576671396</v>
      </c>
      <c r="O3830">
        <v>68.289920724801803</v>
      </c>
      <c r="P3830">
        <v>84.390498564343503</v>
      </c>
      <c r="Q3830">
        <v>0.115370878858087</v>
      </c>
    </row>
    <row r="3831" spans="1:17" hidden="1" x14ac:dyDescent="0.3">
      <c r="A3831" t="s">
        <v>7825</v>
      </c>
      <c r="B3831" t="s">
        <v>7826</v>
      </c>
      <c r="C3831" t="str">
        <f>IFERROR(VLOOKUP(Table1[[#This Row],[Ticker]],[1]!Table1[[Symbol]:[Industry]],2,FALSE),"-")</f>
        <v>-</v>
      </c>
      <c r="E3831">
        <v>25.752339734</v>
      </c>
      <c r="F3831">
        <v>17.39</v>
      </c>
      <c r="G3831">
        <v>-22.096407766306001</v>
      </c>
      <c r="H3831">
        <v>-1.4239734012299901</v>
      </c>
      <c r="I3831">
        <v>-8.7294970953491298</v>
      </c>
      <c r="J3831">
        <v>-6.3579776026813697</v>
      </c>
      <c r="K3831">
        <v>16.5038191915604</v>
      </c>
      <c r="L3831">
        <v>16.975968881031299</v>
      </c>
      <c r="M3831">
        <v>61.834035223340301</v>
      </c>
      <c r="N3831">
        <v>1.63914309837765</v>
      </c>
      <c r="O3831">
        <v>24.726854514088501</v>
      </c>
      <c r="P3831">
        <v>33.769230769230703</v>
      </c>
      <c r="Q3831">
        <v>-6.4922216768156002E-2</v>
      </c>
    </row>
    <row r="3832" spans="1:17" hidden="1" x14ac:dyDescent="0.3">
      <c r="A3832" t="s">
        <v>7827</v>
      </c>
      <c r="B3832" t="s">
        <v>7828</v>
      </c>
      <c r="C3832" t="str">
        <f>IFERROR(VLOOKUP(Table1[[#This Row],[Ticker]],[1]!Table1[[Symbol]:[Industry]],2,FALSE),"-")</f>
        <v>-</v>
      </c>
      <c r="D3832" t="s">
        <v>409</v>
      </c>
      <c r="E3832">
        <v>25.6067</v>
      </c>
      <c r="F3832">
        <v>16.309999999999999</v>
      </c>
      <c r="G3832">
        <v>154.08989932451499</v>
      </c>
      <c r="H3832">
        <v>12.9496407894573</v>
      </c>
      <c r="I3832">
        <v>37.5489941592989</v>
      </c>
      <c r="J3832">
        <v>11.9674667853328</v>
      </c>
      <c r="K3832">
        <v>13.686901096659</v>
      </c>
      <c r="L3832">
        <v>10.6192167553759</v>
      </c>
      <c r="M3832">
        <v>70.242582777259699</v>
      </c>
      <c r="N3832">
        <v>1.55169602265316</v>
      </c>
      <c r="O3832">
        <v>2.0232985898221898</v>
      </c>
      <c r="P3832">
        <v>256.11353711790298</v>
      </c>
      <c r="Q3832">
        <v>7.0294504585503001E-2</v>
      </c>
    </row>
    <row r="3833" spans="1:17" hidden="1" x14ac:dyDescent="0.3">
      <c r="A3833" t="s">
        <v>7829</v>
      </c>
      <c r="B3833" t="s">
        <v>7830</v>
      </c>
      <c r="C3833" t="str">
        <f>IFERROR(VLOOKUP(Table1[[#This Row],[Ticker]],[1]!Table1[[Symbol]:[Industry]],2,FALSE),"-")</f>
        <v>-</v>
      </c>
      <c r="D3833" t="s">
        <v>647</v>
      </c>
      <c r="E3833">
        <v>25.599670082999999</v>
      </c>
      <c r="F3833">
        <v>2.4700000000000002</v>
      </c>
      <c r="G3833">
        <v>-30.669963454215502</v>
      </c>
      <c r="H3833">
        <v>20.826232796484099</v>
      </c>
      <c r="I3833">
        <v>-52.4553506443158</v>
      </c>
      <c r="J3833">
        <v>-3.3063541305933399</v>
      </c>
      <c r="K3833">
        <v>2.4916893869281602</v>
      </c>
      <c r="L3833">
        <v>3.3167500982883</v>
      </c>
      <c r="M3833">
        <v>57.4220461289583</v>
      </c>
      <c r="N3833">
        <v>0.47629305789030602</v>
      </c>
      <c r="O3833">
        <v>114.57489878542501</v>
      </c>
      <c r="P3833">
        <v>30</v>
      </c>
      <c r="Q3833">
        <v>-6.9281289591544004E-2</v>
      </c>
    </row>
    <row r="3834" spans="1:17" hidden="1" x14ac:dyDescent="0.3">
      <c r="A3834" t="s">
        <v>7831</v>
      </c>
      <c r="B3834" t="s">
        <v>7832</v>
      </c>
      <c r="C3834" t="str">
        <f>IFERROR(VLOOKUP(Table1[[#This Row],[Ticker]],[1]!Table1[[Symbol]:[Industry]],2,FALSE),"-")</f>
        <v>-</v>
      </c>
      <c r="E3834">
        <v>25.533635400000001</v>
      </c>
      <c r="F3834">
        <v>23.66</v>
      </c>
      <c r="G3834">
        <v>37.615060700373803</v>
      </c>
      <c r="H3834">
        <v>-5.1691064919693401</v>
      </c>
      <c r="I3834">
        <v>-7.9460971612632596</v>
      </c>
      <c r="J3834">
        <v>4.2366412889900902</v>
      </c>
      <c r="K3834">
        <v>22.628516464957698</v>
      </c>
      <c r="L3834">
        <v>21.6063539824091</v>
      </c>
      <c r="M3834">
        <v>58.720969126031903</v>
      </c>
      <c r="N3834">
        <v>0.92006902973917304</v>
      </c>
      <c r="O3834">
        <v>30.938292476754</v>
      </c>
      <c r="P3834">
        <v>69.605734767025098</v>
      </c>
      <c r="Q3834">
        <v>2.9925037945100001E-4</v>
      </c>
    </row>
    <row r="3835" spans="1:17" hidden="1" x14ac:dyDescent="0.3">
      <c r="A3835" t="s">
        <v>7833</v>
      </c>
      <c r="B3835" t="s">
        <v>7834</v>
      </c>
      <c r="C3835" t="str">
        <f>IFERROR(VLOOKUP(Table1[[#This Row],[Ticker]],[1]!Table1[[Symbol]:[Industry]],2,FALSE),"-")</f>
        <v>-</v>
      </c>
      <c r="D3835" t="s">
        <v>647</v>
      </c>
      <c r="E3835">
        <v>25.513950000000001</v>
      </c>
      <c r="F3835">
        <v>51.7</v>
      </c>
      <c r="G3835">
        <v>-35.285348069600097</v>
      </c>
      <c r="H3835">
        <v>-4.77763193781536</v>
      </c>
      <c r="I3835">
        <v>-1.2648744538396901</v>
      </c>
      <c r="K3835">
        <v>62.326431611066397</v>
      </c>
      <c r="M3835">
        <v>98.920027569831404</v>
      </c>
      <c r="N3835">
        <v>1.5</v>
      </c>
      <c r="O3835">
        <v>10.6382978723404</v>
      </c>
      <c r="P3835">
        <v>10</v>
      </c>
    </row>
    <row r="3836" spans="1:17" hidden="1" x14ac:dyDescent="0.3">
      <c r="A3836" t="s">
        <v>7835</v>
      </c>
      <c r="B3836" t="s">
        <v>7836</v>
      </c>
      <c r="C3836" t="str">
        <f>IFERROR(VLOOKUP(Table1[[#This Row],[Ticker]],[1]!Table1[[Symbol]:[Industry]],2,FALSE),"-")</f>
        <v>-</v>
      </c>
      <c r="D3836" t="s">
        <v>100</v>
      </c>
      <c r="E3836">
        <v>25.446439999999999</v>
      </c>
      <c r="F3836">
        <v>23.26</v>
      </c>
      <c r="G3836">
        <v>-16.8766987208198</v>
      </c>
      <c r="H3836">
        <v>-16.470874154975501</v>
      </c>
      <c r="I3836">
        <v>-5.8729397007812301</v>
      </c>
      <c r="J3836">
        <v>2.1894092458904799</v>
      </c>
      <c r="K3836">
        <v>23.901211906264699</v>
      </c>
      <c r="L3836">
        <v>20.797499761431499</v>
      </c>
      <c r="M3836">
        <v>44.943379387585502</v>
      </c>
      <c r="N3836">
        <v>1.1413807514420899</v>
      </c>
      <c r="O3836">
        <v>27.257093723129799</v>
      </c>
      <c r="P3836">
        <v>67.097701149425305</v>
      </c>
      <c r="Q3836">
        <v>7.3436038354342995E-2</v>
      </c>
    </row>
    <row r="3837" spans="1:17" hidden="1" x14ac:dyDescent="0.3">
      <c r="A3837" t="s">
        <v>7837</v>
      </c>
      <c r="B3837" t="s">
        <v>7838</v>
      </c>
      <c r="C3837" t="str">
        <f>IFERROR(VLOOKUP(Table1[[#This Row],[Ticker]],[1]!Table1[[Symbol]:[Industry]],2,FALSE),"-")</f>
        <v>-</v>
      </c>
      <c r="E3837">
        <v>25.376082191999998</v>
      </c>
      <c r="F3837">
        <v>21.24</v>
      </c>
      <c r="G3837">
        <v>-6.9444184570104097</v>
      </c>
      <c r="H3837">
        <v>30.359308609946801</v>
      </c>
      <c r="I3837">
        <v>16.149642642740901</v>
      </c>
      <c r="J3837">
        <v>20.3778563957224</v>
      </c>
      <c r="K3837">
        <v>16.1761389035889</v>
      </c>
      <c r="L3837">
        <v>16.5062559455701</v>
      </c>
      <c r="M3837">
        <v>95.111935713883099</v>
      </c>
      <c r="N3837">
        <v>2.20294914125828</v>
      </c>
      <c r="O3837">
        <v>3.5781544256120599</v>
      </c>
      <c r="P3837">
        <v>59.699248120300702</v>
      </c>
      <c r="Q3837">
        <v>0.112627051818787</v>
      </c>
    </row>
    <row r="3838" spans="1:17" hidden="1" x14ac:dyDescent="0.3">
      <c r="A3838" t="s">
        <v>7839</v>
      </c>
      <c r="B3838" t="s">
        <v>7840</v>
      </c>
      <c r="C3838" t="str">
        <f>IFERROR(VLOOKUP(Table1[[#This Row],[Ticker]],[1]!Table1[[Symbol]:[Industry]],2,FALSE),"-")</f>
        <v>-</v>
      </c>
      <c r="E3838">
        <v>25.310242599999999</v>
      </c>
      <c r="F3838">
        <v>50.66</v>
      </c>
      <c r="G3838">
        <v>77.457542560218997</v>
      </c>
      <c r="H3838">
        <v>31.940316780133301</v>
      </c>
      <c r="I3838">
        <v>78.472953261516096</v>
      </c>
      <c r="J3838">
        <v>27.1223618902279</v>
      </c>
      <c r="K3838">
        <v>40.997943533491501</v>
      </c>
      <c r="L3838">
        <v>34.437863713914801</v>
      </c>
      <c r="M3838">
        <v>72.149329109816804</v>
      </c>
      <c r="N3838">
        <v>2.4404975223802698</v>
      </c>
      <c r="O3838">
        <v>6.59297275957364</v>
      </c>
      <c r="P3838">
        <v>140.09478672985699</v>
      </c>
      <c r="Q3838">
        <v>1.3819856990817E-2</v>
      </c>
    </row>
    <row r="3839" spans="1:17" hidden="1" x14ac:dyDescent="0.3">
      <c r="A3839" t="s">
        <v>7841</v>
      </c>
      <c r="B3839" t="s">
        <v>7842</v>
      </c>
      <c r="C3839" t="str">
        <f>IFERROR(VLOOKUP(Table1[[#This Row],[Ticker]],[1]!Table1[[Symbol]:[Industry]],2,FALSE),"-")</f>
        <v>-</v>
      </c>
      <c r="E3839">
        <v>25.295999999999999</v>
      </c>
      <c r="F3839">
        <v>62</v>
      </c>
      <c r="G3839">
        <v>-49.126753577672297</v>
      </c>
      <c r="H3839">
        <v>-4.77763193781536</v>
      </c>
      <c r="I3839">
        <v>-29.1456691558264</v>
      </c>
      <c r="J3839">
        <v>-1.0507150328489701</v>
      </c>
      <c r="K3839">
        <v>62.184719853125401</v>
      </c>
      <c r="L3839">
        <v>70.294814098052996</v>
      </c>
      <c r="M3839">
        <v>58.512267860483902</v>
      </c>
      <c r="N3839">
        <v>1.3555811277330201</v>
      </c>
      <c r="O3839">
        <v>56.387096774193502</v>
      </c>
      <c r="P3839">
        <v>22.167487684729</v>
      </c>
    </row>
    <row r="3840" spans="1:17" hidden="1" x14ac:dyDescent="0.3">
      <c r="A3840" t="s">
        <v>7843</v>
      </c>
      <c r="B3840" t="s">
        <v>7844</v>
      </c>
      <c r="C3840" t="str">
        <f>IFERROR(VLOOKUP(Table1[[#This Row],[Ticker]],[1]!Table1[[Symbol]:[Industry]],2,FALSE),"-")</f>
        <v>-</v>
      </c>
      <c r="D3840" t="s">
        <v>409</v>
      </c>
      <c r="E3840">
        <v>25.294878000000001</v>
      </c>
      <c r="F3840">
        <v>49.98</v>
      </c>
      <c r="G3840">
        <v>180.39249827266701</v>
      </c>
      <c r="H3840">
        <v>-2.9646354008424698</v>
      </c>
      <c r="I3840">
        <v>-23.917793013783701</v>
      </c>
      <c r="J3840">
        <v>-3.0507150328489798</v>
      </c>
      <c r="K3840">
        <v>52.2042108586609</v>
      </c>
      <c r="L3840">
        <v>51.150394864166302</v>
      </c>
      <c r="M3840">
        <v>38.150772357435301</v>
      </c>
      <c r="N3840">
        <v>0.14336824971538001</v>
      </c>
      <c r="O3840">
        <v>119.427771108443</v>
      </c>
      <c r="P3840">
        <v>206.06246172688299</v>
      </c>
    </row>
    <row r="3841" spans="1:17" hidden="1" x14ac:dyDescent="0.3">
      <c r="A3841" t="s">
        <v>7845</v>
      </c>
      <c r="B3841" t="s">
        <v>7846</v>
      </c>
      <c r="C3841" t="str">
        <f>IFERROR(VLOOKUP(Table1[[#This Row],[Ticker]],[1]!Table1[[Symbol]:[Industry]],2,FALSE),"-")</f>
        <v>-</v>
      </c>
      <c r="D3841" t="s">
        <v>97</v>
      </c>
      <c r="E3841">
        <v>25.251350722000002</v>
      </c>
      <c r="F3841">
        <v>16.79</v>
      </c>
      <c r="G3841">
        <v>14.7146519303998</v>
      </c>
      <c r="H3841">
        <v>-4.9573802901221402</v>
      </c>
      <c r="I3841">
        <v>-25.338569438486498</v>
      </c>
      <c r="J3841">
        <v>-5.3035885960673603</v>
      </c>
      <c r="K3841">
        <v>17.2696540278959</v>
      </c>
      <c r="L3841">
        <v>16.654174272490799</v>
      </c>
      <c r="M3841">
        <v>38.018744246096801</v>
      </c>
      <c r="N3841">
        <v>1.0049034953454401</v>
      </c>
      <c r="O3841">
        <v>50.387135199523499</v>
      </c>
      <c r="P3841">
        <v>52.636363636363598</v>
      </c>
      <c r="Q3841">
        <v>6.8690501580099999E-3</v>
      </c>
    </row>
    <row r="3842" spans="1:17" hidden="1" x14ac:dyDescent="0.3">
      <c r="A3842" t="s">
        <v>7847</v>
      </c>
      <c r="B3842" t="s">
        <v>7848</v>
      </c>
      <c r="C3842" t="str">
        <f>IFERROR(VLOOKUP(Table1[[#This Row],[Ticker]],[1]!Table1[[Symbol]:[Industry]],2,FALSE),"-")</f>
        <v>-</v>
      </c>
      <c r="D3842" t="s">
        <v>122</v>
      </c>
      <c r="E3842">
        <v>25.234999999999999</v>
      </c>
      <c r="F3842">
        <v>7.21</v>
      </c>
      <c r="G3842">
        <v>-24.9716394318691</v>
      </c>
      <c r="H3842">
        <v>-8.2396825370164208</v>
      </c>
      <c r="I3842">
        <v>-41.400533368568297</v>
      </c>
      <c r="J3842">
        <v>-2.4112592505360402</v>
      </c>
      <c r="K3842">
        <v>7.7185819969757503</v>
      </c>
      <c r="L3842">
        <v>8.6593407275345502</v>
      </c>
      <c r="M3842">
        <v>41.7665710267161</v>
      </c>
      <c r="N3842">
        <v>0.76389255257562505</v>
      </c>
      <c r="O3842">
        <v>72.538141470180193</v>
      </c>
      <c r="P3842">
        <v>10.9230769230769</v>
      </c>
      <c r="Q3842">
        <v>7.8244341446159996E-3</v>
      </c>
    </row>
    <row r="3843" spans="1:17" hidden="1" x14ac:dyDescent="0.3">
      <c r="A3843" t="s">
        <v>7849</v>
      </c>
      <c r="B3843" t="s">
        <v>7850</v>
      </c>
      <c r="C3843" t="str">
        <f>IFERROR(VLOOKUP(Table1[[#This Row],[Ticker]],[1]!Table1[[Symbol]:[Industry]],2,FALSE),"-")</f>
        <v>-</v>
      </c>
      <c r="D3843" t="s">
        <v>46</v>
      </c>
      <c r="E3843">
        <v>25.211264</v>
      </c>
      <c r="F3843">
        <v>28.34</v>
      </c>
      <c r="G3843">
        <v>106.05530228576799</v>
      </c>
      <c r="H3843">
        <v>15.4599582191638</v>
      </c>
      <c r="I3843">
        <v>205.38317023889701</v>
      </c>
      <c r="J3843">
        <v>-1.0507150328489701</v>
      </c>
      <c r="K3843">
        <v>24.444984706453798</v>
      </c>
      <c r="L3843">
        <v>17.7761802720315</v>
      </c>
      <c r="M3843">
        <v>99.997548755455</v>
      </c>
      <c r="N3843">
        <v>0.357675111773472</v>
      </c>
      <c r="O3843">
        <v>0</v>
      </c>
      <c r="P3843">
        <v>248.58548585485801</v>
      </c>
    </row>
    <row r="3844" spans="1:17" hidden="1" x14ac:dyDescent="0.3">
      <c r="A3844" t="s">
        <v>7851</v>
      </c>
      <c r="B3844" t="s">
        <v>7852</v>
      </c>
      <c r="C3844" t="str">
        <f>IFERROR(VLOOKUP(Table1[[#This Row],[Ticker]],[1]!Table1[[Symbol]:[Industry]],2,FALSE),"-")</f>
        <v>-</v>
      </c>
      <c r="D3844" t="s">
        <v>557</v>
      </c>
      <c r="E3844">
        <v>25.187325000000001</v>
      </c>
      <c r="F3844">
        <v>81.91</v>
      </c>
      <c r="G3844">
        <v>2.3144115457844401</v>
      </c>
      <c r="H3844">
        <v>13.786291004391201</v>
      </c>
      <c r="I3844">
        <v>-0.96323157745942201</v>
      </c>
      <c r="J3844">
        <v>34.349284967151</v>
      </c>
      <c r="K3844">
        <v>63.6712213047091</v>
      </c>
      <c r="L3844">
        <v>64.040144014341607</v>
      </c>
      <c r="M3844">
        <v>88.501159169064096</v>
      </c>
      <c r="N3844">
        <v>3.5422520711366299</v>
      </c>
      <c r="O3844">
        <v>15.370528628982999</v>
      </c>
      <c r="P3844">
        <v>58.740310077519297</v>
      </c>
    </row>
    <row r="3845" spans="1:17" hidden="1" x14ac:dyDescent="0.3">
      <c r="A3845" t="s">
        <v>7853</v>
      </c>
      <c r="B3845" t="s">
        <v>7854</v>
      </c>
      <c r="C3845" t="str">
        <f>IFERROR(VLOOKUP(Table1[[#This Row],[Ticker]],[1]!Table1[[Symbol]:[Industry]],2,FALSE),"-")</f>
        <v>-</v>
      </c>
      <c r="D3845" t="s">
        <v>647</v>
      </c>
      <c r="E3845">
        <v>25.174174260000001</v>
      </c>
      <c r="F3845">
        <v>11.42</v>
      </c>
      <c r="G3845">
        <v>-31.289798164959301</v>
      </c>
      <c r="H3845">
        <v>-11.205622173779499</v>
      </c>
      <c r="I3845">
        <v>-45.820748379341097</v>
      </c>
      <c r="J3845">
        <v>-4.8164054094180102</v>
      </c>
      <c r="K3845">
        <v>12.3423760227577</v>
      </c>
      <c r="L3845">
        <v>13.5818341026452</v>
      </c>
      <c r="M3845">
        <v>35.692245809466499</v>
      </c>
      <c r="N3845">
        <v>0.49851973984952302</v>
      </c>
      <c r="O3845">
        <v>97.022767075306405</v>
      </c>
      <c r="P3845">
        <v>14.1999999999999</v>
      </c>
      <c r="Q3845">
        <v>-5.8136480203783002E-2</v>
      </c>
    </row>
    <row r="3846" spans="1:17" hidden="1" x14ac:dyDescent="0.3">
      <c r="A3846" t="s">
        <v>7855</v>
      </c>
      <c r="B3846" t="s">
        <v>7856</v>
      </c>
      <c r="C3846" t="str">
        <f>IFERROR(VLOOKUP(Table1[[#This Row],[Ticker]],[1]!Table1[[Symbol]:[Industry]],2,FALSE),"-")</f>
        <v>-</v>
      </c>
      <c r="E3846">
        <v>25.157792879999999</v>
      </c>
      <c r="F3846">
        <v>2.33</v>
      </c>
      <c r="G3846">
        <v>-9.1699634542155408</v>
      </c>
      <c r="H3846">
        <v>-3.51180915300524</v>
      </c>
      <c r="I3846">
        <v>-31.196145931502901</v>
      </c>
      <c r="J3846">
        <v>-1.8771613138407099</v>
      </c>
      <c r="K3846">
        <v>2.4308036505292399</v>
      </c>
      <c r="L3846">
        <v>2.3958678423065001</v>
      </c>
      <c r="M3846">
        <v>40.2066429777107</v>
      </c>
      <c r="N3846">
        <v>1.0727534489906301</v>
      </c>
      <c r="O3846">
        <v>32.618025751072899</v>
      </c>
      <c r="P3846">
        <v>20.725388601036201</v>
      </c>
      <c r="Q3846">
        <v>3.4873521640333999E-2</v>
      </c>
    </row>
    <row r="3847" spans="1:17" hidden="1" x14ac:dyDescent="0.3">
      <c r="A3847" t="s">
        <v>7857</v>
      </c>
      <c r="B3847" t="s">
        <v>7858</v>
      </c>
      <c r="C3847" t="str">
        <f>IFERROR(VLOOKUP(Table1[[#This Row],[Ticker]],[1]!Table1[[Symbol]:[Industry]],2,FALSE),"-")</f>
        <v>-</v>
      </c>
      <c r="D3847" t="s">
        <v>989</v>
      </c>
      <c r="E3847">
        <v>25.123000000000001</v>
      </c>
      <c r="F3847">
        <v>13.58</v>
      </c>
      <c r="G3847">
        <v>135.48388269962999</v>
      </c>
      <c r="H3847">
        <v>41.011841746395099</v>
      </c>
      <c r="I3847">
        <v>85.546719749058795</v>
      </c>
      <c r="J3847">
        <v>-8.7173816995156397</v>
      </c>
      <c r="K3847">
        <v>11.086515019109999</v>
      </c>
      <c r="L3847">
        <v>8.0167011809865407</v>
      </c>
      <c r="M3847">
        <v>37.697789619579702</v>
      </c>
      <c r="N3847">
        <v>0.10221699776796001</v>
      </c>
      <c r="O3847">
        <v>24.447717231222299</v>
      </c>
      <c r="P3847">
        <v>169.98011928429401</v>
      </c>
      <c r="Q3847">
        <v>0.14397966348074701</v>
      </c>
    </row>
    <row r="3848" spans="1:17" hidden="1" x14ac:dyDescent="0.3">
      <c r="A3848" t="s">
        <v>7859</v>
      </c>
      <c r="B3848" t="s">
        <v>7860</v>
      </c>
      <c r="C3848" t="str">
        <f>IFERROR(VLOOKUP(Table1[[#This Row],[Ticker]],[1]!Table1[[Symbol]:[Industry]],2,FALSE),"-")</f>
        <v>-</v>
      </c>
      <c r="D3848" t="s">
        <v>647</v>
      </c>
      <c r="E3848">
        <v>25.081151999999999</v>
      </c>
      <c r="F3848">
        <v>1.92</v>
      </c>
      <c r="G3848">
        <v>-7.1514449356970404</v>
      </c>
      <c r="H3848">
        <v>-1.96864317377041</v>
      </c>
      <c r="I3848">
        <v>-29.562746794265198</v>
      </c>
      <c r="J3848">
        <v>-11.782422349922101</v>
      </c>
      <c r="K3848">
        <v>1.86637875330977</v>
      </c>
      <c r="L3848">
        <v>1.8395059912287399</v>
      </c>
      <c r="M3848">
        <v>52.187616056842501</v>
      </c>
      <c r="N3848">
        <v>1.54967573095579</v>
      </c>
      <c r="O3848">
        <v>40.625</v>
      </c>
      <c r="P3848">
        <v>43.283582089552198</v>
      </c>
      <c r="Q3848">
        <v>-3.1914775924660002E-3</v>
      </c>
    </row>
    <row r="3849" spans="1:17" hidden="1" x14ac:dyDescent="0.3">
      <c r="A3849" t="s">
        <v>7861</v>
      </c>
      <c r="B3849" t="s">
        <v>7862</v>
      </c>
      <c r="C3849" t="str">
        <f>IFERROR(VLOOKUP(Table1[[#This Row],[Ticker]],[1]!Table1[[Symbol]:[Industry]],2,FALSE),"-")</f>
        <v>-</v>
      </c>
      <c r="E3849">
        <v>25.011559999999999</v>
      </c>
      <c r="F3849">
        <v>638.04999999999995</v>
      </c>
      <c r="G3849">
        <v>18.717907104734401</v>
      </c>
      <c r="H3849">
        <v>2.18540184166199</v>
      </c>
      <c r="I3849">
        <v>2.0654985479364898</v>
      </c>
      <c r="J3849">
        <v>6.9100440536740102</v>
      </c>
      <c r="K3849">
        <v>639.30205987743796</v>
      </c>
      <c r="L3849">
        <v>589.35747052032298</v>
      </c>
      <c r="M3849">
        <v>42.274781776052102</v>
      </c>
      <c r="N3849">
        <v>1.21382493052798</v>
      </c>
      <c r="O3849">
        <v>49.212444165817701</v>
      </c>
      <c r="P3849">
        <v>59.512499999999903</v>
      </c>
      <c r="Q3849">
        <v>-2.0553471159335E-2</v>
      </c>
    </row>
    <row r="3850" spans="1:17" hidden="1" x14ac:dyDescent="0.3">
      <c r="A3850" t="s">
        <v>7863</v>
      </c>
      <c r="B3850" t="s">
        <v>7864</v>
      </c>
      <c r="C3850" t="str">
        <f>IFERROR(VLOOKUP(Table1[[#This Row],[Ticker]],[1]!Table1[[Symbol]:[Industry]],2,FALSE),"-")</f>
        <v>-</v>
      </c>
      <c r="E3850">
        <v>24.974699999999999</v>
      </c>
      <c r="F3850">
        <v>10.029999999999999</v>
      </c>
      <c r="G3850">
        <v>-56.497549661112103</v>
      </c>
      <c r="H3850">
        <v>2.33443702770187</v>
      </c>
      <c r="I3850">
        <v>-33.088724804580103</v>
      </c>
      <c r="J3850">
        <v>-7.8923270291001497</v>
      </c>
      <c r="K3850">
        <v>10.3701523135492</v>
      </c>
      <c r="L3850">
        <v>11.7258277816108</v>
      </c>
      <c r="M3850">
        <v>38.410092690477398</v>
      </c>
      <c r="N3850">
        <v>1.22244276829429</v>
      </c>
      <c r="O3850">
        <v>93.818544366899303</v>
      </c>
      <c r="P3850">
        <v>17.999999999999901</v>
      </c>
      <c r="Q3850">
        <v>-4.2840974877038002E-2</v>
      </c>
    </row>
    <row r="3851" spans="1:17" hidden="1" x14ac:dyDescent="0.3">
      <c r="A3851" t="s">
        <v>7865</v>
      </c>
      <c r="B3851" t="s">
        <v>7866</v>
      </c>
      <c r="C3851" t="str">
        <f>IFERROR(VLOOKUP(Table1[[#This Row],[Ticker]],[1]!Table1[[Symbol]:[Industry]],2,FALSE),"-")</f>
        <v>-</v>
      </c>
      <c r="D3851" t="s">
        <v>713</v>
      </c>
      <c r="E3851">
        <v>24.859794348000001</v>
      </c>
      <c r="F3851">
        <v>783.08</v>
      </c>
      <c r="G3851">
        <v>42.5787527866799</v>
      </c>
      <c r="H3851">
        <v>-2.3280150594696001</v>
      </c>
      <c r="I3851">
        <v>24.173916234181299</v>
      </c>
      <c r="J3851">
        <v>-0.39586488782802598</v>
      </c>
      <c r="K3851">
        <v>734.77835168859303</v>
      </c>
      <c r="L3851">
        <v>629.61715194668898</v>
      </c>
      <c r="M3851">
        <v>42.579740679890797</v>
      </c>
      <c r="N3851">
        <v>0.67975783436708004</v>
      </c>
      <c r="O3851">
        <v>0.49547938907901201</v>
      </c>
      <c r="P3851">
        <v>75.716369348143104</v>
      </c>
      <c r="Q3851">
        <v>-2.2826330923839998E-3</v>
      </c>
    </row>
    <row r="3852" spans="1:17" hidden="1" x14ac:dyDescent="0.3">
      <c r="A3852" t="s">
        <v>7867</v>
      </c>
      <c r="B3852" t="s">
        <v>7868</v>
      </c>
      <c r="C3852" t="str">
        <f>IFERROR(VLOOKUP(Table1[[#This Row],[Ticker]],[1]!Table1[[Symbol]:[Industry]],2,FALSE),"-")</f>
        <v>-</v>
      </c>
      <c r="D3852" t="s">
        <v>193</v>
      </c>
      <c r="E3852">
        <v>24.8372253</v>
      </c>
      <c r="F3852">
        <v>15.03</v>
      </c>
      <c r="G3852">
        <v>41.5157985035152</v>
      </c>
      <c r="H3852">
        <v>58.3151515673392</v>
      </c>
      <c r="I3852">
        <v>19.772614648165501</v>
      </c>
      <c r="J3852">
        <v>-3.8165417077106798</v>
      </c>
      <c r="K3852">
        <v>12.598671917943999</v>
      </c>
      <c r="L3852">
        <v>10.785885157961699</v>
      </c>
      <c r="M3852">
        <v>50.763445830826797</v>
      </c>
      <c r="N3852">
        <v>2.7666012944243898</v>
      </c>
      <c r="O3852">
        <v>19.760479041916099</v>
      </c>
      <c r="P3852">
        <v>107.31034482758599</v>
      </c>
      <c r="Q3852">
        <v>6.2966972483354006E-2</v>
      </c>
    </row>
    <row r="3853" spans="1:17" hidden="1" x14ac:dyDescent="0.3">
      <c r="A3853" t="s">
        <v>7869</v>
      </c>
      <c r="B3853" t="s">
        <v>7870</v>
      </c>
      <c r="C3853" t="str">
        <f>IFERROR(VLOOKUP(Table1[[#This Row],[Ticker]],[1]!Table1[[Symbol]:[Industry]],2,FALSE),"-")</f>
        <v>-</v>
      </c>
      <c r="D3853" t="s">
        <v>481</v>
      </c>
      <c r="E3853">
        <v>24.821999999999999</v>
      </c>
      <c r="F3853">
        <v>35.46</v>
      </c>
      <c r="G3853">
        <v>-53.596792722508198</v>
      </c>
      <c r="H3853">
        <v>-5.3609652711487001</v>
      </c>
      <c r="I3853">
        <v>-50.9690064041882</v>
      </c>
      <c r="J3853">
        <v>-2.1559927338713498</v>
      </c>
      <c r="K3853">
        <v>36.762898460184303</v>
      </c>
      <c r="L3853">
        <v>45.956672911790903</v>
      </c>
      <c r="M3853">
        <v>41.598472477581602</v>
      </c>
      <c r="N3853">
        <v>1.18060401653169</v>
      </c>
      <c r="O3853">
        <v>255.470953186689</v>
      </c>
      <c r="P3853">
        <v>4.8802129547471198</v>
      </c>
      <c r="Q3853">
        <v>-2.2388178970787001E-2</v>
      </c>
    </row>
    <row r="3854" spans="1:17" hidden="1" x14ac:dyDescent="0.3">
      <c r="A3854" t="s">
        <v>7871</v>
      </c>
      <c r="B3854" t="s">
        <v>7872</v>
      </c>
      <c r="C3854" t="str">
        <f>IFERROR(VLOOKUP(Table1[[#This Row],[Ticker]],[1]!Table1[[Symbol]:[Industry]],2,FALSE),"-")</f>
        <v>-</v>
      </c>
      <c r="D3854" t="s">
        <v>647</v>
      </c>
      <c r="E3854">
        <v>24.786159999999999</v>
      </c>
      <c r="F3854">
        <v>49</v>
      </c>
      <c r="G3854">
        <v>187.0294621999</v>
      </c>
      <c r="H3854">
        <v>6.1005675326171103</v>
      </c>
      <c r="I3854">
        <v>71.844243632856802</v>
      </c>
      <c r="J3854">
        <v>-2.36650450653319</v>
      </c>
      <c r="K3854">
        <v>41.3809557897861</v>
      </c>
      <c r="L3854">
        <v>30.840116962059799</v>
      </c>
      <c r="M3854">
        <v>52.010492223598298</v>
      </c>
      <c r="N3854">
        <v>0.41767836549316101</v>
      </c>
      <c r="O3854">
        <v>7.9591836734693899</v>
      </c>
      <c r="P3854">
        <v>304.95867768595002</v>
      </c>
      <c r="Q3854">
        <v>0.10507483026179799</v>
      </c>
    </row>
    <row r="3855" spans="1:17" hidden="1" x14ac:dyDescent="0.3">
      <c r="A3855" t="s">
        <v>7873</v>
      </c>
      <c r="B3855" t="s">
        <v>7874</v>
      </c>
      <c r="C3855" t="str">
        <f>IFERROR(VLOOKUP(Table1[[#This Row],[Ticker]],[1]!Table1[[Symbol]:[Industry]],2,FALSE),"-")</f>
        <v>-</v>
      </c>
      <c r="E3855">
        <v>24.768928737</v>
      </c>
      <c r="F3855">
        <v>1.89</v>
      </c>
      <c r="G3855">
        <v>-37.762986710029502</v>
      </c>
      <c r="H3855">
        <v>-1.3878014293407801</v>
      </c>
      <c r="I3855">
        <v>-12.3119948726878</v>
      </c>
      <c r="J3855">
        <v>0.61595163381768903</v>
      </c>
      <c r="K3855">
        <v>1.6175262224214599</v>
      </c>
      <c r="L3855">
        <v>1.9300647799591</v>
      </c>
      <c r="M3855">
        <v>64.717590715938499</v>
      </c>
      <c r="N3855">
        <v>0.97319969543165996</v>
      </c>
      <c r="O3855">
        <v>53.968253968253897</v>
      </c>
      <c r="P3855">
        <v>57.499999999999901</v>
      </c>
    </row>
    <row r="3856" spans="1:17" hidden="1" x14ac:dyDescent="0.3">
      <c r="A3856" t="s">
        <v>7875</v>
      </c>
      <c r="B3856" t="s">
        <v>7876</v>
      </c>
      <c r="C3856" t="str">
        <f>IFERROR(VLOOKUP(Table1[[#This Row],[Ticker]],[1]!Table1[[Symbol]:[Industry]],2,FALSE),"-")</f>
        <v>-</v>
      </c>
      <c r="D3856" t="s">
        <v>335</v>
      </c>
      <c r="E3856">
        <v>24.662690976</v>
      </c>
      <c r="F3856">
        <v>17.71</v>
      </c>
      <c r="G3856">
        <v>36.509523725271599</v>
      </c>
      <c r="H3856">
        <v>38.827915057562102</v>
      </c>
      <c r="I3856">
        <v>-37.473207787173003</v>
      </c>
      <c r="J3856">
        <v>22.392993576422501</v>
      </c>
      <c r="K3856">
        <v>16.2354248715998</v>
      </c>
      <c r="L3856">
        <v>16.407743077944101</v>
      </c>
      <c r="M3856">
        <v>66.189752310296896</v>
      </c>
      <c r="N3856">
        <v>0.87223564104637596</v>
      </c>
      <c r="O3856">
        <v>40.424495099897001</v>
      </c>
      <c r="P3856">
        <v>69.009315690257793</v>
      </c>
      <c r="Q3856">
        <v>6.1911966289488002E-2</v>
      </c>
    </row>
    <row r="3857" spans="1:17" hidden="1" x14ac:dyDescent="0.3">
      <c r="A3857" t="s">
        <v>7877</v>
      </c>
      <c r="B3857" t="s">
        <v>7878</v>
      </c>
      <c r="C3857" t="str">
        <f>IFERROR(VLOOKUP(Table1[[#This Row],[Ticker]],[1]!Table1[[Symbol]:[Industry]],2,FALSE),"-")</f>
        <v>-</v>
      </c>
      <c r="D3857" t="s">
        <v>713</v>
      </c>
      <c r="E3857">
        <v>24.652576575000001</v>
      </c>
      <c r="F3857">
        <v>13.46</v>
      </c>
      <c r="G3857">
        <v>20.475530574014599</v>
      </c>
      <c r="H3857">
        <v>-1.43912262104518</v>
      </c>
      <c r="I3857">
        <v>9.1286854746039605</v>
      </c>
      <c r="J3857">
        <v>-0.59788484416972998</v>
      </c>
      <c r="K3857">
        <v>12.680264063574301</v>
      </c>
      <c r="L3857">
        <v>11.560411017860099</v>
      </c>
      <c r="M3857">
        <v>43.246163025678499</v>
      </c>
      <c r="N3857">
        <v>0.73243953528413797</v>
      </c>
      <c r="O3857">
        <v>7.5037147102525896</v>
      </c>
      <c r="P3857">
        <v>62.756952841596103</v>
      </c>
    </row>
    <row r="3858" spans="1:17" hidden="1" x14ac:dyDescent="0.3">
      <c r="A3858" t="s">
        <v>7879</v>
      </c>
      <c r="B3858" t="s">
        <v>6151</v>
      </c>
      <c r="C3858" t="str">
        <f>IFERROR(VLOOKUP(Table1[[#This Row],[Ticker]],[1]!Table1[[Symbol]:[Industry]],2,FALSE),"-")</f>
        <v>-</v>
      </c>
      <c r="D3858" t="s">
        <v>140</v>
      </c>
      <c r="E3858">
        <v>24.64875</v>
      </c>
      <c r="F3858">
        <v>78.25</v>
      </c>
      <c r="G3858">
        <v>258.09658877726997</v>
      </c>
      <c r="H3858">
        <v>10.209026822931699</v>
      </c>
      <c r="I3858">
        <v>221.71384895041501</v>
      </c>
      <c r="J3858">
        <v>-6.4531540572392299</v>
      </c>
      <c r="K3858">
        <v>67.636801387972596</v>
      </c>
      <c r="L3858">
        <v>42.120522279775201</v>
      </c>
      <c r="M3858">
        <v>51.686986550812897</v>
      </c>
      <c r="N3858">
        <v>0.67345103012595897</v>
      </c>
      <c r="O3858">
        <v>11.884984025559101</v>
      </c>
      <c r="P3858">
        <v>389.0625</v>
      </c>
      <c r="Q3858">
        <v>9.9846566079312998E-2</v>
      </c>
    </row>
    <row r="3859" spans="1:17" hidden="1" x14ac:dyDescent="0.3">
      <c r="A3859" t="s">
        <v>7880</v>
      </c>
      <c r="B3859" t="s">
        <v>7881</v>
      </c>
      <c r="C3859" t="str">
        <f>IFERROR(VLOOKUP(Table1[[#This Row],[Ticker]],[1]!Table1[[Symbol]:[Industry]],2,FALSE),"-")</f>
        <v>-</v>
      </c>
      <c r="D3859" t="s">
        <v>409</v>
      </c>
      <c r="E3859">
        <v>24.644493900000001</v>
      </c>
      <c r="F3859">
        <v>34.19</v>
      </c>
      <c r="G3859">
        <v>32.910741555060802</v>
      </c>
      <c r="H3859">
        <v>-5.8670814790997703</v>
      </c>
      <c r="I3859">
        <v>-27.218660097890801</v>
      </c>
      <c r="J3859">
        <v>-0.35018963880343801</v>
      </c>
      <c r="K3859">
        <v>35.276321994737799</v>
      </c>
      <c r="L3859">
        <v>34.430745666863302</v>
      </c>
      <c r="M3859">
        <v>42.112188930870502</v>
      </c>
      <c r="N3859">
        <v>0.9157832694586</v>
      </c>
      <c r="O3859">
        <v>40.333430827727398</v>
      </c>
      <c r="P3859">
        <v>89.9444444444444</v>
      </c>
      <c r="Q3859">
        <v>6.9091162148097005E-2</v>
      </c>
    </row>
    <row r="3860" spans="1:17" hidden="1" x14ac:dyDescent="0.3">
      <c r="A3860" t="s">
        <v>7882</v>
      </c>
      <c r="B3860" t="s">
        <v>7883</v>
      </c>
      <c r="C3860" t="str">
        <f>IFERROR(VLOOKUP(Table1[[#This Row],[Ticker]],[1]!Table1[[Symbol]:[Industry]],2,FALSE),"-")</f>
        <v>-</v>
      </c>
      <c r="E3860">
        <v>24.628399999999999</v>
      </c>
      <c r="F3860">
        <v>53.54</v>
      </c>
      <c r="G3860">
        <v>-40.537191948411703</v>
      </c>
      <c r="H3860">
        <v>-9.9988558740757494</v>
      </c>
      <c r="I3860">
        <v>-22.769006685244602</v>
      </c>
      <c r="J3860">
        <v>-6.2880031684422004</v>
      </c>
      <c r="K3860">
        <v>55.6483243270375</v>
      </c>
      <c r="L3860">
        <v>56.642817731845902</v>
      </c>
      <c r="M3860">
        <v>37.416707191464397</v>
      </c>
      <c r="N3860">
        <v>0.64669155261360001</v>
      </c>
      <c r="O3860">
        <v>36.813597310422097</v>
      </c>
      <c r="P3860">
        <v>21.186057039384298</v>
      </c>
      <c r="Q3860">
        <v>-2.5498145447400001E-3</v>
      </c>
    </row>
    <row r="3861" spans="1:17" hidden="1" x14ac:dyDescent="0.3">
      <c r="A3861" t="s">
        <v>7884</v>
      </c>
      <c r="B3861" t="s">
        <v>7885</v>
      </c>
      <c r="C3861" t="str">
        <f>IFERROR(VLOOKUP(Table1[[#This Row],[Ticker]],[1]!Table1[[Symbol]:[Industry]],2,FALSE),"-")</f>
        <v>-</v>
      </c>
      <c r="D3861" t="s">
        <v>18</v>
      </c>
      <c r="E3861">
        <v>24.623999999999999</v>
      </c>
      <c r="F3861">
        <v>273.60000000000002</v>
      </c>
      <c r="G3861">
        <v>-60.058452662848602</v>
      </c>
      <c r="H3861">
        <v>-4.77763193781536</v>
      </c>
      <c r="I3861">
        <v>33.153177802692298</v>
      </c>
      <c r="J3861">
        <v>-1.0507150328489701</v>
      </c>
      <c r="K3861">
        <v>234.39676565595701</v>
      </c>
      <c r="L3861">
        <v>208.15658360669701</v>
      </c>
      <c r="M3861">
        <v>9.2142274400867592</v>
      </c>
      <c r="N3861">
        <v>5.1860047019775899E-3</v>
      </c>
      <c r="O3861">
        <v>52.412280701754298</v>
      </c>
      <c r="P3861">
        <v>152.63157894736801</v>
      </c>
    </row>
    <row r="3862" spans="1:17" hidden="1" x14ac:dyDescent="0.3">
      <c r="A3862" t="s">
        <v>7886</v>
      </c>
      <c r="B3862" t="s">
        <v>7887</v>
      </c>
      <c r="C3862" t="str">
        <f>IFERROR(VLOOKUP(Table1[[#This Row],[Ticker]],[1]!Table1[[Symbol]:[Industry]],2,FALSE),"-")</f>
        <v>-</v>
      </c>
      <c r="D3862" t="s">
        <v>130</v>
      </c>
      <c r="E3862">
        <v>24.423317879999999</v>
      </c>
      <c r="F3862">
        <v>16.399999999999999</v>
      </c>
      <c r="G3862">
        <v>-5.5931859894901201</v>
      </c>
      <c r="H3862">
        <v>-1.87035303188851</v>
      </c>
      <c r="I3862">
        <v>-12.2495918825592</v>
      </c>
      <c r="J3862">
        <v>1.0670674632677399</v>
      </c>
      <c r="K3862">
        <v>20.078539679257499</v>
      </c>
      <c r="L3862">
        <v>20.567302919445201</v>
      </c>
      <c r="M3862">
        <v>33.686981725690302</v>
      </c>
      <c r="N3862">
        <v>1</v>
      </c>
      <c r="Q3862">
        <v>-3.2586267451102997E-2</v>
      </c>
    </row>
    <row r="3863" spans="1:17" hidden="1" x14ac:dyDescent="0.3">
      <c r="A3863" t="s">
        <v>7888</v>
      </c>
      <c r="B3863" t="s">
        <v>7889</v>
      </c>
      <c r="C3863" t="str">
        <f>IFERROR(VLOOKUP(Table1[[#This Row],[Ticker]],[1]!Table1[[Symbol]:[Industry]],2,FALSE),"-")</f>
        <v>-</v>
      </c>
      <c r="D3863" t="s">
        <v>409</v>
      </c>
      <c r="E3863">
        <v>24.418133999999998</v>
      </c>
      <c r="F3863">
        <v>41.4</v>
      </c>
      <c r="G3863">
        <v>0.54954874090640904</v>
      </c>
      <c r="H3863">
        <v>-10.863195881992899</v>
      </c>
      <c r="I3863">
        <v>10.4998314285132</v>
      </c>
      <c r="J3863">
        <v>-6.6705192750581399E-2</v>
      </c>
      <c r="K3863">
        <v>41.213995987884701</v>
      </c>
      <c r="L3863">
        <v>37.524815838633401</v>
      </c>
      <c r="M3863">
        <v>45.862812103802398</v>
      </c>
      <c r="N3863">
        <v>1.3070059615110901</v>
      </c>
      <c r="O3863">
        <v>15.9178743961352</v>
      </c>
      <c r="P3863">
        <v>43.500866551126499</v>
      </c>
      <c r="Q3863">
        <v>7.8367197880053002E-2</v>
      </c>
    </row>
    <row r="3864" spans="1:17" hidden="1" x14ac:dyDescent="0.3">
      <c r="A3864" t="s">
        <v>7890</v>
      </c>
      <c r="B3864" t="s">
        <v>7891</v>
      </c>
      <c r="C3864" t="str">
        <f>IFERROR(VLOOKUP(Table1[[#This Row],[Ticker]],[1]!Table1[[Symbol]:[Industry]],2,FALSE),"-")</f>
        <v>-</v>
      </c>
      <c r="D3864" t="s">
        <v>258</v>
      </c>
      <c r="E3864">
        <v>24.395503999999999</v>
      </c>
      <c r="F3864">
        <v>33.5</v>
      </c>
      <c r="G3864">
        <v>37.1094340190594</v>
      </c>
      <c r="H3864">
        <v>-7.1571500101045302</v>
      </c>
      <c r="I3864">
        <v>6.9009103786117896</v>
      </c>
      <c r="J3864">
        <v>-5.3047770712537199</v>
      </c>
      <c r="K3864">
        <v>32.502477398752198</v>
      </c>
      <c r="L3864">
        <v>29.1290380388632</v>
      </c>
      <c r="M3864">
        <v>54.011860657930697</v>
      </c>
      <c r="N3864">
        <v>0.99354348161583395</v>
      </c>
      <c r="O3864">
        <v>15.522388059701401</v>
      </c>
      <c r="P3864">
        <v>72.8586171310629</v>
      </c>
      <c r="Q3864">
        <v>8.5729036631877004E-2</v>
      </c>
    </row>
    <row r="3865" spans="1:17" hidden="1" x14ac:dyDescent="0.3">
      <c r="A3865" t="s">
        <v>7892</v>
      </c>
      <c r="B3865" t="s">
        <v>7893</v>
      </c>
      <c r="C3865" t="str">
        <f>IFERROR(VLOOKUP(Table1[[#This Row],[Ticker]],[1]!Table1[[Symbol]:[Industry]],2,FALSE),"-")</f>
        <v>-</v>
      </c>
      <c r="E3865">
        <v>24.368960000000001</v>
      </c>
      <c r="F3865">
        <v>154</v>
      </c>
      <c r="G3865">
        <v>-59.290653109387897</v>
      </c>
      <c r="H3865">
        <v>3.5698400676138902</v>
      </c>
      <c r="I3865">
        <v>-18.493790116490299</v>
      </c>
      <c r="J3865">
        <v>-3.7031540572392099</v>
      </c>
      <c r="K3865">
        <v>165.98231597991199</v>
      </c>
      <c r="L3865">
        <v>182.459938873749</v>
      </c>
      <c r="M3865">
        <v>30.133666762075201</v>
      </c>
      <c r="N3865">
        <v>0.90909090909090895</v>
      </c>
      <c r="O3865">
        <v>50.649350649350602</v>
      </c>
      <c r="P3865">
        <v>4.5130641330166403</v>
      </c>
      <c r="Q3865">
        <v>7.5372388955254999E-2</v>
      </c>
    </row>
    <row r="3866" spans="1:17" hidden="1" x14ac:dyDescent="0.3">
      <c r="A3866" t="s">
        <v>7894</v>
      </c>
      <c r="B3866" t="s">
        <v>7895</v>
      </c>
      <c r="C3866" t="str">
        <f>IFERROR(VLOOKUP(Table1[[#This Row],[Ticker]],[1]!Table1[[Symbol]:[Industry]],2,FALSE),"-")</f>
        <v>-</v>
      </c>
      <c r="D3866" t="s">
        <v>409</v>
      </c>
      <c r="E3866">
        <v>24.338008200000001</v>
      </c>
      <c r="F3866">
        <v>22</v>
      </c>
      <c r="G3866">
        <v>460.996703212451</v>
      </c>
      <c r="H3866">
        <v>-14.8397919999754</v>
      </c>
      <c r="I3866">
        <v>99.867563166121897</v>
      </c>
      <c r="J3866">
        <v>-17.173903438646001</v>
      </c>
      <c r="K3866">
        <v>24.4965313095244</v>
      </c>
      <c r="L3866">
        <v>17.264069090798401</v>
      </c>
      <c r="M3866">
        <v>21.392985868730399</v>
      </c>
      <c r="N3866">
        <v>1.46343264647642</v>
      </c>
      <c r="O3866">
        <v>36.136363636363598</v>
      </c>
      <c r="P3866">
        <v>497.82608695652101</v>
      </c>
      <c r="Q3866">
        <v>0.13238756456852599</v>
      </c>
    </row>
    <row r="3867" spans="1:17" hidden="1" x14ac:dyDescent="0.3">
      <c r="A3867" t="s">
        <v>7896</v>
      </c>
      <c r="B3867" t="s">
        <v>7897</v>
      </c>
      <c r="C3867" t="str">
        <f>IFERROR(VLOOKUP(Table1[[#This Row],[Ticker]],[1]!Table1[[Symbol]:[Industry]],2,FALSE),"-")</f>
        <v>-</v>
      </c>
      <c r="D3867" t="s">
        <v>1391</v>
      </c>
      <c r="E3867">
        <v>24.336948216</v>
      </c>
      <c r="F3867">
        <v>45.13</v>
      </c>
      <c r="G3867">
        <v>36.668166042187302</v>
      </c>
      <c r="H3867">
        <v>-7.82667244954244</v>
      </c>
      <c r="I3867">
        <v>-24.309190446132501</v>
      </c>
      <c r="J3867">
        <v>-3.2657687962898398</v>
      </c>
      <c r="K3867">
        <v>44.010354233665197</v>
      </c>
      <c r="L3867">
        <v>42.192460142832303</v>
      </c>
      <c r="M3867">
        <v>51.336402264450498</v>
      </c>
      <c r="N3867">
        <v>1.31442973376804</v>
      </c>
      <c r="O3867">
        <v>40.4830489696432</v>
      </c>
      <c r="P3867">
        <v>70.946969696969703</v>
      </c>
      <c r="Q3867">
        <v>-6.9925794184589997E-3</v>
      </c>
    </row>
    <row r="3868" spans="1:17" hidden="1" x14ac:dyDescent="0.3">
      <c r="A3868" t="s">
        <v>7898</v>
      </c>
      <c r="B3868" t="s">
        <v>7899</v>
      </c>
      <c r="C3868" t="str">
        <f>IFERROR(VLOOKUP(Table1[[#This Row],[Ticker]],[1]!Table1[[Symbol]:[Industry]],2,FALSE),"-")</f>
        <v>-</v>
      </c>
      <c r="D3868" t="s">
        <v>800</v>
      </c>
      <c r="E3868">
        <v>24.31</v>
      </c>
      <c r="F3868">
        <v>22.1</v>
      </c>
      <c r="G3868">
        <v>-52.3697976167362</v>
      </c>
      <c r="H3868">
        <v>0.46046330027987997</v>
      </c>
      <c r="I3868">
        <v>11.512903323938</v>
      </c>
      <c r="J3868">
        <v>-1.0507150328489701</v>
      </c>
      <c r="K3868">
        <v>21.153187396809901</v>
      </c>
      <c r="L3868">
        <v>21.129443766309699</v>
      </c>
      <c r="M3868">
        <v>99.991342128637498</v>
      </c>
      <c r="N3868">
        <v>0</v>
      </c>
      <c r="O3868">
        <v>43.891402714932099</v>
      </c>
      <c r="P3868">
        <v>35.582822085889497</v>
      </c>
    </row>
    <row r="3869" spans="1:17" hidden="1" x14ac:dyDescent="0.3">
      <c r="A3869" t="s">
        <v>7900</v>
      </c>
      <c r="B3869" t="s">
        <v>7901</v>
      </c>
      <c r="C3869" t="str">
        <f>IFERROR(VLOOKUP(Table1[[#This Row],[Ticker]],[1]!Table1[[Symbol]:[Industry]],2,FALSE),"-")</f>
        <v>-</v>
      </c>
      <c r="E3869">
        <v>24.3</v>
      </c>
      <c r="F3869">
        <v>81</v>
      </c>
      <c r="G3869">
        <v>58.420945636693503</v>
      </c>
      <c r="H3869">
        <v>5.3929981844471504</v>
      </c>
      <c r="I3869">
        <v>50.735125546160297</v>
      </c>
      <c r="J3869">
        <v>5.4427914606575101</v>
      </c>
      <c r="K3869">
        <v>78.603663527384697</v>
      </c>
      <c r="L3869">
        <v>65.908228469189993</v>
      </c>
      <c r="M3869">
        <v>55.713266938998999</v>
      </c>
      <c r="N3869">
        <v>1.9071409892479601</v>
      </c>
      <c r="O3869">
        <v>22.148148148148099</v>
      </c>
      <c r="P3869">
        <v>125</v>
      </c>
      <c r="Q3869">
        <v>6.6648416026273E-2</v>
      </c>
    </row>
    <row r="3870" spans="1:17" hidden="1" x14ac:dyDescent="0.3">
      <c r="A3870" t="s">
        <v>7902</v>
      </c>
      <c r="B3870" t="s">
        <v>7903</v>
      </c>
      <c r="C3870" t="str">
        <f>IFERROR(VLOOKUP(Table1[[#This Row],[Ticker]],[1]!Table1[[Symbol]:[Industry]],2,FALSE),"-")</f>
        <v>-</v>
      </c>
      <c r="D3870" t="s">
        <v>647</v>
      </c>
      <c r="E3870">
        <v>24.272338319999999</v>
      </c>
      <c r="F3870">
        <v>28.4</v>
      </c>
      <c r="G3870">
        <v>-0.83479861905071895</v>
      </c>
      <c r="H3870">
        <v>-15.892281619344001</v>
      </c>
      <c r="I3870">
        <v>-13.164701742268001</v>
      </c>
      <c r="J3870">
        <v>-5.4685232520270501</v>
      </c>
      <c r="K3870">
        <v>30.2040251561465</v>
      </c>
      <c r="L3870">
        <v>29.607909360504699</v>
      </c>
      <c r="M3870">
        <v>50.893032083037902</v>
      </c>
      <c r="N3870">
        <v>0.49998626673485402</v>
      </c>
      <c r="O3870">
        <v>46.302816901408399</v>
      </c>
      <c r="P3870">
        <v>97.909407665505199</v>
      </c>
      <c r="Q3870">
        <v>8.7210052940505003E-2</v>
      </c>
    </row>
    <row r="3871" spans="1:17" hidden="1" x14ac:dyDescent="0.3">
      <c r="A3871" t="s">
        <v>7904</v>
      </c>
      <c r="B3871" t="s">
        <v>7905</v>
      </c>
      <c r="C3871" t="str">
        <f>IFERROR(VLOOKUP(Table1[[#This Row],[Ticker]],[1]!Table1[[Symbol]:[Industry]],2,FALSE),"-")</f>
        <v>-</v>
      </c>
      <c r="D3871" t="s">
        <v>220</v>
      </c>
      <c r="E3871">
        <v>24.268000000000001</v>
      </c>
      <c r="F3871">
        <v>60.67</v>
      </c>
      <c r="G3871">
        <v>73.443919053168699</v>
      </c>
      <c r="H3871">
        <v>-12.2099633270781</v>
      </c>
      <c r="I3871">
        <v>80.364942349697799</v>
      </c>
      <c r="J3871">
        <v>-2.3108841188275999</v>
      </c>
      <c r="K3871">
        <v>61.302372862429898</v>
      </c>
      <c r="L3871">
        <v>48.167595578646903</v>
      </c>
      <c r="M3871">
        <v>35.100535478641298</v>
      </c>
      <c r="N3871">
        <v>0.44549246342022503</v>
      </c>
      <c r="O3871">
        <v>41.9152793802538</v>
      </c>
      <c r="P3871">
        <v>133.34615384615299</v>
      </c>
      <c r="Q3871">
        <v>5.2156691615848003E-2</v>
      </c>
    </row>
    <row r="3872" spans="1:17" hidden="1" x14ac:dyDescent="0.3">
      <c r="A3872" t="s">
        <v>7906</v>
      </c>
      <c r="B3872" t="s">
        <v>7907</v>
      </c>
      <c r="C3872" t="str">
        <f>IFERROR(VLOOKUP(Table1[[#This Row],[Ticker]],[1]!Table1[[Symbol]:[Industry]],2,FALSE),"-")</f>
        <v>-</v>
      </c>
      <c r="D3872" t="s">
        <v>253</v>
      </c>
      <c r="E3872">
        <v>24.203520000000001</v>
      </c>
      <c r="F3872">
        <v>24</v>
      </c>
      <c r="G3872">
        <v>-28.895769905828399</v>
      </c>
      <c r="H3872">
        <v>-0.42980585085884199</v>
      </c>
      <c r="I3872">
        <v>-1.0720369882749601</v>
      </c>
      <c r="J3872">
        <v>-1.0507150328489701</v>
      </c>
      <c r="K3872">
        <v>23.073770724162799</v>
      </c>
      <c r="L3872">
        <v>22.423174713648201</v>
      </c>
      <c r="M3872">
        <v>98.473488821407003</v>
      </c>
      <c r="N3872">
        <v>0.343338371841934</v>
      </c>
      <c r="O3872">
        <v>3.3333333333333401</v>
      </c>
      <c r="P3872">
        <v>30.222463374932101</v>
      </c>
    </row>
    <row r="3873" spans="1:17" hidden="1" x14ac:dyDescent="0.3">
      <c r="A3873" t="s">
        <v>7908</v>
      </c>
      <c r="B3873" t="s">
        <v>7909</v>
      </c>
      <c r="C3873" t="str">
        <f>IFERROR(VLOOKUP(Table1[[#This Row],[Ticker]],[1]!Table1[[Symbol]:[Industry]],2,FALSE),"-")</f>
        <v>-</v>
      </c>
      <c r="D3873" t="s">
        <v>153</v>
      </c>
      <c r="E3873">
        <v>24.180013639999999</v>
      </c>
      <c r="F3873">
        <v>12.15</v>
      </c>
      <c r="G3873">
        <v>138.460471328393</v>
      </c>
      <c r="H3873">
        <v>-17.3305233341482</v>
      </c>
      <c r="I3873">
        <v>92.936806218429197</v>
      </c>
      <c r="J3873">
        <v>-10.7375322214869</v>
      </c>
      <c r="K3873">
        <v>12.286166193892999</v>
      </c>
      <c r="L3873">
        <v>8.9872002261543393</v>
      </c>
      <c r="M3873">
        <v>32.114152805645404</v>
      </c>
      <c r="N3873">
        <v>0.589490080978471</v>
      </c>
      <c r="O3873">
        <v>22.469135802469101</v>
      </c>
      <c r="P3873">
        <v>182.558139534883</v>
      </c>
      <c r="Q3873">
        <v>7.8398701837130005E-2</v>
      </c>
    </row>
    <row r="3874" spans="1:17" hidden="1" x14ac:dyDescent="0.3">
      <c r="A3874" t="s">
        <v>7910</v>
      </c>
      <c r="B3874" t="s">
        <v>7911</v>
      </c>
      <c r="C3874" t="str">
        <f>IFERROR(VLOOKUP(Table1[[#This Row],[Ticker]],[1]!Table1[[Symbol]:[Industry]],2,FALSE),"-")</f>
        <v>-</v>
      </c>
      <c r="E3874">
        <v>24.164999999999999</v>
      </c>
      <c r="F3874">
        <v>48.33</v>
      </c>
      <c r="G3874">
        <v>36.674678803090401</v>
      </c>
      <c r="H3874">
        <v>5.5785324457462799</v>
      </c>
      <c r="I3874">
        <v>12.0259418726909</v>
      </c>
      <c r="J3874">
        <v>1.5212228332065201</v>
      </c>
      <c r="K3874">
        <v>39.156244216875599</v>
      </c>
      <c r="L3874">
        <v>37.593259679407097</v>
      </c>
      <c r="M3874">
        <v>83.0704400568642</v>
      </c>
      <c r="N3874">
        <v>1.72819617299024</v>
      </c>
      <c r="O3874">
        <v>13.6147320504862</v>
      </c>
      <c r="P3874">
        <v>79</v>
      </c>
      <c r="Q3874">
        <v>9.6648336636057999E-2</v>
      </c>
    </row>
    <row r="3875" spans="1:17" hidden="1" x14ac:dyDescent="0.3">
      <c r="A3875" t="s">
        <v>7912</v>
      </c>
      <c r="B3875" t="s">
        <v>7913</v>
      </c>
      <c r="C3875" t="str">
        <f>IFERROR(VLOOKUP(Table1[[#This Row],[Ticker]],[1]!Table1[[Symbol]:[Industry]],2,FALSE),"-")</f>
        <v>-</v>
      </c>
      <c r="E3875">
        <v>24.144822940000001</v>
      </c>
      <c r="F3875">
        <v>325.89999999999998</v>
      </c>
      <c r="G3875">
        <v>799.39390256905995</v>
      </c>
      <c r="H3875">
        <v>3.32453315014132</v>
      </c>
      <c r="I3875">
        <v>176.50554497220801</v>
      </c>
      <c r="J3875">
        <v>-8.7885524805175201</v>
      </c>
      <c r="K3875">
        <v>325.71704833420301</v>
      </c>
      <c r="L3875">
        <v>203.48229080721001</v>
      </c>
      <c r="M3875">
        <v>38.303801027996599</v>
      </c>
      <c r="N3875">
        <v>0.39735764956082198</v>
      </c>
      <c r="O3875">
        <v>28.382939552009798</v>
      </c>
      <c r="P3875">
        <v>825.06386602327495</v>
      </c>
    </row>
    <row r="3876" spans="1:17" hidden="1" x14ac:dyDescent="0.3">
      <c r="A3876" t="s">
        <v>7914</v>
      </c>
      <c r="B3876" t="s">
        <v>7915</v>
      </c>
      <c r="C3876" t="str">
        <f>IFERROR(VLOOKUP(Table1[[#This Row],[Ticker]],[1]!Table1[[Symbol]:[Industry]],2,FALSE),"-")</f>
        <v>-</v>
      </c>
      <c r="D3876" t="s">
        <v>557</v>
      </c>
      <c r="E3876">
        <v>24.133559999999999</v>
      </c>
      <c r="F3876">
        <v>77.8</v>
      </c>
      <c r="G3876">
        <v>64.503588244635594</v>
      </c>
      <c r="H3876">
        <v>1.80149922575495</v>
      </c>
      <c r="I3876">
        <v>100.72422636359801</v>
      </c>
      <c r="J3876">
        <v>-8.0019345450441008</v>
      </c>
      <c r="K3876">
        <v>73.772875096359996</v>
      </c>
      <c r="L3876">
        <v>56.624960185269003</v>
      </c>
      <c r="M3876">
        <v>41.060417681770197</v>
      </c>
      <c r="N3876">
        <v>0.24570694389189199</v>
      </c>
      <c r="O3876">
        <v>15.6812339331619</v>
      </c>
      <c r="P3876">
        <v>156.17385577872801</v>
      </c>
    </row>
    <row r="3877" spans="1:17" hidden="1" x14ac:dyDescent="0.3">
      <c r="A3877" t="s">
        <v>7916</v>
      </c>
      <c r="B3877" t="s">
        <v>7917</v>
      </c>
      <c r="C3877" t="str">
        <f>IFERROR(VLOOKUP(Table1[[#This Row],[Ticker]],[1]!Table1[[Symbol]:[Industry]],2,FALSE),"-")</f>
        <v>-</v>
      </c>
      <c r="D3877" t="s">
        <v>647</v>
      </c>
      <c r="E3877">
        <v>24.086400000000001</v>
      </c>
      <c r="F3877">
        <v>15.44</v>
      </c>
      <c r="G3877">
        <v>116.716221789112</v>
      </c>
      <c r="H3877">
        <v>21.596938508920001</v>
      </c>
      <c r="I3877">
        <v>15.6044764089376</v>
      </c>
      <c r="J3877">
        <v>10.6425271843112</v>
      </c>
      <c r="K3877">
        <v>12.545382993578</v>
      </c>
      <c r="L3877">
        <v>11.670930474582899</v>
      </c>
      <c r="M3877">
        <v>86.202178274901499</v>
      </c>
      <c r="N3877">
        <v>2.0204199954012201</v>
      </c>
      <c r="O3877">
        <v>40.9326424870466</v>
      </c>
      <c r="P3877">
        <v>142.38618524332799</v>
      </c>
      <c r="Q3877">
        <v>0.226295419108138</v>
      </c>
    </row>
    <row r="3878" spans="1:17" hidden="1" x14ac:dyDescent="0.3">
      <c r="A3878" t="s">
        <v>7918</v>
      </c>
      <c r="B3878" t="s">
        <v>7919</v>
      </c>
      <c r="C3878" t="str">
        <f>IFERROR(VLOOKUP(Table1[[#This Row],[Ticker]],[1]!Table1[[Symbol]:[Industry]],2,FALSE),"-")</f>
        <v>-</v>
      </c>
      <c r="E3878">
        <v>24.064679999999999</v>
      </c>
      <c r="F3878">
        <v>93</v>
      </c>
      <c r="G3878">
        <v>-60.406805559478698</v>
      </c>
      <c r="H3878">
        <v>-6.3649335251169497</v>
      </c>
      <c r="I3878">
        <v>-46.001716559102803</v>
      </c>
      <c r="J3878">
        <v>-2.6380166201505602</v>
      </c>
      <c r="M3878">
        <v>47.720066867138101</v>
      </c>
      <c r="O3878">
        <v>68.602150537634401</v>
      </c>
      <c r="P3878">
        <v>19.845360824742201</v>
      </c>
    </row>
    <row r="3879" spans="1:17" hidden="1" x14ac:dyDescent="0.3">
      <c r="A3879" t="s">
        <v>7920</v>
      </c>
      <c r="B3879" t="s">
        <v>7921</v>
      </c>
      <c r="C3879" t="str">
        <f>IFERROR(VLOOKUP(Table1[[#This Row],[Ticker]],[1]!Table1[[Symbol]:[Industry]],2,FALSE),"-")</f>
        <v>-</v>
      </c>
      <c r="E3879">
        <v>23.97881645</v>
      </c>
      <c r="F3879">
        <v>160.25</v>
      </c>
      <c r="G3879">
        <v>-35.5152517805165</v>
      </c>
      <c r="H3879">
        <v>0.92236806218464196</v>
      </c>
      <c r="I3879">
        <v>-13.789205354083</v>
      </c>
      <c r="J3879">
        <v>-6.6195059798412297</v>
      </c>
      <c r="K3879">
        <v>154.15169285505601</v>
      </c>
      <c r="L3879">
        <v>152.85450497515501</v>
      </c>
      <c r="M3879">
        <v>63.510017342746501</v>
      </c>
      <c r="N3879">
        <v>1.2648098402375201</v>
      </c>
      <c r="O3879">
        <v>15.4446177847113</v>
      </c>
      <c r="P3879">
        <v>22.891104294478499</v>
      </c>
      <c r="Q3879">
        <v>0.104185475912144</v>
      </c>
    </row>
    <row r="3880" spans="1:17" hidden="1" x14ac:dyDescent="0.3">
      <c r="A3880" t="s">
        <v>7922</v>
      </c>
      <c r="B3880" t="s">
        <v>7923</v>
      </c>
      <c r="C3880" t="str">
        <f>IFERROR(VLOOKUP(Table1[[#This Row],[Ticker]],[1]!Table1[[Symbol]:[Industry]],2,FALSE),"-")</f>
        <v>-</v>
      </c>
      <c r="D3880" t="s">
        <v>49</v>
      </c>
      <c r="E3880">
        <v>23.919</v>
      </c>
      <c r="F3880">
        <v>2.38</v>
      </c>
      <c r="G3880">
        <v>-80.250116125971203</v>
      </c>
      <c r="H3880">
        <v>-17.821110198684899</v>
      </c>
      <c r="I3880">
        <v>-7.7866135842744697</v>
      </c>
      <c r="J3880">
        <v>-5.8126197947537399</v>
      </c>
      <c r="K3880">
        <v>2.33448969576453</v>
      </c>
      <c r="L3880">
        <v>2.9114823639754399</v>
      </c>
      <c r="M3880">
        <v>44.986031398904302</v>
      </c>
      <c r="N3880">
        <v>0.99462300957235805</v>
      </c>
      <c r="O3880">
        <v>120.16806722689</v>
      </c>
      <c r="P3880">
        <v>25.2631578947368</v>
      </c>
      <c r="Q3880">
        <v>5.6424777394487001E-2</v>
      </c>
    </row>
    <row r="3881" spans="1:17" hidden="1" x14ac:dyDescent="0.3">
      <c r="A3881" t="s">
        <v>7924</v>
      </c>
      <c r="B3881" t="s">
        <v>7925</v>
      </c>
      <c r="C3881" t="str">
        <f>IFERROR(VLOOKUP(Table1[[#This Row],[Ticker]],[1]!Table1[[Symbol]:[Industry]],2,FALSE),"-")</f>
        <v>-</v>
      </c>
      <c r="E3881">
        <v>23.910585000000001</v>
      </c>
      <c r="F3881">
        <v>25.5</v>
      </c>
      <c r="G3881">
        <v>-25.276262666813899</v>
      </c>
      <c r="H3881">
        <v>1.5215806606098301</v>
      </c>
      <c r="I3881">
        <v>-13.187951376916599</v>
      </c>
      <c r="J3881">
        <v>-1.0507150328489701</v>
      </c>
      <c r="K3881">
        <v>26.245098720968599</v>
      </c>
      <c r="L3881">
        <v>26.036692381876801</v>
      </c>
      <c r="M3881">
        <v>21.919805443361401</v>
      </c>
      <c r="N3881">
        <v>4.3636363636363598</v>
      </c>
      <c r="O3881">
        <v>18.823529411764699</v>
      </c>
      <c r="P3881">
        <v>17.782909930715899</v>
      </c>
    </row>
    <row r="3882" spans="1:17" hidden="1" x14ac:dyDescent="0.3">
      <c r="A3882" t="s">
        <v>7926</v>
      </c>
      <c r="B3882" t="s">
        <v>7927</v>
      </c>
      <c r="C3882" t="str">
        <f>IFERROR(VLOOKUP(Table1[[#This Row],[Ticker]],[1]!Table1[[Symbol]:[Industry]],2,FALSE),"-")</f>
        <v>-</v>
      </c>
      <c r="D3882" t="s">
        <v>75</v>
      </c>
      <c r="E3882">
        <v>23.84</v>
      </c>
      <c r="F3882">
        <v>23.84</v>
      </c>
      <c r="G3882">
        <v>-33.623631407883401</v>
      </c>
      <c r="H3882">
        <v>-44.149074650015301</v>
      </c>
      <c r="I3882">
        <v>-12.955596103324201</v>
      </c>
      <c r="J3882">
        <v>2.0637630816291201</v>
      </c>
      <c r="K3882">
        <v>27.719769570932002</v>
      </c>
      <c r="L3882">
        <v>26.259612172480502</v>
      </c>
      <c r="M3882">
        <v>29.8695618472962</v>
      </c>
      <c r="N3882">
        <v>1.665348039218</v>
      </c>
      <c r="O3882">
        <v>92.072147651006702</v>
      </c>
      <c r="P3882">
        <v>13.523809523809501</v>
      </c>
    </row>
    <row r="3883" spans="1:17" hidden="1" x14ac:dyDescent="0.3">
      <c r="A3883" t="s">
        <v>7928</v>
      </c>
      <c r="B3883" t="s">
        <v>7929</v>
      </c>
      <c r="C3883" t="str">
        <f>IFERROR(VLOOKUP(Table1[[#This Row],[Ticker]],[1]!Table1[[Symbol]:[Industry]],2,FALSE),"-")</f>
        <v>-</v>
      </c>
      <c r="D3883" t="s">
        <v>140</v>
      </c>
      <c r="E3883">
        <v>23.836787999999999</v>
      </c>
      <c r="F3883">
        <v>91.8</v>
      </c>
      <c r="G3883">
        <v>-54.3412921255442</v>
      </c>
      <c r="H3883">
        <v>-23.250100854334001</v>
      </c>
      <c r="I3883">
        <v>-42.961303025268201</v>
      </c>
      <c r="J3883">
        <v>-6.0196591322278499</v>
      </c>
      <c r="K3883">
        <v>105.249918192951</v>
      </c>
      <c r="L3883">
        <v>118.290315004709</v>
      </c>
      <c r="M3883">
        <v>2.8531620086240999</v>
      </c>
      <c r="N3883">
        <v>0.330578512396694</v>
      </c>
      <c r="O3883">
        <v>46.405228758169898</v>
      </c>
      <c r="P3883">
        <v>0</v>
      </c>
    </row>
    <row r="3884" spans="1:17" hidden="1" x14ac:dyDescent="0.3">
      <c r="A3884" t="s">
        <v>7930</v>
      </c>
      <c r="B3884" t="s">
        <v>7931</v>
      </c>
      <c r="C3884" t="str">
        <f>IFERROR(VLOOKUP(Table1[[#This Row],[Ticker]],[1]!Table1[[Symbol]:[Industry]],2,FALSE),"-")</f>
        <v>-</v>
      </c>
      <c r="E3884">
        <v>23.804825184999999</v>
      </c>
      <c r="F3884">
        <v>11.15</v>
      </c>
      <c r="G3884">
        <v>17.095721564990601</v>
      </c>
      <c r="H3884">
        <v>25.2568905017703</v>
      </c>
      <c r="I3884">
        <v>-13.45785690998</v>
      </c>
      <c r="J3884">
        <v>1.8636747667867199</v>
      </c>
      <c r="K3884">
        <v>9.5178813104527205</v>
      </c>
      <c r="L3884">
        <v>8.8873790926536795</v>
      </c>
      <c r="M3884">
        <v>66.784775827046104</v>
      </c>
      <c r="N3884">
        <v>2.4706824340970601</v>
      </c>
      <c r="O3884">
        <v>22.690582959641201</v>
      </c>
      <c r="P3884">
        <v>62.7737226277372</v>
      </c>
    </row>
    <row r="3885" spans="1:17" hidden="1" x14ac:dyDescent="0.3">
      <c r="A3885" t="s">
        <v>7932</v>
      </c>
      <c r="B3885" t="s">
        <v>7933</v>
      </c>
      <c r="C3885" t="str">
        <f>IFERROR(VLOOKUP(Table1[[#This Row],[Ticker]],[1]!Table1[[Symbol]:[Industry]],2,FALSE),"-")</f>
        <v>-</v>
      </c>
      <c r="D3885" t="s">
        <v>409</v>
      </c>
      <c r="E3885">
        <v>23.802510000000002</v>
      </c>
      <c r="F3885">
        <v>47.51</v>
      </c>
      <c r="G3885">
        <v>236.448938984808</v>
      </c>
      <c r="H3885">
        <v>-4.77763193781536</v>
      </c>
      <c r="I3885">
        <v>-11.2648744538396</v>
      </c>
      <c r="J3885">
        <v>-1.0507150328489701</v>
      </c>
      <c r="K3885">
        <v>47.465952397434599</v>
      </c>
      <c r="M3885">
        <v>100</v>
      </c>
      <c r="O3885">
        <v>0</v>
      </c>
      <c r="P3885">
        <v>262.118902439024</v>
      </c>
    </row>
    <row r="3886" spans="1:17" hidden="1" x14ac:dyDescent="0.3">
      <c r="A3886" t="s">
        <v>7934</v>
      </c>
      <c r="B3886" t="s">
        <v>7935</v>
      </c>
      <c r="C3886" t="str">
        <f>IFERROR(VLOOKUP(Table1[[#This Row],[Ticker]],[1]!Table1[[Symbol]:[Industry]],2,FALSE),"-")</f>
        <v>-</v>
      </c>
      <c r="D3886" t="s">
        <v>75</v>
      </c>
      <c r="E3886">
        <v>23.767440000000001</v>
      </c>
      <c r="F3886">
        <v>23.72</v>
      </c>
      <c r="G3886">
        <v>9.3328823056023094</v>
      </c>
      <c r="H3886">
        <v>2.3493168372403201</v>
      </c>
      <c r="I3886">
        <v>-1.2463215781439601</v>
      </c>
      <c r="J3886">
        <v>-4.3478601876539598</v>
      </c>
      <c r="K3886">
        <v>23.879976266816499</v>
      </c>
      <c r="L3886">
        <v>22.440475669785801</v>
      </c>
      <c r="M3886">
        <v>40.931204146262402</v>
      </c>
      <c r="N3886">
        <v>1.3417616967782</v>
      </c>
      <c r="O3886">
        <v>20.994940978077501</v>
      </c>
      <c r="P3886">
        <v>48.342714196372697</v>
      </c>
      <c r="Q3886">
        <v>7.2609997601734005E-2</v>
      </c>
    </row>
    <row r="3887" spans="1:17" hidden="1" x14ac:dyDescent="0.3">
      <c r="A3887" t="s">
        <v>7936</v>
      </c>
      <c r="B3887" t="s">
        <v>7937</v>
      </c>
      <c r="C3887" t="str">
        <f>IFERROR(VLOOKUP(Table1[[#This Row],[Ticker]],[1]!Table1[[Symbol]:[Industry]],2,FALSE),"-")</f>
        <v>-</v>
      </c>
      <c r="D3887" t="s">
        <v>557</v>
      </c>
      <c r="E3887">
        <v>23.758965</v>
      </c>
      <c r="F3887">
        <v>9.0500000000000007</v>
      </c>
      <c r="G3887">
        <v>7.2247733878897096</v>
      </c>
      <c r="H3887">
        <v>-3.6080412945405098</v>
      </c>
      <c r="I3887">
        <v>39.568458879493598</v>
      </c>
      <c r="J3887">
        <v>-6.5151959071659098</v>
      </c>
      <c r="K3887">
        <v>8.6531516946197105</v>
      </c>
      <c r="L3887">
        <v>8.0562202248727797</v>
      </c>
      <c r="M3887">
        <v>63.576062822063797</v>
      </c>
      <c r="N3887">
        <v>1.22681672292137</v>
      </c>
      <c r="O3887">
        <v>47.955801104972302</v>
      </c>
      <c r="P3887">
        <v>87.759336099584999</v>
      </c>
      <c r="Q3887">
        <v>5.1180110674026003E-2</v>
      </c>
    </row>
    <row r="3888" spans="1:17" hidden="1" x14ac:dyDescent="0.3">
      <c r="A3888" t="s">
        <v>7938</v>
      </c>
      <c r="B3888" t="s">
        <v>7939</v>
      </c>
      <c r="C3888" t="str">
        <f>IFERROR(VLOOKUP(Table1[[#This Row],[Ticker]],[1]!Table1[[Symbol]:[Industry]],2,FALSE),"-")</f>
        <v>-</v>
      </c>
      <c r="D3888" t="s">
        <v>75</v>
      </c>
      <c r="E3888">
        <v>23.703800000000001</v>
      </c>
      <c r="F3888">
        <v>103.06</v>
      </c>
      <c r="G3888">
        <v>130.69819574976401</v>
      </c>
      <c r="H3888">
        <v>42.893954249317403</v>
      </c>
      <c r="I3888">
        <v>145.10328475014001</v>
      </c>
      <c r="J3888">
        <v>14.695017222317199</v>
      </c>
      <c r="M3888">
        <v>100</v>
      </c>
      <c r="O3888">
        <v>0</v>
      </c>
      <c r="P3888">
        <v>156.36815920398001</v>
      </c>
    </row>
    <row r="3889" spans="1:17" hidden="1" x14ac:dyDescent="0.3">
      <c r="A3889" t="s">
        <v>7940</v>
      </c>
      <c r="B3889" t="s">
        <v>7941</v>
      </c>
      <c r="C3889" t="str">
        <f>IFERROR(VLOOKUP(Table1[[#This Row],[Ticker]],[1]!Table1[[Symbol]:[Industry]],2,FALSE),"-")</f>
        <v>-</v>
      </c>
      <c r="D3889" t="s">
        <v>710</v>
      </c>
      <c r="E3889">
        <v>23.693999999999999</v>
      </c>
      <c r="F3889">
        <v>21.54</v>
      </c>
      <c r="G3889">
        <v>17.9300365457844</v>
      </c>
      <c r="H3889">
        <v>1.45396766964292</v>
      </c>
      <c r="I3889">
        <v>-5.5211336585525101</v>
      </c>
      <c r="J3889">
        <v>15.976311994177999</v>
      </c>
      <c r="K3889">
        <v>19.787648157040099</v>
      </c>
      <c r="L3889">
        <v>18.502900807985899</v>
      </c>
      <c r="M3889">
        <v>67.9243565902988</v>
      </c>
      <c r="N3889">
        <v>1.2740749156254101</v>
      </c>
      <c r="O3889">
        <v>6.7316620241411202</v>
      </c>
      <c r="P3889">
        <v>65.310821181887903</v>
      </c>
      <c r="Q3889">
        <v>4.2593543059020002E-2</v>
      </c>
    </row>
    <row r="3890" spans="1:17" hidden="1" x14ac:dyDescent="0.3">
      <c r="A3890" t="s">
        <v>7942</v>
      </c>
      <c r="B3890" t="s">
        <v>7943</v>
      </c>
      <c r="C3890" t="str">
        <f>IFERROR(VLOOKUP(Table1[[#This Row],[Ticker]],[1]!Table1[[Symbol]:[Industry]],2,FALSE),"-")</f>
        <v>-</v>
      </c>
      <c r="D3890" t="s">
        <v>140</v>
      </c>
      <c r="E3890">
        <v>23.681820500000001</v>
      </c>
      <c r="F3890">
        <v>47.45</v>
      </c>
      <c r="G3890">
        <v>168.502386204804</v>
      </c>
      <c r="H3890">
        <v>-15.6361703560005</v>
      </c>
      <c r="I3890">
        <v>148.024743032499</v>
      </c>
      <c r="J3890">
        <v>-1.11389953158527</v>
      </c>
      <c r="K3890">
        <v>47.089796863721098</v>
      </c>
      <c r="L3890">
        <v>36.147782648356703</v>
      </c>
      <c r="M3890">
        <v>51.843762394865003</v>
      </c>
      <c r="N3890">
        <v>0.25843140187765201</v>
      </c>
      <c r="O3890">
        <v>41.6649104320337</v>
      </c>
      <c r="P3890">
        <v>224.77754962354501</v>
      </c>
      <c r="Q3890">
        <v>7.4647736534577E-2</v>
      </c>
    </row>
    <row r="3891" spans="1:17" hidden="1" x14ac:dyDescent="0.3">
      <c r="A3891" t="s">
        <v>7944</v>
      </c>
      <c r="B3891" t="s">
        <v>7945</v>
      </c>
      <c r="C3891" t="str">
        <f>IFERROR(VLOOKUP(Table1[[#This Row],[Ticker]],[1]!Table1[[Symbol]:[Industry]],2,FALSE),"-")</f>
        <v>-</v>
      </c>
      <c r="E3891">
        <v>23.65939912</v>
      </c>
      <c r="F3891">
        <v>4.6900000000000004</v>
      </c>
      <c r="G3891">
        <v>-61.069412490028199</v>
      </c>
      <c r="H3891">
        <v>7.0553146979155104</v>
      </c>
      <c r="I3891">
        <v>-45.762081157750302</v>
      </c>
      <c r="J3891">
        <v>-2.88370892286934</v>
      </c>
      <c r="K3891">
        <v>4.50717317205567</v>
      </c>
      <c r="L3891">
        <v>4.4785551211527901</v>
      </c>
      <c r="M3891">
        <v>42.401077178953997</v>
      </c>
      <c r="N3891">
        <v>1.3343214939535599</v>
      </c>
      <c r="O3891">
        <v>59.275053304903999</v>
      </c>
      <c r="P3891">
        <v>50.803858520900299</v>
      </c>
      <c r="Q3891">
        <v>6.1078742546530999E-2</v>
      </c>
    </row>
    <row r="3892" spans="1:17" hidden="1" x14ac:dyDescent="0.3">
      <c r="A3892" t="s">
        <v>7946</v>
      </c>
      <c r="B3892" t="s">
        <v>7947</v>
      </c>
      <c r="C3892" t="str">
        <f>IFERROR(VLOOKUP(Table1[[#This Row],[Ticker]],[1]!Table1[[Symbol]:[Industry]],2,FALSE),"-")</f>
        <v>-</v>
      </c>
      <c r="D3892" t="s">
        <v>49</v>
      </c>
      <c r="E3892">
        <v>23.638500000000001</v>
      </c>
      <c r="F3892">
        <v>55.62</v>
      </c>
      <c r="G3892">
        <v>17.128496109327401</v>
      </c>
      <c r="H3892">
        <v>1.18236806218462</v>
      </c>
      <c r="I3892">
        <v>-7.3993282353523</v>
      </c>
      <c r="J3892">
        <v>-17.406888067266401</v>
      </c>
      <c r="K3892">
        <v>53.501684745492199</v>
      </c>
      <c r="L3892">
        <v>49.228559856128001</v>
      </c>
      <c r="M3892">
        <v>50.4811125276415</v>
      </c>
      <c r="N3892">
        <v>4.6168934717942998</v>
      </c>
      <c r="O3892">
        <v>45.1995685005393</v>
      </c>
      <c r="P3892">
        <v>91.793103448275801</v>
      </c>
      <c r="Q3892">
        <v>0.11875446144381301</v>
      </c>
    </row>
    <row r="3893" spans="1:17" hidden="1" x14ac:dyDescent="0.3">
      <c r="A3893" t="s">
        <v>7948</v>
      </c>
      <c r="B3893" t="s">
        <v>7949</v>
      </c>
      <c r="C3893" t="str">
        <f>IFERROR(VLOOKUP(Table1[[#This Row],[Ticker]],[1]!Table1[[Symbol]:[Industry]],2,FALSE),"-")</f>
        <v>-</v>
      </c>
      <c r="E3893">
        <v>23.531440499999999</v>
      </c>
      <c r="F3893">
        <v>45</v>
      </c>
      <c r="G3893">
        <v>-31.919963454215502</v>
      </c>
      <c r="H3893">
        <v>-7.4171819161797004</v>
      </c>
      <c r="I3893">
        <v>-15.5201936027758</v>
      </c>
      <c r="J3893">
        <v>-5.4077819829021001</v>
      </c>
      <c r="K3893">
        <v>47.954128149512101</v>
      </c>
      <c r="L3893">
        <v>47.705393242293802</v>
      </c>
      <c r="M3893">
        <v>16.4822301076291</v>
      </c>
      <c r="N3893">
        <v>1.07479670820917E-2</v>
      </c>
      <c r="O3893">
        <v>26</v>
      </c>
      <c r="P3893">
        <v>6.18216139688532</v>
      </c>
    </row>
    <row r="3894" spans="1:17" hidden="1" x14ac:dyDescent="0.3">
      <c r="A3894" t="s">
        <v>7950</v>
      </c>
      <c r="B3894" t="s">
        <v>7951</v>
      </c>
      <c r="C3894" t="str">
        <f>IFERROR(VLOOKUP(Table1[[#This Row],[Ticker]],[1]!Table1[[Symbol]:[Industry]],2,FALSE),"-")</f>
        <v>-</v>
      </c>
      <c r="D3894" t="s">
        <v>253</v>
      </c>
      <c r="E3894">
        <v>23.520260499999999</v>
      </c>
      <c r="F3894">
        <v>27.5</v>
      </c>
      <c r="G3894">
        <v>-55.588414014867901</v>
      </c>
      <c r="H3894">
        <v>-0.96454782566583297</v>
      </c>
      <c r="I3894">
        <v>-24.976829270281399</v>
      </c>
      <c r="J3894">
        <v>0.63364966872553896</v>
      </c>
      <c r="K3894">
        <v>27.2677305864439</v>
      </c>
      <c r="L3894">
        <v>30.6225977178558</v>
      </c>
      <c r="M3894">
        <v>52.1903899592835</v>
      </c>
      <c r="N3894">
        <v>1.42097643309345</v>
      </c>
      <c r="O3894">
        <v>47.090909090909001</v>
      </c>
      <c r="P3894">
        <v>18.636755823986199</v>
      </c>
      <c r="Q3894">
        <v>-1.1670681214899E-2</v>
      </c>
    </row>
    <row r="3895" spans="1:17" hidden="1" x14ac:dyDescent="0.3">
      <c r="A3895" t="s">
        <v>7952</v>
      </c>
      <c r="B3895" t="s">
        <v>7953</v>
      </c>
      <c r="C3895" t="str">
        <f>IFERROR(VLOOKUP(Table1[[#This Row],[Ticker]],[1]!Table1[[Symbol]:[Industry]],2,FALSE),"-")</f>
        <v>-</v>
      </c>
      <c r="D3895" t="s">
        <v>409</v>
      </c>
      <c r="E3895">
        <v>23.515775999999999</v>
      </c>
      <c r="F3895">
        <v>14.9</v>
      </c>
      <c r="G3895">
        <v>39.885592101340002</v>
      </c>
      <c r="H3895">
        <v>-12.2310480868836</v>
      </c>
      <c r="I3895">
        <v>3.1744496629037799</v>
      </c>
      <c r="J3895">
        <v>-1.0507150328489701</v>
      </c>
      <c r="K3895">
        <v>14.061351981088899</v>
      </c>
      <c r="L3895">
        <v>12.8652785692426</v>
      </c>
      <c r="M3895">
        <v>56.133598266172697</v>
      </c>
      <c r="N3895">
        <v>1.43030303030303</v>
      </c>
      <c r="O3895">
        <v>15.1006711409395</v>
      </c>
      <c r="P3895">
        <v>105.234159779614</v>
      </c>
    </row>
    <row r="3896" spans="1:17" hidden="1" x14ac:dyDescent="0.3">
      <c r="A3896" t="s">
        <v>7954</v>
      </c>
      <c r="B3896" t="s">
        <v>7955</v>
      </c>
      <c r="C3896" t="str">
        <f>IFERROR(VLOOKUP(Table1[[#This Row],[Ticker]],[1]!Table1[[Symbol]:[Industry]],2,FALSE),"-")</f>
        <v>-</v>
      </c>
      <c r="E3896">
        <v>23.513449999999999</v>
      </c>
      <c r="F3896">
        <v>50.35</v>
      </c>
      <c r="G3896">
        <v>-13.7810745653266</v>
      </c>
      <c r="H3896">
        <v>-3.2609484191095999</v>
      </c>
      <c r="I3896">
        <v>-27.208113185058298</v>
      </c>
      <c r="J3896">
        <v>-0.85111423444578205</v>
      </c>
      <c r="K3896">
        <v>49.911560247064699</v>
      </c>
      <c r="L3896">
        <v>49.860820671456402</v>
      </c>
      <c r="M3896">
        <v>71.074341709337304</v>
      </c>
      <c r="N3896">
        <v>0.66310160427807396</v>
      </c>
      <c r="O3896">
        <v>26.415094339622598</v>
      </c>
      <c r="P3896">
        <v>42.836879432624102</v>
      </c>
    </row>
    <row r="3897" spans="1:17" hidden="1" x14ac:dyDescent="0.3">
      <c r="A3897" t="s">
        <v>7956</v>
      </c>
      <c r="B3897" t="s">
        <v>7957</v>
      </c>
      <c r="C3897" t="str">
        <f>IFERROR(VLOOKUP(Table1[[#This Row],[Ticker]],[1]!Table1[[Symbol]:[Industry]],2,FALSE),"-")</f>
        <v>-</v>
      </c>
      <c r="D3897" t="s">
        <v>49</v>
      </c>
      <c r="E3897">
        <v>23.4744125</v>
      </c>
      <c r="F3897">
        <v>2.0299999999999998</v>
      </c>
      <c r="G3897">
        <v>2.0029925206271901</v>
      </c>
      <c r="H3897">
        <v>-2.85455501473843</v>
      </c>
      <c r="I3897">
        <v>-39.022881571277402</v>
      </c>
      <c r="J3897">
        <v>-1.9852944721013099</v>
      </c>
      <c r="K3897">
        <v>2.0788491961996201</v>
      </c>
      <c r="L3897">
        <v>2.1148161946660999</v>
      </c>
      <c r="M3897">
        <v>40.242362753522301</v>
      </c>
      <c r="N3897">
        <v>2.0043843829445902</v>
      </c>
      <c r="O3897">
        <v>57.635467980295502</v>
      </c>
      <c r="P3897">
        <v>39.999999999999901</v>
      </c>
      <c r="Q3897">
        <v>5.4618385417460003E-2</v>
      </c>
    </row>
    <row r="3898" spans="1:17" hidden="1" x14ac:dyDescent="0.3">
      <c r="A3898" t="s">
        <v>7958</v>
      </c>
      <c r="B3898" t="s">
        <v>7959</v>
      </c>
      <c r="C3898" t="str">
        <f>IFERROR(VLOOKUP(Table1[[#This Row],[Ticker]],[1]!Table1[[Symbol]:[Industry]],2,FALSE),"-")</f>
        <v>-</v>
      </c>
      <c r="E3898">
        <v>23.412198533000002</v>
      </c>
      <c r="F3898">
        <v>11.39</v>
      </c>
      <c r="G3898">
        <v>0.88559210134001198</v>
      </c>
      <c r="H3898">
        <v>2.9561810118249299</v>
      </c>
      <c r="I3898">
        <v>19.3543916012061</v>
      </c>
      <c r="J3898">
        <v>-5.8201903905596204</v>
      </c>
      <c r="K3898">
        <v>10.677274016684599</v>
      </c>
      <c r="L3898">
        <v>8.8060903925909795</v>
      </c>
      <c r="M3898">
        <v>38.088290265936401</v>
      </c>
      <c r="N3898">
        <v>1.4196579682391099</v>
      </c>
      <c r="O3898">
        <v>24.582967515364299</v>
      </c>
      <c r="P3898">
        <v>92.398648648648603</v>
      </c>
      <c r="Q3898">
        <v>0.108845175606304</v>
      </c>
    </row>
    <row r="3899" spans="1:17" hidden="1" x14ac:dyDescent="0.3">
      <c r="A3899" t="s">
        <v>7960</v>
      </c>
      <c r="B3899" t="s">
        <v>7961</v>
      </c>
      <c r="C3899" t="str">
        <f>IFERROR(VLOOKUP(Table1[[#This Row],[Ticker]],[1]!Table1[[Symbol]:[Industry]],2,FALSE),"-")</f>
        <v>-</v>
      </c>
      <c r="D3899" t="s">
        <v>1533</v>
      </c>
      <c r="E3899">
        <v>23.401889495999999</v>
      </c>
      <c r="F3899">
        <v>3.24</v>
      </c>
      <c r="G3899">
        <v>-43.644646998519299</v>
      </c>
      <c r="H3899">
        <v>-5.3873880353763397</v>
      </c>
      <c r="I3899">
        <v>-37.628510817475998</v>
      </c>
      <c r="J3899">
        <v>-2.8579439485116298</v>
      </c>
      <c r="K3899">
        <v>3.2822722002556399</v>
      </c>
      <c r="L3899">
        <v>3.7518457951510902</v>
      </c>
      <c r="M3899">
        <v>42.559779952886302</v>
      </c>
      <c r="N3899">
        <v>1.2805208713701199</v>
      </c>
      <c r="O3899">
        <v>82.098765432098702</v>
      </c>
      <c r="P3899">
        <v>15.714285714285699</v>
      </c>
      <c r="Q3899">
        <v>-8.6226037684267995E-2</v>
      </c>
    </row>
    <row r="3900" spans="1:17" hidden="1" x14ac:dyDescent="0.3">
      <c r="A3900" t="s">
        <v>7962</v>
      </c>
      <c r="B3900" t="s">
        <v>7963</v>
      </c>
      <c r="C3900" t="str">
        <f>IFERROR(VLOOKUP(Table1[[#This Row],[Ticker]],[1]!Table1[[Symbol]:[Industry]],2,FALSE),"-")</f>
        <v>-</v>
      </c>
      <c r="E3900">
        <v>23.321657699999999</v>
      </c>
      <c r="F3900">
        <v>25.19</v>
      </c>
      <c r="G3900">
        <v>29.4408739842081</v>
      </c>
      <c r="H3900">
        <v>2.3500727715609599</v>
      </c>
      <c r="I3900">
        <v>21.314072914581299</v>
      </c>
      <c r="J3900">
        <v>-1.5629293748505499</v>
      </c>
      <c r="K3900">
        <v>22.4531690461815</v>
      </c>
      <c r="L3900">
        <v>19.912494298749099</v>
      </c>
      <c r="M3900">
        <v>58.512451785867498</v>
      </c>
      <c r="N3900">
        <v>0.87579083092430299</v>
      </c>
      <c r="O3900">
        <v>19.809448193727601</v>
      </c>
      <c r="P3900">
        <v>79.928571428571402</v>
      </c>
      <c r="Q3900">
        <v>0.13329579651586501</v>
      </c>
    </row>
    <row r="3901" spans="1:17" hidden="1" x14ac:dyDescent="0.3">
      <c r="A3901" t="s">
        <v>7964</v>
      </c>
      <c r="B3901" t="s">
        <v>7965</v>
      </c>
      <c r="C3901" t="str">
        <f>IFERROR(VLOOKUP(Table1[[#This Row],[Ticker]],[1]!Table1[[Symbol]:[Industry]],2,FALSE),"-")</f>
        <v>-</v>
      </c>
      <c r="D3901" t="s">
        <v>713</v>
      </c>
      <c r="E3901">
        <v>23.31605892</v>
      </c>
      <c r="F3901">
        <v>89.5</v>
      </c>
      <c r="G3901">
        <v>-4.2975739776763398</v>
      </c>
      <c r="H3901">
        <v>-1.56741447147086</v>
      </c>
      <c r="I3901">
        <v>14.578770090592201</v>
      </c>
      <c r="J3901">
        <v>-0.50144925546975105</v>
      </c>
      <c r="K3901">
        <v>86.218636824779196</v>
      </c>
      <c r="L3901">
        <v>77.964737656659395</v>
      </c>
      <c r="M3901">
        <v>58.062255720738897</v>
      </c>
      <c r="N3901">
        <v>0.92397804034129805</v>
      </c>
      <c r="O3901">
        <v>3.96648044692737</v>
      </c>
      <c r="P3901">
        <v>35.482894338480101</v>
      </c>
    </row>
    <row r="3902" spans="1:17" hidden="1" x14ac:dyDescent="0.3">
      <c r="A3902" t="s">
        <v>7966</v>
      </c>
      <c r="B3902" t="s">
        <v>7967</v>
      </c>
      <c r="C3902" t="str">
        <f>IFERROR(VLOOKUP(Table1[[#This Row],[Ticker]],[1]!Table1[[Symbol]:[Industry]],2,FALSE),"-")</f>
        <v>-</v>
      </c>
      <c r="D3902" t="s">
        <v>647</v>
      </c>
      <c r="E3902">
        <v>23.213349149999999</v>
      </c>
      <c r="F3902">
        <v>34.5</v>
      </c>
      <c r="G3902">
        <v>-39.419963454215498</v>
      </c>
      <c r="H3902">
        <v>-2.0990605092439401</v>
      </c>
      <c r="I3902">
        <v>-31.032316314304801</v>
      </c>
      <c r="J3902">
        <v>-1.0507150328489701</v>
      </c>
      <c r="K3902">
        <v>34.627693450271202</v>
      </c>
      <c r="L3902">
        <v>37.541427392906101</v>
      </c>
      <c r="M3902">
        <v>57.482507358339902</v>
      </c>
      <c r="N3902">
        <v>0</v>
      </c>
      <c r="O3902">
        <v>50.7246376811594</v>
      </c>
      <c r="P3902">
        <v>36.579572446555801</v>
      </c>
    </row>
    <row r="3903" spans="1:17" hidden="1" x14ac:dyDescent="0.3">
      <c r="A3903" t="s">
        <v>7968</v>
      </c>
      <c r="B3903" t="s">
        <v>7969</v>
      </c>
      <c r="C3903" t="str">
        <f>IFERROR(VLOOKUP(Table1[[#This Row],[Ticker]],[1]!Table1[[Symbol]:[Industry]],2,FALSE),"-")</f>
        <v>-</v>
      </c>
      <c r="D3903" t="s">
        <v>288</v>
      </c>
      <c r="E3903">
        <v>23.209043886</v>
      </c>
      <c r="F3903">
        <v>11.34</v>
      </c>
      <c r="G3903">
        <v>20.464057164341099</v>
      </c>
      <c r="H3903">
        <v>18.931535606968598</v>
      </c>
      <c r="I3903">
        <v>-8.2675992494800195</v>
      </c>
      <c r="J3903">
        <v>-17.193572175706102</v>
      </c>
      <c r="K3903">
        <v>10.8001806932355</v>
      </c>
      <c r="L3903">
        <v>10.071419369473199</v>
      </c>
      <c r="M3903">
        <v>43.695999130621097</v>
      </c>
      <c r="N3903">
        <v>2.30992112823425</v>
      </c>
      <c r="O3903">
        <v>35.714285714285701</v>
      </c>
      <c r="P3903">
        <v>65.789473684210506</v>
      </c>
    </row>
    <row r="3904" spans="1:17" hidden="1" x14ac:dyDescent="0.3">
      <c r="A3904" t="s">
        <v>7970</v>
      </c>
      <c r="B3904" t="s">
        <v>7971</v>
      </c>
      <c r="C3904" t="str">
        <f>IFERROR(VLOOKUP(Table1[[#This Row],[Ticker]],[1]!Table1[[Symbol]:[Industry]],2,FALSE),"-")</f>
        <v>-</v>
      </c>
      <c r="D3904" t="s">
        <v>308</v>
      </c>
      <c r="E3904">
        <v>23.182154499999999</v>
      </c>
      <c r="F3904">
        <v>21.05</v>
      </c>
      <c r="G3904">
        <v>80.702585565392297</v>
      </c>
      <c r="H3904">
        <v>-13.4751469335308</v>
      </c>
      <c r="I3904">
        <v>30.105172557577301</v>
      </c>
      <c r="J3904">
        <v>-4.1430297213437397</v>
      </c>
      <c r="K3904">
        <v>22.666541477839001</v>
      </c>
      <c r="L3904">
        <v>20.2631277955327</v>
      </c>
      <c r="M3904">
        <v>42.834608006425199</v>
      </c>
      <c r="N3904">
        <v>0.47605490242491</v>
      </c>
      <c r="O3904">
        <v>54.061757719714898</v>
      </c>
      <c r="P3904">
        <v>141.95402298850499</v>
      </c>
      <c r="Q3904">
        <v>4.8218251263860999E-2</v>
      </c>
    </row>
    <row r="3905" spans="1:17" hidden="1" x14ac:dyDescent="0.3">
      <c r="A3905" t="s">
        <v>7972</v>
      </c>
      <c r="B3905" t="s">
        <v>7973</v>
      </c>
      <c r="C3905" t="str">
        <f>IFERROR(VLOOKUP(Table1[[#This Row],[Ticker]],[1]!Table1[[Symbol]:[Industry]],2,FALSE),"-")</f>
        <v>-</v>
      </c>
      <c r="E3905">
        <v>23.103000000000002</v>
      </c>
      <c r="F3905">
        <v>13.59</v>
      </c>
      <c r="G3905">
        <v>-28.9439848065287</v>
      </c>
      <c r="H3905">
        <v>-11.4991682889813</v>
      </c>
      <c r="I3905">
        <v>-20.056820762564499</v>
      </c>
      <c r="J3905">
        <v>-7.2576115845731097</v>
      </c>
      <c r="K3905">
        <v>14.016952620064799</v>
      </c>
      <c r="L3905">
        <v>13.795956709084701</v>
      </c>
      <c r="M3905">
        <v>34.1121635242636</v>
      </c>
      <c r="N3905">
        <v>0.25901314487899502</v>
      </c>
      <c r="O3905">
        <v>32.450331125827802</v>
      </c>
      <c r="P3905">
        <v>25.484764542936201</v>
      </c>
      <c r="Q3905">
        <v>1.8672287749473999E-2</v>
      </c>
    </row>
    <row r="3906" spans="1:17" hidden="1" x14ac:dyDescent="0.3">
      <c r="A3906" t="s">
        <v>7974</v>
      </c>
      <c r="B3906" t="s">
        <v>7975</v>
      </c>
      <c r="C3906" t="str">
        <f>IFERROR(VLOOKUP(Table1[[#This Row],[Ticker]],[1]!Table1[[Symbol]:[Industry]],2,FALSE),"-")</f>
        <v>-</v>
      </c>
      <c r="E3906">
        <v>23.091247410000001</v>
      </c>
      <c r="F3906">
        <v>2.6</v>
      </c>
      <c r="K3906">
        <v>2.9214051989229399</v>
      </c>
      <c r="L3906">
        <v>4.2861502767889696</v>
      </c>
      <c r="M3906">
        <v>64.437260219561196</v>
      </c>
      <c r="N3906">
        <v>1</v>
      </c>
      <c r="Q3906">
        <v>-8.2544193203107005E-2</v>
      </c>
    </row>
    <row r="3907" spans="1:17" hidden="1" x14ac:dyDescent="0.3">
      <c r="A3907" t="s">
        <v>7976</v>
      </c>
      <c r="B3907" t="s">
        <v>7977</v>
      </c>
      <c r="C3907" t="str">
        <f>IFERROR(VLOOKUP(Table1[[#This Row],[Ticker]],[1]!Table1[[Symbol]:[Industry]],2,FALSE),"-")</f>
        <v>-</v>
      </c>
      <c r="E3907">
        <v>23.032399999999999</v>
      </c>
      <c r="F3907">
        <v>71</v>
      </c>
      <c r="G3907">
        <v>-45.244045919100003</v>
      </c>
      <c r="H3907">
        <v>5.1454449852615598</v>
      </c>
      <c r="I3907">
        <v>-11.2648744538396</v>
      </c>
      <c r="J3907">
        <v>-8.2585072406411797</v>
      </c>
      <c r="K3907">
        <v>67.094930087601995</v>
      </c>
      <c r="L3907">
        <v>68.925013345883798</v>
      </c>
      <c r="M3907">
        <v>64.139320094663503</v>
      </c>
      <c r="N3907">
        <v>1.38636363636363</v>
      </c>
      <c r="O3907">
        <v>35.2112676056338</v>
      </c>
      <c r="P3907">
        <v>26.785714285714199</v>
      </c>
    </row>
    <row r="3908" spans="1:17" hidden="1" x14ac:dyDescent="0.3">
      <c r="A3908" t="s">
        <v>7978</v>
      </c>
      <c r="B3908" t="s">
        <v>7979</v>
      </c>
      <c r="C3908" t="str">
        <f>IFERROR(VLOOKUP(Table1[[#This Row],[Ticker]],[1]!Table1[[Symbol]:[Industry]],2,FALSE),"-")</f>
        <v>-</v>
      </c>
      <c r="D3908" t="s">
        <v>49</v>
      </c>
      <c r="E3908">
        <v>23.003050000000002</v>
      </c>
      <c r="F3908">
        <v>938.9</v>
      </c>
      <c r="G3908">
        <v>-4.7322420656665702</v>
      </c>
      <c r="H3908">
        <v>-4.77763193781536</v>
      </c>
      <c r="I3908">
        <v>-11.2648744538396</v>
      </c>
      <c r="J3908">
        <v>-1.0507150328489701</v>
      </c>
      <c r="K3908">
        <v>938.86600677947195</v>
      </c>
      <c r="L3908">
        <v>897.32579049690196</v>
      </c>
      <c r="M3908">
        <v>100</v>
      </c>
      <c r="O3908">
        <v>0</v>
      </c>
      <c r="P3908">
        <v>20.937721388548901</v>
      </c>
    </row>
    <row r="3909" spans="1:17" hidden="1" x14ac:dyDescent="0.3">
      <c r="A3909" t="s">
        <v>7980</v>
      </c>
      <c r="B3909" t="s">
        <v>7981</v>
      </c>
      <c r="C3909" t="str">
        <f>IFERROR(VLOOKUP(Table1[[#This Row],[Ticker]],[1]!Table1[[Symbol]:[Industry]],2,FALSE),"-")</f>
        <v>-</v>
      </c>
      <c r="D3909" t="s">
        <v>647</v>
      </c>
      <c r="E3909">
        <v>22.928774400000002</v>
      </c>
      <c r="F3909">
        <v>29.93</v>
      </c>
      <c r="G3909">
        <v>18.571000401206099</v>
      </c>
      <c r="H3909">
        <v>-5.2811566105243202</v>
      </c>
      <c r="I3909">
        <v>-18.774145158413202</v>
      </c>
      <c r="J3909">
        <v>2.9492849671510202</v>
      </c>
      <c r="K3909">
        <v>29.0149944491273</v>
      </c>
      <c r="L3909">
        <v>28.453984319227299</v>
      </c>
      <c r="M3909">
        <v>58.766490001785797</v>
      </c>
      <c r="N3909">
        <v>1.1784155489884001</v>
      </c>
      <c r="O3909">
        <v>53.190778483127197</v>
      </c>
      <c r="P3909">
        <v>45.857699805068201</v>
      </c>
      <c r="Q3909">
        <v>3.9305363626888003E-2</v>
      </c>
    </row>
    <row r="3910" spans="1:17" hidden="1" x14ac:dyDescent="0.3">
      <c r="A3910" t="s">
        <v>7982</v>
      </c>
      <c r="B3910" t="s">
        <v>7983</v>
      </c>
      <c r="C3910" t="str">
        <f>IFERROR(VLOOKUP(Table1[[#This Row],[Ticker]],[1]!Table1[[Symbol]:[Industry]],2,FALSE),"-")</f>
        <v>-</v>
      </c>
      <c r="D3910" t="s">
        <v>180</v>
      </c>
      <c r="E3910">
        <v>22.720599</v>
      </c>
      <c r="F3910">
        <v>47</v>
      </c>
      <c r="G3910">
        <v>58.643762035980501</v>
      </c>
      <c r="H3910">
        <v>-0.21700902346609299</v>
      </c>
      <c r="I3910">
        <v>-5.9073313020799896</v>
      </c>
      <c r="J3910">
        <v>1.34579912837106</v>
      </c>
      <c r="K3910">
        <v>45.643018037448201</v>
      </c>
      <c r="L3910">
        <v>39.606753633049699</v>
      </c>
      <c r="M3910">
        <v>80.859033210033999</v>
      </c>
      <c r="N3910">
        <v>0.31688311688311599</v>
      </c>
      <c r="O3910">
        <v>8.2978723404255295</v>
      </c>
      <c r="P3910">
        <v>101.71673819742399</v>
      </c>
    </row>
    <row r="3911" spans="1:17" hidden="1" x14ac:dyDescent="0.3">
      <c r="A3911" t="s">
        <v>7984</v>
      </c>
      <c r="B3911" t="s">
        <v>7985</v>
      </c>
      <c r="C3911" t="str">
        <f>IFERROR(VLOOKUP(Table1[[#This Row],[Ticker]],[1]!Table1[[Symbol]:[Industry]],2,FALSE),"-")</f>
        <v>-</v>
      </c>
      <c r="D3911" t="s">
        <v>97</v>
      </c>
      <c r="E3911">
        <v>22.713318090000001</v>
      </c>
      <c r="F3911">
        <v>4.54</v>
      </c>
      <c r="G3911">
        <v>25.663369879117699</v>
      </c>
      <c r="H3911">
        <v>-3.64126830145173</v>
      </c>
      <c r="I3911">
        <v>4.8476575154697601</v>
      </c>
      <c r="J3911">
        <v>-9.2981377132613297</v>
      </c>
      <c r="K3911">
        <v>4.2949778783588402</v>
      </c>
      <c r="L3911">
        <v>4.0038356739410901</v>
      </c>
      <c r="M3911">
        <v>53.4566126903526</v>
      </c>
      <c r="N3911">
        <v>0.89373577853756503</v>
      </c>
      <c r="O3911">
        <v>42.731277533039602</v>
      </c>
      <c r="P3911">
        <v>77.34375</v>
      </c>
      <c r="Q3911">
        <v>-1.527623597887E-2</v>
      </c>
    </row>
    <row r="3912" spans="1:17" hidden="1" x14ac:dyDescent="0.3">
      <c r="A3912" t="s">
        <v>7986</v>
      </c>
      <c r="B3912" t="s">
        <v>7987</v>
      </c>
      <c r="C3912" t="str">
        <f>IFERROR(VLOOKUP(Table1[[#This Row],[Ticker]],[1]!Table1[[Symbol]:[Industry]],2,FALSE),"-")</f>
        <v>-</v>
      </c>
      <c r="E3912">
        <v>22.695171999999999</v>
      </c>
      <c r="F3912">
        <v>57.34</v>
      </c>
      <c r="G3912">
        <v>-8.5539503823201102</v>
      </c>
      <c r="H3912">
        <v>67.0973680621846</v>
      </c>
      <c r="I3912">
        <v>25.258935069969802</v>
      </c>
      <c r="J3912">
        <v>-16.4353304174643</v>
      </c>
      <c r="K3912">
        <v>43.704827545911499</v>
      </c>
      <c r="L3912">
        <v>38.354687204313997</v>
      </c>
      <c r="M3912">
        <v>58.890594014527899</v>
      </c>
      <c r="N3912">
        <v>4.8670212765957404</v>
      </c>
      <c r="O3912">
        <v>20.073247296825901</v>
      </c>
      <c r="P3912">
        <v>116.377358490566</v>
      </c>
    </row>
    <row r="3913" spans="1:17" hidden="1" x14ac:dyDescent="0.3">
      <c r="A3913" t="s">
        <v>7988</v>
      </c>
      <c r="B3913" t="s">
        <v>7989</v>
      </c>
      <c r="C3913" t="str">
        <f>IFERROR(VLOOKUP(Table1[[#This Row],[Ticker]],[1]!Table1[[Symbol]:[Industry]],2,FALSE),"-")</f>
        <v>-</v>
      </c>
      <c r="D3913" t="s">
        <v>1833</v>
      </c>
      <c r="E3913">
        <v>22.691274400000001</v>
      </c>
      <c r="F3913">
        <v>23.02</v>
      </c>
      <c r="G3913">
        <v>201.78380610481699</v>
      </c>
      <c r="H3913">
        <v>39.803648850361903</v>
      </c>
      <c r="I3913">
        <v>113.320491399818</v>
      </c>
      <c r="J3913">
        <v>7.1520499441095504</v>
      </c>
      <c r="K3913">
        <v>17.6763903073062</v>
      </c>
      <c r="L3913">
        <v>13.754849864435201</v>
      </c>
      <c r="M3913">
        <v>83.743372201274497</v>
      </c>
      <c r="N3913">
        <v>2.4193922989254801</v>
      </c>
      <c r="O3913">
        <v>1.9982623805386599</v>
      </c>
      <c r="P3913">
        <v>227.453769559032</v>
      </c>
      <c r="Q3913">
        <v>4.7380533405062999E-2</v>
      </c>
    </row>
    <row r="3914" spans="1:17" hidden="1" x14ac:dyDescent="0.3">
      <c r="A3914" t="s">
        <v>7990</v>
      </c>
      <c r="B3914" t="s">
        <v>7991</v>
      </c>
      <c r="C3914" t="str">
        <f>IFERROR(VLOOKUP(Table1[[#This Row],[Ticker]],[1]!Table1[[Symbol]:[Industry]],2,FALSE),"-")</f>
        <v>-</v>
      </c>
      <c r="D3914" t="s">
        <v>647</v>
      </c>
      <c r="E3914">
        <v>22.612419840000001</v>
      </c>
      <c r="F3914">
        <v>3.04</v>
      </c>
      <c r="G3914">
        <v>11.886597631757301</v>
      </c>
      <c r="H3914">
        <v>-9.99235586419573</v>
      </c>
      <c r="I3914">
        <v>-37.298937714180298</v>
      </c>
      <c r="J3914">
        <v>-3.8809037120942702</v>
      </c>
      <c r="K3914">
        <v>3.1431413343482202</v>
      </c>
      <c r="L3914">
        <v>3.1265740047855499</v>
      </c>
      <c r="M3914">
        <v>36.168813034033697</v>
      </c>
      <c r="N3914">
        <v>1.3780168126942001</v>
      </c>
      <c r="O3914">
        <v>49.0131578947368</v>
      </c>
      <c r="P3914">
        <v>52</v>
      </c>
      <c r="Q3914">
        <v>1.3387381207782E-2</v>
      </c>
    </row>
    <row r="3915" spans="1:17" hidden="1" x14ac:dyDescent="0.3">
      <c r="A3915" t="s">
        <v>7992</v>
      </c>
      <c r="B3915" t="s">
        <v>7993</v>
      </c>
      <c r="C3915" t="str">
        <f>IFERROR(VLOOKUP(Table1[[#This Row],[Ticker]],[1]!Table1[[Symbol]:[Industry]],2,FALSE),"-")</f>
        <v>-</v>
      </c>
      <c r="D3915" t="s">
        <v>332</v>
      </c>
      <c r="E3915">
        <v>22.599907200000001</v>
      </c>
      <c r="F3915">
        <v>37.049999999999997</v>
      </c>
      <c r="G3915">
        <v>-43.809601103353799</v>
      </c>
      <c r="H3915">
        <v>-3.9733423935794199</v>
      </c>
      <c r="I3915">
        <v>-14.1736794852862</v>
      </c>
      <c r="J3915">
        <v>0.24238841542689399</v>
      </c>
      <c r="K3915">
        <v>38.070856137932999</v>
      </c>
      <c r="L3915">
        <v>38.3616218229064</v>
      </c>
      <c r="M3915">
        <v>45.258441239927997</v>
      </c>
      <c r="N3915">
        <v>0.66749700446396099</v>
      </c>
      <c r="O3915">
        <v>55.357624831309003</v>
      </c>
      <c r="P3915">
        <v>14.281307834669899</v>
      </c>
      <c r="Q3915">
        <v>8.7027128145484994E-2</v>
      </c>
    </row>
    <row r="3916" spans="1:17" hidden="1" x14ac:dyDescent="0.3">
      <c r="A3916" t="s">
        <v>7994</v>
      </c>
      <c r="B3916" t="s">
        <v>7995</v>
      </c>
      <c r="C3916" t="str">
        <f>IFERROR(VLOOKUP(Table1[[#This Row],[Ticker]],[1]!Table1[[Symbol]:[Industry]],2,FALSE),"-")</f>
        <v>-</v>
      </c>
      <c r="D3916" t="s">
        <v>288</v>
      </c>
      <c r="E3916">
        <v>22.58109473</v>
      </c>
      <c r="F3916">
        <v>62.89</v>
      </c>
      <c r="G3916">
        <v>30.850693589089499</v>
      </c>
      <c r="H3916">
        <v>34.822812013350003</v>
      </c>
      <c r="I3916">
        <v>40.6433381065467</v>
      </c>
      <c r="J3916">
        <v>9.1859194982640808</v>
      </c>
      <c r="K3916">
        <v>52.187169389655203</v>
      </c>
      <c r="L3916">
        <v>47.107863380861097</v>
      </c>
      <c r="M3916">
        <v>81.259820726928098</v>
      </c>
      <c r="N3916">
        <v>3.3766233766233702</v>
      </c>
      <c r="O3916">
        <v>0</v>
      </c>
      <c r="P3916">
        <v>153.07847082494899</v>
      </c>
    </row>
    <row r="3917" spans="1:17" hidden="1" x14ac:dyDescent="0.3">
      <c r="A3917" t="s">
        <v>7996</v>
      </c>
      <c r="B3917" t="s">
        <v>7997</v>
      </c>
      <c r="C3917" t="str">
        <f>IFERROR(VLOOKUP(Table1[[#This Row],[Ticker]],[1]!Table1[[Symbol]:[Industry]],2,FALSE),"-")</f>
        <v>-</v>
      </c>
      <c r="D3917" t="s">
        <v>557</v>
      </c>
      <c r="E3917">
        <v>22.472742</v>
      </c>
      <c r="F3917">
        <v>1.06</v>
      </c>
      <c r="G3917">
        <v>-19.669963454215502</v>
      </c>
      <c r="H3917">
        <v>-7.5049046650880902</v>
      </c>
      <c r="I3917">
        <v>-53.656178801665703</v>
      </c>
      <c r="J3917">
        <v>-0.107318806433883</v>
      </c>
      <c r="K3917">
        <v>1.1029401197294599</v>
      </c>
      <c r="L3917">
        <v>1.25259796401752</v>
      </c>
      <c r="M3917">
        <v>45.988032856339402</v>
      </c>
      <c r="N3917">
        <v>2.8382764117333901</v>
      </c>
      <c r="O3917">
        <v>140.56603773584899</v>
      </c>
      <c r="P3917">
        <v>24.705882352941099</v>
      </c>
      <c r="Q3917">
        <v>2.3941250338637001E-2</v>
      </c>
    </row>
    <row r="3918" spans="1:17" hidden="1" x14ac:dyDescent="0.3">
      <c r="A3918" t="s">
        <v>7998</v>
      </c>
      <c r="B3918" t="s">
        <v>7999</v>
      </c>
      <c r="C3918" t="str">
        <f>IFERROR(VLOOKUP(Table1[[#This Row],[Ticker]],[1]!Table1[[Symbol]:[Industry]],2,FALSE),"-")</f>
        <v>-</v>
      </c>
      <c r="D3918" t="s">
        <v>713</v>
      </c>
      <c r="E3918">
        <v>22.46870916</v>
      </c>
      <c r="F3918">
        <v>116.49</v>
      </c>
      <c r="G3918">
        <v>10.767141254147001</v>
      </c>
      <c r="H3918">
        <v>-3.47609455137232</v>
      </c>
      <c r="I3918">
        <v>7.4450002022287798</v>
      </c>
      <c r="J3918">
        <v>-3.35063078685066</v>
      </c>
      <c r="K3918">
        <v>111.240029596044</v>
      </c>
      <c r="L3918">
        <v>100.856148697555</v>
      </c>
      <c r="M3918">
        <v>31.967359018905899</v>
      </c>
      <c r="N3918">
        <v>2.4492958096232398</v>
      </c>
      <c r="O3918">
        <v>2.7556013391707399</v>
      </c>
      <c r="P3918">
        <v>41.165777993213702</v>
      </c>
    </row>
    <row r="3919" spans="1:17" hidden="1" x14ac:dyDescent="0.3">
      <c r="A3919" t="s">
        <v>8000</v>
      </c>
      <c r="B3919" t="s">
        <v>8001</v>
      </c>
      <c r="C3919" t="str">
        <f>IFERROR(VLOOKUP(Table1[[#This Row],[Ticker]],[1]!Table1[[Symbol]:[Industry]],2,FALSE),"-")</f>
        <v>-</v>
      </c>
      <c r="D3919" t="s">
        <v>140</v>
      </c>
      <c r="E3919">
        <v>22.37556828</v>
      </c>
      <c r="F3919">
        <v>21.58</v>
      </c>
      <c r="G3919">
        <v>-33.5264963320977</v>
      </c>
      <c r="H3919">
        <v>-24.259113419296799</v>
      </c>
      <c r="I3919">
        <v>-6.2527090037180502</v>
      </c>
      <c r="J3919">
        <v>-2.4566107244589599</v>
      </c>
      <c r="K3919">
        <v>24.151123211729399</v>
      </c>
      <c r="L3919">
        <v>23.663730637724399</v>
      </c>
      <c r="M3919">
        <v>28.707363482687001</v>
      </c>
      <c r="N3919">
        <v>0.177654400550669</v>
      </c>
      <c r="O3919">
        <v>79.888785912882298</v>
      </c>
      <c r="P3919">
        <v>26.9411764705882</v>
      </c>
      <c r="Q3919">
        <v>-1.2424913001342E-2</v>
      </c>
    </row>
    <row r="3920" spans="1:17" hidden="1" x14ac:dyDescent="0.3">
      <c r="A3920" t="s">
        <v>8002</v>
      </c>
      <c r="B3920" t="s">
        <v>8003</v>
      </c>
      <c r="C3920" t="str">
        <f>IFERROR(VLOOKUP(Table1[[#This Row],[Ticker]],[1]!Table1[[Symbol]:[Industry]],2,FALSE),"-")</f>
        <v>-</v>
      </c>
      <c r="D3920" t="s">
        <v>75</v>
      </c>
      <c r="E3920">
        <v>22.356070800000001</v>
      </c>
      <c r="F3920">
        <v>24.06</v>
      </c>
      <c r="G3920">
        <v>-43.244475273331602</v>
      </c>
      <c r="H3920">
        <v>-10.785236500552999</v>
      </c>
      <c r="I3920">
        <v>-25.581113770079</v>
      </c>
      <c r="J3920">
        <v>1.94928496715101</v>
      </c>
      <c r="K3920">
        <v>24.812349432679699</v>
      </c>
      <c r="L3920">
        <v>27.628841614808401</v>
      </c>
      <c r="M3920">
        <v>44.3573917486206</v>
      </c>
      <c r="N3920">
        <v>0.71135101253705202</v>
      </c>
      <c r="O3920">
        <v>26.766417290107999</v>
      </c>
      <c r="P3920">
        <v>9.1651542649727702</v>
      </c>
      <c r="Q3920">
        <v>-3.1390163804717E-2</v>
      </c>
    </row>
    <row r="3921" spans="1:17" hidden="1" x14ac:dyDescent="0.3">
      <c r="A3921" t="s">
        <v>8004</v>
      </c>
      <c r="B3921" t="s">
        <v>8005</v>
      </c>
      <c r="C3921" t="str">
        <f>IFERROR(VLOOKUP(Table1[[#This Row],[Ticker]],[1]!Table1[[Symbol]:[Industry]],2,FALSE),"-")</f>
        <v>-</v>
      </c>
      <c r="D3921" t="s">
        <v>1533</v>
      </c>
      <c r="E3921">
        <v>22.347776106000001</v>
      </c>
      <c r="F3921">
        <v>8.4600000000000009</v>
      </c>
      <c r="G3921">
        <v>126.86734997862</v>
      </c>
      <c r="H3921">
        <v>40.8902380982857</v>
      </c>
      <c r="I3921">
        <v>24.0951255461603</v>
      </c>
      <c r="J3921">
        <v>-1.6664785796469901</v>
      </c>
      <c r="K3921">
        <v>6.1034699051284704</v>
      </c>
      <c r="L3921">
        <v>5.5507383706848099</v>
      </c>
      <c r="M3921">
        <v>75.903586816374698</v>
      </c>
      <c r="N3921">
        <v>3.3601355293675801</v>
      </c>
      <c r="O3921">
        <v>5.6737588652482103</v>
      </c>
      <c r="Q3921">
        <v>7.2114845392104998E-2</v>
      </c>
    </row>
    <row r="3922" spans="1:17" hidden="1" x14ac:dyDescent="0.3">
      <c r="A3922" t="s">
        <v>8006</v>
      </c>
      <c r="B3922" t="s">
        <v>8007</v>
      </c>
      <c r="C3922" t="str">
        <f>IFERROR(VLOOKUP(Table1[[#This Row],[Ticker]],[1]!Table1[[Symbol]:[Industry]],2,FALSE),"-")</f>
        <v>-</v>
      </c>
      <c r="D3922" t="s">
        <v>557</v>
      </c>
      <c r="E3922">
        <v>22.25</v>
      </c>
      <c r="F3922">
        <v>44.5</v>
      </c>
      <c r="G3922">
        <v>89.930811739582893</v>
      </c>
      <c r="H3922">
        <v>1.9485011383659401</v>
      </c>
      <c r="I3922">
        <v>47.6636969747317</v>
      </c>
      <c r="J3922">
        <v>-9.9601800534251002</v>
      </c>
      <c r="K3922">
        <v>43.047441116984103</v>
      </c>
      <c r="L3922">
        <v>34.854859007811299</v>
      </c>
      <c r="M3922">
        <v>47.406464003015103</v>
      </c>
      <c r="N3922">
        <v>0.386164000444157</v>
      </c>
      <c r="O3922">
        <v>48.359550561797697</v>
      </c>
      <c r="P3922">
        <v>139.247311827956</v>
      </c>
      <c r="Q3922">
        <v>0.10657489361943</v>
      </c>
    </row>
    <row r="3923" spans="1:17" hidden="1" x14ac:dyDescent="0.3">
      <c r="A3923" t="s">
        <v>8008</v>
      </c>
      <c r="B3923" t="s">
        <v>8009</v>
      </c>
      <c r="C3923" t="str">
        <f>IFERROR(VLOOKUP(Table1[[#This Row],[Ticker]],[1]!Table1[[Symbol]:[Industry]],2,FALSE),"-")</f>
        <v>-</v>
      </c>
      <c r="D3923" t="s">
        <v>140</v>
      </c>
      <c r="E3923">
        <v>22.166160990000002</v>
      </c>
      <c r="F3923">
        <v>18.47</v>
      </c>
      <c r="G3923">
        <v>-17.968747472744699</v>
      </c>
      <c r="H3923">
        <v>-7.8587130188964398</v>
      </c>
      <c r="I3923">
        <v>-16.837471590854001</v>
      </c>
      <c r="J3923">
        <v>-3.6050628589359199</v>
      </c>
      <c r="K3923">
        <v>18.230809790691701</v>
      </c>
      <c r="L3923">
        <v>18.493512325516399</v>
      </c>
      <c r="M3923">
        <v>56.863862864955799</v>
      </c>
      <c r="N3923">
        <v>1.12435126405358</v>
      </c>
      <c r="O3923">
        <v>59.718462371413104</v>
      </c>
      <c r="P3923">
        <v>19.161290322580601</v>
      </c>
      <c r="Q3923">
        <v>7.5360610499331002E-2</v>
      </c>
    </row>
    <row r="3924" spans="1:17" hidden="1" x14ac:dyDescent="0.3">
      <c r="A3924" t="s">
        <v>8010</v>
      </c>
      <c r="B3924" t="s">
        <v>8011</v>
      </c>
      <c r="C3924" t="str">
        <f>IFERROR(VLOOKUP(Table1[[#This Row],[Ticker]],[1]!Table1[[Symbol]:[Industry]],2,FALSE),"-")</f>
        <v>-</v>
      </c>
      <c r="D3924" t="s">
        <v>396</v>
      </c>
      <c r="E3924">
        <v>22.11027</v>
      </c>
      <c r="F3924">
        <v>18.690000000000001</v>
      </c>
      <c r="G3924">
        <v>159.23857313114999</v>
      </c>
      <c r="H3924">
        <v>41.052327576354699</v>
      </c>
      <c r="I3924">
        <v>-9.6335530835297405</v>
      </c>
      <c r="J3924">
        <v>-0.43618989318415702</v>
      </c>
      <c r="K3924">
        <v>14.6019997508157</v>
      </c>
      <c r="L3924">
        <v>12.8535322502984</v>
      </c>
      <c r="M3924">
        <v>92.242970645531798</v>
      </c>
      <c r="N3924">
        <v>2.9371962277915902</v>
      </c>
      <c r="O3924">
        <v>2.40770465489565</v>
      </c>
      <c r="P3924">
        <v>213.590604026845</v>
      </c>
      <c r="Q3924">
        <v>0.13377431149861599</v>
      </c>
    </row>
    <row r="3925" spans="1:17" hidden="1" x14ac:dyDescent="0.3">
      <c r="A3925" t="s">
        <v>8012</v>
      </c>
      <c r="B3925" t="s">
        <v>8013</v>
      </c>
      <c r="C3925" t="str">
        <f>IFERROR(VLOOKUP(Table1[[#This Row],[Ticker]],[1]!Table1[[Symbol]:[Industry]],2,FALSE),"-")</f>
        <v>-</v>
      </c>
      <c r="D3925" t="s">
        <v>446</v>
      </c>
      <c r="E3925">
        <v>22.092081480000001</v>
      </c>
      <c r="F3925">
        <v>21.21</v>
      </c>
      <c r="G3925">
        <v>6.0691669805670498</v>
      </c>
      <c r="H3925">
        <v>-8.3246987863828803</v>
      </c>
      <c r="I3925">
        <v>-21.0095553049035</v>
      </c>
      <c r="J3925">
        <v>4.99928496715102</v>
      </c>
      <c r="K3925">
        <v>21.705513116991501</v>
      </c>
      <c r="L3925">
        <v>21.842141901929601</v>
      </c>
      <c r="M3925">
        <v>63.312149111630902</v>
      </c>
      <c r="N3925">
        <v>1.13062665489849</v>
      </c>
      <c r="O3925">
        <v>31.4474304573314</v>
      </c>
      <c r="P3925">
        <v>35.527156549520697</v>
      </c>
      <c r="Q3925">
        <v>0.12326038969914301</v>
      </c>
    </row>
    <row r="3926" spans="1:17" hidden="1" x14ac:dyDescent="0.3">
      <c r="A3926" t="s">
        <v>8014</v>
      </c>
      <c r="B3926" t="s">
        <v>8015</v>
      </c>
      <c r="C3926" t="str">
        <f>IFERROR(VLOOKUP(Table1[[#This Row],[Ticker]],[1]!Table1[[Symbol]:[Industry]],2,FALSE),"-")</f>
        <v>-</v>
      </c>
      <c r="E3926">
        <v>22.034801600000002</v>
      </c>
      <c r="F3926">
        <v>11.9</v>
      </c>
      <c r="G3926">
        <v>141.74576688286299</v>
      </c>
      <c r="H3926">
        <v>1.0001458399624099</v>
      </c>
      <c r="I3926">
        <v>15.8718776829124</v>
      </c>
      <c r="J3926">
        <v>8.0235287801666004</v>
      </c>
      <c r="K3926">
        <v>11.564551340473599</v>
      </c>
      <c r="L3926">
        <v>10.274990727916499</v>
      </c>
      <c r="M3926">
        <v>59.252543516278898</v>
      </c>
      <c r="N3926">
        <v>1.02272727272727</v>
      </c>
      <c r="O3926">
        <v>49.579831932773097</v>
      </c>
      <c r="P3926">
        <v>167.415730337078</v>
      </c>
    </row>
    <row r="3927" spans="1:17" hidden="1" x14ac:dyDescent="0.3">
      <c r="A3927" t="s">
        <v>8016</v>
      </c>
      <c r="B3927" t="s">
        <v>8017</v>
      </c>
      <c r="C3927" t="str">
        <f>IFERROR(VLOOKUP(Table1[[#This Row],[Ticker]],[1]!Table1[[Symbol]:[Industry]],2,FALSE),"-")</f>
        <v>-</v>
      </c>
      <c r="D3927" t="s">
        <v>1391</v>
      </c>
      <c r="E3927">
        <v>22.011363200000002</v>
      </c>
      <c r="F3927">
        <v>1.42</v>
      </c>
      <c r="G3927">
        <v>110.996703212451</v>
      </c>
      <c r="H3927">
        <v>-11.739657254271</v>
      </c>
      <c r="I3927">
        <v>-22.514874453839699</v>
      </c>
      <c r="J3927">
        <v>-4.9722836602999596</v>
      </c>
      <c r="K3927">
        <v>1.5060626955771701</v>
      </c>
      <c r="L3927">
        <v>1.36269630646296</v>
      </c>
      <c r="M3927">
        <v>17.5039560617085</v>
      </c>
      <c r="N3927">
        <v>1.1419017751932901</v>
      </c>
      <c r="O3927">
        <v>37.323943661971803</v>
      </c>
      <c r="P3927">
        <v>136.666666666666</v>
      </c>
      <c r="Q3927">
        <v>6.3527950905250999E-2</v>
      </c>
    </row>
    <row r="3928" spans="1:17" hidden="1" x14ac:dyDescent="0.3">
      <c r="A3928" t="s">
        <v>8018</v>
      </c>
      <c r="B3928" t="s">
        <v>8019</v>
      </c>
      <c r="C3928" t="str">
        <f>IFERROR(VLOOKUP(Table1[[#This Row],[Ticker]],[1]!Table1[[Symbol]:[Industry]],2,FALSE),"-")</f>
        <v>-</v>
      </c>
      <c r="D3928" t="s">
        <v>1320</v>
      </c>
      <c r="E3928">
        <v>21.997200029999998</v>
      </c>
      <c r="F3928">
        <v>56.5</v>
      </c>
      <c r="G3928">
        <v>-18.864670448544398</v>
      </c>
      <c r="H3928">
        <v>-4.4236496369304001</v>
      </c>
      <c r="I3928">
        <v>-8.5189206440561005</v>
      </c>
      <c r="J3928">
        <v>-1.0507150328489701</v>
      </c>
      <c r="K3928">
        <v>56.357586222160002</v>
      </c>
      <c r="L3928">
        <v>55.127022658640698</v>
      </c>
      <c r="M3928">
        <v>48.752273491280398</v>
      </c>
      <c r="N3928">
        <v>2.7674141265442098</v>
      </c>
      <c r="O3928">
        <v>3.7168141592920301</v>
      </c>
      <c r="P3928">
        <v>8.1546707503828504</v>
      </c>
    </row>
    <row r="3929" spans="1:17" hidden="1" x14ac:dyDescent="0.3">
      <c r="A3929" t="s">
        <v>8020</v>
      </c>
      <c r="B3929" t="s">
        <v>8021</v>
      </c>
      <c r="C3929" t="str">
        <f>IFERROR(VLOOKUP(Table1[[#This Row],[Ticker]],[1]!Table1[[Symbol]:[Industry]],2,FALSE),"-")</f>
        <v>-</v>
      </c>
      <c r="D3929" t="s">
        <v>409</v>
      </c>
      <c r="E3929">
        <v>21.967500000000001</v>
      </c>
      <c r="F3929">
        <v>21.75</v>
      </c>
      <c r="G3929">
        <v>57.1031457894819</v>
      </c>
      <c r="H3929">
        <v>-4.8661275130366102</v>
      </c>
      <c r="I3929">
        <v>20.5533073643421</v>
      </c>
      <c r="J3929">
        <v>-3.0472428106267602</v>
      </c>
      <c r="K3929">
        <v>21.400251570539599</v>
      </c>
      <c r="L3929">
        <v>17.824810324768301</v>
      </c>
      <c r="M3929">
        <v>38.085160251281501</v>
      </c>
      <c r="N3929">
        <v>1.71183083609954</v>
      </c>
      <c r="O3929">
        <v>27.724137931034399</v>
      </c>
      <c r="P3929">
        <v>86.535162950257202</v>
      </c>
      <c r="Q3929">
        <v>0.10458123623369101</v>
      </c>
    </row>
    <row r="3930" spans="1:17" hidden="1" x14ac:dyDescent="0.3">
      <c r="A3930" t="s">
        <v>8022</v>
      </c>
      <c r="B3930" t="s">
        <v>8023</v>
      </c>
      <c r="C3930" t="str">
        <f>IFERROR(VLOOKUP(Table1[[#This Row],[Ticker]],[1]!Table1[[Symbol]:[Industry]],2,FALSE),"-")</f>
        <v>-</v>
      </c>
      <c r="E3930">
        <v>21.856356000000002</v>
      </c>
      <c r="F3930">
        <v>30.18</v>
      </c>
      <c r="G3930">
        <v>106.662600056177</v>
      </c>
      <c r="H3930">
        <v>-6.6265321609585</v>
      </c>
      <c r="I3930">
        <v>42.793318501749802</v>
      </c>
      <c r="J3930">
        <v>-8.7545519633046105</v>
      </c>
      <c r="K3930">
        <v>27.742611082422201</v>
      </c>
      <c r="L3930">
        <v>22.711071868498198</v>
      </c>
      <c r="M3930">
        <v>37.863729510924401</v>
      </c>
      <c r="N3930">
        <v>1.1535581919599101</v>
      </c>
      <c r="O3930">
        <v>32.538104705102697</v>
      </c>
      <c r="P3930">
        <v>151.5</v>
      </c>
      <c r="Q3930">
        <v>0.11103700410009899</v>
      </c>
    </row>
    <row r="3931" spans="1:17" hidden="1" x14ac:dyDescent="0.3">
      <c r="A3931" t="s">
        <v>8024</v>
      </c>
      <c r="B3931" t="s">
        <v>8025</v>
      </c>
      <c r="C3931" t="str">
        <f>IFERROR(VLOOKUP(Table1[[#This Row],[Ticker]],[1]!Table1[[Symbol]:[Industry]],2,FALSE),"-")</f>
        <v>-</v>
      </c>
      <c r="D3931" t="s">
        <v>285</v>
      </c>
      <c r="E3931">
        <v>21.812601000000001</v>
      </c>
      <c r="F3931">
        <v>57.55</v>
      </c>
      <c r="G3931">
        <v>13.0047353409651</v>
      </c>
      <c r="H3931">
        <v>-29.1026319378153</v>
      </c>
      <c r="I3931">
        <v>-18.4422938086784</v>
      </c>
      <c r="J3931">
        <v>-14.565000747134601</v>
      </c>
      <c r="K3931">
        <v>66.191971920088804</v>
      </c>
      <c r="L3931">
        <v>58.590016338180902</v>
      </c>
      <c r="M3931">
        <v>4.44710307735643</v>
      </c>
      <c r="N3931">
        <v>0.64319566689234897</v>
      </c>
      <c r="O3931">
        <v>48.931364031277099</v>
      </c>
      <c r="P3931">
        <v>49.0932642487046</v>
      </c>
      <c r="Q3931">
        <v>7.4496764925041994E-2</v>
      </c>
    </row>
    <row r="3932" spans="1:17" hidden="1" x14ac:dyDescent="0.3">
      <c r="A3932" t="s">
        <v>8026</v>
      </c>
      <c r="B3932" t="s">
        <v>8027</v>
      </c>
      <c r="C3932" t="str">
        <f>IFERROR(VLOOKUP(Table1[[#This Row],[Ticker]],[1]!Table1[[Symbol]:[Industry]],2,FALSE),"-")</f>
        <v>-</v>
      </c>
      <c r="D3932" t="s">
        <v>557</v>
      </c>
      <c r="E3932">
        <v>21.8</v>
      </c>
      <c r="F3932">
        <v>54.5</v>
      </c>
      <c r="G3932">
        <v>45.176431530110399</v>
      </c>
      <c r="H3932">
        <v>-12.405162302187801</v>
      </c>
      <c r="I3932">
        <v>-23.925130864096101</v>
      </c>
      <c r="J3932">
        <v>-15.276278942623399</v>
      </c>
      <c r="K3932">
        <v>61.868550541977797</v>
      </c>
      <c r="L3932">
        <v>54.86450645635</v>
      </c>
      <c r="M3932">
        <v>21.539439743686501</v>
      </c>
      <c r="N3932">
        <v>1.5862343078324701</v>
      </c>
      <c r="O3932">
        <v>28.697247706422001</v>
      </c>
      <c r="P3932">
        <v>102.677575306805</v>
      </c>
      <c r="Q3932">
        <v>0.15098511456171901</v>
      </c>
    </row>
    <row r="3933" spans="1:17" hidden="1" x14ac:dyDescent="0.3">
      <c r="A3933" t="s">
        <v>8028</v>
      </c>
      <c r="B3933" t="s">
        <v>8029</v>
      </c>
      <c r="C3933" t="str">
        <f>IFERROR(VLOOKUP(Table1[[#This Row],[Ticker]],[1]!Table1[[Symbol]:[Industry]],2,FALSE),"-")</f>
        <v>-</v>
      </c>
      <c r="E3933">
        <v>21.744240000000001</v>
      </c>
      <c r="F3933">
        <v>36.119999999999997</v>
      </c>
      <c r="G3933">
        <v>-45.687678246066703</v>
      </c>
      <c r="H3933">
        <v>-30.591211688719302</v>
      </c>
      <c r="I3933">
        <v>-31.282589245690801</v>
      </c>
      <c r="J3933">
        <v>-10.112522469440901</v>
      </c>
      <c r="M3933">
        <v>11.9518660084868</v>
      </c>
      <c r="O3933">
        <v>44.684385382059801</v>
      </c>
      <c r="P3933">
        <v>3.49570200573066</v>
      </c>
    </row>
    <row r="3934" spans="1:17" hidden="1" x14ac:dyDescent="0.3">
      <c r="A3934" t="s">
        <v>8030</v>
      </c>
      <c r="B3934" t="s">
        <v>8031</v>
      </c>
      <c r="C3934" t="str">
        <f>IFERROR(VLOOKUP(Table1[[#This Row],[Ticker]],[1]!Table1[[Symbol]:[Industry]],2,FALSE),"-")</f>
        <v>-</v>
      </c>
      <c r="E3934">
        <v>21.7034664</v>
      </c>
      <c r="F3934">
        <v>15.4</v>
      </c>
      <c r="G3934">
        <v>46.589544375762102</v>
      </c>
      <c r="H3934">
        <v>-7.6788665057165897</v>
      </c>
      <c r="I3934">
        <v>-28.0216312105964</v>
      </c>
      <c r="J3934">
        <v>-7.4197626518965896</v>
      </c>
      <c r="K3934">
        <v>16.502914730827399</v>
      </c>
      <c r="L3934">
        <v>15.5218164868683</v>
      </c>
      <c r="M3934">
        <v>31.177589753201399</v>
      </c>
      <c r="N3934">
        <v>0.75705962307343699</v>
      </c>
      <c r="O3934">
        <v>53.506493506493499</v>
      </c>
      <c r="P3934">
        <v>95.928753180661502</v>
      </c>
      <c r="Q3934">
        <v>7.1642373833304004E-2</v>
      </c>
    </row>
    <row r="3935" spans="1:17" hidden="1" x14ac:dyDescent="0.3">
      <c r="A3935" t="s">
        <v>8032</v>
      </c>
      <c r="B3935" t="s">
        <v>8033</v>
      </c>
      <c r="C3935" t="str">
        <f>IFERROR(VLOOKUP(Table1[[#This Row],[Ticker]],[1]!Table1[[Symbol]:[Industry]],2,FALSE),"-")</f>
        <v>-</v>
      </c>
      <c r="E3935">
        <v>21.568365</v>
      </c>
      <c r="F3935">
        <v>19.5</v>
      </c>
      <c r="G3935">
        <v>75.984638407211506</v>
      </c>
      <c r="H3935">
        <v>-4.8780839719690503</v>
      </c>
      <c r="I3935">
        <v>16.0197208464214</v>
      </c>
      <c r="J3935">
        <v>5.1992849671510299</v>
      </c>
      <c r="K3935">
        <v>19.552630384702798</v>
      </c>
      <c r="L3935">
        <v>16.8732050094542</v>
      </c>
      <c r="M3935">
        <v>59.608056720729003</v>
      </c>
      <c r="N3935">
        <v>0.220803212142655</v>
      </c>
      <c r="O3935">
        <v>58.9743589743589</v>
      </c>
      <c r="P3935">
        <v>143.75</v>
      </c>
    </row>
    <row r="3936" spans="1:17" hidden="1" x14ac:dyDescent="0.3">
      <c r="A3936" t="s">
        <v>8034</v>
      </c>
      <c r="B3936" t="s">
        <v>8035</v>
      </c>
      <c r="C3936" t="str">
        <f>IFERROR(VLOOKUP(Table1[[#This Row],[Ticker]],[1]!Table1[[Symbol]:[Industry]],2,FALSE),"-")</f>
        <v>-</v>
      </c>
      <c r="D3936" t="s">
        <v>550</v>
      </c>
      <c r="E3936">
        <v>21.535663499999998</v>
      </c>
      <c r="F3936">
        <v>71.11</v>
      </c>
      <c r="G3936">
        <v>-8.7896215738736707</v>
      </c>
      <c r="H3936">
        <v>-1.17479505838273</v>
      </c>
      <c r="I3936">
        <v>-17.723701078412098</v>
      </c>
      <c r="J3936">
        <v>-0.58303965458212403</v>
      </c>
      <c r="K3936">
        <v>71.268446048947695</v>
      </c>
      <c r="L3936">
        <v>69.805794195889206</v>
      </c>
      <c r="M3936">
        <v>46.591802509992199</v>
      </c>
      <c r="N3936">
        <v>1.1472223320772199</v>
      </c>
      <c r="O3936">
        <v>18.126845731964501</v>
      </c>
      <c r="P3936">
        <v>23.240901213171501</v>
      </c>
      <c r="Q3936">
        <v>-0.102038737037111</v>
      </c>
    </row>
    <row r="3937" spans="1:17" hidden="1" x14ac:dyDescent="0.3">
      <c r="A3937" t="s">
        <v>8036</v>
      </c>
      <c r="B3937" t="s">
        <v>8037</v>
      </c>
      <c r="C3937" t="str">
        <f>IFERROR(VLOOKUP(Table1[[#This Row],[Ticker]],[1]!Table1[[Symbol]:[Industry]],2,FALSE),"-")</f>
        <v>-</v>
      </c>
      <c r="E3937">
        <v>21.52375</v>
      </c>
      <c r="F3937">
        <v>12.85</v>
      </c>
      <c r="G3937">
        <v>-21.621380458264099</v>
      </c>
      <c r="H3937">
        <v>4.3531845678913799</v>
      </c>
      <c r="I3937">
        <v>6.1939920909500596</v>
      </c>
      <c r="J3937">
        <v>-10.6507150328489</v>
      </c>
      <c r="K3937">
        <v>12.238703363512199</v>
      </c>
      <c r="L3937">
        <v>11.313987104420899</v>
      </c>
      <c r="M3937">
        <v>42.611815817941597</v>
      </c>
      <c r="N3937">
        <v>1.5844155844155801</v>
      </c>
      <c r="O3937">
        <v>22.957198443579699</v>
      </c>
      <c r="P3937">
        <v>51.176470588235198</v>
      </c>
      <c r="Q3937">
        <v>6.5981017183912E-2</v>
      </c>
    </row>
    <row r="3938" spans="1:17" hidden="1" x14ac:dyDescent="0.3">
      <c r="A3938" t="s">
        <v>8038</v>
      </c>
      <c r="B3938" t="s">
        <v>8039</v>
      </c>
      <c r="C3938" t="str">
        <f>IFERROR(VLOOKUP(Table1[[#This Row],[Ticker]],[1]!Table1[[Symbol]:[Industry]],2,FALSE),"-")</f>
        <v>-</v>
      </c>
      <c r="D3938" t="s">
        <v>557</v>
      </c>
      <c r="E3938">
        <v>21.482880000000002</v>
      </c>
      <c r="F3938">
        <v>16.05</v>
      </c>
      <c r="G3938">
        <v>5.3504447090497598</v>
      </c>
      <c r="H3938">
        <v>-13.2106803708638</v>
      </c>
      <c r="I3938">
        <v>-17.678868622935799</v>
      </c>
      <c r="J3938">
        <v>-6.2424554458283197</v>
      </c>
      <c r="K3938">
        <v>17.719511050181499</v>
      </c>
      <c r="L3938">
        <v>17.572157681076</v>
      </c>
      <c r="M3938">
        <v>26.051560235183501</v>
      </c>
      <c r="N3938">
        <v>0.20070044479389601</v>
      </c>
      <c r="O3938">
        <v>107.165109034267</v>
      </c>
      <c r="P3938">
        <v>47.247706422018297</v>
      </c>
      <c r="Q3938">
        <v>3.8805967522309998E-2</v>
      </c>
    </row>
    <row r="3939" spans="1:17" hidden="1" x14ac:dyDescent="0.3">
      <c r="A3939" t="s">
        <v>8040</v>
      </c>
      <c r="B3939" t="s">
        <v>8041</v>
      </c>
      <c r="C3939" t="str">
        <f>IFERROR(VLOOKUP(Table1[[#This Row],[Ticker]],[1]!Table1[[Symbol]:[Industry]],2,FALSE),"-")</f>
        <v>-</v>
      </c>
      <c r="D3939" t="s">
        <v>46</v>
      </c>
      <c r="E3939">
        <v>21.4615492</v>
      </c>
      <c r="F3939">
        <v>12.74</v>
      </c>
      <c r="G3939">
        <v>241.47701060918499</v>
      </c>
      <c r="H3939">
        <v>33.815118595233599</v>
      </c>
      <c r="I3939">
        <v>185.01419531360199</v>
      </c>
      <c r="J3939">
        <v>-4.9679360232406902</v>
      </c>
      <c r="K3939">
        <v>9.6065574760691401</v>
      </c>
      <c r="L3939">
        <v>6.3289635191250202</v>
      </c>
      <c r="M3939">
        <v>56.786338324265103</v>
      </c>
      <c r="N3939">
        <v>1.47959083462166</v>
      </c>
      <c r="O3939">
        <v>10.439560439560401</v>
      </c>
      <c r="P3939">
        <v>305.73248407643302</v>
      </c>
      <c r="Q3939">
        <v>9.2961703066285997E-2</v>
      </c>
    </row>
    <row r="3940" spans="1:17" hidden="1" x14ac:dyDescent="0.3">
      <c r="A3940" t="s">
        <v>8042</v>
      </c>
      <c r="B3940" t="s">
        <v>8043</v>
      </c>
      <c r="C3940" t="str">
        <f>IFERROR(VLOOKUP(Table1[[#This Row],[Ticker]],[1]!Table1[[Symbol]:[Industry]],2,FALSE),"-")</f>
        <v>-</v>
      </c>
      <c r="D3940" t="s">
        <v>713</v>
      </c>
      <c r="E3940">
        <v>21.450464595</v>
      </c>
      <c r="F3940">
        <v>41.61</v>
      </c>
      <c r="G3940">
        <v>2.0464269693571899</v>
      </c>
      <c r="H3940">
        <v>7.4694681431126</v>
      </c>
      <c r="I3940">
        <v>-5.1980888305921704</v>
      </c>
      <c r="J3940">
        <v>2.3538575317633401</v>
      </c>
      <c r="K3940">
        <v>38.015404448236701</v>
      </c>
      <c r="L3940">
        <v>36.412164301329099</v>
      </c>
      <c r="M3940">
        <v>53.954400247966703</v>
      </c>
      <c r="N3940">
        <v>1.2102706784572299</v>
      </c>
      <c r="O3940">
        <v>1.5380918048546</v>
      </c>
      <c r="P3940">
        <v>34.747409326424801</v>
      </c>
      <c r="Q3940">
        <v>5.7901449305412002E-2</v>
      </c>
    </row>
    <row r="3941" spans="1:17" hidden="1" x14ac:dyDescent="0.3">
      <c r="A3941" t="s">
        <v>8044</v>
      </c>
      <c r="B3941" t="s">
        <v>8045</v>
      </c>
      <c r="C3941" t="str">
        <f>IFERROR(VLOOKUP(Table1[[#This Row],[Ticker]],[1]!Table1[[Symbol]:[Industry]],2,FALSE),"-")</f>
        <v>-</v>
      </c>
      <c r="E3941">
        <v>21.41602</v>
      </c>
      <c r="F3941">
        <v>23.5</v>
      </c>
      <c r="G3941">
        <v>36.064379284944799</v>
      </c>
      <c r="H3941">
        <v>-10.9026319378153</v>
      </c>
      <c r="I3941">
        <v>-8.1042072018642806</v>
      </c>
      <c r="J3941">
        <v>-7.9515414791299603</v>
      </c>
      <c r="K3941">
        <v>23.9676311996705</v>
      </c>
      <c r="L3941">
        <v>21.3900295993047</v>
      </c>
      <c r="M3941">
        <v>48.3531594710796</v>
      </c>
      <c r="N3941">
        <v>1.14839568622977</v>
      </c>
      <c r="O3941">
        <v>36.127659574467998</v>
      </c>
      <c r="P3941">
        <v>76.691729323308195</v>
      </c>
      <c r="Q3941">
        <v>0.10474861456272599</v>
      </c>
    </row>
    <row r="3942" spans="1:17" hidden="1" x14ac:dyDescent="0.3">
      <c r="A3942" t="s">
        <v>8046</v>
      </c>
      <c r="B3942" t="s">
        <v>8047</v>
      </c>
      <c r="C3942" t="str">
        <f>IFERROR(VLOOKUP(Table1[[#This Row],[Ticker]],[1]!Table1[[Symbol]:[Industry]],2,FALSE),"-")</f>
        <v>-</v>
      </c>
      <c r="D3942" t="s">
        <v>901</v>
      </c>
      <c r="E3942">
        <v>21.39021</v>
      </c>
      <c r="F3942">
        <v>10.47</v>
      </c>
      <c r="G3942">
        <v>-33.178797376477</v>
      </c>
      <c r="H3942">
        <v>-5.8075944846318297</v>
      </c>
      <c r="I3942">
        <v>-46.394985978003199</v>
      </c>
      <c r="J3942">
        <v>-4.0782379686287902</v>
      </c>
      <c r="K3942">
        <v>10.7673672385278</v>
      </c>
      <c r="L3942">
        <v>12.3950717393692</v>
      </c>
      <c r="M3942">
        <v>44.473974008057702</v>
      </c>
      <c r="N3942">
        <v>1.5554203870730501</v>
      </c>
      <c r="O3942">
        <v>68.099331423113597</v>
      </c>
      <c r="P3942">
        <v>27.527405602923199</v>
      </c>
      <c r="Q3942">
        <v>-8.7867819453184004E-2</v>
      </c>
    </row>
    <row r="3943" spans="1:17" hidden="1" x14ac:dyDescent="0.3">
      <c r="A3943" t="s">
        <v>8048</v>
      </c>
      <c r="B3943" t="s">
        <v>8049</v>
      </c>
      <c r="C3943" t="str">
        <f>IFERROR(VLOOKUP(Table1[[#This Row],[Ticker]],[1]!Table1[[Symbol]:[Industry]],2,FALSE),"-")</f>
        <v>-</v>
      </c>
      <c r="D3943" t="s">
        <v>1391</v>
      </c>
      <c r="E3943">
        <v>21.316868207999999</v>
      </c>
      <c r="F3943">
        <v>9.69</v>
      </c>
      <c r="G3943">
        <v>-42.707634687092202</v>
      </c>
      <c r="H3943">
        <v>-8.9776319378153602</v>
      </c>
      <c r="I3943">
        <v>-41.951569732809602</v>
      </c>
      <c r="J3943">
        <v>-1.4665154486493801</v>
      </c>
      <c r="K3943">
        <v>9.9797412604872608</v>
      </c>
      <c r="L3943">
        <v>12.2004093653415</v>
      </c>
      <c r="M3943">
        <v>47.042442834557001</v>
      </c>
      <c r="N3943">
        <v>0.90768769389758497</v>
      </c>
      <c r="O3943">
        <v>71.310629514963793</v>
      </c>
      <c r="P3943">
        <v>7.6666666666666599</v>
      </c>
      <c r="Q3943">
        <v>-3.0007235637254E-2</v>
      </c>
    </row>
    <row r="3944" spans="1:17" hidden="1" x14ac:dyDescent="0.3">
      <c r="A3944" t="s">
        <v>8050</v>
      </c>
      <c r="B3944" t="s">
        <v>8051</v>
      </c>
      <c r="C3944" t="str">
        <f>IFERROR(VLOOKUP(Table1[[#This Row],[Ticker]],[1]!Table1[[Symbol]:[Industry]],2,FALSE),"-")</f>
        <v>-</v>
      </c>
      <c r="E3944">
        <v>21.29665</v>
      </c>
      <c r="F3944">
        <v>32.64</v>
      </c>
      <c r="G3944">
        <v>25.092161257100798</v>
      </c>
      <c r="H3944">
        <v>-4.77763193781536</v>
      </c>
      <c r="I3944">
        <v>-6.27934856126973</v>
      </c>
      <c r="J3944">
        <v>-1.0507150328489701</v>
      </c>
      <c r="K3944">
        <v>32.427870870830603</v>
      </c>
      <c r="L3944">
        <v>29.706306822120901</v>
      </c>
      <c r="M3944">
        <v>1.5738798927461899</v>
      </c>
      <c r="N3944">
        <v>0</v>
      </c>
      <c r="O3944">
        <v>0.24509803921568499</v>
      </c>
      <c r="P3944">
        <v>94.285714285714207</v>
      </c>
    </row>
    <row r="3945" spans="1:17" hidden="1" x14ac:dyDescent="0.3">
      <c r="A3945" t="s">
        <v>8052</v>
      </c>
      <c r="B3945" t="s">
        <v>8053</v>
      </c>
      <c r="C3945" t="str">
        <f>IFERROR(VLOOKUP(Table1[[#This Row],[Ticker]],[1]!Table1[[Symbol]:[Industry]],2,FALSE),"-")</f>
        <v>-</v>
      </c>
      <c r="E3945">
        <v>21.268087999999999</v>
      </c>
      <c r="F3945">
        <v>28.9</v>
      </c>
      <c r="G3945">
        <v>51.630650042716901</v>
      </c>
      <c r="H3945">
        <v>4.2073304681996602</v>
      </c>
      <c r="I3945">
        <v>31.521686810982398</v>
      </c>
      <c r="J3945">
        <v>-1.08519779146967</v>
      </c>
      <c r="K3945">
        <v>28.1191264701481</v>
      </c>
      <c r="L3945">
        <v>24.2065692911758</v>
      </c>
      <c r="M3945">
        <v>47.991653641110901</v>
      </c>
      <c r="N3945">
        <v>0.81249356208439605</v>
      </c>
      <c r="O3945">
        <v>16.435986159169499</v>
      </c>
      <c r="P3945">
        <v>95.932203389830505</v>
      </c>
      <c r="Q3945">
        <v>0.10023348121629801</v>
      </c>
    </row>
    <row r="3946" spans="1:17" hidden="1" x14ac:dyDescent="0.3">
      <c r="A3946" t="s">
        <v>8054</v>
      </c>
      <c r="B3946" t="s">
        <v>8055</v>
      </c>
      <c r="C3946" t="str">
        <f>IFERROR(VLOOKUP(Table1[[#This Row],[Ticker]],[1]!Table1[[Symbol]:[Industry]],2,FALSE),"-")</f>
        <v>-</v>
      </c>
      <c r="E3946">
        <v>21.258838799999999</v>
      </c>
      <c r="F3946">
        <v>34.83</v>
      </c>
      <c r="G3946">
        <v>115.368098829521</v>
      </c>
      <c r="H3946">
        <v>42.738566766288301</v>
      </c>
      <c r="I3946">
        <v>194.26144133563301</v>
      </c>
      <c r="J3946">
        <v>11.4328159289428</v>
      </c>
      <c r="K3946">
        <v>23.187557152523802</v>
      </c>
      <c r="L3946">
        <v>15.393402402451301</v>
      </c>
      <c r="M3946">
        <v>94.340841767733707</v>
      </c>
      <c r="N3946">
        <v>3.3127047951789699</v>
      </c>
      <c r="O3946">
        <v>0</v>
      </c>
      <c r="P3946">
        <v>306.89252336448499</v>
      </c>
      <c r="Q3946">
        <v>0.118786416882489</v>
      </c>
    </row>
    <row r="3947" spans="1:17" hidden="1" x14ac:dyDescent="0.3">
      <c r="A3947" t="s">
        <v>8056</v>
      </c>
      <c r="B3947" t="s">
        <v>8057</v>
      </c>
      <c r="C3947" t="str">
        <f>IFERROR(VLOOKUP(Table1[[#This Row],[Ticker]],[1]!Table1[[Symbol]:[Industry]],2,FALSE),"-")</f>
        <v>-</v>
      </c>
      <c r="D3947" t="s">
        <v>710</v>
      </c>
      <c r="E3947">
        <v>21.175712999999998</v>
      </c>
      <c r="F3947">
        <v>68.73</v>
      </c>
      <c r="G3947">
        <v>-27.484249168501201</v>
      </c>
      <c r="H3947">
        <v>0.217785110763936</v>
      </c>
      <c r="I3947">
        <v>-17.627272274003101</v>
      </c>
      <c r="J3947">
        <v>-1.0507150328489701</v>
      </c>
      <c r="K3947">
        <v>66.818160505323803</v>
      </c>
      <c r="L3947">
        <v>67.680979674099902</v>
      </c>
      <c r="M3947">
        <v>99.964255264645004</v>
      </c>
      <c r="N3947">
        <v>0</v>
      </c>
      <c r="O3947">
        <v>12.032591299287001</v>
      </c>
      <c r="P3947">
        <v>8.1340465701699092</v>
      </c>
    </row>
    <row r="3948" spans="1:17" hidden="1" x14ac:dyDescent="0.3">
      <c r="A3948" t="s">
        <v>8058</v>
      </c>
      <c r="B3948" t="s">
        <v>8059</v>
      </c>
      <c r="C3948" t="str">
        <f>IFERROR(VLOOKUP(Table1[[#This Row],[Ticker]],[1]!Table1[[Symbol]:[Industry]],2,FALSE),"-")</f>
        <v>-</v>
      </c>
      <c r="E3948">
        <v>21.036534</v>
      </c>
      <c r="F3948">
        <v>48.26</v>
      </c>
      <c r="G3948">
        <v>26.234348790039999</v>
      </c>
      <c r="H3948">
        <v>54.270583466066803</v>
      </c>
      <c r="I3948">
        <v>51.117359731893799</v>
      </c>
      <c r="J3948">
        <v>5.33671952212483</v>
      </c>
      <c r="K3948">
        <v>39.269376417812303</v>
      </c>
      <c r="L3948">
        <v>37.712187914080602</v>
      </c>
      <c r="M3948">
        <v>67.796285900015306</v>
      </c>
      <c r="N3948">
        <v>0.39615455266272398</v>
      </c>
      <c r="O3948">
        <v>18.421052631578899</v>
      </c>
      <c r="P3948">
        <v>70.892351274787501</v>
      </c>
      <c r="Q3948">
        <v>0.24006181195260401</v>
      </c>
    </row>
    <row r="3949" spans="1:17" hidden="1" x14ac:dyDescent="0.3">
      <c r="A3949" t="s">
        <v>8060</v>
      </c>
      <c r="B3949" t="s">
        <v>8061</v>
      </c>
      <c r="C3949" t="str">
        <f>IFERROR(VLOOKUP(Table1[[#This Row],[Ticker]],[1]!Table1[[Symbol]:[Industry]],2,FALSE),"-")</f>
        <v>-</v>
      </c>
      <c r="D3949" t="s">
        <v>409</v>
      </c>
      <c r="E3949">
        <v>21.01286</v>
      </c>
      <c r="F3949">
        <v>45.98</v>
      </c>
      <c r="G3949">
        <v>13.747865533049399</v>
      </c>
      <c r="H3949">
        <v>-27.318063204661701</v>
      </c>
      <c r="I3949">
        <v>-0.175239276260578</v>
      </c>
      <c r="J3949">
        <v>-1.31101872048456</v>
      </c>
      <c r="K3949">
        <v>47.822607815415999</v>
      </c>
      <c r="L3949">
        <v>42.767704603680301</v>
      </c>
      <c r="M3949">
        <v>34.555542675862597</v>
      </c>
      <c r="N3949">
        <v>0.25400464328974698</v>
      </c>
      <c r="O3949">
        <v>35.537190082644599</v>
      </c>
      <c r="P3949">
        <v>79.329173166926594</v>
      </c>
      <c r="Q3949">
        <v>6.8505737300693995E-2</v>
      </c>
    </row>
    <row r="3950" spans="1:17" hidden="1" x14ac:dyDescent="0.3">
      <c r="A3950" t="s">
        <v>8062</v>
      </c>
      <c r="B3950" t="s">
        <v>8063</v>
      </c>
      <c r="C3950" t="str">
        <f>IFERROR(VLOOKUP(Table1[[#This Row],[Ticker]],[1]!Table1[[Symbol]:[Industry]],2,FALSE),"-")</f>
        <v>-</v>
      </c>
      <c r="D3950" t="s">
        <v>713</v>
      </c>
      <c r="E3950">
        <v>20.996392725</v>
      </c>
      <c r="F3950">
        <v>125.89</v>
      </c>
      <c r="G3950">
        <v>10.368506396659701</v>
      </c>
      <c r="H3950">
        <v>-3.1545699223114898</v>
      </c>
      <c r="I3950">
        <v>7.5889775099065204</v>
      </c>
      <c r="J3950">
        <v>0.53953359485524999</v>
      </c>
      <c r="K3950">
        <v>120.293587696252</v>
      </c>
      <c r="L3950">
        <v>109.03515733042499</v>
      </c>
      <c r="M3950">
        <v>31.0272649847048</v>
      </c>
      <c r="N3950">
        <v>1.0894053631212299</v>
      </c>
      <c r="O3950">
        <v>0.88172213837476299</v>
      </c>
      <c r="P3950">
        <v>40.769316784076899</v>
      </c>
      <c r="Q3950">
        <v>7.1200898966220002E-3</v>
      </c>
    </row>
    <row r="3951" spans="1:17" hidden="1" x14ac:dyDescent="0.3">
      <c r="A3951" t="s">
        <v>8064</v>
      </c>
      <c r="B3951" t="s">
        <v>8065</v>
      </c>
      <c r="C3951" t="str">
        <f>IFERROR(VLOOKUP(Table1[[#This Row],[Ticker]],[1]!Table1[[Symbol]:[Industry]],2,FALSE),"-")</f>
        <v>-</v>
      </c>
      <c r="E3951">
        <v>20.991931999999998</v>
      </c>
      <c r="F3951">
        <v>49.9</v>
      </c>
      <c r="G3951">
        <v>86.670462077699298</v>
      </c>
      <c r="H3951">
        <v>26.801315430605602</v>
      </c>
      <c r="I3951">
        <v>36.193754387767797</v>
      </c>
      <c r="J3951">
        <v>-12.0669100853494</v>
      </c>
      <c r="K3951">
        <v>39.871519539715102</v>
      </c>
      <c r="L3951">
        <v>33.094854673230998</v>
      </c>
      <c r="M3951">
        <v>64.621040196684106</v>
      </c>
      <c r="N3951">
        <v>1.58357356302765</v>
      </c>
      <c r="O3951">
        <v>12.605210420841599</v>
      </c>
      <c r="P3951">
        <v>133.39569691300201</v>
      </c>
      <c r="Q3951">
        <v>9.7452689392845002E-2</v>
      </c>
    </row>
    <row r="3952" spans="1:17" hidden="1" x14ac:dyDescent="0.3">
      <c r="A3952" t="s">
        <v>8066</v>
      </c>
      <c r="B3952" t="s">
        <v>8067</v>
      </c>
      <c r="C3952" t="str">
        <f>IFERROR(VLOOKUP(Table1[[#This Row],[Ticker]],[1]!Table1[[Symbol]:[Industry]],2,FALSE),"-")</f>
        <v>-</v>
      </c>
      <c r="D3952" t="s">
        <v>557</v>
      </c>
      <c r="E3952">
        <v>20.895</v>
      </c>
      <c r="F3952">
        <v>27.86</v>
      </c>
      <c r="G3952">
        <v>-40.549279066803301</v>
      </c>
      <c r="H3952">
        <v>-24.7776319378153</v>
      </c>
      <c r="I3952">
        <v>-46.759201844439303</v>
      </c>
      <c r="J3952">
        <v>-5.1935721757061204</v>
      </c>
      <c r="K3952">
        <v>30.0015266249879</v>
      </c>
      <c r="L3952">
        <v>34.990886238665396</v>
      </c>
      <c r="M3952">
        <v>49.592623400418397</v>
      </c>
      <c r="N3952">
        <v>1.28573629735322</v>
      </c>
      <c r="O3952">
        <v>111.773151471643</v>
      </c>
      <c r="P3952">
        <v>16.617831728756698</v>
      </c>
    </row>
    <row r="3953" spans="1:17" hidden="1" x14ac:dyDescent="0.3">
      <c r="A3953" t="s">
        <v>8068</v>
      </c>
      <c r="B3953" t="s">
        <v>8069</v>
      </c>
      <c r="C3953" t="str">
        <f>IFERROR(VLOOKUP(Table1[[#This Row],[Ticker]],[1]!Table1[[Symbol]:[Industry]],2,FALSE),"-")</f>
        <v>-</v>
      </c>
      <c r="D3953" t="s">
        <v>647</v>
      </c>
      <c r="E3953">
        <v>20.866476599999999</v>
      </c>
      <c r="F3953">
        <v>3.4</v>
      </c>
      <c r="G3953">
        <v>-70.205036863677194</v>
      </c>
      <c r="H3953">
        <v>-7.9115350717184896</v>
      </c>
      <c r="I3953">
        <v>-54.692495086119202</v>
      </c>
      <c r="J3953">
        <v>-4.4598059419398899</v>
      </c>
      <c r="K3953">
        <v>3.4934786849611501</v>
      </c>
      <c r="L3953">
        <v>4.2495356694537296</v>
      </c>
      <c r="M3953">
        <v>6.8476147238816498</v>
      </c>
      <c r="N3953">
        <v>0.291866028708134</v>
      </c>
      <c r="O3953">
        <v>116.17647058823501</v>
      </c>
      <c r="P3953">
        <v>4.2944785276073496</v>
      </c>
    </row>
    <row r="3954" spans="1:17" hidden="1" x14ac:dyDescent="0.3">
      <c r="A3954" t="s">
        <v>8070</v>
      </c>
      <c r="B3954" t="s">
        <v>8071</v>
      </c>
      <c r="C3954" t="str">
        <f>IFERROR(VLOOKUP(Table1[[#This Row],[Ticker]],[1]!Table1[[Symbol]:[Industry]],2,FALSE),"-")</f>
        <v>-</v>
      </c>
      <c r="D3954" t="s">
        <v>75</v>
      </c>
      <c r="E3954">
        <v>20.860206250000001</v>
      </c>
      <c r="F3954">
        <v>6.25</v>
      </c>
      <c r="G3954">
        <v>-79.882417666669696</v>
      </c>
      <c r="H3954">
        <v>-13.546862707046101</v>
      </c>
      <c r="I3954">
        <v>-56.101591135216502</v>
      </c>
      <c r="J3954">
        <v>-7.5175920044578097</v>
      </c>
      <c r="K3954">
        <v>6.79278032268423</v>
      </c>
      <c r="L3954">
        <v>8.8105714111888602</v>
      </c>
      <c r="M3954">
        <v>49.402180109989899</v>
      </c>
      <c r="N3954">
        <v>0.76429827049846399</v>
      </c>
      <c r="O3954">
        <v>197.44</v>
      </c>
      <c r="P3954">
        <v>319.74479516453903</v>
      </c>
      <c r="Q3954">
        <v>7.1885471749108004E-2</v>
      </c>
    </row>
    <row r="3955" spans="1:17" hidden="1" x14ac:dyDescent="0.3">
      <c r="A3955" t="s">
        <v>8072</v>
      </c>
      <c r="B3955" t="s">
        <v>8073</v>
      </c>
      <c r="C3955" t="str">
        <f>IFERROR(VLOOKUP(Table1[[#This Row],[Ticker]],[1]!Table1[[Symbol]:[Industry]],2,FALSE),"-")</f>
        <v>-</v>
      </c>
      <c r="E3955">
        <v>20.824951039999998</v>
      </c>
      <c r="F3955">
        <v>20.74</v>
      </c>
      <c r="G3955">
        <v>39.0639523519798</v>
      </c>
      <c r="H3955">
        <v>-7.1508287735528997</v>
      </c>
      <c r="I3955">
        <v>2.7538171349453302</v>
      </c>
      <c r="J3955">
        <v>-4.3686873830793802</v>
      </c>
      <c r="K3955">
        <v>20.613324894494301</v>
      </c>
      <c r="L3955">
        <v>18.418364994479798</v>
      </c>
      <c r="M3955">
        <v>35.2007826313313</v>
      </c>
      <c r="N3955">
        <v>0.52452320154546905</v>
      </c>
      <c r="O3955">
        <v>19.0935390549662</v>
      </c>
      <c r="P3955">
        <v>78.025751072961299</v>
      </c>
      <c r="Q3955">
        <v>-1.8200919049423E-2</v>
      </c>
    </row>
    <row r="3956" spans="1:17" hidden="1" x14ac:dyDescent="0.3">
      <c r="A3956" t="s">
        <v>8074</v>
      </c>
      <c r="B3956" t="s">
        <v>8075</v>
      </c>
      <c r="C3956" t="str">
        <f>IFERROR(VLOOKUP(Table1[[#This Row],[Ticker]],[1]!Table1[[Symbol]:[Industry]],2,FALSE),"-")</f>
        <v>-</v>
      </c>
      <c r="E3956">
        <v>20.806625</v>
      </c>
      <c r="F3956">
        <v>21.5</v>
      </c>
      <c r="G3956">
        <v>-34.180601752087803</v>
      </c>
      <c r="H3956">
        <v>-22.591087595307702</v>
      </c>
      <c r="I3956">
        <v>-38.383518521636297</v>
      </c>
      <c r="J3956">
        <v>-11.167771889036199</v>
      </c>
      <c r="K3956">
        <v>24.998042640240801</v>
      </c>
      <c r="L3956">
        <v>24.787454147381599</v>
      </c>
      <c r="M3956">
        <v>36.804098983531702</v>
      </c>
      <c r="N3956">
        <v>1.8204404291360801</v>
      </c>
      <c r="O3956">
        <v>51.162790697674403</v>
      </c>
      <c r="P3956">
        <v>24.062319676860898</v>
      </c>
      <c r="Q3956">
        <v>8.5325139474658002E-2</v>
      </c>
    </row>
    <row r="3957" spans="1:17" hidden="1" x14ac:dyDescent="0.3">
      <c r="A3957" t="s">
        <v>8076</v>
      </c>
      <c r="B3957" t="s">
        <v>8077</v>
      </c>
      <c r="C3957" t="str">
        <f>IFERROR(VLOOKUP(Table1[[#This Row],[Ticker]],[1]!Table1[[Symbol]:[Industry]],2,FALSE),"-")</f>
        <v>-</v>
      </c>
      <c r="D3957" t="s">
        <v>713</v>
      </c>
      <c r="E3957">
        <v>20.802747875000001</v>
      </c>
      <c r="F3957">
        <v>89.87</v>
      </c>
      <c r="G3957">
        <v>-4.2404269051005601</v>
      </c>
      <c r="H3957">
        <v>-1.55366943638629</v>
      </c>
      <c r="I3957">
        <v>14.8861642884399</v>
      </c>
      <c r="J3957">
        <v>-0.60572671379234699</v>
      </c>
      <c r="K3957">
        <v>86.365069841238395</v>
      </c>
      <c r="L3957">
        <v>78.184024160081094</v>
      </c>
      <c r="M3957">
        <v>59.256974662123497</v>
      </c>
      <c r="N3957">
        <v>0.28566184675814499</v>
      </c>
      <c r="O3957">
        <v>5.04061422054078</v>
      </c>
      <c r="P3957">
        <v>35.755287009063402</v>
      </c>
    </row>
    <row r="3958" spans="1:17" hidden="1" x14ac:dyDescent="0.3">
      <c r="A3958" t="s">
        <v>8078</v>
      </c>
      <c r="B3958" t="s">
        <v>8079</v>
      </c>
      <c r="C3958" t="str">
        <f>IFERROR(VLOOKUP(Table1[[#This Row],[Ticker]],[1]!Table1[[Symbol]:[Industry]],2,FALSE),"-")</f>
        <v>-</v>
      </c>
      <c r="E3958">
        <v>20.744713230999999</v>
      </c>
      <c r="F3958">
        <v>6.49</v>
      </c>
      <c r="G3958">
        <v>-14.157935962806601</v>
      </c>
      <c r="H3958">
        <v>-9.8136031608369496</v>
      </c>
      <c r="I3958">
        <v>-25.3046095531774</v>
      </c>
      <c r="J3958">
        <v>0.487746505612554</v>
      </c>
      <c r="K3958">
        <v>6.6077832670008299</v>
      </c>
      <c r="L3958">
        <v>6.4577430602796202</v>
      </c>
      <c r="M3958">
        <v>42.456453021960897</v>
      </c>
      <c r="N3958">
        <v>0.497437397654938</v>
      </c>
      <c r="O3958">
        <v>30.816640986132501</v>
      </c>
      <c r="P3958">
        <v>34.927234927234899</v>
      </c>
      <c r="Q3958">
        <v>3.8616979625097997E-2</v>
      </c>
    </row>
    <row r="3959" spans="1:17" hidden="1" x14ac:dyDescent="0.3">
      <c r="A3959" t="s">
        <v>8080</v>
      </c>
      <c r="B3959" t="s">
        <v>8081</v>
      </c>
      <c r="C3959" t="str">
        <f>IFERROR(VLOOKUP(Table1[[#This Row],[Ticker]],[1]!Table1[[Symbol]:[Industry]],2,FALSE),"-")</f>
        <v>-</v>
      </c>
      <c r="D3959" t="s">
        <v>557</v>
      </c>
      <c r="E3959">
        <v>20.68264692</v>
      </c>
      <c r="F3959">
        <v>2.1150000000000002</v>
      </c>
      <c r="G3959">
        <v>-100.13636661627</v>
      </c>
      <c r="H3959">
        <v>-2.8848874583201001</v>
      </c>
      <c r="I3959">
        <v>-69.316822505787698</v>
      </c>
      <c r="J3959">
        <v>5.9029273512569702</v>
      </c>
      <c r="K3959">
        <v>2.09192848353679</v>
      </c>
      <c r="L3959">
        <v>3.85678449620942</v>
      </c>
      <c r="M3959">
        <v>64.754587480939804</v>
      </c>
      <c r="N3959">
        <v>1.7273285746065199</v>
      </c>
      <c r="O3959">
        <v>307.12074303405501</v>
      </c>
      <c r="P3959">
        <v>12.5435540069686</v>
      </c>
      <c r="Q3959">
        <v>0.20595045173530299</v>
      </c>
    </row>
    <row r="3960" spans="1:17" hidden="1" x14ac:dyDescent="0.3">
      <c r="A3960" t="s">
        <v>8082</v>
      </c>
      <c r="B3960" t="s">
        <v>8083</v>
      </c>
      <c r="C3960" t="str">
        <f>IFERROR(VLOOKUP(Table1[[#This Row],[Ticker]],[1]!Table1[[Symbol]:[Industry]],2,FALSE),"-")</f>
        <v>-</v>
      </c>
      <c r="D3960" t="s">
        <v>647</v>
      </c>
      <c r="E3960">
        <v>20.679568</v>
      </c>
      <c r="F3960">
        <v>40.58</v>
      </c>
      <c r="G3960">
        <v>65.1151799402367</v>
      </c>
      <c r="H3960">
        <v>-4.2470609423631096</v>
      </c>
      <c r="I3960">
        <v>108.80020146806901</v>
      </c>
      <c r="J3960">
        <v>7.1625022638602802</v>
      </c>
      <c r="K3960">
        <v>30.955844934350999</v>
      </c>
      <c r="L3960">
        <v>22.5609241089562</v>
      </c>
      <c r="M3960">
        <v>80.373258399933206</v>
      </c>
      <c r="N3960">
        <v>0.73369500829318302</v>
      </c>
      <c r="O3960">
        <v>2.3903400689994898</v>
      </c>
      <c r="P3960">
        <v>176.80763983628901</v>
      </c>
    </row>
    <row r="3961" spans="1:17" hidden="1" x14ac:dyDescent="0.3">
      <c r="A3961" t="s">
        <v>8084</v>
      </c>
      <c r="B3961" t="s">
        <v>8085</v>
      </c>
      <c r="C3961" t="str">
        <f>IFERROR(VLOOKUP(Table1[[#This Row],[Ticker]],[1]!Table1[[Symbol]:[Industry]],2,FALSE),"-")</f>
        <v>-</v>
      </c>
      <c r="D3961" t="s">
        <v>647</v>
      </c>
      <c r="E3961">
        <v>20.662500000000001</v>
      </c>
      <c r="F3961">
        <v>21.75</v>
      </c>
      <c r="G3961">
        <v>0.41699306752358101</v>
      </c>
      <c r="H3961">
        <v>-3.9942217995665001</v>
      </c>
      <c r="I3961">
        <v>-26.1709777402246</v>
      </c>
      <c r="J3961">
        <v>1.9153866620662801</v>
      </c>
      <c r="K3961">
        <v>21.936734423132599</v>
      </c>
      <c r="L3961">
        <v>21.411042896225801</v>
      </c>
      <c r="M3961">
        <v>49.053880521068997</v>
      </c>
      <c r="N3961">
        <v>0.20764424439149501</v>
      </c>
      <c r="O3961">
        <v>52.827586206896498</v>
      </c>
      <c r="P3961">
        <v>35.9375</v>
      </c>
      <c r="Q3961">
        <v>5.2541089159952002E-2</v>
      </c>
    </row>
    <row r="3962" spans="1:17" hidden="1" x14ac:dyDescent="0.3">
      <c r="A3962" t="s">
        <v>8086</v>
      </c>
      <c r="B3962" t="s">
        <v>8087</v>
      </c>
      <c r="C3962" t="str">
        <f>IFERROR(VLOOKUP(Table1[[#This Row],[Ticker]],[1]!Table1[[Symbol]:[Industry]],2,FALSE),"-")</f>
        <v>-</v>
      </c>
      <c r="D3962" t="s">
        <v>409</v>
      </c>
      <c r="E3962">
        <v>20.655517499999998</v>
      </c>
      <c r="F3962">
        <v>36.1</v>
      </c>
      <c r="G3962">
        <v>79.793895396097398</v>
      </c>
      <c r="H3962">
        <v>-8.5977348909445794</v>
      </c>
      <c r="I3962">
        <v>8.0739685213669095</v>
      </c>
      <c r="J3962">
        <v>-5.7231103067480102</v>
      </c>
      <c r="K3962">
        <v>35.4025770801993</v>
      </c>
      <c r="L3962">
        <v>31.4374383365843</v>
      </c>
      <c r="M3962">
        <v>50.599620887168498</v>
      </c>
      <c r="N3962">
        <v>1.178982449504</v>
      </c>
      <c r="O3962">
        <v>19.7229916897506</v>
      </c>
      <c r="P3962">
        <v>132.90322580645099</v>
      </c>
      <c r="Q3962">
        <v>7.3177504327198994E-2</v>
      </c>
    </row>
    <row r="3963" spans="1:17" hidden="1" x14ac:dyDescent="0.3">
      <c r="A3963" t="s">
        <v>8088</v>
      </c>
      <c r="B3963" t="s">
        <v>8089</v>
      </c>
      <c r="C3963" t="str">
        <f>IFERROR(VLOOKUP(Table1[[#This Row],[Ticker]],[1]!Table1[[Symbol]:[Industry]],2,FALSE),"-")</f>
        <v>-</v>
      </c>
      <c r="E3963">
        <v>20.639354999999998</v>
      </c>
      <c r="F3963">
        <v>56.76</v>
      </c>
      <c r="G3963">
        <v>-83.105284039142404</v>
      </c>
      <c r="H3963">
        <v>-4.4015635617469897</v>
      </c>
      <c r="I3963">
        <v>-68.700195038766495</v>
      </c>
      <c r="J3963">
        <v>-0.67464665678060398</v>
      </c>
      <c r="M3963">
        <v>37.951275573198998</v>
      </c>
      <c r="O3963">
        <v>185.500352360817</v>
      </c>
      <c r="P3963">
        <v>8.1761006289308096</v>
      </c>
    </row>
    <row r="3964" spans="1:17" hidden="1" x14ac:dyDescent="0.3">
      <c r="A3964" t="s">
        <v>8090</v>
      </c>
      <c r="B3964" t="s">
        <v>8091</v>
      </c>
      <c r="C3964" t="str">
        <f>IFERROR(VLOOKUP(Table1[[#This Row],[Ticker]],[1]!Table1[[Symbol]:[Industry]],2,FALSE),"-")</f>
        <v>-</v>
      </c>
      <c r="E3964">
        <v>20.628247999999999</v>
      </c>
      <c r="F3964">
        <v>48.8</v>
      </c>
      <c r="G3964">
        <v>-34.455010183187497</v>
      </c>
      <c r="H3964">
        <v>2.7840659891342798</v>
      </c>
      <c r="I3964">
        <v>-27.126943419356898</v>
      </c>
      <c r="J3964">
        <v>2.8196376840242201</v>
      </c>
      <c r="K3964">
        <v>51.439496139654104</v>
      </c>
      <c r="L3964">
        <v>53.348590947395699</v>
      </c>
      <c r="M3964">
        <v>45.126931428378299</v>
      </c>
      <c r="N3964">
        <v>0.80702479338842903</v>
      </c>
      <c r="O3964">
        <v>36.782786885245898</v>
      </c>
      <c r="P3964">
        <v>32.249322493224902</v>
      </c>
    </row>
    <row r="3965" spans="1:17" hidden="1" x14ac:dyDescent="0.3">
      <c r="A3965" t="s">
        <v>8092</v>
      </c>
      <c r="B3965" t="s">
        <v>8093</v>
      </c>
      <c r="C3965" t="str">
        <f>IFERROR(VLOOKUP(Table1[[#This Row],[Ticker]],[1]!Table1[[Symbol]:[Industry]],2,FALSE),"-")</f>
        <v>-</v>
      </c>
      <c r="D3965" t="s">
        <v>140</v>
      </c>
      <c r="E3965">
        <v>20.627206600000001</v>
      </c>
      <c r="F3965">
        <v>26.65</v>
      </c>
      <c r="G3965">
        <v>139.50416589901801</v>
      </c>
      <c r="I3965">
        <v>81.851067575145706</v>
      </c>
      <c r="K3965">
        <v>20.138901269265599</v>
      </c>
      <c r="L3965">
        <v>14.926506281189599</v>
      </c>
      <c r="M3965">
        <v>97.886429792970802</v>
      </c>
      <c r="N3965">
        <v>0.42857142857142799</v>
      </c>
      <c r="O3965">
        <v>8.6303939962476495</v>
      </c>
      <c r="P3965">
        <v>208.09248554913199</v>
      </c>
    </row>
    <row r="3966" spans="1:17" hidden="1" x14ac:dyDescent="0.3">
      <c r="A3966" t="s">
        <v>8094</v>
      </c>
      <c r="B3966" t="s">
        <v>8095</v>
      </c>
      <c r="C3966" t="str">
        <f>IFERROR(VLOOKUP(Table1[[#This Row],[Ticker]],[1]!Table1[[Symbol]:[Industry]],2,FALSE),"-")</f>
        <v>-</v>
      </c>
      <c r="D3966" t="s">
        <v>557</v>
      </c>
      <c r="E3966">
        <v>20.588049000000002</v>
      </c>
      <c r="F3966">
        <v>54.9</v>
      </c>
      <c r="G3966">
        <v>420.05568266904402</v>
      </c>
      <c r="H3966">
        <v>-24.056165349997499</v>
      </c>
      <c r="I3966">
        <v>254.73512554615999</v>
      </c>
      <c r="J3966">
        <v>-6.27550239615395</v>
      </c>
      <c r="K3966">
        <v>59.614340297584</v>
      </c>
      <c r="L3966">
        <v>40.109172302399799</v>
      </c>
      <c r="M3966">
        <v>42.337300435651699</v>
      </c>
      <c r="N3966">
        <v>0.37602173121315202</v>
      </c>
      <c r="O3966">
        <v>41.857923497267699</v>
      </c>
      <c r="P3966">
        <v>445.72564612325999</v>
      </c>
    </row>
    <row r="3967" spans="1:17" hidden="1" x14ac:dyDescent="0.3">
      <c r="A3967" t="s">
        <v>8096</v>
      </c>
      <c r="B3967" t="s">
        <v>8097</v>
      </c>
      <c r="C3967" t="str">
        <f>IFERROR(VLOOKUP(Table1[[#This Row],[Ticker]],[1]!Table1[[Symbol]:[Industry]],2,FALSE),"-")</f>
        <v>-</v>
      </c>
      <c r="E3967">
        <v>20.5741874</v>
      </c>
      <c r="F3967">
        <v>70.900000000000006</v>
      </c>
      <c r="G3967">
        <v>-86.608754705386204</v>
      </c>
      <c r="H3967">
        <v>3.2235712506340302</v>
      </c>
      <c r="I3967">
        <v>-72.203665705010394</v>
      </c>
      <c r="J3967">
        <v>7.3417377973397002</v>
      </c>
      <c r="K3967">
        <v>69.555960972480705</v>
      </c>
      <c r="M3967">
        <v>65.530604543312407</v>
      </c>
      <c r="N3967">
        <v>0.77109860823215803</v>
      </c>
      <c r="O3967">
        <v>181.38222849083201</v>
      </c>
      <c r="P3967">
        <v>28.909090909090899</v>
      </c>
    </row>
    <row r="3968" spans="1:17" hidden="1" x14ac:dyDescent="0.3">
      <c r="A3968" t="s">
        <v>8098</v>
      </c>
      <c r="B3968" t="s">
        <v>8099</v>
      </c>
      <c r="C3968" t="str">
        <f>IFERROR(VLOOKUP(Table1[[#This Row],[Ticker]],[1]!Table1[[Symbol]:[Industry]],2,FALSE),"-")</f>
        <v>-</v>
      </c>
      <c r="E3968">
        <v>20.545249087999998</v>
      </c>
      <c r="F3968">
        <v>8.84</v>
      </c>
      <c r="G3968">
        <v>-86.081965245527599</v>
      </c>
      <c r="H3968">
        <v>-12.834026701158701</v>
      </c>
      <c r="I3968">
        <v>-91.354964543929697</v>
      </c>
      <c r="J3968">
        <v>2.5815210624972198</v>
      </c>
      <c r="K3968">
        <v>9.7605161519987291</v>
      </c>
      <c r="L3968">
        <v>17.5906678262611</v>
      </c>
      <c r="M3968">
        <v>48.0836776557042</v>
      </c>
      <c r="N3968">
        <v>0.39414536185989002</v>
      </c>
      <c r="O3968">
        <v>413.57466063348397</v>
      </c>
      <c r="P3968">
        <v>18.3400267737617</v>
      </c>
      <c r="Q3968">
        <v>-6.3549674791970004E-2</v>
      </c>
    </row>
    <row r="3969" spans="1:17" hidden="1" x14ac:dyDescent="0.3">
      <c r="A3969" t="s">
        <v>8100</v>
      </c>
      <c r="B3969" t="s">
        <v>8101</v>
      </c>
      <c r="C3969" t="str">
        <f>IFERROR(VLOOKUP(Table1[[#This Row],[Ticker]],[1]!Table1[[Symbol]:[Industry]],2,FALSE),"-")</f>
        <v>-</v>
      </c>
      <c r="E3969">
        <v>20.537479999999999</v>
      </c>
      <c r="F3969">
        <v>8.86</v>
      </c>
      <c r="G3969">
        <v>-49.046586830838898</v>
      </c>
      <c r="H3969">
        <v>-2.3222747949582301</v>
      </c>
      <c r="I3969">
        <v>-31.5168996563599</v>
      </c>
      <c r="J3969">
        <v>-7.2815628367304797</v>
      </c>
      <c r="K3969">
        <v>8.7392430989341605</v>
      </c>
      <c r="L3969">
        <v>9.2500992839983596</v>
      </c>
      <c r="M3969">
        <v>47.5262314195625</v>
      </c>
      <c r="N3969">
        <v>1.0610967979389001</v>
      </c>
      <c r="O3969">
        <v>57.449209932279899</v>
      </c>
      <c r="P3969">
        <v>19.086021505376301</v>
      </c>
    </row>
    <row r="3970" spans="1:17" hidden="1" x14ac:dyDescent="0.3">
      <c r="A3970" t="s">
        <v>8102</v>
      </c>
      <c r="B3970" t="s">
        <v>8103</v>
      </c>
      <c r="C3970" t="str">
        <f>IFERROR(VLOOKUP(Table1[[#This Row],[Ticker]],[1]!Table1[[Symbol]:[Industry]],2,FALSE),"-")</f>
        <v>-</v>
      </c>
      <c r="D3970" t="s">
        <v>476</v>
      </c>
      <c r="E3970">
        <v>20.487500000000001</v>
      </c>
      <c r="F3970">
        <v>2.75</v>
      </c>
      <c r="G3970">
        <v>8.4763780091990899</v>
      </c>
      <c r="H3970">
        <v>5.1397234340854698</v>
      </c>
      <c r="I3970">
        <v>-10.1619332773691</v>
      </c>
      <c r="J3970">
        <v>-3.9704230620460601</v>
      </c>
      <c r="K3970">
        <v>2.52663813761579</v>
      </c>
      <c r="L3970">
        <v>2.4191379991830799</v>
      </c>
      <c r="M3970">
        <v>55.612765092920498</v>
      </c>
      <c r="N3970">
        <v>1.8006223805635</v>
      </c>
      <c r="O3970">
        <v>14.909090909090899</v>
      </c>
      <c r="P3970">
        <v>49.456521739130402</v>
      </c>
      <c r="Q3970">
        <v>5.9498014521651002E-2</v>
      </c>
    </row>
    <row r="3971" spans="1:17" hidden="1" x14ac:dyDescent="0.3">
      <c r="A3971" t="s">
        <v>8104</v>
      </c>
      <c r="B3971" t="s">
        <v>8105</v>
      </c>
      <c r="C3971" t="str">
        <f>IFERROR(VLOOKUP(Table1[[#This Row],[Ticker]],[1]!Table1[[Symbol]:[Industry]],2,FALSE),"-")</f>
        <v>-</v>
      </c>
      <c r="D3971" t="s">
        <v>623</v>
      </c>
      <c r="E3971">
        <v>20.440138059999999</v>
      </c>
      <c r="F3971">
        <v>30.97</v>
      </c>
      <c r="G3971">
        <v>-22.779598005710501</v>
      </c>
      <c r="H3971">
        <v>-39.7536893999063</v>
      </c>
      <c r="I3971">
        <v>-43.792107569308101</v>
      </c>
      <c r="J3971">
        <v>7.0421539555424104</v>
      </c>
      <c r="K3971">
        <v>44.049193154989602</v>
      </c>
      <c r="L3971">
        <v>44.246591960040803</v>
      </c>
      <c r="M3971">
        <v>24.135883685547601</v>
      </c>
      <c r="N3971">
        <v>3.6642664266426599</v>
      </c>
      <c r="O3971">
        <v>140.071036486922</v>
      </c>
      <c r="P3971">
        <v>40.135746606334799</v>
      </c>
    </row>
    <row r="3972" spans="1:17" hidden="1" x14ac:dyDescent="0.3">
      <c r="A3972" t="s">
        <v>8106</v>
      </c>
      <c r="B3972" t="s">
        <v>8107</v>
      </c>
      <c r="C3972" t="str">
        <f>IFERROR(VLOOKUP(Table1[[#This Row],[Ticker]],[1]!Table1[[Symbol]:[Industry]],2,FALSE),"-")</f>
        <v>-</v>
      </c>
      <c r="D3972" t="s">
        <v>369</v>
      </c>
      <c r="E3972">
        <v>20.430630208</v>
      </c>
      <c r="F3972">
        <v>14.29</v>
      </c>
      <c r="G3972">
        <v>-101.991421614944</v>
      </c>
      <c r="H3972">
        <v>-11.066548500704499</v>
      </c>
      <c r="I3972">
        <v>-59.206586657846898</v>
      </c>
      <c r="J3972">
        <v>-1.0507150328489701</v>
      </c>
      <c r="K3972">
        <v>19.195019834550301</v>
      </c>
      <c r="L3972">
        <v>37.367072306041003</v>
      </c>
      <c r="M3972">
        <v>3.5674926615954701</v>
      </c>
      <c r="N3972">
        <v>0.51648570845170605</v>
      </c>
      <c r="O3972">
        <v>360.11196641007598</v>
      </c>
      <c r="P3972">
        <v>0</v>
      </c>
      <c r="Q3972">
        <v>-7.3877535776247005E-2</v>
      </c>
    </row>
    <row r="3973" spans="1:17" hidden="1" x14ac:dyDescent="0.3">
      <c r="A3973" t="s">
        <v>8108</v>
      </c>
      <c r="B3973" t="s">
        <v>8109</v>
      </c>
      <c r="C3973" t="str">
        <f>IFERROR(VLOOKUP(Table1[[#This Row],[Ticker]],[1]!Table1[[Symbol]:[Industry]],2,FALSE),"-")</f>
        <v>-</v>
      </c>
      <c r="D3973" t="s">
        <v>647</v>
      </c>
      <c r="E3973">
        <v>20.422606949999999</v>
      </c>
      <c r="F3973">
        <v>29.97</v>
      </c>
      <c r="G3973">
        <v>-2.6908908239324201</v>
      </c>
      <c r="H3973">
        <v>11.985597108148299</v>
      </c>
      <c r="I3973">
        <v>-8.3105632205865199</v>
      </c>
      <c r="J3973">
        <v>-12.138950326966601</v>
      </c>
      <c r="K3973">
        <v>27.856509415219499</v>
      </c>
      <c r="L3973">
        <v>27.865493703096298</v>
      </c>
      <c r="M3973">
        <v>55.445284684489401</v>
      </c>
      <c r="N3973">
        <v>3.83037572711059</v>
      </c>
      <c r="O3973">
        <v>18.5852519185852</v>
      </c>
      <c r="P3973">
        <v>29.125376992675498</v>
      </c>
      <c r="Q3973">
        <v>8.6906337794475E-2</v>
      </c>
    </row>
    <row r="3974" spans="1:17" hidden="1" x14ac:dyDescent="0.3">
      <c r="A3974" t="s">
        <v>8110</v>
      </c>
      <c r="B3974" t="s">
        <v>8111</v>
      </c>
      <c r="C3974" t="str">
        <f>IFERROR(VLOOKUP(Table1[[#This Row],[Ticker]],[1]!Table1[[Symbol]:[Industry]],2,FALSE),"-")</f>
        <v>-</v>
      </c>
      <c r="D3974" t="s">
        <v>409</v>
      </c>
      <c r="E3974">
        <v>20.415773897999902</v>
      </c>
      <c r="F3974">
        <v>15.54</v>
      </c>
      <c r="G3974">
        <v>410.19210551130101</v>
      </c>
      <c r="H3974">
        <v>23.018420693763499</v>
      </c>
      <c r="I3974">
        <v>234.06845887949299</v>
      </c>
      <c r="J3974">
        <v>-12.6044998934067</v>
      </c>
      <c r="K3974">
        <v>11.5620982613928</v>
      </c>
      <c r="L3974">
        <v>7.1477571640261202</v>
      </c>
      <c r="M3974">
        <v>50.929665060527903</v>
      </c>
      <c r="N3974">
        <v>0.82843469072286302</v>
      </c>
      <c r="O3974">
        <v>13.127413127413099</v>
      </c>
      <c r="P3974">
        <v>455</v>
      </c>
      <c r="Q3974">
        <v>8.1666844317393003E-2</v>
      </c>
    </row>
    <row r="3975" spans="1:17" hidden="1" x14ac:dyDescent="0.3">
      <c r="A3975" t="s">
        <v>8112</v>
      </c>
      <c r="B3975" t="s">
        <v>8113</v>
      </c>
      <c r="C3975" t="str">
        <f>IFERROR(VLOOKUP(Table1[[#This Row],[Ticker]],[1]!Table1[[Symbol]:[Industry]],2,FALSE),"-")</f>
        <v>-</v>
      </c>
      <c r="E3975">
        <v>20.409602400000001</v>
      </c>
      <c r="F3975">
        <v>32.67</v>
      </c>
      <c r="G3975">
        <v>53.343735175921402</v>
      </c>
      <c r="H3975">
        <v>-2.9841872872278601</v>
      </c>
      <c r="I3975">
        <v>25.0873793024207</v>
      </c>
      <c r="J3975">
        <v>3.4572214750875299</v>
      </c>
      <c r="K3975">
        <v>30.500692488945099</v>
      </c>
      <c r="L3975">
        <v>25.679959048612499</v>
      </c>
      <c r="M3975">
        <v>59.961735727753002</v>
      </c>
      <c r="N3975">
        <v>0.92214815743362699</v>
      </c>
      <c r="O3975">
        <v>7.1319253137434897</v>
      </c>
      <c r="P3975">
        <v>103.551401869158</v>
      </c>
      <c r="Q3975">
        <v>3.5142485683284999E-2</v>
      </c>
    </row>
    <row r="3976" spans="1:17" hidden="1" x14ac:dyDescent="0.3">
      <c r="A3976" t="s">
        <v>8114</v>
      </c>
      <c r="B3976" t="s">
        <v>8115</v>
      </c>
      <c r="C3976" t="str">
        <f>IFERROR(VLOOKUP(Table1[[#This Row],[Ticker]],[1]!Table1[[Symbol]:[Industry]],2,FALSE),"-")</f>
        <v>-</v>
      </c>
      <c r="E3976">
        <v>20.3574555</v>
      </c>
      <c r="F3976">
        <v>33.299999999999997</v>
      </c>
      <c r="G3976">
        <v>-23.050548970394299</v>
      </c>
      <c r="H3976">
        <v>-21.5276319378153</v>
      </c>
      <c r="I3976">
        <v>-19.0721834239393</v>
      </c>
      <c r="J3976">
        <v>-8.4220641288156095</v>
      </c>
      <c r="K3976">
        <v>36.497854843124401</v>
      </c>
      <c r="L3976">
        <v>35.723228857899898</v>
      </c>
      <c r="M3976">
        <v>35.585768360233502</v>
      </c>
      <c r="N3976">
        <v>1.19175240939646</v>
      </c>
      <c r="O3976">
        <v>80.720720720720706</v>
      </c>
      <c r="P3976">
        <v>14.236706689536801</v>
      </c>
      <c r="Q3976">
        <v>0.19483888451553399</v>
      </c>
    </row>
    <row r="3977" spans="1:17" hidden="1" x14ac:dyDescent="0.3">
      <c r="A3977" t="s">
        <v>8116</v>
      </c>
      <c r="B3977" t="s">
        <v>8117</v>
      </c>
      <c r="C3977" t="str">
        <f>IFERROR(VLOOKUP(Table1[[#This Row],[Ticker]],[1]!Table1[[Symbol]:[Industry]],2,FALSE),"-")</f>
        <v>-</v>
      </c>
      <c r="E3977">
        <v>20.305822500000001</v>
      </c>
      <c r="F3977">
        <v>40.47</v>
      </c>
      <c r="G3977">
        <v>176.34496191891799</v>
      </c>
      <c r="H3977">
        <v>55.372744002034203</v>
      </c>
      <c r="I3977">
        <v>59.422599185974697</v>
      </c>
      <c r="J3977">
        <v>-4.6488141502963503</v>
      </c>
      <c r="K3977">
        <v>32.123433849339499</v>
      </c>
      <c r="L3977">
        <v>25.948171550784199</v>
      </c>
      <c r="M3977">
        <v>59.590461851418901</v>
      </c>
      <c r="N3977">
        <v>3.0715916466577999</v>
      </c>
      <c r="O3977">
        <v>14.1092167037311</v>
      </c>
      <c r="P3977">
        <v>202.01492537313399</v>
      </c>
      <c r="Q3977">
        <v>0.10872235582253199</v>
      </c>
    </row>
    <row r="3978" spans="1:17" hidden="1" x14ac:dyDescent="0.3">
      <c r="A3978" t="s">
        <v>8118</v>
      </c>
      <c r="B3978" t="s">
        <v>8119</v>
      </c>
      <c r="C3978" t="str">
        <f>IFERROR(VLOOKUP(Table1[[#This Row],[Ticker]],[1]!Table1[[Symbol]:[Industry]],2,FALSE),"-")</f>
        <v>-</v>
      </c>
      <c r="D3978" t="s">
        <v>62</v>
      </c>
      <c r="E3978">
        <v>20.2503116</v>
      </c>
      <c r="F3978">
        <v>67.72</v>
      </c>
      <c r="G3978">
        <v>-37.949756200329503</v>
      </c>
      <c r="H3978">
        <v>4.3175910928711199</v>
      </c>
      <c r="I3978">
        <v>-23.087791120506299</v>
      </c>
      <c r="J3978">
        <v>3.44928496715101</v>
      </c>
      <c r="K3978">
        <v>66.653589813430202</v>
      </c>
      <c r="L3978">
        <v>68.239560588963698</v>
      </c>
      <c r="M3978">
        <v>55.367281196440999</v>
      </c>
      <c r="N3978">
        <v>1.724622680198</v>
      </c>
      <c r="O3978">
        <v>45.259893679858202</v>
      </c>
      <c r="P3978">
        <v>20.928571428571399</v>
      </c>
      <c r="Q3978">
        <v>3.4188905909071997E-2</v>
      </c>
    </row>
    <row r="3979" spans="1:17" hidden="1" x14ac:dyDescent="0.3">
      <c r="A3979" t="s">
        <v>8120</v>
      </c>
      <c r="B3979" t="s">
        <v>8121</v>
      </c>
      <c r="C3979" t="str">
        <f>IFERROR(VLOOKUP(Table1[[#This Row],[Ticker]],[1]!Table1[[Symbol]:[Industry]],2,FALSE),"-")</f>
        <v>-</v>
      </c>
      <c r="D3979" t="s">
        <v>180</v>
      </c>
      <c r="E3979">
        <v>20.250205000000001</v>
      </c>
      <c r="F3979">
        <v>41.71</v>
      </c>
      <c r="G3979">
        <v>-8.1438997743057193</v>
      </c>
      <c r="H3979">
        <v>4.08312755585552</v>
      </c>
      <c r="I3979">
        <v>-17.953912485159599</v>
      </c>
      <c r="J3979">
        <v>5.1221244733238596</v>
      </c>
      <c r="K3979">
        <v>40.574533652055003</v>
      </c>
      <c r="L3979">
        <v>40.748976354214903</v>
      </c>
      <c r="M3979">
        <v>50.428985921019503</v>
      </c>
      <c r="N3979">
        <v>2.2474703768071702</v>
      </c>
      <c r="O3979">
        <v>29.441380963797599</v>
      </c>
      <c r="P3979">
        <v>23.0383480825958</v>
      </c>
      <c r="Q3979">
        <v>4.8926364205369999E-2</v>
      </c>
    </row>
    <row r="3980" spans="1:17" hidden="1" x14ac:dyDescent="0.3">
      <c r="A3980" t="s">
        <v>8122</v>
      </c>
      <c r="B3980" t="s">
        <v>8123</v>
      </c>
      <c r="C3980" t="str">
        <f>IFERROR(VLOOKUP(Table1[[#This Row],[Ticker]],[1]!Table1[[Symbol]:[Industry]],2,FALSE),"-")</f>
        <v>-</v>
      </c>
      <c r="D3980" t="s">
        <v>140</v>
      </c>
      <c r="E3980">
        <v>20.25</v>
      </c>
      <c r="F3980">
        <v>6.75</v>
      </c>
      <c r="G3980">
        <v>43.080036545784402</v>
      </c>
      <c r="H3980">
        <v>-8.9204890806724997</v>
      </c>
      <c r="I3980">
        <v>6.9487857913441902</v>
      </c>
      <c r="J3980">
        <v>-0.90146130150569803</v>
      </c>
      <c r="K3980">
        <v>6.6181085495292296</v>
      </c>
      <c r="L3980">
        <v>6.3773991446912701</v>
      </c>
      <c r="M3980">
        <v>52.740519687398503</v>
      </c>
      <c r="N3980">
        <v>1.34181314581358</v>
      </c>
      <c r="O3980">
        <v>68.296296296296205</v>
      </c>
      <c r="P3980">
        <v>97.368421052631504</v>
      </c>
      <c r="Q3980">
        <v>1.2891398293372E-2</v>
      </c>
    </row>
    <row r="3981" spans="1:17" hidden="1" x14ac:dyDescent="0.3">
      <c r="A3981" t="s">
        <v>8124</v>
      </c>
      <c r="B3981" t="s">
        <v>8125</v>
      </c>
      <c r="C3981" t="str">
        <f>IFERROR(VLOOKUP(Table1[[#This Row],[Ticker]],[1]!Table1[[Symbol]:[Industry]],2,FALSE),"-")</f>
        <v>-</v>
      </c>
      <c r="D3981" t="s">
        <v>713</v>
      </c>
      <c r="E3981">
        <v>20.204048429</v>
      </c>
      <c r="F3981">
        <v>202.26</v>
      </c>
      <c r="G3981">
        <v>-22.4918784672237</v>
      </c>
      <c r="K3981">
        <v>199.64482088527899</v>
      </c>
      <c r="L3981">
        <v>192.56798235863999</v>
      </c>
      <c r="M3981">
        <v>61.144137814655998</v>
      </c>
      <c r="N3981">
        <v>1</v>
      </c>
      <c r="O3981">
        <v>3.8267576386828899</v>
      </c>
      <c r="P3981">
        <v>6.6434672571970799</v>
      </c>
      <c r="Q3981">
        <v>-1.293132028575E-3</v>
      </c>
    </row>
    <row r="3982" spans="1:17" hidden="1" x14ac:dyDescent="0.3">
      <c r="A3982" t="s">
        <v>8126</v>
      </c>
      <c r="B3982" t="s">
        <v>8127</v>
      </c>
      <c r="C3982" t="str">
        <f>IFERROR(VLOOKUP(Table1[[#This Row],[Ticker]],[1]!Table1[[Symbol]:[Industry]],2,FALSE),"-")</f>
        <v>-</v>
      </c>
      <c r="D3982" t="s">
        <v>49</v>
      </c>
      <c r="E3982">
        <v>20.165038919999901</v>
      </c>
      <c r="F3982">
        <v>17.190000000000001</v>
      </c>
      <c r="G3982">
        <v>-59.7573867670989</v>
      </c>
      <c r="H3982">
        <v>-2.12383217906988</v>
      </c>
      <c r="I3982">
        <v>-61.611494904446197</v>
      </c>
      <c r="J3982">
        <v>-6.1789201610541102</v>
      </c>
      <c r="K3982">
        <v>18.432920897650401</v>
      </c>
      <c r="L3982">
        <v>23.857138121539101</v>
      </c>
      <c r="M3982">
        <v>42.774258006754899</v>
      </c>
      <c r="N3982">
        <v>0.24568419262010399</v>
      </c>
      <c r="O3982">
        <v>115.18324607329799</v>
      </c>
      <c r="P3982">
        <v>12.3529411764705</v>
      </c>
      <c r="Q3982">
        <v>-4.6691154853202001E-2</v>
      </c>
    </row>
    <row r="3983" spans="1:17" hidden="1" x14ac:dyDescent="0.3">
      <c r="A3983" t="s">
        <v>8128</v>
      </c>
      <c r="B3983" t="s">
        <v>8129</v>
      </c>
      <c r="C3983" t="str">
        <f>IFERROR(VLOOKUP(Table1[[#This Row],[Ticker]],[1]!Table1[[Symbol]:[Industry]],2,FALSE),"-")</f>
        <v>-</v>
      </c>
      <c r="E3983">
        <v>20.11722696</v>
      </c>
      <c r="F3983">
        <v>25.44</v>
      </c>
      <c r="G3983">
        <v>-29.778519805515899</v>
      </c>
      <c r="H3983">
        <v>1.3515330148789999</v>
      </c>
      <c r="I3983">
        <v>-5.3531342373534203</v>
      </c>
      <c r="J3983">
        <v>2.1492849671510199</v>
      </c>
      <c r="K3983">
        <v>24.374278622871699</v>
      </c>
      <c r="L3983">
        <v>24.684276307833699</v>
      </c>
      <c r="M3983">
        <v>61.588283745811701</v>
      </c>
      <c r="N3983">
        <v>0.51679094096043598</v>
      </c>
      <c r="O3983">
        <v>39.426100628930797</v>
      </c>
      <c r="P3983">
        <v>26.567164179104399</v>
      </c>
      <c r="Q3983">
        <v>-3.6913096387840003E-2</v>
      </c>
    </row>
    <row r="3984" spans="1:17" hidden="1" x14ac:dyDescent="0.3">
      <c r="A3984" t="s">
        <v>8130</v>
      </c>
      <c r="B3984" t="s">
        <v>8131</v>
      </c>
      <c r="C3984" t="str">
        <f>IFERROR(VLOOKUP(Table1[[#This Row],[Ticker]],[1]!Table1[[Symbol]:[Industry]],2,FALSE),"-")</f>
        <v>-</v>
      </c>
      <c r="E3984">
        <v>20.098010768000002</v>
      </c>
      <c r="F3984">
        <v>45.26</v>
      </c>
      <c r="G3984">
        <v>-48.7102627230473</v>
      </c>
      <c r="H3984">
        <v>-2.9371411402693401</v>
      </c>
      <c r="I3984">
        <v>-16.400066237532801</v>
      </c>
      <c r="J3984">
        <v>-7.6367925651540904</v>
      </c>
      <c r="K3984">
        <v>44.2834420034809</v>
      </c>
      <c r="L3984">
        <v>44.6774388655205</v>
      </c>
      <c r="M3984">
        <v>52.276189995277697</v>
      </c>
      <c r="N3984">
        <v>1.2332115510536701</v>
      </c>
      <c r="O3984">
        <v>51.944321696862502</v>
      </c>
      <c r="P3984">
        <v>15.7544757033248</v>
      </c>
      <c r="Q3984">
        <v>1.6798740979340001E-2</v>
      </c>
    </row>
    <row r="3985" spans="1:17" hidden="1" x14ac:dyDescent="0.3">
      <c r="A3985" t="s">
        <v>8132</v>
      </c>
      <c r="B3985" t="s">
        <v>8133</v>
      </c>
      <c r="C3985" t="str">
        <f>IFERROR(VLOOKUP(Table1[[#This Row],[Ticker]],[1]!Table1[[Symbol]:[Industry]],2,FALSE),"-")</f>
        <v>-</v>
      </c>
      <c r="E3985">
        <v>20.081250000000001</v>
      </c>
      <c r="F3985">
        <v>472.5</v>
      </c>
      <c r="G3985">
        <v>63.330036545784402</v>
      </c>
      <c r="H3985">
        <v>-14.536990226585401</v>
      </c>
      <c r="I3985">
        <v>-2.4315219259115501</v>
      </c>
      <c r="J3985">
        <v>3.9492849671510202</v>
      </c>
      <c r="K3985">
        <v>497.473214631887</v>
      </c>
      <c r="L3985">
        <v>448.497663273245</v>
      </c>
      <c r="M3985">
        <v>57.650269446294303</v>
      </c>
      <c r="N3985">
        <v>1.4354066985645899</v>
      </c>
      <c r="O3985">
        <v>22.7830687830687</v>
      </c>
      <c r="P3985">
        <v>88.999999999999901</v>
      </c>
    </row>
    <row r="3986" spans="1:17" hidden="1" x14ac:dyDescent="0.3">
      <c r="A3986" t="s">
        <v>8134</v>
      </c>
      <c r="B3986" t="s">
        <v>8135</v>
      </c>
      <c r="C3986" t="str">
        <f>IFERROR(VLOOKUP(Table1[[#This Row],[Ticker]],[1]!Table1[[Symbol]:[Industry]],2,FALSE),"-")</f>
        <v>-</v>
      </c>
      <c r="D3986" t="s">
        <v>647</v>
      </c>
      <c r="E3986">
        <v>20.0718</v>
      </c>
      <c r="F3986">
        <v>37.17</v>
      </c>
      <c r="G3986">
        <v>-45.871766803292402</v>
      </c>
      <c r="H3986">
        <v>-10.3738003270263</v>
      </c>
      <c r="I3986">
        <v>21.485125546160301</v>
      </c>
      <c r="J3986">
        <v>-7.4257150328489701</v>
      </c>
      <c r="K3986">
        <v>39.316617795116599</v>
      </c>
      <c r="L3986">
        <v>38.2993758029247</v>
      </c>
      <c r="M3986">
        <v>29.468466969687</v>
      </c>
      <c r="N3986">
        <v>0.65616270012403999</v>
      </c>
      <c r="O3986">
        <v>32.929782082324401</v>
      </c>
      <c r="P3986">
        <v>52.523594583504298</v>
      </c>
      <c r="Q3986">
        <v>-2.5234737348774999E-2</v>
      </c>
    </row>
    <row r="3987" spans="1:17" hidden="1" x14ac:dyDescent="0.3">
      <c r="A3987" t="s">
        <v>8136</v>
      </c>
      <c r="B3987" t="s">
        <v>8137</v>
      </c>
      <c r="C3987" t="str">
        <f>IFERROR(VLOOKUP(Table1[[#This Row],[Ticker]],[1]!Table1[[Symbol]:[Industry]],2,FALSE),"-")</f>
        <v>-</v>
      </c>
      <c r="D3987" t="s">
        <v>396</v>
      </c>
      <c r="E3987">
        <v>20.07057</v>
      </c>
      <c r="F3987">
        <v>29.13</v>
      </c>
      <c r="G3987">
        <v>3.8542695382255299</v>
      </c>
      <c r="H3987">
        <v>0.58142486818677896</v>
      </c>
      <c r="I3987">
        <v>4.6523559480703698</v>
      </c>
      <c r="J3987">
        <v>7.36840261420984</v>
      </c>
      <c r="K3987">
        <v>28.4710591323526</v>
      </c>
      <c r="L3987">
        <v>28.237820270105001</v>
      </c>
      <c r="M3987">
        <v>58.643011960406199</v>
      </c>
      <c r="N3987">
        <v>1.4936583292000201</v>
      </c>
      <c r="O3987">
        <v>42.293168554754502</v>
      </c>
      <c r="P3987">
        <v>38.714285714285701</v>
      </c>
      <c r="Q3987">
        <v>1.0706332678232001E-2</v>
      </c>
    </row>
    <row r="3988" spans="1:17" hidden="1" x14ac:dyDescent="0.3">
      <c r="A3988" t="s">
        <v>8138</v>
      </c>
      <c r="B3988" t="s">
        <v>8139</v>
      </c>
      <c r="C3988" t="str">
        <f>IFERROR(VLOOKUP(Table1[[#This Row],[Ticker]],[1]!Table1[[Symbol]:[Industry]],2,FALSE),"-")</f>
        <v>-</v>
      </c>
      <c r="D3988" t="s">
        <v>713</v>
      </c>
      <c r="E3988">
        <v>20.010432867999999</v>
      </c>
      <c r="F3988">
        <v>87.91</v>
      </c>
      <c r="G3988">
        <v>31.192431691242199</v>
      </c>
      <c r="H3988">
        <v>-2.1947801864295902</v>
      </c>
      <c r="I3988">
        <v>15.626003144312699</v>
      </c>
      <c r="J3988">
        <v>-2.63478382669373</v>
      </c>
      <c r="K3988">
        <v>82.802949952558606</v>
      </c>
      <c r="L3988">
        <v>72.720182461848694</v>
      </c>
      <c r="M3988">
        <v>57.664030131014698</v>
      </c>
      <c r="N3988">
        <v>1.1875827738258</v>
      </c>
      <c r="O3988">
        <v>2.37743146399727</v>
      </c>
      <c r="P3988">
        <v>68.087954110898593</v>
      </c>
      <c r="Q3988">
        <v>6.2739406014718002E-2</v>
      </c>
    </row>
    <row r="3989" spans="1:17" hidden="1" x14ac:dyDescent="0.3">
      <c r="A3989" t="s">
        <v>8140</v>
      </c>
      <c r="B3989" t="s">
        <v>8141</v>
      </c>
      <c r="C3989" t="str">
        <f>IFERROR(VLOOKUP(Table1[[#This Row],[Ticker]],[1]!Table1[[Symbol]:[Industry]],2,FALSE),"-")</f>
        <v>-</v>
      </c>
      <c r="E3989">
        <v>19.945704584000001</v>
      </c>
      <c r="F3989">
        <v>13.96</v>
      </c>
      <c r="G3989">
        <v>37.572045678204503</v>
      </c>
      <c r="H3989">
        <v>22.9902252050417</v>
      </c>
      <c r="I3989">
        <v>4.4896860768402398</v>
      </c>
      <c r="J3989">
        <v>23.384067575846601</v>
      </c>
      <c r="K3989">
        <v>12.3458440511852</v>
      </c>
      <c r="L3989">
        <v>11.280409023267501</v>
      </c>
      <c r="M3989">
        <v>72.717012843319196</v>
      </c>
      <c r="N3989">
        <v>1.1649123310606899</v>
      </c>
      <c r="O3989">
        <v>23.997134670487</v>
      </c>
      <c r="P3989">
        <v>132.27953410981601</v>
      </c>
      <c r="Q3989">
        <v>0.100528433138448</v>
      </c>
    </row>
    <row r="3990" spans="1:17" hidden="1" x14ac:dyDescent="0.3">
      <c r="A3990" t="s">
        <v>8142</v>
      </c>
      <c r="B3990" t="s">
        <v>8143</v>
      </c>
      <c r="C3990" t="str">
        <f>IFERROR(VLOOKUP(Table1[[#This Row],[Ticker]],[1]!Table1[[Symbol]:[Industry]],2,FALSE),"-")</f>
        <v>-</v>
      </c>
      <c r="D3990" t="s">
        <v>338</v>
      </c>
      <c r="E3990">
        <v>19.924927199999999</v>
      </c>
      <c r="F3990">
        <v>41.67</v>
      </c>
      <c r="G3990">
        <v>6.4479820118592803</v>
      </c>
      <c r="H3990">
        <v>-6.9474432585700798</v>
      </c>
      <c r="I3990">
        <v>-2.6077688475815402</v>
      </c>
      <c r="J3990">
        <v>-0.857478317873137</v>
      </c>
      <c r="K3990">
        <v>41.730359049785299</v>
      </c>
      <c r="L3990">
        <v>39.425321595827803</v>
      </c>
      <c r="M3990">
        <v>54.079783231673403</v>
      </c>
      <c r="N3990">
        <v>0.63608205953338703</v>
      </c>
      <c r="O3990">
        <v>10.3911687065034</v>
      </c>
      <c r="P3990">
        <v>37.797619047619001</v>
      </c>
      <c r="Q3990">
        <v>0.111306947326289</v>
      </c>
    </row>
    <row r="3991" spans="1:17" hidden="1" x14ac:dyDescent="0.3">
      <c r="A3991" t="s">
        <v>8144</v>
      </c>
      <c r="B3991" t="s">
        <v>8145</v>
      </c>
      <c r="C3991" t="str">
        <f>IFERROR(VLOOKUP(Table1[[#This Row],[Ticker]],[1]!Table1[[Symbol]:[Industry]],2,FALSE),"-")</f>
        <v>-</v>
      </c>
      <c r="E3991">
        <v>19.878299999999999</v>
      </c>
      <c r="F3991">
        <v>19.5</v>
      </c>
      <c r="G3991">
        <v>-81.351781636033706</v>
      </c>
      <c r="H3991">
        <v>-17.614256713398799</v>
      </c>
      <c r="I3991">
        <v>-65.067290942823305</v>
      </c>
      <c r="J3991">
        <v>-8.5745245566584902</v>
      </c>
      <c r="K3991">
        <v>22.854780365902901</v>
      </c>
      <c r="L3991">
        <v>33.669940569171601</v>
      </c>
      <c r="M3991">
        <v>38.827736837063803</v>
      </c>
      <c r="N3991">
        <v>1.4669059908536299</v>
      </c>
      <c r="O3991">
        <v>270.923076923076</v>
      </c>
      <c r="P3991">
        <v>4.3897216274090001</v>
      </c>
    </row>
    <row r="3992" spans="1:17" hidden="1" x14ac:dyDescent="0.3">
      <c r="A3992" t="s">
        <v>8146</v>
      </c>
      <c r="B3992" t="s">
        <v>8147</v>
      </c>
      <c r="C3992" t="str">
        <f>IFERROR(VLOOKUP(Table1[[#This Row],[Ticker]],[1]!Table1[[Symbol]:[Industry]],2,FALSE),"-")</f>
        <v>-</v>
      </c>
      <c r="D3992" t="s">
        <v>393</v>
      </c>
      <c r="E3992">
        <v>19.876367999999999</v>
      </c>
      <c r="F3992">
        <v>37.99</v>
      </c>
      <c r="G3992">
        <v>-10.722913529858401</v>
      </c>
      <c r="H3992">
        <v>-11.8680964854926</v>
      </c>
      <c r="I3992">
        <v>-24.509907566422399</v>
      </c>
      <c r="J3992">
        <v>-5.5733280981756002</v>
      </c>
      <c r="K3992">
        <v>38.6908158849728</v>
      </c>
      <c r="L3992">
        <v>38.457817373806201</v>
      </c>
      <c r="M3992">
        <v>45.8122133615175</v>
      </c>
      <c r="N3992">
        <v>0.97647792338536599</v>
      </c>
      <c r="O3992">
        <v>26.349039220847501</v>
      </c>
      <c r="P3992">
        <v>22.548387096774199</v>
      </c>
      <c r="Q3992">
        <v>-5.1409451309695001E-2</v>
      </c>
    </row>
    <row r="3993" spans="1:17" hidden="1" x14ac:dyDescent="0.3">
      <c r="A3993" t="s">
        <v>8148</v>
      </c>
      <c r="B3993" t="s">
        <v>8149</v>
      </c>
      <c r="C3993" t="str">
        <f>IFERROR(VLOOKUP(Table1[[#This Row],[Ticker]],[1]!Table1[[Symbol]:[Industry]],2,FALSE),"-")</f>
        <v>-</v>
      </c>
      <c r="D3993" t="s">
        <v>46</v>
      </c>
      <c r="E3993">
        <v>19.864000000000001</v>
      </c>
      <c r="F3993">
        <v>61.12</v>
      </c>
      <c r="G3993">
        <v>341.96584373782702</v>
      </c>
      <c r="H3993">
        <v>19.635903457658902</v>
      </c>
      <c r="I3993">
        <v>159.177603422266</v>
      </c>
      <c r="J3993">
        <v>-8.7797373577142608</v>
      </c>
      <c r="K3993">
        <v>49.311750665132998</v>
      </c>
      <c r="L3993">
        <v>31.546514126894401</v>
      </c>
      <c r="M3993">
        <v>46.202208686387301</v>
      </c>
      <c r="N3993">
        <v>1.47292904382916</v>
      </c>
      <c r="O3993">
        <v>13.710732984293101</v>
      </c>
      <c r="P3993">
        <v>367.63580719204202</v>
      </c>
    </row>
    <row r="3994" spans="1:17" hidden="1" x14ac:dyDescent="0.3">
      <c r="A3994" t="s">
        <v>8150</v>
      </c>
      <c r="B3994" t="s">
        <v>8151</v>
      </c>
      <c r="C3994" t="str">
        <f>IFERROR(VLOOKUP(Table1[[#This Row],[Ticker]],[1]!Table1[[Symbol]:[Industry]],2,FALSE),"-")</f>
        <v>-</v>
      </c>
      <c r="D3994" t="s">
        <v>713</v>
      </c>
      <c r="E3994">
        <v>19.692535094</v>
      </c>
      <c r="F3994">
        <v>62.96</v>
      </c>
      <c r="G3994">
        <v>-11.5479021516724</v>
      </c>
      <c r="H3994">
        <v>0.109774233994476</v>
      </c>
      <c r="I3994">
        <v>-3.8374340456973299</v>
      </c>
      <c r="J3994">
        <v>2.42139291515167</v>
      </c>
      <c r="K3994">
        <v>59.306716125496997</v>
      </c>
      <c r="L3994">
        <v>56.484079998262999</v>
      </c>
      <c r="M3994">
        <v>43.249617568739502</v>
      </c>
      <c r="N3994">
        <v>1.2676765926193301</v>
      </c>
      <c r="O3994">
        <v>7.9256670902159998</v>
      </c>
      <c r="P3994">
        <v>21.160803633284502</v>
      </c>
    </row>
    <row r="3995" spans="1:17" hidden="1" x14ac:dyDescent="0.3">
      <c r="A3995" t="s">
        <v>8152</v>
      </c>
      <c r="B3995" t="s">
        <v>8153</v>
      </c>
      <c r="C3995" t="str">
        <f>IFERROR(VLOOKUP(Table1[[#This Row],[Ticker]],[1]!Table1[[Symbol]:[Industry]],2,FALSE),"-")</f>
        <v>-</v>
      </c>
      <c r="E3995">
        <v>19.664190000000001</v>
      </c>
      <c r="F3995">
        <v>10.29</v>
      </c>
      <c r="G3995">
        <v>16.653687998066498</v>
      </c>
      <c r="H3995">
        <v>-10.170684954268699</v>
      </c>
      <c r="I3995">
        <v>-32.353831509054402</v>
      </c>
      <c r="J3995">
        <v>-10.181531538555699</v>
      </c>
      <c r="K3995">
        <v>10.865892769181199</v>
      </c>
      <c r="L3995">
        <v>10.567943289409399</v>
      </c>
      <c r="M3995">
        <v>33.658811836785702</v>
      </c>
      <c r="N3995">
        <v>1.4244903623623899</v>
      </c>
      <c r="O3995">
        <v>55.296404275996103</v>
      </c>
      <c r="P3995">
        <v>61.792452830188601</v>
      </c>
      <c r="Q3995">
        <v>4.1946923480973002E-2</v>
      </c>
    </row>
    <row r="3996" spans="1:17" hidden="1" x14ac:dyDescent="0.3">
      <c r="A3996" t="s">
        <v>8154</v>
      </c>
      <c r="B3996" t="s">
        <v>8155</v>
      </c>
      <c r="C3996" t="str">
        <f>IFERROR(VLOOKUP(Table1[[#This Row],[Ticker]],[1]!Table1[[Symbol]:[Industry]],2,FALSE),"-")</f>
        <v>-</v>
      </c>
      <c r="E3996">
        <v>19.5857238</v>
      </c>
      <c r="F3996">
        <v>86.82</v>
      </c>
      <c r="G3996">
        <v>35.855617941133197</v>
      </c>
      <c r="H3996">
        <v>-10.140407963051899</v>
      </c>
      <c r="I3996">
        <v>-22.6730377191458</v>
      </c>
      <c r="J3996">
        <v>-9.19523432249993</v>
      </c>
      <c r="K3996">
        <v>93.142541238211294</v>
      </c>
      <c r="L3996">
        <v>85.027257600559196</v>
      </c>
      <c r="M3996">
        <v>34.578734718259398</v>
      </c>
      <c r="N3996">
        <v>1.84182579420815</v>
      </c>
      <c r="O3996">
        <v>25.6507717115872</v>
      </c>
      <c r="P3996">
        <v>70.905511811023601</v>
      </c>
      <c r="Q3996">
        <v>4.4900958758267003E-2</v>
      </c>
    </row>
    <row r="3997" spans="1:17" hidden="1" x14ac:dyDescent="0.3">
      <c r="A3997" t="s">
        <v>8156</v>
      </c>
      <c r="B3997" t="s">
        <v>8157</v>
      </c>
      <c r="C3997" t="str">
        <f>IFERROR(VLOOKUP(Table1[[#This Row],[Ticker]],[1]!Table1[[Symbol]:[Industry]],2,FALSE),"-")</f>
        <v>-</v>
      </c>
      <c r="D3997" t="s">
        <v>557</v>
      </c>
      <c r="E3997">
        <v>19.477439350000001</v>
      </c>
      <c r="F3997">
        <v>0.67</v>
      </c>
      <c r="G3997">
        <v>105.36451930440499</v>
      </c>
      <c r="H3997">
        <v>-19.4117782792787</v>
      </c>
      <c r="I3997">
        <v>-30.541982887574601</v>
      </c>
      <c r="J3997">
        <v>-16.713365635258601</v>
      </c>
      <c r="K3997">
        <v>0.80955808399668805</v>
      </c>
      <c r="M3997">
        <v>21.751925764383898</v>
      </c>
      <c r="N3997">
        <v>4.2813133764745297</v>
      </c>
      <c r="O3997">
        <v>70.149253731343194</v>
      </c>
      <c r="P3997">
        <v>139.28571428571399</v>
      </c>
    </row>
    <row r="3998" spans="1:17" hidden="1" x14ac:dyDescent="0.3">
      <c r="A3998" t="s">
        <v>8158</v>
      </c>
      <c r="B3998" t="s">
        <v>8159</v>
      </c>
      <c r="C3998" t="str">
        <f>IFERROR(VLOOKUP(Table1[[#This Row],[Ticker]],[1]!Table1[[Symbol]:[Industry]],2,FALSE),"-")</f>
        <v>-</v>
      </c>
      <c r="D3998" t="s">
        <v>647</v>
      </c>
      <c r="E3998">
        <v>19.452000000000002</v>
      </c>
      <c r="F3998">
        <v>32.42</v>
      </c>
      <c r="G3998">
        <v>219.22365356706101</v>
      </c>
      <c r="H3998">
        <v>61.140948437967502</v>
      </c>
      <c r="I3998">
        <v>206.57826280106201</v>
      </c>
      <c r="J3998">
        <v>7.1153278388760901</v>
      </c>
      <c r="K3998">
        <v>19.371117889564701</v>
      </c>
      <c r="L3998">
        <v>12.839752848857801</v>
      </c>
      <c r="M3998">
        <v>99.9926095259965</v>
      </c>
      <c r="N3998">
        <v>1.58266422719697</v>
      </c>
      <c r="O3998">
        <v>0</v>
      </c>
      <c r="P3998">
        <v>260.222222222222</v>
      </c>
    </row>
    <row r="3999" spans="1:17" hidden="1" x14ac:dyDescent="0.3">
      <c r="A3999" t="s">
        <v>8160</v>
      </c>
      <c r="B3999" t="s">
        <v>8161</v>
      </c>
      <c r="C3999" t="str">
        <f>IFERROR(VLOOKUP(Table1[[#This Row],[Ticker]],[1]!Table1[[Symbol]:[Industry]],2,FALSE),"-")</f>
        <v>-</v>
      </c>
      <c r="D3999" t="s">
        <v>5374</v>
      </c>
      <c r="E3999">
        <v>19.448309999999999</v>
      </c>
      <c r="F3999">
        <v>37</v>
      </c>
      <c r="G3999">
        <v>-3.5980399966107899</v>
      </c>
      <c r="H3999">
        <v>-3.1581987394347899</v>
      </c>
      <c r="I3999">
        <v>-10.9938717438125</v>
      </c>
      <c r="J3999">
        <v>2.0717171775043499</v>
      </c>
      <c r="K3999">
        <v>36.494737953758403</v>
      </c>
      <c r="L3999">
        <v>34.521241615757802</v>
      </c>
      <c r="M3999">
        <v>47.217619853725601</v>
      </c>
      <c r="N3999">
        <v>0.81521805212175202</v>
      </c>
      <c r="O3999">
        <v>25.027027027027</v>
      </c>
      <c r="P3999">
        <v>39.5173453996983</v>
      </c>
      <c r="Q3999">
        <v>3.1718229423086997E-2</v>
      </c>
    </row>
    <row r="4000" spans="1:17" hidden="1" x14ac:dyDescent="0.3">
      <c r="A4000" t="s">
        <v>8162</v>
      </c>
      <c r="B4000" t="s">
        <v>8163</v>
      </c>
      <c r="C4000" t="str">
        <f>IFERROR(VLOOKUP(Table1[[#This Row],[Ticker]],[1]!Table1[[Symbol]:[Industry]],2,FALSE),"-")</f>
        <v>-</v>
      </c>
      <c r="D4000" t="s">
        <v>1229</v>
      </c>
      <c r="E4000">
        <v>19.424843750000001</v>
      </c>
      <c r="F4000">
        <v>85.15</v>
      </c>
      <c r="G4000">
        <v>-5.5931859894901201</v>
      </c>
      <c r="H4000">
        <v>-1.87035303188851</v>
      </c>
      <c r="I4000">
        <v>-12.2495918825592</v>
      </c>
      <c r="J4000">
        <v>1.0670674632677399</v>
      </c>
      <c r="K4000">
        <v>87.130260937810405</v>
      </c>
      <c r="M4000">
        <v>46.234414810174101</v>
      </c>
      <c r="N4000">
        <v>1</v>
      </c>
    </row>
    <row r="4001" spans="1:17" hidden="1" x14ac:dyDescent="0.3">
      <c r="A4001" t="s">
        <v>8164</v>
      </c>
      <c r="B4001" t="s">
        <v>8165</v>
      </c>
      <c r="C4001" t="str">
        <f>IFERROR(VLOOKUP(Table1[[#This Row],[Ticker]],[1]!Table1[[Symbol]:[Industry]],2,FALSE),"-")</f>
        <v>-</v>
      </c>
      <c r="D4001" t="s">
        <v>1662</v>
      </c>
      <c r="E4001">
        <v>19.422482800000001</v>
      </c>
      <c r="F4001">
        <v>44.14</v>
      </c>
      <c r="G4001">
        <v>55.380077563011596</v>
      </c>
      <c r="H4001">
        <v>-7.9888388343670904</v>
      </c>
      <c r="I4001">
        <v>-11.037808150479099</v>
      </c>
      <c r="J4001">
        <v>-3.84292282505678</v>
      </c>
      <c r="K4001">
        <v>46.093681773964299</v>
      </c>
      <c r="L4001">
        <v>46.048930457573697</v>
      </c>
      <c r="M4001">
        <v>40.522077421798102</v>
      </c>
      <c r="N4001">
        <v>0.70461433245128202</v>
      </c>
      <c r="O4001">
        <v>43.4979610330765</v>
      </c>
      <c r="P4001">
        <v>90.094745908699394</v>
      </c>
    </row>
    <row r="4002" spans="1:17" hidden="1" x14ac:dyDescent="0.3">
      <c r="A4002" t="s">
        <v>8166</v>
      </c>
      <c r="B4002" t="s">
        <v>8167</v>
      </c>
      <c r="C4002" t="str">
        <f>IFERROR(VLOOKUP(Table1[[#This Row],[Ticker]],[1]!Table1[[Symbol]:[Industry]],2,FALSE),"-")</f>
        <v>-</v>
      </c>
      <c r="D4002" t="s">
        <v>140</v>
      </c>
      <c r="E4002">
        <v>19.398598377999999</v>
      </c>
      <c r="F4002">
        <v>61.94</v>
      </c>
      <c r="G4002">
        <v>8.0808463060953795</v>
      </c>
      <c r="H4002">
        <v>23.7966137730897</v>
      </c>
      <c r="I4002">
        <v>36.035957888609701</v>
      </c>
      <c r="J4002">
        <v>-1.0507150328489701</v>
      </c>
      <c r="K4002">
        <v>56.9593510413468</v>
      </c>
      <c r="L4002">
        <v>51.604363876695501</v>
      </c>
      <c r="M4002">
        <v>45.233423665135597</v>
      </c>
      <c r="N4002">
        <v>2.0615872652967902</v>
      </c>
      <c r="O4002">
        <v>37.229577010009599</v>
      </c>
      <c r="P4002">
        <v>103.75</v>
      </c>
    </row>
    <row r="4003" spans="1:17" hidden="1" x14ac:dyDescent="0.3">
      <c r="A4003" t="s">
        <v>8168</v>
      </c>
      <c r="B4003" t="s">
        <v>8169</v>
      </c>
      <c r="C4003" t="str">
        <f>IFERROR(VLOOKUP(Table1[[#This Row],[Ticker]],[1]!Table1[[Symbol]:[Industry]],2,FALSE),"-")</f>
        <v>-</v>
      </c>
      <c r="D4003" t="s">
        <v>422</v>
      </c>
      <c r="E4003">
        <v>19.31073</v>
      </c>
      <c r="F4003">
        <v>12.5</v>
      </c>
      <c r="G4003">
        <v>28.841779438244199</v>
      </c>
      <c r="H4003">
        <v>-12.603718894337099</v>
      </c>
      <c r="I4003">
        <v>-12.294169782422401</v>
      </c>
      <c r="J4003">
        <v>-5.8411341945256101</v>
      </c>
      <c r="K4003">
        <v>13.591993780632199</v>
      </c>
      <c r="L4003">
        <v>12.4697205863521</v>
      </c>
      <c r="M4003">
        <v>27.4348667552865</v>
      </c>
      <c r="N4003">
        <v>0.79112897487337397</v>
      </c>
      <c r="O4003">
        <v>34.08</v>
      </c>
      <c r="P4003">
        <v>58.428390367553803</v>
      </c>
      <c r="Q4003">
        <v>2.5140522861672E-2</v>
      </c>
    </row>
    <row r="4004" spans="1:17" hidden="1" x14ac:dyDescent="0.3">
      <c r="A4004" t="s">
        <v>8170</v>
      </c>
      <c r="B4004" t="s">
        <v>8171</v>
      </c>
      <c r="C4004" t="str">
        <f>IFERROR(VLOOKUP(Table1[[#This Row],[Ticker]],[1]!Table1[[Symbol]:[Industry]],2,FALSE),"-")</f>
        <v>-</v>
      </c>
      <c r="D4004" t="s">
        <v>220</v>
      </c>
      <c r="E4004">
        <v>19.296199999999999</v>
      </c>
      <c r="F4004">
        <v>78.760000000000005</v>
      </c>
      <c r="G4004">
        <v>66.427597521394205</v>
      </c>
      <c r="H4004">
        <v>-0.79817109057531999</v>
      </c>
      <c r="I4004">
        <v>7.2417036123565995E-2</v>
      </c>
      <c r="J4004">
        <v>-6.3138729275858196</v>
      </c>
      <c r="K4004">
        <v>80.995646162913403</v>
      </c>
      <c r="L4004">
        <v>72.431610762714598</v>
      </c>
      <c r="M4004">
        <v>40.570173905256802</v>
      </c>
      <c r="N4004">
        <v>1.33353180105378</v>
      </c>
      <c r="O4004">
        <v>24.428643981716601</v>
      </c>
      <c r="P4004">
        <v>102.989690721649</v>
      </c>
      <c r="Q4004">
        <v>6.2938798780539998E-2</v>
      </c>
    </row>
    <row r="4005" spans="1:17" hidden="1" x14ac:dyDescent="0.3">
      <c r="A4005" t="s">
        <v>8172</v>
      </c>
      <c r="B4005" t="s">
        <v>8173</v>
      </c>
      <c r="C4005" t="str">
        <f>IFERROR(VLOOKUP(Table1[[#This Row],[Ticker]],[1]!Table1[[Symbol]:[Industry]],2,FALSE),"-")</f>
        <v>-</v>
      </c>
      <c r="D4005" t="s">
        <v>409</v>
      </c>
      <c r="E4005">
        <v>19.285920000000001</v>
      </c>
      <c r="F4005">
        <v>29.5</v>
      </c>
      <c r="G4005">
        <v>11.220987821886499</v>
      </c>
      <c r="H4005">
        <v>15.8918892766649</v>
      </c>
      <c r="I4005">
        <v>24.679826006989799</v>
      </c>
      <c r="J4005">
        <v>-2.6380166201505602</v>
      </c>
      <c r="K4005">
        <v>25.148862500710401</v>
      </c>
      <c r="L4005">
        <v>17.354806741460798</v>
      </c>
      <c r="M4005">
        <v>42.627624148093801</v>
      </c>
      <c r="N4005">
        <v>0.96689667405764901</v>
      </c>
      <c r="O4005">
        <v>11.864406779661</v>
      </c>
      <c r="P4005">
        <v>133.38607594936701</v>
      </c>
      <c r="Q4005">
        <v>0.15627472235595199</v>
      </c>
    </row>
    <row r="4006" spans="1:17" hidden="1" x14ac:dyDescent="0.3">
      <c r="A4006" t="s">
        <v>8174</v>
      </c>
      <c r="B4006" t="s">
        <v>8175</v>
      </c>
      <c r="C4006" t="str">
        <f>IFERROR(VLOOKUP(Table1[[#This Row],[Ticker]],[1]!Table1[[Symbol]:[Industry]],2,FALSE),"-")</f>
        <v>-</v>
      </c>
      <c r="D4006" t="s">
        <v>623</v>
      </c>
      <c r="E4006">
        <v>19.269593299</v>
      </c>
      <c r="F4006">
        <v>3.53</v>
      </c>
      <c r="G4006">
        <v>-83.726835492130206</v>
      </c>
      <c r="H4006">
        <v>-8.7990796589949802</v>
      </c>
      <c r="I4006">
        <v>-17.878631067596299</v>
      </c>
      <c r="J4006">
        <v>7.9228469975880705E-2</v>
      </c>
      <c r="K4006">
        <v>3.6731235651240599</v>
      </c>
      <c r="L4006">
        <v>5.0497479242684298</v>
      </c>
      <c r="M4006">
        <v>37.297046759718</v>
      </c>
      <c r="N4006">
        <v>0.92946756550255505</v>
      </c>
      <c r="O4006">
        <v>139.09348441926301</v>
      </c>
      <c r="P4006">
        <v>26.071428571428498</v>
      </c>
      <c r="Q4006">
        <v>-0.143587772536</v>
      </c>
    </row>
    <row r="4007" spans="1:17" hidden="1" x14ac:dyDescent="0.3">
      <c r="A4007" t="s">
        <v>8176</v>
      </c>
      <c r="B4007" t="s">
        <v>8177</v>
      </c>
      <c r="C4007" t="str">
        <f>IFERROR(VLOOKUP(Table1[[#This Row],[Ticker]],[1]!Table1[[Symbol]:[Industry]],2,FALSE),"-")</f>
        <v>-</v>
      </c>
      <c r="D4007" t="s">
        <v>62</v>
      </c>
      <c r="E4007">
        <v>19.239999999999998</v>
      </c>
      <c r="F4007">
        <v>4.8099999999999996</v>
      </c>
      <c r="G4007">
        <v>-91.843324976414195</v>
      </c>
      <c r="H4007">
        <v>-22.007361667544998</v>
      </c>
      <c r="I4007">
        <v>-60.149040234923604</v>
      </c>
      <c r="J4007">
        <v>-3.0507150328489701</v>
      </c>
      <c r="K4007">
        <v>5.9767269715084197</v>
      </c>
      <c r="L4007">
        <v>8.20365813358403</v>
      </c>
      <c r="M4007">
        <v>12.560649166058599</v>
      </c>
      <c r="N4007">
        <v>0.76097820620273204</v>
      </c>
      <c r="O4007">
        <v>216.008316008316</v>
      </c>
      <c r="P4007">
        <v>2.7777777777777599</v>
      </c>
      <c r="Q4007">
        <v>-1.8853891772406001E-2</v>
      </c>
    </row>
    <row r="4008" spans="1:17" hidden="1" x14ac:dyDescent="0.3">
      <c r="A4008" t="s">
        <v>8178</v>
      </c>
      <c r="B4008" t="s">
        <v>8179</v>
      </c>
      <c r="C4008" t="str">
        <f>IFERROR(VLOOKUP(Table1[[#This Row],[Ticker]],[1]!Table1[[Symbol]:[Industry]],2,FALSE),"-")</f>
        <v>-</v>
      </c>
      <c r="D4008" t="s">
        <v>713</v>
      </c>
      <c r="E4008">
        <v>19.229981756999901</v>
      </c>
      <c r="F4008">
        <v>28.29</v>
      </c>
      <c r="G4008">
        <v>6.5324759121099696</v>
      </c>
      <c r="H4008">
        <v>2.1417644552652302</v>
      </c>
      <c r="I4008">
        <v>4.2610974507666297</v>
      </c>
      <c r="J4008">
        <v>2.6252307201845699</v>
      </c>
      <c r="K4008">
        <v>26.927573226143998</v>
      </c>
      <c r="L4008">
        <v>24.713807763476598</v>
      </c>
      <c r="M4008">
        <v>53.416699079583402</v>
      </c>
      <c r="N4008">
        <v>0.71689329372916699</v>
      </c>
      <c r="O4008">
        <v>7.7059031459879801</v>
      </c>
      <c r="P4008">
        <v>39.565860878145003</v>
      </c>
      <c r="Q4008">
        <v>2.8878510423630001E-3</v>
      </c>
    </row>
    <row r="4009" spans="1:17" hidden="1" x14ac:dyDescent="0.3">
      <c r="A4009" t="s">
        <v>8180</v>
      </c>
      <c r="B4009" t="s">
        <v>8181</v>
      </c>
      <c r="C4009" t="str">
        <f>IFERROR(VLOOKUP(Table1[[#This Row],[Ticker]],[1]!Table1[[Symbol]:[Industry]],2,FALSE),"-")</f>
        <v>-</v>
      </c>
      <c r="D4009" t="s">
        <v>130</v>
      </c>
      <c r="E4009">
        <v>19.180454399999999</v>
      </c>
      <c r="F4009">
        <v>34.96</v>
      </c>
      <c r="G4009">
        <v>63.815131396732902</v>
      </c>
      <c r="H4009">
        <v>17.589434957553401</v>
      </c>
      <c r="I4009">
        <v>30.733500850790598</v>
      </c>
      <c r="J4009">
        <v>1.3904107569270101</v>
      </c>
      <c r="K4009">
        <v>31.842255542713499</v>
      </c>
      <c r="L4009">
        <v>29.063805314211098</v>
      </c>
      <c r="M4009">
        <v>63.0575295820204</v>
      </c>
      <c r="N4009">
        <v>0.94647312414417295</v>
      </c>
      <c r="O4009">
        <v>52.574370709382102</v>
      </c>
      <c r="P4009">
        <v>129.095674967234</v>
      </c>
      <c r="Q4009">
        <v>3.2208083974632998E-2</v>
      </c>
    </row>
    <row r="4010" spans="1:17" hidden="1" x14ac:dyDescent="0.3">
      <c r="A4010" t="s">
        <v>8182</v>
      </c>
      <c r="B4010" t="s">
        <v>8183</v>
      </c>
      <c r="C4010" t="str">
        <f>IFERROR(VLOOKUP(Table1[[#This Row],[Ticker]],[1]!Table1[[Symbol]:[Industry]],2,FALSE),"-")</f>
        <v>-</v>
      </c>
      <c r="E4010">
        <v>19.160799999999998</v>
      </c>
      <c r="F4010">
        <v>44.56</v>
      </c>
      <c r="G4010">
        <v>100.752800773426</v>
      </c>
      <c r="H4010">
        <v>1.7473680621846299</v>
      </c>
      <c r="I4010">
        <v>49.485486296521003</v>
      </c>
      <c r="J4010">
        <v>-1.0507150328489701</v>
      </c>
      <c r="K4010">
        <v>40.166597879432402</v>
      </c>
      <c r="L4010">
        <v>31.532841532064101</v>
      </c>
      <c r="M4010">
        <v>77.454610610045705</v>
      </c>
      <c r="N4010">
        <v>2.03571822674279</v>
      </c>
      <c r="O4010">
        <v>14.4524236983841</v>
      </c>
      <c r="P4010">
        <v>187.113402061855</v>
      </c>
      <c r="Q4010">
        <v>0.149021133623327</v>
      </c>
    </row>
    <row r="4011" spans="1:17" hidden="1" x14ac:dyDescent="0.3">
      <c r="A4011" t="s">
        <v>8184</v>
      </c>
      <c r="B4011" t="s">
        <v>8185</v>
      </c>
      <c r="C4011" t="str">
        <f>IFERROR(VLOOKUP(Table1[[#This Row],[Ticker]],[1]!Table1[[Symbol]:[Industry]],2,FALSE),"-")</f>
        <v>-</v>
      </c>
      <c r="E4011">
        <v>19.110652753</v>
      </c>
      <c r="F4011">
        <v>34.99</v>
      </c>
      <c r="G4011">
        <v>117.65409774189</v>
      </c>
      <c r="H4011">
        <v>28.505215468470102</v>
      </c>
      <c r="I4011">
        <v>130.71299553232899</v>
      </c>
      <c r="J4011">
        <v>-3.2729372550711902</v>
      </c>
      <c r="K4011">
        <v>27.3053480661011</v>
      </c>
      <c r="L4011">
        <v>19.5061704835489</v>
      </c>
      <c r="M4011">
        <v>69.631938544134002</v>
      </c>
      <c r="N4011">
        <v>0.56222896659104504</v>
      </c>
      <c r="O4011">
        <v>3.8296656187482001</v>
      </c>
      <c r="P4011">
        <v>297.61363636363598</v>
      </c>
      <c r="Q4011">
        <v>7.8264000156007998E-2</v>
      </c>
    </row>
    <row r="4012" spans="1:17" hidden="1" x14ac:dyDescent="0.3">
      <c r="A4012" t="s">
        <v>8186</v>
      </c>
      <c r="B4012" t="s">
        <v>8187</v>
      </c>
      <c r="C4012" t="str">
        <f>IFERROR(VLOOKUP(Table1[[#This Row],[Ticker]],[1]!Table1[[Symbol]:[Industry]],2,FALSE),"-")</f>
        <v>-</v>
      </c>
      <c r="D4012" t="s">
        <v>1492</v>
      </c>
      <c r="E4012">
        <v>19.100000000000001</v>
      </c>
      <c r="F4012">
        <v>1.91</v>
      </c>
      <c r="G4012">
        <v>-2.4441570026026498</v>
      </c>
      <c r="H4012">
        <v>-1.3685410287244499</v>
      </c>
      <c r="I4012">
        <v>-26.751600117556499</v>
      </c>
      <c r="J4012">
        <v>-25.844103462601002</v>
      </c>
      <c r="K4012">
        <v>1.83939122903598</v>
      </c>
      <c r="L4012">
        <v>1.7744144741658101</v>
      </c>
      <c r="M4012">
        <v>48.632641264037701</v>
      </c>
      <c r="N4012">
        <v>2.3186070126919902</v>
      </c>
      <c r="O4012">
        <v>37.172774869109901</v>
      </c>
      <c r="P4012">
        <v>41.481481481481403</v>
      </c>
      <c r="Q4012">
        <v>0.14999844306031401</v>
      </c>
    </row>
    <row r="4013" spans="1:17" hidden="1" x14ac:dyDescent="0.3">
      <c r="A4013" t="s">
        <v>8188</v>
      </c>
      <c r="B4013" t="s">
        <v>8189</v>
      </c>
      <c r="C4013" t="str">
        <f>IFERROR(VLOOKUP(Table1[[#This Row],[Ticker]],[1]!Table1[[Symbol]:[Industry]],2,FALSE),"-")</f>
        <v>-</v>
      </c>
      <c r="D4013" t="s">
        <v>647</v>
      </c>
      <c r="E4013">
        <v>19.084</v>
      </c>
      <c r="F4013">
        <v>29.36</v>
      </c>
      <c r="G4013">
        <v>-11.694808174712399</v>
      </c>
      <c r="H4013">
        <v>-7.2953853270987699</v>
      </c>
      <c r="I4013">
        <v>7.1222223203538402</v>
      </c>
      <c r="J4013">
        <v>2.5513432861904701</v>
      </c>
      <c r="K4013">
        <v>29.329116601506801</v>
      </c>
      <c r="L4013">
        <v>27.7005114918286</v>
      </c>
      <c r="M4013">
        <v>45.179227212507399</v>
      </c>
      <c r="N4013">
        <v>0.18571046821818599</v>
      </c>
      <c r="O4013">
        <v>22.6158038147139</v>
      </c>
      <c r="P4013">
        <v>31.600179291797399</v>
      </c>
      <c r="Q4013">
        <v>0.143079110981497</v>
      </c>
    </row>
    <row r="4014" spans="1:17" hidden="1" x14ac:dyDescent="0.3">
      <c r="A4014" t="s">
        <v>8190</v>
      </c>
      <c r="B4014" t="s">
        <v>8191</v>
      </c>
      <c r="C4014" t="str">
        <f>IFERROR(VLOOKUP(Table1[[#This Row],[Ticker]],[1]!Table1[[Symbol]:[Industry]],2,FALSE),"-")</f>
        <v>-</v>
      </c>
      <c r="D4014" t="s">
        <v>710</v>
      </c>
      <c r="E4014">
        <v>19.077167500000002</v>
      </c>
      <c r="F4014">
        <v>22.01</v>
      </c>
      <c r="G4014">
        <v>-79.097809412742805</v>
      </c>
      <c r="H4014">
        <v>35.022368062184597</v>
      </c>
      <c r="I4014">
        <v>8.6152998380993093</v>
      </c>
      <c r="J4014">
        <v>42.579421953452297</v>
      </c>
      <c r="K4014">
        <v>15.824236862187</v>
      </c>
      <c r="L4014">
        <v>17.370733024553601</v>
      </c>
      <c r="M4014">
        <v>91.6667343631823</v>
      </c>
      <c r="N4014">
        <v>2.31514992623049</v>
      </c>
      <c r="O4014">
        <v>114.720581553839</v>
      </c>
      <c r="P4014">
        <v>83.4166666666666</v>
      </c>
      <c r="Q4014">
        <v>9.8513338791443E-2</v>
      </c>
    </row>
    <row r="4015" spans="1:17" hidden="1" x14ac:dyDescent="0.3">
      <c r="A4015" t="s">
        <v>8192</v>
      </c>
      <c r="B4015" t="s">
        <v>8193</v>
      </c>
      <c r="C4015" t="str">
        <f>IFERROR(VLOOKUP(Table1[[#This Row],[Ticker]],[1]!Table1[[Symbol]:[Industry]],2,FALSE),"-")</f>
        <v>-</v>
      </c>
      <c r="E4015">
        <v>19.052</v>
      </c>
      <c r="F4015">
        <v>21.65</v>
      </c>
      <c r="G4015">
        <v>164.54451375758001</v>
      </c>
      <c r="H4015">
        <v>92.166016581764296</v>
      </c>
      <c r="I4015">
        <v>139.60418695983299</v>
      </c>
      <c r="J4015">
        <v>20.386269655019099</v>
      </c>
      <c r="K4015">
        <v>11.442581941959499</v>
      </c>
      <c r="L4015">
        <v>6.7325597254384499</v>
      </c>
      <c r="M4015">
        <v>100</v>
      </c>
      <c r="N4015">
        <v>1.49135282819126</v>
      </c>
      <c r="O4015">
        <v>0</v>
      </c>
      <c r="P4015">
        <v>190.21447721179601</v>
      </c>
      <c r="Q4015">
        <v>0.160036935704819</v>
      </c>
    </row>
    <row r="4016" spans="1:17" hidden="1" x14ac:dyDescent="0.3">
      <c r="A4016" t="s">
        <v>8194</v>
      </c>
      <c r="B4016" t="s">
        <v>8195</v>
      </c>
      <c r="C4016" t="str">
        <f>IFERROR(VLOOKUP(Table1[[#This Row],[Ticker]],[1]!Table1[[Symbol]:[Industry]],2,FALSE),"-")</f>
        <v>-</v>
      </c>
      <c r="D4016" t="s">
        <v>800</v>
      </c>
      <c r="E4016">
        <v>19.013440599999999</v>
      </c>
      <c r="F4016">
        <v>18.62</v>
      </c>
      <c r="G4016">
        <v>-7.0712373395658501</v>
      </c>
      <c r="H4016">
        <v>-0.94642705164103003</v>
      </c>
      <c r="I4016">
        <v>-15.777694966660199</v>
      </c>
      <c r="J4016">
        <v>3.5354147210660098</v>
      </c>
      <c r="K4016">
        <v>18.200409620008699</v>
      </c>
      <c r="L4016">
        <v>17.940151035249801</v>
      </c>
      <c r="M4016">
        <v>50.2140933870403</v>
      </c>
      <c r="N4016">
        <v>1.60426549049861</v>
      </c>
      <c r="O4016">
        <v>23.523093447905399</v>
      </c>
      <c r="P4016">
        <v>40.528301886792399</v>
      </c>
      <c r="Q4016">
        <v>-1.258145100586E-3</v>
      </c>
    </row>
    <row r="4017" spans="1:17" hidden="1" x14ac:dyDescent="0.3">
      <c r="A4017" t="s">
        <v>8196</v>
      </c>
      <c r="B4017" t="s">
        <v>8197</v>
      </c>
      <c r="C4017" t="str">
        <f>IFERROR(VLOOKUP(Table1[[#This Row],[Ticker]],[1]!Table1[[Symbol]:[Industry]],2,FALSE),"-")</f>
        <v>-</v>
      </c>
      <c r="E4017">
        <v>18.947657</v>
      </c>
      <c r="F4017">
        <v>7.88</v>
      </c>
      <c r="G4017">
        <v>-83.863548874416296</v>
      </c>
      <c r="H4017">
        <v>-11.2330309988482</v>
      </c>
      <c r="I4017">
        <v>-35.749980716784997</v>
      </c>
      <c r="J4017">
        <v>-3.2593039899042</v>
      </c>
      <c r="K4017">
        <v>8.4915300255758908</v>
      </c>
      <c r="L4017">
        <v>10.616824905547</v>
      </c>
      <c r="M4017">
        <v>33.114682180210202</v>
      </c>
      <c r="N4017">
        <v>0.268378546282874</v>
      </c>
      <c r="O4017">
        <v>206.03547296170501</v>
      </c>
      <c r="P4017">
        <v>4.92676431424767</v>
      </c>
    </row>
    <row r="4018" spans="1:17" hidden="1" x14ac:dyDescent="0.3">
      <c r="A4018" t="s">
        <v>8198</v>
      </c>
      <c r="B4018" t="s">
        <v>8199</v>
      </c>
      <c r="C4018" t="str">
        <f>IFERROR(VLOOKUP(Table1[[#This Row],[Ticker]],[1]!Table1[[Symbol]:[Industry]],2,FALSE),"-")</f>
        <v>-</v>
      </c>
      <c r="D4018" t="s">
        <v>384</v>
      </c>
      <c r="E4018">
        <v>18.875886300000001</v>
      </c>
      <c r="F4018">
        <v>37.81</v>
      </c>
      <c r="G4018">
        <v>20.937248643496702</v>
      </c>
      <c r="H4018">
        <v>-9.8889060879743305</v>
      </c>
      <c r="I4018">
        <v>-32.048448725786002</v>
      </c>
      <c r="J4018">
        <v>-8.3164894114340804</v>
      </c>
      <c r="K4018">
        <v>39.540715616469001</v>
      </c>
      <c r="L4018">
        <v>39.159345740831199</v>
      </c>
      <c r="M4018">
        <v>36.873260362609798</v>
      </c>
      <c r="N4018">
        <v>1.1501437635734599</v>
      </c>
      <c r="O4018">
        <v>54.4564929912721</v>
      </c>
      <c r="P4018">
        <v>57.476051645147798</v>
      </c>
      <c r="Q4018">
        <v>6.7921771686994994E-2</v>
      </c>
    </row>
    <row r="4019" spans="1:17" hidden="1" x14ac:dyDescent="0.3">
      <c r="A4019" t="s">
        <v>8200</v>
      </c>
      <c r="B4019" t="s">
        <v>8201</v>
      </c>
      <c r="C4019" t="str">
        <f>IFERROR(VLOOKUP(Table1[[#This Row],[Ticker]],[1]!Table1[[Symbol]:[Industry]],2,FALSE),"-")</f>
        <v>-</v>
      </c>
      <c r="D4019" t="s">
        <v>100</v>
      </c>
      <c r="E4019">
        <v>18.809999999999999</v>
      </c>
      <c r="F4019">
        <v>1.98</v>
      </c>
      <c r="G4019">
        <v>-7.8128205970726796</v>
      </c>
      <c r="H4019">
        <v>-1.1878883480717699</v>
      </c>
      <c r="I4019">
        <v>-36.264874453839603</v>
      </c>
      <c r="J4019">
        <v>-1.0507150328489701</v>
      </c>
      <c r="K4019">
        <v>2.0125033511317998</v>
      </c>
      <c r="L4019">
        <v>2.1341479081572001</v>
      </c>
      <c r="M4019">
        <v>36.9999178867414</v>
      </c>
      <c r="N4019">
        <v>1.42557049762342</v>
      </c>
      <c r="O4019">
        <v>51.515151515151501</v>
      </c>
      <c r="P4019">
        <v>25.3164556962025</v>
      </c>
      <c r="Q4019">
        <v>5.2626527407219998E-3</v>
      </c>
    </row>
    <row r="4020" spans="1:17" hidden="1" x14ac:dyDescent="0.3">
      <c r="A4020" t="s">
        <v>8202</v>
      </c>
      <c r="B4020" t="s">
        <v>8203</v>
      </c>
      <c r="C4020" t="str">
        <f>IFERROR(VLOOKUP(Table1[[#This Row],[Ticker]],[1]!Table1[[Symbol]:[Industry]],2,FALSE),"-")</f>
        <v>-</v>
      </c>
      <c r="E4020">
        <v>18.795448650000001</v>
      </c>
      <c r="F4020">
        <v>61.21</v>
      </c>
      <c r="G4020">
        <v>-50.374251280731002</v>
      </c>
      <c r="H4020">
        <v>7.2223680621846302</v>
      </c>
      <c r="I4020">
        <v>-29.976693842949899</v>
      </c>
      <c r="J4020">
        <v>15.6159516338176</v>
      </c>
      <c r="K4020">
        <v>51.327252578665799</v>
      </c>
      <c r="M4020">
        <v>93.779841461447802</v>
      </c>
      <c r="N4020">
        <v>3.2367632367632302</v>
      </c>
      <c r="O4020">
        <v>47.0347982355824</v>
      </c>
      <c r="P4020">
        <v>30.234042553191401</v>
      </c>
    </row>
    <row r="4021" spans="1:17" hidden="1" x14ac:dyDescent="0.3">
      <c r="A4021" t="s">
        <v>8204</v>
      </c>
      <c r="B4021" t="s">
        <v>8205</v>
      </c>
      <c r="C4021" t="str">
        <f>IFERROR(VLOOKUP(Table1[[#This Row],[Ticker]],[1]!Table1[[Symbol]:[Industry]],2,FALSE),"-")</f>
        <v>-</v>
      </c>
      <c r="D4021" t="s">
        <v>647</v>
      </c>
      <c r="E4021">
        <v>18.789094200000001</v>
      </c>
      <c r="F4021">
        <v>37.99</v>
      </c>
      <c r="G4021">
        <v>477.34590956165698</v>
      </c>
      <c r="H4021">
        <v>14.460524272171799</v>
      </c>
      <c r="I4021">
        <v>244.11398429265199</v>
      </c>
      <c r="J4021">
        <v>7.1398164803662398</v>
      </c>
      <c r="K4021">
        <v>27.464231230542801</v>
      </c>
      <c r="L4021">
        <v>16.372547856437698</v>
      </c>
      <c r="M4021">
        <v>91.530182126748599</v>
      </c>
      <c r="N4021">
        <v>0.71272982345124003</v>
      </c>
      <c r="O4021">
        <v>0</v>
      </c>
      <c r="P4021">
        <v>538.48739495798304</v>
      </c>
      <c r="Q4021">
        <v>0.177938698140052</v>
      </c>
    </row>
    <row r="4022" spans="1:17" hidden="1" x14ac:dyDescent="0.3">
      <c r="A4022" t="s">
        <v>8206</v>
      </c>
      <c r="B4022" t="s">
        <v>8207</v>
      </c>
      <c r="C4022" t="str">
        <f>IFERROR(VLOOKUP(Table1[[#This Row],[Ticker]],[1]!Table1[[Symbol]:[Industry]],2,FALSE),"-")</f>
        <v>-</v>
      </c>
      <c r="D4022" t="s">
        <v>1394</v>
      </c>
      <c r="E4022">
        <v>18.765370999999998</v>
      </c>
      <c r="F4022">
        <v>14.2</v>
      </c>
      <c r="G4022">
        <v>31.757974461527201</v>
      </c>
      <c r="H4022">
        <v>-9.0903004014272195</v>
      </c>
      <c r="I4022">
        <v>2.3351255461603002</v>
      </c>
      <c r="J4022">
        <v>-4.77952859217101</v>
      </c>
      <c r="K4022">
        <v>14.1601516670974</v>
      </c>
      <c r="L4022">
        <v>11.713775983308199</v>
      </c>
      <c r="M4022">
        <v>3.6437705102499498</v>
      </c>
      <c r="N4022">
        <v>0.77602108036890605</v>
      </c>
      <c r="O4022">
        <v>12.676056338028101</v>
      </c>
      <c r="P4022">
        <v>186.29032258064501</v>
      </c>
    </row>
    <row r="4023" spans="1:17" hidden="1" x14ac:dyDescent="0.3">
      <c r="A4023" t="s">
        <v>8208</v>
      </c>
      <c r="B4023" t="s">
        <v>8209</v>
      </c>
      <c r="C4023" t="str">
        <f>IFERROR(VLOOKUP(Table1[[#This Row],[Ticker]],[1]!Table1[[Symbol]:[Industry]],2,FALSE),"-")</f>
        <v>-</v>
      </c>
      <c r="E4023">
        <v>18.753734999999999</v>
      </c>
      <c r="F4023">
        <v>50.05</v>
      </c>
      <c r="G4023">
        <v>-24.3541739805313</v>
      </c>
      <c r="H4023">
        <v>-4.93795257909792</v>
      </c>
      <c r="I4023">
        <v>-1.50610252401514</v>
      </c>
      <c r="J4023">
        <v>-5.2430227251566697</v>
      </c>
      <c r="K4023">
        <v>49.168431320791498</v>
      </c>
      <c r="L4023">
        <v>48.5531958032986</v>
      </c>
      <c r="M4023">
        <v>53.159458743116197</v>
      </c>
      <c r="N4023">
        <v>0.62706475137779105</v>
      </c>
      <c r="O4023">
        <v>37.482517482517402</v>
      </c>
      <c r="P4023">
        <v>29.999999999999901</v>
      </c>
      <c r="Q4023">
        <v>4.1034121327040004E-3</v>
      </c>
    </row>
    <row r="4024" spans="1:17" hidden="1" x14ac:dyDescent="0.3">
      <c r="A4024" t="s">
        <v>8210</v>
      </c>
      <c r="B4024" t="s">
        <v>8211</v>
      </c>
      <c r="C4024" t="str">
        <f>IFERROR(VLOOKUP(Table1[[#This Row],[Ticker]],[1]!Table1[[Symbol]:[Industry]],2,FALSE),"-")</f>
        <v>-</v>
      </c>
      <c r="D4024" t="s">
        <v>647</v>
      </c>
      <c r="E4024">
        <v>18.742726439999998</v>
      </c>
      <c r="F4024">
        <v>1.02</v>
      </c>
      <c r="G4024">
        <v>-72.813316456645197</v>
      </c>
      <c r="H4024">
        <v>1.47236806218464</v>
      </c>
      <c r="I4024">
        <v>-40.920046867632699</v>
      </c>
      <c r="J4024">
        <v>-6.6062705884045299</v>
      </c>
      <c r="K4024">
        <v>1.0507610556394</v>
      </c>
      <c r="L4024">
        <v>1.6398538959756199</v>
      </c>
      <c r="M4024">
        <v>32.017590927013103</v>
      </c>
      <c r="N4024">
        <v>0.33977943684443901</v>
      </c>
      <c r="O4024">
        <v>135.29411764705799</v>
      </c>
      <c r="P4024">
        <v>56.923076923076898</v>
      </c>
      <c r="Q4024">
        <v>-4.1720942649502997E-2</v>
      </c>
    </row>
    <row r="4025" spans="1:17" hidden="1" x14ac:dyDescent="0.3">
      <c r="A4025" t="s">
        <v>8212</v>
      </c>
      <c r="B4025" t="s">
        <v>8213</v>
      </c>
      <c r="C4025" t="str">
        <f>IFERROR(VLOOKUP(Table1[[#This Row],[Ticker]],[1]!Table1[[Symbol]:[Industry]],2,FALSE),"-")</f>
        <v>-</v>
      </c>
      <c r="E4025">
        <v>18.73</v>
      </c>
      <c r="F4025">
        <v>37.46</v>
      </c>
      <c r="G4025">
        <v>10.3503706053342</v>
      </c>
      <c r="H4025">
        <v>-0.77985292615518198</v>
      </c>
      <c r="I4025">
        <v>-12.1643453533105</v>
      </c>
      <c r="J4025">
        <v>-1.0507150328489701</v>
      </c>
      <c r="K4025">
        <v>37.329767569068103</v>
      </c>
      <c r="L4025">
        <v>35.3018329349323</v>
      </c>
      <c r="M4025">
        <v>79.114349648108899</v>
      </c>
      <c r="N4025">
        <v>0.54614325068870495</v>
      </c>
      <c r="O4025">
        <v>15.990389749065599</v>
      </c>
      <c r="P4025">
        <v>111.042253521126</v>
      </c>
    </row>
    <row r="4026" spans="1:17" hidden="1" x14ac:dyDescent="0.3">
      <c r="A4026" t="s">
        <v>8214</v>
      </c>
      <c r="B4026" t="s">
        <v>8215</v>
      </c>
      <c r="C4026" t="str">
        <f>IFERROR(VLOOKUP(Table1[[#This Row],[Ticker]],[1]!Table1[[Symbol]:[Industry]],2,FALSE),"-")</f>
        <v>-</v>
      </c>
      <c r="E4026">
        <v>18.72038208</v>
      </c>
      <c r="F4026">
        <v>22.64</v>
      </c>
      <c r="G4026">
        <v>61.128716413771201</v>
      </c>
      <c r="H4026">
        <v>-11.969275168028201</v>
      </c>
      <c r="I4026">
        <v>4.8376896487244103</v>
      </c>
      <c r="J4026">
        <v>-6.76500074713468</v>
      </c>
      <c r="K4026">
        <v>23.7490037295251</v>
      </c>
      <c r="L4026">
        <v>21.395093032984001</v>
      </c>
      <c r="M4026">
        <v>19.286103983802899</v>
      </c>
      <c r="N4026">
        <v>0.42624415180111203</v>
      </c>
      <c r="O4026">
        <v>62.544169611307296</v>
      </c>
      <c r="P4026">
        <v>105.818181818181</v>
      </c>
      <c r="Q4026">
        <v>4.5995021321311003E-2</v>
      </c>
    </row>
    <row r="4027" spans="1:17" hidden="1" x14ac:dyDescent="0.3">
      <c r="A4027" t="s">
        <v>8216</v>
      </c>
      <c r="B4027" t="s">
        <v>8217</v>
      </c>
      <c r="C4027" t="str">
        <f>IFERROR(VLOOKUP(Table1[[#This Row],[Ticker]],[1]!Table1[[Symbol]:[Industry]],2,FALSE),"-")</f>
        <v>-</v>
      </c>
      <c r="E4027">
        <v>18.632000000000001</v>
      </c>
      <c r="F4027">
        <v>68.5</v>
      </c>
      <c r="G4027">
        <v>-82.750163955468594</v>
      </c>
      <c r="H4027">
        <v>2.87861806218464</v>
      </c>
      <c r="I4027">
        <v>-44.760020084907602</v>
      </c>
      <c r="J4027">
        <v>-0.62803612306905399</v>
      </c>
      <c r="K4027">
        <v>69.938372370862695</v>
      </c>
      <c r="L4027">
        <v>88.675689219178494</v>
      </c>
      <c r="M4027">
        <v>60.645223489204803</v>
      </c>
      <c r="N4027">
        <v>1.6007497656982099</v>
      </c>
      <c r="O4027">
        <v>156.861313868613</v>
      </c>
      <c r="P4027">
        <v>7.4509803921568496</v>
      </c>
    </row>
    <row r="4028" spans="1:17" hidden="1" x14ac:dyDescent="0.3">
      <c r="A4028" t="s">
        <v>8218</v>
      </c>
      <c r="B4028" t="s">
        <v>8219</v>
      </c>
      <c r="C4028" t="str">
        <f>IFERROR(VLOOKUP(Table1[[#This Row],[Ticker]],[1]!Table1[[Symbol]:[Industry]],2,FALSE),"-")</f>
        <v>-</v>
      </c>
      <c r="E4028">
        <v>18.630400000000002</v>
      </c>
      <c r="F4028">
        <v>0.82</v>
      </c>
      <c r="G4028">
        <v>67.511854727602596</v>
      </c>
      <c r="H4028">
        <v>18.751779826890498</v>
      </c>
      <c r="I4028">
        <v>7.5757052563052296</v>
      </c>
      <c r="J4028">
        <v>5.2783988912016397</v>
      </c>
      <c r="K4028">
        <v>0.69427887355080398</v>
      </c>
      <c r="L4028">
        <v>0.62224705268396097</v>
      </c>
      <c r="M4028">
        <v>57.946958177351902</v>
      </c>
      <c r="N4028">
        <v>3.8472742459080398</v>
      </c>
      <c r="O4028">
        <v>15.8536585365853</v>
      </c>
      <c r="P4028">
        <v>104.99999999999901</v>
      </c>
      <c r="Q4028">
        <v>4.1891938412634E-2</v>
      </c>
    </row>
    <row r="4029" spans="1:17" hidden="1" x14ac:dyDescent="0.3">
      <c r="A4029" t="s">
        <v>8220</v>
      </c>
      <c r="B4029" t="s">
        <v>8221</v>
      </c>
      <c r="C4029" t="str">
        <f>IFERROR(VLOOKUP(Table1[[#This Row],[Ticker]],[1]!Table1[[Symbol]:[Industry]],2,FALSE),"-")</f>
        <v>-</v>
      </c>
      <c r="D4029" t="s">
        <v>409</v>
      </c>
      <c r="E4029">
        <v>18.629859799999998</v>
      </c>
      <c r="F4029">
        <v>28.66</v>
      </c>
      <c r="G4029">
        <v>33.111199980687402</v>
      </c>
      <c r="H4029">
        <v>-27.339101810822601</v>
      </c>
      <c r="I4029">
        <v>-41.362435429449398</v>
      </c>
      <c r="J4029">
        <v>-1.0507150328489701</v>
      </c>
      <c r="K4029">
        <v>34.447879079068798</v>
      </c>
      <c r="L4029">
        <v>35.431550889914099</v>
      </c>
      <c r="M4029">
        <v>1.4773565718E-4</v>
      </c>
      <c r="N4029">
        <v>0.15151515151515099</v>
      </c>
      <c r="O4029">
        <v>52.930914166085103</v>
      </c>
      <c r="P4029">
        <v>67.113702623906704</v>
      </c>
    </row>
    <row r="4030" spans="1:17" hidden="1" x14ac:dyDescent="0.3">
      <c r="A4030" t="s">
        <v>8222</v>
      </c>
      <c r="B4030" t="s">
        <v>8223</v>
      </c>
      <c r="C4030" t="str">
        <f>IFERROR(VLOOKUP(Table1[[#This Row],[Ticker]],[1]!Table1[[Symbol]:[Industry]],2,FALSE),"-")</f>
        <v>-</v>
      </c>
      <c r="D4030" t="s">
        <v>557</v>
      </c>
      <c r="E4030">
        <v>18.61608</v>
      </c>
      <c r="F4030">
        <v>0.98</v>
      </c>
      <c r="G4030">
        <v>-69.6005992923658</v>
      </c>
      <c r="H4030">
        <v>-5.77763193781536</v>
      </c>
      <c r="I4030">
        <v>-9.1815411205063597</v>
      </c>
      <c r="J4030">
        <v>-3.99189150343721</v>
      </c>
      <c r="K4030">
        <v>0.97940896848633496</v>
      </c>
      <c r="L4030">
        <v>1.14990229735991</v>
      </c>
      <c r="M4030">
        <v>43.456831804119602</v>
      </c>
      <c r="N4030">
        <v>1.1203366887904</v>
      </c>
      <c r="O4030">
        <v>206.12244897959101</v>
      </c>
      <c r="P4030">
        <v>30.6666666666666</v>
      </c>
      <c r="Q4030">
        <v>-1.4826825975555E-2</v>
      </c>
    </row>
    <row r="4031" spans="1:17" hidden="1" x14ac:dyDescent="0.3">
      <c r="A4031" t="s">
        <v>8224</v>
      </c>
      <c r="B4031" t="s">
        <v>8225</v>
      </c>
      <c r="C4031" t="str">
        <f>IFERROR(VLOOKUP(Table1[[#This Row],[Ticker]],[1]!Table1[[Symbol]:[Industry]],2,FALSE),"-")</f>
        <v>-</v>
      </c>
      <c r="E4031">
        <v>18.576227124999999</v>
      </c>
      <c r="F4031">
        <v>9.9499999999999993</v>
      </c>
      <c r="G4031">
        <v>-0.19707568624581701</v>
      </c>
      <c r="H4031">
        <v>3.0174682849017702</v>
      </c>
      <c r="I4031">
        <v>14.8441242787331</v>
      </c>
      <c r="J4031">
        <v>-1.7686637507976899</v>
      </c>
      <c r="K4031">
        <v>8.2059727955496609</v>
      </c>
      <c r="L4031">
        <v>7.6215828755605397</v>
      </c>
      <c r="M4031">
        <v>70.042161249715306</v>
      </c>
      <c r="N4031">
        <v>2.1675326675664501</v>
      </c>
      <c r="O4031">
        <v>8.0402010050251391</v>
      </c>
      <c r="P4031">
        <v>82.568807339449506</v>
      </c>
      <c r="Q4031">
        <v>6.3767252966958995E-2</v>
      </c>
    </row>
    <row r="4032" spans="1:17" hidden="1" x14ac:dyDescent="0.3">
      <c r="A4032" t="s">
        <v>8226</v>
      </c>
      <c r="B4032" t="s">
        <v>8227</v>
      </c>
      <c r="C4032" t="str">
        <f>IFERROR(VLOOKUP(Table1[[#This Row],[Ticker]],[1]!Table1[[Symbol]:[Industry]],2,FALSE),"-")</f>
        <v>-</v>
      </c>
      <c r="D4032" t="s">
        <v>122</v>
      </c>
      <c r="E4032">
        <v>18.417571200000001</v>
      </c>
      <c r="F4032">
        <v>34.72</v>
      </c>
      <c r="G4032">
        <v>-40.1948280529353</v>
      </c>
      <c r="H4032">
        <v>0.21178445166149801</v>
      </c>
      <c r="I4032">
        <v>-16.582572844895001</v>
      </c>
      <c r="J4032">
        <v>3.9387013566278801</v>
      </c>
      <c r="K4032">
        <v>33.282685802619099</v>
      </c>
      <c r="L4032">
        <v>34.575293141131802</v>
      </c>
      <c r="M4032">
        <v>98.303099160311604</v>
      </c>
      <c r="N4032">
        <v>0.53679653679653605</v>
      </c>
      <c r="O4032">
        <v>16.993087557603602</v>
      </c>
      <c r="P4032">
        <v>22.598870056497098</v>
      </c>
    </row>
    <row r="4033" spans="1:17" hidden="1" x14ac:dyDescent="0.3">
      <c r="A4033" t="s">
        <v>8228</v>
      </c>
      <c r="B4033" t="s">
        <v>8229</v>
      </c>
      <c r="C4033" t="str">
        <f>IFERROR(VLOOKUP(Table1[[#This Row],[Ticker]],[1]!Table1[[Symbol]:[Industry]],2,FALSE),"-")</f>
        <v>-</v>
      </c>
      <c r="D4033" t="s">
        <v>647</v>
      </c>
      <c r="E4033">
        <v>18.398255142</v>
      </c>
      <c r="F4033">
        <v>40.090000000000003</v>
      </c>
      <c r="G4033">
        <v>71.817721274848495</v>
      </c>
      <c r="H4033">
        <v>5.4202790022615996</v>
      </c>
      <c r="I4033">
        <v>43.642389842914497</v>
      </c>
      <c r="J4033">
        <v>-1.0507150328489701</v>
      </c>
      <c r="K4033">
        <v>34.000589837076397</v>
      </c>
      <c r="L4033">
        <v>26.216290105244799</v>
      </c>
      <c r="M4033">
        <v>100</v>
      </c>
      <c r="N4033">
        <v>8.7458925540326597E-4</v>
      </c>
      <c r="O4033">
        <v>0</v>
      </c>
      <c r="P4033">
        <v>97.487684729064</v>
      </c>
    </row>
    <row r="4034" spans="1:17" hidden="1" x14ac:dyDescent="0.3">
      <c r="A4034" t="s">
        <v>8230</v>
      </c>
      <c r="B4034" t="s">
        <v>8231</v>
      </c>
      <c r="C4034" t="str">
        <f>IFERROR(VLOOKUP(Table1[[#This Row],[Ticker]],[1]!Table1[[Symbol]:[Industry]],2,FALSE),"-")</f>
        <v>-</v>
      </c>
      <c r="D4034" t="s">
        <v>338</v>
      </c>
      <c r="E4034">
        <v>18.374763297000001</v>
      </c>
      <c r="F4034">
        <v>34.909999999999997</v>
      </c>
      <c r="G4034">
        <v>-15.474256383508401</v>
      </c>
      <c r="H4034">
        <v>8.4095304390514904</v>
      </c>
      <c r="I4034">
        <v>-11.4649888048974</v>
      </c>
      <c r="J4034">
        <v>-6.8926394314744099</v>
      </c>
      <c r="K4034">
        <v>38.133450909207198</v>
      </c>
      <c r="L4034">
        <v>38.341387585651702</v>
      </c>
      <c r="M4034">
        <v>27.887347341887601</v>
      </c>
      <c r="N4034">
        <v>0.200599449304428</v>
      </c>
      <c r="O4034">
        <v>51.160126038384398</v>
      </c>
      <c r="P4034">
        <v>39.639999999999901</v>
      </c>
    </row>
    <row r="4035" spans="1:17" hidden="1" x14ac:dyDescent="0.3">
      <c r="A4035" t="s">
        <v>8232</v>
      </c>
      <c r="B4035" t="s">
        <v>8233</v>
      </c>
      <c r="C4035" t="str">
        <f>IFERROR(VLOOKUP(Table1[[#This Row],[Ticker]],[1]!Table1[[Symbol]:[Industry]],2,FALSE),"-")</f>
        <v>-</v>
      </c>
      <c r="D4035" t="s">
        <v>422</v>
      </c>
      <c r="E4035">
        <v>18.3486042</v>
      </c>
      <c r="F4035">
        <v>10.35</v>
      </c>
      <c r="G4035">
        <v>71.098097382286298</v>
      </c>
      <c r="H4035">
        <v>3.3533078721107099</v>
      </c>
      <c r="I4035">
        <v>-42.172751623399101</v>
      </c>
      <c r="J4035">
        <v>-8.4648199153082899</v>
      </c>
      <c r="K4035">
        <v>10.0150216716328</v>
      </c>
      <c r="L4035">
        <v>9.6146096272859296</v>
      </c>
      <c r="M4035">
        <v>50.606047259507797</v>
      </c>
      <c r="N4035">
        <v>1.0211171500179099</v>
      </c>
      <c r="O4035">
        <v>79.420289855072397</v>
      </c>
      <c r="P4035">
        <v>136.84210526315701</v>
      </c>
      <c r="Q4035">
        <v>6.0561098815958003E-2</v>
      </c>
    </row>
    <row r="4036" spans="1:17" hidden="1" x14ac:dyDescent="0.3">
      <c r="A4036" t="s">
        <v>8234</v>
      </c>
      <c r="B4036" t="s">
        <v>8235</v>
      </c>
      <c r="C4036" t="str">
        <f>IFERROR(VLOOKUP(Table1[[#This Row],[Ticker]],[1]!Table1[[Symbol]:[Industry]],2,FALSE),"-")</f>
        <v>-</v>
      </c>
      <c r="D4036" t="s">
        <v>253</v>
      </c>
      <c r="E4036">
        <v>18.291295135999999</v>
      </c>
      <c r="F4036">
        <v>28.12</v>
      </c>
      <c r="G4036">
        <v>0.42869125430463101</v>
      </c>
      <c r="H4036">
        <v>0.658381652218615</v>
      </c>
      <c r="I4036">
        <v>-3.7314136507804099</v>
      </c>
      <c r="J4036">
        <v>2.3937294115954599</v>
      </c>
      <c r="K4036">
        <v>27.567809016224</v>
      </c>
      <c r="L4036">
        <v>27.317989092073201</v>
      </c>
      <c r="M4036">
        <v>55.986069333256403</v>
      </c>
      <c r="N4036">
        <v>2.5401460015354602</v>
      </c>
      <c r="O4036">
        <v>42.247510668563201</v>
      </c>
      <c r="P4036">
        <v>39.5533498759305</v>
      </c>
      <c r="Q4036">
        <v>5.7366883478839996E-3</v>
      </c>
    </row>
    <row r="4037" spans="1:17" hidden="1" x14ac:dyDescent="0.3">
      <c r="A4037" t="s">
        <v>8236</v>
      </c>
      <c r="B4037" t="s">
        <v>8237</v>
      </c>
      <c r="C4037" t="str">
        <f>IFERROR(VLOOKUP(Table1[[#This Row],[Ticker]],[1]!Table1[[Symbol]:[Industry]],2,FALSE),"-")</f>
        <v>-</v>
      </c>
      <c r="D4037" t="s">
        <v>1465</v>
      </c>
      <c r="E4037">
        <v>18.226320000000001</v>
      </c>
      <c r="F4037">
        <v>39.9</v>
      </c>
      <c r="G4037">
        <v>-30.669963454215502</v>
      </c>
      <c r="H4037">
        <v>13.4445902844068</v>
      </c>
      <c r="I4037">
        <v>-4.2943650704616703</v>
      </c>
      <c r="J4037">
        <v>12.949284967151</v>
      </c>
      <c r="K4037">
        <v>36.435348723115901</v>
      </c>
      <c r="L4037">
        <v>37.179607448522198</v>
      </c>
      <c r="M4037">
        <v>77.977252894309103</v>
      </c>
      <c r="N4037">
        <v>0.97739361702127603</v>
      </c>
      <c r="O4037">
        <v>26.566416040100201</v>
      </c>
      <c r="P4037">
        <v>32.778702163061503</v>
      </c>
    </row>
    <row r="4038" spans="1:17" hidden="1" x14ac:dyDescent="0.3">
      <c r="A4038" t="s">
        <v>8238</v>
      </c>
      <c r="B4038" t="s">
        <v>8239</v>
      </c>
      <c r="C4038" t="str">
        <f>IFERROR(VLOOKUP(Table1[[#This Row],[Ticker]],[1]!Table1[[Symbol]:[Industry]],2,FALSE),"-")</f>
        <v>-</v>
      </c>
      <c r="E4038">
        <v>18.125219999999999</v>
      </c>
      <c r="F4038">
        <v>33.69</v>
      </c>
      <c r="G4038">
        <v>5.8288655855970797</v>
      </c>
      <c r="H4038">
        <v>-5.2467025915825696</v>
      </c>
      <c r="I4038">
        <v>-9.3592483195384393</v>
      </c>
      <c r="J4038">
        <v>-5.6855464935231304</v>
      </c>
      <c r="K4038">
        <v>34.920695048573798</v>
      </c>
      <c r="L4038">
        <v>33.973029775789598</v>
      </c>
      <c r="M4038">
        <v>37.213738357002697</v>
      </c>
      <c r="N4038">
        <v>0.92450771953649302</v>
      </c>
      <c r="O4038">
        <v>39.151083407539303</v>
      </c>
      <c r="P4038">
        <v>38.471023427866797</v>
      </c>
      <c r="Q4038">
        <v>3.0594671011803E-2</v>
      </c>
    </row>
    <row r="4039" spans="1:17" hidden="1" x14ac:dyDescent="0.3">
      <c r="A4039" t="s">
        <v>8240</v>
      </c>
      <c r="B4039" t="s">
        <v>8241</v>
      </c>
      <c r="C4039" t="str">
        <f>IFERROR(VLOOKUP(Table1[[#This Row],[Ticker]],[1]!Table1[[Symbol]:[Industry]],2,FALSE),"-")</f>
        <v>-</v>
      </c>
      <c r="D4039" t="s">
        <v>557</v>
      </c>
      <c r="E4039">
        <v>18.112520285999999</v>
      </c>
      <c r="F4039">
        <v>28.98</v>
      </c>
      <c r="G4039">
        <v>72.823187230715902</v>
      </c>
      <c r="H4039">
        <v>-11.0235866303719</v>
      </c>
      <c r="I4039">
        <v>-19.845316094218202</v>
      </c>
      <c r="J4039">
        <v>-6.3775124184698999</v>
      </c>
      <c r="K4039">
        <v>29.1337144136603</v>
      </c>
      <c r="L4039">
        <v>26.437118244745498</v>
      </c>
      <c r="M4039">
        <v>40.703195772029098</v>
      </c>
      <c r="N4039">
        <v>0.99847361690879999</v>
      </c>
      <c r="O4039">
        <v>27.122153209109701</v>
      </c>
      <c r="P4039">
        <v>111.070648215586</v>
      </c>
      <c r="Q4039">
        <v>9.2009295237187996E-2</v>
      </c>
    </row>
    <row r="4040" spans="1:17" hidden="1" x14ac:dyDescent="0.3">
      <c r="A4040" t="s">
        <v>8242</v>
      </c>
      <c r="B4040" t="s">
        <v>8243</v>
      </c>
      <c r="C4040" t="str">
        <f>IFERROR(VLOOKUP(Table1[[#This Row],[Ticker]],[1]!Table1[[Symbol]:[Industry]],2,FALSE),"-")</f>
        <v>-</v>
      </c>
      <c r="D4040" t="s">
        <v>49</v>
      </c>
      <c r="E4040">
        <v>18.098971800000001</v>
      </c>
      <c r="F4040">
        <v>33.67</v>
      </c>
      <c r="G4040">
        <v>65.311318451626704</v>
      </c>
      <c r="H4040">
        <v>42.385829600646098</v>
      </c>
      <c r="I4040">
        <v>0.96845887949364395</v>
      </c>
      <c r="J4040">
        <v>-11.021303268143001</v>
      </c>
      <c r="K4040">
        <v>28.144232793437801</v>
      </c>
      <c r="L4040">
        <v>26.243726647262001</v>
      </c>
      <c r="M4040">
        <v>60.724333949108299</v>
      </c>
      <c r="N4040">
        <v>4.5665961945031697</v>
      </c>
      <c r="O4040">
        <v>9.8901098901098692</v>
      </c>
      <c r="P4040">
        <v>190.258620689655</v>
      </c>
    </row>
    <row r="4041" spans="1:17" hidden="1" x14ac:dyDescent="0.3">
      <c r="A4041" t="s">
        <v>8244</v>
      </c>
      <c r="B4041" t="s">
        <v>8245</v>
      </c>
      <c r="C4041" t="str">
        <f>IFERROR(VLOOKUP(Table1[[#This Row],[Ticker]],[1]!Table1[[Symbol]:[Industry]],2,FALSE),"-")</f>
        <v>-</v>
      </c>
      <c r="D4041" t="s">
        <v>713</v>
      </c>
      <c r="E4041">
        <v>18.095091273000001</v>
      </c>
      <c r="F4041">
        <v>964.13</v>
      </c>
      <c r="G4041">
        <v>33.128666186394497</v>
      </c>
      <c r="H4041">
        <v>-2.1085128754289699</v>
      </c>
      <c r="I4041">
        <v>10.365816754355301</v>
      </c>
      <c r="J4041">
        <v>-0.93601221741623397</v>
      </c>
      <c r="K4041">
        <v>919.40065682301395</v>
      </c>
      <c r="L4041">
        <v>817.26331787131301</v>
      </c>
      <c r="M4041">
        <v>55.6599041266266</v>
      </c>
      <c r="N4041">
        <v>0.67754847321257305</v>
      </c>
      <c r="O4041">
        <v>8.3723149367823595</v>
      </c>
      <c r="P4041">
        <v>60.1518247205195</v>
      </c>
      <c r="Q4041">
        <v>1.8114824755041999E-2</v>
      </c>
    </row>
    <row r="4042" spans="1:17" hidden="1" x14ac:dyDescent="0.3">
      <c r="A4042" t="s">
        <v>8246</v>
      </c>
      <c r="B4042" t="s">
        <v>8247</v>
      </c>
      <c r="C4042" t="str">
        <f>IFERROR(VLOOKUP(Table1[[#This Row],[Ticker]],[1]!Table1[[Symbol]:[Industry]],2,FALSE),"-")</f>
        <v>-</v>
      </c>
      <c r="D4042" t="s">
        <v>647</v>
      </c>
      <c r="E4042">
        <v>18.093</v>
      </c>
      <c r="F4042">
        <v>11.1</v>
      </c>
      <c r="G4042">
        <v>9.0387744098621106</v>
      </c>
      <c r="H4042">
        <v>6.6396908968302997</v>
      </c>
      <c r="I4042">
        <v>20.877982689017401</v>
      </c>
      <c r="J4042">
        <v>-4.8739945570630701</v>
      </c>
      <c r="K4042">
        <v>10.6270227541774</v>
      </c>
      <c r="L4042">
        <v>9.6318833447628993</v>
      </c>
      <c r="M4042">
        <v>54.710207495862001</v>
      </c>
      <c r="N4042">
        <v>0.23030746044813699</v>
      </c>
      <c r="O4042">
        <v>29.459459459459399</v>
      </c>
      <c r="P4042">
        <v>79.611650485436897</v>
      </c>
      <c r="Q4042">
        <v>8.2188186147660006E-2</v>
      </c>
    </row>
    <row r="4043" spans="1:17" hidden="1" x14ac:dyDescent="0.3">
      <c r="A4043" t="s">
        <v>8248</v>
      </c>
      <c r="B4043" t="s">
        <v>8249</v>
      </c>
      <c r="C4043" t="str">
        <f>IFERROR(VLOOKUP(Table1[[#This Row],[Ticker]],[1]!Table1[[Symbol]:[Industry]],2,FALSE),"-")</f>
        <v>-</v>
      </c>
      <c r="D4043" t="s">
        <v>409</v>
      </c>
      <c r="E4043">
        <v>17.975132500000001</v>
      </c>
      <c r="F4043">
        <v>18.07</v>
      </c>
      <c r="G4043">
        <v>24.913369879117699</v>
      </c>
      <c r="H4043">
        <v>-11.7292282302973</v>
      </c>
      <c r="I4043">
        <v>-15.7574748766726</v>
      </c>
      <c r="J4043">
        <v>-6.0454574092948201</v>
      </c>
      <c r="K4043">
        <v>19.132684650475799</v>
      </c>
      <c r="L4043">
        <v>17.871671252737599</v>
      </c>
      <c r="M4043">
        <v>17.8507512091245</v>
      </c>
      <c r="N4043">
        <v>0.27275958693213498</v>
      </c>
      <c r="O4043">
        <v>24.958494742667401</v>
      </c>
      <c r="P4043">
        <v>53.135593220338897</v>
      </c>
      <c r="Q4043">
        <v>3.3064033413590002E-2</v>
      </c>
    </row>
    <row r="4044" spans="1:17" hidden="1" x14ac:dyDescent="0.3">
      <c r="A4044" t="s">
        <v>8250</v>
      </c>
      <c r="B4044" t="s">
        <v>8251</v>
      </c>
      <c r="C4044" t="str">
        <f>IFERROR(VLOOKUP(Table1[[#This Row],[Ticker]],[1]!Table1[[Symbol]:[Industry]],2,FALSE),"-")</f>
        <v>-</v>
      </c>
      <c r="E4044">
        <v>17.9376</v>
      </c>
      <c r="F4044">
        <v>17.760000000000002</v>
      </c>
      <c r="G4044">
        <v>-18.586630120882202</v>
      </c>
      <c r="H4044">
        <v>-16.0871557473391</v>
      </c>
      <c r="I4044">
        <v>-27.293243248165901</v>
      </c>
      <c r="J4044">
        <v>2.1229722146986298</v>
      </c>
      <c r="K4044">
        <v>17.414699015854101</v>
      </c>
      <c r="L4044">
        <v>17.9378288200089</v>
      </c>
      <c r="M4044">
        <v>51.174540733979903</v>
      </c>
      <c r="N4044">
        <v>0.40677578797436797</v>
      </c>
      <c r="O4044">
        <v>44.988738738738697</v>
      </c>
      <c r="P4044">
        <v>22.991689750692501</v>
      </c>
      <c r="Q4044">
        <v>-2.6544801447576E-2</v>
      </c>
    </row>
    <row r="4045" spans="1:17" hidden="1" x14ac:dyDescent="0.3">
      <c r="A4045" t="s">
        <v>8252</v>
      </c>
      <c r="B4045" t="s">
        <v>8253</v>
      </c>
      <c r="C4045" t="str">
        <f>IFERROR(VLOOKUP(Table1[[#This Row],[Ticker]],[1]!Table1[[Symbol]:[Industry]],2,FALSE),"-")</f>
        <v>-</v>
      </c>
      <c r="D4045" t="s">
        <v>557</v>
      </c>
      <c r="E4045">
        <v>17.9299125</v>
      </c>
      <c r="F4045">
        <v>58.75</v>
      </c>
      <c r="G4045">
        <v>219.309484578667</v>
      </c>
      <c r="H4045">
        <v>23.764648724166001</v>
      </c>
      <c r="I4045">
        <v>377.91081247372</v>
      </c>
      <c r="J4045">
        <v>8.0506896236836401</v>
      </c>
      <c r="K4045">
        <v>43.945945616613798</v>
      </c>
      <c r="L4045">
        <v>28.524829992377601</v>
      </c>
      <c r="M4045">
        <v>89.151638107108099</v>
      </c>
      <c r="N4045">
        <v>0.196525145179413</v>
      </c>
      <c r="O4045">
        <v>1.3276595744680699</v>
      </c>
      <c r="P4045">
        <v>638.99371069182303</v>
      </c>
      <c r="Q4045">
        <v>0.15083423819489</v>
      </c>
    </row>
    <row r="4046" spans="1:17" hidden="1" x14ac:dyDescent="0.3">
      <c r="A4046" t="s">
        <v>8254</v>
      </c>
      <c r="B4046" t="s">
        <v>8255</v>
      </c>
      <c r="C4046" t="str">
        <f>IFERROR(VLOOKUP(Table1[[#This Row],[Ticker]],[1]!Table1[[Symbol]:[Industry]],2,FALSE),"-")</f>
        <v>-</v>
      </c>
      <c r="D4046" t="s">
        <v>409</v>
      </c>
      <c r="E4046">
        <v>17.809999999999999</v>
      </c>
      <c r="F4046">
        <v>35.619999999999997</v>
      </c>
      <c r="G4046">
        <v>40.004455150435597</v>
      </c>
      <c r="H4046">
        <v>13.955701395517901</v>
      </c>
      <c r="I4046">
        <v>42.934259745294398</v>
      </c>
      <c r="J4046">
        <v>4.8981249433556604</v>
      </c>
      <c r="K4046">
        <v>32.554294592969597</v>
      </c>
      <c r="L4046">
        <v>28.1655012452627</v>
      </c>
      <c r="M4046">
        <v>74.728699608138697</v>
      </c>
      <c r="N4046">
        <v>0.86086622944530899</v>
      </c>
      <c r="O4046">
        <v>6.4570466030320102</v>
      </c>
      <c r="P4046">
        <v>97.340720221606603</v>
      </c>
      <c r="Q4046">
        <v>0.12591571506320101</v>
      </c>
    </row>
    <row r="4047" spans="1:17" hidden="1" x14ac:dyDescent="0.3">
      <c r="A4047" t="s">
        <v>8256</v>
      </c>
      <c r="B4047" t="s">
        <v>8257</v>
      </c>
      <c r="C4047" t="str">
        <f>IFERROR(VLOOKUP(Table1[[#This Row],[Ticker]],[1]!Table1[[Symbol]:[Industry]],2,FALSE),"-")</f>
        <v>-</v>
      </c>
      <c r="D4047" t="s">
        <v>59</v>
      </c>
      <c r="E4047">
        <v>17.795752419134399</v>
      </c>
      <c r="F4047">
        <v>64.599999999999994</v>
      </c>
      <c r="G4047">
        <v>147.134090599838</v>
      </c>
      <c r="H4047">
        <v>-4.77763193781536</v>
      </c>
      <c r="I4047">
        <v>148.59031460488899</v>
      </c>
      <c r="J4047">
        <v>-1.0507150328489701</v>
      </c>
      <c r="K4047">
        <v>61.877746999054402</v>
      </c>
      <c r="L4047">
        <v>43.765328415382101</v>
      </c>
      <c r="M4047">
        <v>100</v>
      </c>
      <c r="N4047">
        <v>0</v>
      </c>
      <c r="O4047">
        <v>0</v>
      </c>
      <c r="P4047">
        <v>172.80405405405401</v>
      </c>
    </row>
    <row r="4048" spans="1:17" hidden="1" x14ac:dyDescent="0.3">
      <c r="A4048" t="s">
        <v>8258</v>
      </c>
      <c r="B4048" t="s">
        <v>8259</v>
      </c>
      <c r="C4048" t="str">
        <f>IFERROR(VLOOKUP(Table1[[#This Row],[Ticker]],[1]!Table1[[Symbol]:[Industry]],2,FALSE),"-")</f>
        <v>-</v>
      </c>
      <c r="D4048" t="s">
        <v>557</v>
      </c>
      <c r="E4048">
        <v>17.7872734</v>
      </c>
      <c r="F4048">
        <v>18.190000000000001</v>
      </c>
      <c r="G4048">
        <v>13.079083075151299</v>
      </c>
      <c r="H4048">
        <v>-4.77763193781536</v>
      </c>
      <c r="I4048">
        <v>-1.0892233333066801</v>
      </c>
      <c r="J4048">
        <v>-1.0507150328489701</v>
      </c>
      <c r="K4048">
        <v>18.13878520458</v>
      </c>
      <c r="L4048">
        <v>16.841542365034702</v>
      </c>
      <c r="M4048">
        <v>100</v>
      </c>
      <c r="O4048">
        <v>0</v>
      </c>
      <c r="P4048">
        <v>38.7490465293669</v>
      </c>
    </row>
    <row r="4049" spans="1:17" hidden="1" x14ac:dyDescent="0.3">
      <c r="A4049" t="s">
        <v>8260</v>
      </c>
      <c r="B4049" t="s">
        <v>8261</v>
      </c>
      <c r="C4049" t="str">
        <f>IFERROR(VLOOKUP(Table1[[#This Row],[Ticker]],[1]!Table1[[Symbol]:[Industry]],2,FALSE),"-")</f>
        <v>-</v>
      </c>
      <c r="E4049">
        <v>17.763826999999999</v>
      </c>
      <c r="F4049">
        <v>42.5</v>
      </c>
      <c r="G4049">
        <v>-13.539484351259301</v>
      </c>
      <c r="H4049">
        <v>-0.80209676961963405</v>
      </c>
      <c r="I4049">
        <v>-32.6333759828916</v>
      </c>
      <c r="J4049">
        <v>-3.4358740434496799</v>
      </c>
      <c r="K4049">
        <v>46.2478145357695</v>
      </c>
      <c r="L4049">
        <v>44.385051837470897</v>
      </c>
      <c r="M4049">
        <v>31.518857551408701</v>
      </c>
      <c r="N4049">
        <v>0.69537312003065399</v>
      </c>
      <c r="O4049">
        <v>65.0117647058823</v>
      </c>
      <c r="P4049">
        <v>39.789330615018599</v>
      </c>
    </row>
    <row r="4050" spans="1:17" hidden="1" x14ac:dyDescent="0.3">
      <c r="A4050" t="s">
        <v>8262</v>
      </c>
      <c r="B4050" t="s">
        <v>8263</v>
      </c>
      <c r="C4050" t="str">
        <f>IFERROR(VLOOKUP(Table1[[#This Row],[Ticker]],[1]!Table1[[Symbol]:[Industry]],2,FALSE),"-")</f>
        <v>-</v>
      </c>
      <c r="D4050" t="s">
        <v>62</v>
      </c>
      <c r="E4050">
        <v>17.734463999999999</v>
      </c>
      <c r="F4050">
        <v>70.400000000000006</v>
      </c>
      <c r="G4050">
        <v>75.071410939853394</v>
      </c>
      <c r="H4050">
        <v>71.650939490756002</v>
      </c>
      <c r="I4050">
        <v>58.783434724904197</v>
      </c>
      <c r="J4050">
        <v>-10.574524556658501</v>
      </c>
      <c r="K4050">
        <v>52.343003474181799</v>
      </c>
      <c r="L4050">
        <v>43.951035460464503</v>
      </c>
      <c r="M4050">
        <v>59.857324665704802</v>
      </c>
      <c r="N4050">
        <v>3.5210117731978698</v>
      </c>
      <c r="O4050">
        <v>19.886363636363601</v>
      </c>
      <c r="P4050">
        <v>111.094452773613</v>
      </c>
      <c r="Q4050">
        <v>9.0760965409529007E-2</v>
      </c>
    </row>
    <row r="4051" spans="1:17" hidden="1" x14ac:dyDescent="0.3">
      <c r="A4051" t="s">
        <v>8264</v>
      </c>
      <c r="B4051" t="s">
        <v>8265</v>
      </c>
      <c r="C4051" t="str">
        <f>IFERROR(VLOOKUP(Table1[[#This Row],[Ticker]],[1]!Table1[[Symbol]:[Industry]],2,FALSE),"-")</f>
        <v>-</v>
      </c>
      <c r="D4051" t="s">
        <v>557</v>
      </c>
      <c r="E4051">
        <v>17.698179799999998</v>
      </c>
      <c r="F4051">
        <v>58.99</v>
      </c>
      <c r="G4051">
        <v>81.239892736594598</v>
      </c>
      <c r="H4051">
        <v>16.128291407132298</v>
      </c>
      <c r="I4051">
        <v>0.60692528065680396</v>
      </c>
      <c r="J4051">
        <v>-0.64220439455110301</v>
      </c>
      <c r="K4051">
        <v>56.886475219576504</v>
      </c>
      <c r="L4051">
        <v>51.888157792461101</v>
      </c>
      <c r="M4051">
        <v>62.488540379321798</v>
      </c>
      <c r="N4051">
        <v>8.2138200782268495E-2</v>
      </c>
      <c r="O4051">
        <v>6.7977623325987402</v>
      </c>
      <c r="P4051">
        <v>117.675276752767</v>
      </c>
    </row>
    <row r="4052" spans="1:17" hidden="1" x14ac:dyDescent="0.3">
      <c r="A4052" t="s">
        <v>8266</v>
      </c>
      <c r="B4052" t="s">
        <v>8267</v>
      </c>
      <c r="C4052" t="str">
        <f>IFERROR(VLOOKUP(Table1[[#This Row],[Ticker]],[1]!Table1[[Symbol]:[Industry]],2,FALSE),"-")</f>
        <v>-</v>
      </c>
      <c r="D4052" t="s">
        <v>647</v>
      </c>
      <c r="E4052">
        <v>17.685224999999999</v>
      </c>
      <c r="F4052">
        <v>47.35</v>
      </c>
      <c r="G4052">
        <v>-27.636837160219599</v>
      </c>
      <c r="H4052">
        <v>-15.2538224140058</v>
      </c>
      <c r="I4052">
        <v>-8.9970558793256394</v>
      </c>
      <c r="J4052">
        <v>-5.1323476859102</v>
      </c>
      <c r="K4052">
        <v>50.588108953365499</v>
      </c>
      <c r="L4052">
        <v>49.090332890241598</v>
      </c>
      <c r="M4052">
        <v>29.102609848053699</v>
      </c>
      <c r="N4052">
        <v>1.1375291375291301</v>
      </c>
      <c r="O4052">
        <v>28.2365364308342</v>
      </c>
      <c r="P4052">
        <v>29.3715846994535</v>
      </c>
      <c r="Q4052">
        <v>0.154416163806258</v>
      </c>
    </row>
    <row r="4053" spans="1:17" hidden="1" x14ac:dyDescent="0.3">
      <c r="A4053" t="s">
        <v>8268</v>
      </c>
      <c r="B4053" t="s">
        <v>8269</v>
      </c>
      <c r="C4053" t="str">
        <f>IFERROR(VLOOKUP(Table1[[#This Row],[Ticker]],[1]!Table1[[Symbol]:[Industry]],2,FALSE),"-")</f>
        <v>-</v>
      </c>
      <c r="E4053">
        <v>17.680353405000002</v>
      </c>
      <c r="F4053">
        <v>138.05000000000001</v>
      </c>
      <c r="G4053">
        <v>-16.8406374786538</v>
      </c>
      <c r="H4053">
        <v>-1.2062033663867899</v>
      </c>
      <c r="I4053">
        <v>-4.9498956321223098</v>
      </c>
      <c r="J4053">
        <v>-3.2099592973563902</v>
      </c>
      <c r="K4053">
        <v>139.40224581510699</v>
      </c>
      <c r="L4053">
        <v>125.02870338421801</v>
      </c>
      <c r="M4053">
        <v>35.3947460471393</v>
      </c>
      <c r="N4053">
        <v>0.58922736791913999</v>
      </c>
      <c r="O4053">
        <v>21.6226005070626</v>
      </c>
      <c r="P4053">
        <v>59.595375722543302</v>
      </c>
      <c r="Q4053">
        <v>0.21801049030536701</v>
      </c>
    </row>
    <row r="4054" spans="1:17" hidden="1" x14ac:dyDescent="0.3">
      <c r="A4054" t="s">
        <v>8270</v>
      </c>
      <c r="B4054" t="s">
        <v>8271</v>
      </c>
      <c r="C4054" t="str">
        <f>IFERROR(VLOOKUP(Table1[[#This Row],[Ticker]],[1]!Table1[[Symbol]:[Industry]],2,FALSE),"-")</f>
        <v>-</v>
      </c>
      <c r="D4054" t="s">
        <v>557</v>
      </c>
      <c r="E4054">
        <v>17.642045</v>
      </c>
      <c r="F4054">
        <v>12.5</v>
      </c>
      <c r="G4054">
        <v>36.2471349913803</v>
      </c>
      <c r="H4054">
        <v>13.260029112729701</v>
      </c>
      <c r="I4054">
        <v>119.362431819223</v>
      </c>
      <c r="J4054">
        <v>7.5181090327845599</v>
      </c>
      <c r="K4054">
        <v>9.2515303383736107</v>
      </c>
      <c r="L4054">
        <v>8.6903427842661998</v>
      </c>
      <c r="M4054">
        <v>80.535760205551796</v>
      </c>
      <c r="N4054">
        <v>0.81270434304211403</v>
      </c>
      <c r="O4054">
        <v>0</v>
      </c>
      <c r="P4054">
        <v>190.69767441860401</v>
      </c>
      <c r="Q4054">
        <v>6.3365697632469997E-3</v>
      </c>
    </row>
    <row r="4055" spans="1:17" hidden="1" x14ac:dyDescent="0.3">
      <c r="A4055" t="s">
        <v>8272</v>
      </c>
      <c r="B4055" t="s">
        <v>8273</v>
      </c>
      <c r="C4055" t="str">
        <f>IFERROR(VLOOKUP(Table1[[#This Row],[Ticker]],[1]!Table1[[Symbol]:[Industry]],2,FALSE),"-")</f>
        <v>-</v>
      </c>
      <c r="D4055" t="s">
        <v>193</v>
      </c>
      <c r="E4055">
        <v>17.63775</v>
      </c>
      <c r="F4055">
        <v>4.05</v>
      </c>
      <c r="G4055">
        <v>21.602763818511701</v>
      </c>
      <c r="I4055">
        <v>-27.7597198146644</v>
      </c>
      <c r="K4055">
        <v>4.4249445457001002</v>
      </c>
      <c r="L4055">
        <v>4.0278917604158799</v>
      </c>
      <c r="M4055">
        <v>29.723467083117001</v>
      </c>
      <c r="N4055">
        <v>2.4131312383430399</v>
      </c>
      <c r="O4055">
        <v>33.3333333333333</v>
      </c>
      <c r="P4055">
        <v>61.999999999999901</v>
      </c>
      <c r="Q4055">
        <v>-2.0192540060606001E-2</v>
      </c>
    </row>
    <row r="4056" spans="1:17" hidden="1" x14ac:dyDescent="0.3">
      <c r="A4056" t="s">
        <v>8274</v>
      </c>
      <c r="B4056" t="s">
        <v>8275</v>
      </c>
      <c r="C4056" t="str">
        <f>IFERROR(VLOOKUP(Table1[[#This Row],[Ticker]],[1]!Table1[[Symbol]:[Industry]],2,FALSE),"-")</f>
        <v>-</v>
      </c>
      <c r="D4056" t="s">
        <v>422</v>
      </c>
      <c r="E4056">
        <v>17.603010000000001</v>
      </c>
      <c r="F4056">
        <v>15.85</v>
      </c>
      <c r="G4056">
        <v>-29.023621990800901</v>
      </c>
      <c r="H4056">
        <v>-7.77201746495198</v>
      </c>
      <c r="I4056">
        <v>-32.212505376532903</v>
      </c>
      <c r="J4056">
        <v>-5.6519420267140097</v>
      </c>
      <c r="K4056">
        <v>15.8811350340078</v>
      </c>
      <c r="L4056">
        <v>17.4451506196</v>
      </c>
      <c r="M4056">
        <v>52.139301143188398</v>
      </c>
      <c r="N4056">
        <v>1.02764607905432</v>
      </c>
      <c r="O4056">
        <v>117.034700315457</v>
      </c>
      <c r="P4056">
        <v>17.407407407407401</v>
      </c>
      <c r="Q4056">
        <v>-6.3108305663000001E-4</v>
      </c>
    </row>
    <row r="4057" spans="1:17" hidden="1" x14ac:dyDescent="0.3">
      <c r="A4057" t="s">
        <v>8276</v>
      </c>
      <c r="B4057" t="s">
        <v>8277</v>
      </c>
      <c r="C4057" t="str">
        <f>IFERROR(VLOOKUP(Table1[[#This Row],[Ticker]],[1]!Table1[[Symbol]:[Industry]],2,FALSE),"-")</f>
        <v>-</v>
      </c>
      <c r="E4057">
        <v>17.598039048</v>
      </c>
      <c r="F4057">
        <v>5.26</v>
      </c>
      <c r="G4057">
        <v>31.344961918918699</v>
      </c>
      <c r="H4057">
        <v>7.3783313649369102</v>
      </c>
      <c r="I4057">
        <v>-6.8997950887603299</v>
      </c>
      <c r="J4057">
        <v>-5.5429025328489798</v>
      </c>
      <c r="K4057">
        <v>4.3837033143328297</v>
      </c>
      <c r="L4057">
        <v>4.0708154378477301</v>
      </c>
      <c r="M4057">
        <v>76.312699450061999</v>
      </c>
      <c r="N4057">
        <v>1.9362640736963199</v>
      </c>
      <c r="O4057">
        <v>33.269961977186298</v>
      </c>
      <c r="P4057">
        <v>101.53256704980799</v>
      </c>
      <c r="Q4057">
        <v>8.1894988569916005E-2</v>
      </c>
    </row>
    <row r="4058" spans="1:17" hidden="1" x14ac:dyDescent="0.3">
      <c r="A4058" t="s">
        <v>8278</v>
      </c>
      <c r="B4058" t="s">
        <v>8279</v>
      </c>
      <c r="C4058" t="str">
        <f>IFERROR(VLOOKUP(Table1[[#This Row],[Ticker]],[1]!Table1[[Symbol]:[Industry]],2,FALSE),"-")</f>
        <v>-</v>
      </c>
      <c r="D4058" t="s">
        <v>647</v>
      </c>
      <c r="E4058">
        <v>17.591965999999999</v>
      </c>
      <c r="F4058">
        <v>32.619999999999997</v>
      </c>
      <c r="G4058">
        <v>75.688061237142406</v>
      </c>
      <c r="H4058">
        <v>-41.144744748522797</v>
      </c>
      <c r="I4058">
        <v>75.669222967363694</v>
      </c>
      <c r="J4058">
        <v>-15.0558829915053</v>
      </c>
      <c r="K4058">
        <v>42.421046083869903</v>
      </c>
      <c r="L4058">
        <v>32.220122816100897</v>
      </c>
      <c r="M4058">
        <v>26.665845356895101</v>
      </c>
      <c r="N4058">
        <v>0.97776533438498903</v>
      </c>
      <c r="O4058">
        <v>104.015941140404</v>
      </c>
      <c r="P4058">
        <v>162.429605792437</v>
      </c>
      <c r="Q4058">
        <v>0.15669874086539501</v>
      </c>
    </row>
    <row r="4059" spans="1:17" hidden="1" x14ac:dyDescent="0.3">
      <c r="A4059" t="s">
        <v>8280</v>
      </c>
      <c r="B4059" t="s">
        <v>8281</v>
      </c>
      <c r="C4059" t="str">
        <f>IFERROR(VLOOKUP(Table1[[#This Row],[Ticker]],[1]!Table1[[Symbol]:[Industry]],2,FALSE),"-")</f>
        <v>-</v>
      </c>
      <c r="E4059">
        <v>17.5716</v>
      </c>
      <c r="F4059">
        <v>48.81</v>
      </c>
      <c r="G4059">
        <v>-10.0064563452108</v>
      </c>
      <c r="H4059">
        <v>-10.707707271019901</v>
      </c>
      <c r="I4059">
        <v>-29.492383249282799</v>
      </c>
      <c r="J4059">
        <v>0.30204251137579802</v>
      </c>
      <c r="K4059">
        <v>51.873329669739299</v>
      </c>
      <c r="L4059">
        <v>54.638149896017403</v>
      </c>
      <c r="M4059">
        <v>35.836462379803997</v>
      </c>
      <c r="N4059">
        <v>1.0505091953594199</v>
      </c>
      <c r="O4059">
        <v>69.842245441507899</v>
      </c>
      <c r="P4059">
        <v>31.918918918918902</v>
      </c>
      <c r="Q4059">
        <v>0.120739871977528</v>
      </c>
    </row>
    <row r="4060" spans="1:17" hidden="1" x14ac:dyDescent="0.3">
      <c r="A4060" t="s">
        <v>8282</v>
      </c>
      <c r="B4060" t="s">
        <v>8283</v>
      </c>
      <c r="C4060" t="str">
        <f>IFERROR(VLOOKUP(Table1[[#This Row],[Ticker]],[1]!Table1[[Symbol]:[Industry]],2,FALSE),"-")</f>
        <v>-</v>
      </c>
      <c r="D4060" t="s">
        <v>647</v>
      </c>
      <c r="E4060">
        <v>17.544012899999998</v>
      </c>
      <c r="F4060">
        <v>39.99</v>
      </c>
      <c r="G4060">
        <v>181.70897582326299</v>
      </c>
      <c r="H4060">
        <v>74.406041531572299</v>
      </c>
      <c r="I4060">
        <v>64.902526427217495</v>
      </c>
      <c r="J4060">
        <v>14.6786347035306</v>
      </c>
      <c r="K4060">
        <v>26.521573281853399</v>
      </c>
      <c r="L4060">
        <v>21.746514712889802</v>
      </c>
      <c r="M4060">
        <v>99.836957471407302</v>
      </c>
      <c r="N4060">
        <v>2.1286031042128601</v>
      </c>
      <c r="O4060">
        <v>3.7259314828707</v>
      </c>
      <c r="P4060">
        <v>207.61538461538399</v>
      </c>
    </row>
    <row r="4061" spans="1:17" hidden="1" x14ac:dyDescent="0.3">
      <c r="A4061" t="s">
        <v>8284</v>
      </c>
      <c r="B4061" t="s">
        <v>8285</v>
      </c>
      <c r="C4061" t="str">
        <f>IFERROR(VLOOKUP(Table1[[#This Row],[Ticker]],[1]!Table1[[Symbol]:[Industry]],2,FALSE),"-")</f>
        <v>-</v>
      </c>
      <c r="E4061">
        <v>17.541414352</v>
      </c>
      <c r="F4061">
        <v>7.84</v>
      </c>
      <c r="G4061">
        <v>-45.094423885870199</v>
      </c>
      <c r="H4061">
        <v>-13.868541028724399</v>
      </c>
      <c r="I4061">
        <v>-35.5160821833082</v>
      </c>
      <c r="J4061">
        <v>-8.2432904388814503</v>
      </c>
      <c r="K4061">
        <v>8.7894174874480395</v>
      </c>
      <c r="L4061">
        <v>9.9031911645180593</v>
      </c>
      <c r="M4061">
        <v>29.125470707589301</v>
      </c>
      <c r="N4061">
        <v>0.17407422630895</v>
      </c>
      <c r="O4061">
        <v>81.122448979591795</v>
      </c>
      <c r="P4061">
        <v>7.6923076923076801</v>
      </c>
      <c r="Q4061">
        <v>3.7881682450058997E-2</v>
      </c>
    </row>
    <row r="4062" spans="1:17" hidden="1" x14ac:dyDescent="0.3">
      <c r="A4062" t="s">
        <v>8286</v>
      </c>
      <c r="B4062" t="s">
        <v>8287</v>
      </c>
      <c r="C4062" t="str">
        <f>IFERROR(VLOOKUP(Table1[[#This Row],[Ticker]],[1]!Table1[[Symbol]:[Industry]],2,FALSE),"-")</f>
        <v>-</v>
      </c>
      <c r="D4062" t="s">
        <v>97</v>
      </c>
      <c r="E4062">
        <v>17.513496</v>
      </c>
      <c r="F4062">
        <v>5.94</v>
      </c>
      <c r="G4062">
        <v>7.8131826132001896</v>
      </c>
      <c r="H4062">
        <v>-5.4649171611830596</v>
      </c>
      <c r="I4062">
        <v>-23.911933277369101</v>
      </c>
      <c r="J4062">
        <v>-13.3420655639567</v>
      </c>
      <c r="K4062">
        <v>5.9415632126841897</v>
      </c>
      <c r="L4062">
        <v>6.0232835929579203</v>
      </c>
      <c r="M4062">
        <v>50.903226489212599</v>
      </c>
      <c r="N4062">
        <v>1.4724499686049799</v>
      </c>
      <c r="O4062">
        <v>48.148148148148103</v>
      </c>
      <c r="P4062">
        <v>36.551724137930997</v>
      </c>
      <c r="Q4062">
        <v>1.3574430825715E-2</v>
      </c>
    </row>
    <row r="4063" spans="1:17" hidden="1" x14ac:dyDescent="0.3">
      <c r="A4063" t="s">
        <v>8288</v>
      </c>
      <c r="B4063" t="s">
        <v>8289</v>
      </c>
      <c r="C4063" t="str">
        <f>IFERROR(VLOOKUP(Table1[[#This Row],[Ticker]],[1]!Table1[[Symbol]:[Industry]],2,FALSE),"-")</f>
        <v>-</v>
      </c>
      <c r="E4063">
        <v>17.370498600000001</v>
      </c>
      <c r="F4063">
        <v>49.14</v>
      </c>
      <c r="G4063">
        <v>-23.825403868723299</v>
      </c>
      <c r="H4063">
        <v>-11.126535655641799</v>
      </c>
      <c r="I4063">
        <v>-6.0400350534114304</v>
      </c>
      <c r="J4063">
        <v>3.4599232650233498</v>
      </c>
      <c r="K4063">
        <v>51.359296524239198</v>
      </c>
      <c r="L4063">
        <v>48.854741132663499</v>
      </c>
      <c r="M4063">
        <v>47.8776398547624</v>
      </c>
      <c r="N4063">
        <v>0.72637407043298297</v>
      </c>
      <c r="O4063">
        <v>38.380138380138298</v>
      </c>
      <c r="P4063">
        <v>41.2068965517241</v>
      </c>
      <c r="Q4063">
        <v>4.6122007915236997E-2</v>
      </c>
    </row>
    <row r="4064" spans="1:17" hidden="1" x14ac:dyDescent="0.3">
      <c r="A4064" t="s">
        <v>8290</v>
      </c>
      <c r="B4064" t="s">
        <v>8291</v>
      </c>
      <c r="C4064" t="str">
        <f>IFERROR(VLOOKUP(Table1[[#This Row],[Ticker]],[1]!Table1[[Symbol]:[Industry]],2,FALSE),"-")</f>
        <v>-</v>
      </c>
      <c r="D4064" t="s">
        <v>647</v>
      </c>
      <c r="E4064">
        <v>17.351040000000001</v>
      </c>
      <c r="F4064">
        <v>44.8</v>
      </c>
      <c r="G4064">
        <v>133.28957411803799</v>
      </c>
      <c r="H4064">
        <v>14.7431957234969</v>
      </c>
      <c r="I4064">
        <v>-19.836303025268201</v>
      </c>
      <c r="J4064">
        <v>3.72255465688849</v>
      </c>
      <c r="K4064">
        <v>38.842228148562597</v>
      </c>
      <c r="L4064">
        <v>37.525044804496098</v>
      </c>
      <c r="M4064">
        <v>98.0460077424205</v>
      </c>
      <c r="N4064">
        <v>1.1966213655314299</v>
      </c>
      <c r="O4064">
        <v>27.209821428571399</v>
      </c>
      <c r="P4064">
        <v>228.686720469552</v>
      </c>
      <c r="Q4064">
        <v>0.14232913806257999</v>
      </c>
    </row>
    <row r="4065" spans="1:17" hidden="1" x14ac:dyDescent="0.3">
      <c r="A4065" t="s">
        <v>8292</v>
      </c>
      <c r="B4065" t="s">
        <v>8293</v>
      </c>
      <c r="C4065" t="str">
        <f>IFERROR(VLOOKUP(Table1[[#This Row],[Ticker]],[1]!Table1[[Symbol]:[Industry]],2,FALSE),"-")</f>
        <v>-</v>
      </c>
      <c r="D4065" t="s">
        <v>100</v>
      </c>
      <c r="E4065">
        <v>17.303318311999998</v>
      </c>
      <c r="F4065">
        <v>12.08</v>
      </c>
      <c r="G4065">
        <v>-31.662181353048201</v>
      </c>
      <c r="H4065">
        <v>-7.4176319378153597</v>
      </c>
      <c r="I4065">
        <v>-68.774547334599404</v>
      </c>
      <c r="J4065">
        <v>0.36595163381768703</v>
      </c>
      <c r="K4065">
        <v>12.3682855475941</v>
      </c>
      <c r="L4065">
        <v>14.7553742134325</v>
      </c>
      <c r="M4065">
        <v>54.056607019661797</v>
      </c>
      <c r="N4065">
        <v>0.86406929992320003</v>
      </c>
      <c r="O4065">
        <v>150</v>
      </c>
      <c r="P4065">
        <v>22.020202020201999</v>
      </c>
      <c r="Q4065">
        <v>2.2706608154876001E-2</v>
      </c>
    </row>
    <row r="4066" spans="1:17" hidden="1" x14ac:dyDescent="0.3">
      <c r="A4066" t="s">
        <v>8294</v>
      </c>
      <c r="B4066" t="s">
        <v>8295</v>
      </c>
      <c r="C4066" t="str">
        <f>IFERROR(VLOOKUP(Table1[[#This Row],[Ticker]],[1]!Table1[[Symbol]:[Industry]],2,FALSE),"-")</f>
        <v>-</v>
      </c>
      <c r="D4066" t="s">
        <v>97</v>
      </c>
      <c r="E4066">
        <v>17.264520640000001</v>
      </c>
      <c r="F4066">
        <v>17.2</v>
      </c>
      <c r="G4066">
        <v>-7.7809984096644804</v>
      </c>
      <c r="H4066">
        <v>-8.6216736731256294</v>
      </c>
      <c r="I4066">
        <v>-34.341797530762697</v>
      </c>
      <c r="J4066">
        <v>-2.1800205099805301</v>
      </c>
      <c r="K4066">
        <v>17.768296003907999</v>
      </c>
      <c r="L4066">
        <v>19.087637521390601</v>
      </c>
      <c r="M4066">
        <v>40.0697911835247</v>
      </c>
      <c r="N4066">
        <v>1.00305836329703</v>
      </c>
      <c r="O4066">
        <v>38.837209302325498</v>
      </c>
      <c r="P4066">
        <v>27.786032689450199</v>
      </c>
      <c r="Q4066">
        <v>-9.8702611599673001E-2</v>
      </c>
    </row>
    <row r="4067" spans="1:17" hidden="1" x14ac:dyDescent="0.3">
      <c r="A4067" t="s">
        <v>8296</v>
      </c>
      <c r="B4067" t="s">
        <v>8297</v>
      </c>
      <c r="C4067" t="str">
        <f>IFERROR(VLOOKUP(Table1[[#This Row],[Ticker]],[1]!Table1[[Symbol]:[Industry]],2,FALSE),"-")</f>
        <v>-</v>
      </c>
      <c r="D4067" t="s">
        <v>713</v>
      </c>
      <c r="E4067">
        <v>17.228399594999999</v>
      </c>
      <c r="F4067">
        <v>92.75</v>
      </c>
      <c r="G4067">
        <v>-4.3647058031561503</v>
      </c>
      <c r="H4067">
        <v>-2.0416992838499199</v>
      </c>
      <c r="I4067">
        <v>14.7199122888932</v>
      </c>
      <c r="J4067">
        <v>-0.84544277701492698</v>
      </c>
      <c r="K4067">
        <v>89.304693236729094</v>
      </c>
      <c r="L4067">
        <v>80.959372649028495</v>
      </c>
      <c r="M4067">
        <v>59.689646094536798</v>
      </c>
      <c r="N4067">
        <v>0.54796338655589005</v>
      </c>
      <c r="O4067">
        <v>4.4528301886792301</v>
      </c>
      <c r="P4067">
        <v>35.007278020378401</v>
      </c>
    </row>
    <row r="4068" spans="1:17" hidden="1" x14ac:dyDescent="0.3">
      <c r="A4068" t="s">
        <v>8298</v>
      </c>
      <c r="B4068" t="s">
        <v>8299</v>
      </c>
      <c r="C4068" t="str">
        <f>IFERROR(VLOOKUP(Table1[[#This Row],[Ticker]],[1]!Table1[[Symbol]:[Industry]],2,FALSE),"-")</f>
        <v>-</v>
      </c>
      <c r="D4068" t="s">
        <v>1161</v>
      </c>
      <c r="E4068">
        <v>17.2004816</v>
      </c>
      <c r="F4068">
        <v>6.88</v>
      </c>
      <c r="G4068">
        <v>-85.199375218921404</v>
      </c>
      <c r="H4068">
        <v>29.6845194566069</v>
      </c>
      <c r="I4068">
        <v>-62.574145508333601</v>
      </c>
      <c r="J4068">
        <v>2.9554482953482402</v>
      </c>
      <c r="K4068">
        <v>6.8376382014321599</v>
      </c>
      <c r="L4068">
        <v>11.6568565156545</v>
      </c>
      <c r="M4068">
        <v>86.561617810931494</v>
      </c>
      <c r="N4068">
        <v>0.344731006533606</v>
      </c>
      <c r="O4068">
        <v>194.33139534883699</v>
      </c>
      <c r="P4068">
        <v>46.3829787234042</v>
      </c>
      <c r="Q4068">
        <v>-4.2591680986640004E-3</v>
      </c>
    </row>
    <row r="4069" spans="1:17" hidden="1" x14ac:dyDescent="0.3">
      <c r="A4069" t="s">
        <v>8300</v>
      </c>
      <c r="B4069" t="s">
        <v>8301</v>
      </c>
      <c r="C4069" t="str">
        <f>IFERROR(VLOOKUP(Table1[[#This Row],[Ticker]],[1]!Table1[[Symbol]:[Industry]],2,FALSE),"-")</f>
        <v>-</v>
      </c>
      <c r="D4069" t="s">
        <v>180</v>
      </c>
      <c r="E4069">
        <v>17.1875</v>
      </c>
      <c r="F4069">
        <v>275</v>
      </c>
      <c r="G4069">
        <v>22.978685194433002</v>
      </c>
      <c r="H4069">
        <v>-12.444298604482</v>
      </c>
      <c r="I4069">
        <v>23.539047114787699</v>
      </c>
      <c r="J4069">
        <v>-1.06876231673275</v>
      </c>
      <c r="K4069">
        <v>276.41399611065998</v>
      </c>
      <c r="L4069">
        <v>231.44172328789099</v>
      </c>
      <c r="M4069">
        <v>31.7083449926116</v>
      </c>
      <c r="N4069">
        <v>0.51852106789911001</v>
      </c>
      <c r="O4069">
        <v>24.363636363636299</v>
      </c>
      <c r="P4069">
        <v>65.413533834586403</v>
      </c>
      <c r="Q4069">
        <v>4.6469541036701999E-2</v>
      </c>
    </row>
    <row r="4070" spans="1:17" hidden="1" x14ac:dyDescent="0.3">
      <c r="A4070" t="s">
        <v>8302</v>
      </c>
      <c r="B4070" t="s">
        <v>8303</v>
      </c>
      <c r="C4070" t="str">
        <f>IFERROR(VLOOKUP(Table1[[#This Row],[Ticker]],[1]!Table1[[Symbol]:[Industry]],2,FALSE),"-")</f>
        <v>-</v>
      </c>
      <c r="E4070">
        <v>17.186215426</v>
      </c>
      <c r="F4070">
        <v>12.73</v>
      </c>
      <c r="G4070">
        <v>30.334938506568701</v>
      </c>
      <c r="H4070">
        <v>-0.61096527114869204</v>
      </c>
      <c r="I4070">
        <v>-8.6863087809952102</v>
      </c>
      <c r="J4070">
        <v>-5.0539830067051899</v>
      </c>
      <c r="K4070">
        <v>11.5075989824175</v>
      </c>
      <c r="L4070">
        <v>11.4867460514294</v>
      </c>
      <c r="M4070">
        <v>71.621720764891506</v>
      </c>
      <c r="N4070">
        <v>1.6682739029386899</v>
      </c>
      <c r="O4070">
        <v>25.687352710133499</v>
      </c>
      <c r="P4070">
        <v>69.733333333333306</v>
      </c>
      <c r="Q4070">
        <v>-2.560602892735E-3</v>
      </c>
    </row>
    <row r="4071" spans="1:17" hidden="1" x14ac:dyDescent="0.3">
      <c r="A4071" t="s">
        <v>8304</v>
      </c>
      <c r="B4071" t="s">
        <v>8305</v>
      </c>
      <c r="C4071" t="str">
        <f>IFERROR(VLOOKUP(Table1[[#This Row],[Ticker]],[1]!Table1[[Symbol]:[Industry]],2,FALSE),"-")</f>
        <v>-</v>
      </c>
      <c r="D4071" t="s">
        <v>713</v>
      </c>
      <c r="E4071">
        <v>17.1837348</v>
      </c>
      <c r="F4071">
        <v>134.06</v>
      </c>
      <c r="G4071">
        <v>19.731338064222602</v>
      </c>
      <c r="H4071">
        <v>-2.3086890516523701</v>
      </c>
      <c r="I4071">
        <v>8.2288415636306702</v>
      </c>
      <c r="J4071">
        <v>-1.8824730668754299</v>
      </c>
      <c r="K4071">
        <v>126.338078375809</v>
      </c>
      <c r="L4071">
        <v>115.295239870548</v>
      </c>
      <c r="M4071">
        <v>42.376869448986099</v>
      </c>
      <c r="N4071">
        <v>1.0536996239656999</v>
      </c>
      <c r="O4071">
        <v>3.17022228852752</v>
      </c>
      <c r="P4071">
        <v>46.802452912833999</v>
      </c>
    </row>
    <row r="4072" spans="1:17" hidden="1" x14ac:dyDescent="0.3">
      <c r="A4072" t="s">
        <v>8306</v>
      </c>
      <c r="B4072" t="s">
        <v>8307</v>
      </c>
      <c r="C4072" t="str">
        <f>IFERROR(VLOOKUP(Table1[[#This Row],[Ticker]],[1]!Table1[[Symbol]:[Industry]],2,FALSE),"-")</f>
        <v>-</v>
      </c>
      <c r="D4072" t="s">
        <v>49</v>
      </c>
      <c r="E4072">
        <v>17.135169491999999</v>
      </c>
      <c r="F4072">
        <v>11.91</v>
      </c>
      <c r="G4072">
        <v>106.947224045784</v>
      </c>
      <c r="H4072">
        <v>5.7201056187457198</v>
      </c>
      <c r="I4072">
        <v>-7.6996570625353398</v>
      </c>
      <c r="J4072">
        <v>6.5263774781642399</v>
      </c>
      <c r="K4072">
        <v>11.3756713765301</v>
      </c>
      <c r="L4072">
        <v>10.275321101835999</v>
      </c>
      <c r="M4072">
        <v>48.937762542793003</v>
      </c>
      <c r="N4072">
        <v>1.2039214979813599</v>
      </c>
      <c r="O4072">
        <v>44.332493702770698</v>
      </c>
      <c r="P4072">
        <v>135.841584158415</v>
      </c>
      <c r="Q4072">
        <v>8.0712200609108997E-2</v>
      </c>
    </row>
    <row r="4073" spans="1:17" hidden="1" x14ac:dyDescent="0.3">
      <c r="A4073" t="s">
        <v>8308</v>
      </c>
      <c r="B4073" t="s">
        <v>3443</v>
      </c>
      <c r="C4073" t="str">
        <f>IFERROR(VLOOKUP(Table1[[#This Row],[Ticker]],[1]!Table1[[Symbol]:[Industry]],2,FALSE),"-")</f>
        <v>-</v>
      </c>
      <c r="D4073" t="s">
        <v>258</v>
      </c>
      <c r="E4073">
        <v>17.124314999999999</v>
      </c>
      <c r="F4073">
        <v>6.85</v>
      </c>
      <c r="G4073">
        <v>11.330036545784401</v>
      </c>
      <c r="H4073">
        <v>-23.491082230212999</v>
      </c>
      <c r="I4073">
        <v>-18.067595542275001</v>
      </c>
      <c r="J4073">
        <v>-3.8479178300517698</v>
      </c>
      <c r="K4073">
        <v>8.1552620740818007</v>
      </c>
      <c r="L4073">
        <v>7.8723752138659604</v>
      </c>
      <c r="M4073">
        <v>16.803573356602801</v>
      </c>
      <c r="N4073">
        <v>1.04684975767366</v>
      </c>
      <c r="O4073">
        <v>82.481751824817493</v>
      </c>
      <c r="P4073">
        <v>47.311827956989198</v>
      </c>
      <c r="Q4073">
        <v>2.6771753718845999E-2</v>
      </c>
    </row>
    <row r="4074" spans="1:17" hidden="1" x14ac:dyDescent="0.3">
      <c r="A4074" t="s">
        <v>8309</v>
      </c>
      <c r="B4074" t="s">
        <v>8310</v>
      </c>
      <c r="C4074" t="str">
        <f>IFERROR(VLOOKUP(Table1[[#This Row],[Ticker]],[1]!Table1[[Symbol]:[Industry]],2,FALSE),"-")</f>
        <v>-</v>
      </c>
      <c r="D4074" t="s">
        <v>476</v>
      </c>
      <c r="E4074">
        <v>17.112154799999999</v>
      </c>
      <c r="F4074">
        <v>6.11</v>
      </c>
      <c r="G4074">
        <v>-32.9426907269428</v>
      </c>
      <c r="H4074">
        <v>16.987073944537499</v>
      </c>
      <c r="I4074">
        <v>-51.1862117203097</v>
      </c>
      <c r="J4074">
        <v>9.8421421100081705</v>
      </c>
      <c r="K4074">
        <v>5.4905363881202698</v>
      </c>
      <c r="L4074">
        <v>5.9832377202891802</v>
      </c>
      <c r="M4074">
        <v>73.848504575550805</v>
      </c>
      <c r="N4074">
        <v>2.40035140509845</v>
      </c>
      <c r="O4074">
        <v>75.122749590834601</v>
      </c>
      <c r="P4074">
        <v>38.863636363636303</v>
      </c>
      <c r="Q4074">
        <v>4.6662473724829998E-2</v>
      </c>
    </row>
    <row r="4075" spans="1:17" hidden="1" x14ac:dyDescent="0.3">
      <c r="A4075" t="s">
        <v>8311</v>
      </c>
      <c r="B4075" t="s">
        <v>8312</v>
      </c>
      <c r="C4075" t="str">
        <f>IFERROR(VLOOKUP(Table1[[#This Row],[Ticker]],[1]!Table1[[Symbol]:[Industry]],2,FALSE),"-")</f>
        <v>-</v>
      </c>
      <c r="D4075" t="s">
        <v>409</v>
      </c>
      <c r="E4075">
        <v>17.095680000000002</v>
      </c>
      <c r="F4075">
        <v>12.72</v>
      </c>
      <c r="G4075">
        <v>-20.719468404710501</v>
      </c>
      <c r="H4075">
        <v>-4.77763193781536</v>
      </c>
      <c r="I4075">
        <v>-11.2648744538396</v>
      </c>
      <c r="J4075">
        <v>-1.0507150328489701</v>
      </c>
      <c r="K4075">
        <v>12.7161193618669</v>
      </c>
      <c r="L4075">
        <v>12.5882334058702</v>
      </c>
      <c r="M4075">
        <v>100</v>
      </c>
      <c r="O4075">
        <v>0</v>
      </c>
      <c r="P4075">
        <v>4.9504950495049496</v>
      </c>
    </row>
    <row r="4076" spans="1:17" hidden="1" x14ac:dyDescent="0.3">
      <c r="A4076" t="s">
        <v>8313</v>
      </c>
      <c r="B4076" t="s">
        <v>8314</v>
      </c>
      <c r="C4076" t="str">
        <f>IFERROR(VLOOKUP(Table1[[#This Row],[Ticker]],[1]!Table1[[Symbol]:[Industry]],2,FALSE),"-")</f>
        <v>-</v>
      </c>
      <c r="D4076" t="s">
        <v>140</v>
      </c>
      <c r="E4076">
        <v>17.087103800000001</v>
      </c>
      <c r="F4076">
        <v>8.7100000000000009</v>
      </c>
      <c r="G4076">
        <v>-39.435941821963802</v>
      </c>
      <c r="H4076">
        <v>-0.77763193781536</v>
      </c>
      <c r="I4076">
        <v>-34.861365681909803</v>
      </c>
      <c r="J4076">
        <v>-6.5052604873944304</v>
      </c>
      <c r="K4076">
        <v>8.0835523275653607</v>
      </c>
      <c r="L4076">
        <v>8.2497418164817091</v>
      </c>
      <c r="M4076">
        <v>65.209093140277901</v>
      </c>
      <c r="N4076">
        <v>2.3866475132604701</v>
      </c>
      <c r="O4076">
        <v>82.548794489092899</v>
      </c>
      <c r="P4076">
        <v>39.36</v>
      </c>
      <c r="Q4076">
        <v>8.0120882474725E-2</v>
      </c>
    </row>
    <row r="4077" spans="1:17" hidden="1" x14ac:dyDescent="0.3">
      <c r="A4077" t="s">
        <v>8315</v>
      </c>
      <c r="B4077" t="s">
        <v>8316</v>
      </c>
      <c r="C4077" t="str">
        <f>IFERROR(VLOOKUP(Table1[[#This Row],[Ticker]],[1]!Table1[[Symbol]:[Industry]],2,FALSE),"-")</f>
        <v>-</v>
      </c>
      <c r="D4077" t="s">
        <v>623</v>
      </c>
      <c r="E4077">
        <v>17.085084119999902</v>
      </c>
      <c r="F4077">
        <v>4.6100000000000003</v>
      </c>
      <c r="G4077">
        <v>-6.8555304645248096</v>
      </c>
      <c r="H4077">
        <v>-9.8528199077401801</v>
      </c>
      <c r="I4077">
        <v>-31.782115833150002</v>
      </c>
      <c r="J4077">
        <v>-7.7050588406123799</v>
      </c>
      <c r="K4077">
        <v>4.8491629418342503</v>
      </c>
      <c r="L4077">
        <v>4.7603672181992396</v>
      </c>
      <c r="M4077">
        <v>36.651548191785302</v>
      </c>
      <c r="N4077">
        <v>1.2658590616739001</v>
      </c>
      <c r="O4077">
        <v>48.590021691973902</v>
      </c>
      <c r="P4077">
        <v>49.675324675324603</v>
      </c>
      <c r="Q4077">
        <v>-3.0972456014532999E-2</v>
      </c>
    </row>
    <row r="4078" spans="1:17" hidden="1" x14ac:dyDescent="0.3">
      <c r="A4078" t="s">
        <v>8317</v>
      </c>
      <c r="B4078" t="s">
        <v>8318</v>
      </c>
      <c r="C4078" t="str">
        <f>IFERROR(VLOOKUP(Table1[[#This Row],[Ticker]],[1]!Table1[[Symbol]:[Industry]],2,FALSE),"-")</f>
        <v>-</v>
      </c>
      <c r="E4078">
        <v>17.0562</v>
      </c>
      <c r="F4078">
        <v>31</v>
      </c>
      <c r="G4078">
        <v>120.912911643977</v>
      </c>
      <c r="H4078">
        <v>22.4564106153761</v>
      </c>
      <c r="I4078">
        <v>62.210223475650999</v>
      </c>
      <c r="J4078">
        <v>11.3975737975383</v>
      </c>
      <c r="K4078">
        <v>24.475734632291498</v>
      </c>
      <c r="L4078">
        <v>20.4872824294597</v>
      </c>
      <c r="M4078">
        <v>94.661172418789903</v>
      </c>
      <c r="N4078">
        <v>1.66247116095059</v>
      </c>
      <c r="O4078">
        <v>1.25806451612904</v>
      </c>
      <c r="P4078">
        <v>184.66483011937501</v>
      </c>
      <c r="Q4078">
        <v>7.6415928709768002E-2</v>
      </c>
    </row>
    <row r="4079" spans="1:17" hidden="1" x14ac:dyDescent="0.3">
      <c r="A4079" t="s">
        <v>8319</v>
      </c>
      <c r="B4079" t="s">
        <v>8320</v>
      </c>
      <c r="C4079" t="str">
        <f>IFERROR(VLOOKUP(Table1[[#This Row],[Ticker]],[1]!Table1[[Symbol]:[Industry]],2,FALSE),"-")</f>
        <v>-</v>
      </c>
      <c r="D4079" t="s">
        <v>713</v>
      </c>
      <c r="E4079">
        <v>17.035611191999902</v>
      </c>
      <c r="F4079">
        <v>25.89</v>
      </c>
      <c r="G4079">
        <v>39.129527315994501</v>
      </c>
      <c r="H4079">
        <v>-6.98547358227672</v>
      </c>
      <c r="I4079">
        <v>24.869314209531801</v>
      </c>
      <c r="J4079">
        <v>-2.0144775617618502</v>
      </c>
      <c r="K4079">
        <v>24.7617386573719</v>
      </c>
      <c r="L4079">
        <v>21.1574809363103</v>
      </c>
      <c r="M4079">
        <v>32.576819102165203</v>
      </c>
      <c r="N4079">
        <v>1.41161703912925</v>
      </c>
      <c r="O4079">
        <v>3.9011201235998398</v>
      </c>
      <c r="P4079">
        <v>69.603668522764494</v>
      </c>
    </row>
    <row r="4080" spans="1:17" hidden="1" x14ac:dyDescent="0.3">
      <c r="A4080" t="s">
        <v>8321</v>
      </c>
      <c r="B4080" t="s">
        <v>8322</v>
      </c>
      <c r="C4080" t="str">
        <f>IFERROR(VLOOKUP(Table1[[#This Row],[Ticker]],[1]!Table1[[Symbol]:[Industry]],2,FALSE),"-")</f>
        <v>-</v>
      </c>
      <c r="E4080">
        <v>17</v>
      </c>
      <c r="F4080">
        <v>17</v>
      </c>
      <c r="G4080">
        <v>-62.23712763332</v>
      </c>
      <c r="H4080">
        <v>-22.604133367748599</v>
      </c>
      <c r="I4080">
        <v>-30.504779441963201</v>
      </c>
      <c r="J4080">
        <v>0.36104967303336399</v>
      </c>
      <c r="K4080">
        <v>18.845699769636798</v>
      </c>
      <c r="L4080">
        <v>21.1495882107147</v>
      </c>
      <c r="M4080">
        <v>42.6149597319382</v>
      </c>
      <c r="N4080">
        <v>0.96483061164351802</v>
      </c>
      <c r="O4080">
        <v>67.058823529411697</v>
      </c>
      <c r="P4080">
        <v>7.8680203045685202</v>
      </c>
      <c r="Q4080">
        <v>6.0660324660872997E-2</v>
      </c>
    </row>
    <row r="4081" spans="1:17" hidden="1" x14ac:dyDescent="0.3">
      <c r="A4081" t="s">
        <v>8323</v>
      </c>
      <c r="B4081" t="s">
        <v>8324</v>
      </c>
      <c r="C4081" t="str">
        <f>IFERROR(VLOOKUP(Table1[[#This Row],[Ticker]],[1]!Table1[[Symbol]:[Industry]],2,FALSE),"-")</f>
        <v>-</v>
      </c>
      <c r="D4081" t="s">
        <v>46</v>
      </c>
      <c r="E4081">
        <v>16.9633827</v>
      </c>
      <c r="F4081">
        <v>40.1</v>
      </c>
      <c r="G4081">
        <v>-68.384249168501199</v>
      </c>
      <c r="H4081">
        <v>-13.847926722395799</v>
      </c>
      <c r="I4081">
        <v>-54.546345458082897</v>
      </c>
      <c r="J4081">
        <v>-4.7722036282871398</v>
      </c>
      <c r="K4081">
        <v>44.535352222312198</v>
      </c>
      <c r="L4081">
        <v>55.859162887157403</v>
      </c>
      <c r="M4081">
        <v>28.1370537366512</v>
      </c>
      <c r="N4081">
        <v>1.3409090909090899</v>
      </c>
      <c r="O4081">
        <v>91.770573566084806</v>
      </c>
      <c r="P4081">
        <v>5.2493438320210002</v>
      </c>
    </row>
    <row r="4082" spans="1:17" hidden="1" x14ac:dyDescent="0.3">
      <c r="A4082" t="s">
        <v>8325</v>
      </c>
      <c r="B4082" t="s">
        <v>8326</v>
      </c>
      <c r="C4082" t="str">
        <f>IFERROR(VLOOKUP(Table1[[#This Row],[Ticker]],[1]!Table1[[Symbol]:[Industry]],2,FALSE),"-")</f>
        <v>-</v>
      </c>
      <c r="D4082" t="s">
        <v>75</v>
      </c>
      <c r="E4082">
        <v>16.950478115999999</v>
      </c>
      <c r="F4082">
        <v>52.52</v>
      </c>
      <c r="G4082">
        <v>331.42316100183302</v>
      </c>
      <c r="H4082">
        <v>3.33211185883584</v>
      </c>
      <c r="I4082">
        <v>70.717107528142293</v>
      </c>
      <c r="J4082">
        <v>-8.4145871158221794</v>
      </c>
      <c r="K4082">
        <v>51.987186274336999</v>
      </c>
      <c r="L4082">
        <v>40.000250805421203</v>
      </c>
      <c r="M4082">
        <v>33.770728953901298</v>
      </c>
      <c r="N4082">
        <v>0.61840265088105295</v>
      </c>
      <c r="O4082">
        <v>26.218583396801201</v>
      </c>
      <c r="P4082">
        <v>414.90196078431302</v>
      </c>
      <c r="Q4082">
        <v>0.12689498663184001</v>
      </c>
    </row>
    <row r="4083" spans="1:17" hidden="1" x14ac:dyDescent="0.3">
      <c r="A4083" t="s">
        <v>8327</v>
      </c>
      <c r="B4083" t="s">
        <v>8328</v>
      </c>
      <c r="C4083" t="str">
        <f>IFERROR(VLOOKUP(Table1[[#This Row],[Ticker]],[1]!Table1[[Symbol]:[Industry]],2,FALSE),"-")</f>
        <v>-</v>
      </c>
      <c r="D4083" t="s">
        <v>130</v>
      </c>
      <c r="E4083">
        <v>16.931999999999999</v>
      </c>
      <c r="F4083">
        <v>25.5</v>
      </c>
      <c r="G4083">
        <v>-23.669963454215502</v>
      </c>
      <c r="H4083">
        <v>-8.7776319378153609</v>
      </c>
      <c r="I4083">
        <v>-34.5038870968258</v>
      </c>
      <c r="J4083">
        <v>2.5315033529947701</v>
      </c>
      <c r="K4083">
        <v>25.275347253179898</v>
      </c>
      <c r="L4083">
        <v>26.572749826849002</v>
      </c>
      <c r="M4083">
        <v>57.181466963115497</v>
      </c>
      <c r="N4083">
        <v>1.99311123881337</v>
      </c>
      <c r="O4083">
        <v>60.7843137254902</v>
      </c>
      <c r="P4083">
        <v>24.877571008814801</v>
      </c>
      <c r="Q4083">
        <v>7.2633743071715995E-2</v>
      </c>
    </row>
    <row r="4084" spans="1:17" hidden="1" x14ac:dyDescent="0.3">
      <c r="A4084" t="s">
        <v>8329</v>
      </c>
      <c r="B4084" t="s">
        <v>8330</v>
      </c>
      <c r="C4084" t="str">
        <f>IFERROR(VLOOKUP(Table1[[#This Row],[Ticker]],[1]!Table1[[Symbol]:[Industry]],2,FALSE),"-")</f>
        <v>-</v>
      </c>
      <c r="D4084" t="s">
        <v>557</v>
      </c>
      <c r="E4084">
        <v>16.927050000000001</v>
      </c>
      <c r="F4084">
        <v>98.7</v>
      </c>
      <c r="G4084">
        <v>23.875491091238999</v>
      </c>
      <c r="H4084">
        <v>3.2435126266525698</v>
      </c>
      <c r="I4084">
        <v>-5.1358421957751696</v>
      </c>
      <c r="J4084">
        <v>-4.7885542545591697</v>
      </c>
      <c r="K4084">
        <v>93.560959910711205</v>
      </c>
      <c r="L4084">
        <v>93.253972899987701</v>
      </c>
      <c r="M4084">
        <v>65.445393238045298</v>
      </c>
      <c r="N4084">
        <v>1.0084236703385201</v>
      </c>
      <c r="O4084">
        <v>13.971631205673701</v>
      </c>
      <c r="P4084">
        <v>51.846153846153797</v>
      </c>
      <c r="Q4084">
        <v>0.100064963844015</v>
      </c>
    </row>
    <row r="4085" spans="1:17" hidden="1" x14ac:dyDescent="0.3">
      <c r="A4085" t="s">
        <v>8331</v>
      </c>
      <c r="B4085" t="s">
        <v>8332</v>
      </c>
      <c r="C4085" t="str">
        <f>IFERROR(VLOOKUP(Table1[[#This Row],[Ticker]],[1]!Table1[[Symbol]:[Industry]],2,FALSE),"-")</f>
        <v>-</v>
      </c>
      <c r="D4085" t="s">
        <v>901</v>
      </c>
      <c r="E4085">
        <v>16.913312000000001</v>
      </c>
      <c r="F4085">
        <v>1.0900000000000001</v>
      </c>
      <c r="G4085">
        <v>92.330036545784395</v>
      </c>
      <c r="H4085">
        <v>37.7223680621846</v>
      </c>
      <c r="I4085">
        <v>3.4719676514234701</v>
      </c>
      <c r="J4085">
        <v>-1.92028025024028</v>
      </c>
      <c r="K4085">
        <v>0.87590032596822398</v>
      </c>
      <c r="L4085">
        <v>0.76848647645891099</v>
      </c>
      <c r="M4085">
        <v>56.678133477731997</v>
      </c>
      <c r="N4085">
        <v>3.1726076555023899</v>
      </c>
      <c r="O4085">
        <v>21.100917431192599</v>
      </c>
      <c r="P4085">
        <v>136.95652173913001</v>
      </c>
      <c r="Q4085">
        <v>1.1730978894688E-2</v>
      </c>
    </row>
    <row r="4086" spans="1:17" hidden="1" x14ac:dyDescent="0.3">
      <c r="A4086" t="s">
        <v>8333</v>
      </c>
      <c r="B4086" t="s">
        <v>8334</v>
      </c>
      <c r="C4086" t="str">
        <f>IFERROR(VLOOKUP(Table1[[#This Row],[Ticker]],[1]!Table1[[Symbol]:[Industry]],2,FALSE),"-")</f>
        <v>-</v>
      </c>
      <c r="D4086" t="s">
        <v>409</v>
      </c>
      <c r="E4086">
        <v>16.911000000000001</v>
      </c>
      <c r="F4086">
        <v>56.37</v>
      </c>
      <c r="G4086">
        <v>109.69538101342501</v>
      </c>
      <c r="H4086">
        <v>28.307869920920702</v>
      </c>
      <c r="I4086">
        <v>22.789822335696499</v>
      </c>
      <c r="J4086">
        <v>-15.130715032848901</v>
      </c>
      <c r="K4086">
        <v>47.610283060473201</v>
      </c>
      <c r="L4086">
        <v>38.674528485636699</v>
      </c>
      <c r="M4086">
        <v>54.830399033467899</v>
      </c>
      <c r="N4086">
        <v>0.93917040052886103</v>
      </c>
      <c r="O4086">
        <v>11.3180769913074</v>
      </c>
      <c r="P4086">
        <v>153.46223021582699</v>
      </c>
      <c r="Q4086">
        <v>0.12708317127735599</v>
      </c>
    </row>
    <row r="4087" spans="1:17" hidden="1" x14ac:dyDescent="0.3">
      <c r="A4087" t="s">
        <v>8335</v>
      </c>
      <c r="B4087" t="s">
        <v>8336</v>
      </c>
      <c r="C4087" t="str">
        <f>IFERROR(VLOOKUP(Table1[[#This Row],[Ticker]],[1]!Table1[[Symbol]:[Industry]],2,FALSE),"-")</f>
        <v>-</v>
      </c>
      <c r="D4087" t="s">
        <v>901</v>
      </c>
      <c r="E4087">
        <v>16.8550109</v>
      </c>
      <c r="F4087">
        <v>17.989999999999998</v>
      </c>
      <c r="G4087">
        <v>136.193209762669</v>
      </c>
      <c r="H4087">
        <v>-6.77763193781536</v>
      </c>
      <c r="I4087">
        <v>29.943916754951399</v>
      </c>
      <c r="J4087">
        <v>-7.17099177579734</v>
      </c>
      <c r="K4087">
        <v>16.975103904009099</v>
      </c>
      <c r="L4087">
        <v>13.1659318622158</v>
      </c>
      <c r="M4087">
        <v>38.731281948343003</v>
      </c>
      <c r="N4087">
        <v>0.42703759970079103</v>
      </c>
      <c r="O4087">
        <v>17.843246247915499</v>
      </c>
      <c r="P4087">
        <v>222.98025134649899</v>
      </c>
      <c r="Q4087">
        <v>0.166144166433082</v>
      </c>
    </row>
    <row r="4088" spans="1:17" hidden="1" x14ac:dyDescent="0.3">
      <c r="A4088" t="s">
        <v>8337</v>
      </c>
      <c r="B4088" t="s">
        <v>8338</v>
      </c>
      <c r="C4088" t="str">
        <f>IFERROR(VLOOKUP(Table1[[#This Row],[Ticker]],[1]!Table1[[Symbol]:[Industry]],2,FALSE),"-")</f>
        <v>-</v>
      </c>
      <c r="D4088" t="s">
        <v>258</v>
      </c>
      <c r="E4088">
        <v>16.840128</v>
      </c>
      <c r="F4088">
        <v>50.48</v>
      </c>
      <c r="G4088">
        <v>-8.1105782655802408</v>
      </c>
      <c r="H4088">
        <v>-5.5671056220258901</v>
      </c>
      <c r="I4088">
        <v>-14.131913129999001</v>
      </c>
      <c r="J4088">
        <v>-4.8583695961463302</v>
      </c>
      <c r="K4088">
        <v>50.493974105147501</v>
      </c>
      <c r="L4088">
        <v>50.332622375380197</v>
      </c>
      <c r="M4088">
        <v>54.787138099302901</v>
      </c>
      <c r="N4088">
        <v>0.84399639593576203</v>
      </c>
      <c r="O4088">
        <v>34.013470681458003</v>
      </c>
      <c r="P4088">
        <v>30.439276485788099</v>
      </c>
      <c r="Q4088">
        <v>3.0030333390031999E-2</v>
      </c>
    </row>
    <row r="4089" spans="1:17" hidden="1" x14ac:dyDescent="0.3">
      <c r="A4089" t="s">
        <v>8339</v>
      </c>
      <c r="B4089" t="s">
        <v>8340</v>
      </c>
      <c r="C4089" t="str">
        <f>IFERROR(VLOOKUP(Table1[[#This Row],[Ticker]],[1]!Table1[[Symbol]:[Industry]],2,FALSE),"-")</f>
        <v>-</v>
      </c>
      <c r="D4089" t="s">
        <v>384</v>
      </c>
      <c r="E4089">
        <v>16.807418034000001</v>
      </c>
      <c r="F4089">
        <v>3.83</v>
      </c>
      <c r="G4089">
        <v>-88.120943846372398</v>
      </c>
      <c r="H4089">
        <v>-15.7532416939129</v>
      </c>
      <c r="I4089">
        <v>-76.7603699493352</v>
      </c>
      <c r="J4089">
        <v>19.0150744408352</v>
      </c>
      <c r="K4089">
        <v>4.3511244014019903</v>
      </c>
      <c r="L4089">
        <v>8.8145333917672293</v>
      </c>
      <c r="M4089">
        <v>71.927166552286906</v>
      </c>
      <c r="N4089">
        <v>1.4918407144830099</v>
      </c>
      <c r="O4089">
        <v>265.53524804177499</v>
      </c>
      <c r="P4089">
        <v>31.164383561643799</v>
      </c>
      <c r="Q4089">
        <v>-0.20801398525943601</v>
      </c>
    </row>
    <row r="4090" spans="1:17" hidden="1" x14ac:dyDescent="0.3">
      <c r="A4090" t="s">
        <v>8341</v>
      </c>
      <c r="B4090" t="s">
        <v>8342</v>
      </c>
      <c r="C4090" t="str">
        <f>IFERROR(VLOOKUP(Table1[[#This Row],[Ticker]],[1]!Table1[[Symbol]:[Industry]],2,FALSE),"-")</f>
        <v>-</v>
      </c>
      <c r="D4090" t="s">
        <v>62</v>
      </c>
      <c r="E4090">
        <v>16.76542662</v>
      </c>
      <c r="F4090">
        <v>41.7</v>
      </c>
      <c r="G4090">
        <v>-64.571062355314396</v>
      </c>
      <c r="H4090">
        <v>-5.6099743872802703</v>
      </c>
      <c r="I4090">
        <v>-30.1364697845789</v>
      </c>
      <c r="J4090">
        <v>-4.5229372550712004</v>
      </c>
      <c r="K4090">
        <v>43.484432415566097</v>
      </c>
      <c r="M4090">
        <v>33.418275401782097</v>
      </c>
      <c r="N4090">
        <v>0.89756944444444398</v>
      </c>
      <c r="O4090">
        <v>98.800959232613906</v>
      </c>
      <c r="P4090">
        <v>25.981873111782399</v>
      </c>
    </row>
    <row r="4091" spans="1:17" hidden="1" x14ac:dyDescent="0.3">
      <c r="A4091" t="s">
        <v>8343</v>
      </c>
      <c r="B4091" t="s">
        <v>8344</v>
      </c>
      <c r="C4091" t="str">
        <f>IFERROR(VLOOKUP(Table1[[#This Row],[Ticker]],[1]!Table1[[Symbol]:[Industry]],2,FALSE),"-")</f>
        <v>-</v>
      </c>
      <c r="D4091" t="s">
        <v>258</v>
      </c>
      <c r="E4091">
        <v>16.735286069999901</v>
      </c>
      <c r="F4091">
        <v>5.51</v>
      </c>
      <c r="G4091">
        <v>94.730036545784401</v>
      </c>
      <c r="H4091">
        <v>40.604953814163501</v>
      </c>
      <c r="I4091">
        <v>23.125369448599301</v>
      </c>
      <c r="J4091">
        <v>8.7102411424498296</v>
      </c>
      <c r="K4091">
        <v>4.0438788542211297</v>
      </c>
      <c r="L4091">
        <v>3.4215867298073301</v>
      </c>
      <c r="M4091">
        <v>73.380446648512006</v>
      </c>
      <c r="N4091">
        <v>1.7509186597208</v>
      </c>
      <c r="O4091">
        <v>5.26315789473683</v>
      </c>
      <c r="P4091">
        <v>197.83783783783699</v>
      </c>
      <c r="Q4091">
        <v>6.3316753444290996E-2</v>
      </c>
    </row>
    <row r="4092" spans="1:17" hidden="1" x14ac:dyDescent="0.3">
      <c r="A4092" t="s">
        <v>8345</v>
      </c>
      <c r="B4092" t="s">
        <v>8346</v>
      </c>
      <c r="C4092" t="str">
        <f>IFERROR(VLOOKUP(Table1[[#This Row],[Ticker]],[1]!Table1[[Symbol]:[Industry]],2,FALSE),"-")</f>
        <v>-</v>
      </c>
      <c r="D4092" t="s">
        <v>114</v>
      </c>
      <c r="E4092">
        <v>16.632000000000001</v>
      </c>
      <c r="F4092">
        <v>18.899999999999999</v>
      </c>
      <c r="G4092">
        <v>3.7820913403049898</v>
      </c>
      <c r="H4092">
        <v>-13.420799489722601</v>
      </c>
      <c r="I4092">
        <v>-56.323013988723403</v>
      </c>
      <c r="J4092">
        <v>-10.740452503016</v>
      </c>
      <c r="K4092">
        <v>21.409563062275801</v>
      </c>
      <c r="L4092">
        <v>22.4483463701422</v>
      </c>
      <c r="M4092">
        <v>18.2635074444695</v>
      </c>
      <c r="N4092">
        <v>0.19888458158215799</v>
      </c>
      <c r="O4092">
        <v>95.132275132275097</v>
      </c>
      <c r="P4092">
        <v>30.344827586206801</v>
      </c>
      <c r="Q4092">
        <v>1.4207162448839E-2</v>
      </c>
    </row>
    <row r="4093" spans="1:17" hidden="1" x14ac:dyDescent="0.3">
      <c r="A4093" t="s">
        <v>8347</v>
      </c>
      <c r="B4093" t="s">
        <v>8348</v>
      </c>
      <c r="C4093" t="str">
        <f>IFERROR(VLOOKUP(Table1[[#This Row],[Ticker]],[1]!Table1[[Symbol]:[Industry]],2,FALSE),"-")</f>
        <v>-</v>
      </c>
      <c r="D4093" t="s">
        <v>338</v>
      </c>
      <c r="E4093">
        <v>16.585605000000001</v>
      </c>
      <c r="F4093">
        <v>30</v>
      </c>
      <c r="G4093">
        <v>83.681048409008397</v>
      </c>
      <c r="H4093">
        <v>-7.7510278689577703</v>
      </c>
      <c r="I4093">
        <v>88.601881042496004</v>
      </c>
      <c r="J4093">
        <v>-4.1757150328489701</v>
      </c>
      <c r="K4093">
        <v>29.6258918154013</v>
      </c>
      <c r="L4093">
        <v>23.253396338865301</v>
      </c>
      <c r="M4093">
        <v>31.5088795251907</v>
      </c>
      <c r="N4093">
        <v>0.75350396572865397</v>
      </c>
      <c r="O4093">
        <v>8.9666666666666508</v>
      </c>
      <c r="P4093">
        <v>140</v>
      </c>
      <c r="Q4093">
        <v>0.122587739482688</v>
      </c>
    </row>
    <row r="4094" spans="1:17" hidden="1" x14ac:dyDescent="0.3">
      <c r="A4094" t="s">
        <v>8349</v>
      </c>
      <c r="B4094" t="s">
        <v>8350</v>
      </c>
      <c r="C4094" t="str">
        <f>IFERROR(VLOOKUP(Table1[[#This Row],[Ticker]],[1]!Table1[[Symbol]:[Industry]],2,FALSE),"-")</f>
        <v>-</v>
      </c>
      <c r="D4094" t="s">
        <v>97</v>
      </c>
      <c r="E4094">
        <v>16.5677561</v>
      </c>
      <c r="F4094">
        <v>4.01</v>
      </c>
      <c r="G4094">
        <v>-54.858219067341601</v>
      </c>
      <c r="H4094">
        <v>-2.1460529904469401</v>
      </c>
      <c r="I4094">
        <v>-32.637423473447498</v>
      </c>
      <c r="J4094">
        <v>-4.7544187365526804</v>
      </c>
      <c r="K4094">
        <v>3.91446333854369</v>
      </c>
      <c r="L4094">
        <v>4.2034150276545397</v>
      </c>
      <c r="M4094">
        <v>52.5645504363412</v>
      </c>
      <c r="N4094">
        <v>2.1700370881011599</v>
      </c>
      <c r="O4094">
        <v>54.364089775561098</v>
      </c>
      <c r="P4094">
        <v>22.629969418960201</v>
      </c>
      <c r="Q4094">
        <v>1.8996406312597001E-2</v>
      </c>
    </row>
    <row r="4095" spans="1:17" hidden="1" x14ac:dyDescent="0.3">
      <c r="A4095" t="s">
        <v>8351</v>
      </c>
      <c r="B4095" t="s">
        <v>8352</v>
      </c>
      <c r="C4095" t="str">
        <f>IFERROR(VLOOKUP(Table1[[#This Row],[Ticker]],[1]!Table1[[Symbol]:[Industry]],2,FALSE),"-")</f>
        <v>-</v>
      </c>
      <c r="E4095">
        <v>16.553546060999999</v>
      </c>
      <c r="F4095">
        <v>31.07</v>
      </c>
      <c r="G4095">
        <v>125.502227329939</v>
      </c>
      <c r="H4095">
        <v>-22.350523978792499</v>
      </c>
      <c r="I4095">
        <v>19.446105773337401</v>
      </c>
      <c r="J4095">
        <v>-3.8990122464712602</v>
      </c>
      <c r="K4095">
        <v>28.0960995129286</v>
      </c>
      <c r="L4095">
        <v>22.756897979535701</v>
      </c>
      <c r="M4095">
        <v>44.349765649161398</v>
      </c>
      <c r="N4095">
        <v>0.31084381172900699</v>
      </c>
      <c r="O4095">
        <v>26.166720308979698</v>
      </c>
      <c r="P4095">
        <v>162.194092827004</v>
      </c>
      <c r="Q4095">
        <v>6.1224756962762E-2</v>
      </c>
    </row>
    <row r="4096" spans="1:17" hidden="1" x14ac:dyDescent="0.3">
      <c r="A4096" t="s">
        <v>8353</v>
      </c>
      <c r="B4096" t="s">
        <v>8354</v>
      </c>
      <c r="C4096" t="str">
        <f>IFERROR(VLOOKUP(Table1[[#This Row],[Ticker]],[1]!Table1[[Symbol]:[Industry]],2,FALSE),"-")</f>
        <v>-</v>
      </c>
      <c r="D4096" t="s">
        <v>75</v>
      </c>
      <c r="E4096">
        <v>16.542359999999999</v>
      </c>
      <c r="F4096">
        <v>2.89</v>
      </c>
      <c r="G4096">
        <v>-12.3366301208822</v>
      </c>
      <c r="H4096">
        <v>31.966554108696201</v>
      </c>
      <c r="I4096">
        <v>-39.730220988493102</v>
      </c>
      <c r="J4096">
        <v>-2.3929969120436101</v>
      </c>
      <c r="K4096">
        <v>2.4315226382503901</v>
      </c>
      <c r="L4096">
        <v>2.44426293093689</v>
      </c>
      <c r="M4096">
        <v>64.506599800795399</v>
      </c>
      <c r="N4096">
        <v>1.73091489093086</v>
      </c>
      <c r="O4096">
        <v>62.629757785467099</v>
      </c>
      <c r="P4096">
        <v>125.78125</v>
      </c>
      <c r="Q4096">
        <v>-6.6040135497392002E-2</v>
      </c>
    </row>
    <row r="4097" spans="1:17" hidden="1" x14ac:dyDescent="0.3">
      <c r="A4097" t="s">
        <v>8355</v>
      </c>
      <c r="B4097" t="s">
        <v>8356</v>
      </c>
      <c r="C4097" t="str">
        <f>IFERROR(VLOOKUP(Table1[[#This Row],[Ticker]],[1]!Table1[[Symbol]:[Industry]],2,FALSE),"-")</f>
        <v>-</v>
      </c>
      <c r="D4097" t="s">
        <v>1726</v>
      </c>
      <c r="E4097">
        <v>16.515899999999998</v>
      </c>
      <c r="F4097">
        <v>20.39</v>
      </c>
      <c r="G4097">
        <v>-0.50114823015169496</v>
      </c>
      <c r="H4097">
        <v>-1.7796644581405601</v>
      </c>
      <c r="I4097">
        <v>-18.1598516227894</v>
      </c>
      <c r="J4097">
        <v>-4.4809198923058497</v>
      </c>
      <c r="K4097">
        <v>19.661467921784698</v>
      </c>
      <c r="L4097">
        <v>19.200217710724999</v>
      </c>
      <c r="M4097">
        <v>59.274256218725199</v>
      </c>
      <c r="N4097">
        <v>1.3724163541888399</v>
      </c>
      <c r="O4097">
        <v>13.1927415399705</v>
      </c>
      <c r="P4097">
        <v>33.7049180327868</v>
      </c>
      <c r="Q4097">
        <v>-9.8310802836410003E-3</v>
      </c>
    </row>
    <row r="4098" spans="1:17" hidden="1" x14ac:dyDescent="0.3">
      <c r="A4098" t="s">
        <v>8357</v>
      </c>
      <c r="B4098" t="s">
        <v>8358</v>
      </c>
      <c r="C4098" t="str">
        <f>IFERROR(VLOOKUP(Table1[[#This Row],[Ticker]],[1]!Table1[[Symbol]:[Industry]],2,FALSE),"-")</f>
        <v>-</v>
      </c>
      <c r="E4098">
        <v>16.463999999999999</v>
      </c>
      <c r="F4098">
        <v>29.4</v>
      </c>
      <c r="G4098">
        <v>7.7238659468733797</v>
      </c>
      <c r="H4098">
        <v>-30.158342597713801</v>
      </c>
      <c r="I4098">
        <v>-3.3749661969589599</v>
      </c>
      <c r="J4098">
        <v>-0.81205154836210403</v>
      </c>
      <c r="K4098">
        <v>31.443206614964499</v>
      </c>
      <c r="L4098">
        <v>27.686921912043498</v>
      </c>
      <c r="M4098">
        <v>37.438843946782796</v>
      </c>
      <c r="N4098">
        <v>0.15373747752375999</v>
      </c>
      <c r="O4098">
        <v>43.741496598639401</v>
      </c>
      <c r="P4098">
        <v>45.400593471809998</v>
      </c>
      <c r="Q4098">
        <v>0.108569072734284</v>
      </c>
    </row>
    <row r="4099" spans="1:17" hidden="1" x14ac:dyDescent="0.3">
      <c r="A4099" t="s">
        <v>8359</v>
      </c>
      <c r="B4099" t="s">
        <v>8360</v>
      </c>
      <c r="C4099" t="str">
        <f>IFERROR(VLOOKUP(Table1[[#This Row],[Ticker]],[1]!Table1[[Symbol]:[Industry]],2,FALSE),"-")</f>
        <v>-</v>
      </c>
      <c r="D4099" t="s">
        <v>557</v>
      </c>
      <c r="E4099">
        <v>16.4582455</v>
      </c>
      <c r="F4099">
        <v>16.13</v>
      </c>
      <c r="G4099">
        <v>0.93914172631819404</v>
      </c>
      <c r="H4099">
        <v>-8.7211281120354798</v>
      </c>
      <c r="I4099">
        <v>-18.9879865819861</v>
      </c>
      <c r="J4099">
        <v>-4.5397747608205901</v>
      </c>
      <c r="K4099">
        <v>17.074742925502399</v>
      </c>
      <c r="L4099">
        <v>18.174055120770198</v>
      </c>
      <c r="M4099">
        <v>43.939982042836498</v>
      </c>
      <c r="N4099">
        <v>0.33269383813145298</v>
      </c>
      <c r="O4099">
        <v>64.290142591444507</v>
      </c>
      <c r="P4099">
        <v>35.3187919463087</v>
      </c>
      <c r="Q4099">
        <v>-6.2070748006896E-2</v>
      </c>
    </row>
    <row r="4100" spans="1:17" hidden="1" x14ac:dyDescent="0.3">
      <c r="A4100" t="s">
        <v>8361</v>
      </c>
      <c r="B4100" t="s">
        <v>8362</v>
      </c>
      <c r="C4100" t="str">
        <f>IFERROR(VLOOKUP(Table1[[#This Row],[Ticker]],[1]!Table1[[Symbol]:[Industry]],2,FALSE),"-")</f>
        <v>-</v>
      </c>
      <c r="E4100">
        <v>16.449435999999999</v>
      </c>
      <c r="F4100">
        <v>23.6</v>
      </c>
      <c r="G4100">
        <v>40.527219644375997</v>
      </c>
      <c r="H4100">
        <v>-2.4583959214442701</v>
      </c>
      <c r="I4100">
        <v>27.558654957925</v>
      </c>
      <c r="J4100">
        <v>-4.48419142769876</v>
      </c>
      <c r="K4100">
        <v>22.436430721629399</v>
      </c>
      <c r="L4100">
        <v>19.685745216185001</v>
      </c>
      <c r="M4100">
        <v>58.487837396012999</v>
      </c>
      <c r="N4100">
        <v>0.80396024498158203</v>
      </c>
      <c r="O4100">
        <v>24.110169491525401</v>
      </c>
      <c r="P4100">
        <v>102.401372212692</v>
      </c>
      <c r="Q4100">
        <v>7.3628405361296001E-2</v>
      </c>
    </row>
    <row r="4101" spans="1:17" hidden="1" x14ac:dyDescent="0.3">
      <c r="A4101" t="s">
        <v>8363</v>
      </c>
      <c r="B4101" t="s">
        <v>8364</v>
      </c>
      <c r="C4101" t="str">
        <f>IFERROR(VLOOKUP(Table1[[#This Row],[Ticker]],[1]!Table1[[Symbol]:[Industry]],2,FALSE),"-")</f>
        <v>-</v>
      </c>
      <c r="E4101">
        <v>16.440021000000002</v>
      </c>
      <c r="F4101">
        <v>29.51</v>
      </c>
      <c r="G4101">
        <v>-70.706283066806293</v>
      </c>
      <c r="H4101">
        <v>9.6769828600488701</v>
      </c>
      <c r="I4101">
        <v>-52.2448744538396</v>
      </c>
      <c r="J4101">
        <v>2.4320435878406799</v>
      </c>
      <c r="K4101">
        <v>29.040713321277401</v>
      </c>
      <c r="L4101">
        <v>39.478771551298003</v>
      </c>
      <c r="M4101">
        <v>53.263868895981901</v>
      </c>
      <c r="N4101">
        <v>2.0326259106746898</v>
      </c>
      <c r="O4101">
        <v>236.93663165028801</v>
      </c>
      <c r="P4101">
        <v>27.362969356927</v>
      </c>
    </row>
    <row r="4102" spans="1:17" hidden="1" x14ac:dyDescent="0.3">
      <c r="A4102" t="s">
        <v>8365</v>
      </c>
      <c r="B4102" t="s">
        <v>8366</v>
      </c>
      <c r="C4102" t="str">
        <f>IFERROR(VLOOKUP(Table1[[#This Row],[Ticker]],[1]!Table1[[Symbol]:[Industry]],2,FALSE),"-")</f>
        <v>-</v>
      </c>
      <c r="D4102" t="s">
        <v>557</v>
      </c>
      <c r="E4102">
        <v>16.403144000000001</v>
      </c>
      <c r="F4102">
        <v>4.88</v>
      </c>
      <c r="G4102">
        <v>603.77697227074702</v>
      </c>
      <c r="H4102">
        <v>88.649988694464099</v>
      </c>
      <c r="I4102">
        <v>137.460915556353</v>
      </c>
      <c r="J4102">
        <v>20.2641819147116</v>
      </c>
      <c r="K4102">
        <v>2.9460033040257101</v>
      </c>
      <c r="L4102">
        <v>2.14192397164111</v>
      </c>
      <c r="M4102">
        <v>98.768524889811701</v>
      </c>
      <c r="N4102">
        <v>2.2523316050903999</v>
      </c>
      <c r="O4102">
        <v>0</v>
      </c>
      <c r="P4102">
        <v>812.14953271028003</v>
      </c>
      <c r="Q4102">
        <v>7.7375774261064997E-2</v>
      </c>
    </row>
    <row r="4103" spans="1:17" hidden="1" x14ac:dyDescent="0.3">
      <c r="A4103" t="s">
        <v>8367</v>
      </c>
      <c r="B4103" t="s">
        <v>8368</v>
      </c>
      <c r="C4103" t="str">
        <f>IFERROR(VLOOKUP(Table1[[#This Row],[Ticker]],[1]!Table1[[Symbol]:[Industry]],2,FALSE),"-")</f>
        <v>-</v>
      </c>
      <c r="D4103" t="s">
        <v>713</v>
      </c>
      <c r="E4103">
        <v>16.390346701999999</v>
      </c>
      <c r="F4103">
        <v>116.55</v>
      </c>
      <c r="G4103">
        <v>10.5024865983606</v>
      </c>
      <c r="H4103">
        <v>-3.0385015030327498</v>
      </c>
      <c r="I4103">
        <v>7.62730141069156</v>
      </c>
      <c r="J4103">
        <v>1.4729442731447</v>
      </c>
      <c r="K4103">
        <v>111.238007371573</v>
      </c>
      <c r="L4103">
        <v>100.867397125837</v>
      </c>
      <c r="M4103">
        <v>36.790095614213499</v>
      </c>
      <c r="N4103">
        <v>1.19729098028585</v>
      </c>
      <c r="O4103">
        <v>14.1141141141141</v>
      </c>
      <c r="P4103">
        <v>42.568807339449499</v>
      </c>
    </row>
    <row r="4104" spans="1:17" hidden="1" x14ac:dyDescent="0.3">
      <c r="A4104" t="s">
        <v>8369</v>
      </c>
      <c r="B4104" t="s">
        <v>8370</v>
      </c>
      <c r="C4104" t="str">
        <f>IFERROR(VLOOKUP(Table1[[#This Row],[Ticker]],[1]!Table1[[Symbol]:[Industry]],2,FALSE),"-")</f>
        <v>-</v>
      </c>
      <c r="D4104" t="s">
        <v>901</v>
      </c>
      <c r="E4104">
        <v>16.361999999999998</v>
      </c>
      <c r="F4104">
        <v>5</v>
      </c>
      <c r="G4104">
        <v>-58.193580188358503</v>
      </c>
      <c r="H4104">
        <v>-19.41989483299</v>
      </c>
      <c r="I4104">
        <v>-52.921817277643598</v>
      </c>
      <c r="J4104">
        <v>-5.5199887758657402</v>
      </c>
      <c r="K4104">
        <v>5.8436064811356196</v>
      </c>
      <c r="L4104">
        <v>11.682031833939099</v>
      </c>
      <c r="M4104">
        <v>16.499608775813201</v>
      </c>
      <c r="N4104">
        <v>2.0716877779055198</v>
      </c>
      <c r="O4104">
        <v>81.8</v>
      </c>
      <c r="P4104">
        <v>0.80645161290322498</v>
      </c>
      <c r="Q4104">
        <v>-0.11595114651925301</v>
      </c>
    </row>
    <row r="4105" spans="1:17" hidden="1" x14ac:dyDescent="0.3">
      <c r="A4105" t="s">
        <v>8371</v>
      </c>
      <c r="B4105" t="s">
        <v>8372</v>
      </c>
      <c r="C4105" t="str">
        <f>IFERROR(VLOOKUP(Table1[[#This Row],[Ticker]],[1]!Table1[[Symbol]:[Industry]],2,FALSE),"-")</f>
        <v>-</v>
      </c>
      <c r="D4105" t="s">
        <v>476</v>
      </c>
      <c r="E4105">
        <v>16.30928012</v>
      </c>
      <c r="F4105">
        <v>13.16</v>
      </c>
      <c r="G4105">
        <v>-6.0335998178519104</v>
      </c>
      <c r="H4105">
        <v>-5.3327469259200404</v>
      </c>
      <c r="I4105">
        <v>-10.0341052230704</v>
      </c>
      <c r="J4105">
        <v>3.88652346087486</v>
      </c>
      <c r="K4105">
        <v>12.3994599673174</v>
      </c>
      <c r="L4105">
        <v>12.396328095227</v>
      </c>
      <c r="M4105">
        <v>78.204712717810096</v>
      </c>
      <c r="N4105">
        <v>1.1688311688311599</v>
      </c>
      <c r="O4105">
        <v>14.741641337386</v>
      </c>
      <c r="P4105">
        <v>49.545454545454497</v>
      </c>
    </row>
    <row r="4106" spans="1:17" hidden="1" x14ac:dyDescent="0.3">
      <c r="A4106" t="s">
        <v>8373</v>
      </c>
      <c r="B4106" t="s">
        <v>8374</v>
      </c>
      <c r="C4106" t="str">
        <f>IFERROR(VLOOKUP(Table1[[#This Row],[Ticker]],[1]!Table1[[Symbol]:[Industry]],2,FALSE),"-")</f>
        <v>-</v>
      </c>
      <c r="D4106" t="s">
        <v>62</v>
      </c>
      <c r="E4106">
        <v>16.236000000000001</v>
      </c>
      <c r="F4106">
        <v>36.9</v>
      </c>
      <c r="G4106">
        <v>24.9422814437436</v>
      </c>
      <c r="H4106">
        <v>19.8296979051165</v>
      </c>
      <c r="I4106">
        <v>-6.3459094268280403</v>
      </c>
      <c r="J4106">
        <v>14.110575289731599</v>
      </c>
      <c r="K4106">
        <v>30.759449699083799</v>
      </c>
      <c r="L4106">
        <v>29.747171350599999</v>
      </c>
      <c r="M4106">
        <v>89.758697313833594</v>
      </c>
      <c r="N4106">
        <v>1.97621752787731</v>
      </c>
      <c r="O4106">
        <v>12.384823848238399</v>
      </c>
      <c r="P4106">
        <v>83.582089552238699</v>
      </c>
      <c r="Q4106">
        <v>0.11365830061766199</v>
      </c>
    </row>
    <row r="4107" spans="1:17" hidden="1" x14ac:dyDescent="0.3">
      <c r="A4107" t="s">
        <v>8375</v>
      </c>
      <c r="B4107" t="s">
        <v>8376</v>
      </c>
      <c r="C4107" t="str">
        <f>IFERROR(VLOOKUP(Table1[[#This Row],[Ticker]],[1]!Table1[[Symbol]:[Industry]],2,FALSE),"-")</f>
        <v>-</v>
      </c>
      <c r="D4107" t="s">
        <v>609</v>
      </c>
      <c r="E4107">
        <v>16.2288</v>
      </c>
      <c r="F4107">
        <v>14.35</v>
      </c>
      <c r="G4107">
        <v>80.804856689669293</v>
      </c>
      <c r="H4107">
        <v>-20.262265507555298</v>
      </c>
      <c r="I4107">
        <v>30.814333466952299</v>
      </c>
      <c r="J4107">
        <v>-0.69983783986651704</v>
      </c>
      <c r="K4107">
        <v>14.9753548423648</v>
      </c>
      <c r="L4107">
        <v>12.2715363835087</v>
      </c>
      <c r="M4107">
        <v>30.9834325794878</v>
      </c>
      <c r="N4107">
        <v>0.57617384160454199</v>
      </c>
      <c r="O4107">
        <v>38.327526132404202</v>
      </c>
      <c r="Q4107">
        <v>4.1749313548669002E-2</v>
      </c>
    </row>
    <row r="4108" spans="1:17" hidden="1" x14ac:dyDescent="0.3">
      <c r="A4108" t="s">
        <v>8377</v>
      </c>
      <c r="B4108" t="s">
        <v>8378</v>
      </c>
      <c r="C4108" t="str">
        <f>IFERROR(VLOOKUP(Table1[[#This Row],[Ticker]],[1]!Table1[[Symbol]:[Industry]],2,FALSE),"-")</f>
        <v>-</v>
      </c>
      <c r="D4108" t="s">
        <v>409</v>
      </c>
      <c r="E4108">
        <v>16.225000000000001</v>
      </c>
      <c r="F4108">
        <v>29.5</v>
      </c>
      <c r="G4108">
        <v>45.047629138376998</v>
      </c>
      <c r="H4108">
        <v>20.7542829558016</v>
      </c>
      <c r="I4108">
        <v>30.972348304115901</v>
      </c>
      <c r="J4108">
        <v>-11.111690642605</v>
      </c>
      <c r="K4108">
        <v>26.673250436718298</v>
      </c>
      <c r="L4108">
        <v>21.819200908084898</v>
      </c>
      <c r="M4108">
        <v>42.119074881994997</v>
      </c>
      <c r="N4108">
        <v>0.86975898615682101</v>
      </c>
      <c r="O4108">
        <v>32.915254237288103</v>
      </c>
      <c r="P4108">
        <v>145.62864279766799</v>
      </c>
      <c r="Q4108">
        <v>9.5667918867409996E-2</v>
      </c>
    </row>
    <row r="4109" spans="1:17" hidden="1" x14ac:dyDescent="0.3">
      <c r="A4109" t="s">
        <v>8379</v>
      </c>
      <c r="B4109" t="s">
        <v>8380</v>
      </c>
      <c r="C4109" t="str">
        <f>IFERROR(VLOOKUP(Table1[[#This Row],[Ticker]],[1]!Table1[[Symbol]:[Industry]],2,FALSE),"-")</f>
        <v>-</v>
      </c>
      <c r="D4109" t="s">
        <v>713</v>
      </c>
      <c r="E4109">
        <v>16.197496464</v>
      </c>
      <c r="F4109">
        <v>254.82</v>
      </c>
      <c r="G4109">
        <v>16.9505100444132</v>
      </c>
      <c r="H4109">
        <v>-3.5505403043492199</v>
      </c>
      <c r="I4109">
        <v>9.4857297256608408</v>
      </c>
      <c r="J4109">
        <v>-3.2222844152608099</v>
      </c>
      <c r="K4109">
        <v>240.573131401485</v>
      </c>
      <c r="L4109">
        <v>215.56255563225301</v>
      </c>
      <c r="M4109">
        <v>41.917729329093497</v>
      </c>
      <c r="N4109">
        <v>1.0561041568319101</v>
      </c>
      <c r="O4109">
        <v>2.8176752217251302</v>
      </c>
      <c r="P4109">
        <v>43.925444789607397</v>
      </c>
    </row>
    <row r="4110" spans="1:17" hidden="1" x14ac:dyDescent="0.3">
      <c r="A4110" t="s">
        <v>8381</v>
      </c>
      <c r="B4110" t="s">
        <v>8382</v>
      </c>
      <c r="C4110" t="str">
        <f>IFERROR(VLOOKUP(Table1[[#This Row],[Ticker]],[1]!Table1[[Symbol]:[Industry]],2,FALSE),"-")</f>
        <v>-</v>
      </c>
      <c r="D4110" t="s">
        <v>338</v>
      </c>
      <c r="E4110">
        <v>16.131633999999998</v>
      </c>
      <c r="F4110">
        <v>29.8</v>
      </c>
      <c r="G4110">
        <v>-19.2413920256441</v>
      </c>
      <c r="H4110">
        <v>23.0610353133902</v>
      </c>
      <c r="I4110">
        <v>1.9570100446405401</v>
      </c>
      <c r="J4110">
        <v>8.6558312425460606</v>
      </c>
      <c r="K4110">
        <v>26.165085962628801</v>
      </c>
      <c r="L4110">
        <v>26.982259867747398</v>
      </c>
      <c r="M4110">
        <v>65.456189142870798</v>
      </c>
      <c r="N4110">
        <v>0.89300159373735499</v>
      </c>
      <c r="O4110">
        <v>25.167785234899299</v>
      </c>
      <c r="P4110">
        <v>56.020942408376897</v>
      </c>
    </row>
    <row r="4111" spans="1:17" hidden="1" x14ac:dyDescent="0.3">
      <c r="A4111" t="s">
        <v>8383</v>
      </c>
      <c r="B4111" t="s">
        <v>8384</v>
      </c>
      <c r="C4111" t="str">
        <f>IFERROR(VLOOKUP(Table1[[#This Row],[Ticker]],[1]!Table1[[Symbol]:[Industry]],2,FALSE),"-")</f>
        <v>-</v>
      </c>
      <c r="D4111" t="s">
        <v>409</v>
      </c>
      <c r="E4111">
        <v>16.116</v>
      </c>
      <c r="F4111">
        <v>26.86</v>
      </c>
      <c r="G4111">
        <v>40.234916101065402</v>
      </c>
      <c r="H4111">
        <v>-4.2892773172293399</v>
      </c>
      <c r="I4111">
        <v>-16.520606376238199</v>
      </c>
      <c r="J4111">
        <v>-15.313535545669399</v>
      </c>
      <c r="K4111">
        <v>28.3448503618323</v>
      </c>
      <c r="L4111">
        <v>25.6874985633713</v>
      </c>
      <c r="M4111">
        <v>22.901691216994401</v>
      </c>
      <c r="N4111">
        <v>0.172163760054171</v>
      </c>
      <c r="O4111">
        <v>55.770662695457901</v>
      </c>
      <c r="P4111">
        <v>75.5555555555555</v>
      </c>
      <c r="Q4111">
        <v>0.123877203683518</v>
      </c>
    </row>
    <row r="4112" spans="1:17" hidden="1" x14ac:dyDescent="0.3">
      <c r="A4112" t="s">
        <v>8385</v>
      </c>
      <c r="B4112" t="s">
        <v>8386</v>
      </c>
      <c r="C4112" t="str">
        <f>IFERROR(VLOOKUP(Table1[[#This Row],[Ticker]],[1]!Table1[[Symbol]:[Industry]],2,FALSE),"-")</f>
        <v>-</v>
      </c>
      <c r="E4112">
        <v>16.091501999999998</v>
      </c>
      <c r="F4112">
        <v>44.68</v>
      </c>
      <c r="G4112">
        <v>-68.846867943596095</v>
      </c>
      <c r="H4112">
        <v>-14.693949929447101</v>
      </c>
      <c r="I4112">
        <v>-54.441778943220299</v>
      </c>
      <c r="J4112">
        <v>0.26693202597455501</v>
      </c>
      <c r="K4112">
        <v>48.672963633450003</v>
      </c>
      <c r="M4112">
        <v>51.952518234887599</v>
      </c>
      <c r="N4112">
        <v>0.32164031620553302</v>
      </c>
      <c r="O4112">
        <v>76.253357206803898</v>
      </c>
      <c r="P4112">
        <v>8.4466019417475504</v>
      </c>
    </row>
    <row r="4113" spans="1:17" hidden="1" x14ac:dyDescent="0.3">
      <c r="A4113" t="s">
        <v>8387</v>
      </c>
      <c r="B4113" t="s">
        <v>8388</v>
      </c>
      <c r="C4113" t="str">
        <f>IFERROR(VLOOKUP(Table1[[#This Row],[Ticker]],[1]!Table1[[Symbol]:[Industry]],2,FALSE),"-")</f>
        <v>-</v>
      </c>
      <c r="E4113">
        <v>16.08475752</v>
      </c>
      <c r="F4113">
        <v>36.14</v>
      </c>
      <c r="G4113">
        <v>1373.91509878644</v>
      </c>
      <c r="H4113">
        <v>1.7460499209871301</v>
      </c>
      <c r="I4113">
        <v>25.940896237124601</v>
      </c>
      <c r="J4113">
        <v>-9.1699339434348008</v>
      </c>
      <c r="K4113">
        <v>36.783235031163201</v>
      </c>
      <c r="L4113">
        <v>29.443890661857701</v>
      </c>
      <c r="M4113">
        <v>45.108061100811803</v>
      </c>
      <c r="N4113">
        <v>1.2077252917868799</v>
      </c>
      <c r="O4113">
        <v>91.173215273934701</v>
      </c>
      <c r="P4113">
        <v>1399.5850622406599</v>
      </c>
    </row>
    <row r="4114" spans="1:17" hidden="1" x14ac:dyDescent="0.3">
      <c r="A4114" t="s">
        <v>8389</v>
      </c>
      <c r="B4114" t="s">
        <v>8390</v>
      </c>
      <c r="C4114" t="str">
        <f>IFERROR(VLOOKUP(Table1[[#This Row],[Ticker]],[1]!Table1[[Symbol]:[Industry]],2,FALSE),"-")</f>
        <v>-</v>
      </c>
      <c r="D4114" t="s">
        <v>97</v>
      </c>
      <c r="E4114">
        <v>16.015401533999999</v>
      </c>
      <c r="F4114">
        <v>27.67</v>
      </c>
      <c r="G4114">
        <v>-7.9252826031517101</v>
      </c>
      <c r="H4114">
        <v>-3.4370522276704398</v>
      </c>
      <c r="I4114">
        <v>-0.36307084662525702</v>
      </c>
      <c r="J4114">
        <v>-6.2050046225403896</v>
      </c>
      <c r="K4114">
        <v>28.376135598393699</v>
      </c>
      <c r="L4114">
        <v>27.181009998438402</v>
      </c>
      <c r="M4114">
        <v>43.705116847619699</v>
      </c>
      <c r="N4114">
        <v>1.23415948233576</v>
      </c>
      <c r="O4114">
        <v>36.573906758221803</v>
      </c>
      <c r="P4114">
        <v>26.0592255125284</v>
      </c>
      <c r="Q4114">
        <v>8.9853018519834002E-2</v>
      </c>
    </row>
    <row r="4115" spans="1:17" hidden="1" x14ac:dyDescent="0.3">
      <c r="A4115" t="s">
        <v>8391</v>
      </c>
      <c r="B4115" t="s">
        <v>8392</v>
      </c>
      <c r="C4115" t="str">
        <f>IFERROR(VLOOKUP(Table1[[#This Row],[Ticker]],[1]!Table1[[Symbol]:[Industry]],2,FALSE),"-")</f>
        <v>-</v>
      </c>
      <c r="D4115" t="s">
        <v>62</v>
      </c>
      <c r="E4115">
        <v>16.001213499999999</v>
      </c>
      <c r="F4115">
        <v>31.55</v>
      </c>
      <c r="G4115">
        <v>63.0262087945883</v>
      </c>
      <c r="H4115">
        <v>-14.010586483269901</v>
      </c>
      <c r="I4115">
        <v>20.193458879493601</v>
      </c>
      <c r="J4115">
        <v>-11.804904976983</v>
      </c>
      <c r="K4115">
        <v>33.6531892858955</v>
      </c>
      <c r="L4115">
        <v>29.672321868605199</v>
      </c>
      <c r="M4115">
        <v>33.259413261380097</v>
      </c>
      <c r="N4115">
        <v>0.595157442562115</v>
      </c>
      <c r="O4115">
        <v>42.56735340729</v>
      </c>
      <c r="P4115">
        <v>121.403508771929</v>
      </c>
      <c r="Q4115">
        <v>9.2004794275396998E-2</v>
      </c>
    </row>
    <row r="4116" spans="1:17" hidden="1" x14ac:dyDescent="0.3">
      <c r="A4116" t="s">
        <v>8393</v>
      </c>
      <c r="B4116" t="s">
        <v>8394</v>
      </c>
      <c r="C4116" t="str">
        <f>IFERROR(VLOOKUP(Table1[[#This Row],[Ticker]],[1]!Table1[[Symbol]:[Industry]],2,FALSE),"-")</f>
        <v>-</v>
      </c>
      <c r="D4116" t="s">
        <v>140</v>
      </c>
      <c r="E4116">
        <v>15.996320000000001</v>
      </c>
      <c r="F4116">
        <v>27.2</v>
      </c>
      <c r="G4116">
        <v>-31.649915061543499</v>
      </c>
      <c r="H4116">
        <v>-7.2166563280592602</v>
      </c>
      <c r="I4116">
        <v>51.609377043166297</v>
      </c>
      <c r="J4116">
        <v>6.67205724437874</v>
      </c>
      <c r="K4116">
        <v>23.179458498244799</v>
      </c>
      <c r="L4116">
        <v>20.569906204278698</v>
      </c>
      <c r="M4116">
        <v>73.8533612308768</v>
      </c>
      <c r="N4116">
        <v>0.77707234009491599</v>
      </c>
      <c r="O4116">
        <v>7.6102941176470598</v>
      </c>
      <c r="P4116">
        <v>108.90937019969201</v>
      </c>
      <c r="Q4116">
        <v>8.9296923095218E-2</v>
      </c>
    </row>
    <row r="4117" spans="1:17" hidden="1" x14ac:dyDescent="0.3">
      <c r="A4117" t="s">
        <v>8395</v>
      </c>
      <c r="B4117" t="s">
        <v>8396</v>
      </c>
      <c r="C4117" t="str">
        <f>IFERROR(VLOOKUP(Table1[[#This Row],[Ticker]],[1]!Table1[[Symbol]:[Industry]],2,FALSE),"-")</f>
        <v>-</v>
      </c>
      <c r="D4117" t="s">
        <v>713</v>
      </c>
      <c r="E4117">
        <v>15.966448</v>
      </c>
      <c r="F4117">
        <v>141.44</v>
      </c>
      <c r="G4117">
        <v>13.5289342920692</v>
      </c>
      <c r="H4117">
        <v>2.2529024133296698</v>
      </c>
      <c r="I4117">
        <v>5.4444249933094104</v>
      </c>
      <c r="J4117">
        <v>-0.19472308924374301</v>
      </c>
      <c r="K4117">
        <v>132.27177092896099</v>
      </c>
      <c r="L4117">
        <v>121.62982269967399</v>
      </c>
      <c r="M4117">
        <v>48.680230268627398</v>
      </c>
      <c r="N4117">
        <v>0.82901959205839104</v>
      </c>
      <c r="O4117">
        <v>3.93099547511313</v>
      </c>
      <c r="P4117">
        <v>42.508816120906801</v>
      </c>
    </row>
    <row r="4118" spans="1:17" hidden="1" x14ac:dyDescent="0.3">
      <c r="A4118" t="s">
        <v>8397</v>
      </c>
      <c r="B4118" t="s">
        <v>8398</v>
      </c>
      <c r="C4118" t="str">
        <f>IFERROR(VLOOKUP(Table1[[#This Row],[Ticker]],[1]!Table1[[Symbol]:[Industry]],2,FALSE),"-")</f>
        <v>-</v>
      </c>
      <c r="D4118" t="s">
        <v>46</v>
      </c>
      <c r="E4118">
        <v>15.940491</v>
      </c>
      <c r="F4118">
        <v>569.1</v>
      </c>
      <c r="G4118">
        <v>14.6233928874583</v>
      </c>
      <c r="H4118">
        <v>10.6818933208578</v>
      </c>
      <c r="I4118">
        <v>72.197407944612905</v>
      </c>
      <c r="J4118">
        <v>-1.0507150328489701</v>
      </c>
      <c r="K4118">
        <v>519.33538580275001</v>
      </c>
      <c r="L4118">
        <v>449.75905810113602</v>
      </c>
      <c r="M4118">
        <v>54.616621999623703</v>
      </c>
      <c r="N4118">
        <v>1.36363636363636</v>
      </c>
      <c r="O4118">
        <v>10.516605166051599</v>
      </c>
      <c r="P4118">
        <v>93.111638954869306</v>
      </c>
    </row>
    <row r="4119" spans="1:17" hidden="1" x14ac:dyDescent="0.3">
      <c r="A4119" t="s">
        <v>8399</v>
      </c>
      <c r="B4119" t="s">
        <v>8400</v>
      </c>
      <c r="C4119" t="str">
        <f>IFERROR(VLOOKUP(Table1[[#This Row],[Ticker]],[1]!Table1[[Symbol]:[Industry]],2,FALSE),"-")</f>
        <v>-</v>
      </c>
      <c r="D4119" t="s">
        <v>75</v>
      </c>
      <c r="E4119">
        <v>15.932</v>
      </c>
      <c r="F4119">
        <v>11.38</v>
      </c>
      <c r="G4119">
        <v>38.306981790741197</v>
      </c>
      <c r="H4119">
        <v>-7.8028420218489796</v>
      </c>
      <c r="I4119">
        <v>22.146614408997301</v>
      </c>
      <c r="J4119">
        <v>-3.9126678948018498</v>
      </c>
      <c r="K4119">
        <v>11.631437679850499</v>
      </c>
      <c r="L4119">
        <v>9.7959122689962292</v>
      </c>
      <c r="M4119">
        <v>27.837377350418901</v>
      </c>
      <c r="N4119">
        <v>0.44366761987717801</v>
      </c>
      <c r="O4119">
        <v>61.599297012302202</v>
      </c>
      <c r="P4119">
        <v>81.789137380191704</v>
      </c>
      <c r="Q4119">
        <v>3.221191713284E-3</v>
      </c>
    </row>
    <row r="4120" spans="1:17" hidden="1" x14ac:dyDescent="0.3">
      <c r="A4120" t="s">
        <v>8401</v>
      </c>
      <c r="B4120" t="s">
        <v>8402</v>
      </c>
      <c r="C4120" t="str">
        <f>IFERROR(VLOOKUP(Table1[[#This Row],[Ticker]],[1]!Table1[[Symbol]:[Industry]],2,FALSE),"-")</f>
        <v>-</v>
      </c>
      <c r="D4120" t="s">
        <v>308</v>
      </c>
      <c r="E4120">
        <v>15.930578659</v>
      </c>
      <c r="F4120">
        <v>40.130000000000003</v>
      </c>
      <c r="G4120">
        <v>-22.7725275567796</v>
      </c>
      <c r="H4120">
        <v>-10.683896882817701</v>
      </c>
      <c r="I4120">
        <v>-23.759423080093502</v>
      </c>
      <c r="J4120">
        <v>-1.68202816416211</v>
      </c>
      <c r="K4120">
        <v>42.630097552433</v>
      </c>
      <c r="L4120">
        <v>43.558598046463104</v>
      </c>
      <c r="M4120">
        <v>42.117544712635102</v>
      </c>
      <c r="N4120">
        <v>0.33883420779803602</v>
      </c>
      <c r="O4120">
        <v>79.441814104161395</v>
      </c>
      <c r="P4120">
        <v>35.254465790360598</v>
      </c>
      <c r="Q4120">
        <v>3.4437999457439E-2</v>
      </c>
    </row>
    <row r="4121" spans="1:17" hidden="1" x14ac:dyDescent="0.3">
      <c r="A4121" t="s">
        <v>8403</v>
      </c>
      <c r="B4121" t="s">
        <v>8404</v>
      </c>
      <c r="C4121" t="str">
        <f>IFERROR(VLOOKUP(Table1[[#This Row],[Ticker]],[1]!Table1[[Symbol]:[Industry]],2,FALSE),"-")</f>
        <v>-</v>
      </c>
      <c r="D4121" t="s">
        <v>901</v>
      </c>
      <c r="E4121">
        <v>15.82554708</v>
      </c>
      <c r="F4121">
        <v>26.1</v>
      </c>
      <c r="G4121">
        <v>-17.281259135278599</v>
      </c>
      <c r="H4121">
        <v>3.40756855825739</v>
      </c>
      <c r="I4121">
        <v>-34.500168571486697</v>
      </c>
      <c r="J4121">
        <v>16.303545056837098</v>
      </c>
      <c r="K4121">
        <v>23.826494638170001</v>
      </c>
      <c r="L4121">
        <v>25.668428173093801</v>
      </c>
      <c r="M4121">
        <v>71.354782621924301</v>
      </c>
      <c r="N4121">
        <v>3.3788603173196901</v>
      </c>
      <c r="O4121">
        <v>50.191570881225999</v>
      </c>
      <c r="P4121">
        <v>36.935991605456401</v>
      </c>
      <c r="Q4121">
        <v>0.106867450927221</v>
      </c>
    </row>
    <row r="4122" spans="1:17" hidden="1" x14ac:dyDescent="0.3">
      <c r="A4122" t="s">
        <v>8405</v>
      </c>
      <c r="B4122" t="s">
        <v>5868</v>
      </c>
      <c r="C4122" t="str">
        <f>IFERROR(VLOOKUP(Table1[[#This Row],[Ticker]],[1]!Table1[[Symbol]:[Industry]],2,FALSE),"-")</f>
        <v>-</v>
      </c>
      <c r="D4122" t="s">
        <v>476</v>
      </c>
      <c r="E4122">
        <v>15.777568799999999</v>
      </c>
      <c r="F4122">
        <v>1.96</v>
      </c>
      <c r="G4122">
        <v>-6.8820846663367501</v>
      </c>
      <c r="H4122">
        <v>-17.394454367721899</v>
      </c>
      <c r="I4122">
        <v>-17.484970147619499</v>
      </c>
      <c r="J4122">
        <v>3.0366048232103E-2</v>
      </c>
      <c r="K4122">
        <v>2.0063989651991099</v>
      </c>
      <c r="L4122">
        <v>1.8083977001265901</v>
      </c>
      <c r="M4122">
        <v>57.927046052169501</v>
      </c>
      <c r="N4122">
        <v>1.0751060057050299</v>
      </c>
      <c r="O4122">
        <v>35.714285714285701</v>
      </c>
      <c r="P4122">
        <v>39.007092198581503</v>
      </c>
      <c r="Q4122">
        <v>4.8025635910517998E-2</v>
      </c>
    </row>
    <row r="4123" spans="1:17" hidden="1" x14ac:dyDescent="0.3">
      <c r="A4123" t="s">
        <v>8406</v>
      </c>
      <c r="B4123" t="s">
        <v>8407</v>
      </c>
      <c r="C4123" t="str">
        <f>IFERROR(VLOOKUP(Table1[[#This Row],[Ticker]],[1]!Table1[[Symbol]:[Industry]],2,FALSE),"-")</f>
        <v>-</v>
      </c>
      <c r="E4123">
        <v>15.746062500000001</v>
      </c>
      <c r="F4123">
        <v>39.99</v>
      </c>
      <c r="G4123">
        <v>-31.664321705273299</v>
      </c>
      <c r="H4123">
        <v>5.7358815756981496</v>
      </c>
      <c r="I4123">
        <v>22.035125546160302</v>
      </c>
      <c r="J4123">
        <v>1.17428496715102</v>
      </c>
      <c r="K4123">
        <v>36.487614898917997</v>
      </c>
      <c r="M4123">
        <v>56.734403638671502</v>
      </c>
      <c r="N4123">
        <v>0.28796343321482898</v>
      </c>
      <c r="O4123">
        <v>10.0025006251562</v>
      </c>
      <c r="P4123">
        <v>77.3392461197339</v>
      </c>
    </row>
    <row r="4124" spans="1:17" hidden="1" x14ac:dyDescent="0.3">
      <c r="A4124" t="s">
        <v>8408</v>
      </c>
      <c r="B4124" t="s">
        <v>8409</v>
      </c>
      <c r="C4124" t="str">
        <f>IFERROR(VLOOKUP(Table1[[#This Row],[Ticker]],[1]!Table1[[Symbol]:[Industry]],2,FALSE),"-")</f>
        <v>-</v>
      </c>
      <c r="D4124" t="s">
        <v>233</v>
      </c>
      <c r="E4124">
        <v>15.719385455999999</v>
      </c>
      <c r="F4124">
        <v>2.78</v>
      </c>
      <c r="G4124">
        <v>-46.241392025644103</v>
      </c>
      <c r="H4124">
        <v>9.6256602432545701</v>
      </c>
      <c r="I4124">
        <v>-31.836303025268201</v>
      </c>
      <c r="J4124">
        <v>-6.4928919035972799</v>
      </c>
      <c r="K4124">
        <v>2.9079077430201798</v>
      </c>
      <c r="L4124">
        <v>2.3271091470302898</v>
      </c>
      <c r="M4124">
        <v>28.863795725152901</v>
      </c>
      <c r="N4124">
        <v>0.99034939835318403</v>
      </c>
      <c r="O4124">
        <v>61.870503597122301</v>
      </c>
      <c r="P4124">
        <v>30.5164319248826</v>
      </c>
    </row>
    <row r="4125" spans="1:17" hidden="1" x14ac:dyDescent="0.3">
      <c r="A4125" t="s">
        <v>8410</v>
      </c>
      <c r="B4125" t="s">
        <v>8411</v>
      </c>
      <c r="C4125" t="str">
        <f>IFERROR(VLOOKUP(Table1[[#This Row],[Ticker]],[1]!Table1[[Symbol]:[Industry]],2,FALSE),"-")</f>
        <v>-</v>
      </c>
      <c r="D4125" t="s">
        <v>29</v>
      </c>
      <c r="E4125">
        <v>15.717000000000001</v>
      </c>
      <c r="F4125">
        <v>78</v>
      </c>
      <c r="G4125">
        <v>-62.766737647763897</v>
      </c>
      <c r="H4125">
        <v>3.18084557083515</v>
      </c>
      <c r="I4125">
        <v>-27.708366687369399</v>
      </c>
      <c r="J4125">
        <v>-4.0960848277526498</v>
      </c>
      <c r="K4125">
        <v>82.690443138933105</v>
      </c>
      <c r="L4125">
        <v>105.251747173922</v>
      </c>
      <c r="M4125">
        <v>49.635247142961603</v>
      </c>
      <c r="N4125">
        <v>0.83333333333333304</v>
      </c>
      <c r="O4125">
        <v>62.820512820512803</v>
      </c>
      <c r="P4125">
        <v>12.068965517241301</v>
      </c>
      <c r="Q4125">
        <v>-0.12756868509958499</v>
      </c>
    </row>
    <row r="4126" spans="1:17" hidden="1" x14ac:dyDescent="0.3">
      <c r="A4126" t="s">
        <v>8412</v>
      </c>
      <c r="B4126" t="s">
        <v>8413</v>
      </c>
      <c r="C4126" t="str">
        <f>IFERROR(VLOOKUP(Table1[[#This Row],[Ticker]],[1]!Table1[[Symbol]:[Industry]],2,FALSE),"-")</f>
        <v>-</v>
      </c>
      <c r="D4126" t="s">
        <v>21</v>
      </c>
      <c r="E4126">
        <v>15.676815</v>
      </c>
      <c r="F4126">
        <v>37.729999999999997</v>
      </c>
      <c r="G4126">
        <v>-56.554740885979598</v>
      </c>
      <c r="H4126">
        <v>27.980988751839799</v>
      </c>
      <c r="I4126">
        <v>-43.817609527132497</v>
      </c>
      <c r="J4126">
        <v>4.7185157363817902</v>
      </c>
      <c r="K4126">
        <v>36.532469258183298</v>
      </c>
      <c r="L4126">
        <v>45.688599546873199</v>
      </c>
      <c r="M4126">
        <v>70.482786205069303</v>
      </c>
      <c r="N4126">
        <v>0.38445829630610501</v>
      </c>
      <c r="O4126">
        <v>85.263715875960798</v>
      </c>
      <c r="P4126">
        <v>33.321554770317903</v>
      </c>
      <c r="Q4126">
        <v>5.3500738319429003E-2</v>
      </c>
    </row>
    <row r="4127" spans="1:17" hidden="1" x14ac:dyDescent="0.3">
      <c r="A4127" t="s">
        <v>8414</v>
      </c>
      <c r="B4127" t="s">
        <v>8415</v>
      </c>
      <c r="C4127" t="str">
        <f>IFERROR(VLOOKUP(Table1[[#This Row],[Ticker]],[1]!Table1[[Symbol]:[Industry]],2,FALSE),"-")</f>
        <v>-</v>
      </c>
      <c r="D4127" t="s">
        <v>557</v>
      </c>
      <c r="E4127">
        <v>15.6675</v>
      </c>
      <c r="F4127">
        <v>104.45</v>
      </c>
      <c r="G4127">
        <v>179.918099740635</v>
      </c>
      <c r="H4127">
        <v>-8.5004113721697507</v>
      </c>
      <c r="I4127">
        <v>57.202867481644098</v>
      </c>
      <c r="J4127">
        <v>-8.7596799527277192</v>
      </c>
      <c r="K4127">
        <v>99.205168112203395</v>
      </c>
      <c r="L4127">
        <v>68.780417181587495</v>
      </c>
      <c r="M4127">
        <v>21.724411736565301</v>
      </c>
      <c r="N4127">
        <v>0.44717834380965699</v>
      </c>
      <c r="O4127">
        <v>35.213020584011403</v>
      </c>
      <c r="P4127">
        <v>217.766960754487</v>
      </c>
      <c r="Q4127">
        <v>8.2394289791535E-2</v>
      </c>
    </row>
    <row r="4128" spans="1:17" hidden="1" x14ac:dyDescent="0.3">
      <c r="A4128" t="s">
        <v>8416</v>
      </c>
      <c r="B4128" t="s">
        <v>8417</v>
      </c>
      <c r="C4128" t="str">
        <f>IFERROR(VLOOKUP(Table1[[#This Row],[Ticker]],[1]!Table1[[Symbol]:[Industry]],2,FALSE),"-")</f>
        <v>-</v>
      </c>
      <c r="D4128" t="s">
        <v>253</v>
      </c>
      <c r="E4128">
        <v>15.6588663</v>
      </c>
      <c r="F4128">
        <v>12.53</v>
      </c>
      <c r="G4128">
        <v>-32.6484341297909</v>
      </c>
      <c r="H4128">
        <v>-21.517443850041001</v>
      </c>
      <c r="I4128">
        <v>-54.258505027088098</v>
      </c>
      <c r="J4128">
        <v>-18.566242983159501</v>
      </c>
      <c r="K4128">
        <v>15.8364573806554</v>
      </c>
      <c r="L4128">
        <v>16.4679711351172</v>
      </c>
      <c r="M4128">
        <v>11.146973246024601</v>
      </c>
      <c r="N4128">
        <v>2.6497120255629301</v>
      </c>
      <c r="O4128">
        <v>94.333599361532293</v>
      </c>
      <c r="P4128">
        <v>2.03583061889249</v>
      </c>
      <c r="Q4128">
        <v>6.4313679976630997E-2</v>
      </c>
    </row>
    <row r="4129" spans="1:17" hidden="1" x14ac:dyDescent="0.3">
      <c r="A4129" t="s">
        <v>8418</v>
      </c>
      <c r="B4129" t="s">
        <v>8419</v>
      </c>
      <c r="C4129" t="str">
        <f>IFERROR(VLOOKUP(Table1[[#This Row],[Ticker]],[1]!Table1[[Symbol]:[Industry]],2,FALSE),"-")</f>
        <v>-</v>
      </c>
      <c r="D4129" t="s">
        <v>62</v>
      </c>
      <c r="E4129">
        <v>15.628535424000001</v>
      </c>
      <c r="F4129">
        <v>19.22</v>
      </c>
      <c r="G4129">
        <v>-31.222789007041101</v>
      </c>
      <c r="H4129">
        <v>-3.3894571306174202</v>
      </c>
      <c r="I4129">
        <v>-21.869525616630298</v>
      </c>
      <c r="J4129">
        <v>-7.0564347659280999</v>
      </c>
      <c r="K4129">
        <v>19.398634477969601</v>
      </c>
      <c r="L4129">
        <v>19.834127815683999</v>
      </c>
      <c r="M4129">
        <v>36.634867125530597</v>
      </c>
      <c r="N4129">
        <v>0.70087300478747705</v>
      </c>
      <c r="O4129">
        <v>37.096774193548399</v>
      </c>
      <c r="P4129">
        <v>18.6419753086419</v>
      </c>
      <c r="Q4129">
        <v>-7.4837901375126997E-2</v>
      </c>
    </row>
    <row r="4130" spans="1:17" hidden="1" x14ac:dyDescent="0.3">
      <c r="A4130" t="s">
        <v>8420</v>
      </c>
      <c r="B4130" t="s">
        <v>8421</v>
      </c>
      <c r="C4130" t="str">
        <f>IFERROR(VLOOKUP(Table1[[#This Row],[Ticker]],[1]!Table1[[Symbol]:[Industry]],2,FALSE),"-")</f>
        <v>-</v>
      </c>
      <c r="D4130" t="s">
        <v>288</v>
      </c>
      <c r="E4130">
        <v>15.585570000000001</v>
      </c>
      <c r="F4130">
        <v>69.3</v>
      </c>
      <c r="G4130">
        <v>-13.8957699058284</v>
      </c>
      <c r="H4130">
        <v>-10.169523829707201</v>
      </c>
      <c r="I4130">
        <v>-23.875214933032598</v>
      </c>
      <c r="J4130">
        <v>-6.40423673083464</v>
      </c>
      <c r="K4130">
        <v>73.428788018852103</v>
      </c>
      <c r="L4130">
        <v>73.301625633487504</v>
      </c>
      <c r="M4130">
        <v>34.559126176057703</v>
      </c>
      <c r="N4130">
        <v>0.737233009111813</v>
      </c>
      <c r="O4130">
        <v>25.714285714285701</v>
      </c>
      <c r="P4130">
        <v>23.309608540925201</v>
      </c>
      <c r="Q4130">
        <v>6.9298100153230999E-2</v>
      </c>
    </row>
    <row r="4131" spans="1:17" hidden="1" x14ac:dyDescent="0.3">
      <c r="A4131" t="s">
        <v>8422</v>
      </c>
      <c r="B4131" t="s">
        <v>8423</v>
      </c>
      <c r="C4131" t="str">
        <f>IFERROR(VLOOKUP(Table1[[#This Row],[Ticker]],[1]!Table1[[Symbol]:[Industry]],2,FALSE),"-")</f>
        <v>-</v>
      </c>
      <c r="D4131" t="s">
        <v>75</v>
      </c>
      <c r="E4131">
        <v>15.531750000000001</v>
      </c>
      <c r="F4131">
        <v>10.53</v>
      </c>
      <c r="G4131">
        <v>65.0909061110018</v>
      </c>
      <c r="H4131">
        <v>-9.9794256597884594</v>
      </c>
      <c r="I4131">
        <v>24.082169247959701</v>
      </c>
      <c r="J4131">
        <v>-4.5210346675521604</v>
      </c>
      <c r="K4131">
        <v>10.9782359689841</v>
      </c>
      <c r="L4131">
        <v>10.3649886823885</v>
      </c>
      <c r="M4131">
        <v>45.3982756899725</v>
      </c>
      <c r="N4131">
        <v>0.91565404022908203</v>
      </c>
      <c r="O4131">
        <v>98.955365622032204</v>
      </c>
      <c r="P4131">
        <v>109.76095617529801</v>
      </c>
      <c r="Q4131">
        <v>4.0179150877363998E-2</v>
      </c>
    </row>
    <row r="4132" spans="1:17" hidden="1" x14ac:dyDescent="0.3">
      <c r="A4132" t="s">
        <v>8424</v>
      </c>
      <c r="B4132" t="s">
        <v>8425</v>
      </c>
      <c r="C4132" t="str">
        <f>IFERROR(VLOOKUP(Table1[[#This Row],[Ticker]],[1]!Table1[[Symbol]:[Industry]],2,FALSE),"-")</f>
        <v>-</v>
      </c>
      <c r="D4132" t="s">
        <v>6480</v>
      </c>
      <c r="E4132">
        <v>15.527699999999999</v>
      </c>
      <c r="F4132">
        <v>63.9</v>
      </c>
      <c r="G4132">
        <v>-60.465881821562398</v>
      </c>
      <c r="H4132">
        <v>-6.77763193781536</v>
      </c>
      <c r="I4132">
        <v>-39.467121644850899</v>
      </c>
      <c r="J4132">
        <v>-1.5194650328489701</v>
      </c>
      <c r="K4132">
        <v>70.657908892561395</v>
      </c>
      <c r="L4132">
        <v>81.847299071910996</v>
      </c>
      <c r="M4132">
        <v>55.751638464412999</v>
      </c>
      <c r="N4132">
        <v>1.3365292425695099</v>
      </c>
      <c r="O4132">
        <v>79.968701095461597</v>
      </c>
      <c r="P4132">
        <v>27.8</v>
      </c>
      <c r="Q4132">
        <v>-3.8015220060379998E-3</v>
      </c>
    </row>
    <row r="4133" spans="1:17" hidden="1" x14ac:dyDescent="0.3">
      <c r="A4133" t="s">
        <v>8426</v>
      </c>
      <c r="B4133" t="s">
        <v>8427</v>
      </c>
      <c r="C4133" t="str">
        <f>IFERROR(VLOOKUP(Table1[[#This Row],[Ticker]],[1]!Table1[[Symbol]:[Industry]],2,FALSE),"-")</f>
        <v>-</v>
      </c>
      <c r="E4133">
        <v>15.524699999999999</v>
      </c>
      <c r="F4133">
        <v>30</v>
      </c>
      <c r="G4133">
        <v>-36.090984654573802</v>
      </c>
      <c r="H4133">
        <v>-3.1647287120089098</v>
      </c>
      <c r="I4133">
        <v>-28.000927742765501</v>
      </c>
      <c r="J4133">
        <v>3.9492849671510202</v>
      </c>
      <c r="K4133">
        <v>30.759564321955601</v>
      </c>
      <c r="L4133">
        <v>31.7445411094779</v>
      </c>
      <c r="M4133">
        <v>39.898294647261203</v>
      </c>
      <c r="N4133">
        <v>0.52714192282537597</v>
      </c>
      <c r="O4133">
        <v>43.1</v>
      </c>
      <c r="P4133">
        <v>19.047619047619001</v>
      </c>
    </row>
    <row r="4134" spans="1:17" hidden="1" x14ac:dyDescent="0.3">
      <c r="A4134" t="s">
        <v>8428</v>
      </c>
      <c r="B4134" t="s">
        <v>8429</v>
      </c>
      <c r="C4134" t="str">
        <f>IFERROR(VLOOKUP(Table1[[#This Row],[Ticker]],[1]!Table1[[Symbol]:[Industry]],2,FALSE),"-")</f>
        <v>-</v>
      </c>
      <c r="D4134" t="s">
        <v>713</v>
      </c>
      <c r="E4134">
        <v>15.501888424000001</v>
      </c>
      <c r="F4134">
        <v>90.09</v>
      </c>
      <c r="G4134">
        <v>16.6181990338834</v>
      </c>
      <c r="H4134">
        <v>3.78169009608294</v>
      </c>
      <c r="I4134">
        <v>3.0190276139010099</v>
      </c>
      <c r="J4134">
        <v>0.93973082702363198</v>
      </c>
      <c r="K4134">
        <v>83.260610033136501</v>
      </c>
      <c r="L4134">
        <v>76.296231229855806</v>
      </c>
      <c r="M4134">
        <v>40.888200527429397</v>
      </c>
      <c r="N4134">
        <v>1.10107994187372</v>
      </c>
      <c r="O4134">
        <v>0.64380064380065105</v>
      </c>
      <c r="P4134">
        <v>48.884481903817502</v>
      </c>
    </row>
    <row r="4135" spans="1:17" hidden="1" x14ac:dyDescent="0.3">
      <c r="A4135" t="s">
        <v>8430</v>
      </c>
      <c r="B4135" t="s">
        <v>8431</v>
      </c>
      <c r="C4135" t="str">
        <f>IFERROR(VLOOKUP(Table1[[#This Row],[Ticker]],[1]!Table1[[Symbol]:[Industry]],2,FALSE),"-")</f>
        <v>-</v>
      </c>
      <c r="D4135" t="s">
        <v>220</v>
      </c>
      <c r="E4135">
        <v>15.495713472</v>
      </c>
      <c r="F4135">
        <v>55.81</v>
      </c>
      <c r="G4135">
        <v>49.557666059128202</v>
      </c>
      <c r="H4135">
        <v>-3.39706881338302</v>
      </c>
      <c r="I4135">
        <v>15.5760346370694</v>
      </c>
      <c r="J4135">
        <v>-8.7722758794098095</v>
      </c>
      <c r="K4135">
        <v>59.781622380024302</v>
      </c>
      <c r="L4135">
        <v>56.033080413630003</v>
      </c>
      <c r="M4135">
        <v>48.839769968635501</v>
      </c>
      <c r="N4135">
        <v>0.71721402830924696</v>
      </c>
      <c r="O4135">
        <v>99.283282565848396</v>
      </c>
      <c r="P4135">
        <v>98.4708392603129</v>
      </c>
      <c r="Q4135">
        <v>0.119875331714213</v>
      </c>
    </row>
    <row r="4136" spans="1:17" hidden="1" x14ac:dyDescent="0.3">
      <c r="A4136" t="s">
        <v>8432</v>
      </c>
      <c r="B4136" t="s">
        <v>8433</v>
      </c>
      <c r="C4136" t="str">
        <f>IFERROR(VLOOKUP(Table1[[#This Row],[Ticker]],[1]!Table1[[Symbol]:[Industry]],2,FALSE),"-")</f>
        <v>-</v>
      </c>
      <c r="D4136" t="s">
        <v>557</v>
      </c>
      <c r="E4136">
        <v>15.47634</v>
      </c>
      <c r="F4136">
        <v>52.8</v>
      </c>
      <c r="G4136">
        <v>173.48017818884301</v>
      </c>
      <c r="H4136">
        <v>2.8539470095530599</v>
      </c>
      <c r="I4136">
        <v>71.814182411624898</v>
      </c>
      <c r="J4136">
        <v>-19.238128481071701</v>
      </c>
      <c r="K4136">
        <v>48.775172674295</v>
      </c>
      <c r="L4136">
        <v>37.384818220478202</v>
      </c>
      <c r="M4136">
        <v>46.584223999631803</v>
      </c>
      <c r="N4136">
        <v>1.6503545357596801</v>
      </c>
      <c r="O4136">
        <v>31.344696969696901</v>
      </c>
      <c r="P4136">
        <v>210.588235294117</v>
      </c>
      <c r="Q4136">
        <v>0.14278253143334399</v>
      </c>
    </row>
    <row r="4137" spans="1:17" hidden="1" x14ac:dyDescent="0.3">
      <c r="A4137" t="s">
        <v>8434</v>
      </c>
      <c r="B4137" t="s">
        <v>8435</v>
      </c>
      <c r="C4137" t="str">
        <f>IFERROR(VLOOKUP(Table1[[#This Row],[Ticker]],[1]!Table1[[Symbol]:[Industry]],2,FALSE),"-")</f>
        <v>-</v>
      </c>
      <c r="D4137" t="s">
        <v>647</v>
      </c>
      <c r="E4137">
        <v>15.4422</v>
      </c>
      <c r="F4137">
        <v>11.19</v>
      </c>
      <c r="G4137">
        <v>53.370036545784401</v>
      </c>
      <c r="H4137">
        <v>16.079188806265801</v>
      </c>
      <c r="I4137">
        <v>39.747271295148103</v>
      </c>
      <c r="J4137">
        <v>6.1492849671510204</v>
      </c>
      <c r="K4137">
        <v>9.1826244745702592</v>
      </c>
      <c r="L4137">
        <v>7.9268933718136596</v>
      </c>
      <c r="M4137">
        <v>72.107439332887395</v>
      </c>
      <c r="N4137">
        <v>2.9009355844273101</v>
      </c>
      <c r="O4137">
        <v>12.5111706881143</v>
      </c>
      <c r="P4137">
        <v>103.454545454545</v>
      </c>
      <c r="Q4137">
        <v>9.2524463948999006E-2</v>
      </c>
    </row>
    <row r="4138" spans="1:17" hidden="1" x14ac:dyDescent="0.3">
      <c r="A4138" t="s">
        <v>8436</v>
      </c>
      <c r="B4138" t="s">
        <v>8437</v>
      </c>
      <c r="C4138" t="str">
        <f>IFERROR(VLOOKUP(Table1[[#This Row],[Ticker]],[1]!Table1[[Symbol]:[Industry]],2,FALSE),"-")</f>
        <v>-</v>
      </c>
      <c r="D4138" t="s">
        <v>557</v>
      </c>
      <c r="E4138">
        <v>15.426</v>
      </c>
      <c r="F4138">
        <v>51.42</v>
      </c>
      <c r="G4138">
        <v>-52.023443832330599</v>
      </c>
      <c r="H4138">
        <v>-6.7948153520850596</v>
      </c>
      <c r="I4138">
        <v>5.4661130603487296</v>
      </c>
      <c r="J4138">
        <v>-1.0507150328489701</v>
      </c>
      <c r="K4138">
        <v>53.706588112661201</v>
      </c>
      <c r="L4138">
        <v>54.784136088997499</v>
      </c>
      <c r="M4138">
        <v>24.3771581860283</v>
      </c>
      <c r="N4138">
        <v>2.6043713329448898E-2</v>
      </c>
      <c r="O4138">
        <v>99.338778685336393</v>
      </c>
      <c r="P4138">
        <v>54.368057640348198</v>
      </c>
    </row>
    <row r="4139" spans="1:17" hidden="1" x14ac:dyDescent="0.3">
      <c r="A4139" t="s">
        <v>8438</v>
      </c>
      <c r="B4139" t="s">
        <v>8439</v>
      </c>
      <c r="C4139" t="str">
        <f>IFERROR(VLOOKUP(Table1[[#This Row],[Ticker]],[1]!Table1[[Symbol]:[Industry]],2,FALSE),"-")</f>
        <v>-</v>
      </c>
      <c r="D4139" t="s">
        <v>180</v>
      </c>
      <c r="E4139">
        <v>15.4229889</v>
      </c>
      <c r="F4139">
        <v>33</v>
      </c>
      <c r="G4139">
        <v>-61.840176220172999</v>
      </c>
      <c r="H4139">
        <v>-10.0157271759106</v>
      </c>
      <c r="I4139">
        <v>-28.661620386255201</v>
      </c>
      <c r="J4139">
        <v>2.08952886959004</v>
      </c>
      <c r="K4139">
        <v>34.650527440673301</v>
      </c>
      <c r="L4139">
        <v>37.843126760865502</v>
      </c>
      <c r="M4139">
        <v>40.135014762048002</v>
      </c>
      <c r="N4139">
        <v>0.95171408336765695</v>
      </c>
      <c r="O4139">
        <v>59.393939393939398</v>
      </c>
      <c r="P4139">
        <v>13.480055020632699</v>
      </c>
      <c r="Q4139">
        <v>-7.4917572820122E-2</v>
      </c>
    </row>
    <row r="4140" spans="1:17" hidden="1" x14ac:dyDescent="0.3">
      <c r="A4140" t="s">
        <v>8440</v>
      </c>
      <c r="B4140" t="s">
        <v>8441</v>
      </c>
      <c r="C4140" t="str">
        <f>IFERROR(VLOOKUP(Table1[[#This Row],[Ticker]],[1]!Table1[[Symbol]:[Industry]],2,FALSE),"-")</f>
        <v>-</v>
      </c>
      <c r="D4140" t="s">
        <v>46</v>
      </c>
      <c r="E4140">
        <v>15.3847</v>
      </c>
      <c r="F4140">
        <v>23</v>
      </c>
      <c r="G4140">
        <v>129.88559210133999</v>
      </c>
      <c r="H4140">
        <v>-9.5395366997201201</v>
      </c>
      <c r="I4140">
        <v>-26.706050924427899</v>
      </c>
      <c r="J4140">
        <v>-1.0507150328489701</v>
      </c>
      <c r="K4140">
        <v>24.3379133483831</v>
      </c>
      <c r="L4140">
        <v>19.217960689435401</v>
      </c>
      <c r="M4140">
        <v>62.884260924912397</v>
      </c>
      <c r="N4140">
        <v>0.68390804597701105</v>
      </c>
      <c r="O4140">
        <v>73.478260869565204</v>
      </c>
      <c r="P4140">
        <v>182.20858895705501</v>
      </c>
      <c r="Q4140">
        <v>0.20229382534257501</v>
      </c>
    </row>
    <row r="4141" spans="1:17" hidden="1" x14ac:dyDescent="0.3">
      <c r="A4141" t="s">
        <v>8442</v>
      </c>
      <c r="B4141" t="s">
        <v>8443</v>
      </c>
      <c r="C4141" t="str">
        <f>IFERROR(VLOOKUP(Table1[[#This Row],[Ticker]],[1]!Table1[[Symbol]:[Industry]],2,FALSE),"-")</f>
        <v>-</v>
      </c>
      <c r="D4141" t="s">
        <v>647</v>
      </c>
      <c r="E4141">
        <v>15.35675</v>
      </c>
      <c r="F4141">
        <v>10.07</v>
      </c>
      <c r="G4141">
        <v>54.795986366572897</v>
      </c>
      <c r="H4141">
        <v>-36.080289099189301</v>
      </c>
      <c r="I4141">
        <v>10.500542716656</v>
      </c>
      <c r="J4141">
        <v>-8.6357193920468909</v>
      </c>
      <c r="K4141">
        <v>11.725629901994299</v>
      </c>
      <c r="L4141">
        <v>8.9474930642310895</v>
      </c>
      <c r="M4141">
        <v>5.7910875384858098</v>
      </c>
      <c r="N4141">
        <v>0.241079884870011</v>
      </c>
      <c r="O4141">
        <v>69.314796425024795</v>
      </c>
      <c r="P4141">
        <v>122.29580573951399</v>
      </c>
      <c r="Q4141">
        <v>9.7431257201361005E-2</v>
      </c>
    </row>
    <row r="4142" spans="1:17" hidden="1" x14ac:dyDescent="0.3">
      <c r="A4142" t="s">
        <v>8444</v>
      </c>
      <c r="B4142" t="s">
        <v>8445</v>
      </c>
      <c r="C4142" t="str">
        <f>IFERROR(VLOOKUP(Table1[[#This Row],[Ticker]],[1]!Table1[[Symbol]:[Industry]],2,FALSE),"-")</f>
        <v>-</v>
      </c>
      <c r="E4142">
        <v>15.337931271</v>
      </c>
      <c r="F4142">
        <v>15.87</v>
      </c>
      <c r="G4142">
        <v>-69.473079601524304</v>
      </c>
      <c r="H4142">
        <v>-18.795793118292</v>
      </c>
      <c r="I4142">
        <v>-37.450920965467603</v>
      </c>
      <c r="J4142">
        <v>-3.8106636849670701</v>
      </c>
      <c r="K4142">
        <v>16.866701973707102</v>
      </c>
      <c r="L4142">
        <v>19.853914375151401</v>
      </c>
      <c r="M4142">
        <v>53.309383142014497</v>
      </c>
      <c r="N4142">
        <v>1.2801104926387701</v>
      </c>
      <c r="O4142">
        <v>77.945809703843693</v>
      </c>
      <c r="P4142">
        <v>12.793176972281399</v>
      </c>
      <c r="Q4142">
        <v>-5.5519646032070998E-2</v>
      </c>
    </row>
    <row r="4143" spans="1:17" hidden="1" x14ac:dyDescent="0.3">
      <c r="A4143" t="s">
        <v>8446</v>
      </c>
      <c r="B4143" t="s">
        <v>8447</v>
      </c>
      <c r="C4143" t="str">
        <f>IFERROR(VLOOKUP(Table1[[#This Row],[Ticker]],[1]!Table1[[Symbol]:[Industry]],2,FALSE),"-")</f>
        <v>-</v>
      </c>
      <c r="D4143" t="s">
        <v>409</v>
      </c>
      <c r="E4143">
        <v>15.300153</v>
      </c>
      <c r="F4143">
        <v>15.3</v>
      </c>
      <c r="G4143">
        <v>180.330036545784</v>
      </c>
      <c r="H4143">
        <v>-18.2880898236265</v>
      </c>
      <c r="I4143">
        <v>194.73512554615999</v>
      </c>
      <c r="J4143">
        <v>-5.4257150328489701</v>
      </c>
      <c r="K4143">
        <v>14.5647794719468</v>
      </c>
      <c r="M4143">
        <v>10.369234154732901</v>
      </c>
      <c r="O4143">
        <v>27.7777777777777</v>
      </c>
      <c r="P4143">
        <v>206</v>
      </c>
    </row>
    <row r="4144" spans="1:17" hidden="1" x14ac:dyDescent="0.3">
      <c r="A4144" t="s">
        <v>8448</v>
      </c>
      <c r="B4144" t="s">
        <v>8449</v>
      </c>
      <c r="C4144" t="str">
        <f>IFERROR(VLOOKUP(Table1[[#This Row],[Ticker]],[1]!Table1[[Symbol]:[Industry]],2,FALSE),"-")</f>
        <v>-</v>
      </c>
      <c r="D4144" t="s">
        <v>647</v>
      </c>
      <c r="E4144">
        <v>15.265000000000001</v>
      </c>
      <c r="F4144">
        <v>35.5</v>
      </c>
      <c r="G4144">
        <v>-28.088874944045099</v>
      </c>
      <c r="H4144">
        <v>-11.1276852996083</v>
      </c>
      <c r="I4144">
        <v>-15.6033277009429</v>
      </c>
      <c r="J4144">
        <v>1.2816464831860099</v>
      </c>
      <c r="K4144">
        <v>37.174590329818898</v>
      </c>
      <c r="L4144">
        <v>36.097641183312099</v>
      </c>
      <c r="M4144">
        <v>45.862592626649999</v>
      </c>
      <c r="N4144">
        <v>0.18514544290004001</v>
      </c>
      <c r="O4144">
        <v>54.9295774647887</v>
      </c>
      <c r="P4144">
        <v>26.9217018233822</v>
      </c>
      <c r="Q4144">
        <v>-5.5620942088725998E-2</v>
      </c>
    </row>
    <row r="4145" spans="1:17" hidden="1" x14ac:dyDescent="0.3">
      <c r="A4145" t="s">
        <v>8450</v>
      </c>
      <c r="B4145" t="s">
        <v>8451</v>
      </c>
      <c r="C4145" t="str">
        <f>IFERROR(VLOOKUP(Table1[[#This Row],[Ticker]],[1]!Table1[[Symbol]:[Industry]],2,FALSE),"-")</f>
        <v>-</v>
      </c>
      <c r="D4145" t="s">
        <v>713</v>
      </c>
      <c r="E4145">
        <v>15.224317124999899</v>
      </c>
      <c r="F4145">
        <v>26.13</v>
      </c>
      <c r="G4145">
        <v>6.8672886614006501</v>
      </c>
      <c r="H4145">
        <v>0.78236806218463695</v>
      </c>
      <c r="I4145">
        <v>4.4057762765719799</v>
      </c>
      <c r="J4145">
        <v>-1.3529439712698199</v>
      </c>
      <c r="K4145">
        <v>24.846894034571701</v>
      </c>
      <c r="L4145">
        <v>22.8107517969109</v>
      </c>
      <c r="M4145">
        <v>59.890528015670299</v>
      </c>
      <c r="N4145">
        <v>0.81038559102681296</v>
      </c>
      <c r="O4145">
        <v>1.41599693838501</v>
      </c>
      <c r="P4145">
        <v>38.1808566895822</v>
      </c>
    </row>
    <row r="4146" spans="1:17" hidden="1" x14ac:dyDescent="0.3">
      <c r="A4146" t="s">
        <v>8452</v>
      </c>
      <c r="B4146" t="s">
        <v>8453</v>
      </c>
      <c r="C4146" t="str">
        <f>IFERROR(VLOOKUP(Table1[[#This Row],[Ticker]],[1]!Table1[[Symbol]:[Industry]],2,FALSE),"-")</f>
        <v>-</v>
      </c>
      <c r="D4146" t="s">
        <v>550</v>
      </c>
      <c r="E4146">
        <v>15.207141999999999</v>
      </c>
      <c r="F4146">
        <v>7.39</v>
      </c>
      <c r="G4146">
        <v>-60.559831295625202</v>
      </c>
      <c r="H4146">
        <v>-7.4055710802773298</v>
      </c>
      <c r="I4146">
        <v>-29.153763342728499</v>
      </c>
      <c r="J4146">
        <v>3.2455812634473098</v>
      </c>
      <c r="K4146">
        <v>6.9591328432988098</v>
      </c>
      <c r="L4146">
        <v>8.2053227365407704</v>
      </c>
      <c r="M4146">
        <v>69.919600978781304</v>
      </c>
      <c r="N4146">
        <v>1.1367227300076199</v>
      </c>
      <c r="O4146">
        <v>61.028416779431602</v>
      </c>
      <c r="P4146">
        <v>30.796460176991101</v>
      </c>
      <c r="Q4146">
        <v>1.7250933062900001E-4</v>
      </c>
    </row>
    <row r="4147" spans="1:17" hidden="1" x14ac:dyDescent="0.3">
      <c r="A4147" t="s">
        <v>8454</v>
      </c>
      <c r="B4147" t="s">
        <v>8455</v>
      </c>
      <c r="C4147" t="str">
        <f>IFERROR(VLOOKUP(Table1[[#This Row],[Ticker]],[1]!Table1[[Symbol]:[Industry]],2,FALSE),"-")</f>
        <v>-</v>
      </c>
      <c r="D4147" t="s">
        <v>498</v>
      </c>
      <c r="E4147">
        <v>15.202246499999999</v>
      </c>
      <c r="F4147">
        <v>49.77</v>
      </c>
      <c r="G4147">
        <v>114.76481915447999</v>
      </c>
      <c r="H4147">
        <v>4.2380074366096601</v>
      </c>
      <c r="I4147">
        <v>20.019747018067399</v>
      </c>
      <c r="J4147">
        <v>3.7006661826206302</v>
      </c>
      <c r="K4147">
        <v>43.973611794182098</v>
      </c>
      <c r="L4147">
        <v>35.443071960836299</v>
      </c>
      <c r="M4147">
        <v>55.1172018448122</v>
      </c>
      <c r="N4147">
        <v>0.62982105254373499</v>
      </c>
      <c r="O4147">
        <v>28.993369499698598</v>
      </c>
      <c r="P4147">
        <v>141.016949152542</v>
      </c>
    </row>
    <row r="4148" spans="1:17" hidden="1" x14ac:dyDescent="0.3">
      <c r="A4148" t="s">
        <v>8456</v>
      </c>
      <c r="B4148" t="s">
        <v>8457</v>
      </c>
      <c r="C4148" t="str">
        <f>IFERROR(VLOOKUP(Table1[[#This Row],[Ticker]],[1]!Table1[[Symbol]:[Industry]],2,FALSE),"-")</f>
        <v>-</v>
      </c>
      <c r="D4148" t="s">
        <v>557</v>
      </c>
      <c r="E4148">
        <v>15.194945000000001</v>
      </c>
      <c r="F4148">
        <v>50.5</v>
      </c>
      <c r="G4148">
        <v>21.818354302793701</v>
      </c>
      <c r="H4148">
        <v>-15.122459524022201</v>
      </c>
      <c r="I4148">
        <v>6.4507432617780198</v>
      </c>
      <c r="J4148">
        <v>3.11595163381768</v>
      </c>
      <c r="K4148">
        <v>49.8171299852022</v>
      </c>
      <c r="L4148">
        <v>42.124064883812203</v>
      </c>
      <c r="M4148">
        <v>43.372269315218603</v>
      </c>
      <c r="N4148">
        <v>0.19381799106335801</v>
      </c>
      <c r="O4148">
        <v>24.7524752475247</v>
      </c>
      <c r="P4148">
        <v>80.228408279800107</v>
      </c>
      <c r="Q4148">
        <v>0.13918791702771699</v>
      </c>
    </row>
    <row r="4149" spans="1:17" hidden="1" x14ac:dyDescent="0.3">
      <c r="A4149" t="s">
        <v>8458</v>
      </c>
      <c r="B4149" t="s">
        <v>8459</v>
      </c>
      <c r="C4149" t="str">
        <f>IFERROR(VLOOKUP(Table1[[#This Row],[Ticker]],[1]!Table1[[Symbol]:[Industry]],2,FALSE),"-")</f>
        <v>-</v>
      </c>
      <c r="D4149" t="s">
        <v>713</v>
      </c>
      <c r="E4149">
        <v>15.1879762019999</v>
      </c>
      <c r="F4149">
        <v>162.84</v>
      </c>
      <c r="G4149">
        <v>29.889837844982001</v>
      </c>
      <c r="H4149">
        <v>-2.0535267746858001</v>
      </c>
      <c r="I4149">
        <v>8.2945969117990792</v>
      </c>
      <c r="J4149">
        <v>-1.62098729186296</v>
      </c>
      <c r="K4149">
        <v>154.18523482055099</v>
      </c>
      <c r="L4149">
        <v>137.19497771301999</v>
      </c>
      <c r="M4149">
        <v>55.3773054855941</v>
      </c>
      <c r="N4149">
        <v>0.93316947430133002</v>
      </c>
      <c r="O4149">
        <v>1.62122328666174</v>
      </c>
      <c r="P4149">
        <v>57.242178447276899</v>
      </c>
    </row>
    <row r="4150" spans="1:17" hidden="1" x14ac:dyDescent="0.3">
      <c r="A4150" t="s">
        <v>8460</v>
      </c>
      <c r="B4150" t="s">
        <v>8461</v>
      </c>
      <c r="C4150" t="str">
        <f>IFERROR(VLOOKUP(Table1[[#This Row],[Ticker]],[1]!Table1[[Symbol]:[Industry]],2,FALSE),"-")</f>
        <v>-</v>
      </c>
      <c r="D4150" t="s">
        <v>21</v>
      </c>
      <c r="E4150">
        <v>15.1791836</v>
      </c>
      <c r="F4150">
        <v>14.44</v>
      </c>
      <c r="G4150">
        <v>-41.373407704069599</v>
      </c>
      <c r="H4150">
        <v>-6.2691573615441802</v>
      </c>
      <c r="I4150">
        <v>-43.183780630171597</v>
      </c>
      <c r="J4150">
        <v>-2.5422404565777899</v>
      </c>
      <c r="K4150">
        <v>15.092539019419601</v>
      </c>
      <c r="L4150">
        <v>16.7389246768407</v>
      </c>
      <c r="M4150">
        <v>54.094426975407998</v>
      </c>
      <c r="N4150">
        <v>0.84023813979001105</v>
      </c>
      <c r="O4150">
        <v>88.711911357340696</v>
      </c>
      <c r="P4150">
        <v>17.781402936378399</v>
      </c>
      <c r="Q4150">
        <v>8.7574140950028995E-2</v>
      </c>
    </row>
    <row r="4151" spans="1:17" hidden="1" x14ac:dyDescent="0.3">
      <c r="A4151" t="s">
        <v>8462</v>
      </c>
      <c r="B4151" t="s">
        <v>8463</v>
      </c>
      <c r="C4151" t="str">
        <f>IFERROR(VLOOKUP(Table1[[#This Row],[Ticker]],[1]!Table1[[Symbol]:[Industry]],2,FALSE),"-")</f>
        <v>-</v>
      </c>
      <c r="D4151" t="s">
        <v>647</v>
      </c>
      <c r="E4151">
        <v>15.167542834000001</v>
      </c>
      <c r="F4151">
        <v>13.03</v>
      </c>
      <c r="G4151">
        <v>-8.0706854758761999</v>
      </c>
      <c r="H4151">
        <v>-5.54686270704613</v>
      </c>
      <c r="I4151">
        <v>-12.252716399128399</v>
      </c>
      <c r="J4151">
        <v>-15.902200181363799</v>
      </c>
      <c r="K4151">
        <v>12.9474818801831</v>
      </c>
      <c r="L4151">
        <v>12.4497439802931</v>
      </c>
      <c r="M4151">
        <v>43.248340966576301</v>
      </c>
      <c r="N4151">
        <v>2.0930701993026299</v>
      </c>
      <c r="O4151">
        <v>21.181887950882501</v>
      </c>
      <c r="P4151">
        <v>30.169830169830099</v>
      </c>
      <c r="Q4151">
        <v>2.2188848233132E-2</v>
      </c>
    </row>
    <row r="4152" spans="1:17" hidden="1" x14ac:dyDescent="0.3">
      <c r="A4152" t="s">
        <v>8464</v>
      </c>
      <c r="B4152" t="s">
        <v>8465</v>
      </c>
      <c r="C4152" t="str">
        <f>IFERROR(VLOOKUP(Table1[[#This Row],[Ticker]],[1]!Table1[[Symbol]:[Industry]],2,FALSE),"-")</f>
        <v>-</v>
      </c>
      <c r="E4152">
        <v>15.0688183</v>
      </c>
      <c r="F4152">
        <v>22.42</v>
      </c>
      <c r="G4152">
        <v>-59.979954664294603</v>
      </c>
      <c r="H4152">
        <v>-21.426202332313999</v>
      </c>
      <c r="I4152">
        <v>-41.745494608878403</v>
      </c>
      <c r="J4152">
        <v>12.174457041880601</v>
      </c>
      <c r="K4152">
        <v>24.752671492924101</v>
      </c>
      <c r="L4152">
        <v>29.306669522440799</v>
      </c>
      <c r="M4152">
        <v>43.2705293900013</v>
      </c>
      <c r="N4152">
        <v>2.51233106101648</v>
      </c>
      <c r="O4152">
        <v>140.81177520071299</v>
      </c>
      <c r="P4152">
        <v>14.387755102040799</v>
      </c>
      <c r="Q4152">
        <v>0.108427325265178</v>
      </c>
    </row>
    <row r="4153" spans="1:17" hidden="1" x14ac:dyDescent="0.3">
      <c r="A4153" t="s">
        <v>8466</v>
      </c>
      <c r="B4153" t="s">
        <v>8467</v>
      </c>
      <c r="C4153" t="str">
        <f>IFERROR(VLOOKUP(Table1[[#This Row],[Ticker]],[1]!Table1[[Symbol]:[Industry]],2,FALSE),"-")</f>
        <v>-</v>
      </c>
      <c r="D4153" t="s">
        <v>710</v>
      </c>
      <c r="E4153">
        <v>15.05485</v>
      </c>
      <c r="F4153">
        <v>52.75</v>
      </c>
      <c r="G4153">
        <v>167.38559210133999</v>
      </c>
      <c r="H4153">
        <v>-16.051901802393498</v>
      </c>
      <c r="I4153">
        <v>205.171838203628</v>
      </c>
      <c r="J4153">
        <v>-3.52560742883175</v>
      </c>
      <c r="K4153">
        <v>53.704200749752601</v>
      </c>
      <c r="L4153">
        <v>37.844636508467701</v>
      </c>
      <c r="M4153">
        <v>36.413692132140397</v>
      </c>
      <c r="N4153">
        <v>2.8106185412610398</v>
      </c>
      <c r="O4153">
        <v>17.876777251184802</v>
      </c>
      <c r="P4153">
        <v>216.626650660264</v>
      </c>
    </row>
    <row r="4154" spans="1:17" hidden="1" x14ac:dyDescent="0.3">
      <c r="A4154" t="s">
        <v>8468</v>
      </c>
      <c r="B4154" t="s">
        <v>8469</v>
      </c>
      <c r="C4154" t="str">
        <f>IFERROR(VLOOKUP(Table1[[#This Row],[Ticker]],[1]!Table1[[Symbol]:[Industry]],2,FALSE),"-")</f>
        <v>-</v>
      </c>
      <c r="E4154">
        <v>15.029</v>
      </c>
      <c r="F4154">
        <v>107.35</v>
      </c>
      <c r="G4154">
        <v>-5.0519859261256599</v>
      </c>
      <c r="H4154">
        <v>31.039675754492301</v>
      </c>
      <c r="I4154">
        <v>-14.527017375350001</v>
      </c>
      <c r="J4154">
        <v>-5.4500382138980497</v>
      </c>
      <c r="K4154">
        <v>106.07343934630801</v>
      </c>
      <c r="L4154">
        <v>109.54162755252599</v>
      </c>
      <c r="M4154">
        <v>46.646652042142598</v>
      </c>
      <c r="N4154">
        <v>1.7985257985257901</v>
      </c>
      <c r="O4154">
        <v>57.354448067070301</v>
      </c>
      <c r="P4154">
        <v>34.187499999999901</v>
      </c>
      <c r="Q4154">
        <v>4.5057090379709997E-3</v>
      </c>
    </row>
    <row r="4155" spans="1:17" hidden="1" x14ac:dyDescent="0.3">
      <c r="A4155" t="s">
        <v>8470</v>
      </c>
      <c r="B4155" t="s">
        <v>8471</v>
      </c>
      <c r="C4155" t="str">
        <f>IFERROR(VLOOKUP(Table1[[#This Row],[Ticker]],[1]!Table1[[Symbol]:[Industry]],2,FALSE),"-")</f>
        <v>-</v>
      </c>
      <c r="D4155" t="s">
        <v>901</v>
      </c>
      <c r="E4155">
        <v>14.9746752</v>
      </c>
      <c r="F4155">
        <v>41.04</v>
      </c>
      <c r="G4155">
        <v>-22.9415529410741</v>
      </c>
      <c r="H4155">
        <v>-13.1260482274081</v>
      </c>
      <c r="I4155">
        <v>-7.7069637801076798</v>
      </c>
      <c r="J4155">
        <v>-11.008483425825199</v>
      </c>
      <c r="K4155">
        <v>44.191918070321101</v>
      </c>
      <c r="L4155">
        <v>43.641824558872003</v>
      </c>
      <c r="M4155">
        <v>36.857332774370001</v>
      </c>
      <c r="N4155">
        <v>0.27406377194968801</v>
      </c>
      <c r="O4155">
        <v>46.174463937621802</v>
      </c>
      <c r="P4155">
        <v>24.250681198910002</v>
      </c>
      <c r="Q4155">
        <v>3.2891375167955997E-2</v>
      </c>
    </row>
    <row r="4156" spans="1:17" hidden="1" x14ac:dyDescent="0.3">
      <c r="A4156" t="s">
        <v>8472</v>
      </c>
      <c r="B4156" t="s">
        <v>8473</v>
      </c>
      <c r="C4156" t="str">
        <f>IFERROR(VLOOKUP(Table1[[#This Row],[Ticker]],[1]!Table1[[Symbol]:[Industry]],2,FALSE),"-")</f>
        <v>-</v>
      </c>
      <c r="D4156" t="s">
        <v>247</v>
      </c>
      <c r="E4156">
        <v>14.91075</v>
      </c>
      <c r="F4156">
        <v>12.69</v>
      </c>
      <c r="G4156">
        <v>30.996703212451099</v>
      </c>
      <c r="H4156">
        <v>-2.1004665834846499</v>
      </c>
      <c r="I4156">
        <v>-23.444805249687398</v>
      </c>
      <c r="J4156">
        <v>1.06361542917137</v>
      </c>
      <c r="K4156">
        <v>12.6049823488776</v>
      </c>
      <c r="L4156">
        <v>11.858897610573701</v>
      </c>
      <c r="M4156">
        <v>45.911022783956</v>
      </c>
      <c r="N4156">
        <v>1.57535809227325</v>
      </c>
      <c r="O4156">
        <v>25.6895193065405</v>
      </c>
      <c r="Q4156">
        <v>6.4953789560221006E-2</v>
      </c>
    </row>
    <row r="4157" spans="1:17" hidden="1" x14ac:dyDescent="0.3">
      <c r="A4157" t="s">
        <v>8474</v>
      </c>
      <c r="B4157" t="s">
        <v>8475</v>
      </c>
      <c r="C4157" t="str">
        <f>IFERROR(VLOOKUP(Table1[[#This Row],[Ticker]],[1]!Table1[[Symbol]:[Industry]],2,FALSE),"-")</f>
        <v>-</v>
      </c>
      <c r="D4157" t="s">
        <v>258</v>
      </c>
      <c r="E4157">
        <v>14.8736709</v>
      </c>
      <c r="F4157">
        <v>54.45</v>
      </c>
      <c r="G4157">
        <v>87.358205559868907</v>
      </c>
      <c r="H4157">
        <v>2.3188630859838502</v>
      </c>
      <c r="I4157">
        <v>17.763561565117602</v>
      </c>
      <c r="J4157">
        <v>4.29084700162643</v>
      </c>
      <c r="K4157">
        <v>44.946387851244197</v>
      </c>
      <c r="L4157">
        <v>40.452994068500402</v>
      </c>
      <c r="M4157">
        <v>79.731055682293402</v>
      </c>
      <c r="N4157">
        <v>3.4070467657038801</v>
      </c>
      <c r="O4157">
        <v>0</v>
      </c>
      <c r="P4157">
        <v>163.68038740920099</v>
      </c>
      <c r="Q4157">
        <v>0.12973918115509001</v>
      </c>
    </row>
    <row r="4158" spans="1:17" hidden="1" x14ac:dyDescent="0.3">
      <c r="A4158" t="s">
        <v>8476</v>
      </c>
      <c r="B4158" t="s">
        <v>8477</v>
      </c>
      <c r="C4158" t="str">
        <f>IFERROR(VLOOKUP(Table1[[#This Row],[Ticker]],[1]!Table1[[Symbol]:[Industry]],2,FALSE),"-")</f>
        <v>-</v>
      </c>
      <c r="D4158" t="s">
        <v>49</v>
      </c>
      <c r="E4158">
        <v>14.838372</v>
      </c>
      <c r="F4158">
        <v>34.799999999999997</v>
      </c>
      <c r="G4158">
        <v>4.42349448970967</v>
      </c>
      <c r="H4158">
        <v>-10.723577883761299</v>
      </c>
      <c r="I4158">
        <v>16.6292821062484</v>
      </c>
      <c r="J4158">
        <v>-4.38404836618232</v>
      </c>
      <c r="K4158">
        <v>36.806614327299897</v>
      </c>
      <c r="L4158">
        <v>32.767338307444703</v>
      </c>
      <c r="M4158">
        <v>30.392459509344398</v>
      </c>
      <c r="N4158">
        <v>2.7076218144027902</v>
      </c>
      <c r="O4158">
        <v>25.632183908045899</v>
      </c>
      <c r="P4158">
        <v>70.588235294117595</v>
      </c>
    </row>
    <row r="4159" spans="1:17" hidden="1" x14ac:dyDescent="0.3">
      <c r="A4159" t="s">
        <v>8478</v>
      </c>
      <c r="B4159" t="s">
        <v>8479</v>
      </c>
      <c r="C4159" t="str">
        <f>IFERROR(VLOOKUP(Table1[[#This Row],[Ticker]],[1]!Table1[[Symbol]:[Industry]],2,FALSE),"-")</f>
        <v>-</v>
      </c>
      <c r="D4159" t="s">
        <v>871</v>
      </c>
      <c r="E4159">
        <v>14.809710300000001</v>
      </c>
      <c r="F4159">
        <v>8.4700000000000006</v>
      </c>
      <c r="G4159">
        <v>-100.378831773116</v>
      </c>
      <c r="H4159">
        <v>-29.707864495954901</v>
      </c>
      <c r="I4159">
        <v>-85.973742772740806</v>
      </c>
      <c r="J4159">
        <v>-21.070536638398998</v>
      </c>
      <c r="K4159">
        <v>12.6814664112842</v>
      </c>
      <c r="M4159">
        <v>30.097298789387199</v>
      </c>
      <c r="N4159">
        <v>2.4013844023996298</v>
      </c>
      <c r="O4159">
        <v>316.17473435655199</v>
      </c>
      <c r="P4159">
        <v>10.430247718383299</v>
      </c>
    </row>
    <row r="4160" spans="1:17" hidden="1" x14ac:dyDescent="0.3">
      <c r="A4160" t="s">
        <v>8480</v>
      </c>
      <c r="B4160" t="s">
        <v>8481</v>
      </c>
      <c r="C4160" t="str">
        <f>IFERROR(VLOOKUP(Table1[[#This Row],[Ticker]],[1]!Table1[[Symbol]:[Industry]],2,FALSE),"-")</f>
        <v>-</v>
      </c>
      <c r="D4160" t="s">
        <v>106</v>
      </c>
      <c r="E4160">
        <v>14.794811899999999</v>
      </c>
      <c r="F4160">
        <v>27.91</v>
      </c>
      <c r="G4160">
        <v>0.64340060108399599</v>
      </c>
      <c r="H4160">
        <v>-17.964445124628501</v>
      </c>
      <c r="I4160">
        <v>-11.7994432350228</v>
      </c>
      <c r="J4160">
        <v>-14.644465032848901</v>
      </c>
      <c r="K4160">
        <v>31.437193743668701</v>
      </c>
      <c r="L4160">
        <v>30.529063724779601</v>
      </c>
      <c r="M4160">
        <v>28.451968737194999</v>
      </c>
      <c r="N4160">
        <v>0.89211104265107699</v>
      </c>
      <c r="O4160">
        <v>59.620207810820403</v>
      </c>
      <c r="P4160">
        <v>47.985153764581099</v>
      </c>
      <c r="Q4160">
        <v>9.8077200803459996E-2</v>
      </c>
    </row>
    <row r="4161" spans="1:17" hidden="1" x14ac:dyDescent="0.3">
      <c r="A4161" t="s">
        <v>8482</v>
      </c>
      <c r="B4161" t="s">
        <v>8483</v>
      </c>
      <c r="C4161" t="str">
        <f>IFERROR(VLOOKUP(Table1[[#This Row],[Ticker]],[1]!Table1[[Symbol]:[Industry]],2,FALSE),"-")</f>
        <v>-</v>
      </c>
      <c r="D4161" t="s">
        <v>288</v>
      </c>
      <c r="E4161">
        <v>14.698376</v>
      </c>
      <c r="F4161">
        <v>3.08</v>
      </c>
      <c r="G4161">
        <v>31.472893688641602</v>
      </c>
      <c r="H4161">
        <v>28.858731698548201</v>
      </c>
      <c r="I4161">
        <v>50.840388704055002</v>
      </c>
      <c r="J4161">
        <v>11.592963128070499</v>
      </c>
      <c r="K4161">
        <v>2.4059507543765899</v>
      </c>
      <c r="L4161">
        <v>2.1468042112293202</v>
      </c>
      <c r="M4161">
        <v>91.336023461638902</v>
      </c>
      <c r="N4161">
        <v>2.7189321022154598</v>
      </c>
      <c r="O4161">
        <v>0</v>
      </c>
      <c r="P4161">
        <v>118.43971631205601</v>
      </c>
    </row>
    <row r="4162" spans="1:17" hidden="1" x14ac:dyDescent="0.3">
      <c r="A4162" t="s">
        <v>8484</v>
      </c>
      <c r="B4162" t="s">
        <v>8485</v>
      </c>
      <c r="C4162" t="str">
        <f>IFERROR(VLOOKUP(Table1[[#This Row],[Ticker]],[1]!Table1[[Symbol]:[Industry]],2,FALSE),"-")</f>
        <v>-</v>
      </c>
      <c r="D4162" t="s">
        <v>409</v>
      </c>
      <c r="E4162">
        <v>14.684799999999999</v>
      </c>
      <c r="F4162">
        <v>14.12</v>
      </c>
      <c r="G4162">
        <v>91.560805776553593</v>
      </c>
      <c r="H4162">
        <v>2.3442476510245802</v>
      </c>
      <c r="I4162">
        <v>15.2584230371997</v>
      </c>
      <c r="J4162">
        <v>-12.087300398702601</v>
      </c>
      <c r="K4162">
        <v>14.0660868810205</v>
      </c>
      <c r="L4162">
        <v>11.8228097247889</v>
      </c>
      <c r="M4162">
        <v>40.841514088251202</v>
      </c>
      <c r="N4162">
        <v>1.35660209509942</v>
      </c>
      <c r="O4162">
        <v>25.708215297450401</v>
      </c>
      <c r="P4162">
        <v>129.59349593495901</v>
      </c>
      <c r="Q4162">
        <v>0.100000642181254</v>
      </c>
    </row>
    <row r="4163" spans="1:17" hidden="1" x14ac:dyDescent="0.3">
      <c r="A4163" t="s">
        <v>8486</v>
      </c>
      <c r="B4163" t="s">
        <v>8487</v>
      </c>
      <c r="C4163" t="str">
        <f>IFERROR(VLOOKUP(Table1[[#This Row],[Ticker]],[1]!Table1[[Symbol]:[Industry]],2,FALSE),"-")</f>
        <v>-</v>
      </c>
      <c r="E4163">
        <v>14.636826599999999</v>
      </c>
      <c r="F4163">
        <v>32.47</v>
      </c>
      <c r="G4163">
        <v>-2.6775392117912999</v>
      </c>
      <c r="H4163">
        <v>5.0980341367849897</v>
      </c>
      <c r="I4163">
        <v>-22.790760012422801</v>
      </c>
      <c r="J4163">
        <v>4.0461249263762999</v>
      </c>
      <c r="K4163">
        <v>30.1870100936368</v>
      </c>
      <c r="L4163">
        <v>31.553283797737599</v>
      </c>
      <c r="M4163">
        <v>83.078597380839696</v>
      </c>
      <c r="N4163">
        <v>1.7526040157751099</v>
      </c>
      <c r="O4163">
        <v>57.591623036649203</v>
      </c>
      <c r="P4163">
        <v>54.251781472684002</v>
      </c>
      <c r="Q4163">
        <v>7.9880139132203001E-2</v>
      </c>
    </row>
    <row r="4164" spans="1:17" hidden="1" x14ac:dyDescent="0.3">
      <c r="A4164" t="s">
        <v>8488</v>
      </c>
      <c r="B4164" t="s">
        <v>8489</v>
      </c>
      <c r="C4164" t="str">
        <f>IFERROR(VLOOKUP(Table1[[#This Row],[Ticker]],[1]!Table1[[Symbol]:[Industry]],2,FALSE),"-")</f>
        <v>-</v>
      </c>
      <c r="D4164" t="s">
        <v>647</v>
      </c>
      <c r="E4164">
        <v>14.6286734</v>
      </c>
      <c r="F4164">
        <v>3.72</v>
      </c>
      <c r="G4164">
        <v>75.411117626865504</v>
      </c>
      <c r="H4164">
        <v>20.725723766882599</v>
      </c>
      <c r="I4164">
        <v>43.735125546160297</v>
      </c>
      <c r="J4164">
        <v>-8.9324884318637405</v>
      </c>
      <c r="K4164">
        <v>3.48283059280954</v>
      </c>
      <c r="L4164">
        <v>2.7539626059666502</v>
      </c>
      <c r="M4164">
        <v>42.112082295931998</v>
      </c>
      <c r="N4164">
        <v>0.78733739642693301</v>
      </c>
      <c r="O4164">
        <v>16.935483870967701</v>
      </c>
      <c r="P4164">
        <v>118.823529411764</v>
      </c>
      <c r="Q4164">
        <v>4.1973900862047997E-2</v>
      </c>
    </row>
    <row r="4165" spans="1:17" hidden="1" x14ac:dyDescent="0.3">
      <c r="A4165" t="s">
        <v>8490</v>
      </c>
      <c r="B4165" t="s">
        <v>8491</v>
      </c>
      <c r="C4165" t="str">
        <f>IFERROR(VLOOKUP(Table1[[#This Row],[Ticker]],[1]!Table1[[Symbol]:[Industry]],2,FALSE),"-")</f>
        <v>-</v>
      </c>
      <c r="D4165" t="s">
        <v>409</v>
      </c>
      <c r="E4165">
        <v>14.613469200000001</v>
      </c>
      <c r="F4165">
        <v>43.23</v>
      </c>
      <c r="G4165">
        <v>51.869260327782797</v>
      </c>
      <c r="H4165">
        <v>7.8229042552141301</v>
      </c>
      <c r="I4165">
        <v>14.4768358428444</v>
      </c>
      <c r="J4165">
        <v>-0.33129057241733101</v>
      </c>
      <c r="K4165">
        <v>37.202616419837703</v>
      </c>
      <c r="L4165">
        <v>34.285088774196304</v>
      </c>
      <c r="M4165">
        <v>83.377646573810907</v>
      </c>
      <c r="N4165">
        <v>2.5172089728331799</v>
      </c>
      <c r="O4165">
        <v>23.062687948184099</v>
      </c>
      <c r="P4165">
        <v>85.536480686695199</v>
      </c>
      <c r="Q4165">
        <v>4.2185461968173001E-2</v>
      </c>
    </row>
    <row r="4166" spans="1:17" hidden="1" x14ac:dyDescent="0.3">
      <c r="A4166" t="s">
        <v>8492</v>
      </c>
      <c r="B4166" t="s">
        <v>8493</v>
      </c>
      <c r="C4166" t="str">
        <f>IFERROR(VLOOKUP(Table1[[#This Row],[Ticker]],[1]!Table1[[Symbol]:[Industry]],2,FALSE),"-")</f>
        <v>-</v>
      </c>
      <c r="E4166">
        <v>14.583225965999899</v>
      </c>
      <c r="F4166">
        <v>37.409999999999997</v>
      </c>
      <c r="G4166">
        <v>42.9955009281108</v>
      </c>
      <c r="H4166">
        <v>-4.77763193781536</v>
      </c>
      <c r="I4166">
        <v>13.435125546160201</v>
      </c>
      <c r="J4166">
        <v>-1.0507150328489701</v>
      </c>
      <c r="K4166">
        <v>36.124445394365303</v>
      </c>
      <c r="L4166">
        <v>29.707460415933799</v>
      </c>
      <c r="M4166">
        <v>29.299329386395598</v>
      </c>
      <c r="N4166">
        <v>0</v>
      </c>
      <c r="O4166">
        <v>22.7211975407644</v>
      </c>
      <c r="P4166">
        <v>87.049999999999898</v>
      </c>
      <c r="Q4166">
        <v>4.3444217239633001E-2</v>
      </c>
    </row>
    <row r="4167" spans="1:17" hidden="1" x14ac:dyDescent="0.3">
      <c r="A4167" t="s">
        <v>8494</v>
      </c>
      <c r="B4167" t="s">
        <v>8495</v>
      </c>
      <c r="C4167" t="str">
        <f>IFERROR(VLOOKUP(Table1[[#This Row],[Ticker]],[1]!Table1[[Symbol]:[Industry]],2,FALSE),"-")</f>
        <v>-</v>
      </c>
      <c r="D4167" t="s">
        <v>21</v>
      </c>
      <c r="E4167">
        <v>14.572929</v>
      </c>
      <c r="F4167">
        <v>79.59</v>
      </c>
      <c r="G4167">
        <v>42.206012078372503</v>
      </c>
      <c r="H4167">
        <v>-28.552254017522099</v>
      </c>
      <c r="I4167">
        <v>25.136153823795201</v>
      </c>
      <c r="J4167">
        <v>-8.36941838586222</v>
      </c>
      <c r="K4167">
        <v>89.982110211868402</v>
      </c>
      <c r="L4167">
        <v>71.095415724401406</v>
      </c>
      <c r="M4167">
        <v>16.6581293471802</v>
      </c>
      <c r="N4167">
        <v>2.18968767931797</v>
      </c>
      <c r="O4167">
        <v>56.414122377182998</v>
      </c>
      <c r="P4167">
        <v>75.656587949679903</v>
      </c>
      <c r="Q4167">
        <v>6.5896020632537994E-2</v>
      </c>
    </row>
    <row r="4168" spans="1:17" hidden="1" x14ac:dyDescent="0.3">
      <c r="A4168" t="s">
        <v>8496</v>
      </c>
      <c r="B4168" t="s">
        <v>8497</v>
      </c>
      <c r="C4168" t="str">
        <f>IFERROR(VLOOKUP(Table1[[#This Row],[Ticker]],[1]!Table1[[Symbol]:[Industry]],2,FALSE),"-")</f>
        <v>-</v>
      </c>
      <c r="D4168" t="s">
        <v>258</v>
      </c>
      <c r="E4168">
        <v>14.560654445999999</v>
      </c>
      <c r="F4168">
        <v>66.69</v>
      </c>
      <c r="G4168">
        <v>7.9773311349628102</v>
      </c>
      <c r="H4168">
        <v>1.57157441139098</v>
      </c>
      <c r="I4168">
        <v>74.604690763551503</v>
      </c>
      <c r="J4168">
        <v>-2.52130326814309</v>
      </c>
      <c r="K4168">
        <v>61.583214711198003</v>
      </c>
      <c r="L4168">
        <v>51.509099094735198</v>
      </c>
      <c r="M4168">
        <v>59.845779192812003</v>
      </c>
      <c r="N4168">
        <v>1.2980123495740701</v>
      </c>
      <c r="O4168">
        <v>9.5816464237516694</v>
      </c>
      <c r="P4168">
        <v>100.571428571428</v>
      </c>
      <c r="Q4168">
        <v>0.245524413729309</v>
      </c>
    </row>
    <row r="4169" spans="1:17" hidden="1" x14ac:dyDescent="0.3">
      <c r="A4169" t="s">
        <v>8498</v>
      </c>
      <c r="B4169" t="s">
        <v>8499</v>
      </c>
      <c r="C4169" t="str">
        <f>IFERROR(VLOOKUP(Table1[[#This Row],[Ticker]],[1]!Table1[[Symbol]:[Industry]],2,FALSE),"-")</f>
        <v>-</v>
      </c>
      <c r="D4169" t="s">
        <v>409</v>
      </c>
      <c r="E4169">
        <v>14.520001799999999</v>
      </c>
      <c r="F4169">
        <v>29.94</v>
      </c>
      <c r="G4169">
        <v>-27.730807418886702</v>
      </c>
      <c r="H4169">
        <v>0.91283562289503895</v>
      </c>
      <c r="I4169">
        <v>-1.7149293385817199</v>
      </c>
      <c r="J4169">
        <v>-6.6817829940140196</v>
      </c>
      <c r="K4169">
        <v>27.3391184521887</v>
      </c>
      <c r="L4169">
        <v>25.292339617903</v>
      </c>
      <c r="M4169">
        <v>58.3317563110975</v>
      </c>
      <c r="N4169">
        <v>0.36832101097873399</v>
      </c>
      <c r="O4169">
        <v>27.5885103540414</v>
      </c>
      <c r="P4169">
        <v>113.096085409252</v>
      </c>
      <c r="Q4169">
        <v>8.6536624376047006E-2</v>
      </c>
    </row>
    <row r="4170" spans="1:17" hidden="1" x14ac:dyDescent="0.3">
      <c r="A4170" t="s">
        <v>8500</v>
      </c>
      <c r="B4170" t="s">
        <v>8501</v>
      </c>
      <c r="C4170" t="str">
        <f>IFERROR(VLOOKUP(Table1[[#This Row],[Ticker]],[1]!Table1[[Symbol]:[Industry]],2,FALSE),"-")</f>
        <v>-</v>
      </c>
      <c r="D4170" t="s">
        <v>384</v>
      </c>
      <c r="E4170">
        <v>14.501319000000001</v>
      </c>
      <c r="F4170">
        <v>82.95</v>
      </c>
      <c r="G4170">
        <v>-19.323809608061602</v>
      </c>
      <c r="H4170">
        <v>2.94964078945736</v>
      </c>
      <c r="I4170">
        <v>-14.755275850000199</v>
      </c>
      <c r="J4170">
        <v>1.3566923745584301</v>
      </c>
      <c r="K4170">
        <v>78.620354066195006</v>
      </c>
      <c r="L4170">
        <v>81.963285953873793</v>
      </c>
      <c r="M4170">
        <v>66.079297600884502</v>
      </c>
      <c r="N4170">
        <v>2.7938596491227998</v>
      </c>
      <c r="O4170">
        <v>16.937914406268799</v>
      </c>
      <c r="P4170">
        <v>37.107438016528903</v>
      </c>
    </row>
    <row r="4171" spans="1:17" hidden="1" x14ac:dyDescent="0.3">
      <c r="A4171" t="s">
        <v>8502</v>
      </c>
      <c r="B4171" t="s">
        <v>8503</v>
      </c>
      <c r="C4171" t="str">
        <f>IFERROR(VLOOKUP(Table1[[#This Row],[Ticker]],[1]!Table1[[Symbol]:[Industry]],2,FALSE),"-")</f>
        <v>-</v>
      </c>
      <c r="E4171">
        <v>14.467739999999999</v>
      </c>
      <c r="F4171">
        <v>2.2200000000000002</v>
      </c>
      <c r="G4171">
        <v>13.080036545784401</v>
      </c>
      <c r="H4171">
        <v>-3.3422252392507499</v>
      </c>
      <c r="I4171">
        <v>-1.3638843548297801</v>
      </c>
      <c r="J4171">
        <v>-7.6586445482674703</v>
      </c>
      <c r="K4171">
        <v>2.05798683431617</v>
      </c>
      <c r="L4171">
        <v>1.78264403421623</v>
      </c>
      <c r="M4171">
        <v>47.340833828539502</v>
      </c>
      <c r="N4171">
        <v>1.7200765817704999</v>
      </c>
      <c r="O4171">
        <v>28.378378378378301</v>
      </c>
      <c r="P4171">
        <v>86.554621848739501</v>
      </c>
      <c r="Q4171">
        <v>5.2756373291465E-2</v>
      </c>
    </row>
    <row r="4172" spans="1:17" hidden="1" x14ac:dyDescent="0.3">
      <c r="A4172" t="s">
        <v>8504</v>
      </c>
      <c r="B4172" t="s">
        <v>8505</v>
      </c>
      <c r="C4172" t="str">
        <f>IFERROR(VLOOKUP(Table1[[#This Row],[Ticker]],[1]!Table1[[Symbol]:[Industry]],2,FALSE),"-")</f>
        <v>-</v>
      </c>
      <c r="D4172" t="s">
        <v>97</v>
      </c>
      <c r="E4172">
        <v>14.463745866673699</v>
      </c>
      <c r="F4172">
        <v>43</v>
      </c>
      <c r="M4172" s="1">
        <v>9.8126000000000006E-11</v>
      </c>
      <c r="N4172">
        <v>1</v>
      </c>
    </row>
    <row r="4173" spans="1:17" hidden="1" x14ac:dyDescent="0.3">
      <c r="A4173" t="s">
        <v>8506</v>
      </c>
      <c r="B4173" t="s">
        <v>8507</v>
      </c>
      <c r="C4173" t="str">
        <f>IFERROR(VLOOKUP(Table1[[#This Row],[Ticker]],[1]!Table1[[Symbol]:[Industry]],2,FALSE),"-")</f>
        <v>-</v>
      </c>
      <c r="D4173" t="s">
        <v>1161</v>
      </c>
      <c r="E4173">
        <v>14.461131180000001</v>
      </c>
      <c r="F4173">
        <v>2.67</v>
      </c>
      <c r="G4173">
        <v>36.148218363966201</v>
      </c>
      <c r="H4173">
        <v>35.012943978415002</v>
      </c>
      <c r="I4173">
        <v>22.235125546160301</v>
      </c>
      <c r="J4173">
        <v>7.4858703330046703</v>
      </c>
      <c r="K4173">
        <v>2.13666192725722</v>
      </c>
      <c r="L4173">
        <v>1.89304563463669</v>
      </c>
      <c r="M4173">
        <v>72.7711757960559</v>
      </c>
      <c r="N4173">
        <v>2.7823880297024099</v>
      </c>
      <c r="O4173">
        <v>7.8651685393258397</v>
      </c>
      <c r="P4173">
        <v>90.714285714285694</v>
      </c>
      <c r="Q4173">
        <v>0.127713303076264</v>
      </c>
    </row>
    <row r="4174" spans="1:17" hidden="1" x14ac:dyDescent="0.3">
      <c r="A4174" t="s">
        <v>8508</v>
      </c>
      <c r="B4174" t="s">
        <v>8509</v>
      </c>
      <c r="C4174" t="str">
        <f>IFERROR(VLOOKUP(Table1[[#This Row],[Ticker]],[1]!Table1[[Symbol]:[Industry]],2,FALSE),"-")</f>
        <v>-</v>
      </c>
      <c r="D4174" t="s">
        <v>1391</v>
      </c>
      <c r="E4174">
        <v>14.440030552</v>
      </c>
      <c r="F4174">
        <v>15.91</v>
      </c>
      <c r="G4174">
        <v>35.037107252855101</v>
      </c>
      <c r="H4174">
        <v>12.6507181783736</v>
      </c>
      <c r="I4174">
        <v>12.068458879493599</v>
      </c>
      <c r="J4174">
        <v>-3.2442634199457498</v>
      </c>
      <c r="K4174">
        <v>13.0164647697919</v>
      </c>
      <c r="L4174">
        <v>12.067737811702701</v>
      </c>
      <c r="M4174">
        <v>69.737917486704902</v>
      </c>
      <c r="N4174">
        <v>2.8600690837514899</v>
      </c>
      <c r="O4174">
        <v>2.5769956002514101</v>
      </c>
      <c r="P4174">
        <v>114.99999999999901</v>
      </c>
      <c r="Q4174">
        <v>5.2024132776467003E-2</v>
      </c>
    </row>
    <row r="4175" spans="1:17" hidden="1" x14ac:dyDescent="0.3">
      <c r="A4175" t="s">
        <v>8510</v>
      </c>
      <c r="B4175" t="s">
        <v>8511</v>
      </c>
      <c r="C4175" t="str">
        <f>IFERROR(VLOOKUP(Table1[[#This Row],[Ticker]],[1]!Table1[[Symbol]:[Industry]],2,FALSE),"-")</f>
        <v>-</v>
      </c>
      <c r="D4175" t="s">
        <v>647</v>
      </c>
      <c r="E4175">
        <v>14.419777519999901</v>
      </c>
      <c r="F4175">
        <v>16.48</v>
      </c>
      <c r="G4175">
        <v>13.991053494936899</v>
      </c>
      <c r="H4175">
        <v>9.9958872259476905</v>
      </c>
      <c r="I4175">
        <v>12.6448999822505</v>
      </c>
      <c r="J4175">
        <v>15.3450446844654</v>
      </c>
      <c r="K4175">
        <v>14.180777855265299</v>
      </c>
      <c r="L4175">
        <v>13.5419328387172</v>
      </c>
      <c r="M4175">
        <v>82.712915876391804</v>
      </c>
      <c r="N4175">
        <v>3.2570526350474398</v>
      </c>
      <c r="O4175">
        <v>33.798543689320297</v>
      </c>
      <c r="Q4175">
        <v>9.4170711034291005E-2</v>
      </c>
    </row>
    <row r="4176" spans="1:17" hidden="1" x14ac:dyDescent="0.3">
      <c r="A4176" t="s">
        <v>8512</v>
      </c>
      <c r="B4176" t="s">
        <v>8513</v>
      </c>
      <c r="C4176" t="str">
        <f>IFERROR(VLOOKUP(Table1[[#This Row],[Ticker]],[1]!Table1[[Symbol]:[Industry]],2,FALSE),"-")</f>
        <v>-</v>
      </c>
      <c r="D4176" t="s">
        <v>409</v>
      </c>
      <c r="E4176">
        <v>14.40476</v>
      </c>
      <c r="F4176">
        <v>109.96</v>
      </c>
      <c r="G4176">
        <v>-11.5562233130781</v>
      </c>
      <c r="H4176">
        <v>-4.77763193781536</v>
      </c>
      <c r="I4176">
        <v>-6.5410649300301698</v>
      </c>
      <c r="J4176">
        <v>-1.0507150328489701</v>
      </c>
      <c r="K4176">
        <v>107.193799436756</v>
      </c>
      <c r="L4176">
        <v>96.792023200569304</v>
      </c>
      <c r="M4176">
        <v>97.628116521938296</v>
      </c>
      <c r="N4176">
        <v>0</v>
      </c>
      <c r="O4176">
        <v>3.6376864314302503E-2</v>
      </c>
      <c r="P4176">
        <v>14.1374299356445</v>
      </c>
    </row>
    <row r="4177" spans="1:17" hidden="1" x14ac:dyDescent="0.3">
      <c r="A4177" t="s">
        <v>8514</v>
      </c>
      <c r="B4177" t="s">
        <v>8515</v>
      </c>
      <c r="C4177" t="str">
        <f>IFERROR(VLOOKUP(Table1[[#This Row],[Ticker]],[1]!Table1[[Symbol]:[Industry]],2,FALSE),"-")</f>
        <v>-</v>
      </c>
      <c r="D4177" t="s">
        <v>21</v>
      </c>
      <c r="E4177">
        <v>14.387320000000001</v>
      </c>
      <c r="F4177">
        <v>28.66</v>
      </c>
      <c r="G4177">
        <v>66.550023131968203</v>
      </c>
      <c r="H4177">
        <v>10.1697364832372</v>
      </c>
      <c r="I4177">
        <v>29.225321624591601</v>
      </c>
      <c r="J4177">
        <v>21.922257940123998</v>
      </c>
      <c r="K4177">
        <v>21.206434351603502</v>
      </c>
      <c r="L4177">
        <v>18.395187216132101</v>
      </c>
      <c r="M4177">
        <v>86.449959115104505</v>
      </c>
      <c r="N4177">
        <v>1.2003856975885401</v>
      </c>
      <c r="O4177">
        <v>0</v>
      </c>
      <c r="P4177">
        <v>109.656181419166</v>
      </c>
      <c r="Q4177">
        <v>2.5342698781599001E-2</v>
      </c>
    </row>
    <row r="4178" spans="1:17" hidden="1" x14ac:dyDescent="0.3">
      <c r="A4178" t="s">
        <v>8516</v>
      </c>
      <c r="B4178" t="s">
        <v>8517</v>
      </c>
      <c r="C4178" t="str">
        <f>IFERROR(VLOOKUP(Table1[[#This Row],[Ticker]],[1]!Table1[[Symbol]:[Industry]],2,FALSE),"-")</f>
        <v>-</v>
      </c>
      <c r="D4178" t="s">
        <v>713</v>
      </c>
      <c r="E4178">
        <v>14.354740187999999</v>
      </c>
      <c r="F4178">
        <v>13.88</v>
      </c>
      <c r="G4178">
        <v>-32.3903935617424</v>
      </c>
      <c r="H4178">
        <v>-7.2406861250074899</v>
      </c>
      <c r="I4178">
        <v>-4.3311302319598699</v>
      </c>
      <c r="J4178">
        <v>-1.9799502008261101</v>
      </c>
      <c r="K4178">
        <v>13.8693395183801</v>
      </c>
      <c r="L4178">
        <v>13.633418239045101</v>
      </c>
      <c r="M4178">
        <v>58.520367008885003</v>
      </c>
      <c r="N4178">
        <v>0.59274122335365997</v>
      </c>
      <c r="O4178">
        <v>18.011527377521599</v>
      </c>
      <c r="P4178">
        <v>19.141630901287499</v>
      </c>
    </row>
    <row r="4179" spans="1:17" hidden="1" x14ac:dyDescent="0.3">
      <c r="A4179" t="s">
        <v>8518</v>
      </c>
      <c r="B4179" t="s">
        <v>8519</v>
      </c>
      <c r="C4179" t="str">
        <f>IFERROR(VLOOKUP(Table1[[#This Row],[Ticker]],[1]!Table1[[Symbol]:[Industry]],2,FALSE),"-")</f>
        <v>-</v>
      </c>
      <c r="D4179" t="s">
        <v>338</v>
      </c>
      <c r="E4179">
        <v>14.349508500000001</v>
      </c>
      <c r="F4179">
        <v>29.35</v>
      </c>
      <c r="G4179">
        <v>54.391386239035903</v>
      </c>
      <c r="H4179">
        <v>122.38473528524899</v>
      </c>
      <c r="I4179">
        <v>66.613913424948194</v>
      </c>
      <c r="J4179">
        <v>9.1443530569559499</v>
      </c>
      <c r="K4179">
        <v>19.047732607436402</v>
      </c>
      <c r="L4179">
        <v>16.130796596088601</v>
      </c>
      <c r="M4179">
        <v>82.231721846393896</v>
      </c>
      <c r="N4179">
        <v>3.4705583461571901</v>
      </c>
      <c r="O4179">
        <v>2.1465076660987998</v>
      </c>
      <c r="P4179">
        <v>155.21739130434699</v>
      </c>
    </row>
    <row r="4180" spans="1:17" hidden="1" x14ac:dyDescent="0.3">
      <c r="A4180" t="s">
        <v>8520</v>
      </c>
      <c r="B4180" t="s">
        <v>8521</v>
      </c>
      <c r="C4180" t="str">
        <f>IFERROR(VLOOKUP(Table1[[#This Row],[Ticker]],[1]!Table1[[Symbol]:[Industry]],2,FALSE),"-")</f>
        <v>-</v>
      </c>
      <c r="D4180" t="s">
        <v>109</v>
      </c>
      <c r="E4180">
        <v>14.3148</v>
      </c>
      <c r="F4180">
        <v>15.8</v>
      </c>
      <c r="G4180">
        <v>337.673145050183</v>
      </c>
      <c r="H4180">
        <v>-10.453465758763199</v>
      </c>
      <c r="I4180">
        <v>-30.239233428198599</v>
      </c>
      <c r="J4180">
        <v>-4.9839689065080899</v>
      </c>
      <c r="K4180">
        <v>18.8058235001422</v>
      </c>
      <c r="L4180">
        <v>18.528051869716901</v>
      </c>
      <c r="M4180">
        <v>36.894145730544601</v>
      </c>
      <c r="N4180">
        <v>0.72185857659587005</v>
      </c>
      <c r="O4180">
        <v>150.25316455696199</v>
      </c>
      <c r="P4180">
        <v>363.343108504398</v>
      </c>
      <c r="Q4180">
        <v>0.15810347871428901</v>
      </c>
    </row>
    <row r="4181" spans="1:17" hidden="1" x14ac:dyDescent="0.3">
      <c r="A4181" t="s">
        <v>8522</v>
      </c>
      <c r="B4181" t="s">
        <v>8523</v>
      </c>
      <c r="C4181" t="str">
        <f>IFERROR(VLOOKUP(Table1[[#This Row],[Ticker]],[1]!Table1[[Symbol]:[Industry]],2,FALSE),"-")</f>
        <v>-</v>
      </c>
      <c r="E4181">
        <v>14.3029899</v>
      </c>
      <c r="F4181">
        <v>38.229999999999997</v>
      </c>
      <c r="G4181">
        <v>2.1895683183596901</v>
      </c>
      <c r="H4181">
        <v>20.593575292655899</v>
      </c>
      <c r="I4181">
        <v>5.7896264647151101</v>
      </c>
      <c r="J4181">
        <v>24.6857692662769</v>
      </c>
      <c r="K4181">
        <v>31.434386430969202</v>
      </c>
      <c r="L4181">
        <v>31.2213366283111</v>
      </c>
      <c r="M4181">
        <v>77.109151010963402</v>
      </c>
      <c r="N4181">
        <v>2.2904101545289999</v>
      </c>
      <c r="O4181">
        <v>14.805126863719501</v>
      </c>
      <c r="P4181">
        <v>58.105872622001598</v>
      </c>
      <c r="Q4181">
        <v>-2.5713702062602001E-2</v>
      </c>
    </row>
    <row r="4182" spans="1:17" hidden="1" x14ac:dyDescent="0.3">
      <c r="A4182" t="s">
        <v>8524</v>
      </c>
      <c r="B4182" t="s">
        <v>8525</v>
      </c>
      <c r="C4182" t="str">
        <f>IFERROR(VLOOKUP(Table1[[#This Row],[Ticker]],[1]!Table1[[Symbol]:[Industry]],2,FALSE),"-")</f>
        <v>-</v>
      </c>
      <c r="D4182" t="s">
        <v>623</v>
      </c>
      <c r="E4182">
        <v>14.269183999999999</v>
      </c>
      <c r="F4182">
        <v>4.01</v>
      </c>
      <c r="G4182">
        <v>-22.319447990297999</v>
      </c>
      <c r="H4182">
        <v>-16.7690666273228</v>
      </c>
      <c r="I4182">
        <v>-22.153763342728499</v>
      </c>
      <c r="J4182">
        <v>-4.7977876323805697</v>
      </c>
      <c r="K4182">
        <v>4.1824389634087202</v>
      </c>
      <c r="L4182">
        <v>4.1816831079622299</v>
      </c>
      <c r="M4182">
        <v>41.895500403570303</v>
      </c>
      <c r="N4182">
        <v>0.80977983782807605</v>
      </c>
      <c r="O4182">
        <v>63.840399002493697</v>
      </c>
      <c r="P4182">
        <v>21.515151515151501</v>
      </c>
      <c r="Q4182">
        <v>2.966685877506E-2</v>
      </c>
    </row>
    <row r="4183" spans="1:17" hidden="1" x14ac:dyDescent="0.3">
      <c r="A4183" t="s">
        <v>8526</v>
      </c>
      <c r="B4183" t="s">
        <v>8527</v>
      </c>
      <c r="C4183" t="str">
        <f>IFERROR(VLOOKUP(Table1[[#This Row],[Ticker]],[1]!Table1[[Symbol]:[Industry]],2,FALSE),"-")</f>
        <v>-</v>
      </c>
      <c r="D4183" t="s">
        <v>49</v>
      </c>
      <c r="E4183">
        <v>14.177326799999999</v>
      </c>
      <c r="F4183">
        <v>46.41</v>
      </c>
      <c r="G4183">
        <v>104.824803434461</v>
      </c>
      <c r="H4183">
        <v>22.774999641131998</v>
      </c>
      <c r="I4183">
        <v>72.537105744179996</v>
      </c>
      <c r="J4183">
        <v>26.5019165460983</v>
      </c>
      <c r="K4183">
        <v>36.9235869311606</v>
      </c>
      <c r="L4183">
        <v>31.275942683854801</v>
      </c>
      <c r="M4183">
        <v>73.211584323405901</v>
      </c>
      <c r="N4183">
        <v>2.3949451654898999</v>
      </c>
      <c r="O4183">
        <v>9.6530920060331908</v>
      </c>
      <c r="P4183">
        <v>126.27986348122801</v>
      </c>
      <c r="Q4183">
        <v>9.4257705646726003E-2</v>
      </c>
    </row>
    <row r="4184" spans="1:17" hidden="1" x14ac:dyDescent="0.3">
      <c r="A4184" t="s">
        <v>8528</v>
      </c>
      <c r="B4184" t="s">
        <v>8529</v>
      </c>
      <c r="C4184" t="str">
        <f>IFERROR(VLOOKUP(Table1[[#This Row],[Ticker]],[1]!Table1[[Symbol]:[Industry]],2,FALSE),"-")</f>
        <v>-</v>
      </c>
      <c r="D4184" t="s">
        <v>62</v>
      </c>
      <c r="E4184">
        <v>14.130989100000001</v>
      </c>
      <c r="F4184">
        <v>14.13</v>
      </c>
      <c r="G4184">
        <v>-4.7974228211958598</v>
      </c>
      <c r="H4184">
        <v>22.182720485092101</v>
      </c>
      <c r="I4184">
        <v>-30.522017310982498</v>
      </c>
      <c r="J4184">
        <v>-6.5589117541604498</v>
      </c>
      <c r="K4184">
        <v>13.0618890756997</v>
      </c>
      <c r="L4184">
        <v>13.9179022787884</v>
      </c>
      <c r="M4184">
        <v>59.413095189900503</v>
      </c>
      <c r="N4184">
        <v>2.6814510826685298</v>
      </c>
      <c r="O4184">
        <v>94.692144373673003</v>
      </c>
      <c r="P4184">
        <v>40.597014925373102</v>
      </c>
      <c r="Q4184">
        <v>7.3893037506231996E-2</v>
      </c>
    </row>
    <row r="4185" spans="1:17" hidden="1" x14ac:dyDescent="0.3">
      <c r="A4185" t="s">
        <v>8530</v>
      </c>
      <c r="B4185" t="s">
        <v>8531</v>
      </c>
      <c r="C4185" t="str">
        <f>IFERROR(VLOOKUP(Table1[[#This Row],[Ticker]],[1]!Table1[[Symbol]:[Industry]],2,FALSE),"-")</f>
        <v>-</v>
      </c>
      <c r="D4185" t="s">
        <v>409</v>
      </c>
      <c r="E4185">
        <v>14.125500000000001</v>
      </c>
      <c r="F4185">
        <v>1.72</v>
      </c>
      <c r="G4185">
        <v>48.067410283158097</v>
      </c>
      <c r="H4185">
        <v>41.1901099976685</v>
      </c>
      <c r="I4185">
        <v>5.7419282672487402</v>
      </c>
      <c r="J4185">
        <v>10.677680028879401</v>
      </c>
      <c r="K4185">
        <v>1.3754412681472401</v>
      </c>
      <c r="L4185">
        <v>1.2990265068895399</v>
      </c>
      <c r="M4185">
        <v>66.311315192429106</v>
      </c>
      <c r="N4185">
        <v>2.3993832386527898</v>
      </c>
      <c r="O4185">
        <v>17.4418604651162</v>
      </c>
      <c r="P4185">
        <v>107.22891566265</v>
      </c>
      <c r="Q4185">
        <v>0.117580365723906</v>
      </c>
    </row>
    <row r="4186" spans="1:17" hidden="1" x14ac:dyDescent="0.3">
      <c r="A4186" t="s">
        <v>8532</v>
      </c>
      <c r="B4186" t="s">
        <v>8533</v>
      </c>
      <c r="C4186" t="str">
        <f>IFERROR(VLOOKUP(Table1[[#This Row],[Ticker]],[1]!Table1[[Symbol]:[Industry]],2,FALSE),"-")</f>
        <v>-</v>
      </c>
      <c r="D4186" t="s">
        <v>557</v>
      </c>
      <c r="E4186">
        <v>14.119446</v>
      </c>
      <c r="F4186">
        <v>10.050000000000001</v>
      </c>
      <c r="G4186">
        <v>-24.6798644443145</v>
      </c>
      <c r="H4186">
        <v>-4.4820654353523102</v>
      </c>
      <c r="I4186">
        <v>-33.838063976181701</v>
      </c>
      <c r="J4186">
        <v>1.15812030851647</v>
      </c>
      <c r="K4186">
        <v>10.1316819592424</v>
      </c>
      <c r="L4186">
        <v>11.3514592709948</v>
      </c>
      <c r="M4186">
        <v>52.331390618480398</v>
      </c>
      <c r="N4186">
        <v>1.1977894809751799</v>
      </c>
      <c r="O4186">
        <v>67.263681592039703</v>
      </c>
      <c r="P4186">
        <v>16.7247386759582</v>
      </c>
      <c r="Q4186">
        <v>2.0809457070043998E-2</v>
      </c>
    </row>
    <row r="4187" spans="1:17" hidden="1" x14ac:dyDescent="0.3">
      <c r="A4187" t="s">
        <v>8534</v>
      </c>
      <c r="B4187" t="s">
        <v>8535</v>
      </c>
      <c r="C4187" t="str">
        <f>IFERROR(VLOOKUP(Table1[[#This Row],[Ticker]],[1]!Table1[[Symbol]:[Industry]],2,FALSE),"-")</f>
        <v>-</v>
      </c>
      <c r="E4187">
        <v>14.058999999999999</v>
      </c>
      <c r="F4187">
        <v>8.27</v>
      </c>
      <c r="G4187">
        <v>-53.756919975954602</v>
      </c>
      <c r="H4187">
        <v>-12.0777478126705</v>
      </c>
      <c r="I4187">
        <v>-38.401438330491601</v>
      </c>
      <c r="J4187">
        <v>-10.6552348068602</v>
      </c>
      <c r="K4187">
        <v>8.7062794232008596</v>
      </c>
      <c r="L4187">
        <v>9.8464168164707697</v>
      </c>
      <c r="M4187">
        <v>47.958982241148803</v>
      </c>
      <c r="N4187">
        <v>1.78434314404356</v>
      </c>
      <c r="O4187">
        <v>61.426844014510202</v>
      </c>
      <c r="P4187">
        <v>6.0256410256410202</v>
      </c>
      <c r="Q4187">
        <v>9.2097654863099995E-2</v>
      </c>
    </row>
    <row r="4188" spans="1:17" hidden="1" x14ac:dyDescent="0.3">
      <c r="A4188" t="s">
        <v>8536</v>
      </c>
      <c r="B4188" t="s">
        <v>8537</v>
      </c>
      <c r="C4188" t="str">
        <f>IFERROR(VLOOKUP(Table1[[#This Row],[Ticker]],[1]!Table1[[Symbol]:[Industry]],2,FALSE),"-")</f>
        <v>-</v>
      </c>
      <c r="D4188" t="s">
        <v>647</v>
      </c>
      <c r="E4188">
        <v>13.99755</v>
      </c>
      <c r="F4188">
        <v>42</v>
      </c>
      <c r="G4188">
        <v>-1.0778542877960899</v>
      </c>
      <c r="H4188">
        <v>-4.3157381733811704</v>
      </c>
      <c r="I4188">
        <v>-11.2648744538396</v>
      </c>
      <c r="J4188">
        <v>0.112075664825439</v>
      </c>
      <c r="K4188">
        <v>44.384022227621699</v>
      </c>
      <c r="L4188">
        <v>42.413610889433102</v>
      </c>
      <c r="M4188">
        <v>37.240449100251901</v>
      </c>
      <c r="N4188">
        <v>1.14134873464355</v>
      </c>
      <c r="O4188">
        <v>38.095238095238003</v>
      </c>
      <c r="P4188">
        <v>34.4860710854947</v>
      </c>
      <c r="Q4188">
        <v>0.135838311631857</v>
      </c>
    </row>
    <row r="4189" spans="1:17" hidden="1" x14ac:dyDescent="0.3">
      <c r="A4189" t="s">
        <v>8538</v>
      </c>
      <c r="B4189" t="s">
        <v>8539</v>
      </c>
      <c r="C4189" t="str">
        <f>IFERROR(VLOOKUP(Table1[[#This Row],[Ticker]],[1]!Table1[[Symbol]:[Industry]],2,FALSE),"-")</f>
        <v>-</v>
      </c>
      <c r="D4189" t="s">
        <v>21</v>
      </c>
      <c r="E4189">
        <v>13.988568561999999</v>
      </c>
      <c r="F4189">
        <v>14.02</v>
      </c>
      <c r="G4189">
        <v>-27.628005412257501</v>
      </c>
      <c r="H4189">
        <v>-6.1798459599555899</v>
      </c>
      <c r="I4189">
        <v>-30.224412026094001</v>
      </c>
      <c r="J4189">
        <v>-11.9840483661823</v>
      </c>
      <c r="K4189">
        <v>14.1941910947157</v>
      </c>
      <c r="L4189">
        <v>14.3399022123424</v>
      </c>
      <c r="M4189">
        <v>41.722429003168003</v>
      </c>
      <c r="N4189">
        <v>0.691435546013352</v>
      </c>
      <c r="O4189">
        <v>46.077032810271</v>
      </c>
      <c r="P4189">
        <v>51.567567567567501</v>
      </c>
      <c r="Q4189">
        <v>1.4309905206043E-2</v>
      </c>
    </row>
    <row r="4190" spans="1:17" hidden="1" x14ac:dyDescent="0.3">
      <c r="A4190" t="s">
        <v>8540</v>
      </c>
      <c r="B4190" t="s">
        <v>8541</v>
      </c>
      <c r="C4190" t="str">
        <f>IFERROR(VLOOKUP(Table1[[#This Row],[Ticker]],[1]!Table1[[Symbol]:[Industry]],2,FALSE),"-")</f>
        <v>-</v>
      </c>
      <c r="D4190" t="s">
        <v>647</v>
      </c>
      <c r="E4190">
        <v>13.953295744999901</v>
      </c>
      <c r="F4190">
        <v>26</v>
      </c>
      <c r="M4190">
        <v>50</v>
      </c>
      <c r="N4190">
        <v>1</v>
      </c>
    </row>
    <row r="4191" spans="1:17" hidden="1" x14ac:dyDescent="0.3">
      <c r="A4191" t="s">
        <v>8542</v>
      </c>
      <c r="B4191" t="s">
        <v>8543</v>
      </c>
      <c r="C4191" t="str">
        <f>IFERROR(VLOOKUP(Table1[[#This Row],[Ticker]],[1]!Table1[[Symbol]:[Industry]],2,FALSE),"-")</f>
        <v>-</v>
      </c>
      <c r="D4191" t="s">
        <v>844</v>
      </c>
      <c r="E4191">
        <v>13.9284944</v>
      </c>
      <c r="F4191">
        <v>25.54</v>
      </c>
      <c r="G4191">
        <v>78.813623415280006</v>
      </c>
      <c r="H4191">
        <v>21.7164857092434</v>
      </c>
      <c r="I4191">
        <v>-19.228838417803601</v>
      </c>
      <c r="J4191">
        <v>-19.596169578303499</v>
      </c>
      <c r="K4191">
        <v>24.970621195044998</v>
      </c>
      <c r="L4191">
        <v>21.331531359655202</v>
      </c>
      <c r="M4191">
        <v>34.5555438800423</v>
      </c>
      <c r="N4191">
        <v>4.4273775504077797</v>
      </c>
      <c r="O4191">
        <v>61.23727486296</v>
      </c>
      <c r="P4191">
        <v>118.104184457728</v>
      </c>
      <c r="Q4191">
        <v>6.2401336829463E-2</v>
      </c>
    </row>
    <row r="4192" spans="1:17" hidden="1" x14ac:dyDescent="0.3">
      <c r="A4192" t="s">
        <v>8544</v>
      </c>
      <c r="B4192" t="s">
        <v>8545</v>
      </c>
      <c r="C4192" t="str">
        <f>IFERROR(VLOOKUP(Table1[[#This Row],[Ticker]],[1]!Table1[[Symbol]:[Industry]],2,FALSE),"-")</f>
        <v>-</v>
      </c>
      <c r="E4192">
        <v>13.923773499999999</v>
      </c>
      <c r="F4192">
        <v>30.55</v>
      </c>
      <c r="G4192">
        <v>27.003699714200199</v>
      </c>
      <c r="H4192">
        <v>-22.650756444264399</v>
      </c>
      <c r="I4192">
        <v>-19.770415034851901</v>
      </c>
      <c r="J4192">
        <v>-12.4143513964853</v>
      </c>
      <c r="K4192">
        <v>35.232682151061901</v>
      </c>
      <c r="L4192">
        <v>31.755178663166902</v>
      </c>
      <c r="M4192">
        <v>24.990259506707801</v>
      </c>
      <c r="N4192">
        <v>1.0465525494346899</v>
      </c>
      <c r="O4192">
        <v>37.479541734860803</v>
      </c>
      <c r="P4192">
        <v>81.305637982195805</v>
      </c>
      <c r="Q4192">
        <v>4.9072124314514E-2</v>
      </c>
    </row>
    <row r="4193" spans="1:17" hidden="1" x14ac:dyDescent="0.3">
      <c r="A4193" t="s">
        <v>8546</v>
      </c>
      <c r="B4193" t="s">
        <v>8547</v>
      </c>
      <c r="C4193" t="str">
        <f>IFERROR(VLOOKUP(Table1[[#This Row],[Ticker]],[1]!Table1[[Symbol]:[Industry]],2,FALSE),"-")</f>
        <v>-</v>
      </c>
      <c r="D4193" t="s">
        <v>49</v>
      </c>
      <c r="E4193">
        <v>13.903499999999999</v>
      </c>
      <c r="F4193">
        <v>1.86</v>
      </c>
      <c r="G4193">
        <v>101.15930483846699</v>
      </c>
      <c r="H4193">
        <v>-0.35774243505294201</v>
      </c>
      <c r="I4193">
        <v>57.826034637069299</v>
      </c>
      <c r="J4193">
        <v>-2.6132150328489798</v>
      </c>
      <c r="K4193">
        <v>1.7460386481150501</v>
      </c>
      <c r="L4193">
        <v>1.4093257247097299</v>
      </c>
      <c r="M4193">
        <v>48.333032263229299</v>
      </c>
      <c r="N4193">
        <v>1.1059498604479601</v>
      </c>
      <c r="O4193">
        <v>24.193548387096701</v>
      </c>
      <c r="P4193">
        <v>144.73684210526301</v>
      </c>
      <c r="Q4193">
        <v>1.8423462890537E-2</v>
      </c>
    </row>
    <row r="4194" spans="1:17" hidden="1" x14ac:dyDescent="0.3">
      <c r="A4194" t="s">
        <v>8548</v>
      </c>
      <c r="B4194" t="s">
        <v>8549</v>
      </c>
      <c r="C4194" t="str">
        <f>IFERROR(VLOOKUP(Table1[[#This Row],[Ticker]],[1]!Table1[[Symbol]:[Industry]],2,FALSE),"-")</f>
        <v>-</v>
      </c>
      <c r="D4194" t="s">
        <v>49</v>
      </c>
      <c r="E4194">
        <v>13.894533912</v>
      </c>
      <c r="F4194">
        <v>6.28</v>
      </c>
      <c r="G4194">
        <v>17.057309273057101</v>
      </c>
      <c r="H4194">
        <v>-18.349060509243898</v>
      </c>
      <c r="I4194">
        <v>5.0314218424565897</v>
      </c>
      <c r="J4194">
        <v>-5.77512448166787</v>
      </c>
      <c r="K4194">
        <v>5.8131081951921697</v>
      </c>
      <c r="L4194">
        <v>5.3338724367337802</v>
      </c>
      <c r="M4194">
        <v>58.035941585039701</v>
      </c>
      <c r="N4194">
        <v>1.1031044883835801</v>
      </c>
      <c r="O4194">
        <v>18.6305732484076</v>
      </c>
      <c r="Q4194">
        <v>6.0700753905314001E-2</v>
      </c>
    </row>
    <row r="4195" spans="1:17" hidden="1" x14ac:dyDescent="0.3">
      <c r="A4195" t="s">
        <v>8550</v>
      </c>
      <c r="B4195" t="s">
        <v>8551</v>
      </c>
      <c r="C4195" t="str">
        <f>IFERROR(VLOOKUP(Table1[[#This Row],[Ticker]],[1]!Table1[[Symbol]:[Industry]],2,FALSE),"-")</f>
        <v>-</v>
      </c>
      <c r="D4195" t="s">
        <v>647</v>
      </c>
      <c r="E4195">
        <v>13.862399999999999</v>
      </c>
      <c r="F4195">
        <v>24</v>
      </c>
      <c r="G4195">
        <v>-52.721635186738297</v>
      </c>
      <c r="H4195">
        <v>-9.4880566482400699</v>
      </c>
      <c r="I4195">
        <v>-11.885992466262</v>
      </c>
      <c r="J4195">
        <v>0.47129237151136999</v>
      </c>
      <c r="K4195">
        <v>25.1822045393058</v>
      </c>
      <c r="L4195">
        <v>26.0649621357231</v>
      </c>
      <c r="M4195">
        <v>40.331219402008003</v>
      </c>
      <c r="N4195">
        <v>0.38323486013967401</v>
      </c>
      <c r="O4195">
        <v>58.3333333333333</v>
      </c>
      <c r="P4195">
        <v>26.315789473684202</v>
      </c>
      <c r="Q4195">
        <v>0.17311494839049801</v>
      </c>
    </row>
    <row r="4196" spans="1:17" hidden="1" x14ac:dyDescent="0.3">
      <c r="A4196" t="s">
        <v>8552</v>
      </c>
      <c r="B4196" t="s">
        <v>8553</v>
      </c>
      <c r="C4196" t="str">
        <f>IFERROR(VLOOKUP(Table1[[#This Row],[Ticker]],[1]!Table1[[Symbol]:[Industry]],2,FALSE),"-")</f>
        <v>-</v>
      </c>
      <c r="D4196" t="s">
        <v>130</v>
      </c>
      <c r="E4196">
        <v>13.841940419999901</v>
      </c>
      <c r="F4196">
        <v>25</v>
      </c>
      <c r="G4196">
        <v>-42.751223819057998</v>
      </c>
      <c r="H4196">
        <v>-4.77763193781536</v>
      </c>
      <c r="I4196">
        <v>15.961588650486</v>
      </c>
      <c r="J4196">
        <v>-1.0507150328489701</v>
      </c>
      <c r="K4196">
        <v>25.623555843887502</v>
      </c>
      <c r="L4196">
        <v>27.676085234147401</v>
      </c>
      <c r="M4196">
        <v>5.7435922009098999</v>
      </c>
      <c r="N4196">
        <v>0</v>
      </c>
      <c r="O4196">
        <v>40.559999999999903</v>
      </c>
      <c r="P4196">
        <v>40.924464487034903</v>
      </c>
    </row>
    <row r="4197" spans="1:17" hidden="1" x14ac:dyDescent="0.3">
      <c r="A4197" t="s">
        <v>8554</v>
      </c>
      <c r="B4197" t="s">
        <v>8555</v>
      </c>
      <c r="C4197" t="str">
        <f>IFERROR(VLOOKUP(Table1[[#This Row],[Ticker]],[1]!Table1[[Symbol]:[Industry]],2,FALSE),"-")</f>
        <v>-</v>
      </c>
      <c r="D4197" t="s">
        <v>140</v>
      </c>
      <c r="E4197">
        <v>13.838542739999999</v>
      </c>
      <c r="F4197">
        <v>52.47</v>
      </c>
      <c r="G4197">
        <v>46.928720756310703</v>
      </c>
      <c r="H4197">
        <v>-8.6237857839692094</v>
      </c>
      <c r="I4197">
        <v>47.254763008395898</v>
      </c>
      <c r="J4197">
        <v>-5.6308677046047002</v>
      </c>
      <c r="K4197">
        <v>50.805501874321401</v>
      </c>
      <c r="L4197">
        <v>43.6521317944404</v>
      </c>
      <c r="M4197">
        <v>60.574361227211902</v>
      </c>
      <c r="N4197">
        <v>1.67516673205178</v>
      </c>
      <c r="O4197">
        <v>12.4452067848294</v>
      </c>
      <c r="P4197">
        <v>87.728085867620706</v>
      </c>
      <c r="Q4197">
        <v>4.0883859172166997E-2</v>
      </c>
    </row>
    <row r="4198" spans="1:17" hidden="1" x14ac:dyDescent="0.3">
      <c r="A4198" t="s">
        <v>8556</v>
      </c>
      <c r="B4198" t="s">
        <v>8557</v>
      </c>
      <c r="C4198" t="str">
        <f>IFERROR(VLOOKUP(Table1[[#This Row],[Ticker]],[1]!Table1[[Symbol]:[Industry]],2,FALSE),"-")</f>
        <v>-</v>
      </c>
      <c r="D4198" t="s">
        <v>106</v>
      </c>
      <c r="E4198">
        <v>13.831935</v>
      </c>
      <c r="F4198">
        <v>44.5</v>
      </c>
      <c r="G4198">
        <v>7.9636701794180897</v>
      </c>
      <c r="H4198">
        <v>-2.07995751921072</v>
      </c>
      <c r="I4198">
        <v>-10.699902702427201</v>
      </c>
      <c r="J4198">
        <v>-7.7483697972690102</v>
      </c>
      <c r="K4198">
        <v>44.724510005119498</v>
      </c>
      <c r="L4198">
        <v>42.748465040855102</v>
      </c>
      <c r="M4198">
        <v>42.161937451438099</v>
      </c>
      <c r="N4198">
        <v>0.80993026266338097</v>
      </c>
      <c r="O4198">
        <v>44.7191011235955</v>
      </c>
      <c r="P4198">
        <v>46.622734761120199</v>
      </c>
      <c r="Q4198">
        <v>7.8091956679770994E-2</v>
      </c>
    </row>
    <row r="4199" spans="1:17" hidden="1" x14ac:dyDescent="0.3">
      <c r="A4199" t="s">
        <v>8558</v>
      </c>
      <c r="B4199" t="s">
        <v>8559</v>
      </c>
      <c r="C4199" t="str">
        <f>IFERROR(VLOOKUP(Table1[[#This Row],[Ticker]],[1]!Table1[[Symbol]:[Industry]],2,FALSE),"-")</f>
        <v>-</v>
      </c>
      <c r="D4199" t="s">
        <v>647</v>
      </c>
      <c r="E4199">
        <v>13.817022</v>
      </c>
      <c r="F4199">
        <v>34</v>
      </c>
      <c r="G4199">
        <v>-19.750960338950701</v>
      </c>
      <c r="I4199">
        <v>-11.2648744538396</v>
      </c>
      <c r="K4199">
        <v>71.000791228306696</v>
      </c>
      <c r="M4199">
        <v>99.985344065864695</v>
      </c>
      <c r="N4199">
        <v>1</v>
      </c>
      <c r="O4199">
        <v>9.1176470588235397</v>
      </c>
      <c r="P4199">
        <v>5.91900311526478</v>
      </c>
    </row>
    <row r="4200" spans="1:17" hidden="1" x14ac:dyDescent="0.3">
      <c r="A4200" t="s">
        <v>8560</v>
      </c>
      <c r="B4200" t="s">
        <v>8561</v>
      </c>
      <c r="C4200" t="str">
        <f>IFERROR(VLOOKUP(Table1[[#This Row],[Ticker]],[1]!Table1[[Symbol]:[Industry]],2,FALSE),"-")</f>
        <v>-</v>
      </c>
      <c r="D4200" t="s">
        <v>220</v>
      </c>
      <c r="E4200">
        <v>13.810022500000001</v>
      </c>
      <c r="F4200">
        <v>19.149999999999999</v>
      </c>
      <c r="G4200">
        <v>174.01704750040099</v>
      </c>
      <c r="H4200">
        <v>40.018050406055103</v>
      </c>
      <c r="I4200">
        <v>65.558763588634903</v>
      </c>
      <c r="J4200">
        <v>7.0667288358902196</v>
      </c>
      <c r="K4200">
        <v>13.4426671925454</v>
      </c>
      <c r="L4200">
        <v>10.0514527045086</v>
      </c>
      <c r="M4200">
        <v>99.948606791884998</v>
      </c>
      <c r="N4200">
        <v>2.03296397075697</v>
      </c>
      <c r="O4200">
        <v>0</v>
      </c>
      <c r="P4200">
        <v>233.04347826086899</v>
      </c>
      <c r="Q4200">
        <v>0.119657348620613</v>
      </c>
    </row>
    <row r="4201" spans="1:17" hidden="1" x14ac:dyDescent="0.3">
      <c r="A4201" t="s">
        <v>8562</v>
      </c>
      <c r="B4201" t="s">
        <v>8563</v>
      </c>
      <c r="C4201" t="str">
        <f>IFERROR(VLOOKUP(Table1[[#This Row],[Ticker]],[1]!Table1[[Symbol]:[Industry]],2,FALSE),"-")</f>
        <v>-</v>
      </c>
      <c r="D4201" t="s">
        <v>901</v>
      </c>
      <c r="E4201">
        <v>13.8028493</v>
      </c>
      <c r="F4201">
        <v>26.57</v>
      </c>
      <c r="G4201">
        <v>-9.3898759268632492</v>
      </c>
      <c r="H4201">
        <v>1.9038825387993199</v>
      </c>
      <c r="I4201">
        <v>-20.921453848603299</v>
      </c>
      <c r="J4201">
        <v>0.32494634281238599</v>
      </c>
      <c r="K4201">
        <v>26.912931473275702</v>
      </c>
      <c r="L4201">
        <v>27.0303488743318</v>
      </c>
      <c r="M4201">
        <v>41.595191013164303</v>
      </c>
      <c r="N4201">
        <v>2.2360561289410401</v>
      </c>
      <c r="O4201">
        <v>26.458411742566799</v>
      </c>
      <c r="P4201">
        <v>20.444242973708</v>
      </c>
      <c r="Q4201">
        <v>-0.106578127101745</v>
      </c>
    </row>
    <row r="4202" spans="1:17" hidden="1" x14ac:dyDescent="0.3">
      <c r="A4202" t="s">
        <v>8564</v>
      </c>
      <c r="B4202" t="s">
        <v>8565</v>
      </c>
      <c r="C4202" t="str">
        <f>IFERROR(VLOOKUP(Table1[[#This Row],[Ticker]],[1]!Table1[[Symbol]:[Industry]],2,FALSE),"-")</f>
        <v>-</v>
      </c>
      <c r="D4202" t="s">
        <v>713</v>
      </c>
      <c r="E4202">
        <v>13.801773789</v>
      </c>
      <c r="F4202">
        <v>15.33</v>
      </c>
      <c r="G4202">
        <v>11.2172586191838</v>
      </c>
      <c r="H4202">
        <v>2.1648645558732702</v>
      </c>
      <c r="I4202">
        <v>5.1271990409594697</v>
      </c>
      <c r="J4202">
        <v>1.36701498729876</v>
      </c>
      <c r="K4202">
        <v>14.321864921861399</v>
      </c>
      <c r="L4202">
        <v>13.1846789950587</v>
      </c>
      <c r="M4202">
        <v>59.192142314001003</v>
      </c>
      <c r="N4202">
        <v>1.0322582402223801</v>
      </c>
      <c r="O4202">
        <v>6.3274624918460498</v>
      </c>
      <c r="P4202">
        <v>42.870456663560098</v>
      </c>
      <c r="Q4202">
        <v>3.6626942849021002E-2</v>
      </c>
    </row>
    <row r="4203" spans="1:17" hidden="1" x14ac:dyDescent="0.3">
      <c r="A4203" t="s">
        <v>8566</v>
      </c>
      <c r="B4203" t="s">
        <v>8567</v>
      </c>
      <c r="C4203" t="str">
        <f>IFERROR(VLOOKUP(Table1[[#This Row],[Ticker]],[1]!Table1[[Symbol]:[Industry]],2,FALSE),"-")</f>
        <v>-</v>
      </c>
      <c r="D4203" t="s">
        <v>140</v>
      </c>
      <c r="E4203">
        <v>13.780429</v>
      </c>
      <c r="F4203">
        <v>11.17</v>
      </c>
      <c r="G4203">
        <v>99.531649449010203</v>
      </c>
      <c r="H4203">
        <v>-5.82020361461813</v>
      </c>
      <c r="I4203">
        <v>8.4564545922481908</v>
      </c>
      <c r="J4203">
        <v>-7.3058590657707798</v>
      </c>
      <c r="K4203">
        <v>11.7416789822799</v>
      </c>
      <c r="L4203">
        <v>10.1114556029054</v>
      </c>
      <c r="M4203">
        <v>18.9212018133043</v>
      </c>
      <c r="N4203">
        <v>2.7714531673004399</v>
      </c>
      <c r="O4203">
        <v>20.948970456580099</v>
      </c>
      <c r="P4203">
        <v>135.157894736842</v>
      </c>
      <c r="Q4203">
        <v>7.8022838187081001E-2</v>
      </c>
    </row>
    <row r="4204" spans="1:17" hidden="1" x14ac:dyDescent="0.3">
      <c r="A4204" t="s">
        <v>8568</v>
      </c>
      <c r="B4204" t="s">
        <v>8569</v>
      </c>
      <c r="C4204" t="str">
        <f>IFERROR(VLOOKUP(Table1[[#This Row],[Ticker]],[1]!Table1[[Symbol]:[Industry]],2,FALSE),"-")</f>
        <v>-</v>
      </c>
      <c r="D4204" t="s">
        <v>409</v>
      </c>
      <c r="E4204">
        <v>13.763135999999999</v>
      </c>
      <c r="F4204">
        <v>14.78</v>
      </c>
      <c r="G4204">
        <v>-20.474233916848998</v>
      </c>
      <c r="H4204">
        <v>-6.6956213558047697</v>
      </c>
      <c r="I4204">
        <v>-25.930001474624898</v>
      </c>
      <c r="J4204">
        <v>-2.18404836618231</v>
      </c>
      <c r="K4204">
        <v>15.048636203632199</v>
      </c>
      <c r="L4204">
        <v>15.554271365915801</v>
      </c>
      <c r="M4204">
        <v>42.9369760621761</v>
      </c>
      <c r="N4204">
        <v>1.4272820969089199</v>
      </c>
      <c r="O4204">
        <v>53.924221921515503</v>
      </c>
      <c r="P4204">
        <v>15.559030492572299</v>
      </c>
      <c r="Q4204">
        <v>-5.5173967535606001E-2</v>
      </c>
    </row>
    <row r="4205" spans="1:17" hidden="1" x14ac:dyDescent="0.3">
      <c r="A4205" t="s">
        <v>8570</v>
      </c>
      <c r="B4205" t="s">
        <v>8571</v>
      </c>
      <c r="C4205" t="str">
        <f>IFERROR(VLOOKUP(Table1[[#This Row],[Ticker]],[1]!Table1[[Symbol]:[Industry]],2,FALSE),"-")</f>
        <v>-</v>
      </c>
      <c r="D4205" t="s">
        <v>106</v>
      </c>
      <c r="E4205">
        <v>13.734</v>
      </c>
      <c r="F4205">
        <v>42</v>
      </c>
      <c r="G4205">
        <v>1.6799455815637201</v>
      </c>
      <c r="H4205">
        <v>92.312935870725198</v>
      </c>
      <c r="I4205">
        <v>78.437022565130405</v>
      </c>
      <c r="J4205">
        <v>8.0401940580601092</v>
      </c>
      <c r="K4205">
        <v>26.7399155218414</v>
      </c>
      <c r="L4205">
        <v>23.222987918496202</v>
      </c>
      <c r="M4205">
        <v>92.125869160109104</v>
      </c>
      <c r="N4205">
        <v>3.6208006266069499</v>
      </c>
      <c r="O4205">
        <v>1.8571428571428601</v>
      </c>
      <c r="P4205">
        <v>176.31578947368399</v>
      </c>
    </row>
    <row r="4206" spans="1:17" hidden="1" x14ac:dyDescent="0.3">
      <c r="A4206" t="s">
        <v>8572</v>
      </c>
      <c r="B4206" t="s">
        <v>8573</v>
      </c>
      <c r="C4206" t="str">
        <f>IFERROR(VLOOKUP(Table1[[#This Row],[Ticker]],[1]!Table1[[Symbol]:[Industry]],2,FALSE),"-")</f>
        <v>-</v>
      </c>
      <c r="D4206" t="s">
        <v>125</v>
      </c>
      <c r="E4206">
        <v>13.7238296</v>
      </c>
      <c r="F4206">
        <v>22.87</v>
      </c>
      <c r="G4206">
        <v>-23.571749168501199</v>
      </c>
      <c r="H4206">
        <v>-16.015727175910499</v>
      </c>
      <c r="I4206">
        <v>-30.1655836736978</v>
      </c>
      <c r="J4206">
        <v>-2.1962390039987398</v>
      </c>
      <c r="K4206">
        <v>24.6805076861115</v>
      </c>
      <c r="L4206">
        <v>24.0666805117161</v>
      </c>
      <c r="M4206">
        <v>20.531527800153899</v>
      </c>
      <c r="N4206">
        <v>0.59068827170092897</v>
      </c>
      <c r="O4206">
        <v>58.2859641451683</v>
      </c>
      <c r="P4206">
        <v>34.450323339212197</v>
      </c>
      <c r="Q4206">
        <v>7.580907030813E-2</v>
      </c>
    </row>
    <row r="4207" spans="1:17" hidden="1" x14ac:dyDescent="0.3">
      <c r="A4207" t="s">
        <v>8574</v>
      </c>
      <c r="B4207" t="s">
        <v>8575</v>
      </c>
      <c r="C4207" t="str">
        <f>IFERROR(VLOOKUP(Table1[[#This Row],[Ticker]],[1]!Table1[[Symbol]:[Industry]],2,FALSE),"-")</f>
        <v>-</v>
      </c>
      <c r="D4207" t="s">
        <v>75</v>
      </c>
      <c r="E4207">
        <v>13.7142</v>
      </c>
      <c r="F4207">
        <v>1.1399999999999999</v>
      </c>
      <c r="G4207">
        <v>38.615750831498701</v>
      </c>
      <c r="H4207">
        <v>10.2223680621846</v>
      </c>
      <c r="I4207">
        <v>-12.989012384874099</v>
      </c>
      <c r="J4207">
        <v>-2.7601167422506898</v>
      </c>
      <c r="K4207">
        <v>1.0953228596646301</v>
      </c>
      <c r="L4207">
        <v>1.01313170530045</v>
      </c>
      <c r="M4207">
        <v>44.831650599629697</v>
      </c>
      <c r="N4207">
        <v>3.5479338659687798</v>
      </c>
      <c r="O4207">
        <v>48.245614035087698</v>
      </c>
      <c r="P4207">
        <v>72.727272727272705</v>
      </c>
      <c r="Q4207">
        <v>7.8402824797547996E-2</v>
      </c>
    </row>
    <row r="4208" spans="1:17" hidden="1" x14ac:dyDescent="0.3">
      <c r="A4208" t="s">
        <v>8576</v>
      </c>
      <c r="B4208" t="s">
        <v>8577</v>
      </c>
      <c r="C4208" t="str">
        <f>IFERROR(VLOOKUP(Table1[[#This Row],[Ticker]],[1]!Table1[[Symbol]:[Industry]],2,FALSE),"-")</f>
        <v>-</v>
      </c>
      <c r="D4208" t="s">
        <v>1391</v>
      </c>
      <c r="E4208">
        <v>13.702680000000001</v>
      </c>
      <c r="F4208">
        <v>2</v>
      </c>
      <c r="G4208">
        <v>-11.384249168501199</v>
      </c>
      <c r="K4208">
        <v>1.8164878752898299</v>
      </c>
      <c r="L4208">
        <v>1.8009664774797101</v>
      </c>
      <c r="M4208">
        <v>73.414657253377001</v>
      </c>
      <c r="N4208">
        <v>1</v>
      </c>
      <c r="O4208">
        <v>5</v>
      </c>
      <c r="P4208">
        <v>66.6666666666666</v>
      </c>
      <c r="Q4208">
        <v>-2.1676028175539999E-2</v>
      </c>
    </row>
    <row r="4209" spans="1:17" hidden="1" x14ac:dyDescent="0.3">
      <c r="A4209" t="s">
        <v>8578</v>
      </c>
      <c r="B4209" t="s">
        <v>5317</v>
      </c>
      <c r="C4209" t="str">
        <f>IFERROR(VLOOKUP(Table1[[#This Row],[Ticker]],[1]!Table1[[Symbol]:[Industry]],2,FALSE),"-")</f>
        <v>-</v>
      </c>
      <c r="D4209" t="s">
        <v>258</v>
      </c>
      <c r="E4209">
        <v>13.6548725</v>
      </c>
      <c r="F4209">
        <v>19.45</v>
      </c>
      <c r="G4209">
        <v>23.486478263575801</v>
      </c>
      <c r="H4209">
        <v>-25.495273971134399</v>
      </c>
      <c r="I4209">
        <v>32.809199620234303</v>
      </c>
      <c r="J4209">
        <v>-8.9415338914097706</v>
      </c>
      <c r="K4209">
        <v>19.538431562264702</v>
      </c>
      <c r="L4209">
        <v>16.673464964091899</v>
      </c>
      <c r="M4209">
        <v>44.776206110875798</v>
      </c>
      <c r="N4209">
        <v>0.25746205920947102</v>
      </c>
      <c r="O4209">
        <v>20.5655526992287</v>
      </c>
      <c r="P4209">
        <v>83.490566037735803</v>
      </c>
    </row>
    <row r="4210" spans="1:17" hidden="1" x14ac:dyDescent="0.3">
      <c r="A4210" t="s">
        <v>8579</v>
      </c>
      <c r="B4210" t="s">
        <v>8580</v>
      </c>
      <c r="C4210" t="str">
        <f>IFERROR(VLOOKUP(Table1[[#This Row],[Ticker]],[1]!Table1[[Symbol]:[Industry]],2,FALSE),"-")</f>
        <v>-</v>
      </c>
      <c r="D4210" t="s">
        <v>409</v>
      </c>
      <c r="E4210">
        <v>13.653359999999999</v>
      </c>
      <c r="F4210">
        <v>1.05</v>
      </c>
      <c r="G4210">
        <v>84.330036545784395</v>
      </c>
      <c r="H4210">
        <v>7.5819186239823804</v>
      </c>
      <c r="I4210">
        <v>-7.3044784142357297</v>
      </c>
      <c r="J4210">
        <v>-18.4060869336754</v>
      </c>
      <c r="K4210">
        <v>0.93236447137098699</v>
      </c>
      <c r="L4210">
        <v>0.78146480408073304</v>
      </c>
      <c r="M4210">
        <v>45.144126533111603</v>
      </c>
      <c r="N4210">
        <v>1.6079649073681901</v>
      </c>
      <c r="O4210">
        <v>32.380952380952301</v>
      </c>
      <c r="P4210">
        <v>128.26086956521701</v>
      </c>
      <c r="Q4210">
        <v>8.3116876408113993E-2</v>
      </c>
    </row>
    <row r="4211" spans="1:17" hidden="1" x14ac:dyDescent="0.3">
      <c r="A4211" t="s">
        <v>8581</v>
      </c>
      <c r="B4211" t="s">
        <v>8582</v>
      </c>
      <c r="C4211" t="str">
        <f>IFERROR(VLOOKUP(Table1[[#This Row],[Ticker]],[1]!Table1[[Symbol]:[Industry]],2,FALSE),"-")</f>
        <v>-</v>
      </c>
      <c r="E4211">
        <v>13.641435918000001</v>
      </c>
      <c r="F4211">
        <v>0.87</v>
      </c>
      <c r="G4211">
        <v>41.637728853476702</v>
      </c>
      <c r="H4211">
        <v>-33.837460997644399</v>
      </c>
      <c r="I4211">
        <v>-10.1020837561652</v>
      </c>
      <c r="J4211">
        <v>-13.6822939802174</v>
      </c>
      <c r="K4211">
        <v>0.97993835148084596</v>
      </c>
      <c r="L4211">
        <v>0.86048607651058395</v>
      </c>
      <c r="M4211">
        <v>28.503162964192299</v>
      </c>
      <c r="N4211">
        <v>0.28519668150362998</v>
      </c>
      <c r="O4211">
        <v>66.6666666666666</v>
      </c>
      <c r="P4211">
        <v>102.325581395348</v>
      </c>
      <c r="Q4211">
        <v>3.6437496062932999E-2</v>
      </c>
    </row>
    <row r="4212" spans="1:17" hidden="1" x14ac:dyDescent="0.3">
      <c r="A4212" t="s">
        <v>8583</v>
      </c>
      <c r="B4212" t="s">
        <v>8584</v>
      </c>
      <c r="C4212" t="str">
        <f>IFERROR(VLOOKUP(Table1[[#This Row],[Ticker]],[1]!Table1[[Symbol]:[Industry]],2,FALSE),"-")</f>
        <v>-</v>
      </c>
      <c r="D4212" t="s">
        <v>409</v>
      </c>
      <c r="E4212">
        <v>13.632453399999999</v>
      </c>
      <c r="F4212">
        <v>27.26</v>
      </c>
      <c r="G4212">
        <v>7.4355052957844503</v>
      </c>
      <c r="H4212">
        <v>32.327631220079297</v>
      </c>
      <c r="I4212">
        <v>41.366704493528701</v>
      </c>
      <c r="J4212">
        <v>12.210154532368399</v>
      </c>
      <c r="K4212">
        <v>21.8067020837785</v>
      </c>
      <c r="L4212">
        <v>19.967094215871001</v>
      </c>
      <c r="M4212">
        <v>77.340079478350006</v>
      </c>
      <c r="N4212">
        <v>1.3758562765139599</v>
      </c>
      <c r="O4212">
        <v>0.330154071900223</v>
      </c>
      <c r="P4212">
        <v>81.25</v>
      </c>
      <c r="Q4212">
        <v>0.14059572410003399</v>
      </c>
    </row>
    <row r="4213" spans="1:17" hidden="1" x14ac:dyDescent="0.3">
      <c r="A4213" t="s">
        <v>8585</v>
      </c>
      <c r="B4213" t="s">
        <v>8586</v>
      </c>
      <c r="C4213" t="str">
        <f>IFERROR(VLOOKUP(Table1[[#This Row],[Ticker]],[1]!Table1[[Symbol]:[Industry]],2,FALSE),"-")</f>
        <v>-</v>
      </c>
      <c r="E4213">
        <v>13.588632</v>
      </c>
      <c r="F4213">
        <v>31.6</v>
      </c>
      <c r="G4213">
        <v>-30.345679894637801</v>
      </c>
      <c r="H4213">
        <v>-3.4487282833303099</v>
      </c>
      <c r="I4213">
        <v>-45.252758305939103</v>
      </c>
      <c r="J4213">
        <v>-9.7333497633878903</v>
      </c>
      <c r="K4213">
        <v>32.686075568253202</v>
      </c>
      <c r="L4213">
        <v>36.494981957312604</v>
      </c>
      <c r="M4213">
        <v>49.890300594688</v>
      </c>
      <c r="N4213">
        <v>1.16353479925782</v>
      </c>
      <c r="O4213">
        <v>75.949367088607602</v>
      </c>
      <c r="P4213">
        <v>13.1805157593123</v>
      </c>
      <c r="Q4213">
        <v>3.6824516939419003E-2</v>
      </c>
    </row>
    <row r="4214" spans="1:17" hidden="1" x14ac:dyDescent="0.3">
      <c r="A4214" t="s">
        <v>8587</v>
      </c>
      <c r="B4214" t="s">
        <v>8588</v>
      </c>
      <c r="C4214" t="str">
        <f>IFERROR(VLOOKUP(Table1[[#This Row],[Ticker]],[1]!Table1[[Symbol]:[Industry]],2,FALSE),"-")</f>
        <v>-</v>
      </c>
      <c r="D4214" t="s">
        <v>409</v>
      </c>
      <c r="E4214">
        <v>13.57382</v>
      </c>
      <c r="F4214">
        <v>6.64</v>
      </c>
      <c r="G4214">
        <v>19.9440716335037</v>
      </c>
      <c r="H4214">
        <v>-12.958167903964799</v>
      </c>
      <c r="I4214">
        <v>-44.4640696248658</v>
      </c>
      <c r="J4214">
        <v>-2.7123464527885601</v>
      </c>
      <c r="K4214">
        <v>7.0524815586062601</v>
      </c>
      <c r="L4214">
        <v>7.2859946768537096</v>
      </c>
      <c r="M4214">
        <v>41.375612105260501</v>
      </c>
      <c r="N4214">
        <v>2.0172318865647898</v>
      </c>
      <c r="O4214">
        <v>63.102409638554199</v>
      </c>
      <c r="P4214">
        <v>54.7785547785547</v>
      </c>
      <c r="Q4214">
        <v>5.2894253938214002E-2</v>
      </c>
    </row>
    <row r="4215" spans="1:17" hidden="1" x14ac:dyDescent="0.3">
      <c r="A4215" t="s">
        <v>8589</v>
      </c>
      <c r="B4215" t="s">
        <v>8590</v>
      </c>
      <c r="C4215" t="str">
        <f>IFERROR(VLOOKUP(Table1[[#This Row],[Ticker]],[1]!Table1[[Symbol]:[Industry]],2,FALSE),"-")</f>
        <v>-</v>
      </c>
      <c r="E4215">
        <v>13.563774</v>
      </c>
      <c r="F4215">
        <v>17.010000000000002</v>
      </c>
      <c r="G4215">
        <v>-25.669963454215502</v>
      </c>
      <c r="H4215">
        <v>-4.77763193781536</v>
      </c>
      <c r="I4215">
        <v>-11.2648744538396</v>
      </c>
      <c r="J4215">
        <v>-1.0507150328489701</v>
      </c>
      <c r="K4215">
        <v>17.009995701402602</v>
      </c>
      <c r="L4215">
        <v>16.926434400571701</v>
      </c>
      <c r="M4215">
        <v>100</v>
      </c>
      <c r="O4215">
        <v>0</v>
      </c>
      <c r="P4215">
        <v>0</v>
      </c>
    </row>
    <row r="4216" spans="1:17" hidden="1" x14ac:dyDescent="0.3">
      <c r="A4216" t="s">
        <v>8591</v>
      </c>
      <c r="B4216" t="s">
        <v>8592</v>
      </c>
      <c r="C4216" t="str">
        <f>IFERROR(VLOOKUP(Table1[[#This Row],[Ticker]],[1]!Table1[[Symbol]:[Industry]],2,FALSE),"-")</f>
        <v>-</v>
      </c>
      <c r="D4216" t="s">
        <v>130</v>
      </c>
      <c r="E4216">
        <v>13.544504999999999</v>
      </c>
      <c r="F4216">
        <v>4.1100000000000003</v>
      </c>
      <c r="G4216">
        <v>102.663369879117</v>
      </c>
      <c r="H4216">
        <v>-12.486883039136901</v>
      </c>
      <c r="I4216">
        <v>67.430777720073294</v>
      </c>
      <c r="J4216">
        <v>-8.3515999886011691</v>
      </c>
      <c r="K4216">
        <v>3.67836005190104</v>
      </c>
      <c r="L4216">
        <v>2.8451218864907402</v>
      </c>
      <c r="M4216">
        <v>40.967081291970104</v>
      </c>
      <c r="N4216">
        <v>0.97170936065740499</v>
      </c>
      <c r="O4216">
        <v>21.4111922141119</v>
      </c>
      <c r="P4216">
        <v>155.27950310559001</v>
      </c>
      <c r="Q4216">
        <v>-3.1912512651130001E-2</v>
      </c>
    </row>
    <row r="4217" spans="1:17" hidden="1" x14ac:dyDescent="0.3">
      <c r="A4217" t="s">
        <v>8593</v>
      </c>
      <c r="B4217" t="s">
        <v>8594</v>
      </c>
      <c r="C4217" t="str">
        <f>IFERROR(VLOOKUP(Table1[[#This Row],[Ticker]],[1]!Table1[[Symbol]:[Industry]],2,FALSE),"-")</f>
        <v>-</v>
      </c>
      <c r="D4217" t="s">
        <v>409</v>
      </c>
      <c r="E4217">
        <v>13.497460800000001</v>
      </c>
      <c r="F4217">
        <v>18.61</v>
      </c>
      <c r="G4217">
        <v>47.768992743361302</v>
      </c>
      <c r="H4217">
        <v>-4.24853140871482</v>
      </c>
      <c r="I4217">
        <v>-11.9055578494616</v>
      </c>
      <c r="J4217">
        <v>-9.8361206977553497</v>
      </c>
      <c r="K4217">
        <v>18.5039948928051</v>
      </c>
      <c r="L4217">
        <v>14.936459358641001</v>
      </c>
      <c r="M4217">
        <v>14.079203571840999</v>
      </c>
      <c r="N4217">
        <v>2.6306442948778699</v>
      </c>
      <c r="O4217">
        <v>15.099408919935501</v>
      </c>
      <c r="P4217">
        <v>106.777777777777</v>
      </c>
      <c r="Q4217">
        <v>0.11240086193757801</v>
      </c>
    </row>
    <row r="4218" spans="1:17" hidden="1" x14ac:dyDescent="0.3">
      <c r="A4218" t="s">
        <v>8595</v>
      </c>
      <c r="B4218" t="s">
        <v>8596</v>
      </c>
      <c r="C4218" t="str">
        <f>IFERROR(VLOOKUP(Table1[[#This Row],[Ticker]],[1]!Table1[[Symbol]:[Industry]],2,FALSE),"-")</f>
        <v>-</v>
      </c>
      <c r="D4218" t="s">
        <v>557</v>
      </c>
      <c r="E4218">
        <v>13.485167199999999</v>
      </c>
      <c r="F4218">
        <v>428</v>
      </c>
      <c r="G4218">
        <v>35.232292184882198</v>
      </c>
      <c r="H4218">
        <v>-14.569298604482</v>
      </c>
      <c r="I4218">
        <v>-21.986609956551401</v>
      </c>
      <c r="J4218">
        <v>-5.4657260703765704</v>
      </c>
      <c r="K4218">
        <v>463.97360516932298</v>
      </c>
      <c r="L4218">
        <v>426.91201878146001</v>
      </c>
      <c r="M4218">
        <v>19.522985756274</v>
      </c>
      <c r="N4218">
        <v>0.46938404699897002</v>
      </c>
      <c r="O4218">
        <v>43.633177570093402</v>
      </c>
      <c r="P4218">
        <v>65.250965250965194</v>
      </c>
      <c r="Q4218">
        <v>2.0099932947682E-2</v>
      </c>
    </row>
    <row r="4219" spans="1:17" hidden="1" x14ac:dyDescent="0.3">
      <c r="A4219" t="s">
        <v>8597</v>
      </c>
      <c r="B4219" t="s">
        <v>8598</v>
      </c>
      <c r="C4219" t="str">
        <f>IFERROR(VLOOKUP(Table1[[#This Row],[Ticker]],[1]!Table1[[Symbol]:[Industry]],2,FALSE),"-")</f>
        <v>-</v>
      </c>
      <c r="E4219">
        <v>13.484629379999999</v>
      </c>
      <c r="F4219">
        <v>32.520000000000003</v>
      </c>
      <c r="G4219">
        <v>-46.042147587418199</v>
      </c>
      <c r="H4219">
        <v>42.3716893291529</v>
      </c>
      <c r="I4219">
        <v>-34.783218762400303</v>
      </c>
      <c r="J4219">
        <v>-1.2961138058551001</v>
      </c>
      <c r="K4219">
        <v>30.289872677172301</v>
      </c>
      <c r="L4219">
        <v>33.658230068575797</v>
      </c>
      <c r="M4219">
        <v>69.180882973558099</v>
      </c>
      <c r="N4219">
        <v>1.14832535885167</v>
      </c>
      <c r="O4219">
        <v>70.448954489544803</v>
      </c>
      <c r="P4219">
        <v>54.857142857142797</v>
      </c>
      <c r="Q4219">
        <v>7.2224614054728006E-2</v>
      </c>
    </row>
    <row r="4220" spans="1:17" hidden="1" x14ac:dyDescent="0.3">
      <c r="A4220" t="s">
        <v>8599</v>
      </c>
      <c r="B4220" t="s">
        <v>8600</v>
      </c>
      <c r="C4220" t="str">
        <f>IFERROR(VLOOKUP(Table1[[#This Row],[Ticker]],[1]!Table1[[Symbol]:[Industry]],2,FALSE),"-")</f>
        <v>-</v>
      </c>
      <c r="E4220">
        <v>13.466646900000001</v>
      </c>
      <c r="F4220">
        <v>17.010000000000002</v>
      </c>
      <c r="G4220">
        <v>-48.183525841195603</v>
      </c>
      <c r="H4220">
        <v>-33.603718894337099</v>
      </c>
      <c r="I4220">
        <v>-30.533977443872899</v>
      </c>
      <c r="J4220">
        <v>-14.847450156598301</v>
      </c>
      <c r="K4220">
        <v>19.678764126718601</v>
      </c>
      <c r="L4220">
        <v>19.4916944337829</v>
      </c>
      <c r="M4220">
        <v>40.934048626108897</v>
      </c>
      <c r="N4220">
        <v>3.39107709538921</v>
      </c>
      <c r="O4220">
        <v>51.028806584362101</v>
      </c>
      <c r="P4220">
        <v>28.863636363636299</v>
      </c>
      <c r="Q4220">
        <v>4.8621171685071997E-2</v>
      </c>
    </row>
    <row r="4221" spans="1:17" hidden="1" x14ac:dyDescent="0.3">
      <c r="A4221" t="s">
        <v>8601</v>
      </c>
      <c r="B4221" t="s">
        <v>8602</v>
      </c>
      <c r="C4221" t="str">
        <f>IFERROR(VLOOKUP(Table1[[#This Row],[Ticker]],[1]!Table1[[Symbol]:[Industry]],2,FALSE),"-")</f>
        <v>-</v>
      </c>
      <c r="E4221">
        <v>13.464</v>
      </c>
      <c r="F4221">
        <v>1.87</v>
      </c>
      <c r="G4221">
        <v>-6.5616831994384697</v>
      </c>
      <c r="H4221">
        <v>10.373883213699701</v>
      </c>
      <c r="I4221">
        <v>-8.5176217065869402</v>
      </c>
      <c r="J4221">
        <v>-7.9134601308882004</v>
      </c>
      <c r="K4221">
        <v>1.8650355284283</v>
      </c>
      <c r="L4221">
        <v>1.89142559836853</v>
      </c>
      <c r="M4221">
        <v>48.571617316055601</v>
      </c>
      <c r="N4221">
        <v>2.28882402448727</v>
      </c>
      <c r="O4221">
        <v>64.171122994652293</v>
      </c>
      <c r="P4221">
        <v>33.571428571428498</v>
      </c>
      <c r="Q4221">
        <v>5.4070993797727E-2</v>
      </c>
    </row>
    <row r="4222" spans="1:17" hidden="1" x14ac:dyDescent="0.3">
      <c r="A4222" t="s">
        <v>8603</v>
      </c>
      <c r="B4222" t="s">
        <v>8604</v>
      </c>
      <c r="C4222" t="str">
        <f>IFERROR(VLOOKUP(Table1[[#This Row],[Ticker]],[1]!Table1[[Symbol]:[Industry]],2,FALSE),"-")</f>
        <v>-</v>
      </c>
      <c r="D4222" t="s">
        <v>369</v>
      </c>
      <c r="E4222">
        <v>13.393150151999899</v>
      </c>
      <c r="F4222">
        <v>13.06</v>
      </c>
      <c r="G4222">
        <v>25.138350633544199</v>
      </c>
      <c r="H4222">
        <v>131.304842288988</v>
      </c>
      <c r="I4222">
        <v>81.076804485777302</v>
      </c>
      <c r="J4222">
        <v>-8.8977975278187902</v>
      </c>
      <c r="K4222">
        <v>9.0008907252107608</v>
      </c>
      <c r="L4222">
        <v>7.5509963613491697</v>
      </c>
      <c r="M4222">
        <v>56.158369453740697</v>
      </c>
      <c r="N4222">
        <v>4.6575757575757502</v>
      </c>
      <c r="O4222">
        <v>25.8039816232771</v>
      </c>
      <c r="P4222">
        <v>125.172413793103</v>
      </c>
    </row>
    <row r="4223" spans="1:17" hidden="1" x14ac:dyDescent="0.3">
      <c r="A4223" t="s">
        <v>8605</v>
      </c>
      <c r="B4223" t="s">
        <v>8606</v>
      </c>
      <c r="C4223" t="str">
        <f>IFERROR(VLOOKUP(Table1[[#This Row],[Ticker]],[1]!Table1[[Symbol]:[Industry]],2,FALSE),"-")</f>
        <v>-</v>
      </c>
      <c r="D4223" t="s">
        <v>409</v>
      </c>
      <c r="E4223">
        <v>13.3576335</v>
      </c>
      <c r="F4223">
        <v>43.11</v>
      </c>
      <c r="G4223">
        <v>-55.799623097651498</v>
      </c>
      <c r="H4223">
        <v>-10.1247643224639</v>
      </c>
      <c r="I4223">
        <v>-31.799436665821201</v>
      </c>
      <c r="J4223">
        <v>-4.56719854933249</v>
      </c>
      <c r="K4223">
        <v>45.981724652257398</v>
      </c>
      <c r="L4223">
        <v>50.686277072989498</v>
      </c>
      <c r="M4223">
        <v>34.316368359562198</v>
      </c>
      <c r="N4223">
        <v>1.2217207188683299</v>
      </c>
      <c r="O4223">
        <v>48.457434469960504</v>
      </c>
      <c r="P4223">
        <v>6.3131935881627497</v>
      </c>
      <c r="Q4223">
        <v>2.1192122767042999E-2</v>
      </c>
    </row>
    <row r="4224" spans="1:17" hidden="1" x14ac:dyDescent="0.3">
      <c r="A4224" t="s">
        <v>8607</v>
      </c>
      <c r="B4224" t="s">
        <v>8608</v>
      </c>
      <c r="C4224" t="str">
        <f>IFERROR(VLOOKUP(Table1[[#This Row],[Ticker]],[1]!Table1[[Symbol]:[Industry]],2,FALSE),"-")</f>
        <v>-</v>
      </c>
      <c r="D4224" t="s">
        <v>75</v>
      </c>
      <c r="E4224">
        <v>13.342446000000001</v>
      </c>
      <c r="F4224">
        <v>22.23</v>
      </c>
      <c r="G4224">
        <v>-57.5842054143993</v>
      </c>
      <c r="H4224">
        <v>-10.8530199644229</v>
      </c>
      <c r="I4224">
        <v>-22.130953042452301</v>
      </c>
      <c r="J4224">
        <v>5.1146985009856101</v>
      </c>
      <c r="K4224">
        <v>24.0093665177708</v>
      </c>
      <c r="L4224">
        <v>25.429162395321701</v>
      </c>
      <c r="M4224">
        <v>81.413879692127793</v>
      </c>
      <c r="N4224">
        <v>2.9321699667738099</v>
      </c>
      <c r="O4224">
        <v>46.873594242015201</v>
      </c>
      <c r="P4224">
        <v>11.7085427135678</v>
      </c>
      <c r="Q4224">
        <v>7.6302958346462002E-2</v>
      </c>
    </row>
    <row r="4225" spans="1:17" hidden="1" x14ac:dyDescent="0.3">
      <c r="A4225" t="s">
        <v>8609</v>
      </c>
      <c r="B4225" t="s">
        <v>8610</v>
      </c>
      <c r="C4225" t="str">
        <f>IFERROR(VLOOKUP(Table1[[#This Row],[Ticker]],[1]!Table1[[Symbol]:[Industry]],2,FALSE),"-")</f>
        <v>-</v>
      </c>
      <c r="D4225" t="s">
        <v>100</v>
      </c>
      <c r="E4225">
        <v>13.318463646</v>
      </c>
      <c r="F4225">
        <v>9.06</v>
      </c>
      <c r="G4225">
        <v>17.007201900115099</v>
      </c>
      <c r="H4225">
        <v>-13.0942652043484</v>
      </c>
      <c r="I4225">
        <v>-30.874457417459901</v>
      </c>
      <c r="J4225">
        <v>-6.6234704508056197</v>
      </c>
      <c r="K4225">
        <v>9.5905661880494506</v>
      </c>
      <c r="L4225">
        <v>9.2524172397436502</v>
      </c>
      <c r="M4225">
        <v>35.916132575659297</v>
      </c>
      <c r="N4225">
        <v>0.89112664822123799</v>
      </c>
      <c r="O4225">
        <v>57.836644591611403</v>
      </c>
      <c r="P4225">
        <v>73.896353166986501</v>
      </c>
      <c r="Q4225">
        <v>2.1289310645120001E-2</v>
      </c>
    </row>
    <row r="4226" spans="1:17" hidden="1" x14ac:dyDescent="0.3">
      <c r="A4226" t="s">
        <v>8611</v>
      </c>
      <c r="B4226" t="s">
        <v>8612</v>
      </c>
      <c r="C4226" t="str">
        <f>IFERROR(VLOOKUP(Table1[[#This Row],[Ticker]],[1]!Table1[[Symbol]:[Industry]],2,FALSE),"-")</f>
        <v>-</v>
      </c>
      <c r="D4226" t="s">
        <v>140</v>
      </c>
      <c r="E4226">
        <v>13.311400000000001</v>
      </c>
      <c r="F4226">
        <v>107.35</v>
      </c>
      <c r="G4226">
        <v>191.37079260012499</v>
      </c>
      <c r="H4226">
        <v>-24.963505543763301</v>
      </c>
      <c r="I4226">
        <v>-9.3567673720094398</v>
      </c>
      <c r="J4226">
        <v>-6.0507150328489798</v>
      </c>
      <c r="K4226">
        <v>123.454075722708</v>
      </c>
      <c r="L4226">
        <v>100.566761054709</v>
      </c>
      <c r="M4226">
        <v>2.9891228744068199</v>
      </c>
      <c r="N4226">
        <v>0.33310201249132498</v>
      </c>
      <c r="O4226">
        <v>33.348858872845803</v>
      </c>
      <c r="P4226">
        <v>217.04075605434099</v>
      </c>
    </row>
    <row r="4227" spans="1:17" hidden="1" x14ac:dyDescent="0.3">
      <c r="A4227" t="s">
        <v>8613</v>
      </c>
      <c r="B4227" t="s">
        <v>8614</v>
      </c>
      <c r="C4227" t="str">
        <f>IFERROR(VLOOKUP(Table1[[#This Row],[Ticker]],[1]!Table1[[Symbol]:[Industry]],2,FALSE),"-")</f>
        <v>-</v>
      </c>
      <c r="D4227" t="s">
        <v>557</v>
      </c>
      <c r="E4227">
        <v>13.272812500000001</v>
      </c>
      <c r="F4227">
        <v>31.25</v>
      </c>
      <c r="G4227">
        <v>97.544322260070103</v>
      </c>
      <c r="H4227">
        <v>-19.2565499966856</v>
      </c>
      <c r="I4227">
        <v>-25.081752556432001</v>
      </c>
      <c r="J4227">
        <v>-8.1647703323881409</v>
      </c>
      <c r="K4227">
        <v>35.807075066095798</v>
      </c>
      <c r="L4227">
        <v>33.250745440676397</v>
      </c>
      <c r="M4227">
        <v>46.446483285010601</v>
      </c>
      <c r="N4227">
        <v>2.6658444278522802</v>
      </c>
      <c r="O4227">
        <v>66.335999999999999</v>
      </c>
      <c r="P4227">
        <v>130.45722713864299</v>
      </c>
      <c r="Q4227">
        <v>0.13919315661103801</v>
      </c>
    </row>
    <row r="4228" spans="1:17" hidden="1" x14ac:dyDescent="0.3">
      <c r="A4228" t="s">
        <v>8615</v>
      </c>
      <c r="B4228" t="s">
        <v>8616</v>
      </c>
      <c r="C4228" t="str">
        <f>IFERROR(VLOOKUP(Table1[[#This Row],[Ticker]],[1]!Table1[[Symbol]:[Industry]],2,FALSE),"-")</f>
        <v>-</v>
      </c>
      <c r="D4228" t="s">
        <v>647</v>
      </c>
      <c r="E4228">
        <v>13.249432000000001</v>
      </c>
      <c r="F4228">
        <v>39.4</v>
      </c>
      <c r="G4228">
        <v>-12.8083192262006</v>
      </c>
      <c r="H4228">
        <v>-10.6543639015038</v>
      </c>
      <c r="I4228">
        <v>-19.828346257042298</v>
      </c>
      <c r="J4228">
        <v>-6.0422751968229296</v>
      </c>
      <c r="K4228">
        <v>40.375460539193298</v>
      </c>
      <c r="L4228">
        <v>41.362648643648399</v>
      </c>
      <c r="M4228">
        <v>39.348278165966299</v>
      </c>
      <c r="N4228">
        <v>0.86500222758927903</v>
      </c>
      <c r="O4228">
        <v>29.1878172588832</v>
      </c>
      <c r="P4228">
        <v>19.393939393939299</v>
      </c>
      <c r="Q4228">
        <v>8.9309738871722E-2</v>
      </c>
    </row>
    <row r="4229" spans="1:17" hidden="1" x14ac:dyDescent="0.3">
      <c r="A4229" t="s">
        <v>8617</v>
      </c>
      <c r="B4229" t="s">
        <v>8618</v>
      </c>
      <c r="C4229" t="str">
        <f>IFERROR(VLOOKUP(Table1[[#This Row],[Ticker]],[1]!Table1[[Symbol]:[Industry]],2,FALSE),"-")</f>
        <v>-</v>
      </c>
      <c r="E4229">
        <v>13.238565749999999</v>
      </c>
      <c r="F4229">
        <v>28.97</v>
      </c>
      <c r="G4229">
        <v>-61.249238526485897</v>
      </c>
      <c r="H4229">
        <v>-3.4212399405281402</v>
      </c>
      <c r="I4229">
        <v>-17.022844525407599</v>
      </c>
      <c r="J4229">
        <v>5.6992849671510202</v>
      </c>
      <c r="K4229">
        <v>29.301422427935901</v>
      </c>
      <c r="L4229">
        <v>31.335655530337799</v>
      </c>
      <c r="M4229">
        <v>46.650415613029097</v>
      </c>
      <c r="N4229">
        <v>1.20505872888173</v>
      </c>
      <c r="O4229">
        <v>58.784949948222298</v>
      </c>
      <c r="P4229">
        <v>28.470066518846998</v>
      </c>
      <c r="Q4229">
        <v>-2.3618450203036E-2</v>
      </c>
    </row>
    <row r="4230" spans="1:17" hidden="1" x14ac:dyDescent="0.3">
      <c r="A4230" t="s">
        <v>8619</v>
      </c>
      <c r="B4230" t="s">
        <v>8620</v>
      </c>
      <c r="C4230" t="str">
        <f>IFERROR(VLOOKUP(Table1[[#This Row],[Ticker]],[1]!Table1[[Symbol]:[Industry]],2,FALSE),"-")</f>
        <v>-</v>
      </c>
      <c r="D4230" t="s">
        <v>46</v>
      </c>
      <c r="E4230">
        <v>13.22766</v>
      </c>
      <c r="F4230">
        <v>19.350000000000001</v>
      </c>
      <c r="G4230">
        <v>-25.410896096702501</v>
      </c>
      <c r="H4230">
        <v>-4.77763193781536</v>
      </c>
      <c r="I4230">
        <v>25.484242153934101</v>
      </c>
      <c r="J4230">
        <v>-1.0507150328489701</v>
      </c>
      <c r="K4230">
        <v>18.628239292260201</v>
      </c>
      <c r="L4230">
        <v>11.3588457103859</v>
      </c>
      <c r="M4230">
        <v>0.380418701988887</v>
      </c>
      <c r="N4230">
        <v>0.92857142857142805</v>
      </c>
      <c r="O4230">
        <v>21.447028423772501</v>
      </c>
      <c r="P4230">
        <v>54.8</v>
      </c>
    </row>
    <row r="4231" spans="1:17" hidden="1" x14ac:dyDescent="0.3">
      <c r="A4231" t="s">
        <v>8621</v>
      </c>
      <c r="B4231" t="s">
        <v>8622</v>
      </c>
      <c r="C4231" t="str">
        <f>IFERROR(VLOOKUP(Table1[[#This Row],[Ticker]],[1]!Table1[[Symbol]:[Industry]],2,FALSE),"-")</f>
        <v>-</v>
      </c>
      <c r="D4231" t="s">
        <v>247</v>
      </c>
      <c r="E4231">
        <v>13.1846</v>
      </c>
      <c r="F4231">
        <v>44</v>
      </c>
      <c r="G4231">
        <v>44.148639401824497</v>
      </c>
      <c r="H4231">
        <v>-9.2341536769457893</v>
      </c>
      <c r="I4231">
        <v>21.185456671988099</v>
      </c>
      <c r="J4231">
        <v>6.2752922931583397</v>
      </c>
      <c r="K4231">
        <v>43.490703523887298</v>
      </c>
      <c r="L4231">
        <v>38.285324040558599</v>
      </c>
      <c r="M4231">
        <v>61.9037997562477</v>
      </c>
      <c r="N4231">
        <v>0.78231242344576202</v>
      </c>
      <c r="O4231">
        <v>47.590909090909001</v>
      </c>
      <c r="P4231">
        <v>91.055145462440294</v>
      </c>
      <c r="Q4231">
        <v>7.6791454645635998E-2</v>
      </c>
    </row>
    <row r="4232" spans="1:17" hidden="1" x14ac:dyDescent="0.3">
      <c r="A4232" t="s">
        <v>8623</v>
      </c>
      <c r="B4232" t="s">
        <v>8624</v>
      </c>
      <c r="C4232" t="str">
        <f>IFERROR(VLOOKUP(Table1[[#This Row],[Ticker]],[1]!Table1[[Symbol]:[Industry]],2,FALSE),"-")</f>
        <v>-</v>
      </c>
      <c r="D4232" t="s">
        <v>288</v>
      </c>
      <c r="E4232">
        <v>13.1701195</v>
      </c>
      <c r="F4232">
        <v>13.15</v>
      </c>
      <c r="G4232">
        <v>51.3152317005623</v>
      </c>
      <c r="H4232">
        <v>-0.79566349303700701</v>
      </c>
      <c r="I4232">
        <v>23.745392486612001</v>
      </c>
      <c r="J4232">
        <v>-1.0507150328489701</v>
      </c>
      <c r="K4232">
        <v>13.225516928958699</v>
      </c>
      <c r="L4232">
        <v>11.7381596877382</v>
      </c>
      <c r="M4232">
        <v>27.813094517569201</v>
      </c>
      <c r="N4232">
        <v>1.2121212121212099</v>
      </c>
      <c r="O4232">
        <v>11.8631178707224</v>
      </c>
      <c r="P4232">
        <v>76.985195154777898</v>
      </c>
    </row>
    <row r="4233" spans="1:17" hidden="1" x14ac:dyDescent="0.3">
      <c r="A4233" t="s">
        <v>8625</v>
      </c>
      <c r="B4233" t="s">
        <v>8626</v>
      </c>
      <c r="C4233" t="str">
        <f>IFERROR(VLOOKUP(Table1[[#This Row],[Ticker]],[1]!Table1[[Symbol]:[Industry]],2,FALSE),"-")</f>
        <v>-</v>
      </c>
      <c r="D4233" t="s">
        <v>476</v>
      </c>
      <c r="E4233">
        <v>13.16085743</v>
      </c>
      <c r="F4233">
        <v>17.95</v>
      </c>
      <c r="G4233">
        <v>-25.947741231993302</v>
      </c>
      <c r="H4233">
        <v>0.19312829610275001</v>
      </c>
      <c r="I4233">
        <v>-10.985544844901099</v>
      </c>
      <c r="J4233">
        <v>3.9200452010691298</v>
      </c>
      <c r="K4233">
        <v>17.394946258217001</v>
      </c>
      <c r="L4233">
        <v>17.2550911582941</v>
      </c>
      <c r="M4233">
        <v>99.8052603467236</v>
      </c>
      <c r="N4233">
        <v>2.63636363636363</v>
      </c>
      <c r="O4233">
        <v>0.27855153203342198</v>
      </c>
      <c r="P4233">
        <v>4.9707602339181101</v>
      </c>
    </row>
    <row r="4234" spans="1:17" hidden="1" x14ac:dyDescent="0.3">
      <c r="A4234" t="s">
        <v>8627</v>
      </c>
      <c r="B4234" t="s">
        <v>8628</v>
      </c>
      <c r="C4234" t="str">
        <f>IFERROR(VLOOKUP(Table1[[#This Row],[Ticker]],[1]!Table1[[Symbol]:[Industry]],2,FALSE),"-")</f>
        <v>-</v>
      </c>
      <c r="D4234" t="s">
        <v>49</v>
      </c>
      <c r="E4234">
        <v>13.132313099999999</v>
      </c>
      <c r="F4234">
        <v>43.77</v>
      </c>
      <c r="G4234">
        <v>86.805764701124204</v>
      </c>
      <c r="H4234">
        <v>2.3997668914032602</v>
      </c>
      <c r="I4234">
        <v>-1.8398744538396801</v>
      </c>
      <c r="J4234">
        <v>-4.02306526326372</v>
      </c>
      <c r="K4234">
        <v>41.088853498404802</v>
      </c>
      <c r="L4234">
        <v>36.793978031161998</v>
      </c>
      <c r="M4234">
        <v>54.816269681137001</v>
      </c>
      <c r="N4234">
        <v>2.6248348863748601</v>
      </c>
      <c r="O4234">
        <v>17.820424948594901</v>
      </c>
      <c r="P4234">
        <v>125.038560411311</v>
      </c>
      <c r="Q4234">
        <v>3.5110733779675003E-2</v>
      </c>
    </row>
    <row r="4235" spans="1:17" hidden="1" x14ac:dyDescent="0.3">
      <c r="A4235" t="s">
        <v>8629</v>
      </c>
      <c r="B4235" t="s">
        <v>8630</v>
      </c>
      <c r="C4235" t="str">
        <f>IFERROR(VLOOKUP(Table1[[#This Row],[Ticker]],[1]!Table1[[Symbol]:[Industry]],2,FALSE),"-")</f>
        <v>-</v>
      </c>
      <c r="D4235" t="s">
        <v>713</v>
      </c>
      <c r="E4235">
        <v>13.10207943</v>
      </c>
      <c r="F4235">
        <v>116.78</v>
      </c>
      <c r="G4235">
        <v>10.5166254670672</v>
      </c>
      <c r="H4235">
        <v>-2.9501147504513301</v>
      </c>
      <c r="I4235">
        <v>7.3657634982123197</v>
      </c>
      <c r="J4235">
        <v>0.69711105410754703</v>
      </c>
      <c r="K4235">
        <v>111.569414080331</v>
      </c>
      <c r="L4235">
        <v>101.112530695359</v>
      </c>
      <c r="M4235">
        <v>34.201172078942697</v>
      </c>
      <c r="N4235">
        <v>3.0005885485272201</v>
      </c>
      <c r="O4235">
        <v>1.04469943483473</v>
      </c>
      <c r="P4235">
        <v>41.500060584030003</v>
      </c>
    </row>
    <row r="4236" spans="1:17" hidden="1" x14ac:dyDescent="0.3">
      <c r="A4236" t="s">
        <v>8631</v>
      </c>
      <c r="B4236" t="s">
        <v>8632</v>
      </c>
      <c r="C4236" t="str">
        <f>IFERROR(VLOOKUP(Table1[[#This Row],[Ticker]],[1]!Table1[[Symbol]:[Industry]],2,FALSE),"-")</f>
        <v>-</v>
      </c>
      <c r="D4236" t="s">
        <v>122</v>
      </c>
      <c r="E4236">
        <v>13.060374884345199</v>
      </c>
      <c r="F4236">
        <v>99.6</v>
      </c>
      <c r="G4236">
        <v>-5.5931859894901201</v>
      </c>
      <c r="H4236">
        <v>-1.87035303188851</v>
      </c>
      <c r="I4236">
        <v>-12.2495918825592</v>
      </c>
      <c r="J4236">
        <v>1.0670674632677399</v>
      </c>
      <c r="K4236">
        <v>88.622837348358701</v>
      </c>
      <c r="L4236">
        <v>75.642478964540601</v>
      </c>
      <c r="M4236">
        <v>75.835066412166697</v>
      </c>
      <c r="N4236">
        <v>1</v>
      </c>
      <c r="Q4236">
        <v>-4.6725400847372998E-2</v>
      </c>
    </row>
    <row r="4237" spans="1:17" hidden="1" x14ac:dyDescent="0.3">
      <c r="A4237" t="s">
        <v>8633</v>
      </c>
      <c r="B4237" t="s">
        <v>8634</v>
      </c>
      <c r="C4237" t="str">
        <f>IFERROR(VLOOKUP(Table1[[#This Row],[Ticker]],[1]!Table1[[Symbol]:[Industry]],2,FALSE),"-")</f>
        <v>-</v>
      </c>
      <c r="D4237" t="s">
        <v>1391</v>
      </c>
      <c r="E4237">
        <v>13.039140400000001</v>
      </c>
      <c r="F4237">
        <v>13</v>
      </c>
      <c r="G4237">
        <v>-7.4881452723973601</v>
      </c>
      <c r="H4237">
        <v>-2.41542721340591</v>
      </c>
      <c r="I4237">
        <v>-13.151666906669799</v>
      </c>
      <c r="J4237">
        <v>-1.0507150328489701</v>
      </c>
      <c r="K4237">
        <v>12.5626080344797</v>
      </c>
      <c r="L4237">
        <v>11.531104014587299</v>
      </c>
      <c r="M4237">
        <v>56.3950494210439</v>
      </c>
      <c r="N4237">
        <v>1</v>
      </c>
      <c r="O4237">
        <v>27.692307692307701</v>
      </c>
      <c r="P4237">
        <v>71.052631578947299</v>
      </c>
      <c r="Q4237">
        <v>0.149913396885901</v>
      </c>
    </row>
    <row r="4238" spans="1:17" hidden="1" x14ac:dyDescent="0.3">
      <c r="A4238" t="s">
        <v>8635</v>
      </c>
      <c r="B4238" t="s">
        <v>8636</v>
      </c>
      <c r="C4238" t="str">
        <f>IFERROR(VLOOKUP(Table1[[#This Row],[Ticker]],[1]!Table1[[Symbol]:[Industry]],2,FALSE),"-")</f>
        <v>-</v>
      </c>
      <c r="D4238" t="s">
        <v>409</v>
      </c>
      <c r="E4238">
        <v>12.9935673</v>
      </c>
      <c r="F4238">
        <v>12.81</v>
      </c>
      <c r="G4238">
        <v>12.816523032270901</v>
      </c>
      <c r="H4238">
        <v>-1.9932246188018401</v>
      </c>
      <c r="I4238">
        <v>-5.6589387572197403</v>
      </c>
      <c r="J4238">
        <v>-3.1719271540610898</v>
      </c>
      <c r="K4238">
        <v>12.400418061811299</v>
      </c>
      <c r="L4238">
        <v>11.2733362676453</v>
      </c>
      <c r="M4238">
        <v>46.349082293284901</v>
      </c>
      <c r="N4238">
        <v>0.93669765253551296</v>
      </c>
      <c r="O4238">
        <v>57.2989851678376</v>
      </c>
      <c r="P4238">
        <v>76.689655172413794</v>
      </c>
      <c r="Q4238">
        <v>6.5069724665824002E-2</v>
      </c>
    </row>
    <row r="4239" spans="1:17" hidden="1" x14ac:dyDescent="0.3">
      <c r="A4239" t="s">
        <v>8637</v>
      </c>
      <c r="B4239" t="s">
        <v>8638</v>
      </c>
      <c r="C4239" t="str">
        <f>IFERROR(VLOOKUP(Table1[[#This Row],[Ticker]],[1]!Table1[[Symbol]:[Industry]],2,FALSE),"-")</f>
        <v>-</v>
      </c>
      <c r="D4239" t="s">
        <v>647</v>
      </c>
      <c r="E4239">
        <v>12.973366368000001</v>
      </c>
      <c r="F4239">
        <v>26.43</v>
      </c>
      <c r="G4239">
        <v>-1.11765431189697</v>
      </c>
      <c r="H4239">
        <v>0.347517049073785</v>
      </c>
      <c r="I4239">
        <v>-15.4345626336801</v>
      </c>
      <c r="J4239">
        <v>5.0439120722031401</v>
      </c>
      <c r="K4239">
        <v>24.981401532676198</v>
      </c>
      <c r="L4239">
        <v>24.718292362398</v>
      </c>
      <c r="M4239">
        <v>56.223037441358798</v>
      </c>
      <c r="N4239">
        <v>1.7789644431046601</v>
      </c>
      <c r="O4239">
        <v>43.397654180855</v>
      </c>
      <c r="P4239">
        <v>36.237113402061802</v>
      </c>
      <c r="Q4239">
        <v>5.0159227557041997E-2</v>
      </c>
    </row>
    <row r="4240" spans="1:17" hidden="1" x14ac:dyDescent="0.3">
      <c r="A4240" t="s">
        <v>8639</v>
      </c>
      <c r="B4240" t="s">
        <v>8640</v>
      </c>
      <c r="C4240" t="str">
        <f>IFERROR(VLOOKUP(Table1[[#This Row],[Ticker]],[1]!Table1[[Symbol]:[Industry]],2,FALSE),"-")</f>
        <v>-</v>
      </c>
      <c r="D4240" t="s">
        <v>550</v>
      </c>
      <c r="E4240">
        <v>12.970074</v>
      </c>
      <c r="F4240">
        <v>16.899999999999999</v>
      </c>
      <c r="G4240">
        <v>138.392536545784</v>
      </c>
      <c r="H4240">
        <v>2.6753816720355599</v>
      </c>
      <c r="I4240">
        <v>77.9848455909531</v>
      </c>
      <c r="J4240">
        <v>0.54242222205296897</v>
      </c>
      <c r="K4240">
        <v>14.4143273820213</v>
      </c>
      <c r="L4240">
        <v>11.2557027315097</v>
      </c>
      <c r="M4240">
        <v>66.318397530769701</v>
      </c>
      <c r="N4240">
        <v>1.0152944041815299</v>
      </c>
      <c r="O4240">
        <v>4.5562130177515003</v>
      </c>
      <c r="P4240">
        <v>175.693311582381</v>
      </c>
      <c r="Q4240">
        <v>6.7845435894325998E-2</v>
      </c>
    </row>
    <row r="4241" spans="1:17" hidden="1" x14ac:dyDescent="0.3">
      <c r="A4241" t="s">
        <v>8641</v>
      </c>
      <c r="B4241" t="s">
        <v>8642</v>
      </c>
      <c r="C4241" t="str">
        <f>IFERROR(VLOOKUP(Table1[[#This Row],[Ticker]],[1]!Table1[[Symbol]:[Industry]],2,FALSE),"-")</f>
        <v>-</v>
      </c>
      <c r="D4241" t="s">
        <v>253</v>
      </c>
      <c r="E4241">
        <v>12.934329479999899</v>
      </c>
      <c r="F4241">
        <v>23.22</v>
      </c>
      <c r="G4241">
        <v>-22.009249168501199</v>
      </c>
      <c r="H4241">
        <v>-2.85203018726832</v>
      </c>
      <c r="I4241">
        <v>-40.9012380902033</v>
      </c>
      <c r="J4241">
        <v>-1.90214117163143</v>
      </c>
      <c r="K4241">
        <v>23.2663103221151</v>
      </c>
      <c r="L4241">
        <v>23.912271149940299</v>
      </c>
      <c r="M4241">
        <v>56.787945558179302</v>
      </c>
      <c r="N4241">
        <v>0.75086524109198005</v>
      </c>
      <c r="O4241">
        <v>89.491817398794097</v>
      </c>
      <c r="P4241">
        <v>45.124999999999901</v>
      </c>
      <c r="Q4241">
        <v>7.4251124641641006E-2</v>
      </c>
    </row>
    <row r="4242" spans="1:17" hidden="1" x14ac:dyDescent="0.3">
      <c r="A4242" t="s">
        <v>8643</v>
      </c>
      <c r="B4242" t="s">
        <v>8644</v>
      </c>
      <c r="C4242" t="str">
        <f>IFERROR(VLOOKUP(Table1[[#This Row],[Ticker]],[1]!Table1[[Symbol]:[Industry]],2,FALSE),"-")</f>
        <v>-</v>
      </c>
      <c r="D4242" t="s">
        <v>130</v>
      </c>
      <c r="E4242">
        <v>12.89163057</v>
      </c>
      <c r="F4242">
        <v>38.93</v>
      </c>
      <c r="G4242">
        <v>-4.0897011181755802</v>
      </c>
      <c r="H4242">
        <v>-5.94218889984068</v>
      </c>
      <c r="I4242">
        <v>-17.2764630583785</v>
      </c>
      <c r="J4242">
        <v>-1.07632322747125</v>
      </c>
      <c r="K4242">
        <v>39.256150654974398</v>
      </c>
      <c r="L4242">
        <v>37.950798214791199</v>
      </c>
      <c r="M4242">
        <v>43.213840144415499</v>
      </c>
      <c r="N4242">
        <v>0.39759563562918199</v>
      </c>
      <c r="O4242">
        <v>30.4906241972771</v>
      </c>
      <c r="P4242">
        <v>31.966101694915199</v>
      </c>
      <c r="Q4242">
        <v>9.8975027382289995E-3</v>
      </c>
    </row>
    <row r="4243" spans="1:17" hidden="1" x14ac:dyDescent="0.3">
      <c r="A4243" t="s">
        <v>8645</v>
      </c>
      <c r="B4243" t="s">
        <v>8646</v>
      </c>
      <c r="C4243" t="str">
        <f>IFERROR(VLOOKUP(Table1[[#This Row],[Ticker]],[1]!Table1[[Symbol]:[Industry]],2,FALSE),"-")</f>
        <v>-</v>
      </c>
      <c r="D4243" t="s">
        <v>75</v>
      </c>
      <c r="E4243">
        <v>12.863630687999899</v>
      </c>
      <c r="F4243">
        <v>6.96</v>
      </c>
      <c r="G4243">
        <v>-35.747482834060499</v>
      </c>
      <c r="H4243">
        <v>-5.8949503735695501</v>
      </c>
      <c r="I4243">
        <v>-31.4483606923718</v>
      </c>
      <c r="J4243">
        <v>-4.8550628589359297</v>
      </c>
      <c r="K4243">
        <v>7.3880244791539704</v>
      </c>
      <c r="L4243">
        <v>7.8916940960949598</v>
      </c>
      <c r="M4243">
        <v>26.342874136431899</v>
      </c>
      <c r="N4243">
        <v>0.98550058158498499</v>
      </c>
      <c r="O4243">
        <v>62.931034482758598</v>
      </c>
      <c r="P4243">
        <v>10.3011093502377</v>
      </c>
      <c r="Q4243">
        <v>2.6053092996206E-2</v>
      </c>
    </row>
    <row r="4244" spans="1:17" hidden="1" x14ac:dyDescent="0.3">
      <c r="A4244" t="s">
        <v>8647</v>
      </c>
      <c r="B4244" t="s">
        <v>8648</v>
      </c>
      <c r="C4244" t="str">
        <f>IFERROR(VLOOKUP(Table1[[#This Row],[Ticker]],[1]!Table1[[Symbol]:[Industry]],2,FALSE),"-")</f>
        <v>-</v>
      </c>
      <c r="D4244" t="s">
        <v>713</v>
      </c>
      <c r="E4244">
        <v>12.801381996</v>
      </c>
      <c r="F4244">
        <v>253.36</v>
      </c>
      <c r="G4244">
        <v>0.51790386324635596</v>
      </c>
      <c r="H4244">
        <v>-2.0471290243753999E-2</v>
      </c>
      <c r="I4244">
        <v>-2.0061742080334799</v>
      </c>
      <c r="J4244">
        <v>-0.50888236352626404</v>
      </c>
      <c r="K4244">
        <v>241.14859352535399</v>
      </c>
      <c r="L4244">
        <v>224.30236410898601</v>
      </c>
      <c r="M4244">
        <v>61.795021026026802</v>
      </c>
      <c r="N4244">
        <v>0.124624819597814</v>
      </c>
      <c r="O4244">
        <v>2.6207767603410002</v>
      </c>
      <c r="P4244">
        <v>31.438057688316999</v>
      </c>
    </row>
    <row r="4245" spans="1:17" hidden="1" x14ac:dyDescent="0.3">
      <c r="A4245" t="s">
        <v>8649</v>
      </c>
      <c r="B4245" t="s">
        <v>8650</v>
      </c>
      <c r="C4245" t="str">
        <f>IFERROR(VLOOKUP(Table1[[#This Row],[Ticker]],[1]!Table1[[Symbol]:[Industry]],2,FALSE),"-")</f>
        <v>-</v>
      </c>
      <c r="D4245" t="s">
        <v>713</v>
      </c>
      <c r="E4245">
        <v>12.781170502</v>
      </c>
      <c r="F4245">
        <v>26.45</v>
      </c>
      <c r="G4245">
        <v>-11.5925029176849</v>
      </c>
      <c r="H4245">
        <v>1.3145524309220999</v>
      </c>
      <c r="I4245">
        <v>-6.5538689114802402</v>
      </c>
      <c r="J4245">
        <v>-2.4292545261425702</v>
      </c>
      <c r="K4245">
        <v>25.4943180302866</v>
      </c>
      <c r="L4245">
        <v>24.1930867846513</v>
      </c>
      <c r="N4245">
        <v>0.27255002231415798</v>
      </c>
      <c r="O4245">
        <v>7.63705103969754</v>
      </c>
      <c r="P4245">
        <v>19.954648526077001</v>
      </c>
    </row>
    <row r="4246" spans="1:17" hidden="1" x14ac:dyDescent="0.3">
      <c r="A4246" t="s">
        <v>8651</v>
      </c>
      <c r="B4246" t="s">
        <v>8652</v>
      </c>
      <c r="C4246" t="str">
        <f>IFERROR(VLOOKUP(Table1[[#This Row],[Ticker]],[1]!Table1[[Symbol]:[Industry]],2,FALSE),"-")</f>
        <v>-</v>
      </c>
      <c r="D4246" t="s">
        <v>140</v>
      </c>
      <c r="E4246">
        <v>12.749143399999999</v>
      </c>
      <c r="F4246">
        <v>18.25</v>
      </c>
      <c r="G4246">
        <v>-25.669963454215502</v>
      </c>
      <c r="H4246">
        <v>-4.77763193781536</v>
      </c>
      <c r="I4246">
        <v>-11.2648744538396</v>
      </c>
      <c r="J4246">
        <v>-1.0507150328489701</v>
      </c>
      <c r="K4246">
        <v>18.2499992406972</v>
      </c>
      <c r="L4246">
        <v>18.232497454071801</v>
      </c>
      <c r="M4246">
        <v>100</v>
      </c>
      <c r="O4246">
        <v>0</v>
      </c>
      <c r="P4246">
        <v>0</v>
      </c>
    </row>
    <row r="4247" spans="1:17" hidden="1" x14ac:dyDescent="0.3">
      <c r="A4247" t="s">
        <v>8653</v>
      </c>
      <c r="B4247" t="s">
        <v>8654</v>
      </c>
      <c r="C4247" t="str">
        <f>IFERROR(VLOOKUP(Table1[[#This Row],[Ticker]],[1]!Table1[[Symbol]:[Industry]],2,FALSE),"-")</f>
        <v>-</v>
      </c>
      <c r="E4247">
        <v>12.7296</v>
      </c>
      <c r="F4247">
        <v>76.5</v>
      </c>
      <c r="G4247">
        <v>-17.923484580976101</v>
      </c>
      <c r="H4247">
        <v>-1.81666289340082</v>
      </c>
      <c r="I4247">
        <v>-3.51839558060025</v>
      </c>
      <c r="J4247">
        <v>0.94928496715102095</v>
      </c>
      <c r="K4247">
        <v>75.825065406787203</v>
      </c>
      <c r="L4247">
        <v>74.266276143648398</v>
      </c>
      <c r="M4247">
        <v>82.084567315938898</v>
      </c>
      <c r="N4247">
        <v>0.55454545454545401</v>
      </c>
      <c r="O4247">
        <v>13.3333333333333</v>
      </c>
      <c r="P4247">
        <v>21.044303797468299</v>
      </c>
    </row>
    <row r="4248" spans="1:17" hidden="1" x14ac:dyDescent="0.3">
      <c r="A4248" t="s">
        <v>8655</v>
      </c>
      <c r="B4248" t="s">
        <v>8093</v>
      </c>
      <c r="C4248" t="str">
        <f>IFERROR(VLOOKUP(Table1[[#This Row],[Ticker]],[1]!Table1[[Symbol]:[Industry]],2,FALSE),"-")</f>
        <v>-</v>
      </c>
      <c r="E4248">
        <v>12.714339000000001</v>
      </c>
      <c r="F4248">
        <v>17.38</v>
      </c>
      <c r="G4248">
        <v>64.702027793049197</v>
      </c>
      <c r="H4248">
        <v>-13.939935602736799</v>
      </c>
      <c r="I4248">
        <v>-11.3223787666631</v>
      </c>
      <c r="J4248">
        <v>-5.8779229319164399</v>
      </c>
      <c r="K4248">
        <v>17.4988825561704</v>
      </c>
      <c r="L4248">
        <v>16.229194802470101</v>
      </c>
      <c r="M4248">
        <v>38.051607947262099</v>
      </c>
      <c r="N4248">
        <v>0.58816275885565295</v>
      </c>
      <c r="O4248">
        <v>29.804372842347501</v>
      </c>
      <c r="P4248">
        <v>145.4802259887</v>
      </c>
      <c r="Q4248">
        <v>6.6910332148233997E-2</v>
      </c>
    </row>
    <row r="4249" spans="1:17" hidden="1" x14ac:dyDescent="0.3">
      <c r="A4249" t="s">
        <v>8656</v>
      </c>
      <c r="B4249" t="s">
        <v>8657</v>
      </c>
      <c r="C4249" t="str">
        <f>IFERROR(VLOOKUP(Table1[[#This Row],[Ticker]],[1]!Table1[[Symbol]:[Industry]],2,FALSE),"-")</f>
        <v>-</v>
      </c>
      <c r="D4249" t="s">
        <v>409</v>
      </c>
      <c r="E4249">
        <v>12.7094</v>
      </c>
      <c r="F4249">
        <v>1.0900000000000001</v>
      </c>
      <c r="G4249">
        <v>-30.887354758563301</v>
      </c>
      <c r="H4249">
        <v>-3.8430524985630199</v>
      </c>
      <c r="I4249">
        <v>-29.921590871750102</v>
      </c>
      <c r="J4249">
        <v>-6.3138729275858001</v>
      </c>
      <c r="K4249">
        <v>1.0951278442802601</v>
      </c>
      <c r="L4249">
        <v>1.13269027345888</v>
      </c>
      <c r="M4249">
        <v>45.540378482277603</v>
      </c>
      <c r="N4249">
        <v>1.5490268423588001</v>
      </c>
      <c r="O4249">
        <v>47.706422018348597</v>
      </c>
      <c r="P4249">
        <v>19.780219780219699</v>
      </c>
      <c r="Q4249">
        <v>8.6145157603488995E-2</v>
      </c>
    </row>
    <row r="4250" spans="1:17" hidden="1" x14ac:dyDescent="0.3">
      <c r="A4250" t="s">
        <v>8658</v>
      </c>
      <c r="B4250" t="s">
        <v>8659</v>
      </c>
      <c r="C4250" t="str">
        <f>IFERROR(VLOOKUP(Table1[[#This Row],[Ticker]],[1]!Table1[[Symbol]:[Industry]],2,FALSE),"-")</f>
        <v>-</v>
      </c>
      <c r="D4250" t="s">
        <v>713</v>
      </c>
      <c r="E4250">
        <v>12.67263724</v>
      </c>
      <c r="F4250">
        <v>79.67</v>
      </c>
      <c r="G4250">
        <v>-2.5324054944010101</v>
      </c>
      <c r="H4250">
        <v>0.62566719194176101</v>
      </c>
      <c r="I4250">
        <v>-0.24202049620313301</v>
      </c>
      <c r="J4250">
        <v>5.8181054865948198E-2</v>
      </c>
      <c r="K4250">
        <v>75.922824873976097</v>
      </c>
      <c r="L4250">
        <v>70.991512248427497</v>
      </c>
      <c r="M4250">
        <v>56.470560257846202</v>
      </c>
      <c r="N4250">
        <v>0.58428205005900702</v>
      </c>
      <c r="O4250">
        <v>2.1212501568971902</v>
      </c>
      <c r="P4250">
        <v>29.334415584415499</v>
      </c>
    </row>
    <row r="4251" spans="1:17" hidden="1" x14ac:dyDescent="0.3">
      <c r="A4251" t="s">
        <v>8660</v>
      </c>
      <c r="B4251" t="s">
        <v>8661</v>
      </c>
      <c r="C4251" t="str">
        <f>IFERROR(VLOOKUP(Table1[[#This Row],[Ticker]],[1]!Table1[[Symbol]:[Industry]],2,FALSE),"-")</f>
        <v>-</v>
      </c>
      <c r="D4251" t="s">
        <v>775</v>
      </c>
      <c r="E4251">
        <v>12.607398</v>
      </c>
      <c r="F4251">
        <v>326</v>
      </c>
      <c r="G4251">
        <v>94.525916316132296</v>
      </c>
      <c r="H4251">
        <v>-4.7315984868409897</v>
      </c>
      <c r="I4251">
        <v>-43.881658248796199</v>
      </c>
      <c r="J4251">
        <v>12.935298953165001</v>
      </c>
      <c r="K4251">
        <v>322.08323803220998</v>
      </c>
      <c r="L4251">
        <v>293.19834625073099</v>
      </c>
      <c r="M4251">
        <v>62.544226433120897</v>
      </c>
      <c r="N4251">
        <v>2.1648031113271702</v>
      </c>
      <c r="O4251">
        <v>48.404907975460098</v>
      </c>
      <c r="P4251">
        <v>170.76411960132799</v>
      </c>
    </row>
    <row r="4252" spans="1:17" hidden="1" x14ac:dyDescent="0.3">
      <c r="A4252" t="s">
        <v>8662</v>
      </c>
      <c r="B4252" t="s">
        <v>8663</v>
      </c>
      <c r="C4252" t="str">
        <f>IFERROR(VLOOKUP(Table1[[#This Row],[Ticker]],[1]!Table1[[Symbol]:[Industry]],2,FALSE),"-")</f>
        <v>-</v>
      </c>
      <c r="D4252" t="s">
        <v>140</v>
      </c>
      <c r="E4252">
        <v>12.59549</v>
      </c>
      <c r="F4252">
        <v>105.8</v>
      </c>
      <c r="G4252">
        <v>145.96033179610501</v>
      </c>
      <c r="H4252">
        <v>24.246758306086999</v>
      </c>
      <c r="I4252">
        <v>14.164882511186899</v>
      </c>
      <c r="J4252">
        <v>17.4927023340978</v>
      </c>
      <c r="K4252">
        <v>82.566440355560999</v>
      </c>
      <c r="L4252">
        <v>66.793420647143293</v>
      </c>
      <c r="M4252">
        <v>94.952459876187902</v>
      </c>
      <c r="N4252">
        <v>1.02746074447992</v>
      </c>
      <c r="O4252">
        <v>0.18903591682419801</v>
      </c>
      <c r="P4252">
        <v>225.53846153846101</v>
      </c>
      <c r="Q4252">
        <v>0.113765712282938</v>
      </c>
    </row>
    <row r="4253" spans="1:17" hidden="1" x14ac:dyDescent="0.3">
      <c r="A4253" t="s">
        <v>8664</v>
      </c>
      <c r="B4253" t="s">
        <v>8665</v>
      </c>
      <c r="C4253" t="str">
        <f>IFERROR(VLOOKUP(Table1[[#This Row],[Ticker]],[1]!Table1[[Symbol]:[Industry]],2,FALSE),"-")</f>
        <v>-</v>
      </c>
      <c r="D4253" t="s">
        <v>1320</v>
      </c>
      <c r="E4253">
        <v>12.591982437999899</v>
      </c>
      <c r="F4253">
        <v>26.06</v>
      </c>
      <c r="G4253">
        <v>-18.0729362040091</v>
      </c>
      <c r="H4253">
        <v>-4.08265124283467</v>
      </c>
      <c r="I4253">
        <v>-6.9414156868260903</v>
      </c>
      <c r="J4253">
        <v>-0.85862897829655005</v>
      </c>
      <c r="K4253">
        <v>25.832591546899199</v>
      </c>
      <c r="L4253">
        <v>25.208641763414398</v>
      </c>
      <c r="M4253">
        <v>62.670828158080603</v>
      </c>
      <c r="N4253">
        <v>1.20786190032104</v>
      </c>
      <c r="O4253">
        <v>3.0314658480429899</v>
      </c>
      <c r="P4253">
        <v>8.9464882943143706</v>
      </c>
      <c r="Q4253">
        <v>-7.1457502660915995E-2</v>
      </c>
    </row>
    <row r="4254" spans="1:17" hidden="1" x14ac:dyDescent="0.3">
      <c r="A4254" t="s">
        <v>8666</v>
      </c>
      <c r="B4254" t="s">
        <v>8667</v>
      </c>
      <c r="C4254" t="str">
        <f>IFERROR(VLOOKUP(Table1[[#This Row],[Ticker]],[1]!Table1[[Symbol]:[Industry]],2,FALSE),"-")</f>
        <v>-</v>
      </c>
      <c r="D4254" t="s">
        <v>557</v>
      </c>
      <c r="E4254">
        <v>12.5685</v>
      </c>
      <c r="F4254">
        <v>7.35</v>
      </c>
      <c r="G4254">
        <v>-25.669963454215502</v>
      </c>
      <c r="H4254">
        <v>-4.77763193781536</v>
      </c>
      <c r="I4254">
        <v>-11.2648744538396</v>
      </c>
      <c r="J4254">
        <v>-1.0507150328489701</v>
      </c>
      <c r="K4254">
        <v>7.35</v>
      </c>
      <c r="L4254">
        <v>7.3499999999999801</v>
      </c>
      <c r="M4254">
        <v>50</v>
      </c>
      <c r="O4254">
        <v>0</v>
      </c>
      <c r="P4254">
        <v>0</v>
      </c>
    </row>
    <row r="4255" spans="1:17" hidden="1" x14ac:dyDescent="0.3">
      <c r="A4255" t="s">
        <v>8668</v>
      </c>
      <c r="B4255" t="s">
        <v>8669</v>
      </c>
      <c r="C4255" t="str">
        <f>IFERROR(VLOOKUP(Table1[[#This Row],[Ticker]],[1]!Table1[[Symbol]:[Industry]],2,FALSE),"-")</f>
        <v>-</v>
      </c>
      <c r="D4255" t="s">
        <v>1405</v>
      </c>
      <c r="E4255">
        <v>12.567802500000001</v>
      </c>
      <c r="F4255">
        <v>5.0999999999999996</v>
      </c>
      <c r="G4255">
        <v>-26.448173570946999</v>
      </c>
      <c r="H4255">
        <v>-2.6942986044820199</v>
      </c>
      <c r="I4255">
        <v>-32.8033359923012</v>
      </c>
      <c r="J4255">
        <v>0.39856032946986703</v>
      </c>
      <c r="K4255">
        <v>4.7788932573407799</v>
      </c>
      <c r="L4255">
        <v>5.3427239121932901</v>
      </c>
      <c r="M4255">
        <v>70.525546937235504</v>
      </c>
      <c r="N4255">
        <v>0.30487895070386001</v>
      </c>
      <c r="O4255">
        <v>54.901960784313701</v>
      </c>
      <c r="P4255">
        <v>29.441624365482198</v>
      </c>
      <c r="Q4255">
        <v>-6.1369022808339998E-3</v>
      </c>
    </row>
    <row r="4256" spans="1:17" hidden="1" x14ac:dyDescent="0.3">
      <c r="A4256" t="s">
        <v>8670</v>
      </c>
      <c r="B4256" t="s">
        <v>8671</v>
      </c>
      <c r="C4256" t="str">
        <f>IFERROR(VLOOKUP(Table1[[#This Row],[Ticker]],[1]!Table1[[Symbol]:[Industry]],2,FALSE),"-")</f>
        <v>-</v>
      </c>
      <c r="D4256" t="s">
        <v>819</v>
      </c>
      <c r="E4256">
        <v>12.555</v>
      </c>
      <c r="F4256">
        <v>27.9</v>
      </c>
      <c r="G4256">
        <v>-35.320222521573001</v>
      </c>
      <c r="H4256">
        <v>-6.7803021647846604</v>
      </c>
      <c r="I4256">
        <v>-17.514874453839699</v>
      </c>
      <c r="J4256">
        <v>-4.4717676644279196</v>
      </c>
      <c r="K4256">
        <v>30.199180691763601</v>
      </c>
      <c r="L4256">
        <v>29.252069085882798</v>
      </c>
      <c r="M4256">
        <v>15.459751874953101</v>
      </c>
      <c r="N4256">
        <v>0.37824738961547999</v>
      </c>
      <c r="O4256">
        <v>22.043010752688101</v>
      </c>
      <c r="P4256">
        <v>13.9240506329113</v>
      </c>
    </row>
    <row r="4257" spans="1:17" hidden="1" x14ac:dyDescent="0.3">
      <c r="A4257" t="s">
        <v>8672</v>
      </c>
      <c r="B4257" t="s">
        <v>8673</v>
      </c>
      <c r="C4257" t="str">
        <f>IFERROR(VLOOKUP(Table1[[#This Row],[Ticker]],[1]!Table1[[Symbol]:[Industry]],2,FALSE),"-")</f>
        <v>-</v>
      </c>
      <c r="E4257">
        <v>12.543725</v>
      </c>
      <c r="F4257">
        <v>62.75</v>
      </c>
      <c r="G4257">
        <v>-45.159314236868802</v>
      </c>
      <c r="H4257">
        <v>-8.8621837496399003</v>
      </c>
      <c r="I4257">
        <v>45.610125546160297</v>
      </c>
      <c r="J4257">
        <v>15.2081946184706</v>
      </c>
      <c r="K4257">
        <v>58.551533357848903</v>
      </c>
      <c r="L4257">
        <v>55.077935841535002</v>
      </c>
      <c r="M4257">
        <v>56.916630394654497</v>
      </c>
      <c r="N4257">
        <v>1.1998106060606</v>
      </c>
      <c r="O4257">
        <v>24.207171314741</v>
      </c>
      <c r="P4257">
        <v>111.850101282916</v>
      </c>
    </row>
    <row r="4258" spans="1:17" hidden="1" x14ac:dyDescent="0.3">
      <c r="A4258" t="s">
        <v>8674</v>
      </c>
      <c r="B4258" t="s">
        <v>8675</v>
      </c>
      <c r="C4258" t="str">
        <f>IFERROR(VLOOKUP(Table1[[#This Row],[Ticker]],[1]!Table1[[Symbol]:[Industry]],2,FALSE),"-")</f>
        <v>-</v>
      </c>
      <c r="D4258" t="s">
        <v>369</v>
      </c>
      <c r="E4258">
        <v>12.508852770000001</v>
      </c>
      <c r="F4258">
        <v>10.02</v>
      </c>
      <c r="G4258">
        <v>404.48876670451398</v>
      </c>
      <c r="H4258">
        <v>36.458000246092602</v>
      </c>
      <c r="I4258">
        <v>418.89385570488997</v>
      </c>
      <c r="J4258">
        <v>4.8760091050820602</v>
      </c>
      <c r="K4258">
        <v>6.7896205156666998</v>
      </c>
      <c r="M4258">
        <v>100</v>
      </c>
      <c r="N4258">
        <v>0.64652149304177697</v>
      </c>
      <c r="O4258">
        <v>0</v>
      </c>
      <c r="P4258">
        <v>456.666666666666</v>
      </c>
    </row>
    <row r="4259" spans="1:17" hidden="1" x14ac:dyDescent="0.3">
      <c r="A4259" t="s">
        <v>8676</v>
      </c>
      <c r="B4259" t="s">
        <v>8677</v>
      </c>
      <c r="C4259" t="str">
        <f>IFERROR(VLOOKUP(Table1[[#This Row],[Ticker]],[1]!Table1[[Symbol]:[Industry]],2,FALSE),"-")</f>
        <v>-</v>
      </c>
      <c r="D4259" t="s">
        <v>308</v>
      </c>
      <c r="E4259">
        <v>12.422610000000001</v>
      </c>
      <c r="F4259">
        <v>16.63</v>
      </c>
      <c r="G4259">
        <v>43.1625238554291</v>
      </c>
      <c r="H4259">
        <v>-28.124105875616401</v>
      </c>
      <c r="I4259">
        <v>-30.458266096210899</v>
      </c>
      <c r="J4259">
        <v>5.5266296687344401</v>
      </c>
      <c r="K4259">
        <v>19.5834022294978</v>
      </c>
      <c r="L4259">
        <v>17.318477737134501</v>
      </c>
      <c r="M4259">
        <v>26.618568255062101</v>
      </c>
      <c r="N4259">
        <v>2.8289043336058799</v>
      </c>
      <c r="O4259">
        <v>37.642814191220701</v>
      </c>
      <c r="P4259">
        <v>84.7777777777777</v>
      </c>
      <c r="Q4259">
        <v>9.6228226792194005E-2</v>
      </c>
    </row>
    <row r="4260" spans="1:17" hidden="1" x14ac:dyDescent="0.3">
      <c r="A4260" t="s">
        <v>8678</v>
      </c>
      <c r="B4260" t="s">
        <v>8679</v>
      </c>
      <c r="C4260" t="str">
        <f>IFERROR(VLOOKUP(Table1[[#This Row],[Ticker]],[1]!Table1[[Symbol]:[Industry]],2,FALSE),"-")</f>
        <v>-</v>
      </c>
      <c r="D4260" t="s">
        <v>258</v>
      </c>
      <c r="E4260">
        <v>12.417999999999999</v>
      </c>
      <c r="F4260">
        <v>17.739999999999998</v>
      </c>
      <c r="G4260">
        <v>-14.7949634542155</v>
      </c>
      <c r="H4260">
        <v>-2.8267194142156198</v>
      </c>
      <c r="I4260">
        <v>22.218947969034598</v>
      </c>
      <c r="J4260">
        <v>0.19928496715101601</v>
      </c>
      <c r="K4260">
        <v>16.590523148210099</v>
      </c>
      <c r="L4260">
        <v>15.979095491935601</v>
      </c>
      <c r="M4260">
        <v>63.489965150316898</v>
      </c>
      <c r="N4260">
        <v>2.0744284954811198</v>
      </c>
      <c r="O4260">
        <v>27.8466741826381</v>
      </c>
      <c r="P4260">
        <v>44.698205546492602</v>
      </c>
      <c r="Q4260">
        <v>1.0467206239353001E-2</v>
      </c>
    </row>
    <row r="4261" spans="1:17" hidden="1" x14ac:dyDescent="0.3">
      <c r="A4261" t="s">
        <v>8680</v>
      </c>
      <c r="B4261" t="s">
        <v>8681</v>
      </c>
      <c r="C4261" t="str">
        <f>IFERROR(VLOOKUP(Table1[[#This Row],[Ticker]],[1]!Table1[[Symbol]:[Industry]],2,FALSE),"-")</f>
        <v>-</v>
      </c>
      <c r="E4261">
        <v>12.4077248</v>
      </c>
      <c r="F4261">
        <v>10.91</v>
      </c>
      <c r="G4261">
        <v>8.0310169379413097</v>
      </c>
      <c r="H4261">
        <v>-15.5643310456823</v>
      </c>
      <c r="I4261">
        <v>-28.425087058243601</v>
      </c>
      <c r="J4261">
        <v>-2.74865962623592</v>
      </c>
      <c r="K4261">
        <v>11.3068596400158</v>
      </c>
      <c r="L4261">
        <v>10.8399495576131</v>
      </c>
      <c r="M4261">
        <v>38.819372756029097</v>
      </c>
      <c r="N4261">
        <v>0.26491384889686997</v>
      </c>
      <c r="O4261">
        <v>36.113657195233699</v>
      </c>
      <c r="P4261">
        <v>44.887118193891098</v>
      </c>
      <c r="Q4261">
        <v>-1.2419158359861E-2</v>
      </c>
    </row>
    <row r="4262" spans="1:17" hidden="1" x14ac:dyDescent="0.3">
      <c r="A4262" t="s">
        <v>8682</v>
      </c>
      <c r="B4262" t="s">
        <v>8683</v>
      </c>
      <c r="C4262" t="str">
        <f>IFERROR(VLOOKUP(Table1[[#This Row],[Ticker]],[1]!Table1[[Symbol]:[Industry]],2,FALSE),"-")</f>
        <v>-</v>
      </c>
      <c r="E4262">
        <v>12.368447</v>
      </c>
      <c r="F4262">
        <v>13.66</v>
      </c>
      <c r="G4262">
        <v>-86.585557159508795</v>
      </c>
      <c r="H4262">
        <v>-24.424690761344699</v>
      </c>
      <c r="I4262">
        <v>-25.352924768305101</v>
      </c>
      <c r="J4262">
        <v>-6.8438184811248401</v>
      </c>
      <c r="K4262">
        <v>15.3451045781499</v>
      </c>
      <c r="L4262">
        <v>15.738741562655401</v>
      </c>
      <c r="M4262">
        <v>18.176221852387201</v>
      </c>
      <c r="N4262">
        <v>0.179726682373964</v>
      </c>
      <c r="O4262">
        <v>168.66764275256199</v>
      </c>
      <c r="P4262">
        <v>31.8532818532818</v>
      </c>
      <c r="Q4262">
        <v>2.8208855994404002E-2</v>
      </c>
    </row>
    <row r="4263" spans="1:17" hidden="1" x14ac:dyDescent="0.3">
      <c r="A4263" t="s">
        <v>8684</v>
      </c>
      <c r="B4263" t="s">
        <v>8685</v>
      </c>
      <c r="C4263" t="str">
        <f>IFERROR(VLOOKUP(Table1[[#This Row],[Ticker]],[1]!Table1[[Symbol]:[Industry]],2,FALSE),"-")</f>
        <v>-</v>
      </c>
      <c r="D4263" t="s">
        <v>916</v>
      </c>
      <c r="E4263">
        <v>12.35481897</v>
      </c>
      <c r="F4263">
        <v>2.4700000000000002</v>
      </c>
      <c r="G4263">
        <v>36.830036545784402</v>
      </c>
      <c r="H4263">
        <v>-13.973034236665899</v>
      </c>
      <c r="I4263">
        <v>-1.9728390556095801</v>
      </c>
      <c r="J4263">
        <v>-10.5926997656734</v>
      </c>
      <c r="K4263">
        <v>2.72361504889493</v>
      </c>
      <c r="L4263">
        <v>2.4286284950672501</v>
      </c>
      <c r="M4263">
        <v>43.685940308900904</v>
      </c>
      <c r="N4263">
        <v>0.72769160819501899</v>
      </c>
      <c r="O4263">
        <v>71.659919028339999</v>
      </c>
      <c r="P4263">
        <v>73.943661971831006</v>
      </c>
      <c r="Q4263">
        <v>9.5228866191939994E-3</v>
      </c>
    </row>
    <row r="4264" spans="1:17" hidden="1" x14ac:dyDescent="0.3">
      <c r="A4264" t="s">
        <v>8686</v>
      </c>
      <c r="B4264" t="s">
        <v>8687</v>
      </c>
      <c r="C4264" t="str">
        <f>IFERROR(VLOOKUP(Table1[[#This Row],[Ticker]],[1]!Table1[[Symbol]:[Industry]],2,FALSE),"-")</f>
        <v>-</v>
      </c>
      <c r="D4264" t="s">
        <v>369</v>
      </c>
      <c r="E4264">
        <v>12.344925077999999</v>
      </c>
      <c r="F4264">
        <v>21.27</v>
      </c>
      <c r="G4264">
        <v>209.29066646704399</v>
      </c>
      <c r="H4264">
        <v>64.8861679058124</v>
      </c>
      <c r="I4264">
        <v>108.92146094988701</v>
      </c>
      <c r="J4264">
        <v>-8.8280206002098005</v>
      </c>
      <c r="K4264">
        <v>16.044795333822499</v>
      </c>
      <c r="L4264">
        <v>11.362017554212599</v>
      </c>
      <c r="M4264">
        <v>55.324329954096598</v>
      </c>
      <c r="N4264">
        <v>1.29359448336442</v>
      </c>
      <c r="O4264">
        <v>12.7879642689233</v>
      </c>
      <c r="P4264">
        <v>291.71270718232</v>
      </c>
      <c r="Q4264">
        <v>0.12711361133580901</v>
      </c>
    </row>
    <row r="4265" spans="1:17" hidden="1" x14ac:dyDescent="0.3">
      <c r="A4265" t="s">
        <v>8688</v>
      </c>
      <c r="B4265" t="s">
        <v>8689</v>
      </c>
      <c r="C4265" t="str">
        <f>IFERROR(VLOOKUP(Table1[[#This Row],[Ticker]],[1]!Table1[[Symbol]:[Industry]],2,FALSE),"-")</f>
        <v>-</v>
      </c>
      <c r="E4265">
        <v>12.336192</v>
      </c>
      <c r="F4265">
        <v>21.24</v>
      </c>
      <c r="G4265">
        <v>2.1278704808024802</v>
      </c>
      <c r="H4265">
        <v>4.6892340312927496</v>
      </c>
      <c r="I4265">
        <v>22.910741465301101</v>
      </c>
      <c r="J4265">
        <v>9.2958444849812505</v>
      </c>
      <c r="K4265">
        <v>20.195210765577102</v>
      </c>
      <c r="L4265">
        <v>18.526894771183901</v>
      </c>
      <c r="M4265">
        <v>59.141862638710997</v>
      </c>
      <c r="N4265">
        <v>1.3181476195470201</v>
      </c>
      <c r="O4265">
        <v>23.163841807909598</v>
      </c>
      <c r="P4265">
        <v>102.478551000953</v>
      </c>
    </row>
    <row r="4266" spans="1:17" hidden="1" x14ac:dyDescent="0.3">
      <c r="A4266" t="s">
        <v>8690</v>
      </c>
      <c r="B4266" t="s">
        <v>8691</v>
      </c>
      <c r="C4266" t="str">
        <f>IFERROR(VLOOKUP(Table1[[#This Row],[Ticker]],[1]!Table1[[Symbol]:[Industry]],2,FALSE),"-")</f>
        <v>-</v>
      </c>
      <c r="D4266" t="s">
        <v>557</v>
      </c>
      <c r="E4266">
        <v>12.3</v>
      </c>
      <c r="F4266">
        <v>24.6</v>
      </c>
      <c r="G4266">
        <v>44.5722510786564</v>
      </c>
      <c r="H4266">
        <v>17.970459665238</v>
      </c>
      <c r="I4266">
        <v>78.696515507550203</v>
      </c>
      <c r="J4266">
        <v>26.3660836993221</v>
      </c>
      <c r="K4266">
        <v>20.261896597060201</v>
      </c>
      <c r="L4266">
        <v>15.313804856313601</v>
      </c>
      <c r="M4266">
        <v>75.790868401991801</v>
      </c>
      <c r="N4266">
        <v>0.54114502359326799</v>
      </c>
      <c r="O4266">
        <v>7.9674796747967402</v>
      </c>
      <c r="P4266">
        <v>220.3125</v>
      </c>
      <c r="Q4266">
        <v>0.16091223147196601</v>
      </c>
    </row>
    <row r="4267" spans="1:17" hidden="1" x14ac:dyDescent="0.3">
      <c r="A4267" t="s">
        <v>8692</v>
      </c>
      <c r="B4267" t="s">
        <v>8693</v>
      </c>
      <c r="C4267" t="str">
        <f>IFERROR(VLOOKUP(Table1[[#This Row],[Ticker]],[1]!Table1[[Symbol]:[Industry]],2,FALSE),"-")</f>
        <v>-</v>
      </c>
      <c r="D4267" t="s">
        <v>140</v>
      </c>
      <c r="E4267">
        <v>12.299334887999899</v>
      </c>
      <c r="F4267">
        <v>29.01</v>
      </c>
      <c r="G4267">
        <v>-26.828396162903701</v>
      </c>
      <c r="H4267">
        <v>-16.3383255794338</v>
      </c>
      <c r="I4267">
        <v>-31.654556122335801</v>
      </c>
      <c r="J4267">
        <v>-11.604561186695101</v>
      </c>
      <c r="K4267">
        <v>31.473555277922902</v>
      </c>
      <c r="L4267">
        <v>33.634582518254803</v>
      </c>
      <c r="M4267">
        <v>30.7067568288847</v>
      </c>
      <c r="N4267">
        <v>1.76618909254712</v>
      </c>
      <c r="O4267">
        <v>71.216821785591094</v>
      </c>
      <c r="P4267">
        <v>15.210484511517</v>
      </c>
      <c r="Q4267">
        <v>7.3920300556370999E-2</v>
      </c>
    </row>
    <row r="4268" spans="1:17" hidden="1" x14ac:dyDescent="0.3">
      <c r="A4268" t="s">
        <v>8694</v>
      </c>
      <c r="B4268" t="s">
        <v>8695</v>
      </c>
      <c r="C4268" t="str">
        <f>IFERROR(VLOOKUP(Table1[[#This Row],[Ticker]],[1]!Table1[[Symbol]:[Industry]],2,FALSE),"-")</f>
        <v>-</v>
      </c>
      <c r="E4268">
        <v>12.279</v>
      </c>
      <c r="F4268">
        <v>40.93</v>
      </c>
      <c r="G4268">
        <v>38.050036545784401</v>
      </c>
      <c r="H4268">
        <v>-27.980310685107</v>
      </c>
      <c r="I4268">
        <v>-22.073329454929201</v>
      </c>
      <c r="J4268">
        <v>-10.1013331807379</v>
      </c>
      <c r="K4268">
        <v>46.357040132128802</v>
      </c>
      <c r="L4268">
        <v>41.807816324048801</v>
      </c>
      <c r="M4268">
        <v>40.081390015481901</v>
      </c>
      <c r="N4268">
        <v>0.29100420010175998</v>
      </c>
      <c r="O4268">
        <v>43.317859760566797</v>
      </c>
      <c r="P4268">
        <v>99.658536585365795</v>
      </c>
      <c r="Q4268">
        <v>4.6500992112853003E-2</v>
      </c>
    </row>
    <row r="4269" spans="1:17" hidden="1" x14ac:dyDescent="0.3">
      <c r="A4269" t="s">
        <v>8696</v>
      </c>
      <c r="B4269" t="s">
        <v>8697</v>
      </c>
      <c r="C4269" t="str">
        <f>IFERROR(VLOOKUP(Table1[[#This Row],[Ticker]],[1]!Table1[[Symbol]:[Industry]],2,FALSE),"-")</f>
        <v>-</v>
      </c>
      <c r="D4269" t="s">
        <v>441</v>
      </c>
      <c r="E4269">
        <v>12.26309856</v>
      </c>
      <c r="F4269">
        <v>36.479999999999997</v>
      </c>
      <c r="G4269">
        <v>-27.075368859620902</v>
      </c>
      <c r="H4269">
        <v>-6.5662498239942098</v>
      </c>
      <c r="I4269">
        <v>-17.001308562366798</v>
      </c>
      <c r="J4269">
        <v>-5.5566438866039203</v>
      </c>
      <c r="K4269">
        <v>36.442109150804498</v>
      </c>
      <c r="L4269">
        <v>36.369634109809802</v>
      </c>
      <c r="M4269">
        <v>45.791856045806298</v>
      </c>
      <c r="N4269">
        <v>1.4499725611298</v>
      </c>
      <c r="O4269">
        <v>40.899122807017498</v>
      </c>
      <c r="P4269">
        <v>16.923076923076898</v>
      </c>
      <c r="Q4269">
        <v>7.6027362996103007E-2</v>
      </c>
    </row>
    <row r="4270" spans="1:17" hidden="1" x14ac:dyDescent="0.3">
      <c r="A4270" t="s">
        <v>8698</v>
      </c>
      <c r="B4270" t="s">
        <v>8699</v>
      </c>
      <c r="C4270" t="str">
        <f>IFERROR(VLOOKUP(Table1[[#This Row],[Ticker]],[1]!Table1[[Symbol]:[Industry]],2,FALSE),"-")</f>
        <v>-</v>
      </c>
      <c r="E4270">
        <v>12.253920000000001</v>
      </c>
      <c r="F4270">
        <v>26.05</v>
      </c>
      <c r="G4270">
        <v>17.148019001924801</v>
      </c>
      <c r="H4270">
        <v>10.487854787848301</v>
      </c>
      <c r="I4270">
        <v>-49.680950103957798</v>
      </c>
      <c r="J4270">
        <v>5.7115800491182398</v>
      </c>
      <c r="K4270">
        <v>25.1217256395975</v>
      </c>
      <c r="L4270">
        <v>27.244605584216199</v>
      </c>
      <c r="M4270">
        <v>77.017996847309902</v>
      </c>
      <c r="N4270">
        <v>1.08391608391608</v>
      </c>
      <c r="O4270">
        <v>106.25719769673699</v>
      </c>
      <c r="P4270">
        <v>50.665124349334803</v>
      </c>
    </row>
    <row r="4271" spans="1:17" hidden="1" x14ac:dyDescent="0.3">
      <c r="A4271" t="s">
        <v>8700</v>
      </c>
      <c r="B4271" t="s">
        <v>8701</v>
      </c>
      <c r="C4271" t="str">
        <f>IFERROR(VLOOKUP(Table1[[#This Row],[Ticker]],[1]!Table1[[Symbol]:[Industry]],2,FALSE),"-")</f>
        <v>-</v>
      </c>
      <c r="D4271" t="s">
        <v>713</v>
      </c>
      <c r="E4271">
        <v>12.214835947999999</v>
      </c>
      <c r="F4271">
        <v>2648</v>
      </c>
      <c r="G4271">
        <v>0.494965744770549</v>
      </c>
      <c r="H4271">
        <v>0.14649465421563501</v>
      </c>
      <c r="I4271">
        <v>0.84208439088284204</v>
      </c>
      <c r="J4271">
        <v>-1.3240009563591</v>
      </c>
      <c r="K4271">
        <v>2522.7693538571002</v>
      </c>
      <c r="L4271">
        <v>2345.1621268112899</v>
      </c>
      <c r="M4271">
        <v>57.569699091115801</v>
      </c>
      <c r="N4271">
        <v>0.34213632564148</v>
      </c>
      <c r="O4271">
        <v>0.892749244712987</v>
      </c>
      <c r="P4271">
        <v>31.349206349206298</v>
      </c>
      <c r="Q4271">
        <v>2.2268006150822001E-2</v>
      </c>
    </row>
    <row r="4272" spans="1:17" hidden="1" x14ac:dyDescent="0.3">
      <c r="A4272" t="s">
        <v>8702</v>
      </c>
      <c r="B4272" t="s">
        <v>8703</v>
      </c>
      <c r="C4272" t="str">
        <f>IFERROR(VLOOKUP(Table1[[#This Row],[Ticker]],[1]!Table1[[Symbol]:[Industry]],2,FALSE),"-")</f>
        <v>-</v>
      </c>
      <c r="D4272" t="s">
        <v>557</v>
      </c>
      <c r="E4272">
        <v>12.19850418</v>
      </c>
      <c r="F4272">
        <v>10.39</v>
      </c>
      <c r="G4272">
        <v>-42.2161481931713</v>
      </c>
      <c r="H4272">
        <v>-1.37422853441196</v>
      </c>
      <c r="I4272">
        <v>-17.576867240133598</v>
      </c>
      <c r="J4272">
        <v>-6.2800728310141096</v>
      </c>
      <c r="K4272">
        <v>10.6079182109857</v>
      </c>
      <c r="L4272">
        <v>11.1475959178476</v>
      </c>
      <c r="M4272">
        <v>45.110638717910199</v>
      </c>
      <c r="N4272">
        <v>0.481152940715872</v>
      </c>
      <c r="O4272">
        <v>49.0856592877767</v>
      </c>
      <c r="P4272">
        <v>22.235294117647001</v>
      </c>
      <c r="Q4272">
        <v>8.9905120916362005E-2</v>
      </c>
    </row>
    <row r="4273" spans="1:17" hidden="1" x14ac:dyDescent="0.3">
      <c r="A4273" t="s">
        <v>8704</v>
      </c>
      <c r="B4273" t="s">
        <v>8705</v>
      </c>
      <c r="C4273" t="str">
        <f>IFERROR(VLOOKUP(Table1[[#This Row],[Ticker]],[1]!Table1[[Symbol]:[Industry]],2,FALSE),"-")</f>
        <v>-</v>
      </c>
      <c r="D4273" t="s">
        <v>1161</v>
      </c>
      <c r="E4273">
        <v>12.17535775</v>
      </c>
      <c r="F4273">
        <v>5.99</v>
      </c>
      <c r="G4273">
        <v>22.231271113685601</v>
      </c>
      <c r="H4273">
        <v>-28.807669484748999</v>
      </c>
      <c r="I4273">
        <v>8.5351255461602999</v>
      </c>
      <c r="J4273">
        <v>-9.7725195441271708</v>
      </c>
      <c r="K4273">
        <v>6.4999659867498298</v>
      </c>
      <c r="L4273">
        <v>5.3369113642198904</v>
      </c>
      <c r="M4273">
        <v>14.299164447404801</v>
      </c>
      <c r="N4273">
        <v>0.23604547143339899</v>
      </c>
      <c r="O4273">
        <v>35.225375626043402</v>
      </c>
      <c r="Q4273">
        <v>5.8261892037924999E-2</v>
      </c>
    </row>
    <row r="4274" spans="1:17" hidden="1" x14ac:dyDescent="0.3">
      <c r="A4274" t="s">
        <v>8706</v>
      </c>
      <c r="B4274" t="s">
        <v>8707</v>
      </c>
      <c r="C4274" t="str">
        <f>IFERROR(VLOOKUP(Table1[[#This Row],[Ticker]],[1]!Table1[[Symbol]:[Industry]],2,FALSE),"-")</f>
        <v>-</v>
      </c>
      <c r="E4274">
        <v>12.142041300000001</v>
      </c>
      <c r="F4274">
        <v>24.21</v>
      </c>
      <c r="G4274">
        <v>237.298552287913</v>
      </c>
      <c r="H4274">
        <v>19.0318918717084</v>
      </c>
      <c r="I4274">
        <v>16.627360094496201</v>
      </c>
      <c r="J4274">
        <v>-8.6797352273141897</v>
      </c>
      <c r="K4274">
        <v>24.289531347569898</v>
      </c>
      <c r="L4274">
        <v>20.1535073752508</v>
      </c>
      <c r="M4274">
        <v>31.653629481058399</v>
      </c>
      <c r="N4274">
        <v>0.372765620958943</v>
      </c>
      <c r="O4274">
        <v>55.720776538620399</v>
      </c>
      <c r="P4274">
        <v>323.99299474605903</v>
      </c>
    </row>
    <row r="4275" spans="1:17" hidden="1" x14ac:dyDescent="0.3">
      <c r="A4275" t="s">
        <v>8708</v>
      </c>
      <c r="B4275" t="s">
        <v>8709</v>
      </c>
      <c r="C4275" t="str">
        <f>IFERROR(VLOOKUP(Table1[[#This Row],[Ticker]],[1]!Table1[[Symbol]:[Industry]],2,FALSE),"-")</f>
        <v>-</v>
      </c>
      <c r="D4275" t="s">
        <v>647</v>
      </c>
      <c r="E4275">
        <v>12.1417763</v>
      </c>
      <c r="F4275">
        <v>16.21</v>
      </c>
      <c r="G4275">
        <v>-2.11813418592285</v>
      </c>
      <c r="H4275">
        <v>-11.2347747949582</v>
      </c>
      <c r="I4275">
        <v>-13.8490090692243</v>
      </c>
      <c r="J4275">
        <v>-0.31225349438743399</v>
      </c>
      <c r="K4275">
        <v>17.333517258179501</v>
      </c>
      <c r="L4275">
        <v>16.811875887501799</v>
      </c>
      <c r="M4275">
        <v>37.902600532637898</v>
      </c>
      <c r="N4275">
        <v>1.30201289304038</v>
      </c>
      <c r="O4275">
        <v>43.429981492905597</v>
      </c>
      <c r="P4275">
        <v>47.363636363636303</v>
      </c>
      <c r="Q4275">
        <v>5.9333860683070998E-2</v>
      </c>
    </row>
    <row r="4276" spans="1:17" hidden="1" x14ac:dyDescent="0.3">
      <c r="A4276" t="s">
        <v>8710</v>
      </c>
      <c r="B4276" t="s">
        <v>8711</v>
      </c>
      <c r="C4276" t="str">
        <f>IFERROR(VLOOKUP(Table1[[#This Row],[Ticker]],[1]!Table1[[Symbol]:[Industry]],2,FALSE),"-")</f>
        <v>-</v>
      </c>
      <c r="E4276">
        <v>12.140919200000001</v>
      </c>
      <c r="F4276">
        <v>20.27</v>
      </c>
      <c r="G4276">
        <v>12.597430815907201</v>
      </c>
      <c r="H4276">
        <v>-21.017301359302898</v>
      </c>
      <c r="I4276">
        <v>3.84017949278154</v>
      </c>
      <c r="J4276">
        <v>-14.7953958839128</v>
      </c>
      <c r="K4276">
        <v>21.146366575603199</v>
      </c>
      <c r="L4276">
        <v>19.070945978694802</v>
      </c>
      <c r="M4276">
        <v>36.578341222818302</v>
      </c>
      <c r="N4276">
        <v>1.16940089264436</v>
      </c>
      <c r="O4276">
        <v>34.139121854957999</v>
      </c>
      <c r="P4276">
        <v>66.147540983606504</v>
      </c>
      <c r="Q4276">
        <v>3.4763174472687002E-2</v>
      </c>
    </row>
    <row r="4277" spans="1:17" hidden="1" x14ac:dyDescent="0.3">
      <c r="A4277" t="s">
        <v>8712</v>
      </c>
      <c r="B4277" t="s">
        <v>8713</v>
      </c>
      <c r="C4277" t="str">
        <f>IFERROR(VLOOKUP(Table1[[#This Row],[Ticker]],[1]!Table1[[Symbol]:[Industry]],2,FALSE),"-")</f>
        <v>-</v>
      </c>
      <c r="D4277" t="s">
        <v>901</v>
      </c>
      <c r="E4277">
        <v>12.127884999999999</v>
      </c>
      <c r="F4277">
        <v>20.23</v>
      </c>
      <c r="G4277">
        <v>48.2767261416571</v>
      </c>
      <c r="H4277">
        <v>15.2223680621846</v>
      </c>
      <c r="I4277">
        <v>19.251254578418301</v>
      </c>
      <c r="J4277">
        <v>-8.8688968510307902</v>
      </c>
      <c r="K4277">
        <v>17.9953455721331</v>
      </c>
      <c r="L4277">
        <v>15.3289310708732</v>
      </c>
      <c r="M4277">
        <v>37.811686707540098</v>
      </c>
      <c r="N4277">
        <v>0.39648888612635003</v>
      </c>
      <c r="O4277">
        <v>13.445378151260501</v>
      </c>
      <c r="P4277">
        <v>83.076923076922995</v>
      </c>
      <c r="Q4277">
        <v>8.4605758639950998E-2</v>
      </c>
    </row>
    <row r="4278" spans="1:17" hidden="1" x14ac:dyDescent="0.3">
      <c r="A4278" t="s">
        <v>8714</v>
      </c>
      <c r="B4278" t="s">
        <v>8715</v>
      </c>
      <c r="C4278" t="str">
        <f>IFERROR(VLOOKUP(Table1[[#This Row],[Ticker]],[1]!Table1[[Symbol]:[Industry]],2,FALSE),"-")</f>
        <v>-</v>
      </c>
      <c r="D4278" t="s">
        <v>308</v>
      </c>
      <c r="E4278">
        <v>12.125999999999999</v>
      </c>
      <c r="F4278">
        <v>40.42</v>
      </c>
      <c r="G4278">
        <v>-6.7526348281490503</v>
      </c>
      <c r="H4278">
        <v>-8.8592645908765792</v>
      </c>
      <c r="I4278">
        <v>0.23857382202237701</v>
      </c>
      <c r="J4278">
        <v>3.9362979541640102</v>
      </c>
      <c r="K4278">
        <v>39.155678365378698</v>
      </c>
      <c r="L4278">
        <v>38.443637632981002</v>
      </c>
      <c r="M4278">
        <v>70.407104528439504</v>
      </c>
      <c r="N4278">
        <v>7.4866310160427801E-2</v>
      </c>
      <c r="O4278">
        <v>11.6279069767441</v>
      </c>
      <c r="P4278">
        <v>34.643570952698198</v>
      </c>
    </row>
    <row r="4279" spans="1:17" hidden="1" x14ac:dyDescent="0.3">
      <c r="A4279" t="s">
        <v>8716</v>
      </c>
      <c r="B4279" t="s">
        <v>8717</v>
      </c>
      <c r="C4279" t="str">
        <f>IFERROR(VLOOKUP(Table1[[#This Row],[Ticker]],[1]!Table1[[Symbol]:[Industry]],2,FALSE),"-")</f>
        <v>-</v>
      </c>
      <c r="D4279" t="s">
        <v>713</v>
      </c>
      <c r="E4279">
        <v>12.120252429999899</v>
      </c>
      <c r="F4279">
        <v>38.590000000000003</v>
      </c>
      <c r="G4279">
        <v>13.5436007593486</v>
      </c>
      <c r="H4279">
        <v>-0.643614104797258</v>
      </c>
      <c r="I4279">
        <v>4.6558224521380804</v>
      </c>
      <c r="J4279">
        <v>0.290331509354539</v>
      </c>
      <c r="K4279">
        <v>36.851549912251997</v>
      </c>
      <c r="L4279">
        <v>33.722456698500999</v>
      </c>
      <c r="M4279">
        <v>57.562155009737999</v>
      </c>
      <c r="N4279">
        <v>1.5949632661438999</v>
      </c>
      <c r="O4279">
        <v>0.64783622700181898</v>
      </c>
      <c r="P4279">
        <v>42.925925925925903</v>
      </c>
    </row>
    <row r="4280" spans="1:17" hidden="1" x14ac:dyDescent="0.3">
      <c r="A4280" t="s">
        <v>8718</v>
      </c>
      <c r="B4280" t="s">
        <v>8719</v>
      </c>
      <c r="C4280" t="str">
        <f>IFERROR(VLOOKUP(Table1[[#This Row],[Ticker]],[1]!Table1[[Symbol]:[Industry]],2,FALSE),"-")</f>
        <v>-</v>
      </c>
      <c r="D4280" t="s">
        <v>1465</v>
      </c>
      <c r="E4280">
        <v>12.119169915999899</v>
      </c>
      <c r="F4280">
        <v>11.32</v>
      </c>
      <c r="G4280">
        <v>202.44597857476899</v>
      </c>
      <c r="H4280">
        <v>16.269488481032798</v>
      </c>
      <c r="I4280">
        <v>65.610125546160305</v>
      </c>
      <c r="J4280">
        <v>16.309691058521501</v>
      </c>
      <c r="K4280">
        <v>9.7873440387792101</v>
      </c>
      <c r="L4280">
        <v>7.6923983408138303</v>
      </c>
      <c r="M4280">
        <v>75.682732781737798</v>
      </c>
      <c r="N4280">
        <v>1.6441719047852501</v>
      </c>
      <c r="O4280">
        <v>15.282685512367401</v>
      </c>
      <c r="Q4280">
        <v>0.104476058253306</v>
      </c>
    </row>
    <row r="4281" spans="1:17" hidden="1" x14ac:dyDescent="0.3">
      <c r="A4281" t="s">
        <v>8720</v>
      </c>
      <c r="B4281" t="s">
        <v>8721</v>
      </c>
      <c r="C4281" t="str">
        <f>IFERROR(VLOOKUP(Table1[[#This Row],[Ticker]],[1]!Table1[[Symbol]:[Industry]],2,FALSE),"-")</f>
        <v>-</v>
      </c>
      <c r="E4281">
        <v>12.10716</v>
      </c>
      <c r="F4281">
        <v>11.94</v>
      </c>
      <c r="G4281">
        <v>197.03273924848699</v>
      </c>
      <c r="H4281">
        <v>26.287132057793801</v>
      </c>
      <c r="I4281">
        <v>66.678493653462795</v>
      </c>
      <c r="J4281">
        <v>-5.1471005750176504</v>
      </c>
      <c r="K4281">
        <v>10.8990926801148</v>
      </c>
      <c r="L4281">
        <v>8.5700174211475808</v>
      </c>
      <c r="M4281">
        <v>54.657679748674703</v>
      </c>
      <c r="N4281">
        <v>1.5115029151413799</v>
      </c>
      <c r="O4281">
        <v>16.6666666666666</v>
      </c>
      <c r="P4281">
        <v>260.72507552870002</v>
      </c>
      <c r="Q4281">
        <v>1.2798600219298999E-2</v>
      </c>
    </row>
    <row r="4282" spans="1:17" hidden="1" x14ac:dyDescent="0.3">
      <c r="A4282" t="s">
        <v>8722</v>
      </c>
      <c r="B4282" t="s">
        <v>8723</v>
      </c>
      <c r="C4282" t="str">
        <f>IFERROR(VLOOKUP(Table1[[#This Row],[Ticker]],[1]!Table1[[Symbol]:[Industry]],2,FALSE),"-")</f>
        <v>-</v>
      </c>
      <c r="E4282">
        <v>12.106162679999899</v>
      </c>
      <c r="F4282">
        <v>34.61</v>
      </c>
      <c r="G4282">
        <v>59.410250449527702</v>
      </c>
      <c r="H4282">
        <v>-26.011132165398401</v>
      </c>
      <c r="I4282">
        <v>-45.466395366387196</v>
      </c>
      <c r="J4282">
        <v>-1.02181329874493</v>
      </c>
      <c r="K4282">
        <v>41.480936138051497</v>
      </c>
      <c r="L4282">
        <v>44.249008019187798</v>
      </c>
      <c r="M4282">
        <v>35.793340349706703</v>
      </c>
      <c r="N4282">
        <v>0.58640624526333796</v>
      </c>
      <c r="O4282">
        <v>130.94481363767699</v>
      </c>
      <c r="P4282">
        <v>123.868046571798</v>
      </c>
      <c r="Q4282">
        <v>6.6180557447207994E-2</v>
      </c>
    </row>
    <row r="4283" spans="1:17" hidden="1" x14ac:dyDescent="0.3">
      <c r="A4283" t="s">
        <v>8724</v>
      </c>
      <c r="B4283" t="s">
        <v>8725</v>
      </c>
      <c r="C4283" t="str">
        <f>IFERROR(VLOOKUP(Table1[[#This Row],[Ticker]],[1]!Table1[[Symbol]:[Industry]],2,FALSE),"-")</f>
        <v>-</v>
      </c>
      <c r="D4283" t="s">
        <v>901</v>
      </c>
      <c r="E4283">
        <v>12.02</v>
      </c>
      <c r="F4283">
        <v>6.01</v>
      </c>
      <c r="G4283">
        <v>-32.491668880572099</v>
      </c>
      <c r="H4283">
        <v>-9.5930412476067008</v>
      </c>
      <c r="I4283">
        <v>-35.857095281945</v>
      </c>
      <c r="J4283">
        <v>-4.4709104725883897</v>
      </c>
      <c r="K4283">
        <v>6.16319974787916</v>
      </c>
      <c r="L4283">
        <v>6.5907222505506597</v>
      </c>
      <c r="M4283">
        <v>44.102192048031498</v>
      </c>
      <c r="N4283">
        <v>0.94234458398921195</v>
      </c>
      <c r="O4283">
        <v>48.086522462562399</v>
      </c>
      <c r="P4283">
        <v>13.1826741996233</v>
      </c>
      <c r="Q4283">
        <v>4.5571431531580997E-2</v>
      </c>
    </row>
    <row r="4284" spans="1:17" hidden="1" x14ac:dyDescent="0.3">
      <c r="A4284" t="s">
        <v>8726</v>
      </c>
      <c r="B4284" t="s">
        <v>8727</v>
      </c>
      <c r="C4284" t="str">
        <f>IFERROR(VLOOKUP(Table1[[#This Row],[Ticker]],[1]!Table1[[Symbol]:[Industry]],2,FALSE),"-")</f>
        <v>-</v>
      </c>
      <c r="D4284" t="s">
        <v>422</v>
      </c>
      <c r="E4284">
        <v>11.932074999999999</v>
      </c>
      <c r="F4284">
        <v>199.7</v>
      </c>
      <c r="G4284">
        <v>34.602909740005899</v>
      </c>
      <c r="H4284">
        <v>-23.234144800208099</v>
      </c>
      <c r="I4284">
        <v>2.6216382350681999</v>
      </c>
      <c r="J4284">
        <v>-15.232064409729</v>
      </c>
      <c r="K4284">
        <v>236.58729226170499</v>
      </c>
      <c r="L4284">
        <v>202.89359565839001</v>
      </c>
      <c r="M4284">
        <v>0.28562466538970499</v>
      </c>
      <c r="N4284">
        <v>5.1939489082346197</v>
      </c>
      <c r="O4284">
        <v>34.076114171256798</v>
      </c>
      <c r="P4284">
        <v>60.272873194221397</v>
      </c>
    </row>
    <row r="4285" spans="1:17" hidden="1" x14ac:dyDescent="0.3">
      <c r="A4285" t="s">
        <v>8728</v>
      </c>
      <c r="B4285" t="s">
        <v>8729</v>
      </c>
      <c r="C4285" t="str">
        <f>IFERROR(VLOOKUP(Table1[[#This Row],[Ticker]],[1]!Table1[[Symbol]:[Industry]],2,FALSE),"-")</f>
        <v>-</v>
      </c>
      <c r="D4285" t="s">
        <v>62</v>
      </c>
      <c r="E4285">
        <v>11.9316455</v>
      </c>
      <c r="F4285">
        <v>24.67</v>
      </c>
      <c r="G4285">
        <v>111.541575007322</v>
      </c>
      <c r="H4285">
        <v>-4.77763193781536</v>
      </c>
      <c r="I4285">
        <v>-20.231664121736301</v>
      </c>
      <c r="J4285">
        <v>-1.0507150328489701</v>
      </c>
      <c r="K4285">
        <v>24.506593119670899</v>
      </c>
      <c r="L4285">
        <v>21.575237127208599</v>
      </c>
      <c r="M4285">
        <v>97.755691246373402</v>
      </c>
      <c r="N4285">
        <v>0</v>
      </c>
      <c r="O4285">
        <v>15.4843940008106</v>
      </c>
      <c r="P4285">
        <v>228.933333333333</v>
      </c>
    </row>
    <row r="4286" spans="1:17" hidden="1" x14ac:dyDescent="0.3">
      <c r="A4286" t="s">
        <v>8730</v>
      </c>
      <c r="B4286" t="s">
        <v>4161</v>
      </c>
      <c r="C4286" t="str">
        <f>IFERROR(VLOOKUP(Table1[[#This Row],[Ticker]],[1]!Table1[[Symbol]:[Industry]],2,FALSE),"-")</f>
        <v>-</v>
      </c>
      <c r="D4286" t="s">
        <v>49</v>
      </c>
      <c r="E4286">
        <v>11.93</v>
      </c>
      <c r="F4286">
        <v>119.3</v>
      </c>
      <c r="M4286">
        <v>100</v>
      </c>
      <c r="N4286">
        <v>1</v>
      </c>
      <c r="Q4286">
        <v>5.4726977498741003E-2</v>
      </c>
    </row>
    <row r="4287" spans="1:17" hidden="1" x14ac:dyDescent="0.3">
      <c r="A4287" t="s">
        <v>8731</v>
      </c>
      <c r="B4287" t="s">
        <v>8732</v>
      </c>
      <c r="C4287" t="str">
        <f>IFERROR(VLOOKUP(Table1[[#This Row],[Ticker]],[1]!Table1[[Symbol]:[Industry]],2,FALSE),"-")</f>
        <v>-</v>
      </c>
      <c r="D4287" t="s">
        <v>557</v>
      </c>
      <c r="E4287">
        <v>11.897264085512999</v>
      </c>
      <c r="F4287">
        <v>41.6</v>
      </c>
      <c r="G4287">
        <v>-15.442088520458199</v>
      </c>
      <c r="H4287">
        <v>-4.77763193781536</v>
      </c>
      <c r="I4287">
        <v>-6.2673984316286804</v>
      </c>
      <c r="J4287">
        <v>-1.0507150328489701</v>
      </c>
      <c r="K4287">
        <v>40.742502477916602</v>
      </c>
      <c r="L4287">
        <v>39.5454739748264</v>
      </c>
      <c r="M4287">
        <v>100</v>
      </c>
      <c r="N4287">
        <v>0</v>
      </c>
      <c r="O4287">
        <v>0</v>
      </c>
      <c r="P4287">
        <v>10.227874933757199</v>
      </c>
    </row>
    <row r="4288" spans="1:17" hidden="1" x14ac:dyDescent="0.3">
      <c r="A4288" t="s">
        <v>8733</v>
      </c>
      <c r="B4288" t="s">
        <v>8734</v>
      </c>
      <c r="C4288" t="str">
        <f>IFERROR(VLOOKUP(Table1[[#This Row],[Ticker]],[1]!Table1[[Symbol]:[Industry]],2,FALSE),"-")</f>
        <v>-</v>
      </c>
      <c r="D4288" t="s">
        <v>140</v>
      </c>
      <c r="E4288">
        <v>11.8408</v>
      </c>
      <c r="F4288">
        <v>31.16</v>
      </c>
      <c r="G4288">
        <v>178.92436694656601</v>
      </c>
      <c r="H4288">
        <v>5.0414029147315604</v>
      </c>
      <c r="I4288">
        <v>-26.337101218625701</v>
      </c>
      <c r="J4288">
        <v>-1.8378782178323201</v>
      </c>
      <c r="K4288">
        <v>29.930057560234701</v>
      </c>
      <c r="L4288">
        <v>26.4212773755517</v>
      </c>
      <c r="M4288">
        <v>50.035962284260101</v>
      </c>
      <c r="N4288">
        <v>2.2980772680293402</v>
      </c>
      <c r="O4288">
        <v>36.424903722721403</v>
      </c>
      <c r="P4288">
        <v>227.65509989484701</v>
      </c>
    </row>
    <row r="4289" spans="1:17" hidden="1" x14ac:dyDescent="0.3">
      <c r="A4289" t="s">
        <v>8735</v>
      </c>
      <c r="B4289" t="s">
        <v>8736</v>
      </c>
      <c r="C4289" t="str">
        <f>IFERROR(VLOOKUP(Table1[[#This Row],[Ticker]],[1]!Table1[[Symbol]:[Industry]],2,FALSE),"-")</f>
        <v>-</v>
      </c>
      <c r="D4289" t="s">
        <v>130</v>
      </c>
      <c r="E4289">
        <v>11.76008085</v>
      </c>
      <c r="F4289">
        <v>9.81</v>
      </c>
      <c r="G4289">
        <v>-78.709695383368199</v>
      </c>
      <c r="H4289">
        <v>-3.3147270266345799</v>
      </c>
      <c r="I4289">
        <v>-26.986523938375701</v>
      </c>
      <c r="J4289">
        <v>-1.9690823797877499</v>
      </c>
      <c r="K4289">
        <v>9.9019877341012403</v>
      </c>
      <c r="L4289">
        <v>11.2073113286101</v>
      </c>
      <c r="M4289">
        <v>56.128133923804299</v>
      </c>
      <c r="N4289">
        <v>0.838500632624121</v>
      </c>
      <c r="O4289">
        <v>137.00305810397501</v>
      </c>
      <c r="P4289">
        <v>15.820543093270301</v>
      </c>
    </row>
    <row r="4290" spans="1:17" hidden="1" x14ac:dyDescent="0.3">
      <c r="A4290" t="s">
        <v>8737</v>
      </c>
      <c r="B4290" t="s">
        <v>8738</v>
      </c>
      <c r="C4290" t="str">
        <f>IFERROR(VLOOKUP(Table1[[#This Row],[Ticker]],[1]!Table1[[Symbol]:[Industry]],2,FALSE),"-")</f>
        <v>-</v>
      </c>
      <c r="D4290" t="s">
        <v>308</v>
      </c>
      <c r="E4290">
        <v>11.741328897000001</v>
      </c>
      <c r="F4290">
        <v>9.2100000000000009</v>
      </c>
      <c r="G4290">
        <v>16.022344238092099</v>
      </c>
      <c r="H4290">
        <v>0.20072304053960299</v>
      </c>
      <c r="I4290">
        <v>46.1710229820577</v>
      </c>
      <c r="K4290">
        <v>7.5246027658444099</v>
      </c>
      <c r="L4290">
        <v>6.1570502388896298</v>
      </c>
      <c r="M4290">
        <v>12.136929132962999</v>
      </c>
      <c r="N4290">
        <v>0.79087614581112697</v>
      </c>
      <c r="O4290">
        <v>5.3203040173723997</v>
      </c>
      <c r="P4290">
        <v>84.2</v>
      </c>
    </row>
    <row r="4291" spans="1:17" hidden="1" x14ac:dyDescent="0.3">
      <c r="A4291" t="s">
        <v>8739</v>
      </c>
      <c r="B4291" t="s">
        <v>8740</v>
      </c>
      <c r="C4291" t="str">
        <f>IFERROR(VLOOKUP(Table1[[#This Row],[Ticker]],[1]!Table1[[Symbol]:[Industry]],2,FALSE),"-")</f>
        <v>-</v>
      </c>
      <c r="D4291" t="s">
        <v>557</v>
      </c>
      <c r="E4291">
        <v>11.730451800000001</v>
      </c>
      <c r="F4291">
        <v>37.97</v>
      </c>
      <c r="G4291">
        <v>5.3514306106567702</v>
      </c>
      <c r="H4291">
        <v>36.732540206159598</v>
      </c>
      <c r="I4291">
        <v>12.8200928664217</v>
      </c>
      <c r="J4291">
        <v>26.803650467327699</v>
      </c>
      <c r="K4291">
        <v>28.780675032038001</v>
      </c>
      <c r="L4291">
        <v>27.809413897347099</v>
      </c>
      <c r="M4291">
        <v>97.6797059647662</v>
      </c>
      <c r="N4291">
        <v>1.8417464022055601</v>
      </c>
      <c r="O4291">
        <v>0</v>
      </c>
      <c r="P4291">
        <v>63.031343924430999</v>
      </c>
    </row>
    <row r="4292" spans="1:17" hidden="1" x14ac:dyDescent="0.3">
      <c r="A4292" t="s">
        <v>8741</v>
      </c>
      <c r="B4292" t="s">
        <v>8742</v>
      </c>
      <c r="C4292" t="str">
        <f>IFERROR(VLOOKUP(Table1[[#This Row],[Ticker]],[1]!Table1[[Symbol]:[Industry]],2,FALSE),"-")</f>
        <v>-</v>
      </c>
      <c r="D4292" t="s">
        <v>140</v>
      </c>
      <c r="E4292">
        <v>11.725470608</v>
      </c>
      <c r="F4292">
        <v>29.56</v>
      </c>
      <c r="G4292">
        <v>222.91494220616099</v>
      </c>
      <c r="H4292">
        <v>212.20350013765599</v>
      </c>
      <c r="I4292">
        <v>237.32003120653701</v>
      </c>
      <c r="J4292">
        <v>73.042549215855601</v>
      </c>
      <c r="M4292">
        <v>100</v>
      </c>
      <c r="O4292">
        <v>0</v>
      </c>
      <c r="P4292">
        <v>248.58490566037699</v>
      </c>
    </row>
    <row r="4293" spans="1:17" hidden="1" x14ac:dyDescent="0.3">
      <c r="A4293" t="s">
        <v>8743</v>
      </c>
      <c r="B4293" t="s">
        <v>8744</v>
      </c>
      <c r="C4293" t="str">
        <f>IFERROR(VLOOKUP(Table1[[#This Row],[Ticker]],[1]!Table1[[Symbol]:[Industry]],2,FALSE),"-")</f>
        <v>-</v>
      </c>
      <c r="D4293" t="s">
        <v>647</v>
      </c>
      <c r="E4293">
        <v>11.711690847</v>
      </c>
      <c r="F4293">
        <v>14.11</v>
      </c>
      <c r="G4293">
        <v>11.4534573426746</v>
      </c>
      <c r="H4293">
        <v>-20.235990236197601</v>
      </c>
      <c r="I4293">
        <v>-24.380638000637699</v>
      </c>
      <c r="J4293">
        <v>-6.9840483661823098</v>
      </c>
      <c r="K4293">
        <v>14.006650951098299</v>
      </c>
      <c r="L4293">
        <v>11.856045494667301</v>
      </c>
      <c r="M4293">
        <v>0.46178403304846</v>
      </c>
      <c r="N4293">
        <v>0.138287736491084</v>
      </c>
      <c r="O4293">
        <v>18.284904323174999</v>
      </c>
      <c r="P4293">
        <v>95.9722222222222</v>
      </c>
    </row>
    <row r="4294" spans="1:17" hidden="1" x14ac:dyDescent="0.3">
      <c r="A4294" t="s">
        <v>8745</v>
      </c>
      <c r="B4294" t="s">
        <v>8746</v>
      </c>
      <c r="C4294" t="str">
        <f>IFERROR(VLOOKUP(Table1[[#This Row],[Ticker]],[1]!Table1[[Symbol]:[Industry]],2,FALSE),"-")</f>
        <v>-</v>
      </c>
      <c r="D4294" t="s">
        <v>1394</v>
      </c>
      <c r="E4294">
        <v>11.629811200000001</v>
      </c>
      <c r="F4294">
        <v>4.4800000000000004</v>
      </c>
      <c r="G4294">
        <v>23.663369879117798</v>
      </c>
      <c r="H4294">
        <v>56.523737925198297</v>
      </c>
      <c r="I4294">
        <v>10.144339638301201</v>
      </c>
      <c r="J4294">
        <v>-1.68362642525404</v>
      </c>
      <c r="K4294">
        <v>3.6458155723973702</v>
      </c>
      <c r="L4294">
        <v>3.5066261423898202</v>
      </c>
      <c r="M4294">
        <v>56.4832078339304</v>
      </c>
      <c r="N4294">
        <v>3.7632948148512599</v>
      </c>
      <c r="O4294">
        <v>21.428571428571399</v>
      </c>
      <c r="P4294">
        <v>83.606557377049199</v>
      </c>
      <c r="Q4294">
        <v>4.6043193591463E-2</v>
      </c>
    </row>
    <row r="4295" spans="1:17" hidden="1" x14ac:dyDescent="0.3">
      <c r="A4295" t="s">
        <v>8747</v>
      </c>
      <c r="B4295" t="s">
        <v>8748</v>
      </c>
      <c r="C4295" t="str">
        <f>IFERROR(VLOOKUP(Table1[[#This Row],[Ticker]],[1]!Table1[[Symbol]:[Industry]],2,FALSE),"-")</f>
        <v>-</v>
      </c>
      <c r="D4295" t="s">
        <v>916</v>
      </c>
      <c r="E4295">
        <v>11.579280000000001</v>
      </c>
      <c r="F4295">
        <v>12</v>
      </c>
      <c r="G4295">
        <v>-1.44636096974349</v>
      </c>
      <c r="H4295">
        <v>-0.248015213076691</v>
      </c>
      <c r="I4295">
        <v>-18.9571821461473</v>
      </c>
      <c r="J4295">
        <v>-0.21037889839519999</v>
      </c>
      <c r="K4295">
        <v>11.5877012045423</v>
      </c>
      <c r="L4295">
        <v>11.0389633697169</v>
      </c>
      <c r="M4295">
        <v>59.8780799402372</v>
      </c>
      <c r="N4295">
        <v>0.33881347682656399</v>
      </c>
      <c r="O4295">
        <v>30</v>
      </c>
      <c r="P4295">
        <v>45.2784503631961</v>
      </c>
    </row>
    <row r="4296" spans="1:17" hidden="1" x14ac:dyDescent="0.3">
      <c r="A4296" t="s">
        <v>8749</v>
      </c>
      <c r="B4296" t="s">
        <v>8750</v>
      </c>
      <c r="C4296" t="str">
        <f>IFERROR(VLOOKUP(Table1[[#This Row],[Ticker]],[1]!Table1[[Symbol]:[Industry]],2,FALSE),"-")</f>
        <v>-</v>
      </c>
      <c r="D4296" t="s">
        <v>713</v>
      </c>
      <c r="E4296">
        <v>11.560360832000001</v>
      </c>
      <c r="F4296">
        <v>57.45</v>
      </c>
      <c r="G4296">
        <v>56.364257078103797</v>
      </c>
      <c r="H4296">
        <v>0.31674226046207898</v>
      </c>
      <c r="I4296">
        <v>22.932742925277299</v>
      </c>
      <c r="J4296">
        <v>-0.15345957894328199</v>
      </c>
      <c r="K4296">
        <v>52.818903217161001</v>
      </c>
      <c r="L4296">
        <v>45.195473027953703</v>
      </c>
      <c r="M4296">
        <v>44.735305969102399</v>
      </c>
      <c r="N4296">
        <v>1.23379205382329</v>
      </c>
      <c r="O4296">
        <v>0.38294168842471998</v>
      </c>
      <c r="P4296">
        <v>83.487703609070607</v>
      </c>
    </row>
    <row r="4297" spans="1:17" hidden="1" x14ac:dyDescent="0.3">
      <c r="A4297" t="s">
        <v>8751</v>
      </c>
      <c r="B4297" t="s">
        <v>8752</v>
      </c>
      <c r="C4297" t="str">
        <f>IFERROR(VLOOKUP(Table1[[#This Row],[Ticker]],[1]!Table1[[Symbol]:[Industry]],2,FALSE),"-")</f>
        <v>-</v>
      </c>
      <c r="E4297">
        <v>11.559887664</v>
      </c>
      <c r="F4297">
        <v>6.89</v>
      </c>
      <c r="G4297">
        <v>-15.6060656906372</v>
      </c>
      <c r="H4297">
        <v>2.4098680621846298</v>
      </c>
      <c r="I4297">
        <v>-47.995820275694598</v>
      </c>
      <c r="J4297">
        <v>-11.142458152114999</v>
      </c>
      <c r="K4297">
        <v>7.0872297662393997</v>
      </c>
      <c r="L4297">
        <v>7.6951373825931304</v>
      </c>
      <c r="M4297">
        <v>41.876630922089298</v>
      </c>
      <c r="N4297">
        <v>1.0699316968834001</v>
      </c>
      <c r="O4297">
        <v>92.017416545718405</v>
      </c>
      <c r="P4297">
        <v>39.191919191919098</v>
      </c>
      <c r="Q4297">
        <v>2.8514768220034001E-2</v>
      </c>
    </row>
    <row r="4298" spans="1:17" hidden="1" x14ac:dyDescent="0.3">
      <c r="A4298" t="s">
        <v>8753</v>
      </c>
      <c r="B4298" t="s">
        <v>8754</v>
      </c>
      <c r="C4298" t="str">
        <f>IFERROR(VLOOKUP(Table1[[#This Row],[Ticker]],[1]!Table1[[Symbol]:[Industry]],2,FALSE),"-")</f>
        <v>-</v>
      </c>
      <c r="D4298" t="s">
        <v>557</v>
      </c>
      <c r="E4298">
        <v>11.547463199999999</v>
      </c>
      <c r="F4298">
        <v>38.479999999999997</v>
      </c>
      <c r="G4298">
        <v>60.7641450729162</v>
      </c>
      <c r="H4298">
        <v>-34.533017114887301</v>
      </c>
      <c r="I4298">
        <v>-45.079803934403799</v>
      </c>
      <c r="J4298">
        <v>-1.25818391251704</v>
      </c>
      <c r="K4298">
        <v>46.335071514407801</v>
      </c>
      <c r="L4298">
        <v>47.5112999421616</v>
      </c>
      <c r="M4298">
        <v>34.240888629871897</v>
      </c>
      <c r="N4298">
        <v>0.323622085571041</v>
      </c>
      <c r="O4298">
        <v>90.7484407484407</v>
      </c>
      <c r="P4298">
        <v>86.434108527131698</v>
      </c>
    </row>
    <row r="4299" spans="1:17" hidden="1" x14ac:dyDescent="0.3">
      <c r="A4299" t="s">
        <v>8755</v>
      </c>
      <c r="B4299" t="s">
        <v>8756</v>
      </c>
      <c r="C4299" t="str">
        <f>IFERROR(VLOOKUP(Table1[[#This Row],[Ticker]],[1]!Table1[[Symbol]:[Industry]],2,FALSE),"-")</f>
        <v>-</v>
      </c>
      <c r="D4299" t="s">
        <v>557</v>
      </c>
      <c r="E4299">
        <v>11.529</v>
      </c>
      <c r="F4299">
        <v>10.98</v>
      </c>
      <c r="G4299">
        <v>-12.4740871655557</v>
      </c>
      <c r="H4299">
        <v>8.64588523179963</v>
      </c>
      <c r="I4299">
        <v>9.4151915328671607E-2</v>
      </c>
      <c r="J4299">
        <v>8.8283172252155406</v>
      </c>
      <c r="K4299">
        <v>10.44997368045</v>
      </c>
      <c r="L4299">
        <v>9.9702950318959491</v>
      </c>
      <c r="M4299">
        <v>59.821322238695402</v>
      </c>
      <c r="N4299">
        <v>3.1136580054035998</v>
      </c>
      <c r="O4299">
        <v>6.2841530054644696</v>
      </c>
      <c r="P4299">
        <v>37.078651685393197</v>
      </c>
      <c r="Q4299">
        <v>5.8199475384459E-2</v>
      </c>
    </row>
    <row r="4300" spans="1:17" hidden="1" x14ac:dyDescent="0.3">
      <c r="A4300" t="s">
        <v>8757</v>
      </c>
      <c r="B4300" t="s">
        <v>8758</v>
      </c>
      <c r="C4300" t="str">
        <f>IFERROR(VLOOKUP(Table1[[#This Row],[Ticker]],[1]!Table1[[Symbol]:[Industry]],2,FALSE),"-")</f>
        <v>-</v>
      </c>
      <c r="D4300" t="s">
        <v>250</v>
      </c>
      <c r="E4300">
        <v>11.520835631999899</v>
      </c>
      <c r="F4300">
        <v>19.98</v>
      </c>
      <c r="G4300">
        <v>140.730036545784</v>
      </c>
      <c r="H4300">
        <v>72.245623876138097</v>
      </c>
      <c r="I4300">
        <v>74.422857888167698</v>
      </c>
      <c r="J4300">
        <v>20.391531297718899</v>
      </c>
      <c r="K4300">
        <v>13.2627734584332</v>
      </c>
      <c r="L4300">
        <v>11.4340149702393</v>
      </c>
      <c r="M4300">
        <v>96.1374242969584</v>
      </c>
      <c r="N4300">
        <v>1.0529020599927701</v>
      </c>
      <c r="O4300">
        <v>0</v>
      </c>
      <c r="P4300">
        <v>194.690265486725</v>
      </c>
      <c r="Q4300">
        <v>8.1371245505784007E-2</v>
      </c>
    </row>
    <row r="4301" spans="1:17" hidden="1" x14ac:dyDescent="0.3">
      <c r="A4301" t="s">
        <v>8759</v>
      </c>
      <c r="B4301" t="s">
        <v>8760</v>
      </c>
      <c r="C4301" t="str">
        <f>IFERROR(VLOOKUP(Table1[[#This Row],[Ticker]],[1]!Table1[[Symbol]:[Industry]],2,FALSE),"-")</f>
        <v>-</v>
      </c>
      <c r="D4301" t="s">
        <v>647</v>
      </c>
      <c r="E4301">
        <v>11.5114398</v>
      </c>
      <c r="F4301">
        <v>10.15</v>
      </c>
      <c r="G4301">
        <v>-21.246095141458301</v>
      </c>
      <c r="H4301">
        <v>-3.9971441329373101</v>
      </c>
      <c r="I4301">
        <v>-22.151617210643899</v>
      </c>
      <c r="J4301">
        <v>-0.66198811350980502</v>
      </c>
      <c r="K4301">
        <v>10.642375318900401</v>
      </c>
      <c r="L4301">
        <v>11.1595598060883</v>
      </c>
      <c r="M4301">
        <v>43.042521753081999</v>
      </c>
      <c r="N4301">
        <v>0.24288948737300101</v>
      </c>
      <c r="O4301">
        <v>84.926108374384199</v>
      </c>
      <c r="P4301">
        <v>16.532721010332899</v>
      </c>
      <c r="Q4301">
        <v>1.8140479077527999E-2</v>
      </c>
    </row>
    <row r="4302" spans="1:17" hidden="1" x14ac:dyDescent="0.3">
      <c r="A4302" t="s">
        <v>8761</v>
      </c>
      <c r="B4302" t="s">
        <v>8762</v>
      </c>
      <c r="C4302" t="str">
        <f>IFERROR(VLOOKUP(Table1[[#This Row],[Ticker]],[1]!Table1[[Symbol]:[Industry]],2,FALSE),"-")</f>
        <v>-</v>
      </c>
      <c r="D4302" t="s">
        <v>338</v>
      </c>
      <c r="E4302">
        <v>11.508603000000001</v>
      </c>
      <c r="F4302">
        <v>2.13</v>
      </c>
      <c r="G4302">
        <v>-46.192351513916996</v>
      </c>
      <c r="H4302">
        <v>-17.955926511458699</v>
      </c>
      <c r="I4302">
        <v>-32.082718320010699</v>
      </c>
      <c r="J4302">
        <v>-18.999432981566901</v>
      </c>
      <c r="K4302">
        <v>2.5656325202168002</v>
      </c>
      <c r="L4302">
        <v>2.3125429834401401</v>
      </c>
      <c r="M4302">
        <v>20.032171029064401</v>
      </c>
      <c r="N4302">
        <v>0.461674489183727</v>
      </c>
      <c r="O4302">
        <v>70.422535211267601</v>
      </c>
      <c r="P4302">
        <v>48.951048951048897</v>
      </c>
    </row>
    <row r="4303" spans="1:17" hidden="1" x14ac:dyDescent="0.3">
      <c r="A4303" t="s">
        <v>8763</v>
      </c>
      <c r="B4303" t="s">
        <v>8764</v>
      </c>
      <c r="C4303" t="str">
        <f>IFERROR(VLOOKUP(Table1[[#This Row],[Ticker]],[1]!Table1[[Symbol]:[Industry]],2,FALSE),"-")</f>
        <v>-</v>
      </c>
      <c r="D4303" t="s">
        <v>710</v>
      </c>
      <c r="E4303">
        <v>11.48501065</v>
      </c>
      <c r="F4303">
        <v>81.91</v>
      </c>
      <c r="G4303">
        <v>204.21324234522001</v>
      </c>
      <c r="H4303">
        <v>-5.5244673808533404</v>
      </c>
      <c r="I4303">
        <v>218.618331345596</v>
      </c>
      <c r="J4303">
        <v>1.5801750195070201</v>
      </c>
      <c r="K4303">
        <v>76.875602095106004</v>
      </c>
      <c r="M4303">
        <v>63.998309901547103</v>
      </c>
      <c r="N4303">
        <v>0.67972828185929401</v>
      </c>
      <c r="O4303">
        <v>21.157367842754201</v>
      </c>
      <c r="P4303">
        <v>246.34249471458699</v>
      </c>
    </row>
    <row r="4304" spans="1:17" hidden="1" x14ac:dyDescent="0.3">
      <c r="A4304" t="s">
        <v>8765</v>
      </c>
      <c r="B4304" t="s">
        <v>8766</v>
      </c>
      <c r="C4304" t="str">
        <f>IFERROR(VLOOKUP(Table1[[#This Row],[Ticker]],[1]!Table1[[Symbol]:[Industry]],2,FALSE),"-")</f>
        <v>-</v>
      </c>
      <c r="D4304" t="s">
        <v>647</v>
      </c>
      <c r="E4304">
        <v>11.484</v>
      </c>
      <c r="F4304">
        <v>191.4</v>
      </c>
      <c r="G4304">
        <v>-20.678191649498</v>
      </c>
      <c r="I4304">
        <v>-6.2731026491222002</v>
      </c>
      <c r="M4304">
        <v>100</v>
      </c>
      <c r="N4304">
        <v>1</v>
      </c>
      <c r="O4304">
        <v>0</v>
      </c>
      <c r="P4304">
        <v>4.9917718047174997</v>
      </c>
      <c r="Q4304">
        <v>3.0346719918976001E-2</v>
      </c>
    </row>
    <row r="4305" spans="1:17" hidden="1" x14ac:dyDescent="0.3">
      <c r="A4305" t="s">
        <v>8767</v>
      </c>
      <c r="B4305" t="s">
        <v>8768</v>
      </c>
      <c r="C4305" t="str">
        <f>IFERROR(VLOOKUP(Table1[[#This Row],[Ticker]],[1]!Table1[[Symbol]:[Industry]],2,FALSE),"-")</f>
        <v>-</v>
      </c>
      <c r="D4305" t="s">
        <v>308</v>
      </c>
      <c r="E4305">
        <v>11.4439172</v>
      </c>
      <c r="F4305">
        <v>7.99</v>
      </c>
      <c r="G4305">
        <v>37.3912610355803</v>
      </c>
      <c r="H4305">
        <v>0.215797759950731</v>
      </c>
      <c r="I4305">
        <v>39.489842527292303</v>
      </c>
      <c r="J4305">
        <v>-1.0507150328489701</v>
      </c>
      <c r="K4305">
        <v>6.5774703415602396</v>
      </c>
      <c r="L4305">
        <v>5.34250819243635</v>
      </c>
      <c r="M4305">
        <v>99.999983397573999</v>
      </c>
      <c r="N4305">
        <v>0.56149868421419802</v>
      </c>
      <c r="O4305">
        <v>0</v>
      </c>
      <c r="P4305">
        <v>113.06666666666599</v>
      </c>
      <c r="Q4305">
        <v>0.114665316399732</v>
      </c>
    </row>
    <row r="4306" spans="1:17" hidden="1" x14ac:dyDescent="0.3">
      <c r="A4306" t="s">
        <v>8769</v>
      </c>
      <c r="B4306" t="s">
        <v>8770</v>
      </c>
      <c r="C4306" t="str">
        <f>IFERROR(VLOOKUP(Table1[[#This Row],[Ticker]],[1]!Table1[[Symbol]:[Industry]],2,FALSE),"-")</f>
        <v>-</v>
      </c>
      <c r="D4306" t="s">
        <v>409</v>
      </c>
      <c r="E4306">
        <v>11.37</v>
      </c>
      <c r="F4306">
        <v>22.74</v>
      </c>
      <c r="G4306">
        <v>88.051841057062603</v>
      </c>
      <c r="H4306">
        <v>2.4994764959195801</v>
      </c>
      <c r="I4306">
        <v>2.3783039569548801</v>
      </c>
      <c r="J4306">
        <v>-7.4819886772373598</v>
      </c>
      <c r="K4306">
        <v>21.0551305585075</v>
      </c>
      <c r="L4306">
        <v>18.952047129132399</v>
      </c>
      <c r="M4306">
        <v>58.028735689168101</v>
      </c>
      <c r="N4306">
        <v>3.6067173460978399</v>
      </c>
      <c r="O4306">
        <v>22.691292875989401</v>
      </c>
      <c r="P4306">
        <v>150.993377483443</v>
      </c>
      <c r="Q4306">
        <v>7.6204755893712006E-2</v>
      </c>
    </row>
    <row r="4307" spans="1:17" hidden="1" x14ac:dyDescent="0.3">
      <c r="A4307" t="s">
        <v>8771</v>
      </c>
      <c r="B4307" t="s">
        <v>8772</v>
      </c>
      <c r="C4307" t="str">
        <f>IFERROR(VLOOKUP(Table1[[#This Row],[Ticker]],[1]!Table1[[Symbol]:[Industry]],2,FALSE),"-")</f>
        <v>-</v>
      </c>
      <c r="D4307" t="s">
        <v>21</v>
      </c>
      <c r="E4307">
        <v>11.34735</v>
      </c>
      <c r="F4307">
        <v>22.47</v>
      </c>
      <c r="G4307">
        <v>49.603047466221199</v>
      </c>
      <c r="H4307">
        <v>16.935075244505001</v>
      </c>
      <c r="I4307">
        <v>-7.4773455854794104</v>
      </c>
      <c r="J4307">
        <v>0.94002570789175999</v>
      </c>
      <c r="K4307">
        <v>18.4936702258811</v>
      </c>
      <c r="L4307">
        <v>15.780784645132799</v>
      </c>
      <c r="M4307">
        <v>76.171222134107893</v>
      </c>
      <c r="N4307">
        <v>1.7724069148936099</v>
      </c>
      <c r="O4307">
        <v>12.283044058745</v>
      </c>
      <c r="P4307">
        <v>221</v>
      </c>
    </row>
    <row r="4308" spans="1:17" hidden="1" x14ac:dyDescent="0.3">
      <c r="A4308" t="s">
        <v>8773</v>
      </c>
      <c r="B4308" t="s">
        <v>8774</v>
      </c>
      <c r="C4308" t="str">
        <f>IFERROR(VLOOKUP(Table1[[#This Row],[Ticker]],[1]!Table1[[Symbol]:[Industry]],2,FALSE),"-")</f>
        <v>-</v>
      </c>
      <c r="D4308" t="s">
        <v>647</v>
      </c>
      <c r="E4308">
        <v>11.33281084</v>
      </c>
      <c r="F4308">
        <v>3777.1</v>
      </c>
      <c r="G4308">
        <v>51.409267675648401</v>
      </c>
      <c r="H4308">
        <v>-14.3399335963986</v>
      </c>
      <c r="I4308">
        <v>-19.9401325596933</v>
      </c>
      <c r="J4308">
        <v>-6.1763431735524899</v>
      </c>
      <c r="K4308">
        <v>3904.1221865560101</v>
      </c>
      <c r="L4308">
        <v>3428.7721925856099</v>
      </c>
      <c r="M4308">
        <v>39.988472534838799</v>
      </c>
      <c r="N4308">
        <v>0.37878787878787801</v>
      </c>
      <c r="O4308">
        <v>25.7049058801726</v>
      </c>
      <c r="P4308">
        <v>96.207890704137498</v>
      </c>
      <c r="Q4308">
        <v>5.4832145591976002E-2</v>
      </c>
    </row>
    <row r="4309" spans="1:17" hidden="1" x14ac:dyDescent="0.3">
      <c r="A4309" t="s">
        <v>8775</v>
      </c>
      <c r="B4309" t="s">
        <v>8776</v>
      </c>
      <c r="C4309" t="str">
        <f>IFERROR(VLOOKUP(Table1[[#This Row],[Ticker]],[1]!Table1[[Symbol]:[Industry]],2,FALSE),"-")</f>
        <v>-</v>
      </c>
      <c r="D4309" t="s">
        <v>594</v>
      </c>
      <c r="E4309">
        <v>11.322839999999999</v>
      </c>
      <c r="F4309">
        <v>9.42</v>
      </c>
      <c r="G4309">
        <v>245.19617827806701</v>
      </c>
      <c r="H4309">
        <v>14.3053916061747</v>
      </c>
      <c r="I4309">
        <v>-0.44134504207498798</v>
      </c>
      <c r="J4309">
        <v>-8.4688267862208608</v>
      </c>
      <c r="K4309">
        <v>8.85948442764027</v>
      </c>
      <c r="L4309">
        <v>7.39003559831845</v>
      </c>
      <c r="M4309">
        <v>49.831991606201903</v>
      </c>
      <c r="N4309">
        <v>1.2722827399239001</v>
      </c>
      <c r="O4309">
        <v>28.343949044585901</v>
      </c>
      <c r="P4309">
        <v>270.86614173228298</v>
      </c>
      <c r="Q4309">
        <v>0.14663593772653</v>
      </c>
    </row>
    <row r="4310" spans="1:17" hidden="1" x14ac:dyDescent="0.3">
      <c r="A4310" t="s">
        <v>8777</v>
      </c>
      <c r="B4310" t="s">
        <v>8778</v>
      </c>
      <c r="C4310" t="str">
        <f>IFERROR(VLOOKUP(Table1[[#This Row],[Ticker]],[1]!Table1[[Symbol]:[Industry]],2,FALSE),"-")</f>
        <v>-</v>
      </c>
      <c r="D4310" t="s">
        <v>713</v>
      </c>
      <c r="E4310">
        <v>11.309675944999899</v>
      </c>
      <c r="F4310">
        <v>20.37</v>
      </c>
      <c r="G4310">
        <v>8.1670930503836594</v>
      </c>
      <c r="H4310">
        <v>0.52658023067137205</v>
      </c>
      <c r="I4310">
        <v>2.4070005461602899</v>
      </c>
      <c r="J4310">
        <v>0.55490463599196505</v>
      </c>
      <c r="K4310">
        <v>19.268999945947002</v>
      </c>
      <c r="L4310">
        <v>17.819226295149502</v>
      </c>
      <c r="M4310">
        <v>51.507867780463002</v>
      </c>
      <c r="N4310">
        <v>1.0254734404102099</v>
      </c>
      <c r="O4310">
        <v>3.0927835051546202</v>
      </c>
      <c r="P4310">
        <v>42.747021723896303</v>
      </c>
    </row>
    <row r="4311" spans="1:17" hidden="1" x14ac:dyDescent="0.3">
      <c r="A4311" t="s">
        <v>8779</v>
      </c>
      <c r="B4311" t="s">
        <v>8780</v>
      </c>
      <c r="C4311" t="str">
        <f>IFERROR(VLOOKUP(Table1[[#This Row],[Ticker]],[1]!Table1[[Symbol]:[Industry]],2,FALSE),"-")</f>
        <v>-</v>
      </c>
      <c r="D4311" t="s">
        <v>293</v>
      </c>
      <c r="E4311">
        <v>11.301985</v>
      </c>
      <c r="F4311">
        <v>26.5</v>
      </c>
      <c r="G4311">
        <v>0.52051273626064098</v>
      </c>
      <c r="H4311">
        <v>-11.6641850367642</v>
      </c>
      <c r="I4311">
        <v>-17.724457934249099</v>
      </c>
      <c r="J4311">
        <v>-3.6294029357689599</v>
      </c>
      <c r="K4311">
        <v>26.325894556209899</v>
      </c>
      <c r="L4311">
        <v>26.3645497728488</v>
      </c>
      <c r="M4311">
        <v>57.699427121868503</v>
      </c>
      <c r="N4311">
        <v>0.77448486143209405</v>
      </c>
      <c r="O4311">
        <v>20.754716981131999</v>
      </c>
      <c r="P4311">
        <v>26.190476190476101</v>
      </c>
      <c r="Q4311">
        <v>-7.4423344929139996E-3</v>
      </c>
    </row>
    <row r="4312" spans="1:17" hidden="1" x14ac:dyDescent="0.3">
      <c r="A4312" t="s">
        <v>8781</v>
      </c>
      <c r="B4312" t="s">
        <v>8782</v>
      </c>
      <c r="C4312" t="str">
        <f>IFERROR(VLOOKUP(Table1[[#This Row],[Ticker]],[1]!Table1[[Symbol]:[Industry]],2,FALSE),"-")</f>
        <v>-</v>
      </c>
      <c r="D4312" t="s">
        <v>173</v>
      </c>
      <c r="E4312">
        <v>11.266500000000001</v>
      </c>
      <c r="F4312">
        <v>64.75</v>
      </c>
      <c r="G4312">
        <v>-88.733283477033496</v>
      </c>
      <c r="H4312">
        <v>-11.8907189064177</v>
      </c>
      <c r="I4312">
        <v>-50.5522631083169</v>
      </c>
      <c r="J4312">
        <v>-2.4516883406206902</v>
      </c>
      <c r="K4312">
        <v>70.314858827749305</v>
      </c>
      <c r="L4312">
        <v>87.548983371285104</v>
      </c>
      <c r="M4312">
        <v>33.474725949352298</v>
      </c>
      <c r="N4312">
        <v>1.21033422711048</v>
      </c>
      <c r="O4312">
        <v>170.73359073359001</v>
      </c>
      <c r="P4312">
        <v>13.179514070966601</v>
      </c>
      <c r="Q4312">
        <v>8.0653291855056E-2</v>
      </c>
    </row>
    <row r="4313" spans="1:17" hidden="1" x14ac:dyDescent="0.3">
      <c r="A4313" t="s">
        <v>8783</v>
      </c>
      <c r="B4313" t="s">
        <v>8784</v>
      </c>
      <c r="C4313" t="str">
        <f>IFERROR(VLOOKUP(Table1[[#This Row],[Ticker]],[1]!Table1[[Symbol]:[Industry]],2,FALSE),"-")</f>
        <v>-</v>
      </c>
      <c r="D4313" t="s">
        <v>1465</v>
      </c>
      <c r="E4313">
        <v>11.26464</v>
      </c>
      <c r="F4313">
        <v>32</v>
      </c>
      <c r="G4313">
        <v>143.690305906053</v>
      </c>
      <c r="H4313">
        <v>0.37633888876485</v>
      </c>
      <c r="I4313">
        <v>158.09539490642899</v>
      </c>
      <c r="J4313">
        <v>2.26138687797904</v>
      </c>
      <c r="K4313">
        <v>30.8784615901004</v>
      </c>
      <c r="M4313">
        <v>58.465239352155997</v>
      </c>
      <c r="N4313">
        <v>2.0288942089419399</v>
      </c>
      <c r="O4313">
        <v>38.093749999999901</v>
      </c>
      <c r="P4313">
        <v>182.68551236749099</v>
      </c>
    </row>
    <row r="4314" spans="1:17" hidden="1" x14ac:dyDescent="0.3">
      <c r="A4314" t="s">
        <v>8785</v>
      </c>
      <c r="B4314" t="s">
        <v>8786</v>
      </c>
      <c r="C4314" t="str">
        <f>IFERROR(VLOOKUP(Table1[[#This Row],[Ticker]],[1]!Table1[[Symbol]:[Industry]],2,FALSE),"-")</f>
        <v>-</v>
      </c>
      <c r="D4314" t="s">
        <v>713</v>
      </c>
      <c r="E4314">
        <v>11.262924035999999</v>
      </c>
      <c r="F4314">
        <v>269.29000000000002</v>
      </c>
      <c r="G4314">
        <v>6.8937856843096199</v>
      </c>
      <c r="H4314">
        <v>-0.96502099392403295</v>
      </c>
      <c r="I4314">
        <v>4.3052727501429704</v>
      </c>
      <c r="J4314">
        <v>-0.57263928772312001</v>
      </c>
      <c r="K4314">
        <v>256.03170134987801</v>
      </c>
      <c r="L4314">
        <v>235.04645035356901</v>
      </c>
      <c r="M4314">
        <v>55.874429077666797</v>
      </c>
      <c r="N4314">
        <v>0.66026655988480498</v>
      </c>
      <c r="O4314">
        <v>5.7744439080544998</v>
      </c>
      <c r="P4314">
        <v>37.392857142857103</v>
      </c>
      <c r="Q4314">
        <v>3.1845093282099998E-4</v>
      </c>
    </row>
    <row r="4315" spans="1:17" hidden="1" x14ac:dyDescent="0.3">
      <c r="A4315" t="s">
        <v>8787</v>
      </c>
      <c r="B4315" t="s">
        <v>8788</v>
      </c>
      <c r="C4315" t="str">
        <f>IFERROR(VLOOKUP(Table1[[#This Row],[Ticker]],[1]!Table1[[Symbol]:[Industry]],2,FALSE),"-")</f>
        <v>-</v>
      </c>
      <c r="D4315" t="s">
        <v>409</v>
      </c>
      <c r="E4315">
        <v>11.226522959999899</v>
      </c>
      <c r="F4315">
        <v>9.76</v>
      </c>
      <c r="G4315">
        <v>-30.450451259093501</v>
      </c>
      <c r="H4315">
        <v>-4.77763193781536</v>
      </c>
      <c r="I4315">
        <v>-6.3186378946999202</v>
      </c>
      <c r="J4315">
        <v>-1.0507150328489701</v>
      </c>
      <c r="K4315">
        <v>9.7348573344863194</v>
      </c>
      <c r="L4315">
        <v>10.1888503280321</v>
      </c>
      <c r="M4315">
        <v>99.999990417572306</v>
      </c>
      <c r="O4315">
        <v>5.0204918032786798</v>
      </c>
      <c r="P4315">
        <v>6.0869565217391397</v>
      </c>
    </row>
    <row r="4316" spans="1:17" hidden="1" x14ac:dyDescent="0.3">
      <c r="A4316" t="s">
        <v>8789</v>
      </c>
      <c r="B4316" t="s">
        <v>8790</v>
      </c>
      <c r="C4316" t="str">
        <f>IFERROR(VLOOKUP(Table1[[#This Row],[Ticker]],[1]!Table1[[Symbol]:[Industry]],2,FALSE),"-")</f>
        <v>-</v>
      </c>
      <c r="D4316" t="s">
        <v>409</v>
      </c>
      <c r="E4316">
        <v>11.2204052</v>
      </c>
      <c r="F4316">
        <v>8.56</v>
      </c>
      <c r="G4316">
        <v>159.663369879117</v>
      </c>
      <c r="H4316">
        <v>30.507653347469901</v>
      </c>
      <c r="I4316">
        <v>-7.1286214124771599</v>
      </c>
      <c r="J4316">
        <v>-10.950715032848899</v>
      </c>
      <c r="K4316">
        <v>7.7457951383654402</v>
      </c>
      <c r="L4316">
        <v>6.8383558810423404</v>
      </c>
      <c r="M4316">
        <v>47.3867569867706</v>
      </c>
      <c r="N4316">
        <v>2.97848690904519</v>
      </c>
      <c r="O4316">
        <v>27.219626168224298</v>
      </c>
      <c r="P4316">
        <v>200.35087719298201</v>
      </c>
      <c r="Q4316">
        <v>0.15846696561064399</v>
      </c>
    </row>
    <row r="4317" spans="1:17" hidden="1" x14ac:dyDescent="0.3">
      <c r="A4317" t="s">
        <v>8791</v>
      </c>
      <c r="B4317" t="s">
        <v>8792</v>
      </c>
      <c r="C4317" t="str">
        <f>IFERROR(VLOOKUP(Table1[[#This Row],[Ticker]],[1]!Table1[[Symbol]:[Industry]],2,FALSE),"-")</f>
        <v>-</v>
      </c>
      <c r="D4317" t="s">
        <v>62</v>
      </c>
      <c r="E4317">
        <v>11.202780000000001</v>
      </c>
      <c r="F4317">
        <v>19.02</v>
      </c>
      <c r="G4317">
        <v>83.801402184550895</v>
      </c>
      <c r="H4317">
        <v>-30.8184482643459</v>
      </c>
      <c r="I4317">
        <v>139.65860839576399</v>
      </c>
      <c r="J4317">
        <v>-8.6959749716868995</v>
      </c>
      <c r="K4317">
        <v>21.257277887236501</v>
      </c>
      <c r="L4317">
        <v>15.0069914417408</v>
      </c>
      <c r="M4317">
        <v>29.190645618866199</v>
      </c>
      <c r="N4317">
        <v>0.85756210286686296</v>
      </c>
      <c r="O4317">
        <v>53.575184016824302</v>
      </c>
      <c r="P4317">
        <v>306.41025641025601</v>
      </c>
      <c r="Q4317">
        <v>0.12912196765381601</v>
      </c>
    </row>
    <row r="4318" spans="1:17" hidden="1" x14ac:dyDescent="0.3">
      <c r="A4318" t="s">
        <v>8793</v>
      </c>
      <c r="B4318" t="s">
        <v>8794</v>
      </c>
      <c r="C4318" t="str">
        <f>IFERROR(VLOOKUP(Table1[[#This Row],[Ticker]],[1]!Table1[[Symbol]:[Industry]],2,FALSE),"-")</f>
        <v>-</v>
      </c>
      <c r="D4318" t="s">
        <v>557</v>
      </c>
      <c r="E4318">
        <v>11.129580000000001</v>
      </c>
      <c r="F4318">
        <v>6.57</v>
      </c>
      <c r="G4318">
        <v>56.324496379579401</v>
      </c>
      <c r="H4318">
        <v>-13.190114977164001</v>
      </c>
      <c r="I4318">
        <v>-5.97641291537815</v>
      </c>
      <c r="J4318">
        <v>-2.5105690474475102</v>
      </c>
      <c r="K4318">
        <v>6.5289596146872597</v>
      </c>
      <c r="L4318">
        <v>6.1664442571361597</v>
      </c>
      <c r="M4318">
        <v>38.640100701050699</v>
      </c>
      <c r="N4318">
        <v>0.60325334563913202</v>
      </c>
      <c r="O4318">
        <v>75.799086757990807</v>
      </c>
      <c r="P4318">
        <v>111.935483870967</v>
      </c>
      <c r="Q4318">
        <v>0.107209602277045</v>
      </c>
    </row>
    <row r="4319" spans="1:17" hidden="1" x14ac:dyDescent="0.3">
      <c r="A4319" t="s">
        <v>8795</v>
      </c>
      <c r="B4319" t="s">
        <v>8796</v>
      </c>
      <c r="C4319" t="str">
        <f>IFERROR(VLOOKUP(Table1[[#This Row],[Ticker]],[1]!Table1[[Symbol]:[Industry]],2,FALSE),"-")</f>
        <v>-</v>
      </c>
      <c r="D4319" t="s">
        <v>29</v>
      </c>
      <c r="E4319">
        <v>11.09304</v>
      </c>
      <c r="F4319">
        <v>31.95</v>
      </c>
      <c r="G4319">
        <v>-19.169963454215502</v>
      </c>
      <c r="H4319">
        <v>11.271750778234001</v>
      </c>
      <c r="I4319">
        <v>16.025962199546701</v>
      </c>
      <c r="J4319">
        <v>13.1853960782621</v>
      </c>
      <c r="K4319">
        <v>28.285237697898602</v>
      </c>
      <c r="L4319">
        <v>27.007236407108898</v>
      </c>
      <c r="M4319">
        <v>89.085601783655704</v>
      </c>
      <c r="N4319">
        <v>1.4505494505494501</v>
      </c>
      <c r="O4319">
        <v>6.4162754303599403</v>
      </c>
      <c r="P4319">
        <v>35.0951374207188</v>
      </c>
    </row>
    <row r="4320" spans="1:17" hidden="1" x14ac:dyDescent="0.3">
      <c r="A4320" t="s">
        <v>8797</v>
      </c>
      <c r="B4320" t="s">
        <v>8798</v>
      </c>
      <c r="C4320" t="str">
        <f>IFERROR(VLOOKUP(Table1[[#This Row],[Ticker]],[1]!Table1[[Symbol]:[Industry]],2,FALSE),"-")</f>
        <v>-</v>
      </c>
      <c r="D4320" t="s">
        <v>100</v>
      </c>
      <c r="E4320">
        <v>11.087999999999999</v>
      </c>
      <c r="F4320">
        <v>3.08</v>
      </c>
      <c r="G4320">
        <v>466.63772885347601</v>
      </c>
      <c r="H4320">
        <v>41.491024778602501</v>
      </c>
      <c r="I4320">
        <v>104.119740930775</v>
      </c>
      <c r="J4320">
        <v>19.9369392881386</v>
      </c>
      <c r="K4320">
        <v>2.3189826675118801</v>
      </c>
      <c r="L4320">
        <v>1.7939783844627499</v>
      </c>
      <c r="M4320">
        <v>96.985276426214796</v>
      </c>
      <c r="N4320">
        <v>1.81657016753296</v>
      </c>
      <c r="O4320">
        <v>5.1948051948051903</v>
      </c>
      <c r="P4320">
        <v>492.30769230769198</v>
      </c>
      <c r="Q4320">
        <v>0.209586261132576</v>
      </c>
    </row>
    <row r="4321" spans="1:17" hidden="1" x14ac:dyDescent="0.3">
      <c r="A4321" t="s">
        <v>8799</v>
      </c>
      <c r="B4321" t="s">
        <v>8800</v>
      </c>
      <c r="C4321" t="str">
        <f>IFERROR(VLOOKUP(Table1[[#This Row],[Ticker]],[1]!Table1[[Symbol]:[Industry]],2,FALSE),"-")</f>
        <v>-</v>
      </c>
      <c r="D4321" t="s">
        <v>557</v>
      </c>
      <c r="E4321">
        <v>11.0572</v>
      </c>
      <c r="F4321">
        <v>35.9</v>
      </c>
      <c r="G4321">
        <v>69.332752461047804</v>
      </c>
      <c r="H4321">
        <v>0.17434885450155699</v>
      </c>
      <c r="I4321">
        <v>7.3735921687643797</v>
      </c>
      <c r="J4321">
        <v>10.817487142454899</v>
      </c>
      <c r="K4321">
        <v>35.7338867203188</v>
      </c>
      <c r="L4321">
        <v>34.079745411781303</v>
      </c>
      <c r="M4321">
        <v>72.436839415864696</v>
      </c>
      <c r="N4321">
        <v>0.385395236340976</v>
      </c>
      <c r="O4321">
        <v>49.805013927576603</v>
      </c>
      <c r="P4321">
        <v>116.918429003021</v>
      </c>
    </row>
    <row r="4322" spans="1:17" hidden="1" x14ac:dyDescent="0.3">
      <c r="A4322" t="s">
        <v>8801</v>
      </c>
      <c r="B4322" t="s">
        <v>8802</v>
      </c>
      <c r="C4322" t="str">
        <f>IFERROR(VLOOKUP(Table1[[#This Row],[Ticker]],[1]!Table1[[Symbol]:[Industry]],2,FALSE),"-")</f>
        <v>-</v>
      </c>
      <c r="E4322">
        <v>11.0300914</v>
      </c>
      <c r="F4322">
        <v>22.01</v>
      </c>
      <c r="G4322">
        <v>-4.0005328295610303</v>
      </c>
      <c r="H4322">
        <v>-18.489215862165199</v>
      </c>
      <c r="I4322">
        <v>-18.824723256863599</v>
      </c>
      <c r="J4322">
        <v>-8.9952295347405293</v>
      </c>
      <c r="K4322">
        <v>23.0915687905037</v>
      </c>
      <c r="L4322">
        <v>23.010585034368201</v>
      </c>
      <c r="M4322">
        <v>42.257858445559897</v>
      </c>
      <c r="N4322">
        <v>0.63254373877962</v>
      </c>
      <c r="O4322">
        <v>35.847342117219398</v>
      </c>
      <c r="P4322">
        <v>34.535452322738401</v>
      </c>
      <c r="Q4322">
        <v>0.119142820943207</v>
      </c>
    </row>
    <row r="4323" spans="1:17" hidden="1" x14ac:dyDescent="0.3">
      <c r="A4323" t="s">
        <v>8803</v>
      </c>
      <c r="B4323" t="s">
        <v>8804</v>
      </c>
      <c r="C4323" t="str">
        <f>IFERROR(VLOOKUP(Table1[[#This Row],[Ticker]],[1]!Table1[[Symbol]:[Industry]],2,FALSE),"-")</f>
        <v>-</v>
      </c>
      <c r="D4323" t="s">
        <v>396</v>
      </c>
      <c r="E4323">
        <v>11.028126</v>
      </c>
      <c r="F4323">
        <v>8.43</v>
      </c>
      <c r="G4323">
        <v>-22.2343806321296</v>
      </c>
      <c r="H4323">
        <v>9.4500103386073899</v>
      </c>
      <c r="I4323">
        <v>-2.4906809054525998</v>
      </c>
      <c r="J4323">
        <v>-6.11828260041655</v>
      </c>
      <c r="K4323">
        <v>7.2301154302889401</v>
      </c>
      <c r="L4323">
        <v>7.15066435428073</v>
      </c>
      <c r="M4323">
        <v>25.693024820324101</v>
      </c>
      <c r="N4323">
        <v>1.9311141950991199E-2</v>
      </c>
      <c r="O4323">
        <v>16.844602609727101</v>
      </c>
      <c r="P4323">
        <v>113.41772151898699</v>
      </c>
      <c r="Q4323">
        <v>1.5468302305298E-2</v>
      </c>
    </row>
    <row r="4324" spans="1:17" hidden="1" x14ac:dyDescent="0.3">
      <c r="A4324" t="s">
        <v>8805</v>
      </c>
      <c r="B4324" t="s">
        <v>8806</v>
      </c>
      <c r="C4324" t="str">
        <f>IFERROR(VLOOKUP(Table1[[#This Row],[Ticker]],[1]!Table1[[Symbol]:[Industry]],2,FALSE),"-")</f>
        <v>-</v>
      </c>
      <c r="D4324" t="s">
        <v>384</v>
      </c>
      <c r="E4324">
        <v>11.008869142479501</v>
      </c>
      <c r="F4324">
        <v>3.28</v>
      </c>
      <c r="G4324">
        <v>189.71465193039899</v>
      </c>
      <c r="H4324">
        <v>-4.77763193781536</v>
      </c>
      <c r="I4324">
        <v>116.512903323938</v>
      </c>
      <c r="J4324">
        <v>-1.0507150328489701</v>
      </c>
      <c r="K4324">
        <v>3.2052801697697499</v>
      </c>
      <c r="L4324">
        <v>2.4521922197719102</v>
      </c>
      <c r="M4324">
        <v>72.517567115718407</v>
      </c>
      <c r="N4324">
        <v>0.796579657965796</v>
      </c>
      <c r="O4324">
        <v>4.5731707317073296</v>
      </c>
      <c r="P4324">
        <v>355.55555555555497</v>
      </c>
    </row>
    <row r="4325" spans="1:17" hidden="1" x14ac:dyDescent="0.3">
      <c r="A4325" t="s">
        <v>8807</v>
      </c>
      <c r="B4325" t="s">
        <v>8808</v>
      </c>
      <c r="C4325" t="str">
        <f>IFERROR(VLOOKUP(Table1[[#This Row],[Ticker]],[1]!Table1[[Symbol]:[Industry]],2,FALSE),"-")</f>
        <v>-</v>
      </c>
      <c r="D4325" t="s">
        <v>713</v>
      </c>
      <c r="E4325">
        <v>10.982502</v>
      </c>
      <c r="F4325">
        <v>299.98</v>
      </c>
      <c r="G4325">
        <v>-18.323389827448601</v>
      </c>
      <c r="H4325">
        <v>-7.5049046650880804</v>
      </c>
      <c r="I4325">
        <v>14.024354130715199</v>
      </c>
      <c r="J4325">
        <v>-1.4496512030617399</v>
      </c>
      <c r="K4325">
        <v>298.24459909109299</v>
      </c>
      <c r="L4325">
        <v>276.67307108340202</v>
      </c>
      <c r="M4325">
        <v>56.692276819569898</v>
      </c>
      <c r="N4325">
        <v>0.75062560248163002</v>
      </c>
      <c r="O4325">
        <v>12.6975131675444</v>
      </c>
      <c r="P4325">
        <v>46.331707317073104</v>
      </c>
      <c r="Q4325">
        <v>-0.11226619776288201</v>
      </c>
    </row>
    <row r="4326" spans="1:17" hidden="1" x14ac:dyDescent="0.3">
      <c r="A4326" t="s">
        <v>8809</v>
      </c>
      <c r="B4326" t="s">
        <v>8810</v>
      </c>
      <c r="C4326" t="str">
        <f>IFERROR(VLOOKUP(Table1[[#This Row],[Ticker]],[1]!Table1[[Symbol]:[Industry]],2,FALSE),"-")</f>
        <v>-</v>
      </c>
      <c r="D4326" t="s">
        <v>75</v>
      </c>
      <c r="E4326">
        <v>10.970610000000001</v>
      </c>
      <c r="F4326">
        <v>24.99</v>
      </c>
      <c r="G4326">
        <v>44.561644175212201</v>
      </c>
      <c r="H4326">
        <v>-18.251316148341601</v>
      </c>
      <c r="I4326">
        <v>33.604690763551602</v>
      </c>
      <c r="J4326">
        <v>-7.6062284849141504</v>
      </c>
      <c r="K4326">
        <v>25.913141465590101</v>
      </c>
      <c r="L4326">
        <v>22.787088873455598</v>
      </c>
      <c r="M4326">
        <v>39.308429635224101</v>
      </c>
      <c r="N4326">
        <v>0.44130504619105998</v>
      </c>
      <c r="O4326">
        <v>23.4493797519007</v>
      </c>
      <c r="P4326">
        <v>86.492537313432805</v>
      </c>
      <c r="Q4326">
        <v>3.0985574692184999E-2</v>
      </c>
    </row>
    <row r="4327" spans="1:17" hidden="1" x14ac:dyDescent="0.3">
      <c r="A4327" t="s">
        <v>8811</v>
      </c>
      <c r="B4327" t="s">
        <v>8812</v>
      </c>
      <c r="C4327" t="str">
        <f>IFERROR(VLOOKUP(Table1[[#This Row],[Ticker]],[1]!Table1[[Symbol]:[Industry]],2,FALSE),"-")</f>
        <v>-</v>
      </c>
      <c r="D4327" t="s">
        <v>409</v>
      </c>
      <c r="E4327">
        <v>10.951752000000001</v>
      </c>
      <c r="F4327">
        <v>0.73</v>
      </c>
      <c r="G4327">
        <v>-33.264900163076298</v>
      </c>
      <c r="H4327">
        <v>-6.1109652711486904</v>
      </c>
      <c r="I4327">
        <v>-9.8759855649508008</v>
      </c>
      <c r="J4327">
        <v>-6.1789201610541102</v>
      </c>
      <c r="K4327">
        <v>0.72755873435434404</v>
      </c>
      <c r="M4327">
        <v>44.323948327749697</v>
      </c>
      <c r="N4327">
        <v>0.85396647953305305</v>
      </c>
      <c r="O4327">
        <v>68.493150684931507</v>
      </c>
      <c r="P4327">
        <v>87.179487179487097</v>
      </c>
    </row>
    <row r="4328" spans="1:17" hidden="1" x14ac:dyDescent="0.3">
      <c r="A4328" t="s">
        <v>8813</v>
      </c>
      <c r="B4328" t="s">
        <v>8814</v>
      </c>
      <c r="C4328" t="str">
        <f>IFERROR(VLOOKUP(Table1[[#This Row],[Ticker]],[1]!Table1[[Symbol]:[Industry]],2,FALSE),"-")</f>
        <v>-</v>
      </c>
      <c r="D4328" t="s">
        <v>647</v>
      </c>
      <c r="E4328">
        <v>10.943967600000001</v>
      </c>
      <c r="F4328">
        <v>18.84</v>
      </c>
      <c r="G4328">
        <v>4.2610710285430704</v>
      </c>
      <c r="H4328">
        <v>-13.6485996797508</v>
      </c>
      <c r="I4328">
        <v>-7.6914824802278199</v>
      </c>
      <c r="J4328">
        <v>-4.4695184516523998</v>
      </c>
      <c r="K4328">
        <v>17.851270679588399</v>
      </c>
      <c r="L4328">
        <v>16.143700154219299</v>
      </c>
      <c r="M4328">
        <v>50.754256588117997</v>
      </c>
      <c r="N4328">
        <v>1.39268785960643</v>
      </c>
      <c r="O4328">
        <v>11.411889596602901</v>
      </c>
      <c r="P4328">
        <v>72.685609532538905</v>
      </c>
      <c r="Q4328">
        <v>3.9887757680159997E-3</v>
      </c>
    </row>
    <row r="4329" spans="1:17" hidden="1" x14ac:dyDescent="0.3">
      <c r="A4329" t="s">
        <v>8815</v>
      </c>
      <c r="B4329" t="s">
        <v>8816</v>
      </c>
      <c r="C4329" t="str">
        <f>IFERROR(VLOOKUP(Table1[[#This Row],[Ticker]],[1]!Table1[[Symbol]:[Industry]],2,FALSE),"-")</f>
        <v>-</v>
      </c>
      <c r="D4329" t="s">
        <v>557</v>
      </c>
      <c r="E4329">
        <v>10.922800000000001</v>
      </c>
      <c r="F4329">
        <v>56</v>
      </c>
      <c r="G4329">
        <v>64.676739468965906</v>
      </c>
      <c r="H4329">
        <v>-6.0643646799471496</v>
      </c>
      <c r="I4329">
        <v>61.574631718999797</v>
      </c>
      <c r="J4329">
        <v>11.901931206705299</v>
      </c>
      <c r="K4329">
        <v>51.157894717574699</v>
      </c>
      <c r="L4329">
        <v>43.186847761168899</v>
      </c>
      <c r="M4329">
        <v>53.693327989900403</v>
      </c>
      <c r="N4329">
        <v>0.66607471519519301</v>
      </c>
      <c r="O4329">
        <v>17.75</v>
      </c>
      <c r="P4329">
        <v>103.636363636363</v>
      </c>
      <c r="Q4329">
        <v>0.14904584825317899</v>
      </c>
    </row>
    <row r="4330" spans="1:17" hidden="1" x14ac:dyDescent="0.3">
      <c r="A4330" t="s">
        <v>8817</v>
      </c>
      <c r="B4330" t="s">
        <v>8818</v>
      </c>
      <c r="C4330" t="str">
        <f>IFERROR(VLOOKUP(Table1[[#This Row],[Ticker]],[1]!Table1[[Symbol]:[Industry]],2,FALSE),"-")</f>
        <v>-</v>
      </c>
      <c r="E4330">
        <v>10.912489995</v>
      </c>
      <c r="F4330">
        <v>10.49</v>
      </c>
      <c r="G4330">
        <v>91.9648913175686</v>
      </c>
      <c r="H4330">
        <v>22.5973680621846</v>
      </c>
      <c r="I4330">
        <v>19.860125546160301</v>
      </c>
      <c r="J4330">
        <v>-0.159625923938089</v>
      </c>
      <c r="K4330">
        <v>8.5202385064642296</v>
      </c>
      <c r="L4330">
        <v>7.2162743792719803</v>
      </c>
      <c r="M4330">
        <v>68.104044163048997</v>
      </c>
      <c r="N4330">
        <v>3.2442843865931401</v>
      </c>
      <c r="O4330">
        <v>2.9551954242135401</v>
      </c>
      <c r="P4330">
        <v>162.25</v>
      </c>
      <c r="Q4330">
        <v>5.1438665854755997E-2</v>
      </c>
    </row>
    <row r="4331" spans="1:17" hidden="1" x14ac:dyDescent="0.3">
      <c r="A4331" t="s">
        <v>8819</v>
      </c>
      <c r="B4331" t="s">
        <v>8820</v>
      </c>
      <c r="C4331" t="str">
        <f>IFERROR(VLOOKUP(Table1[[#This Row],[Ticker]],[1]!Table1[[Symbol]:[Industry]],2,FALSE),"-")</f>
        <v>-</v>
      </c>
      <c r="D4331" t="s">
        <v>713</v>
      </c>
      <c r="E4331">
        <v>10.8938445</v>
      </c>
      <c r="F4331">
        <v>75.739999999999995</v>
      </c>
      <c r="G4331">
        <v>13.9944289485135</v>
      </c>
      <c r="H4331">
        <v>10.455068613317501</v>
      </c>
      <c r="I4331">
        <v>21.078302201760501</v>
      </c>
      <c r="J4331">
        <v>10.0653168537763</v>
      </c>
      <c r="K4331">
        <v>66.028543253110101</v>
      </c>
      <c r="L4331">
        <v>60.517997129929498</v>
      </c>
      <c r="M4331">
        <v>65.817523880043396</v>
      </c>
      <c r="N4331">
        <v>1.12297164260122</v>
      </c>
      <c r="O4331">
        <v>0</v>
      </c>
      <c r="P4331">
        <v>47.067961165048501</v>
      </c>
    </row>
    <row r="4332" spans="1:17" hidden="1" x14ac:dyDescent="0.3">
      <c r="A4332" t="s">
        <v>8821</v>
      </c>
      <c r="B4332" t="s">
        <v>8822</v>
      </c>
      <c r="C4332" t="str">
        <f>IFERROR(VLOOKUP(Table1[[#This Row],[Ticker]],[1]!Table1[[Symbol]:[Industry]],2,FALSE),"-")</f>
        <v>-</v>
      </c>
      <c r="D4332" t="s">
        <v>49</v>
      </c>
      <c r="E4332">
        <v>10.836621900000001</v>
      </c>
      <c r="F4332">
        <v>25.09</v>
      </c>
      <c r="G4332">
        <v>28.2564169138826</v>
      </c>
      <c r="H4332">
        <v>5.0429958648752002</v>
      </c>
      <c r="I4332">
        <v>-31.715096394232798</v>
      </c>
      <c r="J4332">
        <v>-1.6594812666152201</v>
      </c>
      <c r="K4332">
        <v>24.3059902935954</v>
      </c>
      <c r="L4332">
        <v>23.737206580471401</v>
      </c>
      <c r="M4332">
        <v>55.922353631765503</v>
      </c>
      <c r="N4332">
        <v>1.13435002146493</v>
      </c>
      <c r="O4332">
        <v>53.447588680749298</v>
      </c>
      <c r="P4332">
        <v>56.8125</v>
      </c>
      <c r="Q4332">
        <v>6.2446085773479001E-2</v>
      </c>
    </row>
    <row r="4333" spans="1:17" hidden="1" x14ac:dyDescent="0.3">
      <c r="A4333" t="s">
        <v>8823</v>
      </c>
      <c r="B4333" t="s">
        <v>8824</v>
      </c>
      <c r="C4333" t="str">
        <f>IFERROR(VLOOKUP(Table1[[#This Row],[Ticker]],[1]!Table1[[Symbol]:[Industry]],2,FALSE),"-")</f>
        <v>-</v>
      </c>
      <c r="E4333">
        <v>10.754795870000001</v>
      </c>
      <c r="F4333">
        <v>71.05</v>
      </c>
      <c r="G4333">
        <v>-3.14883912243421</v>
      </c>
      <c r="H4333">
        <v>-1.7169995038147801</v>
      </c>
      <c r="I4333">
        <v>-10.7698249488892</v>
      </c>
      <c r="J4333">
        <v>-1.95727012350449</v>
      </c>
      <c r="K4333">
        <v>70.327628625085097</v>
      </c>
      <c r="L4333">
        <v>70.053184018167798</v>
      </c>
      <c r="M4333">
        <v>43.053656701840097</v>
      </c>
      <c r="N4333">
        <v>0.46099399384070899</v>
      </c>
      <c r="O4333">
        <v>64.334975369458107</v>
      </c>
      <c r="P4333">
        <v>55.131004366812199</v>
      </c>
      <c r="Q4333">
        <v>9.4807863056575001E-2</v>
      </c>
    </row>
    <row r="4334" spans="1:17" hidden="1" x14ac:dyDescent="0.3">
      <c r="A4334" t="s">
        <v>8825</v>
      </c>
      <c r="B4334" t="s">
        <v>8826</v>
      </c>
      <c r="C4334" t="str">
        <f>IFERROR(VLOOKUP(Table1[[#This Row],[Ticker]],[1]!Table1[[Symbol]:[Industry]],2,FALSE),"-")</f>
        <v>-</v>
      </c>
      <c r="D4334" t="s">
        <v>125</v>
      </c>
      <c r="E4334">
        <v>10.7415</v>
      </c>
      <c r="F4334">
        <v>6.93</v>
      </c>
      <c r="G4334">
        <v>-10.055345514016199</v>
      </c>
      <c r="H4334">
        <v>-6.6427682362371696</v>
      </c>
      <c r="I4334">
        <v>-25.814812801558499</v>
      </c>
      <c r="J4334">
        <v>-6.9654330521061896</v>
      </c>
      <c r="K4334">
        <v>7.0015778949607101</v>
      </c>
      <c r="L4334">
        <v>7.2584893446851604</v>
      </c>
      <c r="M4334">
        <v>53.293230834465703</v>
      </c>
      <c r="N4334">
        <v>0.97671421858870899</v>
      </c>
      <c r="O4334">
        <v>87.301587301587304</v>
      </c>
      <c r="P4334">
        <v>34.302325581395301</v>
      </c>
      <c r="Q4334">
        <v>4.0579278344997E-2</v>
      </c>
    </row>
    <row r="4335" spans="1:17" hidden="1" x14ac:dyDescent="0.3">
      <c r="A4335" t="s">
        <v>8827</v>
      </c>
      <c r="B4335" t="s">
        <v>8828</v>
      </c>
      <c r="C4335" t="str">
        <f>IFERROR(VLOOKUP(Table1[[#This Row],[Ticker]],[1]!Table1[[Symbol]:[Industry]],2,FALSE),"-")</f>
        <v>-</v>
      </c>
      <c r="E4335">
        <v>10.686516749999999</v>
      </c>
      <c r="F4335">
        <v>0.67</v>
      </c>
      <c r="G4335">
        <v>-6.0271063113584002</v>
      </c>
      <c r="H4335">
        <v>-9.0029840504914098</v>
      </c>
      <c r="I4335">
        <v>-42.897527515064098</v>
      </c>
      <c r="J4335">
        <v>-3.9078578899918202</v>
      </c>
      <c r="K4335">
        <v>0.67227009677027205</v>
      </c>
      <c r="L4335">
        <v>0.68585487284650504</v>
      </c>
      <c r="M4335">
        <v>43.550195921430898</v>
      </c>
      <c r="N4335">
        <v>0.58074802500044498</v>
      </c>
      <c r="O4335">
        <v>83.582089552238799</v>
      </c>
      <c r="P4335">
        <v>39.5833333333333</v>
      </c>
      <c r="Q4335">
        <v>5.5001770643333003E-2</v>
      </c>
    </row>
    <row r="4336" spans="1:17" hidden="1" x14ac:dyDescent="0.3">
      <c r="A4336" t="s">
        <v>8829</v>
      </c>
      <c r="B4336" t="s">
        <v>8830</v>
      </c>
      <c r="C4336" t="str">
        <f>IFERROR(VLOOKUP(Table1[[#This Row],[Ticker]],[1]!Table1[[Symbol]:[Industry]],2,FALSE),"-")</f>
        <v>-</v>
      </c>
      <c r="E4336">
        <v>10.670204999999999</v>
      </c>
      <c r="F4336">
        <v>19.5</v>
      </c>
      <c r="G4336">
        <v>81.776845056422701</v>
      </c>
      <c r="H4336">
        <v>19.3372645217704</v>
      </c>
      <c r="I4336">
        <v>41.317285170573399</v>
      </c>
      <c r="J4336">
        <v>16.4698415768916</v>
      </c>
      <c r="K4336">
        <v>15.131816983387401</v>
      </c>
      <c r="L4336">
        <v>13.317407727778599</v>
      </c>
      <c r="M4336">
        <v>87.7734455900424</v>
      </c>
      <c r="N4336">
        <v>1.5963990111178199</v>
      </c>
      <c r="O4336">
        <v>0</v>
      </c>
      <c r="P4336">
        <v>140.74074074073999</v>
      </c>
      <c r="Q4336">
        <v>0.153270520756981</v>
      </c>
    </row>
    <row r="4337" spans="1:17" hidden="1" x14ac:dyDescent="0.3">
      <c r="A4337" t="s">
        <v>8831</v>
      </c>
      <c r="B4337" t="s">
        <v>8832</v>
      </c>
      <c r="C4337" t="str">
        <f>IFERROR(VLOOKUP(Table1[[#This Row],[Ticker]],[1]!Table1[[Symbol]:[Industry]],2,FALSE),"-")</f>
        <v>-</v>
      </c>
      <c r="D4337" t="s">
        <v>409</v>
      </c>
      <c r="E4337">
        <v>10.664058000000001</v>
      </c>
      <c r="F4337">
        <v>14.2</v>
      </c>
      <c r="G4337">
        <v>-19.699814200484202</v>
      </c>
      <c r="H4337">
        <v>9.3217975650371194</v>
      </c>
      <c r="I4337">
        <v>4.8430568625952901</v>
      </c>
      <c r="J4337">
        <v>3.4268969074495201</v>
      </c>
      <c r="K4337">
        <v>12.734368054040299</v>
      </c>
      <c r="L4337">
        <v>12.2404672309892</v>
      </c>
      <c r="M4337">
        <v>66.218127186555094</v>
      </c>
      <c r="N4337">
        <v>1.1765196712420201</v>
      </c>
      <c r="O4337">
        <v>4.2253521126760702</v>
      </c>
      <c r="P4337">
        <v>68.446026097271599</v>
      </c>
      <c r="Q4337">
        <v>8.3044265001536999E-2</v>
      </c>
    </row>
    <row r="4338" spans="1:17" hidden="1" x14ac:dyDescent="0.3">
      <c r="A4338" t="s">
        <v>8833</v>
      </c>
      <c r="B4338" t="s">
        <v>8834</v>
      </c>
      <c r="C4338" t="str">
        <f>IFERROR(VLOOKUP(Table1[[#This Row],[Ticker]],[1]!Table1[[Symbol]:[Industry]],2,FALSE),"-")</f>
        <v>-</v>
      </c>
      <c r="D4338" t="s">
        <v>140</v>
      </c>
      <c r="E4338">
        <v>10.634886</v>
      </c>
      <c r="F4338">
        <v>8.73</v>
      </c>
      <c r="G4338">
        <v>71.395499299734794</v>
      </c>
      <c r="H4338">
        <v>18.541983974393101</v>
      </c>
      <c r="I4338">
        <v>36.201341762376501</v>
      </c>
      <c r="J4338">
        <v>-0.37882253564852503</v>
      </c>
      <c r="K4338">
        <v>8.0967453247556094</v>
      </c>
      <c r="L4338">
        <v>7.0651656120652904</v>
      </c>
      <c r="M4338">
        <v>65.480030578199901</v>
      </c>
      <c r="N4338">
        <v>1.9748680247433299</v>
      </c>
      <c r="O4338">
        <v>8.8201603665521002</v>
      </c>
      <c r="P4338">
        <v>132.80000000000001</v>
      </c>
      <c r="Q4338">
        <v>8.5776317039820998E-2</v>
      </c>
    </row>
    <row r="4339" spans="1:17" hidden="1" x14ac:dyDescent="0.3">
      <c r="A4339" t="s">
        <v>8835</v>
      </c>
      <c r="B4339" t="s">
        <v>8836</v>
      </c>
      <c r="C4339" t="str">
        <f>IFERROR(VLOOKUP(Table1[[#This Row],[Ticker]],[1]!Table1[[Symbol]:[Industry]],2,FALSE),"-")</f>
        <v>-</v>
      </c>
      <c r="D4339" t="s">
        <v>180</v>
      </c>
      <c r="E4339">
        <v>10.618785000000001</v>
      </c>
      <c r="F4339">
        <v>23.7</v>
      </c>
      <c r="G4339">
        <v>56.637728853476702</v>
      </c>
      <c r="H4339">
        <v>-10.657631937815299</v>
      </c>
      <c r="I4339">
        <v>28.971811936692799</v>
      </c>
      <c r="J4339">
        <v>0.24071845832622801</v>
      </c>
      <c r="K4339">
        <v>24.660379632651701</v>
      </c>
      <c r="L4339">
        <v>20.622547546724</v>
      </c>
      <c r="M4339">
        <v>44.248572497669997</v>
      </c>
      <c r="N4339">
        <v>1.05751563997069</v>
      </c>
      <c r="O4339">
        <v>47.637130801687697</v>
      </c>
      <c r="P4339">
        <v>124.644549763033</v>
      </c>
      <c r="Q4339">
        <v>7.2967808910297999E-2</v>
      </c>
    </row>
    <row r="4340" spans="1:17" hidden="1" x14ac:dyDescent="0.3">
      <c r="A4340" t="s">
        <v>8837</v>
      </c>
      <c r="B4340" t="s">
        <v>8838</v>
      </c>
      <c r="C4340" t="str">
        <f>IFERROR(VLOOKUP(Table1[[#This Row],[Ticker]],[1]!Table1[[Symbol]:[Industry]],2,FALSE),"-")</f>
        <v>-</v>
      </c>
      <c r="D4340" t="s">
        <v>409</v>
      </c>
      <c r="E4340">
        <v>10.6182882</v>
      </c>
      <c r="F4340">
        <v>19.989999999999998</v>
      </c>
      <c r="G4340">
        <v>106.501929693287</v>
      </c>
      <c r="H4340">
        <v>30.6750287394479</v>
      </c>
      <c r="I4340">
        <v>109.132038445829</v>
      </c>
      <c r="J4340">
        <v>7.0573930752591396</v>
      </c>
      <c r="K4340">
        <v>15.4943300690858</v>
      </c>
      <c r="L4340">
        <v>11.961346873421</v>
      </c>
      <c r="M4340">
        <v>96.001641960297803</v>
      </c>
      <c r="N4340">
        <v>0.73504959000704195</v>
      </c>
      <c r="O4340">
        <v>0</v>
      </c>
      <c r="P4340">
        <v>205.19083969465601</v>
      </c>
      <c r="Q4340">
        <v>0.154644011983437</v>
      </c>
    </row>
    <row r="4341" spans="1:17" hidden="1" x14ac:dyDescent="0.3">
      <c r="A4341" t="s">
        <v>8839</v>
      </c>
      <c r="B4341" t="s">
        <v>8840</v>
      </c>
      <c r="C4341" t="str">
        <f>IFERROR(VLOOKUP(Table1[[#This Row],[Ticker]],[1]!Table1[[Symbol]:[Industry]],2,FALSE),"-")</f>
        <v>-</v>
      </c>
      <c r="D4341" t="s">
        <v>800</v>
      </c>
      <c r="E4341">
        <v>10.60181094</v>
      </c>
      <c r="F4341">
        <v>13.58</v>
      </c>
      <c r="G4341">
        <v>212.98340312932501</v>
      </c>
      <c r="H4341">
        <v>20.789004508240801</v>
      </c>
      <c r="I4341">
        <v>212.840137479334</v>
      </c>
      <c r="J4341">
        <v>4.5938311151296602</v>
      </c>
      <c r="K4341">
        <v>11.0324203365588</v>
      </c>
      <c r="L4341">
        <v>7.5424333230769296</v>
      </c>
      <c r="M4341">
        <v>74.708805640358904</v>
      </c>
      <c r="N4341">
        <v>1.2626894006551901</v>
      </c>
      <c r="O4341">
        <v>4.1973490427098703</v>
      </c>
      <c r="P4341">
        <v>381.56028368794301</v>
      </c>
      <c r="Q4341">
        <v>8.9747617970166005E-2</v>
      </c>
    </row>
    <row r="4342" spans="1:17" hidden="1" x14ac:dyDescent="0.3">
      <c r="A4342" t="s">
        <v>8841</v>
      </c>
      <c r="B4342" t="s">
        <v>8842</v>
      </c>
      <c r="C4342" t="str">
        <f>IFERROR(VLOOKUP(Table1[[#This Row],[Ticker]],[1]!Table1[[Symbol]:[Industry]],2,FALSE),"-")</f>
        <v>-</v>
      </c>
      <c r="D4342" t="s">
        <v>253</v>
      </c>
      <c r="E4342">
        <v>10.595710989000001</v>
      </c>
      <c r="F4342">
        <v>45.81</v>
      </c>
      <c r="G4342">
        <v>0.77221153888411098</v>
      </c>
      <c r="H4342">
        <v>-3.1837454749332599</v>
      </c>
      <c r="I4342">
        <v>-36.043199576992301</v>
      </c>
      <c r="J4342">
        <v>-5.2113741471641104</v>
      </c>
      <c r="K4342">
        <v>46.5466536420222</v>
      </c>
      <c r="L4342">
        <v>45.904722752483501</v>
      </c>
      <c r="M4342">
        <v>42.185022419084603</v>
      </c>
      <c r="N4342">
        <v>1.08717701452764</v>
      </c>
      <c r="O4342">
        <v>50.731281379611403</v>
      </c>
      <c r="P4342">
        <v>32.744132135612801</v>
      </c>
      <c r="Q4342">
        <v>2.9034479908556999E-2</v>
      </c>
    </row>
    <row r="4343" spans="1:17" hidden="1" x14ac:dyDescent="0.3">
      <c r="A4343" t="s">
        <v>8843</v>
      </c>
      <c r="B4343" t="s">
        <v>8844</v>
      </c>
      <c r="C4343" t="str">
        <f>IFERROR(VLOOKUP(Table1[[#This Row],[Ticker]],[1]!Table1[[Symbol]:[Industry]],2,FALSE),"-")</f>
        <v>-</v>
      </c>
      <c r="D4343" t="s">
        <v>550</v>
      </c>
      <c r="E4343">
        <v>10.584446700000001</v>
      </c>
      <c r="F4343">
        <v>21.99</v>
      </c>
      <c r="G4343">
        <v>-33.815326862736804</v>
      </c>
      <c r="H4343">
        <v>-1.05297375771164</v>
      </c>
      <c r="I4343">
        <v>-17.089285588743302</v>
      </c>
      <c r="J4343">
        <v>-0.13328384018843101</v>
      </c>
      <c r="K4343">
        <v>20.873016706986199</v>
      </c>
      <c r="L4343">
        <v>21.583452110909999</v>
      </c>
      <c r="M4343">
        <v>50.763208155786302</v>
      </c>
      <c r="N4343">
        <v>1.3565861248725699</v>
      </c>
      <c r="O4343">
        <v>38.56298317417</v>
      </c>
      <c r="P4343">
        <v>33.677811550151901</v>
      </c>
      <c r="Q4343">
        <v>1.2742477050265001E-2</v>
      </c>
    </row>
    <row r="4344" spans="1:17" hidden="1" x14ac:dyDescent="0.3">
      <c r="A4344" t="s">
        <v>8845</v>
      </c>
      <c r="B4344" t="s">
        <v>8846</v>
      </c>
      <c r="C4344" t="str">
        <f>IFERROR(VLOOKUP(Table1[[#This Row],[Ticker]],[1]!Table1[[Symbol]:[Industry]],2,FALSE),"-")</f>
        <v>-</v>
      </c>
      <c r="E4344">
        <v>10.5796896</v>
      </c>
      <c r="F4344">
        <v>38.31</v>
      </c>
      <c r="G4344">
        <v>-55.052451933478203</v>
      </c>
      <c r="H4344">
        <v>-7.7902901656634604</v>
      </c>
      <c r="I4344">
        <v>-23.679140571809501</v>
      </c>
      <c r="J4344">
        <v>-7.5660883857040098</v>
      </c>
      <c r="K4344">
        <v>40.211778170365498</v>
      </c>
      <c r="L4344">
        <v>42.773560508476599</v>
      </c>
      <c r="M4344">
        <v>35.296012938613501</v>
      </c>
      <c r="N4344">
        <v>0.310960067969413</v>
      </c>
      <c r="O4344">
        <v>49.438788827982201</v>
      </c>
      <c r="P4344">
        <v>4.9301561216105396</v>
      </c>
    </row>
    <row r="4345" spans="1:17" hidden="1" x14ac:dyDescent="0.3">
      <c r="A4345" t="s">
        <v>8847</v>
      </c>
      <c r="B4345" t="s">
        <v>8848</v>
      </c>
      <c r="C4345" t="str">
        <f>IFERROR(VLOOKUP(Table1[[#This Row],[Ticker]],[1]!Table1[[Symbol]:[Industry]],2,FALSE),"-")</f>
        <v>-</v>
      </c>
      <c r="D4345" t="s">
        <v>713</v>
      </c>
      <c r="E4345">
        <v>10.576090199999999</v>
      </c>
      <c r="F4345">
        <v>59.95</v>
      </c>
      <c r="G4345">
        <v>9.2006777156382196</v>
      </c>
      <c r="H4345">
        <v>-1.19197456729743</v>
      </c>
      <c r="I4345">
        <v>5.1202934747178697</v>
      </c>
      <c r="J4345">
        <v>1.10165941197506</v>
      </c>
      <c r="K4345">
        <v>56.338148185912303</v>
      </c>
      <c r="L4345">
        <v>51.354283637350498</v>
      </c>
      <c r="M4345">
        <v>51.449225640246297</v>
      </c>
      <c r="N4345">
        <v>0.93961674025013697</v>
      </c>
      <c r="O4345">
        <v>0.20016680567138601</v>
      </c>
      <c r="P4345">
        <v>42.297650130548199</v>
      </c>
    </row>
    <row r="4346" spans="1:17" hidden="1" x14ac:dyDescent="0.3">
      <c r="A4346" t="s">
        <v>8849</v>
      </c>
      <c r="B4346" t="s">
        <v>8850</v>
      </c>
      <c r="C4346" t="str">
        <f>IFERROR(VLOOKUP(Table1[[#This Row],[Ticker]],[1]!Table1[[Symbol]:[Industry]],2,FALSE),"-")</f>
        <v>-</v>
      </c>
      <c r="E4346">
        <v>10.508791499999999</v>
      </c>
      <c r="F4346">
        <v>4.21</v>
      </c>
      <c r="G4346">
        <v>-20.419963454215502</v>
      </c>
      <c r="H4346">
        <v>-12.7862899464733</v>
      </c>
      <c r="I4346">
        <v>-36.086303025268201</v>
      </c>
      <c r="J4346">
        <v>4.40834203911131</v>
      </c>
      <c r="K4346">
        <v>4.6484150402282598</v>
      </c>
      <c r="L4346">
        <v>4.84858111285555</v>
      </c>
      <c r="M4346">
        <v>44.828726864684299</v>
      </c>
      <c r="N4346">
        <v>2.321083172147</v>
      </c>
      <c r="O4346">
        <v>65.083135391923904</v>
      </c>
      <c r="P4346">
        <v>24.5562130177514</v>
      </c>
    </row>
    <row r="4347" spans="1:17" hidden="1" x14ac:dyDescent="0.3">
      <c r="A4347" t="s">
        <v>8851</v>
      </c>
      <c r="B4347" t="s">
        <v>8852</v>
      </c>
      <c r="C4347" t="str">
        <f>IFERROR(VLOOKUP(Table1[[#This Row],[Ticker]],[1]!Table1[[Symbol]:[Industry]],2,FALSE),"-")</f>
        <v>-</v>
      </c>
      <c r="D4347" t="s">
        <v>557</v>
      </c>
      <c r="E4347">
        <v>10.488</v>
      </c>
      <c r="F4347">
        <v>262.2</v>
      </c>
      <c r="G4347">
        <v>141.881056953947</v>
      </c>
      <c r="H4347">
        <v>64.718725363419907</v>
      </c>
      <c r="I4347">
        <v>102.34001352986699</v>
      </c>
      <c r="J4347">
        <v>-5.5653474382736601</v>
      </c>
      <c r="K4347">
        <v>192.35867876061599</v>
      </c>
      <c r="L4347">
        <v>137.27823671252699</v>
      </c>
      <c r="M4347">
        <v>56.464758025149699</v>
      </c>
      <c r="N4347">
        <v>1.4586937608345201</v>
      </c>
      <c r="O4347">
        <v>10.5835240274599</v>
      </c>
      <c r="P4347">
        <v>194.938132733408</v>
      </c>
      <c r="Q4347">
        <v>0.10328388691344</v>
      </c>
    </row>
    <row r="4348" spans="1:17" hidden="1" x14ac:dyDescent="0.3">
      <c r="A4348" t="s">
        <v>8853</v>
      </c>
      <c r="B4348" t="s">
        <v>8854</v>
      </c>
      <c r="C4348" t="str">
        <f>IFERROR(VLOOKUP(Table1[[#This Row],[Ticker]],[1]!Table1[[Symbol]:[Industry]],2,FALSE),"-")</f>
        <v>-</v>
      </c>
      <c r="E4348">
        <v>10.4637504</v>
      </c>
      <c r="F4348">
        <v>23.39</v>
      </c>
      <c r="G4348">
        <v>-14.289011073263101</v>
      </c>
      <c r="H4348">
        <v>9.8783999664717808</v>
      </c>
      <c r="I4348">
        <v>1.45801711242536</v>
      </c>
      <c r="J4348">
        <v>-0.12925825355981299</v>
      </c>
      <c r="K4348">
        <v>22.441807476497299</v>
      </c>
      <c r="L4348">
        <v>21.7458032337086</v>
      </c>
      <c r="M4348">
        <v>60.813627362300501</v>
      </c>
      <c r="N4348">
        <v>2.62825436182758</v>
      </c>
      <c r="O4348">
        <v>21.3339033775117</v>
      </c>
      <c r="P4348">
        <v>47.199496538703499</v>
      </c>
      <c r="Q4348">
        <v>3.8423923688874997E-2</v>
      </c>
    </row>
    <row r="4349" spans="1:17" hidden="1" x14ac:dyDescent="0.3">
      <c r="A4349" t="s">
        <v>8855</v>
      </c>
      <c r="B4349" t="s">
        <v>8856</v>
      </c>
      <c r="C4349" t="str">
        <f>IFERROR(VLOOKUP(Table1[[#This Row],[Ticker]],[1]!Table1[[Symbol]:[Industry]],2,FALSE),"-")</f>
        <v>-</v>
      </c>
      <c r="E4349">
        <v>10.457357119999999</v>
      </c>
      <c r="F4349">
        <v>9.94</v>
      </c>
      <c r="G4349">
        <v>-69.384572740738705</v>
      </c>
      <c r="H4349">
        <v>8.1399627169730504</v>
      </c>
      <c r="I4349">
        <v>-65.605710466701396</v>
      </c>
      <c r="J4349">
        <v>-8.8688968510307902</v>
      </c>
      <c r="K4349">
        <v>10.355730492128</v>
      </c>
      <c r="L4349">
        <v>13.975104359495999</v>
      </c>
      <c r="M4349">
        <v>52.326778299821598</v>
      </c>
      <c r="N4349">
        <v>2.03646001156083</v>
      </c>
      <c r="O4349">
        <v>161.67002012072399</v>
      </c>
      <c r="P4349">
        <v>24.405506883604499</v>
      </c>
      <c r="Q4349">
        <v>-4.6419212972787997E-2</v>
      </c>
    </row>
    <row r="4350" spans="1:17" hidden="1" x14ac:dyDescent="0.3">
      <c r="A4350" t="s">
        <v>8857</v>
      </c>
      <c r="B4350" t="s">
        <v>8858</v>
      </c>
      <c r="C4350" t="str">
        <f>IFERROR(VLOOKUP(Table1[[#This Row],[Ticker]],[1]!Table1[[Symbol]:[Industry]],2,FALSE),"-")</f>
        <v>-</v>
      </c>
      <c r="D4350" t="s">
        <v>647</v>
      </c>
      <c r="E4350">
        <v>10.448371617999999</v>
      </c>
      <c r="F4350">
        <v>10.46</v>
      </c>
      <c r="G4350">
        <v>40.361782577530498</v>
      </c>
      <c r="H4350">
        <v>16.234469272305599</v>
      </c>
      <c r="I4350">
        <v>-6.56016974913498</v>
      </c>
      <c r="J4350">
        <v>-11.9097101706123</v>
      </c>
      <c r="K4350">
        <v>10.0399031934425</v>
      </c>
      <c r="L4350">
        <v>9.0098062291893708</v>
      </c>
      <c r="M4350">
        <v>38.422529072174399</v>
      </c>
      <c r="N4350">
        <v>1.68137886341168</v>
      </c>
      <c r="O4350">
        <v>46.271510516252299</v>
      </c>
      <c r="P4350">
        <v>95.880149812734004</v>
      </c>
      <c r="Q4350">
        <v>7.6579990077566995E-2</v>
      </c>
    </row>
    <row r="4351" spans="1:17" hidden="1" x14ac:dyDescent="0.3">
      <c r="A4351" t="s">
        <v>8859</v>
      </c>
      <c r="B4351" t="s">
        <v>8860</v>
      </c>
      <c r="C4351" t="str">
        <f>IFERROR(VLOOKUP(Table1[[#This Row],[Ticker]],[1]!Table1[[Symbol]:[Industry]],2,FALSE),"-")</f>
        <v>-</v>
      </c>
      <c r="E4351">
        <v>10.445819999999999</v>
      </c>
      <c r="F4351">
        <v>2.09</v>
      </c>
      <c r="G4351">
        <v>21.226588269922299</v>
      </c>
      <c r="H4351">
        <v>-3.8559729516402399</v>
      </c>
      <c r="I4351">
        <v>-47.931541120506303</v>
      </c>
      <c r="J4351">
        <v>-17.780753055662601</v>
      </c>
      <c r="K4351">
        <v>2.3004970504626701</v>
      </c>
      <c r="L4351">
        <v>2.2374126447010498</v>
      </c>
      <c r="M4351">
        <v>29.2111820654901</v>
      </c>
      <c r="N4351">
        <v>2.84604247009394</v>
      </c>
      <c r="O4351">
        <v>70.813397129186598</v>
      </c>
      <c r="P4351">
        <v>50.359712230215798</v>
      </c>
      <c r="Q4351">
        <v>5.4919039634655997E-2</v>
      </c>
    </row>
    <row r="4352" spans="1:17" hidden="1" x14ac:dyDescent="0.3">
      <c r="A4352" t="s">
        <v>8861</v>
      </c>
      <c r="B4352" t="s">
        <v>8862</v>
      </c>
      <c r="C4352" t="str">
        <f>IFERROR(VLOOKUP(Table1[[#This Row],[Ticker]],[1]!Table1[[Symbol]:[Industry]],2,FALSE),"-")</f>
        <v>-</v>
      </c>
      <c r="D4352" t="s">
        <v>293</v>
      </c>
      <c r="E4352">
        <v>10.44269388</v>
      </c>
      <c r="F4352">
        <v>24.1</v>
      </c>
      <c r="G4352">
        <v>-36.410704194956203</v>
      </c>
      <c r="H4352">
        <v>14.7660188558354</v>
      </c>
      <c r="I4352">
        <v>-2.2151006981835799</v>
      </c>
      <c r="J4352">
        <v>-1.0507150328489701</v>
      </c>
      <c r="K4352">
        <v>22.358927100263401</v>
      </c>
      <c r="L4352">
        <v>23.261341885544301</v>
      </c>
      <c r="M4352">
        <v>77.971039948471997</v>
      </c>
      <c r="N4352">
        <v>1.36363636363636</v>
      </c>
      <c r="O4352">
        <v>45.228215767634801</v>
      </c>
      <c r="P4352">
        <v>53.698979591836697</v>
      </c>
      <c r="Q4352">
        <v>2.8153602283448001E-2</v>
      </c>
    </row>
    <row r="4353" spans="1:17" hidden="1" x14ac:dyDescent="0.3">
      <c r="A4353" t="s">
        <v>8863</v>
      </c>
      <c r="B4353" t="s">
        <v>8864</v>
      </c>
      <c r="C4353" t="str">
        <f>IFERROR(VLOOKUP(Table1[[#This Row],[Ticker]],[1]!Table1[[Symbol]:[Industry]],2,FALSE),"-")</f>
        <v>-</v>
      </c>
      <c r="D4353" t="s">
        <v>409</v>
      </c>
      <c r="E4353">
        <v>10.4130801</v>
      </c>
      <c r="F4353">
        <v>8.01</v>
      </c>
      <c r="G4353">
        <v>13.392536545784401</v>
      </c>
      <c r="H4353">
        <v>15.508082347898901</v>
      </c>
      <c r="I4353">
        <v>-4.4648744538396903</v>
      </c>
      <c r="J4353">
        <v>-25.194859176993099</v>
      </c>
      <c r="K4353">
        <v>7.6432711336890904</v>
      </c>
      <c r="L4353">
        <v>6.9485306533773601</v>
      </c>
      <c r="M4353">
        <v>41.619620835288998</v>
      </c>
      <c r="N4353">
        <v>2.9127191978753202</v>
      </c>
      <c r="O4353">
        <v>44.8189762796504</v>
      </c>
      <c r="P4353">
        <v>72.258064516128997</v>
      </c>
      <c r="Q4353">
        <v>2.4756330945132E-2</v>
      </c>
    </row>
    <row r="4354" spans="1:17" hidden="1" x14ac:dyDescent="0.3">
      <c r="A4354" t="s">
        <v>8865</v>
      </c>
      <c r="B4354" t="s">
        <v>8866</v>
      </c>
      <c r="C4354" t="str">
        <f>IFERROR(VLOOKUP(Table1[[#This Row],[Ticker]],[1]!Table1[[Symbol]:[Industry]],2,FALSE),"-")</f>
        <v>-</v>
      </c>
      <c r="D4354" t="s">
        <v>647</v>
      </c>
      <c r="E4354">
        <v>10.410427500000001</v>
      </c>
      <c r="F4354">
        <v>24.55</v>
      </c>
      <c r="G4354">
        <v>50.063751649578201</v>
      </c>
      <c r="H4354">
        <v>10.6431485041216</v>
      </c>
      <c r="I4354">
        <v>-23.898326411134999</v>
      </c>
      <c r="J4354">
        <v>3.90866931943832</v>
      </c>
      <c r="K4354">
        <v>23.548935117058999</v>
      </c>
      <c r="L4354">
        <v>23.722391251158101</v>
      </c>
      <c r="M4354">
        <v>84.378877228306195</v>
      </c>
      <c r="N4354">
        <v>0.45713956303683601</v>
      </c>
      <c r="O4354">
        <v>35.600814663951098</v>
      </c>
      <c r="P4354">
        <v>94.841269841269806</v>
      </c>
      <c r="Q4354">
        <v>5.1886191041145002E-2</v>
      </c>
    </row>
    <row r="4355" spans="1:17" hidden="1" x14ac:dyDescent="0.3">
      <c r="A4355" t="s">
        <v>8867</v>
      </c>
      <c r="B4355" t="s">
        <v>8868</v>
      </c>
      <c r="C4355" t="str">
        <f>IFERROR(VLOOKUP(Table1[[#This Row],[Ticker]],[1]!Table1[[Symbol]:[Industry]],2,FALSE),"-")</f>
        <v>-</v>
      </c>
      <c r="E4355">
        <v>10.3635</v>
      </c>
      <c r="F4355">
        <v>32.9</v>
      </c>
      <c r="G4355">
        <v>192.81987197656801</v>
      </c>
      <c r="H4355">
        <v>-3.0157850362357799</v>
      </c>
      <c r="I4355">
        <v>-60.882026061802897</v>
      </c>
      <c r="J4355">
        <v>8.9657053283989701</v>
      </c>
      <c r="K4355">
        <v>32.910968317869298</v>
      </c>
      <c r="L4355">
        <v>32.9505415073588</v>
      </c>
      <c r="M4355">
        <v>66.415964367549705</v>
      </c>
      <c r="N4355">
        <v>1.22626216678641</v>
      </c>
      <c r="O4355">
        <v>115.106382978723</v>
      </c>
      <c r="P4355">
        <v>218.48983543078401</v>
      </c>
    </row>
    <row r="4356" spans="1:17" hidden="1" x14ac:dyDescent="0.3">
      <c r="A4356" t="s">
        <v>8869</v>
      </c>
      <c r="B4356" t="s">
        <v>8870</v>
      </c>
      <c r="C4356" t="str">
        <f>IFERROR(VLOOKUP(Table1[[#This Row],[Ticker]],[1]!Table1[[Symbol]:[Industry]],2,FALSE),"-")</f>
        <v>-</v>
      </c>
      <c r="D4356" t="s">
        <v>258</v>
      </c>
      <c r="E4356">
        <v>10.359449002</v>
      </c>
      <c r="F4356">
        <v>7.07</v>
      </c>
      <c r="G4356">
        <v>46.769060936028303</v>
      </c>
      <c r="H4356">
        <v>26.313277153093701</v>
      </c>
      <c r="I4356">
        <v>-22.109767265945599</v>
      </c>
      <c r="J4356">
        <v>-6.6789872841578699</v>
      </c>
      <c r="K4356">
        <v>6.3536350328192102</v>
      </c>
      <c r="L4356">
        <v>5.4854598659616496</v>
      </c>
      <c r="M4356">
        <v>43.205798079134503</v>
      </c>
      <c r="N4356">
        <v>1.71763914521636</v>
      </c>
      <c r="O4356">
        <v>23.479490806223399</v>
      </c>
      <c r="P4356">
        <v>104.335260115606</v>
      </c>
      <c r="Q4356">
        <v>7.9136067534526996E-2</v>
      </c>
    </row>
    <row r="4357" spans="1:17" hidden="1" x14ac:dyDescent="0.3">
      <c r="A4357" t="s">
        <v>8871</v>
      </c>
      <c r="B4357" t="s">
        <v>8872</v>
      </c>
      <c r="C4357" t="str">
        <f>IFERROR(VLOOKUP(Table1[[#This Row],[Ticker]],[1]!Table1[[Symbol]:[Industry]],2,FALSE),"-")</f>
        <v>-</v>
      </c>
      <c r="E4357">
        <v>10.3480974</v>
      </c>
      <c r="F4357">
        <v>17.899999999999999</v>
      </c>
      <c r="G4357">
        <v>-40.4318682161203</v>
      </c>
      <c r="H4357">
        <v>-7.8637174819409701</v>
      </c>
      <c r="I4357">
        <v>-39.664874453839701</v>
      </c>
      <c r="J4357">
        <v>-1.0507150328489701</v>
      </c>
      <c r="K4357">
        <v>18.6771893915652</v>
      </c>
      <c r="L4357">
        <v>21.648824205421199</v>
      </c>
      <c r="M4357">
        <v>2.1187451060811002E-2</v>
      </c>
      <c r="N4357">
        <v>0</v>
      </c>
      <c r="O4357">
        <v>85.921787709497195</v>
      </c>
      <c r="P4357">
        <v>1.99430199430197</v>
      </c>
    </row>
    <row r="4358" spans="1:17" hidden="1" x14ac:dyDescent="0.3">
      <c r="A4358" t="s">
        <v>8873</v>
      </c>
      <c r="B4358" t="s">
        <v>8874</v>
      </c>
      <c r="C4358" t="str">
        <f>IFERROR(VLOOKUP(Table1[[#This Row],[Ticker]],[1]!Table1[[Symbol]:[Industry]],2,FALSE),"-")</f>
        <v>-</v>
      </c>
      <c r="E4358">
        <v>10.334224032</v>
      </c>
      <c r="F4358">
        <v>4.18</v>
      </c>
      <c r="G4358">
        <v>-72.958740251188999</v>
      </c>
      <c r="H4358">
        <v>-13.324640484823901</v>
      </c>
      <c r="I4358">
        <v>-64.871977672485599</v>
      </c>
      <c r="J4358">
        <v>-9.9868852456149302</v>
      </c>
      <c r="K4358">
        <v>4.9893069113506696</v>
      </c>
      <c r="L4358">
        <v>7.2479046554863702</v>
      </c>
      <c r="M4358">
        <v>32.839246116909699</v>
      </c>
      <c r="N4358">
        <v>1.1300844546436</v>
      </c>
      <c r="O4358">
        <v>174.88038277511899</v>
      </c>
      <c r="P4358">
        <v>5.2896725440805898</v>
      </c>
      <c r="Q4358">
        <v>-0.207779995019338</v>
      </c>
    </row>
    <row r="4359" spans="1:17" hidden="1" x14ac:dyDescent="0.3">
      <c r="A4359" t="s">
        <v>8875</v>
      </c>
      <c r="B4359" t="s">
        <v>8876</v>
      </c>
      <c r="C4359" t="str">
        <f>IFERROR(VLOOKUP(Table1[[#This Row],[Ticker]],[1]!Table1[[Symbol]:[Industry]],2,FALSE),"-")</f>
        <v>-</v>
      </c>
      <c r="D4359" t="s">
        <v>557</v>
      </c>
      <c r="E4359">
        <v>10.306339749999999</v>
      </c>
      <c r="F4359">
        <v>32.69</v>
      </c>
      <c r="G4359">
        <v>-37.318612102864201</v>
      </c>
      <c r="H4359">
        <v>-20.8064015242525</v>
      </c>
      <c r="I4359">
        <v>-9.83763275356044</v>
      </c>
      <c r="J4359">
        <v>-1.0507150328489701</v>
      </c>
      <c r="K4359">
        <v>37.381293297502403</v>
      </c>
      <c r="L4359">
        <v>35.8629661505828</v>
      </c>
      <c r="M4359">
        <v>13.233881760343801</v>
      </c>
      <c r="N4359">
        <v>0.75757575757575701</v>
      </c>
      <c r="O4359">
        <v>44.233710614866901</v>
      </c>
      <c r="P4359">
        <v>70.083246618106102</v>
      </c>
    </row>
    <row r="4360" spans="1:17" hidden="1" x14ac:dyDescent="0.3">
      <c r="A4360" t="s">
        <v>8877</v>
      </c>
      <c r="B4360" t="s">
        <v>8878</v>
      </c>
      <c r="C4360" t="str">
        <f>IFERROR(VLOOKUP(Table1[[#This Row],[Ticker]],[1]!Table1[[Symbol]:[Industry]],2,FALSE),"-")</f>
        <v>-</v>
      </c>
      <c r="D4360" t="s">
        <v>75</v>
      </c>
      <c r="E4360">
        <v>10.2093075</v>
      </c>
      <c r="F4360">
        <v>14</v>
      </c>
      <c r="G4360">
        <v>-80.244914784520503</v>
      </c>
      <c r="H4360">
        <v>-4.77763193781536</v>
      </c>
      <c r="I4360">
        <v>-54.813261550613802</v>
      </c>
      <c r="J4360">
        <v>-1.0507150328489701</v>
      </c>
      <c r="K4360">
        <v>14.629188219778101</v>
      </c>
      <c r="L4360">
        <v>17.506855293979498</v>
      </c>
      <c r="M4360">
        <v>44.106863214007703</v>
      </c>
      <c r="N4360">
        <v>0</v>
      </c>
      <c r="O4360">
        <v>138.57142857142799</v>
      </c>
      <c r="P4360">
        <v>22.9148375768217</v>
      </c>
    </row>
    <row r="4361" spans="1:17" hidden="1" x14ac:dyDescent="0.3">
      <c r="A4361" t="s">
        <v>8879</v>
      </c>
      <c r="B4361" t="s">
        <v>8880</v>
      </c>
      <c r="C4361" t="str">
        <f>IFERROR(VLOOKUP(Table1[[#This Row],[Ticker]],[1]!Table1[[Symbol]:[Industry]],2,FALSE),"-")</f>
        <v>-</v>
      </c>
      <c r="D4361" t="s">
        <v>557</v>
      </c>
      <c r="E4361">
        <v>10.164</v>
      </c>
      <c r="F4361">
        <v>16.940000000000001</v>
      </c>
      <c r="G4361">
        <v>-6.7927704717594004</v>
      </c>
      <c r="H4361">
        <v>6.8223680621846201</v>
      </c>
      <c r="I4361">
        <v>-22.340989939403901</v>
      </c>
      <c r="J4361">
        <v>-13.268858714023599</v>
      </c>
      <c r="K4361">
        <v>17.426525909819802</v>
      </c>
      <c r="L4361">
        <v>15.3083399967537</v>
      </c>
      <c r="M4361">
        <v>30.466592975779999</v>
      </c>
      <c r="N4361">
        <v>2.9317145066156698</v>
      </c>
      <c r="O4361">
        <v>39.787485242030598</v>
      </c>
      <c r="P4361">
        <v>105.333333333333</v>
      </c>
      <c r="Q4361">
        <v>6.2133866537503003E-2</v>
      </c>
    </row>
    <row r="4362" spans="1:17" hidden="1" x14ac:dyDescent="0.3">
      <c r="A4362" t="s">
        <v>8881</v>
      </c>
      <c r="B4362" t="s">
        <v>8882</v>
      </c>
      <c r="C4362" t="str">
        <f>IFERROR(VLOOKUP(Table1[[#This Row],[Ticker]],[1]!Table1[[Symbol]:[Industry]],2,FALSE),"-")</f>
        <v>-</v>
      </c>
      <c r="D4362" t="s">
        <v>21</v>
      </c>
      <c r="E4362">
        <v>10.12810172</v>
      </c>
      <c r="F4362">
        <v>7.81</v>
      </c>
      <c r="G4362">
        <v>18.160607448178499</v>
      </c>
      <c r="H4362">
        <v>3.2223680621846298</v>
      </c>
      <c r="I4362">
        <v>7.0684588794936403</v>
      </c>
      <c r="J4362">
        <v>3.3492849671510201</v>
      </c>
      <c r="K4362">
        <v>7.4154315260987396</v>
      </c>
      <c r="L4362">
        <v>6.8378139546655303</v>
      </c>
      <c r="M4362">
        <v>54.162810829349198</v>
      </c>
      <c r="N4362">
        <v>2.0234764875179501</v>
      </c>
      <c r="O4362">
        <v>20.230473751600499</v>
      </c>
      <c r="P4362">
        <v>69.414316702819903</v>
      </c>
      <c r="Q4362">
        <v>1.7138284971855999E-2</v>
      </c>
    </row>
    <row r="4363" spans="1:17" hidden="1" x14ac:dyDescent="0.3">
      <c r="A4363" t="s">
        <v>8883</v>
      </c>
      <c r="B4363" t="s">
        <v>8884</v>
      </c>
      <c r="C4363" t="str">
        <f>IFERROR(VLOOKUP(Table1[[#This Row],[Ticker]],[1]!Table1[[Symbol]:[Industry]],2,FALSE),"-")</f>
        <v>-</v>
      </c>
      <c r="E4363">
        <v>10.105551200000001</v>
      </c>
      <c r="F4363">
        <v>28.19</v>
      </c>
      <c r="G4363">
        <v>172.00691088580501</v>
      </c>
      <c r="H4363">
        <v>-19.2459824211331</v>
      </c>
      <c r="I4363">
        <v>-41.608338748378799</v>
      </c>
      <c r="J4363">
        <v>-15.331965032848901</v>
      </c>
      <c r="K4363">
        <v>32.622965040441201</v>
      </c>
      <c r="L4363">
        <v>29.457348251987501</v>
      </c>
      <c r="M4363">
        <v>40.1891980368151</v>
      </c>
      <c r="N4363">
        <v>0.19281753234858101</v>
      </c>
      <c r="O4363">
        <v>64.420007094714407</v>
      </c>
      <c r="P4363">
        <v>211.14790286975699</v>
      </c>
    </row>
    <row r="4364" spans="1:17" hidden="1" x14ac:dyDescent="0.3">
      <c r="A4364" t="s">
        <v>8885</v>
      </c>
      <c r="B4364" t="s">
        <v>8886</v>
      </c>
      <c r="C4364" t="str">
        <f>IFERROR(VLOOKUP(Table1[[#This Row],[Ticker]],[1]!Table1[[Symbol]:[Industry]],2,FALSE),"-")</f>
        <v>-</v>
      </c>
      <c r="D4364" t="s">
        <v>422</v>
      </c>
      <c r="E4364">
        <v>10.095060999999999</v>
      </c>
      <c r="F4364">
        <v>15.58</v>
      </c>
      <c r="G4364">
        <v>9.1051230509747505</v>
      </c>
      <c r="H4364">
        <v>4.1765717532304203</v>
      </c>
      <c r="I4364">
        <v>10.1692642834946</v>
      </c>
      <c r="J4364">
        <v>-9.96500074713469</v>
      </c>
      <c r="K4364">
        <v>14.2060273146728</v>
      </c>
      <c r="L4364">
        <v>12.834114145447099</v>
      </c>
      <c r="M4364">
        <v>44.509468603989802</v>
      </c>
      <c r="N4364">
        <v>2.15333575242341</v>
      </c>
      <c r="O4364">
        <v>15.5327342747111</v>
      </c>
      <c r="P4364">
        <v>63.655462184873898</v>
      </c>
      <c r="Q4364">
        <v>5.1284793949290003E-2</v>
      </c>
    </row>
    <row r="4365" spans="1:17" hidden="1" x14ac:dyDescent="0.3">
      <c r="A4365" t="s">
        <v>8887</v>
      </c>
      <c r="B4365" t="s">
        <v>8888</v>
      </c>
      <c r="C4365" t="str">
        <f>IFERROR(VLOOKUP(Table1[[#This Row],[Ticker]],[1]!Table1[[Symbol]:[Industry]],2,FALSE),"-")</f>
        <v>-</v>
      </c>
      <c r="E4365">
        <v>10.080189000000001</v>
      </c>
      <c r="F4365">
        <v>33</v>
      </c>
      <c r="G4365">
        <v>-27.7471147895271</v>
      </c>
      <c r="H4365">
        <v>-4.77763193781536</v>
      </c>
      <c r="I4365">
        <v>-1.2648744538396901</v>
      </c>
      <c r="J4365">
        <v>-1.0507150328489701</v>
      </c>
      <c r="K4365">
        <v>32.482906846000802</v>
      </c>
      <c r="L4365">
        <v>32.202099334125698</v>
      </c>
      <c r="M4365">
        <v>84.7193819831745</v>
      </c>
      <c r="N4365">
        <v>0</v>
      </c>
      <c r="O4365">
        <v>7.5757575757575601</v>
      </c>
      <c r="P4365">
        <v>10</v>
      </c>
    </row>
    <row r="4366" spans="1:17" hidden="1" x14ac:dyDescent="0.3">
      <c r="A4366" t="s">
        <v>8889</v>
      </c>
      <c r="B4366" t="s">
        <v>8890</v>
      </c>
      <c r="C4366" t="str">
        <f>IFERROR(VLOOKUP(Table1[[#This Row],[Ticker]],[1]!Table1[[Symbol]:[Industry]],2,FALSE),"-")</f>
        <v>-</v>
      </c>
      <c r="E4366">
        <v>10.077975</v>
      </c>
      <c r="F4366">
        <v>4.2300000000000004</v>
      </c>
      <c r="G4366">
        <v>59.856352335258102</v>
      </c>
      <c r="H4366">
        <v>-7.9739789697788197</v>
      </c>
      <c r="I4366">
        <v>0.34462422689910099</v>
      </c>
      <c r="J4366">
        <v>1.3647439043491001</v>
      </c>
      <c r="K4366">
        <v>4.2678914306157196</v>
      </c>
      <c r="L4366">
        <v>3.9913505606970201</v>
      </c>
      <c r="M4366">
        <v>55.034430431912902</v>
      </c>
      <c r="N4366">
        <v>1.0611947749214099</v>
      </c>
      <c r="O4366">
        <v>42.080378250590897</v>
      </c>
      <c r="P4366">
        <v>106.34146341463401</v>
      </c>
      <c r="Q4366">
        <v>-2.0055412926917E-2</v>
      </c>
    </row>
    <row r="4367" spans="1:17" hidden="1" x14ac:dyDescent="0.3">
      <c r="A4367" t="s">
        <v>8891</v>
      </c>
      <c r="B4367" t="s">
        <v>8892</v>
      </c>
      <c r="C4367" t="str">
        <f>IFERROR(VLOOKUP(Table1[[#This Row],[Ticker]],[1]!Table1[[Symbol]:[Industry]],2,FALSE),"-")</f>
        <v>-</v>
      </c>
      <c r="E4367">
        <v>10.06536678</v>
      </c>
      <c r="F4367">
        <v>15.54</v>
      </c>
      <c r="G4367">
        <v>318.33003654578403</v>
      </c>
      <c r="H4367">
        <v>0.53798268012482697</v>
      </c>
      <c r="I4367">
        <v>103.079953132367</v>
      </c>
      <c r="J4367">
        <v>-8.7385426391390304</v>
      </c>
      <c r="K4367">
        <v>15.447807640631799</v>
      </c>
      <c r="L4367">
        <v>10.986763444138999</v>
      </c>
      <c r="M4367">
        <v>22.764856140479498</v>
      </c>
      <c r="N4367">
        <v>4.1913522766045902E-2</v>
      </c>
      <c r="O4367">
        <v>29.601029601029602</v>
      </c>
      <c r="P4367">
        <v>471.32352941176401</v>
      </c>
      <c r="Q4367">
        <v>8.3365367874737001E-2</v>
      </c>
    </row>
    <row r="4368" spans="1:17" hidden="1" x14ac:dyDescent="0.3">
      <c r="A4368" t="s">
        <v>8893</v>
      </c>
      <c r="B4368" t="s">
        <v>8894</v>
      </c>
      <c r="C4368" t="str">
        <f>IFERROR(VLOOKUP(Table1[[#This Row],[Ticker]],[1]!Table1[[Symbol]:[Industry]],2,FALSE),"-")</f>
        <v>-</v>
      </c>
      <c r="D4368" t="s">
        <v>1665</v>
      </c>
      <c r="E4368">
        <v>10.052268</v>
      </c>
      <c r="F4368">
        <v>20.05</v>
      </c>
      <c r="G4368">
        <v>-9.9746374299801008</v>
      </c>
      <c r="H4368">
        <v>-26.469096307431599</v>
      </c>
      <c r="I4368">
        <v>-48.608624453839603</v>
      </c>
      <c r="J4368">
        <v>-7.5927711076153201</v>
      </c>
      <c r="K4368">
        <v>24.367824176435199</v>
      </c>
      <c r="L4368">
        <v>23.755208135809902</v>
      </c>
      <c r="M4368">
        <v>23.939138562816598</v>
      </c>
      <c r="N4368">
        <v>0.22242165036077899</v>
      </c>
      <c r="O4368">
        <v>66.034912718204396</v>
      </c>
      <c r="P4368">
        <v>21.515151515151501</v>
      </c>
      <c r="Q4368">
        <v>0.117174132567662</v>
      </c>
    </row>
    <row r="4369" spans="1:17" hidden="1" x14ac:dyDescent="0.3">
      <c r="A4369" t="s">
        <v>8895</v>
      </c>
      <c r="B4369" t="s">
        <v>8896</v>
      </c>
      <c r="C4369" t="str">
        <f>IFERROR(VLOOKUP(Table1[[#This Row],[Ticker]],[1]!Table1[[Symbol]:[Industry]],2,FALSE),"-")</f>
        <v>-</v>
      </c>
      <c r="E4369">
        <v>10.044625</v>
      </c>
      <c r="F4369">
        <v>2.14</v>
      </c>
      <c r="G4369">
        <v>-3.3842491685012499</v>
      </c>
      <c r="H4369">
        <v>3.7330063600569798</v>
      </c>
      <c r="I4369">
        <v>-17.4052253310326</v>
      </c>
      <c r="J4369">
        <v>-1.5385199108977401</v>
      </c>
      <c r="K4369">
        <v>1.9452387115337899</v>
      </c>
      <c r="L4369">
        <v>1.9411587967380199</v>
      </c>
      <c r="M4369">
        <v>66.352689302686201</v>
      </c>
      <c r="N4369">
        <v>3.4674264919798801</v>
      </c>
      <c r="O4369">
        <v>23.8317757009345</v>
      </c>
      <c r="P4369">
        <v>55.072463768115902</v>
      </c>
      <c r="Q4369">
        <v>-6.5619767780771998E-2</v>
      </c>
    </row>
    <row r="4370" spans="1:17" hidden="1" x14ac:dyDescent="0.3">
      <c r="A4370" t="s">
        <v>8897</v>
      </c>
      <c r="B4370" t="s">
        <v>8898</v>
      </c>
      <c r="C4370" t="str">
        <f>IFERROR(VLOOKUP(Table1[[#This Row],[Ticker]],[1]!Table1[[Symbol]:[Industry]],2,FALSE),"-")</f>
        <v>-</v>
      </c>
      <c r="D4370" t="s">
        <v>557</v>
      </c>
      <c r="E4370">
        <v>9.9865999999999993</v>
      </c>
      <c r="F4370">
        <v>21.71</v>
      </c>
      <c r="G4370">
        <v>317.39126103557999</v>
      </c>
      <c r="H4370">
        <v>61.638596461883999</v>
      </c>
      <c r="I4370">
        <v>51.6008419752675</v>
      </c>
      <c r="J4370">
        <v>-8.7974872111080398</v>
      </c>
      <c r="K4370">
        <v>16.458933809366499</v>
      </c>
      <c r="L4370">
        <v>12.1995336389801</v>
      </c>
      <c r="M4370">
        <v>52.3418813645577</v>
      </c>
      <c r="N4370">
        <v>1.82800704884186</v>
      </c>
      <c r="O4370">
        <v>15.1543067710732</v>
      </c>
      <c r="P4370">
        <v>401.38568129330201</v>
      </c>
      <c r="Q4370">
        <v>7.2642035978385006E-2</v>
      </c>
    </row>
    <row r="4371" spans="1:17" hidden="1" x14ac:dyDescent="0.3">
      <c r="A4371" t="s">
        <v>8899</v>
      </c>
      <c r="B4371" t="s">
        <v>8900</v>
      </c>
      <c r="C4371" t="str">
        <f>IFERROR(VLOOKUP(Table1[[#This Row],[Ticker]],[1]!Table1[[Symbol]:[Industry]],2,FALSE),"-")</f>
        <v>-</v>
      </c>
      <c r="D4371" t="s">
        <v>140</v>
      </c>
      <c r="E4371">
        <v>9.9760069999999992</v>
      </c>
      <c r="F4371">
        <v>7.88</v>
      </c>
      <c r="G4371">
        <v>44.892807108554997</v>
      </c>
      <c r="H4371">
        <v>-3.75199091217433</v>
      </c>
      <c r="I4371">
        <v>-28.317506032787001</v>
      </c>
      <c r="J4371">
        <v>-2.5074007207952199E-2</v>
      </c>
      <c r="K4371">
        <v>8.0111804846639796</v>
      </c>
      <c r="L4371">
        <v>7.6862052394346199</v>
      </c>
      <c r="M4371">
        <v>58.6192805679053</v>
      </c>
      <c r="N4371">
        <v>0.77813602021393102</v>
      </c>
      <c r="O4371">
        <v>30.3299492385786</v>
      </c>
      <c r="P4371">
        <v>79.498861047836002</v>
      </c>
      <c r="Q4371">
        <v>5.7067371171887003E-2</v>
      </c>
    </row>
    <row r="4372" spans="1:17" hidden="1" x14ac:dyDescent="0.3">
      <c r="A4372" t="s">
        <v>8901</v>
      </c>
      <c r="B4372" t="s">
        <v>8902</v>
      </c>
      <c r="C4372" t="str">
        <f>IFERROR(VLOOKUP(Table1[[#This Row],[Ticker]],[1]!Table1[[Symbol]:[Industry]],2,FALSE),"-")</f>
        <v>-</v>
      </c>
      <c r="E4372">
        <v>9.9129481249999998</v>
      </c>
      <c r="F4372">
        <v>11.35</v>
      </c>
      <c r="G4372">
        <v>19.842857058604899</v>
      </c>
      <c r="H4372">
        <v>-26.728851450010399</v>
      </c>
      <c r="I4372">
        <v>-15.4842837365401</v>
      </c>
      <c r="J4372">
        <v>1.1089093802965599</v>
      </c>
      <c r="K4372">
        <v>10.676412660266999</v>
      </c>
      <c r="L4372">
        <v>10.4458964135186</v>
      </c>
      <c r="M4372">
        <v>51.574295920391897</v>
      </c>
      <c r="N4372">
        <v>2.1484440438519701</v>
      </c>
      <c r="O4372">
        <v>41.762114537444901</v>
      </c>
      <c r="P4372">
        <v>65.211062590975203</v>
      </c>
    </row>
    <row r="4373" spans="1:17" hidden="1" x14ac:dyDescent="0.3">
      <c r="A4373" t="s">
        <v>8903</v>
      </c>
      <c r="B4373" t="s">
        <v>8904</v>
      </c>
      <c r="C4373" t="str">
        <f>IFERROR(VLOOKUP(Table1[[#This Row],[Ticker]],[1]!Table1[[Symbol]:[Industry]],2,FALSE),"-")</f>
        <v>-</v>
      </c>
      <c r="D4373" t="s">
        <v>441</v>
      </c>
      <c r="E4373">
        <v>9.8729224999999996</v>
      </c>
      <c r="F4373">
        <v>21.85</v>
      </c>
      <c r="G4373">
        <v>51.540093317885002</v>
      </c>
      <c r="H4373">
        <v>-9.6434800505938796</v>
      </c>
      <c r="I4373">
        <v>-40.781003486097703</v>
      </c>
      <c r="J4373">
        <v>-18.9148689394057</v>
      </c>
      <c r="K4373">
        <v>22.234760209131402</v>
      </c>
      <c r="L4373">
        <v>20.512452049801801</v>
      </c>
      <c r="M4373">
        <v>41.680481555921602</v>
      </c>
      <c r="N4373">
        <v>2.4511394478888402</v>
      </c>
      <c r="O4373">
        <v>46.453089244851199</v>
      </c>
      <c r="P4373">
        <v>85.957446808510596</v>
      </c>
      <c r="Q4373">
        <v>5.4980342818101997E-2</v>
      </c>
    </row>
    <row r="4374" spans="1:17" hidden="1" x14ac:dyDescent="0.3">
      <c r="A4374" t="s">
        <v>8905</v>
      </c>
      <c r="B4374" t="s">
        <v>8906</v>
      </c>
      <c r="C4374" t="str">
        <f>IFERROR(VLOOKUP(Table1[[#This Row],[Ticker]],[1]!Table1[[Symbol]:[Industry]],2,FALSE),"-")</f>
        <v>-</v>
      </c>
      <c r="D4374" t="s">
        <v>49</v>
      </c>
      <c r="E4374">
        <v>9.8078699999999994</v>
      </c>
      <c r="F4374">
        <v>32.25</v>
      </c>
      <c r="G4374">
        <v>68.724249927339599</v>
      </c>
      <c r="H4374">
        <v>-3.5195674216863302</v>
      </c>
      <c r="I4374">
        <v>-12.941703722132299</v>
      </c>
      <c r="J4374">
        <v>11.0164038532631</v>
      </c>
      <c r="K4374">
        <v>31.948046416166601</v>
      </c>
      <c r="L4374">
        <v>30.183405262365099</v>
      </c>
      <c r="M4374">
        <v>65.617320840533594</v>
      </c>
      <c r="N4374">
        <v>1.8559159967418599</v>
      </c>
      <c r="O4374">
        <v>31.782945736434002</v>
      </c>
      <c r="P4374">
        <v>135.91806876371601</v>
      </c>
      <c r="Q4374">
        <v>7.9442662877711998E-2</v>
      </c>
    </row>
    <row r="4375" spans="1:17" hidden="1" x14ac:dyDescent="0.3">
      <c r="A4375" t="s">
        <v>8907</v>
      </c>
      <c r="B4375" t="s">
        <v>8908</v>
      </c>
      <c r="C4375" t="str">
        <f>IFERROR(VLOOKUP(Table1[[#This Row],[Ticker]],[1]!Table1[[Symbol]:[Industry]],2,FALSE),"-")</f>
        <v>-</v>
      </c>
      <c r="D4375" t="s">
        <v>557</v>
      </c>
      <c r="E4375">
        <v>9.7734000000000005</v>
      </c>
      <c r="F4375">
        <v>7.16</v>
      </c>
      <c r="G4375">
        <v>99.487269250186898</v>
      </c>
      <c r="H4375">
        <v>8.0841043965897708</v>
      </c>
      <c r="I4375">
        <v>-53.847071727295898</v>
      </c>
      <c r="J4375">
        <v>-2.0380210977290898</v>
      </c>
      <c r="K4375">
        <v>6.8093533133234203</v>
      </c>
      <c r="L4375">
        <v>7.6346986453215502</v>
      </c>
      <c r="M4375">
        <v>59.180141488853103</v>
      </c>
      <c r="N4375">
        <v>0.53081736084195796</v>
      </c>
      <c r="O4375">
        <v>77.653631284916202</v>
      </c>
      <c r="P4375">
        <v>125.15723270440201</v>
      </c>
      <c r="Q4375">
        <v>5.0893269485230999E-2</v>
      </c>
    </row>
    <row r="4376" spans="1:17" hidden="1" x14ac:dyDescent="0.3">
      <c r="A4376" t="s">
        <v>8909</v>
      </c>
      <c r="B4376" t="s">
        <v>8910</v>
      </c>
      <c r="C4376" t="str">
        <f>IFERROR(VLOOKUP(Table1[[#This Row],[Ticker]],[1]!Table1[[Symbol]:[Industry]],2,FALSE),"-")</f>
        <v>-</v>
      </c>
      <c r="D4376" t="s">
        <v>409</v>
      </c>
      <c r="E4376">
        <v>9.7112820000000006</v>
      </c>
      <c r="F4376">
        <v>20.65</v>
      </c>
      <c r="G4376">
        <v>-16.9857529278997</v>
      </c>
      <c r="H4376">
        <v>5.7279860397127296</v>
      </c>
      <c r="I4376">
        <v>-1.77388823962973</v>
      </c>
      <c r="J4376">
        <v>0.86638341274688102</v>
      </c>
      <c r="K4376">
        <v>18.807598770496799</v>
      </c>
      <c r="L4376">
        <v>18.236717402406601</v>
      </c>
      <c r="M4376">
        <v>60.680824975717698</v>
      </c>
      <c r="N4376">
        <v>2.4107908140004399</v>
      </c>
      <c r="O4376">
        <v>4.1162227602905501</v>
      </c>
      <c r="P4376">
        <v>55.2631578947368</v>
      </c>
      <c r="Q4376">
        <v>3.9007083513278001E-2</v>
      </c>
    </row>
    <row r="4377" spans="1:17" hidden="1" x14ac:dyDescent="0.3">
      <c r="A4377" t="s">
        <v>8911</v>
      </c>
      <c r="B4377" t="s">
        <v>8912</v>
      </c>
      <c r="C4377" t="str">
        <f>IFERROR(VLOOKUP(Table1[[#This Row],[Ticker]],[1]!Table1[[Symbol]:[Industry]],2,FALSE),"-")</f>
        <v>-</v>
      </c>
      <c r="D4377" t="s">
        <v>46</v>
      </c>
      <c r="E4377">
        <v>9.6772260200000009</v>
      </c>
      <c r="F4377">
        <v>0.77</v>
      </c>
      <c r="G4377">
        <v>-15.6699634542155</v>
      </c>
      <c r="H4377">
        <v>-15.6471971552066</v>
      </c>
      <c r="I4377">
        <v>-1.2648744538396799</v>
      </c>
      <c r="J4377">
        <v>-1.0507150328489701</v>
      </c>
      <c r="K4377">
        <v>0.79793391074491404</v>
      </c>
      <c r="L4377">
        <v>1.11445740870212</v>
      </c>
      <c r="M4377">
        <v>10.5714095468986</v>
      </c>
      <c r="N4377">
        <v>0.26878437542678202</v>
      </c>
      <c r="O4377">
        <v>25.974025974025899</v>
      </c>
      <c r="P4377">
        <v>39.999999999999901</v>
      </c>
      <c r="Q4377">
        <v>-4.9585189241780001E-3</v>
      </c>
    </row>
    <row r="4378" spans="1:17" hidden="1" x14ac:dyDescent="0.3">
      <c r="A4378" t="s">
        <v>8913</v>
      </c>
      <c r="B4378" t="s">
        <v>8914</v>
      </c>
      <c r="C4378" t="str">
        <f>IFERROR(VLOOKUP(Table1[[#This Row],[Ticker]],[1]!Table1[[Symbol]:[Industry]],2,FALSE),"-")</f>
        <v>-</v>
      </c>
      <c r="E4378">
        <v>9.6611200000000004</v>
      </c>
      <c r="F4378">
        <v>22.7</v>
      </c>
      <c r="G4378">
        <v>-29.366933151185201</v>
      </c>
      <c r="H4378">
        <v>2.5588166603154701</v>
      </c>
      <c r="I4378">
        <v>-27.034818795212601</v>
      </c>
      <c r="J4378">
        <v>-8.0547636158449301</v>
      </c>
      <c r="K4378">
        <v>21.514901633878502</v>
      </c>
      <c r="L4378">
        <v>26.006417759033599</v>
      </c>
      <c r="M4378">
        <v>45.013216813787103</v>
      </c>
      <c r="N4378">
        <v>2.30704099821746</v>
      </c>
      <c r="O4378">
        <v>204.83008181246001</v>
      </c>
      <c r="P4378">
        <v>30.911188004613599</v>
      </c>
      <c r="Q4378">
        <v>6.1055301413348001E-2</v>
      </c>
    </row>
    <row r="4379" spans="1:17" hidden="1" x14ac:dyDescent="0.3">
      <c r="A4379" t="s">
        <v>8915</v>
      </c>
      <c r="B4379" t="s">
        <v>8916</v>
      </c>
      <c r="C4379" t="str">
        <f>IFERROR(VLOOKUP(Table1[[#This Row],[Ticker]],[1]!Table1[[Symbol]:[Industry]],2,FALSE),"-")</f>
        <v>-</v>
      </c>
      <c r="D4379" t="s">
        <v>647</v>
      </c>
      <c r="E4379">
        <v>9.6378380000000003</v>
      </c>
      <c r="F4379">
        <v>22.6</v>
      </c>
      <c r="G4379">
        <v>-22.708687827791799</v>
      </c>
      <c r="H4379">
        <v>-4.77763193781536</v>
      </c>
      <c r="I4379">
        <v>29.107796353613701</v>
      </c>
      <c r="J4379">
        <v>-1.0507150328489701</v>
      </c>
      <c r="K4379">
        <v>21.866899800373702</v>
      </c>
      <c r="L4379">
        <v>19.635723844720701</v>
      </c>
      <c r="M4379">
        <v>99.9980964254393</v>
      </c>
      <c r="N4379">
        <v>0</v>
      </c>
      <c r="O4379">
        <v>0</v>
      </c>
      <c r="P4379">
        <v>40.372670807453403</v>
      </c>
    </row>
    <row r="4380" spans="1:17" hidden="1" x14ac:dyDescent="0.3">
      <c r="A4380" t="s">
        <v>8917</v>
      </c>
      <c r="B4380" t="s">
        <v>8918</v>
      </c>
      <c r="C4380" t="str">
        <f>IFERROR(VLOOKUP(Table1[[#This Row],[Ticker]],[1]!Table1[[Symbol]:[Industry]],2,FALSE),"-")</f>
        <v>-</v>
      </c>
      <c r="D4380" t="s">
        <v>1161</v>
      </c>
      <c r="E4380">
        <v>9.5831749799999901</v>
      </c>
      <c r="F4380">
        <v>8.4600000000000009</v>
      </c>
      <c r="G4380">
        <v>301.60276381851099</v>
      </c>
      <c r="H4380">
        <v>68.864219168824405</v>
      </c>
      <c r="I4380">
        <v>87.793949075572101</v>
      </c>
      <c r="J4380">
        <v>-8.5533945612519702</v>
      </c>
      <c r="K4380">
        <v>6.6799142567416903</v>
      </c>
      <c r="M4380">
        <v>41.770897471969697</v>
      </c>
      <c r="N4380">
        <v>0.33318686711196299</v>
      </c>
      <c r="O4380">
        <v>21.749408983451499</v>
      </c>
      <c r="P4380">
        <v>347.61904761904702</v>
      </c>
    </row>
    <row r="4381" spans="1:17" hidden="1" x14ac:dyDescent="0.3">
      <c r="A4381" t="s">
        <v>8919</v>
      </c>
      <c r="B4381" t="s">
        <v>8920</v>
      </c>
      <c r="C4381" t="str">
        <f>IFERROR(VLOOKUP(Table1[[#This Row],[Ticker]],[1]!Table1[[Symbol]:[Industry]],2,FALSE),"-")</f>
        <v>-</v>
      </c>
      <c r="E4381">
        <v>9.5605394520000004</v>
      </c>
      <c r="F4381">
        <v>6.42</v>
      </c>
      <c r="G4381">
        <v>-23.440664091158201</v>
      </c>
      <c r="H4381">
        <v>-13.5844501196335</v>
      </c>
      <c r="I4381">
        <v>-53.007161205200802</v>
      </c>
      <c r="J4381">
        <v>-1.0507150328489701</v>
      </c>
      <c r="K4381">
        <v>7.0057877659402399</v>
      </c>
      <c r="L4381">
        <v>7.84683245097421</v>
      </c>
      <c r="M4381">
        <v>1.3196024510999999E-5</v>
      </c>
      <c r="N4381">
        <v>0</v>
      </c>
      <c r="O4381">
        <v>71.651090342679097</v>
      </c>
      <c r="P4381">
        <v>2.2292993630573101</v>
      </c>
    </row>
    <row r="4382" spans="1:17" hidden="1" x14ac:dyDescent="0.3">
      <c r="A4382" t="s">
        <v>8921</v>
      </c>
      <c r="B4382" t="s">
        <v>8922</v>
      </c>
      <c r="C4382" t="str">
        <f>IFERROR(VLOOKUP(Table1[[#This Row],[Ticker]],[1]!Table1[[Symbol]:[Industry]],2,FALSE),"-")</f>
        <v>-</v>
      </c>
      <c r="D4382" t="s">
        <v>550</v>
      </c>
      <c r="E4382">
        <v>9.5108599999999992</v>
      </c>
      <c r="F4382">
        <v>34.14</v>
      </c>
      <c r="G4382">
        <v>45.030036545784398</v>
      </c>
      <c r="H4382">
        <v>-4.77763193781536</v>
      </c>
      <c r="I4382">
        <v>51.306554117588803</v>
      </c>
      <c r="J4382">
        <v>-1.0507150328489701</v>
      </c>
      <c r="K4382">
        <v>30.036007000588899</v>
      </c>
      <c r="L4382">
        <v>24.0970426001962</v>
      </c>
      <c r="M4382">
        <v>100</v>
      </c>
      <c r="N4382">
        <v>0</v>
      </c>
      <c r="O4382">
        <v>0</v>
      </c>
      <c r="P4382">
        <v>70.7</v>
      </c>
    </row>
    <row r="4383" spans="1:17" hidden="1" x14ac:dyDescent="0.3">
      <c r="A4383" t="s">
        <v>8923</v>
      </c>
      <c r="B4383" t="s">
        <v>8924</v>
      </c>
      <c r="C4383" t="str">
        <f>IFERROR(VLOOKUP(Table1[[#This Row],[Ticker]],[1]!Table1[[Symbol]:[Industry]],2,FALSE),"-")</f>
        <v>-</v>
      </c>
      <c r="D4383" t="s">
        <v>713</v>
      </c>
      <c r="E4383">
        <v>9.5089231049999992</v>
      </c>
      <c r="F4383">
        <v>120.17</v>
      </c>
      <c r="G4383">
        <v>-3.5956034379619801</v>
      </c>
      <c r="H4383">
        <v>-5.2183152176500998E-2</v>
      </c>
      <c r="I4383">
        <v>-3.3439045391562501</v>
      </c>
      <c r="J4383">
        <v>1.0512067241860199</v>
      </c>
      <c r="K4383">
        <v>113.191646845603</v>
      </c>
      <c r="L4383">
        <v>108.06250249513801</v>
      </c>
      <c r="M4383">
        <v>45.884931757483201</v>
      </c>
      <c r="N4383">
        <v>1.18939973684608</v>
      </c>
      <c r="O4383">
        <v>0.26628942331696698</v>
      </c>
      <c r="P4383">
        <v>26.096537250787001</v>
      </c>
    </row>
    <row r="4384" spans="1:17" hidden="1" x14ac:dyDescent="0.3">
      <c r="A4384" t="s">
        <v>8925</v>
      </c>
      <c r="B4384" t="s">
        <v>8926</v>
      </c>
      <c r="C4384" t="str">
        <f>IFERROR(VLOOKUP(Table1[[#This Row],[Ticker]],[1]!Table1[[Symbol]:[Industry]],2,FALSE),"-")</f>
        <v>-</v>
      </c>
      <c r="D4384" t="s">
        <v>409</v>
      </c>
      <c r="E4384">
        <v>9.501163</v>
      </c>
      <c r="F4384">
        <v>37.340000000000003</v>
      </c>
      <c r="G4384">
        <v>30.238178508206101</v>
      </c>
      <c r="H4384">
        <v>-7.3255771432948098</v>
      </c>
      <c r="I4384">
        <v>42.0821481334293</v>
      </c>
      <c r="J4384">
        <v>-9.0672653302371309</v>
      </c>
      <c r="K4384">
        <v>33.692019169815197</v>
      </c>
      <c r="L4384">
        <v>27.345890457603101</v>
      </c>
      <c r="M4384">
        <v>49.948784650278</v>
      </c>
      <c r="N4384">
        <v>0.46652016017949399</v>
      </c>
      <c r="O4384">
        <v>19.014461703267202</v>
      </c>
      <c r="P4384">
        <v>96.526315789473699</v>
      </c>
      <c r="Q4384">
        <v>9.0836772713297001E-2</v>
      </c>
    </row>
    <row r="4385" spans="1:17" hidden="1" x14ac:dyDescent="0.3">
      <c r="A4385" t="s">
        <v>8927</v>
      </c>
      <c r="B4385" t="s">
        <v>8928</v>
      </c>
      <c r="C4385" t="str">
        <f>IFERROR(VLOOKUP(Table1[[#This Row],[Ticker]],[1]!Table1[[Symbol]:[Industry]],2,FALSE),"-")</f>
        <v>-</v>
      </c>
      <c r="D4385" t="s">
        <v>62</v>
      </c>
      <c r="E4385">
        <v>9.4695</v>
      </c>
      <c r="F4385">
        <v>63.13</v>
      </c>
      <c r="G4385">
        <v>60.061133927367202</v>
      </c>
      <c r="H4385">
        <v>-12.269939630123</v>
      </c>
      <c r="I4385">
        <v>-28.5039934889734</v>
      </c>
      <c r="J4385">
        <v>-9.8755823565790699</v>
      </c>
      <c r="K4385">
        <v>67.973079670735899</v>
      </c>
      <c r="L4385">
        <v>62.922212732657599</v>
      </c>
      <c r="M4385">
        <v>49.153861173167499</v>
      </c>
      <c r="N4385">
        <v>1.6968887384204701</v>
      </c>
      <c r="O4385">
        <v>37.810866466022397</v>
      </c>
      <c r="P4385">
        <v>132.351858667648</v>
      </c>
      <c r="Q4385">
        <v>7.0371639579464004E-2</v>
      </c>
    </row>
    <row r="4386" spans="1:17" hidden="1" x14ac:dyDescent="0.3">
      <c r="A4386" t="s">
        <v>8929</v>
      </c>
      <c r="B4386" t="s">
        <v>8930</v>
      </c>
      <c r="C4386" t="str">
        <f>IFERROR(VLOOKUP(Table1[[#This Row],[Ticker]],[1]!Table1[[Symbol]:[Industry]],2,FALSE),"-")</f>
        <v>-</v>
      </c>
      <c r="D4386" t="s">
        <v>21</v>
      </c>
      <c r="E4386">
        <v>9.4538700000000002</v>
      </c>
      <c r="F4386">
        <v>9</v>
      </c>
      <c r="G4386">
        <v>-57.332833613668797</v>
      </c>
      <c r="H4386">
        <v>19.872228006162199</v>
      </c>
      <c r="I4386">
        <v>-26.9952115324913</v>
      </c>
      <c r="J4386">
        <v>0.77994858271166301</v>
      </c>
      <c r="K4386">
        <v>8.3260094869530707</v>
      </c>
      <c r="L4386">
        <v>8.6041991539701694</v>
      </c>
      <c r="M4386">
        <v>67.010276127321703</v>
      </c>
      <c r="N4386">
        <v>1.2413368038778501</v>
      </c>
      <c r="O4386">
        <v>47.2222222222222</v>
      </c>
      <c r="P4386">
        <v>81.086519114688102</v>
      </c>
    </row>
    <row r="4387" spans="1:17" hidden="1" x14ac:dyDescent="0.3">
      <c r="A4387" t="s">
        <v>8931</v>
      </c>
      <c r="B4387" t="s">
        <v>8932</v>
      </c>
      <c r="C4387" t="str">
        <f>IFERROR(VLOOKUP(Table1[[#This Row],[Ticker]],[1]!Table1[[Symbol]:[Industry]],2,FALSE),"-")</f>
        <v>-</v>
      </c>
      <c r="E4387">
        <v>9.4245059999999992</v>
      </c>
      <c r="F4387">
        <v>28.7</v>
      </c>
      <c r="G4387">
        <v>-4.1627661637837097</v>
      </c>
      <c r="H4387">
        <v>22.7779236177401</v>
      </c>
      <c r="I4387">
        <v>10.2423228365921</v>
      </c>
      <c r="J4387">
        <v>9.1643387305918793</v>
      </c>
      <c r="M4387">
        <v>100</v>
      </c>
      <c r="O4387">
        <v>0</v>
      </c>
      <c r="P4387">
        <v>27.5555555555555</v>
      </c>
    </row>
    <row r="4388" spans="1:17" hidden="1" x14ac:dyDescent="0.3">
      <c r="A4388" t="s">
        <v>8933</v>
      </c>
      <c r="B4388" t="s">
        <v>8934</v>
      </c>
      <c r="C4388" t="str">
        <f>IFERROR(VLOOKUP(Table1[[#This Row],[Ticker]],[1]!Table1[[Symbol]:[Industry]],2,FALSE),"-")</f>
        <v>-</v>
      </c>
      <c r="D4388" t="s">
        <v>647</v>
      </c>
      <c r="E4388">
        <v>9.3861989999999995</v>
      </c>
      <c r="F4388">
        <v>3</v>
      </c>
      <c r="G4388">
        <v>-31.330340812706101</v>
      </c>
      <c r="H4388">
        <v>10.7779236177401</v>
      </c>
      <c r="I4388">
        <v>-29.0730936319218</v>
      </c>
      <c r="J4388">
        <v>-6.2178882851286099</v>
      </c>
      <c r="K4388">
        <v>2.8315404551676702</v>
      </c>
      <c r="L4388">
        <v>3.0273698262969999</v>
      </c>
      <c r="M4388">
        <v>53.630021336823297</v>
      </c>
      <c r="N4388">
        <v>2.4782656294693699</v>
      </c>
      <c r="O4388">
        <v>28</v>
      </c>
      <c r="P4388">
        <v>27.659574468085001</v>
      </c>
      <c r="Q4388">
        <v>7.6379094365778999E-2</v>
      </c>
    </row>
    <row r="4389" spans="1:17" hidden="1" x14ac:dyDescent="0.3">
      <c r="A4389" t="s">
        <v>8935</v>
      </c>
      <c r="B4389" t="s">
        <v>8936</v>
      </c>
      <c r="C4389" t="str">
        <f>IFERROR(VLOOKUP(Table1[[#This Row],[Ticker]],[1]!Table1[[Symbol]:[Industry]],2,FALSE),"-")</f>
        <v>-</v>
      </c>
      <c r="D4389" t="s">
        <v>557</v>
      </c>
      <c r="E4389">
        <v>9.3581280000000007</v>
      </c>
      <c r="F4389">
        <v>9.36</v>
      </c>
      <c r="G4389">
        <v>26.773033288455402</v>
      </c>
      <c r="H4389">
        <v>-11.4903663899377</v>
      </c>
      <c r="I4389">
        <v>-49.113480031528901</v>
      </c>
      <c r="J4389">
        <v>-7.3007150328489798</v>
      </c>
      <c r="K4389">
        <v>10.0749695617474</v>
      </c>
      <c r="L4389">
        <v>9.6598118365646304</v>
      </c>
      <c r="M4389">
        <v>27.323213082321999</v>
      </c>
      <c r="N4389">
        <v>1.26009935583505</v>
      </c>
      <c r="O4389">
        <v>68.910256410256395</v>
      </c>
      <c r="P4389">
        <v>66.548042704626297</v>
      </c>
      <c r="Q4389">
        <v>0.103061052619478</v>
      </c>
    </row>
    <row r="4390" spans="1:17" hidden="1" x14ac:dyDescent="0.3">
      <c r="A4390" t="s">
        <v>8937</v>
      </c>
      <c r="B4390" t="s">
        <v>8938</v>
      </c>
      <c r="C4390" t="str">
        <f>IFERROR(VLOOKUP(Table1[[#This Row],[Ticker]],[1]!Table1[[Symbol]:[Industry]],2,FALSE),"-")</f>
        <v>-</v>
      </c>
      <c r="E4390">
        <v>9.2779708549999995</v>
      </c>
      <c r="F4390">
        <v>1.31</v>
      </c>
      <c r="G4390">
        <v>-12.7389289714569</v>
      </c>
      <c r="H4390">
        <v>-2.5388259676660998</v>
      </c>
      <c r="I4390">
        <v>-13.5036804239889</v>
      </c>
      <c r="J4390">
        <v>-18.520594550921199</v>
      </c>
      <c r="K4390">
        <v>1.4022980277828201</v>
      </c>
      <c r="L4390">
        <v>1.36859072610545</v>
      </c>
      <c r="M4390">
        <v>35.173721409550602</v>
      </c>
      <c r="N4390">
        <v>1.4683345843420399</v>
      </c>
      <c r="O4390">
        <v>94.656488549618302</v>
      </c>
      <c r="P4390">
        <v>59.756097560975597</v>
      </c>
      <c r="Q4390">
        <v>1.5720136323941002E-2</v>
      </c>
    </row>
    <row r="4391" spans="1:17" hidden="1" x14ac:dyDescent="0.3">
      <c r="A4391" t="s">
        <v>8939</v>
      </c>
      <c r="B4391" t="s">
        <v>8940</v>
      </c>
      <c r="C4391" t="str">
        <f>IFERROR(VLOOKUP(Table1[[#This Row],[Ticker]],[1]!Table1[[Symbol]:[Industry]],2,FALSE),"-")</f>
        <v>-</v>
      </c>
      <c r="E4391">
        <v>9.2302265999999999</v>
      </c>
      <c r="F4391">
        <v>2.66</v>
      </c>
      <c r="G4391">
        <v>31.726486249926399</v>
      </c>
      <c r="H4391">
        <v>-1.3160934762769001</v>
      </c>
      <c r="I4391">
        <v>-4.4375652168919002</v>
      </c>
      <c r="J4391">
        <v>3.21285085862388</v>
      </c>
      <c r="K4391">
        <v>2.5493700366254801</v>
      </c>
      <c r="L4391">
        <v>2.3822988299815502</v>
      </c>
      <c r="M4391">
        <v>63.604384692706802</v>
      </c>
      <c r="N4391">
        <v>1.6954977496700001</v>
      </c>
      <c r="O4391">
        <v>13.533834586466099</v>
      </c>
      <c r="P4391">
        <v>71.612903225806406</v>
      </c>
      <c r="Q4391">
        <v>5.5234597501187997E-2</v>
      </c>
    </row>
    <row r="4392" spans="1:17" hidden="1" x14ac:dyDescent="0.3">
      <c r="A4392" t="s">
        <v>8941</v>
      </c>
      <c r="B4392" t="s">
        <v>8942</v>
      </c>
      <c r="C4392" t="str">
        <f>IFERROR(VLOOKUP(Table1[[#This Row],[Ticker]],[1]!Table1[[Symbol]:[Industry]],2,FALSE),"-")</f>
        <v>-</v>
      </c>
      <c r="D4392" t="s">
        <v>647</v>
      </c>
      <c r="E4392">
        <v>9.2231456000000005</v>
      </c>
      <c r="F4392">
        <v>20.079999999999998</v>
      </c>
      <c r="G4392">
        <v>2.30964138963403</v>
      </c>
      <c r="H4392">
        <v>15.0386410280639</v>
      </c>
      <c r="I4392">
        <v>-26.180128691127798</v>
      </c>
      <c r="J4392">
        <v>13.074284967151</v>
      </c>
      <c r="K4392">
        <v>16.252074697582</v>
      </c>
      <c r="L4392">
        <v>17.430144727757899</v>
      </c>
      <c r="M4392">
        <v>91.978300066000998</v>
      </c>
      <c r="N4392">
        <v>2.1551100788890101</v>
      </c>
      <c r="O4392">
        <v>49.153386454183199</v>
      </c>
      <c r="P4392">
        <v>57.366771159874602</v>
      </c>
      <c r="Q4392">
        <v>-2.4332906948276001E-2</v>
      </c>
    </row>
    <row r="4393" spans="1:17" hidden="1" x14ac:dyDescent="0.3">
      <c r="A4393" t="s">
        <v>8943</v>
      </c>
      <c r="B4393" t="s">
        <v>8944</v>
      </c>
      <c r="C4393" t="str">
        <f>IFERROR(VLOOKUP(Table1[[#This Row],[Ticker]],[1]!Table1[[Symbol]:[Industry]],2,FALSE),"-")</f>
        <v>-</v>
      </c>
      <c r="D4393" t="s">
        <v>476</v>
      </c>
      <c r="E4393">
        <v>9.18</v>
      </c>
      <c r="F4393">
        <v>6.8</v>
      </c>
      <c r="G4393">
        <v>74.930637146384996</v>
      </c>
      <c r="H4393">
        <v>-10.4406153632297</v>
      </c>
      <c r="I4393">
        <v>-27.106458612255501</v>
      </c>
      <c r="J4393">
        <v>3.5434656715920498</v>
      </c>
      <c r="K4393">
        <v>7.4282204875581499</v>
      </c>
      <c r="L4393">
        <v>7.9259070673393897</v>
      </c>
      <c r="M4393">
        <v>52.706871566811699</v>
      </c>
      <c r="N4393">
        <v>0.140253293610833</v>
      </c>
      <c r="O4393">
        <v>168.38235294117601</v>
      </c>
      <c r="P4393">
        <v>166.666666666666</v>
      </c>
      <c r="Q4393">
        <v>9.9929064120243993E-2</v>
      </c>
    </row>
    <row r="4394" spans="1:17" hidden="1" x14ac:dyDescent="0.3">
      <c r="A4394" t="s">
        <v>8945</v>
      </c>
      <c r="B4394" t="s">
        <v>8946</v>
      </c>
      <c r="C4394" t="str">
        <f>IFERROR(VLOOKUP(Table1[[#This Row],[Ticker]],[1]!Table1[[Symbol]:[Industry]],2,FALSE),"-")</f>
        <v>-</v>
      </c>
      <c r="D4394" t="s">
        <v>1391</v>
      </c>
      <c r="E4394">
        <v>9.1747669999999992</v>
      </c>
      <c r="F4394">
        <v>1.4</v>
      </c>
      <c r="G4394">
        <v>39.035918898725598</v>
      </c>
      <c r="H4394">
        <v>-19.592446752630099</v>
      </c>
      <c r="I4394">
        <v>-31.264874453839699</v>
      </c>
      <c r="J4394">
        <v>-6.5301670876435001</v>
      </c>
      <c r="K4394">
        <v>1.81390802733462</v>
      </c>
      <c r="L4394">
        <v>1.5966090046936201</v>
      </c>
      <c r="M4394">
        <v>20.885807596746002</v>
      </c>
      <c r="N4394">
        <v>1.40913716426105</v>
      </c>
      <c r="O4394">
        <v>78.571428571428498</v>
      </c>
      <c r="Q4394">
        <v>2.1096439280468001E-2</v>
      </c>
    </row>
    <row r="4395" spans="1:17" hidden="1" x14ac:dyDescent="0.3">
      <c r="A4395" t="s">
        <v>8947</v>
      </c>
      <c r="B4395" t="s">
        <v>8948</v>
      </c>
      <c r="C4395" t="str">
        <f>IFERROR(VLOOKUP(Table1[[#This Row],[Ticker]],[1]!Table1[[Symbol]:[Industry]],2,FALSE),"-")</f>
        <v>-</v>
      </c>
      <c r="E4395">
        <v>9.1696172229999995</v>
      </c>
      <c r="F4395">
        <v>11.57</v>
      </c>
      <c r="G4395">
        <v>3.12814975333163</v>
      </c>
      <c r="H4395">
        <v>2.6504089164093401</v>
      </c>
      <c r="I4395">
        <v>-19.657590209975801</v>
      </c>
      <c r="J4395">
        <v>-11.151725133858999</v>
      </c>
      <c r="K4395">
        <v>10.9312832380469</v>
      </c>
      <c r="L4395">
        <v>11.0989418347674</v>
      </c>
      <c r="M4395">
        <v>57.693460125306899</v>
      </c>
      <c r="N4395">
        <v>2.9716148830072799</v>
      </c>
      <c r="O4395">
        <v>85.393258426966199</v>
      </c>
      <c r="P4395">
        <v>42.214583333333302</v>
      </c>
      <c r="Q4395">
        <v>3.0906755150654001E-2</v>
      </c>
    </row>
    <row r="4396" spans="1:17" hidden="1" x14ac:dyDescent="0.3">
      <c r="A4396" t="s">
        <v>8949</v>
      </c>
      <c r="B4396" t="s">
        <v>8950</v>
      </c>
      <c r="C4396" t="str">
        <f>IFERROR(VLOOKUP(Table1[[#This Row],[Ticker]],[1]!Table1[[Symbol]:[Industry]],2,FALSE),"-")</f>
        <v>-</v>
      </c>
      <c r="E4396">
        <v>9.1401749999999993</v>
      </c>
      <c r="F4396">
        <v>29.7</v>
      </c>
      <c r="G4396">
        <v>72.330036545784395</v>
      </c>
      <c r="H4396">
        <v>-21.577631937815301</v>
      </c>
      <c r="I4396">
        <v>-37.985821900175701</v>
      </c>
      <c r="J4396">
        <v>-13.851162210042901</v>
      </c>
      <c r="K4396">
        <v>37.0356142094044</v>
      </c>
      <c r="L4396">
        <v>35.536708927161797</v>
      </c>
      <c r="M4396">
        <v>24.700287680188701</v>
      </c>
      <c r="N4396">
        <v>0.682194995908875</v>
      </c>
      <c r="O4396">
        <v>72.020202020202007</v>
      </c>
      <c r="P4396">
        <v>132.941176470588</v>
      </c>
      <c r="Q4396">
        <v>4.0822745378758997E-2</v>
      </c>
    </row>
    <row r="4397" spans="1:17" hidden="1" x14ac:dyDescent="0.3">
      <c r="A4397" t="s">
        <v>8951</v>
      </c>
      <c r="B4397" t="s">
        <v>8952</v>
      </c>
      <c r="C4397" t="str">
        <f>IFERROR(VLOOKUP(Table1[[#This Row],[Ticker]],[1]!Table1[[Symbol]:[Industry]],2,FALSE),"-")</f>
        <v>-</v>
      </c>
      <c r="D4397" t="s">
        <v>114</v>
      </c>
      <c r="E4397">
        <v>9.0909700000000004</v>
      </c>
      <c r="F4397">
        <v>0.49</v>
      </c>
      <c r="G4397">
        <v>-25.669963454215502</v>
      </c>
      <c r="H4397">
        <v>-4.77763193781536</v>
      </c>
      <c r="I4397">
        <v>-20.524133713098902</v>
      </c>
      <c r="J4397">
        <v>-1.0507150328489701</v>
      </c>
      <c r="K4397">
        <v>0.49099817365510201</v>
      </c>
      <c r="L4397">
        <v>0.52083694194047703</v>
      </c>
      <c r="M4397">
        <v>42.892589935559599</v>
      </c>
      <c r="N4397">
        <v>1.3975002154408001</v>
      </c>
      <c r="O4397">
        <v>24.4897959183673</v>
      </c>
      <c r="P4397">
        <v>0</v>
      </c>
      <c r="Q4397">
        <v>-0.18198767309697</v>
      </c>
    </row>
    <row r="4398" spans="1:17" hidden="1" x14ac:dyDescent="0.3">
      <c r="A4398" t="s">
        <v>8953</v>
      </c>
      <c r="B4398" t="s">
        <v>8954</v>
      </c>
      <c r="C4398" t="str">
        <f>IFERROR(VLOOKUP(Table1[[#This Row],[Ticker]],[1]!Table1[[Symbol]:[Industry]],2,FALSE),"-")</f>
        <v>-</v>
      </c>
      <c r="E4398">
        <v>9.0800426000000005</v>
      </c>
      <c r="F4398">
        <v>29.98</v>
      </c>
      <c r="G4398">
        <v>-25.936097852086402</v>
      </c>
      <c r="H4398">
        <v>-4.77763193781536</v>
      </c>
      <c r="I4398">
        <v>-6.2928856583214801</v>
      </c>
      <c r="J4398">
        <v>-1.0507150328489701</v>
      </c>
      <c r="K4398">
        <v>29.736210614133299</v>
      </c>
      <c r="L4398">
        <v>29.607504349912698</v>
      </c>
      <c r="M4398">
        <v>99.999999998127706</v>
      </c>
      <c r="N4398">
        <v>0</v>
      </c>
      <c r="O4398">
        <v>0.26684456304202298</v>
      </c>
      <c r="P4398">
        <v>4.97198879551821</v>
      </c>
    </row>
    <row r="4399" spans="1:17" hidden="1" x14ac:dyDescent="0.3">
      <c r="A4399" t="s">
        <v>8955</v>
      </c>
      <c r="B4399" t="s">
        <v>8956</v>
      </c>
      <c r="C4399" t="str">
        <f>IFERROR(VLOOKUP(Table1[[#This Row],[Ticker]],[1]!Table1[[Symbol]:[Industry]],2,FALSE),"-")</f>
        <v>-</v>
      </c>
      <c r="D4399" t="s">
        <v>710</v>
      </c>
      <c r="E4399">
        <v>9.0786002000000003</v>
      </c>
      <c r="F4399">
        <v>5.63</v>
      </c>
      <c r="G4399">
        <v>29.854898424237401</v>
      </c>
      <c r="H4399">
        <v>20.983492183964501</v>
      </c>
      <c r="I4399">
        <v>23.10266731227</v>
      </c>
      <c r="J4399">
        <v>16.198193264094201</v>
      </c>
      <c r="K4399">
        <v>4.65177260150445</v>
      </c>
      <c r="L4399">
        <v>4.4371775847382304</v>
      </c>
      <c r="M4399">
        <v>94.004900310503203</v>
      </c>
      <c r="N4399">
        <v>1.9444094527382201</v>
      </c>
      <c r="O4399">
        <v>37.477797513321498</v>
      </c>
      <c r="P4399">
        <v>101.071428571428</v>
      </c>
      <c r="Q4399">
        <v>0.11414578280233199</v>
      </c>
    </row>
    <row r="4400" spans="1:17" hidden="1" x14ac:dyDescent="0.3">
      <c r="A4400" t="s">
        <v>8957</v>
      </c>
      <c r="B4400" t="s">
        <v>8958</v>
      </c>
      <c r="C4400" t="str">
        <f>IFERROR(VLOOKUP(Table1[[#This Row],[Ticker]],[1]!Table1[[Symbol]:[Industry]],2,FALSE),"-")</f>
        <v>-</v>
      </c>
      <c r="D4400" t="s">
        <v>1665</v>
      </c>
      <c r="E4400">
        <v>9.0651139999999995</v>
      </c>
      <c r="F4400">
        <v>10.029999999999999</v>
      </c>
      <c r="G4400">
        <v>-4.7287869836273098</v>
      </c>
      <c r="H4400">
        <v>-1.23072118266661</v>
      </c>
      <c r="I4400">
        <v>-46.4715928000929</v>
      </c>
      <c r="J4400">
        <v>0.63467822557799103</v>
      </c>
      <c r="K4400">
        <v>9.1707497775229694</v>
      </c>
      <c r="L4400">
        <v>10.0057643772977</v>
      </c>
      <c r="M4400">
        <v>86.070659846783201</v>
      </c>
      <c r="N4400">
        <v>0.44356111873312198</v>
      </c>
      <c r="O4400">
        <v>60.518444666001997</v>
      </c>
      <c r="P4400">
        <v>48.372781065088702</v>
      </c>
      <c r="Q4400">
        <v>-6.7594537954594996E-2</v>
      </c>
    </row>
    <row r="4401" spans="1:17" hidden="1" x14ac:dyDescent="0.3">
      <c r="A4401" t="s">
        <v>8959</v>
      </c>
      <c r="B4401" t="s">
        <v>8960</v>
      </c>
      <c r="C4401" t="str">
        <f>IFERROR(VLOOKUP(Table1[[#This Row],[Ticker]],[1]!Table1[[Symbol]:[Industry]],2,FALSE),"-")</f>
        <v>-</v>
      </c>
      <c r="D4401" t="s">
        <v>422</v>
      </c>
      <c r="E4401">
        <v>9.0648</v>
      </c>
      <c r="F4401">
        <v>30</v>
      </c>
      <c r="G4401">
        <v>43.821561969513198</v>
      </c>
      <c r="H4401">
        <v>-1.8616799652596101</v>
      </c>
      <c r="I4401">
        <v>-21.174784363749598</v>
      </c>
      <c r="J4401">
        <v>-0.37957409325166502</v>
      </c>
      <c r="K4401">
        <v>29.238494010605699</v>
      </c>
      <c r="L4401">
        <v>28.424101460947501</v>
      </c>
      <c r="M4401">
        <v>51.991674078640003</v>
      </c>
      <c r="N4401">
        <v>0.79751471550032704</v>
      </c>
      <c r="O4401">
        <v>31.6666666666666</v>
      </c>
      <c r="P4401">
        <v>82.815356489945103</v>
      </c>
      <c r="Q4401">
        <v>9.7137606369432999E-2</v>
      </c>
    </row>
    <row r="4402" spans="1:17" hidden="1" x14ac:dyDescent="0.3">
      <c r="A4402" t="s">
        <v>8961</v>
      </c>
      <c r="B4402" t="s">
        <v>8962</v>
      </c>
      <c r="C4402" t="str">
        <f>IFERROR(VLOOKUP(Table1[[#This Row],[Ticker]],[1]!Table1[[Symbol]:[Industry]],2,FALSE),"-")</f>
        <v>-</v>
      </c>
      <c r="D4402" t="s">
        <v>5374</v>
      </c>
      <c r="E4402">
        <v>9.0452914549999992</v>
      </c>
      <c r="F4402">
        <v>5.77</v>
      </c>
      <c r="G4402">
        <v>31.9803097698281</v>
      </c>
      <c r="H4402">
        <v>15.3097043067261</v>
      </c>
      <c r="I4402">
        <v>20.1702052728117</v>
      </c>
      <c r="J4402">
        <v>6.3711599671510104</v>
      </c>
      <c r="K4402">
        <v>4.5931048870269304</v>
      </c>
      <c r="L4402">
        <v>4.3977865652922503</v>
      </c>
      <c r="M4402">
        <v>85.253074892661004</v>
      </c>
      <c r="N4402">
        <v>1.7027675515460801</v>
      </c>
      <c r="O4402">
        <v>11.0918544194107</v>
      </c>
      <c r="P4402">
        <v>101.74825174825099</v>
      </c>
      <c r="Q4402">
        <v>-2.0692221229912999E-2</v>
      </c>
    </row>
    <row r="4403" spans="1:17" hidden="1" x14ac:dyDescent="0.3">
      <c r="A4403" t="s">
        <v>8963</v>
      </c>
      <c r="B4403" t="s">
        <v>8964</v>
      </c>
      <c r="C4403" t="str">
        <f>IFERROR(VLOOKUP(Table1[[#This Row],[Ticker]],[1]!Table1[[Symbol]:[Industry]],2,FALSE),"-")</f>
        <v>-</v>
      </c>
      <c r="D4403" t="s">
        <v>293</v>
      </c>
      <c r="E4403">
        <v>9.0164799999999996</v>
      </c>
      <c r="F4403">
        <v>22</v>
      </c>
      <c r="G4403">
        <v>83.654489447782495</v>
      </c>
      <c r="H4403">
        <v>14.205602242822801</v>
      </c>
      <c r="I4403">
        <v>18.605255416290099</v>
      </c>
      <c r="J4403">
        <v>-1.7279159357834999</v>
      </c>
      <c r="K4403">
        <v>20.5441887997642</v>
      </c>
      <c r="L4403">
        <v>18.882359599135899</v>
      </c>
      <c r="M4403">
        <v>60.435024039230903</v>
      </c>
      <c r="N4403">
        <v>0.85644937794007903</v>
      </c>
      <c r="O4403">
        <v>26.045454545454501</v>
      </c>
      <c r="P4403">
        <v>113.38506304558599</v>
      </c>
      <c r="Q4403">
        <v>8.3244762345816001E-2</v>
      </c>
    </row>
    <row r="4404" spans="1:17" hidden="1" x14ac:dyDescent="0.3">
      <c r="A4404" t="s">
        <v>8965</v>
      </c>
      <c r="B4404" t="s">
        <v>8966</v>
      </c>
      <c r="C4404" t="str">
        <f>IFERROR(VLOOKUP(Table1[[#This Row],[Ticker]],[1]!Table1[[Symbol]:[Industry]],2,FALSE),"-")</f>
        <v>-</v>
      </c>
      <c r="D4404" t="s">
        <v>484</v>
      </c>
      <c r="E4404">
        <v>8.9902113000000003</v>
      </c>
      <c r="F4404">
        <v>17.97</v>
      </c>
      <c r="G4404">
        <v>83.283524917877401</v>
      </c>
      <c r="H4404">
        <v>21.124243964060501</v>
      </c>
      <c r="I4404">
        <v>36.758189796572097</v>
      </c>
      <c r="J4404">
        <v>-9.2086097696910798</v>
      </c>
      <c r="K4404">
        <v>14.919218394778399</v>
      </c>
      <c r="L4404">
        <v>11.871437799157</v>
      </c>
      <c r="M4404">
        <v>58.451309564170799</v>
      </c>
      <c r="N4404">
        <v>0.68487844259821695</v>
      </c>
      <c r="O4404">
        <v>10.962715637173</v>
      </c>
      <c r="P4404">
        <v>145.15688949522499</v>
      </c>
      <c r="Q4404">
        <v>0.12865725292182301</v>
      </c>
    </row>
    <row r="4405" spans="1:17" hidden="1" x14ac:dyDescent="0.3">
      <c r="A4405" t="s">
        <v>8967</v>
      </c>
      <c r="B4405" t="s">
        <v>8968</v>
      </c>
      <c r="C4405" t="str">
        <f>IFERROR(VLOOKUP(Table1[[#This Row],[Ticker]],[1]!Table1[[Symbol]:[Industry]],2,FALSE),"-")</f>
        <v>-</v>
      </c>
      <c r="D4405" t="s">
        <v>647</v>
      </c>
      <c r="E4405">
        <v>8.9879987499999991</v>
      </c>
      <c r="F4405">
        <v>23.35</v>
      </c>
      <c r="G4405">
        <v>27.948457598415999</v>
      </c>
      <c r="H4405">
        <v>-25.475081082148499</v>
      </c>
      <c r="I4405">
        <v>-3.9085526147592198</v>
      </c>
      <c r="J4405">
        <v>-8.8931165337870599</v>
      </c>
      <c r="K4405">
        <v>27.4769801169906</v>
      </c>
      <c r="L4405">
        <v>23.589502412956001</v>
      </c>
      <c r="M4405">
        <v>20.3606370071338</v>
      </c>
      <c r="N4405">
        <v>0.43675917101252199</v>
      </c>
      <c r="O4405">
        <v>54.860813704496699</v>
      </c>
      <c r="P4405">
        <v>94.5833333333333</v>
      </c>
      <c r="Q4405">
        <v>9.3371382787965002E-2</v>
      </c>
    </row>
    <row r="4406" spans="1:17" hidden="1" x14ac:dyDescent="0.3">
      <c r="A4406" t="s">
        <v>8969</v>
      </c>
      <c r="B4406" t="s">
        <v>8970</v>
      </c>
      <c r="C4406" t="str">
        <f>IFERROR(VLOOKUP(Table1[[#This Row],[Ticker]],[1]!Table1[[Symbol]:[Industry]],2,FALSE),"-")</f>
        <v>-</v>
      </c>
      <c r="D4406" t="s">
        <v>647</v>
      </c>
      <c r="E4406">
        <v>8.9597055999999995</v>
      </c>
      <c r="F4406">
        <v>23.89</v>
      </c>
      <c r="G4406">
        <v>-7.3440595413874199</v>
      </c>
      <c r="H4406">
        <v>-6.0381361394960296</v>
      </c>
      <c r="I4406">
        <v>-13.7148540373431</v>
      </c>
      <c r="J4406">
        <v>-2.2281750833115499</v>
      </c>
      <c r="K4406">
        <v>23.7098371481645</v>
      </c>
      <c r="L4406">
        <v>23.7476341249378</v>
      </c>
      <c r="M4406">
        <v>58.6577738741275</v>
      </c>
      <c r="N4406">
        <v>1.0693737757025401E-2</v>
      </c>
      <c r="O4406">
        <v>22.436165759732098</v>
      </c>
      <c r="P4406">
        <v>42.797369994022702</v>
      </c>
      <c r="Q4406">
        <v>1.7709362109485999E-2</v>
      </c>
    </row>
    <row r="4407" spans="1:17" hidden="1" x14ac:dyDescent="0.3">
      <c r="A4407" t="s">
        <v>8971</v>
      </c>
      <c r="B4407" t="s">
        <v>8972</v>
      </c>
      <c r="C4407" t="str">
        <f>IFERROR(VLOOKUP(Table1[[#This Row],[Ticker]],[1]!Table1[[Symbol]:[Industry]],2,FALSE),"-")</f>
        <v>-</v>
      </c>
      <c r="E4407">
        <v>8.9563500000000005</v>
      </c>
      <c r="F4407">
        <v>15.31</v>
      </c>
      <c r="G4407">
        <v>41.2875065566895</v>
      </c>
      <c r="H4407">
        <v>7.5726674633822402</v>
      </c>
      <c r="I4407">
        <v>-53.382076722270597</v>
      </c>
      <c r="J4407">
        <v>0.85016751976473004</v>
      </c>
      <c r="K4407">
        <v>16.844314281396901</v>
      </c>
      <c r="L4407">
        <v>17.986292817481999</v>
      </c>
      <c r="M4407">
        <v>78.56248409765</v>
      </c>
      <c r="N4407">
        <v>0.223285486443381</v>
      </c>
      <c r="O4407">
        <v>89.222730241671997</v>
      </c>
      <c r="P4407">
        <v>66.957470010905098</v>
      </c>
    </row>
    <row r="4408" spans="1:17" hidden="1" x14ac:dyDescent="0.3">
      <c r="A4408" t="s">
        <v>8973</v>
      </c>
      <c r="B4408" t="s">
        <v>8974</v>
      </c>
      <c r="C4408" t="str">
        <f>IFERROR(VLOOKUP(Table1[[#This Row],[Ticker]],[1]!Table1[[Symbol]:[Industry]],2,FALSE),"-")</f>
        <v>-</v>
      </c>
      <c r="E4408">
        <v>8.9366400000000006</v>
      </c>
      <c r="F4408">
        <v>42.8</v>
      </c>
      <c r="G4408">
        <v>8.0800365457844396</v>
      </c>
      <c r="H4408">
        <v>-4.0717495848741896</v>
      </c>
      <c r="I4408">
        <v>1.95769242154177E-2</v>
      </c>
      <c r="J4408">
        <v>-1.0507150328489701</v>
      </c>
      <c r="K4408">
        <v>41.691440359804901</v>
      </c>
      <c r="L4408">
        <v>38.901930075335102</v>
      </c>
      <c r="M4408">
        <v>98.801227579490799</v>
      </c>
      <c r="N4408">
        <v>1.6042780748663099</v>
      </c>
      <c r="O4408">
        <v>5</v>
      </c>
      <c r="P4408">
        <v>55.636363636363598</v>
      </c>
    </row>
    <row r="4409" spans="1:17" hidden="1" x14ac:dyDescent="0.3">
      <c r="A4409" t="s">
        <v>8975</v>
      </c>
      <c r="B4409" t="s">
        <v>8976</v>
      </c>
      <c r="C4409" t="str">
        <f>IFERROR(VLOOKUP(Table1[[#This Row],[Ticker]],[1]!Table1[[Symbol]:[Industry]],2,FALSE),"-")</f>
        <v>-</v>
      </c>
      <c r="D4409" t="s">
        <v>409</v>
      </c>
      <c r="E4409">
        <v>8.9320400000000006</v>
      </c>
      <c r="F4409">
        <v>26</v>
      </c>
      <c r="G4409">
        <v>6.1758783307743101</v>
      </c>
      <c r="H4409">
        <v>-7.6755911214888304</v>
      </c>
      <c r="I4409">
        <v>-35.485218376894203</v>
      </c>
      <c r="J4409">
        <v>-3.9486742165224502</v>
      </c>
      <c r="K4409">
        <v>24.743523431322799</v>
      </c>
      <c r="L4409">
        <v>23.349130957098499</v>
      </c>
      <c r="M4409">
        <v>60.974867717685399</v>
      </c>
      <c r="N4409">
        <v>1.3822824621836101</v>
      </c>
      <c r="O4409">
        <v>71.730769230769198</v>
      </c>
      <c r="P4409">
        <v>48.571428571428498</v>
      </c>
    </row>
    <row r="4410" spans="1:17" hidden="1" x14ac:dyDescent="0.3">
      <c r="A4410" t="s">
        <v>8977</v>
      </c>
      <c r="B4410" t="s">
        <v>8978</v>
      </c>
      <c r="C4410" t="str">
        <f>IFERROR(VLOOKUP(Table1[[#This Row],[Ticker]],[1]!Table1[[Symbol]:[Industry]],2,FALSE),"-")</f>
        <v>-</v>
      </c>
      <c r="D4410" t="s">
        <v>710</v>
      </c>
      <c r="E4410">
        <v>8.9285349999999397</v>
      </c>
      <c r="F4410">
        <v>8.75</v>
      </c>
      <c r="G4410">
        <v>-25.669963454215502</v>
      </c>
      <c r="H4410">
        <v>-4.77763193781536</v>
      </c>
      <c r="I4410">
        <v>-11.2648744538396</v>
      </c>
      <c r="J4410">
        <v>-1.0507150328489701</v>
      </c>
      <c r="K4410">
        <v>8.75</v>
      </c>
      <c r="L4410">
        <v>8.75</v>
      </c>
      <c r="M4410">
        <v>50</v>
      </c>
      <c r="O4410">
        <v>0</v>
      </c>
      <c r="P4410">
        <v>0</v>
      </c>
    </row>
    <row r="4411" spans="1:17" hidden="1" x14ac:dyDescent="0.3">
      <c r="A4411" t="s">
        <v>8979</v>
      </c>
      <c r="B4411" t="s">
        <v>8980</v>
      </c>
      <c r="C4411" t="str">
        <f>IFERROR(VLOOKUP(Table1[[#This Row],[Ticker]],[1]!Table1[[Symbol]:[Industry]],2,FALSE),"-")</f>
        <v>-</v>
      </c>
      <c r="E4411">
        <v>8.8885786000000007</v>
      </c>
      <c r="F4411">
        <v>8.1999999999999993</v>
      </c>
      <c r="G4411">
        <v>32.022344238092103</v>
      </c>
      <c r="H4411">
        <v>-13.6665208267042</v>
      </c>
      <c r="I4411">
        <v>-8.8928394975350802</v>
      </c>
      <c r="J4411">
        <v>-3.7790661597766202</v>
      </c>
      <c r="K4411">
        <v>8.9029821431536806</v>
      </c>
      <c r="L4411">
        <v>8.4926298220207794</v>
      </c>
      <c r="M4411">
        <v>19.944706495867202</v>
      </c>
      <c r="N4411">
        <v>1.65491808001843</v>
      </c>
      <c r="O4411">
        <v>28.658536585365798</v>
      </c>
      <c r="P4411">
        <v>86.363636363636303</v>
      </c>
      <c r="Q4411">
        <v>4.2068470496299998E-2</v>
      </c>
    </row>
    <row r="4412" spans="1:17" hidden="1" x14ac:dyDescent="0.3">
      <c r="A4412" t="s">
        <v>8981</v>
      </c>
      <c r="B4412" t="s">
        <v>8982</v>
      </c>
      <c r="C4412" t="str">
        <f>IFERROR(VLOOKUP(Table1[[#This Row],[Ticker]],[1]!Table1[[Symbol]:[Industry]],2,FALSE),"-")</f>
        <v>-</v>
      </c>
      <c r="E4412">
        <v>8.8750453519999901</v>
      </c>
      <c r="F4412">
        <v>4.49</v>
      </c>
      <c r="G4412">
        <v>17.780515779011299</v>
      </c>
      <c r="H4412">
        <v>1.03350607671248</v>
      </c>
      <c r="I4412">
        <v>-23.740507982104699</v>
      </c>
      <c r="J4412">
        <v>1.77281437891572</v>
      </c>
      <c r="K4412">
        <v>4.2599121193695701</v>
      </c>
      <c r="L4412">
        <v>4.4660365977823</v>
      </c>
      <c r="M4412">
        <v>57.341548055054801</v>
      </c>
      <c r="N4412">
        <v>1.6792966079204099</v>
      </c>
      <c r="O4412">
        <v>120.489977728285</v>
      </c>
      <c r="P4412">
        <v>79.599999999999994</v>
      </c>
      <c r="Q4412">
        <v>3.8834301452539001E-2</v>
      </c>
    </row>
    <row r="4413" spans="1:17" hidden="1" x14ac:dyDescent="0.3">
      <c r="A4413" t="s">
        <v>8983</v>
      </c>
      <c r="B4413" t="s">
        <v>8984</v>
      </c>
      <c r="C4413" t="str">
        <f>IFERROR(VLOOKUP(Table1[[#This Row],[Ticker]],[1]!Table1[[Symbol]:[Industry]],2,FALSE),"-")</f>
        <v>-</v>
      </c>
      <c r="D4413" t="s">
        <v>647</v>
      </c>
      <c r="E4413">
        <v>8.8651361599999898</v>
      </c>
      <c r="F4413">
        <v>42.4</v>
      </c>
      <c r="G4413">
        <v>2.5429183117354501</v>
      </c>
      <c r="H4413">
        <v>23.102024222643099</v>
      </c>
      <c r="I4413">
        <v>56.989093800128501</v>
      </c>
      <c r="J4413">
        <v>15.629023529242501</v>
      </c>
      <c r="K4413">
        <v>35.383951849815503</v>
      </c>
      <c r="L4413">
        <v>30.949347571706301</v>
      </c>
      <c r="M4413">
        <v>67.051725683570297</v>
      </c>
      <c r="N4413">
        <v>0.79894876804854098</v>
      </c>
      <c r="O4413">
        <v>5.89622641509433</v>
      </c>
      <c r="P4413">
        <v>90.134529147981993</v>
      </c>
    </row>
    <row r="4414" spans="1:17" hidden="1" x14ac:dyDescent="0.3">
      <c r="A4414" t="s">
        <v>8985</v>
      </c>
      <c r="B4414" t="s">
        <v>3129</v>
      </c>
      <c r="C4414" t="str">
        <f>IFERROR(VLOOKUP(Table1[[#This Row],[Ticker]],[1]!Table1[[Symbol]:[Industry]],2,FALSE),"-")</f>
        <v>-</v>
      </c>
      <c r="D4414" t="s">
        <v>122</v>
      </c>
      <c r="E4414">
        <v>8.8307000000000002</v>
      </c>
      <c r="F4414">
        <v>7.58</v>
      </c>
      <c r="G4414">
        <v>-11.685001048200499</v>
      </c>
      <c r="H4414">
        <v>-6.8421480668476198</v>
      </c>
      <c r="I4414">
        <v>-18.486416681501801</v>
      </c>
      <c r="J4414">
        <v>1.37843476472186</v>
      </c>
      <c r="K4414">
        <v>7.4411466975033296</v>
      </c>
      <c r="L4414">
        <v>7.3697896399854796</v>
      </c>
      <c r="M4414">
        <v>48.344633691694703</v>
      </c>
      <c r="N4414">
        <v>0.83344842293821397</v>
      </c>
      <c r="O4414">
        <v>22.2955145118733</v>
      </c>
      <c r="P4414">
        <v>28.040540540540501</v>
      </c>
      <c r="Q4414">
        <v>9.3655140855173999E-2</v>
      </c>
    </row>
    <row r="4415" spans="1:17" hidden="1" x14ac:dyDescent="0.3">
      <c r="A4415" t="s">
        <v>8986</v>
      </c>
      <c r="B4415" t="s">
        <v>8987</v>
      </c>
      <c r="C4415" t="str">
        <f>IFERROR(VLOOKUP(Table1[[#This Row],[Ticker]],[1]!Table1[[Symbol]:[Industry]],2,FALSE),"-")</f>
        <v>-</v>
      </c>
      <c r="D4415" t="s">
        <v>409</v>
      </c>
      <c r="E4415">
        <v>8.8153199999999998</v>
      </c>
      <c r="F4415">
        <v>31.26</v>
      </c>
      <c r="G4415">
        <v>89.767665767011195</v>
      </c>
      <c r="H4415">
        <v>55.601609579150697</v>
      </c>
      <c r="I4415">
        <v>68.390297959953401</v>
      </c>
      <c r="J4415">
        <v>20.415649290658202</v>
      </c>
      <c r="K4415">
        <v>22.750841205614201</v>
      </c>
      <c r="L4415">
        <v>20.90794455428</v>
      </c>
      <c r="M4415">
        <v>86.6534166280574</v>
      </c>
      <c r="N4415">
        <v>3.64103234481213</v>
      </c>
      <c r="O4415">
        <v>7.9334612923864301</v>
      </c>
      <c r="P4415">
        <v>150.88282504012801</v>
      </c>
      <c r="Q4415">
        <v>0.121626056543782</v>
      </c>
    </row>
    <row r="4416" spans="1:17" hidden="1" x14ac:dyDescent="0.3">
      <c r="A4416" t="s">
        <v>8988</v>
      </c>
      <c r="B4416" t="s">
        <v>8989</v>
      </c>
      <c r="C4416" t="str">
        <f>IFERROR(VLOOKUP(Table1[[#This Row],[Ticker]],[1]!Table1[[Symbol]:[Industry]],2,FALSE),"-")</f>
        <v>-</v>
      </c>
      <c r="D4416" t="s">
        <v>623</v>
      </c>
      <c r="E4416">
        <v>8.8023377400000005</v>
      </c>
      <c r="F4416">
        <v>7.4</v>
      </c>
      <c r="G4416">
        <v>32.4496946654425</v>
      </c>
      <c r="H4416">
        <v>1.5497408269714401</v>
      </c>
      <c r="I4416">
        <v>-20.467328441569698</v>
      </c>
      <c r="J4416">
        <v>0.65981128294050495</v>
      </c>
      <c r="K4416">
        <v>7.5129986446185004</v>
      </c>
      <c r="L4416">
        <v>6.9625933437510801</v>
      </c>
      <c r="M4416">
        <v>42.846525866492698</v>
      </c>
      <c r="N4416">
        <v>0.75596874034388195</v>
      </c>
      <c r="O4416">
        <v>25.945945945945901</v>
      </c>
      <c r="P4416">
        <v>72.093023255813904</v>
      </c>
      <c r="Q4416">
        <v>0.11699141494446801</v>
      </c>
    </row>
    <row r="4417" spans="1:17" hidden="1" x14ac:dyDescent="0.3">
      <c r="A4417" t="s">
        <v>8990</v>
      </c>
      <c r="B4417" t="s">
        <v>8991</v>
      </c>
      <c r="C4417" t="str">
        <f>IFERROR(VLOOKUP(Table1[[#This Row],[Ticker]],[1]!Table1[[Symbol]:[Industry]],2,FALSE),"-")</f>
        <v>-</v>
      </c>
      <c r="E4417">
        <v>8.7671726999999997</v>
      </c>
      <c r="F4417">
        <v>58.5</v>
      </c>
      <c r="G4417">
        <v>-64.579737890305694</v>
      </c>
      <c r="H4417">
        <v>15.7629086027251</v>
      </c>
      <c r="I4417">
        <v>1.6476906880247999</v>
      </c>
      <c r="J4417">
        <v>12.032449267353799</v>
      </c>
      <c r="K4417">
        <v>48.174938055344001</v>
      </c>
      <c r="L4417">
        <v>50.584960648572903</v>
      </c>
      <c r="M4417">
        <v>91.997794453818202</v>
      </c>
      <c r="N4417">
        <v>2.8458498023715402</v>
      </c>
      <c r="O4417">
        <v>71.863247863247807</v>
      </c>
      <c r="P4417">
        <v>51.280062063615198</v>
      </c>
    </row>
    <row r="4418" spans="1:17" hidden="1" x14ac:dyDescent="0.3">
      <c r="A4418" t="s">
        <v>8992</v>
      </c>
      <c r="B4418" t="s">
        <v>8993</v>
      </c>
      <c r="C4418" t="str">
        <f>IFERROR(VLOOKUP(Table1[[#This Row],[Ticker]],[1]!Table1[[Symbol]:[Industry]],2,FALSE),"-")</f>
        <v>-</v>
      </c>
      <c r="E4418">
        <v>8.7612000000000005</v>
      </c>
      <c r="F4418">
        <v>10.43</v>
      </c>
      <c r="G4418">
        <v>-65.589318292925199</v>
      </c>
      <c r="H4418">
        <v>-4.08111452488005</v>
      </c>
      <c r="I4418">
        <v>-51.6989121465867</v>
      </c>
      <c r="J4418">
        <v>-4.4858295366657801</v>
      </c>
      <c r="K4418">
        <v>10.168126830110401</v>
      </c>
      <c r="L4418">
        <v>12.863797327929699</v>
      </c>
      <c r="M4418">
        <v>63.467347209879399</v>
      </c>
      <c r="N4418">
        <v>0.80361886744295397</v>
      </c>
      <c r="O4418">
        <v>137.77564717161999</v>
      </c>
      <c r="P4418">
        <v>19.1999999999999</v>
      </c>
      <c r="Q4418">
        <v>9.959321587472E-3</v>
      </c>
    </row>
    <row r="4419" spans="1:17" hidden="1" x14ac:dyDescent="0.3">
      <c r="A4419" t="s">
        <v>8994</v>
      </c>
      <c r="B4419" t="s">
        <v>8995</v>
      </c>
      <c r="C4419" t="str">
        <f>IFERROR(VLOOKUP(Table1[[#This Row],[Ticker]],[1]!Table1[[Symbol]:[Industry]],2,FALSE),"-")</f>
        <v>-</v>
      </c>
      <c r="D4419" t="s">
        <v>422</v>
      </c>
      <c r="E4419">
        <v>8.7557975999999993</v>
      </c>
      <c r="F4419">
        <v>9.4600000000000009</v>
      </c>
      <c r="G4419">
        <v>-4.3879121721642402</v>
      </c>
      <c r="H4419">
        <v>-37.987416963760502</v>
      </c>
      <c r="I4419">
        <v>-24.396187585152799</v>
      </c>
      <c r="J4419">
        <v>-17.701963876512199</v>
      </c>
      <c r="K4419">
        <v>11.0243466097556</v>
      </c>
      <c r="L4419">
        <v>10.7531605107971</v>
      </c>
      <c r="M4419">
        <v>32.910415983518803</v>
      </c>
      <c r="N4419">
        <v>0.25094545981631</v>
      </c>
      <c r="O4419">
        <v>70.930232558139494</v>
      </c>
      <c r="P4419">
        <v>62.822719449225502</v>
      </c>
      <c r="Q4419">
        <v>2.5301065406662E-2</v>
      </c>
    </row>
    <row r="4420" spans="1:17" hidden="1" x14ac:dyDescent="0.3">
      <c r="A4420" t="s">
        <v>8996</v>
      </c>
      <c r="B4420" t="s">
        <v>8997</v>
      </c>
      <c r="C4420" t="str">
        <f>IFERROR(VLOOKUP(Table1[[#This Row],[Ticker]],[1]!Table1[[Symbol]:[Industry]],2,FALSE),"-")</f>
        <v>-</v>
      </c>
      <c r="D4420" t="s">
        <v>409</v>
      </c>
      <c r="E4420">
        <v>8.7159999999999993</v>
      </c>
      <c r="F4420">
        <v>21.79</v>
      </c>
      <c r="G4420">
        <v>21.6593130839859</v>
      </c>
      <c r="H4420">
        <v>-4.77763193781536</v>
      </c>
      <c r="I4420">
        <v>-6.3034100993117601</v>
      </c>
      <c r="J4420">
        <v>-1.0507150328489701</v>
      </c>
      <c r="K4420">
        <v>21.531981731606798</v>
      </c>
      <c r="L4420">
        <v>18.238097302081499</v>
      </c>
      <c r="M4420">
        <v>100</v>
      </c>
      <c r="O4420">
        <v>0</v>
      </c>
      <c r="P4420">
        <v>47.329276538201398</v>
      </c>
    </row>
    <row r="4421" spans="1:17" hidden="1" x14ac:dyDescent="0.3">
      <c r="A4421" t="s">
        <v>8998</v>
      </c>
      <c r="B4421" t="s">
        <v>8999</v>
      </c>
      <c r="C4421" t="str">
        <f>IFERROR(VLOOKUP(Table1[[#This Row],[Ticker]],[1]!Table1[[Symbol]:[Industry]],2,FALSE),"-")</f>
        <v>-</v>
      </c>
      <c r="D4421" t="s">
        <v>557</v>
      </c>
      <c r="E4421">
        <v>8.6983098999999999</v>
      </c>
      <c r="F4421">
        <v>5.74</v>
      </c>
      <c r="G4421">
        <v>53.705036545784402</v>
      </c>
      <c r="H4421">
        <v>-12.7964998623436</v>
      </c>
      <c r="I4421">
        <v>11.9110912113963</v>
      </c>
      <c r="J4421">
        <v>-1.8981726599676301</v>
      </c>
      <c r="K4421">
        <v>5.8071509746596401</v>
      </c>
      <c r="L4421">
        <v>5.0120054784410302</v>
      </c>
      <c r="M4421">
        <v>33.480328850421699</v>
      </c>
      <c r="N4421">
        <v>0.69346452254058</v>
      </c>
      <c r="O4421">
        <v>37.456445993031302</v>
      </c>
      <c r="P4421">
        <v>88.815789473684205</v>
      </c>
      <c r="Q4421">
        <v>4.0075101934940002E-2</v>
      </c>
    </row>
    <row r="4422" spans="1:17" hidden="1" x14ac:dyDescent="0.3">
      <c r="A4422" t="s">
        <v>9000</v>
      </c>
      <c r="B4422" t="s">
        <v>9001</v>
      </c>
      <c r="C4422" t="str">
        <f>IFERROR(VLOOKUP(Table1[[#This Row],[Ticker]],[1]!Table1[[Symbol]:[Industry]],2,FALSE),"-")</f>
        <v>-</v>
      </c>
      <c r="D4422" t="s">
        <v>384</v>
      </c>
      <c r="E4422">
        <v>8.6869443760379301</v>
      </c>
      <c r="F4422">
        <v>17.100000000000001</v>
      </c>
      <c r="G4422">
        <v>159.330036545784</v>
      </c>
      <c r="H4422">
        <v>-4.77763193781536</v>
      </c>
      <c r="I4422">
        <v>95.506588665870098</v>
      </c>
      <c r="J4422">
        <v>-1.0507150328489701</v>
      </c>
      <c r="K4422">
        <v>17.027527637611801</v>
      </c>
      <c r="L4422">
        <v>14.190003504007301</v>
      </c>
      <c r="M4422">
        <v>52.558837165662098</v>
      </c>
      <c r="O4422">
        <v>17.660818713450201</v>
      </c>
      <c r="P4422">
        <v>232.03883495145601</v>
      </c>
    </row>
    <row r="4423" spans="1:17" hidden="1" x14ac:dyDescent="0.3">
      <c r="A4423" t="s">
        <v>9002</v>
      </c>
      <c r="B4423" t="s">
        <v>9003</v>
      </c>
      <c r="C4423" t="str">
        <f>IFERROR(VLOOKUP(Table1[[#This Row],[Ticker]],[1]!Table1[[Symbol]:[Industry]],2,FALSE),"-")</f>
        <v>-</v>
      </c>
      <c r="D4423" t="s">
        <v>409</v>
      </c>
      <c r="E4423">
        <v>8.6501249999999992</v>
      </c>
      <c r="F4423">
        <v>116.5</v>
      </c>
      <c r="G4423">
        <v>-25.669963454215502</v>
      </c>
      <c r="H4423">
        <v>-4.77763193781536</v>
      </c>
      <c r="I4423">
        <v>-11.2648744538396</v>
      </c>
      <c r="J4423">
        <v>-1.0507150328489701</v>
      </c>
      <c r="K4423">
        <v>116.49999914447</v>
      </c>
      <c r="L4423">
        <v>116.484487837766</v>
      </c>
      <c r="M4423">
        <v>100</v>
      </c>
      <c r="O4423">
        <v>0</v>
      </c>
      <c r="P4423">
        <v>0.43103448275862899</v>
      </c>
    </row>
    <row r="4424" spans="1:17" hidden="1" x14ac:dyDescent="0.3">
      <c r="A4424" t="s">
        <v>9004</v>
      </c>
      <c r="B4424" t="s">
        <v>9005</v>
      </c>
      <c r="C4424" t="str">
        <f>IFERROR(VLOOKUP(Table1[[#This Row],[Ticker]],[1]!Table1[[Symbol]:[Industry]],2,FALSE),"-")</f>
        <v>-</v>
      </c>
      <c r="D4424" t="s">
        <v>944</v>
      </c>
      <c r="E4424">
        <v>8.6310000000000002</v>
      </c>
      <c r="F4424">
        <v>12.6</v>
      </c>
      <c r="G4424">
        <v>-25.510980942291798</v>
      </c>
      <c r="H4424">
        <v>-2.5648659803685501</v>
      </c>
      <c r="I4424">
        <v>17.7013486781971</v>
      </c>
      <c r="J4424">
        <v>-9.3012879893042797</v>
      </c>
      <c r="K4424">
        <v>11.820785093001801</v>
      </c>
      <c r="L4424">
        <v>11.411765150727801</v>
      </c>
      <c r="M4424">
        <v>56.985196981793003</v>
      </c>
      <c r="N4424">
        <v>0.62081560121685297</v>
      </c>
      <c r="O4424">
        <v>17.857142857142801</v>
      </c>
      <c r="P4424">
        <v>41.5730337078651</v>
      </c>
      <c r="Q4424">
        <v>3.6364175229831999E-2</v>
      </c>
    </row>
    <row r="4425" spans="1:17" hidden="1" x14ac:dyDescent="0.3">
      <c r="A4425" t="s">
        <v>9006</v>
      </c>
      <c r="B4425" t="s">
        <v>9007</v>
      </c>
      <c r="C4425" t="str">
        <f>IFERROR(VLOOKUP(Table1[[#This Row],[Ticker]],[1]!Table1[[Symbol]:[Industry]],2,FALSE),"-")</f>
        <v>-</v>
      </c>
      <c r="D4425" t="s">
        <v>409</v>
      </c>
      <c r="E4425">
        <v>8.6300000000000008</v>
      </c>
      <c r="F4425">
        <v>8.6300000000000008</v>
      </c>
      <c r="G4425">
        <v>-31.353023563505101</v>
      </c>
      <c r="H4425">
        <v>26.816570960735302</v>
      </c>
      <c r="I4425">
        <v>17.541095695414</v>
      </c>
      <c r="J4425">
        <v>9.6809922842241996</v>
      </c>
      <c r="K4425">
        <v>7.8281338485291503</v>
      </c>
      <c r="L4425">
        <v>7.9014225316142399</v>
      </c>
      <c r="M4425">
        <v>58.043256968163</v>
      </c>
      <c r="N4425">
        <v>1.65828043548231</v>
      </c>
      <c r="O4425">
        <v>59.907300115874797</v>
      </c>
      <c r="P4425">
        <v>38.301282051282001</v>
      </c>
      <c r="Q4425">
        <v>0.16010964178801501</v>
      </c>
    </row>
    <row r="4426" spans="1:17" hidden="1" x14ac:dyDescent="0.3">
      <c r="A4426" t="s">
        <v>9008</v>
      </c>
      <c r="B4426" t="s">
        <v>9009</v>
      </c>
      <c r="C4426" t="str">
        <f>IFERROR(VLOOKUP(Table1[[#This Row],[Ticker]],[1]!Table1[[Symbol]:[Industry]],2,FALSE),"-")</f>
        <v>-</v>
      </c>
      <c r="D4426" t="s">
        <v>557</v>
      </c>
      <c r="E4426">
        <v>8.6246272000000008</v>
      </c>
      <c r="F4426">
        <v>15.68</v>
      </c>
      <c r="G4426">
        <v>92.107814323562195</v>
      </c>
      <c r="H4426">
        <v>127.5486520501</v>
      </c>
      <c r="I4426">
        <v>150.06845887949299</v>
      </c>
      <c r="J4426">
        <v>16.894070243224601</v>
      </c>
      <c r="K4426">
        <v>8.9952869677254501</v>
      </c>
      <c r="L4426">
        <v>6.4634378643678803</v>
      </c>
      <c r="M4426">
        <v>99.819803544805396</v>
      </c>
      <c r="N4426">
        <v>1.32279516729918</v>
      </c>
      <c r="O4426">
        <v>0</v>
      </c>
      <c r="P4426">
        <v>334.34903047091399</v>
      </c>
    </row>
    <row r="4427" spans="1:17" hidden="1" x14ac:dyDescent="0.3">
      <c r="A4427" t="s">
        <v>9010</v>
      </c>
      <c r="B4427" t="s">
        <v>9011</v>
      </c>
      <c r="C4427" t="str">
        <f>IFERROR(VLOOKUP(Table1[[#This Row],[Ticker]],[1]!Table1[[Symbol]:[Industry]],2,FALSE),"-")</f>
        <v>-</v>
      </c>
      <c r="E4427">
        <v>8.6021999999999998</v>
      </c>
      <c r="F4427">
        <v>18</v>
      </c>
      <c r="G4427">
        <v>63.803720756310703</v>
      </c>
      <c r="H4427">
        <v>-19.022510451393199</v>
      </c>
      <c r="I4427">
        <v>-39.665829107777597</v>
      </c>
      <c r="J4427">
        <v>-10.187514629012499</v>
      </c>
      <c r="K4427">
        <v>20.317159903486299</v>
      </c>
      <c r="L4427">
        <v>19.7484630065101</v>
      </c>
      <c r="M4427">
        <v>42.383849056569602</v>
      </c>
      <c r="N4427">
        <v>1.54079825078668</v>
      </c>
      <c r="O4427">
        <v>61.8333333333333</v>
      </c>
      <c r="P4427">
        <v>98.895027624309293</v>
      </c>
      <c r="Q4427">
        <v>0.105713132633387</v>
      </c>
    </row>
    <row r="4428" spans="1:17" hidden="1" x14ac:dyDescent="0.3">
      <c r="A4428" t="s">
        <v>9012</v>
      </c>
      <c r="B4428" t="s">
        <v>9013</v>
      </c>
      <c r="C4428" t="str">
        <f>IFERROR(VLOOKUP(Table1[[#This Row],[Ticker]],[1]!Table1[[Symbol]:[Industry]],2,FALSE),"-")</f>
        <v>-</v>
      </c>
      <c r="D4428" t="s">
        <v>557</v>
      </c>
      <c r="E4428">
        <v>8.5940063999999996</v>
      </c>
      <c r="F4428">
        <v>27.21</v>
      </c>
      <c r="G4428">
        <v>19.4500365457844</v>
      </c>
      <c r="H4428">
        <v>25.433140895908199</v>
      </c>
      <c r="I4428">
        <v>4.0317357156518199</v>
      </c>
      <c r="J4428">
        <v>14.7826183004843</v>
      </c>
      <c r="K4428">
        <v>23.193505091571101</v>
      </c>
      <c r="L4428">
        <v>20.948792697261801</v>
      </c>
      <c r="M4428">
        <v>76.681661779649801</v>
      </c>
      <c r="N4428">
        <v>1.2045735163712601</v>
      </c>
      <c r="O4428">
        <v>4.1896361631753098</v>
      </c>
      <c r="P4428">
        <v>88.434903047091396</v>
      </c>
      <c r="Q4428">
        <v>0.104976797806445</v>
      </c>
    </row>
    <row r="4429" spans="1:17" hidden="1" x14ac:dyDescent="0.3">
      <c r="A4429" t="s">
        <v>9014</v>
      </c>
      <c r="B4429" t="s">
        <v>9015</v>
      </c>
      <c r="C4429" t="str">
        <f>IFERROR(VLOOKUP(Table1[[#This Row],[Ticker]],[1]!Table1[[Symbol]:[Industry]],2,FALSE),"-")</f>
        <v>-</v>
      </c>
      <c r="D4429" t="s">
        <v>647</v>
      </c>
      <c r="E4429">
        <v>8.5891319999999993</v>
      </c>
      <c r="F4429">
        <v>6.03</v>
      </c>
      <c r="G4429">
        <v>75.330036545784395</v>
      </c>
      <c r="H4429">
        <v>-5.9030338670758002</v>
      </c>
      <c r="I4429">
        <v>5.5955906624393696</v>
      </c>
      <c r="J4429">
        <v>-8.5695120253301802</v>
      </c>
      <c r="K4429">
        <v>5.6049893729373199</v>
      </c>
      <c r="L4429">
        <v>4.5561583588198102</v>
      </c>
      <c r="M4429">
        <v>40.034113117405298</v>
      </c>
      <c r="N4429">
        <v>0.87362176652698997</v>
      </c>
      <c r="O4429">
        <v>14.593698175787701</v>
      </c>
      <c r="P4429">
        <v>136.470588235294</v>
      </c>
      <c r="Q4429">
        <v>0.12945067578723601</v>
      </c>
    </row>
    <row r="4430" spans="1:17" hidden="1" x14ac:dyDescent="0.3">
      <c r="A4430" t="s">
        <v>9016</v>
      </c>
      <c r="B4430" t="s">
        <v>9017</v>
      </c>
      <c r="C4430" t="str">
        <f>IFERROR(VLOOKUP(Table1[[#This Row],[Ticker]],[1]!Table1[[Symbol]:[Industry]],2,FALSE),"-")</f>
        <v>-</v>
      </c>
      <c r="D4430" t="s">
        <v>140</v>
      </c>
      <c r="E4430">
        <v>8.5810955999999994</v>
      </c>
      <c r="F4430">
        <v>16.170000000000002</v>
      </c>
      <c r="G4430">
        <v>54.396851690550598</v>
      </c>
      <c r="H4430">
        <v>-11.3094238453298</v>
      </c>
      <c r="I4430">
        <v>-13.2648744538396</v>
      </c>
      <c r="J4430">
        <v>-9.3840483661823004</v>
      </c>
      <c r="K4430">
        <v>16.7417643709625</v>
      </c>
      <c r="L4430">
        <v>15.332858975198</v>
      </c>
      <c r="M4430">
        <v>30.299821675146902</v>
      </c>
      <c r="N4430">
        <v>0.30634556012735598</v>
      </c>
      <c r="O4430">
        <v>16.264687693259098</v>
      </c>
      <c r="P4430">
        <v>97.919216646266804</v>
      </c>
      <c r="Q4430">
        <v>2.3409787596000002E-3</v>
      </c>
    </row>
    <row r="4431" spans="1:17" hidden="1" x14ac:dyDescent="0.3">
      <c r="A4431" t="s">
        <v>9018</v>
      </c>
      <c r="B4431" t="s">
        <v>9019</v>
      </c>
      <c r="C4431" t="str">
        <f>IFERROR(VLOOKUP(Table1[[#This Row],[Ticker]],[1]!Table1[[Symbol]:[Industry]],2,FALSE),"-")</f>
        <v>-</v>
      </c>
      <c r="D4431" t="s">
        <v>713</v>
      </c>
      <c r="E4431">
        <v>8.5756189999999997</v>
      </c>
      <c r="F4431">
        <v>74.81</v>
      </c>
      <c r="G4431">
        <v>42.319785942701102</v>
      </c>
      <c r="H4431">
        <v>1.08443702770187</v>
      </c>
      <c r="I4431">
        <v>23.893210460342701</v>
      </c>
      <c r="J4431">
        <v>1.62487025143195</v>
      </c>
      <c r="K4431">
        <v>70.301031088856803</v>
      </c>
      <c r="L4431">
        <v>60.297988696721397</v>
      </c>
      <c r="M4431">
        <v>52.364653728359698</v>
      </c>
      <c r="N4431">
        <v>1.05526751444518</v>
      </c>
      <c r="O4431">
        <v>2.7937441518513602</v>
      </c>
      <c r="P4431">
        <v>74.382284382284396</v>
      </c>
    </row>
    <row r="4432" spans="1:17" hidden="1" x14ac:dyDescent="0.3">
      <c r="A4432" t="s">
        <v>9020</v>
      </c>
      <c r="B4432" t="s">
        <v>9021</v>
      </c>
      <c r="C4432" t="str">
        <f>IFERROR(VLOOKUP(Table1[[#This Row],[Ticker]],[1]!Table1[[Symbol]:[Industry]],2,FALSE),"-")</f>
        <v>-</v>
      </c>
      <c r="D4432" t="s">
        <v>1103</v>
      </c>
      <c r="E4432">
        <v>8.5315588000000009</v>
      </c>
      <c r="F4432">
        <v>6.97</v>
      </c>
      <c r="G4432">
        <v>79.9347563097962</v>
      </c>
      <c r="H4432">
        <v>-7.3803716638427499</v>
      </c>
      <c r="I4432">
        <v>23.551373128365299</v>
      </c>
      <c r="J4432">
        <v>-4.9696339517678902</v>
      </c>
      <c r="K4432">
        <v>6.6534838469781299</v>
      </c>
      <c r="L4432">
        <v>5.5594823665329498</v>
      </c>
      <c r="M4432">
        <v>33.213078957048502</v>
      </c>
      <c r="N4432">
        <v>0.44636713885429602</v>
      </c>
      <c r="O4432">
        <v>23.672883787661299</v>
      </c>
      <c r="P4432">
        <v>138.698630136986</v>
      </c>
      <c r="Q4432">
        <v>-2.1765608402920002E-3</v>
      </c>
    </row>
    <row r="4433" spans="1:17" hidden="1" x14ac:dyDescent="0.3">
      <c r="A4433" t="s">
        <v>9022</v>
      </c>
      <c r="B4433" t="s">
        <v>9023</v>
      </c>
      <c r="C4433" t="str">
        <f>IFERROR(VLOOKUP(Table1[[#This Row],[Ticker]],[1]!Table1[[Symbol]:[Industry]],2,FALSE),"-")</f>
        <v>-</v>
      </c>
      <c r="D4433" t="s">
        <v>647</v>
      </c>
      <c r="E4433">
        <v>8.5276800000000001</v>
      </c>
      <c r="F4433">
        <v>38.07</v>
      </c>
      <c r="G4433">
        <v>-3.8459634542155401</v>
      </c>
      <c r="H4433">
        <v>-15.483884749331301</v>
      </c>
      <c r="I4433">
        <v>-17.078827942211699</v>
      </c>
      <c r="J4433">
        <v>19.033979462008801</v>
      </c>
      <c r="K4433">
        <v>41.064681861676</v>
      </c>
      <c r="L4433">
        <v>38.189739505775002</v>
      </c>
      <c r="M4433">
        <v>40.905195288969502</v>
      </c>
      <c r="N4433">
        <v>1.09812966731448</v>
      </c>
      <c r="O4433">
        <v>55.5555555555555</v>
      </c>
      <c r="P4433">
        <v>51.976047904191603</v>
      </c>
    </row>
    <row r="4434" spans="1:17" hidden="1" x14ac:dyDescent="0.3">
      <c r="A4434" t="s">
        <v>9024</v>
      </c>
      <c r="B4434" t="s">
        <v>9025</v>
      </c>
      <c r="C4434" t="str">
        <f>IFERROR(VLOOKUP(Table1[[#This Row],[Ticker]],[1]!Table1[[Symbol]:[Industry]],2,FALSE),"-")</f>
        <v>-</v>
      </c>
      <c r="E4434">
        <v>8.5261507200000004</v>
      </c>
      <c r="F4434">
        <v>75.33</v>
      </c>
      <c r="G4434">
        <v>1277.1233326351601</v>
      </c>
      <c r="H4434">
        <v>40.673333009014002</v>
      </c>
      <c r="I4434">
        <v>1163.35441488626</v>
      </c>
      <c r="J4434">
        <v>7.1690651869312401</v>
      </c>
      <c r="K4434">
        <v>51.197416441502099</v>
      </c>
      <c r="L4434">
        <v>24.613511742684199</v>
      </c>
      <c r="M4434">
        <v>100</v>
      </c>
      <c r="N4434">
        <v>0.98079891609286596</v>
      </c>
      <c r="O4434">
        <v>0</v>
      </c>
      <c r="P4434">
        <v>1302.79329608938</v>
      </c>
    </row>
    <row r="4435" spans="1:17" hidden="1" x14ac:dyDescent="0.3">
      <c r="A4435" t="s">
        <v>9026</v>
      </c>
      <c r="B4435" t="s">
        <v>9027</v>
      </c>
      <c r="C4435" t="str">
        <f>IFERROR(VLOOKUP(Table1[[#This Row],[Ticker]],[1]!Table1[[Symbol]:[Industry]],2,FALSE),"-")</f>
        <v>-</v>
      </c>
      <c r="E4435">
        <v>8.5105424999999997</v>
      </c>
      <c r="F4435">
        <v>25.77</v>
      </c>
      <c r="G4435">
        <v>-20.700513352382501</v>
      </c>
      <c r="H4435">
        <v>-4.77763193781536</v>
      </c>
      <c r="I4435">
        <v>-6.2954243520066999</v>
      </c>
      <c r="J4435">
        <v>-1.0507150328489701</v>
      </c>
      <c r="K4435">
        <v>25.7561810543836</v>
      </c>
      <c r="L4435">
        <v>25.362667405319598</v>
      </c>
      <c r="M4435">
        <v>100</v>
      </c>
      <c r="O4435">
        <v>0</v>
      </c>
      <c r="P4435">
        <v>4.9694501018329804</v>
      </c>
    </row>
    <row r="4436" spans="1:17" hidden="1" x14ac:dyDescent="0.3">
      <c r="A4436" t="s">
        <v>9028</v>
      </c>
      <c r="B4436" t="s">
        <v>9029</v>
      </c>
      <c r="C4436" t="str">
        <f>IFERROR(VLOOKUP(Table1[[#This Row],[Ticker]],[1]!Table1[[Symbol]:[Industry]],2,FALSE),"-")</f>
        <v>-</v>
      </c>
      <c r="E4436">
        <v>8.5000339579999995</v>
      </c>
      <c r="F4436">
        <v>23.09</v>
      </c>
      <c r="G4436">
        <v>-30.453468608854699</v>
      </c>
      <c r="H4436">
        <v>-7.2655934145408896</v>
      </c>
      <c r="I4436">
        <v>4.4744739170876198</v>
      </c>
      <c r="J4436">
        <v>-3.5386765095745001</v>
      </c>
      <c r="K4436">
        <v>24.626954733413498</v>
      </c>
      <c r="L4436">
        <v>21.6298722231471</v>
      </c>
      <c r="M4436">
        <v>6.0745563919419698</v>
      </c>
      <c r="N4436">
        <v>1.1671186294765801</v>
      </c>
      <c r="O4436">
        <v>18.233001299263702</v>
      </c>
      <c r="P4436">
        <v>58.694158075601301</v>
      </c>
    </row>
    <row r="4437" spans="1:17" hidden="1" x14ac:dyDescent="0.3">
      <c r="A4437" t="s">
        <v>9030</v>
      </c>
      <c r="B4437" t="s">
        <v>9031</v>
      </c>
      <c r="C4437" t="str">
        <f>IFERROR(VLOOKUP(Table1[[#This Row],[Ticker]],[1]!Table1[[Symbol]:[Industry]],2,FALSE),"-")</f>
        <v>-</v>
      </c>
      <c r="E4437">
        <v>8.4359321000000005</v>
      </c>
      <c r="F4437">
        <v>25.67</v>
      </c>
      <c r="G4437">
        <v>63.358018872735798</v>
      </c>
      <c r="H4437">
        <v>32.9272860949715</v>
      </c>
      <c r="I4437">
        <v>57.505671239782899</v>
      </c>
      <c r="J4437">
        <v>7.80457654382489</v>
      </c>
      <c r="K4437">
        <v>21.671424469886301</v>
      </c>
      <c r="L4437">
        <v>17.5138858872069</v>
      </c>
      <c r="M4437">
        <v>48.081243627529702</v>
      </c>
      <c r="N4437">
        <v>0.94276689050214901</v>
      </c>
      <c r="O4437">
        <v>32.4113751460849</v>
      </c>
      <c r="P4437">
        <v>102.92490118577</v>
      </c>
      <c r="Q4437">
        <v>9.4264871596093994E-2</v>
      </c>
    </row>
    <row r="4438" spans="1:17" hidden="1" x14ac:dyDescent="0.3">
      <c r="A4438" t="s">
        <v>9032</v>
      </c>
      <c r="B4438" t="s">
        <v>9033</v>
      </c>
      <c r="C4438" t="str">
        <f>IFERROR(VLOOKUP(Table1[[#This Row],[Ticker]],[1]!Table1[[Symbol]:[Industry]],2,FALSE),"-")</f>
        <v>-</v>
      </c>
      <c r="D4438" t="s">
        <v>338</v>
      </c>
      <c r="E4438">
        <v>8.4002219999999994</v>
      </c>
      <c r="F4438">
        <v>12.9</v>
      </c>
      <c r="G4438">
        <v>29.1919813236956</v>
      </c>
      <c r="H4438">
        <v>-9.6397509508777706</v>
      </c>
      <c r="I4438">
        <v>45.0987619097966</v>
      </c>
      <c r="J4438">
        <v>-5.0770693520290697</v>
      </c>
      <c r="K4438">
        <v>13.361985135775599</v>
      </c>
      <c r="L4438">
        <v>11.0109391548673</v>
      </c>
      <c r="M4438">
        <v>34.846196755358903</v>
      </c>
      <c r="N4438">
        <v>0.64071088367217899</v>
      </c>
      <c r="O4438">
        <v>45.426356589147197</v>
      </c>
      <c r="P4438">
        <v>113.57615894039699</v>
      </c>
      <c r="Q4438">
        <v>0.10818327372224699</v>
      </c>
    </row>
    <row r="4439" spans="1:17" hidden="1" x14ac:dyDescent="0.3">
      <c r="A4439" t="s">
        <v>9034</v>
      </c>
      <c r="B4439" t="s">
        <v>9035</v>
      </c>
      <c r="C4439" t="str">
        <f>IFERROR(VLOOKUP(Table1[[#This Row],[Ticker]],[1]!Table1[[Symbol]:[Industry]],2,FALSE),"-")</f>
        <v>-</v>
      </c>
      <c r="D4439" t="s">
        <v>647</v>
      </c>
      <c r="E4439">
        <v>8.3788104000000008</v>
      </c>
      <c r="F4439">
        <v>5.48</v>
      </c>
      <c r="G4439">
        <v>11.673394941774401</v>
      </c>
      <c r="H4439">
        <v>0.39478185528809201</v>
      </c>
      <c r="I4439">
        <v>-3.3908587058081898</v>
      </c>
      <c r="J4439">
        <v>-1.5941932937185299</v>
      </c>
      <c r="K4439">
        <v>5.3827987363730996</v>
      </c>
      <c r="L4439">
        <v>5.1716395510652999</v>
      </c>
      <c r="M4439">
        <v>55.058055637165701</v>
      </c>
      <c r="N4439">
        <v>0.90044445612280599</v>
      </c>
      <c r="O4439">
        <v>14.963503649634999</v>
      </c>
      <c r="P4439">
        <v>52.2222222222222</v>
      </c>
      <c r="Q4439">
        <v>0.13533435972969901</v>
      </c>
    </row>
    <row r="4440" spans="1:17" hidden="1" x14ac:dyDescent="0.3">
      <c r="A4440" t="s">
        <v>9036</v>
      </c>
      <c r="B4440" t="s">
        <v>9037</v>
      </c>
      <c r="C4440" t="str">
        <f>IFERROR(VLOOKUP(Table1[[#This Row],[Ticker]],[1]!Table1[[Symbol]:[Industry]],2,FALSE),"-")</f>
        <v>-</v>
      </c>
      <c r="D4440" t="s">
        <v>557</v>
      </c>
      <c r="E4440">
        <v>8.3765964999999998</v>
      </c>
      <c r="F4440">
        <v>18.5</v>
      </c>
      <c r="G4440">
        <v>55.702585565392297</v>
      </c>
      <c r="H4440">
        <v>-7.3066098092589904</v>
      </c>
      <c r="I4440">
        <v>10.126201661645799</v>
      </c>
      <c r="J4440">
        <v>-8.4117565951924895</v>
      </c>
      <c r="K4440">
        <v>18.025613833551901</v>
      </c>
      <c r="L4440">
        <v>15.384843125099</v>
      </c>
      <c r="M4440">
        <v>44.206889897259501</v>
      </c>
      <c r="N4440">
        <v>0.97522390953933402</v>
      </c>
      <c r="O4440">
        <v>12.8108108108108</v>
      </c>
      <c r="P4440">
        <v>112.64367816091899</v>
      </c>
      <c r="Q4440">
        <v>0.101029698045716</v>
      </c>
    </row>
    <row r="4441" spans="1:17" hidden="1" x14ac:dyDescent="0.3">
      <c r="A4441" t="s">
        <v>9038</v>
      </c>
      <c r="B4441" t="s">
        <v>9039</v>
      </c>
      <c r="C4441" t="str">
        <f>IFERROR(VLOOKUP(Table1[[#This Row],[Ticker]],[1]!Table1[[Symbol]:[Industry]],2,FALSE),"-")</f>
        <v>-</v>
      </c>
      <c r="D4441" t="s">
        <v>75</v>
      </c>
      <c r="E4441">
        <v>8.3691636060000008</v>
      </c>
      <c r="F4441">
        <v>3.86</v>
      </c>
      <c r="G4441">
        <v>3.8602378880663202</v>
      </c>
      <c r="H4441">
        <v>-11.013197757676799</v>
      </c>
      <c r="I4441">
        <v>-13.5433554664979</v>
      </c>
      <c r="J4441">
        <v>-2.7456302870862701</v>
      </c>
      <c r="K4441">
        <v>4.1746187520802298</v>
      </c>
      <c r="L4441">
        <v>3.9407018242768301</v>
      </c>
      <c r="M4441">
        <v>24.3847452718211</v>
      </c>
      <c r="N4441">
        <v>0.62400093488060704</v>
      </c>
      <c r="O4441">
        <v>30.8290155440414</v>
      </c>
      <c r="P4441">
        <v>42.435424354243501</v>
      </c>
      <c r="Q4441">
        <v>3.9840735095525E-2</v>
      </c>
    </row>
    <row r="4442" spans="1:17" hidden="1" x14ac:dyDescent="0.3">
      <c r="A4442" t="s">
        <v>9040</v>
      </c>
      <c r="B4442" t="s">
        <v>9041</v>
      </c>
      <c r="C4442" t="str">
        <f>IFERROR(VLOOKUP(Table1[[#This Row],[Ticker]],[1]!Table1[[Symbol]:[Industry]],2,FALSE),"-")</f>
        <v>-</v>
      </c>
      <c r="D4442" t="s">
        <v>21</v>
      </c>
      <c r="E4442">
        <v>8.3553381000000009</v>
      </c>
      <c r="F4442">
        <v>4.5</v>
      </c>
      <c r="G4442">
        <v>99.330036545784395</v>
      </c>
      <c r="H4442">
        <v>-10.7776319378153</v>
      </c>
      <c r="I4442">
        <v>-27.931541120506299</v>
      </c>
      <c r="J4442">
        <v>-2.10334661179634</v>
      </c>
      <c r="K4442">
        <v>4.8613552085828999</v>
      </c>
      <c r="L4442">
        <v>4.23323177226845</v>
      </c>
      <c r="M4442">
        <v>0.96015718982717202</v>
      </c>
      <c r="N4442">
        <v>1.9667026189883501</v>
      </c>
      <c r="O4442">
        <v>39.999999999999901</v>
      </c>
      <c r="Q4442">
        <v>4.7016467897809999E-2</v>
      </c>
    </row>
    <row r="4443" spans="1:17" hidden="1" x14ac:dyDescent="0.3">
      <c r="A4443" t="s">
        <v>9042</v>
      </c>
      <c r="B4443" t="s">
        <v>9043</v>
      </c>
      <c r="C4443" t="str">
        <f>IFERROR(VLOOKUP(Table1[[#This Row],[Ticker]],[1]!Table1[[Symbol]:[Industry]],2,FALSE),"-")</f>
        <v>-</v>
      </c>
      <c r="E4443">
        <v>8.3468547900000001</v>
      </c>
      <c r="F4443">
        <v>3.33</v>
      </c>
      <c r="G4443">
        <v>6.9993592549478096</v>
      </c>
      <c r="H4443">
        <v>-3.3241435657223302</v>
      </c>
      <c r="I4443">
        <v>-43.719235508606403</v>
      </c>
      <c r="J4443">
        <v>-8.4777707357667396</v>
      </c>
      <c r="K4443">
        <v>3.5103684525042298</v>
      </c>
      <c r="L4443">
        <v>3.5262526453703802</v>
      </c>
      <c r="M4443">
        <v>38.149184479719501</v>
      </c>
      <c r="N4443">
        <v>1.2498637763503699</v>
      </c>
      <c r="O4443">
        <v>55.8558558558558</v>
      </c>
      <c r="P4443">
        <v>54.883720930232499</v>
      </c>
      <c r="Q4443">
        <v>2.7934167623961999E-2</v>
      </c>
    </row>
    <row r="4444" spans="1:17" hidden="1" x14ac:dyDescent="0.3">
      <c r="A4444" t="s">
        <v>9044</v>
      </c>
      <c r="B4444" t="s">
        <v>9045</v>
      </c>
      <c r="C4444" t="str">
        <f>IFERROR(VLOOKUP(Table1[[#This Row],[Ticker]],[1]!Table1[[Symbol]:[Industry]],2,FALSE),"-")</f>
        <v>-</v>
      </c>
      <c r="D4444" t="s">
        <v>713</v>
      </c>
      <c r="E4444">
        <v>8.3382966300000003</v>
      </c>
      <c r="F4444">
        <v>89.84</v>
      </c>
      <c r="G4444">
        <v>31.530386502039899</v>
      </c>
      <c r="H4444">
        <v>-1.37996638829496</v>
      </c>
      <c r="I4444">
        <v>16.3668914219949</v>
      </c>
      <c r="J4444">
        <v>-1.6285570152914599</v>
      </c>
      <c r="K4444">
        <v>84.112790788298796</v>
      </c>
      <c r="L4444">
        <v>73.738122123024695</v>
      </c>
      <c r="M4444">
        <v>46.9368374749682</v>
      </c>
      <c r="N4444">
        <v>1.12546788312503</v>
      </c>
      <c r="O4444">
        <v>1.25779162956365</v>
      </c>
      <c r="P4444">
        <v>91.638225255972699</v>
      </c>
      <c r="Q4444">
        <v>2.6148773974396002E-2</v>
      </c>
    </row>
    <row r="4445" spans="1:17" hidden="1" x14ac:dyDescent="0.3">
      <c r="A4445" t="s">
        <v>9046</v>
      </c>
      <c r="B4445" t="s">
        <v>9047</v>
      </c>
      <c r="C4445" t="str">
        <f>IFERROR(VLOOKUP(Table1[[#This Row],[Ticker]],[1]!Table1[[Symbol]:[Industry]],2,FALSE),"-")</f>
        <v>-</v>
      </c>
      <c r="E4445">
        <v>8.3292020000000004</v>
      </c>
      <c r="F4445">
        <v>6.22</v>
      </c>
      <c r="G4445">
        <v>-1.5182668474291201</v>
      </c>
      <c r="H4445">
        <v>-7.5717495848741798</v>
      </c>
      <c r="I4445">
        <v>-11.744874453839699</v>
      </c>
      <c r="J4445">
        <v>7.84549584029764</v>
      </c>
      <c r="K4445">
        <v>6.54528003174027</v>
      </c>
      <c r="L4445">
        <v>5.9343046413859897</v>
      </c>
      <c r="M4445">
        <v>45.311074932028198</v>
      </c>
      <c r="N4445">
        <v>0.68108108108108101</v>
      </c>
      <c r="O4445">
        <v>43.890675241157503</v>
      </c>
      <c r="P4445">
        <v>72.7777777777777</v>
      </c>
      <c r="Q4445">
        <v>-5.7188051525866E-2</v>
      </c>
    </row>
    <row r="4446" spans="1:17" hidden="1" x14ac:dyDescent="0.3">
      <c r="A4446" t="s">
        <v>9048</v>
      </c>
      <c r="B4446" t="s">
        <v>9049</v>
      </c>
      <c r="C4446" t="str">
        <f>IFERROR(VLOOKUP(Table1[[#This Row],[Ticker]],[1]!Table1[[Symbol]:[Industry]],2,FALSE),"-")</f>
        <v>-</v>
      </c>
      <c r="D4446" t="s">
        <v>409</v>
      </c>
      <c r="E4446">
        <v>8.3099659999999993</v>
      </c>
      <c r="F4446">
        <v>27.64</v>
      </c>
      <c r="G4446">
        <v>-33.382818212145402</v>
      </c>
      <c r="H4446">
        <v>27.780507597068301</v>
      </c>
      <c r="I4446">
        <v>-8.3226025730203297</v>
      </c>
      <c r="J4446">
        <v>-2.0236128785751801</v>
      </c>
      <c r="K4446">
        <v>25.1200829102665</v>
      </c>
      <c r="L4446">
        <v>24.913084761959801</v>
      </c>
      <c r="M4446">
        <v>51.708303182889999</v>
      </c>
      <c r="N4446">
        <v>1.4010810810810801</v>
      </c>
      <c r="O4446">
        <v>13.748191027496301</v>
      </c>
      <c r="P4446">
        <v>32.312111057922401</v>
      </c>
      <c r="Q4446">
        <v>7.4621180148087995E-2</v>
      </c>
    </row>
    <row r="4447" spans="1:17" hidden="1" x14ac:dyDescent="0.3">
      <c r="A4447" t="s">
        <v>9050</v>
      </c>
      <c r="B4447" t="s">
        <v>9051</v>
      </c>
      <c r="C4447" t="str">
        <f>IFERROR(VLOOKUP(Table1[[#This Row],[Ticker]],[1]!Table1[[Symbol]:[Industry]],2,FALSE),"-")</f>
        <v>-</v>
      </c>
      <c r="D4447" t="s">
        <v>557</v>
      </c>
      <c r="E4447">
        <v>8.1978779999999993</v>
      </c>
      <c r="F4447">
        <v>13.89</v>
      </c>
      <c r="G4447">
        <v>-20.6813013226962</v>
      </c>
      <c r="H4447">
        <v>-4.77763193781536</v>
      </c>
      <c r="I4447">
        <v>-6.2762123223204203</v>
      </c>
      <c r="J4447">
        <v>-1.0507150328489701</v>
      </c>
      <c r="K4447">
        <v>13.883629511773201</v>
      </c>
      <c r="L4447">
        <v>13.674765022227801</v>
      </c>
      <c r="M4447">
        <v>100</v>
      </c>
      <c r="O4447">
        <v>0</v>
      </c>
      <c r="P4447">
        <v>4.9886621315192698</v>
      </c>
    </row>
    <row r="4448" spans="1:17" hidden="1" x14ac:dyDescent="0.3">
      <c r="A4448" t="s">
        <v>9052</v>
      </c>
      <c r="B4448" t="s">
        <v>9053</v>
      </c>
      <c r="C4448" t="str">
        <f>IFERROR(VLOOKUP(Table1[[#This Row],[Ticker]],[1]!Table1[[Symbol]:[Industry]],2,FALSE),"-")</f>
        <v>-</v>
      </c>
      <c r="D4448" t="s">
        <v>498</v>
      </c>
      <c r="E4448">
        <v>8.1903892000000003</v>
      </c>
      <c r="F4448">
        <v>7.99</v>
      </c>
      <c r="G4448">
        <v>5.3136431031615103</v>
      </c>
      <c r="H4448">
        <v>-11.078682112844501</v>
      </c>
      <c r="I4448">
        <v>-30.720519615130002</v>
      </c>
      <c r="J4448">
        <v>-4.9980834539016099</v>
      </c>
      <c r="K4448">
        <v>8.3032904756454204</v>
      </c>
      <c r="L4448">
        <v>8.2073143748055806</v>
      </c>
      <c r="M4448">
        <v>35.916822401896297</v>
      </c>
      <c r="N4448">
        <v>0.72954622939025504</v>
      </c>
      <c r="O4448">
        <v>89.987484355444295</v>
      </c>
      <c r="P4448">
        <v>55.145631067961098</v>
      </c>
      <c r="Q4448">
        <v>3.9646414172966001E-2</v>
      </c>
    </row>
    <row r="4449" spans="1:17" hidden="1" x14ac:dyDescent="0.3">
      <c r="A4449" t="s">
        <v>9054</v>
      </c>
      <c r="B4449" t="s">
        <v>9055</v>
      </c>
      <c r="C4449" t="str">
        <f>IFERROR(VLOOKUP(Table1[[#This Row],[Ticker]],[1]!Table1[[Symbol]:[Industry]],2,FALSE),"-")</f>
        <v>-</v>
      </c>
      <c r="D4449" t="s">
        <v>409</v>
      </c>
      <c r="E4449">
        <v>8.17</v>
      </c>
      <c r="F4449">
        <v>17.2</v>
      </c>
      <c r="G4449">
        <v>0.24511707287082601</v>
      </c>
      <c r="H4449">
        <v>0.90152497084975503</v>
      </c>
      <c r="I4449">
        <v>-3.0206957250794702</v>
      </c>
      <c r="J4449">
        <v>6.38976115762721</v>
      </c>
      <c r="K4449">
        <v>16.680907385519301</v>
      </c>
      <c r="L4449">
        <v>15.468463802454099</v>
      </c>
      <c r="M4449">
        <v>48.962626537224303</v>
      </c>
      <c r="N4449">
        <v>0.97140082121077198</v>
      </c>
      <c r="O4449">
        <v>15.9883720930232</v>
      </c>
      <c r="P4449">
        <v>52.753108348134901</v>
      </c>
      <c r="Q4449">
        <v>6.6145207783440005E-2</v>
      </c>
    </row>
    <row r="4450" spans="1:17" hidden="1" x14ac:dyDescent="0.3">
      <c r="A4450" t="s">
        <v>9056</v>
      </c>
      <c r="B4450" t="s">
        <v>9057</v>
      </c>
      <c r="C4450" t="str">
        <f>IFERROR(VLOOKUP(Table1[[#This Row],[Ticker]],[1]!Table1[[Symbol]:[Industry]],2,FALSE),"-")</f>
        <v>-</v>
      </c>
      <c r="D4450" t="s">
        <v>258</v>
      </c>
      <c r="E4450">
        <v>8.1566039999999997</v>
      </c>
      <c r="F4450">
        <v>20.76</v>
      </c>
      <c r="G4450">
        <v>37.537583715595702</v>
      </c>
      <c r="H4450">
        <v>-14.5629333416138</v>
      </c>
      <c r="I4450">
        <v>-31.1722818612471</v>
      </c>
      <c r="J4450">
        <v>-1.7776573318039901</v>
      </c>
      <c r="K4450">
        <v>23.739293743549901</v>
      </c>
      <c r="L4450">
        <v>21.083153729954098</v>
      </c>
      <c r="M4450">
        <v>30.552548788799999</v>
      </c>
      <c r="N4450">
        <v>0.455045574915736</v>
      </c>
      <c r="O4450">
        <v>61.801541425818797</v>
      </c>
      <c r="P4450">
        <v>89.589041095890394</v>
      </c>
    </row>
    <row r="4451" spans="1:17" hidden="1" x14ac:dyDescent="0.3">
      <c r="A4451" t="s">
        <v>9058</v>
      </c>
      <c r="B4451" t="s">
        <v>9059</v>
      </c>
      <c r="C4451" t="str">
        <f>IFERROR(VLOOKUP(Table1[[#This Row],[Ticker]],[1]!Table1[[Symbol]:[Industry]],2,FALSE),"-")</f>
        <v>-</v>
      </c>
      <c r="D4451" t="s">
        <v>1391</v>
      </c>
      <c r="E4451">
        <v>8.1038058500000005</v>
      </c>
      <c r="F4451">
        <v>26.3</v>
      </c>
      <c r="G4451">
        <v>-32.341361608935202</v>
      </c>
      <c r="H4451">
        <v>5.2704064929292196</v>
      </c>
      <c r="I4451">
        <v>-1.68154112050635</v>
      </c>
      <c r="J4451">
        <v>-2.5202490830281898</v>
      </c>
      <c r="K4451">
        <v>25.7126615126076</v>
      </c>
      <c r="L4451">
        <v>24.439402031379</v>
      </c>
      <c r="M4451">
        <v>41.52720526393</v>
      </c>
      <c r="N4451">
        <v>1.88429966138094</v>
      </c>
      <c r="O4451">
        <v>21.3688212927756</v>
      </c>
      <c r="P4451">
        <v>61.846153846153797</v>
      </c>
      <c r="Q4451">
        <v>8.7907590292997995E-2</v>
      </c>
    </row>
    <row r="4452" spans="1:17" hidden="1" x14ac:dyDescent="0.3">
      <c r="A4452" t="s">
        <v>9060</v>
      </c>
      <c r="B4452" t="s">
        <v>9061</v>
      </c>
      <c r="C4452" t="str">
        <f>IFERROR(VLOOKUP(Table1[[#This Row],[Ticker]],[1]!Table1[[Symbol]:[Industry]],2,FALSE),"-")</f>
        <v>-</v>
      </c>
      <c r="D4452" t="s">
        <v>422</v>
      </c>
      <c r="E4452">
        <v>8.0759500000000006</v>
      </c>
      <c r="F4452">
        <v>95</v>
      </c>
      <c r="G4452">
        <v>38.151385054147902</v>
      </c>
      <c r="H4452">
        <v>27.1030065077085</v>
      </c>
      <c r="I4452">
        <v>30.5685086455929</v>
      </c>
      <c r="J4452">
        <v>19.578966317919001</v>
      </c>
      <c r="K4452">
        <v>74.086541587826105</v>
      </c>
      <c r="L4452">
        <v>67.212747220652503</v>
      </c>
      <c r="M4452">
        <v>68.604593135095698</v>
      </c>
      <c r="N4452">
        <v>3.2352333522249901</v>
      </c>
      <c r="O4452">
        <v>10.515789473684199</v>
      </c>
      <c r="P4452">
        <v>119.298245614035</v>
      </c>
      <c r="Q4452">
        <v>0.17700348163711499</v>
      </c>
    </row>
    <row r="4453" spans="1:17" hidden="1" x14ac:dyDescent="0.3">
      <c r="A4453" t="s">
        <v>9062</v>
      </c>
      <c r="B4453" t="s">
        <v>9063</v>
      </c>
      <c r="C4453" t="str">
        <f>IFERROR(VLOOKUP(Table1[[#This Row],[Ticker]],[1]!Table1[[Symbol]:[Industry]],2,FALSE),"-")</f>
        <v>-</v>
      </c>
      <c r="D4453" t="s">
        <v>97</v>
      </c>
      <c r="E4453">
        <v>8.0622431999999993</v>
      </c>
      <c r="F4453">
        <v>5.94</v>
      </c>
      <c r="G4453">
        <v>-14.434008398035701</v>
      </c>
      <c r="H4453">
        <v>27.7223680621846</v>
      </c>
      <c r="I4453">
        <v>-56.264874453839603</v>
      </c>
      <c r="J4453">
        <v>4.9492849671510202</v>
      </c>
      <c r="K4453">
        <v>4.9918747085987203</v>
      </c>
      <c r="L4453">
        <v>6.0423769368902898</v>
      </c>
      <c r="M4453">
        <v>99.179814024593199</v>
      </c>
      <c r="N4453">
        <v>0.28821419196780101</v>
      </c>
      <c r="O4453">
        <v>95.622895622895498</v>
      </c>
      <c r="P4453">
        <v>85.625</v>
      </c>
      <c r="Q4453">
        <v>-7.2772250252599998E-3</v>
      </c>
    </row>
    <row r="4454" spans="1:17" hidden="1" x14ac:dyDescent="0.3">
      <c r="A4454" t="s">
        <v>9064</v>
      </c>
      <c r="B4454" t="s">
        <v>9065</v>
      </c>
      <c r="C4454" t="str">
        <f>IFERROR(VLOOKUP(Table1[[#This Row],[Ticker]],[1]!Table1[[Symbol]:[Industry]],2,FALSE),"-")</f>
        <v>-</v>
      </c>
      <c r="D4454" t="s">
        <v>409</v>
      </c>
      <c r="E4454">
        <v>8.0177499999999995</v>
      </c>
      <c r="F4454">
        <v>24.67</v>
      </c>
      <c r="G4454">
        <v>319.63689575156002</v>
      </c>
      <c r="H4454">
        <v>45.8507343099404</v>
      </c>
      <c r="I4454">
        <v>188.128329429655</v>
      </c>
      <c r="J4454">
        <v>-8.1724862505611497</v>
      </c>
      <c r="K4454">
        <v>18.561425269910899</v>
      </c>
      <c r="L4454">
        <v>12.791144309585301</v>
      </c>
      <c r="M4454">
        <v>57.419803731636598</v>
      </c>
      <c r="N4454">
        <v>1.78846817798031</v>
      </c>
      <c r="O4454">
        <v>21.078232671260601</v>
      </c>
      <c r="P4454">
        <v>464.53089244851202</v>
      </c>
      <c r="Q4454">
        <v>0.12842409935108201</v>
      </c>
    </row>
    <row r="4455" spans="1:17" hidden="1" x14ac:dyDescent="0.3">
      <c r="A4455" t="s">
        <v>9066</v>
      </c>
      <c r="B4455" t="s">
        <v>9067</v>
      </c>
      <c r="C4455" t="str">
        <f>IFERROR(VLOOKUP(Table1[[#This Row],[Ticker]],[1]!Table1[[Symbol]:[Industry]],2,FALSE),"-")</f>
        <v>-</v>
      </c>
      <c r="D4455" t="s">
        <v>258</v>
      </c>
      <c r="E4455">
        <v>7.9770018650000001</v>
      </c>
      <c r="F4455">
        <v>12.95</v>
      </c>
      <c r="G4455">
        <v>-2.33663012088221</v>
      </c>
      <c r="H4455">
        <v>-0.35641007286359</v>
      </c>
      <c r="I4455">
        <v>-3.3482077871730298</v>
      </c>
      <c r="J4455">
        <v>-4.1104165253862899</v>
      </c>
      <c r="K4455">
        <v>12.431534176566499</v>
      </c>
      <c r="L4455">
        <v>11.744808369700401</v>
      </c>
      <c r="M4455">
        <v>47.714234644548597</v>
      </c>
      <c r="N4455">
        <v>0.95893912669107695</v>
      </c>
      <c r="O4455">
        <v>17.1428571428571</v>
      </c>
      <c r="P4455">
        <v>35.886673662119598</v>
      </c>
      <c r="Q4455">
        <v>9.9998851432305996E-2</v>
      </c>
    </row>
    <row r="4456" spans="1:17" hidden="1" x14ac:dyDescent="0.3">
      <c r="A4456" t="s">
        <v>9068</v>
      </c>
      <c r="B4456" t="s">
        <v>9069</v>
      </c>
      <c r="C4456" t="str">
        <f>IFERROR(VLOOKUP(Table1[[#This Row],[Ticker]],[1]!Table1[[Symbol]:[Industry]],2,FALSE),"-")</f>
        <v>-</v>
      </c>
      <c r="E4456">
        <v>7.9154629999999999</v>
      </c>
      <c r="F4456">
        <v>21.17</v>
      </c>
      <c r="G4456">
        <v>26.0863089472181</v>
      </c>
      <c r="H4456">
        <v>6.4000127727634801</v>
      </c>
      <c r="I4456">
        <v>21.047625546160301</v>
      </c>
      <c r="J4456">
        <v>-6.0400540520387302</v>
      </c>
      <c r="K4456">
        <v>21.910178609521399</v>
      </c>
      <c r="L4456">
        <v>18.569598957276</v>
      </c>
      <c r="M4456">
        <v>29.440722855142599</v>
      </c>
      <c r="N4456">
        <v>0.74866310160427796</v>
      </c>
      <c r="O4456">
        <v>34.057628719886601</v>
      </c>
      <c r="P4456">
        <v>88.177777777777806</v>
      </c>
    </row>
    <row r="4457" spans="1:17" hidden="1" x14ac:dyDescent="0.3">
      <c r="A4457" t="s">
        <v>9070</v>
      </c>
      <c r="B4457" t="s">
        <v>9071</v>
      </c>
      <c r="C4457" t="str">
        <f>IFERROR(VLOOKUP(Table1[[#This Row],[Ticker]],[1]!Table1[[Symbol]:[Industry]],2,FALSE),"-")</f>
        <v>-</v>
      </c>
      <c r="D4457" t="s">
        <v>75</v>
      </c>
      <c r="E4457">
        <v>7.9024999999999999</v>
      </c>
      <c r="F4457">
        <v>5.45</v>
      </c>
      <c r="G4457">
        <v>-2.0871970143062502</v>
      </c>
      <c r="H4457">
        <v>-2.9812247521866202</v>
      </c>
      <c r="I4457">
        <v>-24.7569379459031</v>
      </c>
      <c r="J4457">
        <v>-2.9737919559259098</v>
      </c>
      <c r="K4457">
        <v>5.2254114017209803</v>
      </c>
      <c r="L4457">
        <v>5.5508214638852396</v>
      </c>
      <c r="M4457">
        <v>60.190130266140002</v>
      </c>
      <c r="N4457">
        <v>1.09516539346677</v>
      </c>
      <c r="O4457">
        <v>46.605504587155899</v>
      </c>
      <c r="P4457">
        <v>23.5827664399092</v>
      </c>
      <c r="Q4457">
        <v>3.3211927360011002E-2</v>
      </c>
    </row>
    <row r="4458" spans="1:17" hidden="1" x14ac:dyDescent="0.3">
      <c r="A4458" t="s">
        <v>9072</v>
      </c>
      <c r="B4458" t="s">
        <v>9073</v>
      </c>
      <c r="C4458" t="str">
        <f>IFERROR(VLOOKUP(Table1[[#This Row],[Ticker]],[1]!Table1[[Symbol]:[Industry]],2,FALSE),"-")</f>
        <v>-</v>
      </c>
      <c r="D4458" t="s">
        <v>713</v>
      </c>
      <c r="E4458">
        <v>7.8703070319999897</v>
      </c>
      <c r="F4458">
        <v>92.84</v>
      </c>
      <c r="G4458">
        <v>-3.8806416648937501</v>
      </c>
      <c r="H4458">
        <v>-1.6202020415910301</v>
      </c>
      <c r="I4458">
        <v>15.013689202308299</v>
      </c>
      <c r="J4458">
        <v>0.40422524945286997</v>
      </c>
      <c r="K4458">
        <v>89.198690075646297</v>
      </c>
      <c r="L4458">
        <v>80.709508131766995</v>
      </c>
      <c r="M4458">
        <v>56.3654480897074</v>
      </c>
      <c r="N4458">
        <v>1.0380734132639799</v>
      </c>
      <c r="O4458">
        <v>4.8901335631193303</v>
      </c>
      <c r="P4458">
        <v>34.5507246376811</v>
      </c>
    </row>
    <row r="4459" spans="1:17" hidden="1" x14ac:dyDescent="0.3">
      <c r="A4459" t="s">
        <v>9074</v>
      </c>
      <c r="B4459" t="s">
        <v>9075</v>
      </c>
      <c r="C4459" t="str">
        <f>IFERROR(VLOOKUP(Table1[[#This Row],[Ticker]],[1]!Table1[[Symbol]:[Industry]],2,FALSE),"-")</f>
        <v>-</v>
      </c>
      <c r="D4459" t="s">
        <v>557</v>
      </c>
      <c r="E4459">
        <v>7.8425954999999998</v>
      </c>
      <c r="F4459">
        <v>3.88</v>
      </c>
      <c r="G4459">
        <v>21.2997335154814</v>
      </c>
      <c r="H4459">
        <v>9.0487346216701692</v>
      </c>
      <c r="I4459">
        <v>-9.1596112959449503</v>
      </c>
      <c r="J4459">
        <v>3.0669320259745501</v>
      </c>
      <c r="K4459">
        <v>3.4175185532291499</v>
      </c>
      <c r="L4459">
        <v>3.4155372915219999</v>
      </c>
      <c r="M4459">
        <v>78.398814827308001</v>
      </c>
      <c r="N4459">
        <v>0.46672522269061101</v>
      </c>
      <c r="O4459">
        <v>20.103092783505101</v>
      </c>
      <c r="P4459">
        <v>70.175438596491205</v>
      </c>
      <c r="Q4459">
        <v>6.8174992357244002E-2</v>
      </c>
    </row>
    <row r="4460" spans="1:17" hidden="1" x14ac:dyDescent="0.3">
      <c r="A4460" t="s">
        <v>9076</v>
      </c>
      <c r="B4460" t="s">
        <v>9077</v>
      </c>
      <c r="C4460" t="str">
        <f>IFERROR(VLOOKUP(Table1[[#This Row],[Ticker]],[1]!Table1[[Symbol]:[Industry]],2,FALSE),"-")</f>
        <v>-</v>
      </c>
      <c r="D4460" t="s">
        <v>369</v>
      </c>
      <c r="E4460">
        <v>7.8078054000000003</v>
      </c>
      <c r="F4460">
        <v>17.579999999999998</v>
      </c>
      <c r="G4460">
        <v>10.609106313226199</v>
      </c>
      <c r="H4460">
        <v>-27.144396520274402</v>
      </c>
      <c r="I4460">
        <v>-0.76833139915711601</v>
      </c>
      <c r="J4460">
        <v>-15.0442064321981</v>
      </c>
      <c r="K4460">
        <v>19.3398308445216</v>
      </c>
      <c r="L4460">
        <v>16.7906907450154</v>
      </c>
      <c r="M4460">
        <v>0.926347593429654</v>
      </c>
      <c r="N4460">
        <v>0.58503085087305595</v>
      </c>
      <c r="O4460">
        <v>57.679180887371999</v>
      </c>
      <c r="P4460">
        <v>91.712104689203898</v>
      </c>
      <c r="Q4460">
        <v>0.20428632122989501</v>
      </c>
    </row>
    <row r="4461" spans="1:17" hidden="1" x14ac:dyDescent="0.3">
      <c r="A4461" t="s">
        <v>9078</v>
      </c>
      <c r="B4461" t="s">
        <v>8541</v>
      </c>
      <c r="C4461" t="str">
        <f>IFERROR(VLOOKUP(Table1[[#This Row],[Ticker]],[1]!Table1[[Symbol]:[Industry]],2,FALSE),"-")</f>
        <v>-</v>
      </c>
      <c r="D4461" t="s">
        <v>916</v>
      </c>
      <c r="E4461">
        <v>7.7646195000000002</v>
      </c>
      <c r="F4461">
        <v>8.91</v>
      </c>
      <c r="G4461">
        <v>64.714651930399796</v>
      </c>
      <c r="H4461">
        <v>-0.18939664369771</v>
      </c>
      <c r="I4461">
        <v>54.348508445788497</v>
      </c>
      <c r="J4461">
        <v>-4.9426069247408604</v>
      </c>
      <c r="K4461">
        <v>9.6795846736781002</v>
      </c>
      <c r="L4461">
        <v>7.7904619657990297</v>
      </c>
      <c r="M4461">
        <v>52.486539346319603</v>
      </c>
      <c r="N4461">
        <v>1.6451773446567399</v>
      </c>
      <c r="O4461">
        <v>76.3187429854096</v>
      </c>
      <c r="P4461">
        <v>90.384615384615401</v>
      </c>
    </row>
    <row r="4462" spans="1:17" hidden="1" x14ac:dyDescent="0.3">
      <c r="A4462" t="s">
        <v>9079</v>
      </c>
      <c r="B4462" t="s">
        <v>9080</v>
      </c>
      <c r="C4462" t="str">
        <f>IFERROR(VLOOKUP(Table1[[#This Row],[Ticker]],[1]!Table1[[Symbol]:[Industry]],2,FALSE),"-")</f>
        <v>-</v>
      </c>
      <c r="D4462" t="s">
        <v>557</v>
      </c>
      <c r="E4462">
        <v>7.7544599999999999</v>
      </c>
      <c r="F4462">
        <v>7.77</v>
      </c>
      <c r="G4462">
        <v>-25.669963454215502</v>
      </c>
      <c r="H4462">
        <v>-4.77763193781536</v>
      </c>
      <c r="I4462">
        <v>-11.2648744538396</v>
      </c>
      <c r="J4462">
        <v>-1.0507150328489701</v>
      </c>
      <c r="K4462">
        <v>7.7699988344290203</v>
      </c>
      <c r="L4462">
        <v>7.7510502278237396</v>
      </c>
      <c r="M4462">
        <v>100</v>
      </c>
      <c r="O4462">
        <v>0</v>
      </c>
      <c r="P4462">
        <v>0</v>
      </c>
    </row>
    <row r="4463" spans="1:17" hidden="1" x14ac:dyDescent="0.3">
      <c r="A4463" t="s">
        <v>9081</v>
      </c>
      <c r="B4463" t="s">
        <v>9082</v>
      </c>
      <c r="C4463" t="str">
        <f>IFERROR(VLOOKUP(Table1[[#This Row],[Ticker]],[1]!Table1[[Symbol]:[Industry]],2,FALSE),"-")</f>
        <v>-</v>
      </c>
      <c r="D4463" t="s">
        <v>623</v>
      </c>
      <c r="E4463">
        <v>7.6886190000000001</v>
      </c>
      <c r="F4463">
        <v>8.27</v>
      </c>
      <c r="G4463">
        <v>16.182523681290402</v>
      </c>
      <c r="H4463">
        <v>31.700355483568199</v>
      </c>
      <c r="I4463">
        <v>53.476161402734</v>
      </c>
      <c r="J4463">
        <v>13.009731747702901</v>
      </c>
      <c r="K4463">
        <v>7.2440161950167603</v>
      </c>
      <c r="L4463">
        <v>6.0394641120713999</v>
      </c>
      <c r="M4463">
        <v>48.310465110429597</v>
      </c>
      <c r="N4463">
        <v>1.2196090598820899</v>
      </c>
      <c r="O4463">
        <v>20.798065296251501</v>
      </c>
      <c r="P4463">
        <v>135.612535612535</v>
      </c>
      <c r="Q4463">
        <v>1.1692484565978999E-2</v>
      </c>
    </row>
    <row r="4464" spans="1:17" hidden="1" x14ac:dyDescent="0.3">
      <c r="A4464" t="s">
        <v>9083</v>
      </c>
      <c r="B4464" t="s">
        <v>9084</v>
      </c>
      <c r="C4464" t="str">
        <f>IFERROR(VLOOKUP(Table1[[#This Row],[Ticker]],[1]!Table1[[Symbol]:[Industry]],2,FALSE),"-")</f>
        <v>-</v>
      </c>
      <c r="D4464" t="s">
        <v>140</v>
      </c>
      <c r="E4464">
        <v>7.67136</v>
      </c>
      <c r="F4464">
        <v>18.3</v>
      </c>
      <c r="G4464">
        <v>17.410568211148</v>
      </c>
      <c r="H4464">
        <v>-21.8797697050362</v>
      </c>
      <c r="I4464">
        <v>57.554313738042197</v>
      </c>
      <c r="J4464">
        <v>-11.563535545669399</v>
      </c>
      <c r="K4464">
        <v>18.0395150062601</v>
      </c>
      <c r="L4464">
        <v>15.3996100337064</v>
      </c>
      <c r="M4464">
        <v>42.644184890416398</v>
      </c>
      <c r="N4464">
        <v>0.98537825810553004</v>
      </c>
      <c r="O4464">
        <v>28.633879781420699</v>
      </c>
      <c r="P4464">
        <v>135.82474226804101</v>
      </c>
    </row>
    <row r="4465" spans="1:17" hidden="1" x14ac:dyDescent="0.3">
      <c r="A4465" t="s">
        <v>9085</v>
      </c>
      <c r="B4465" t="s">
        <v>9086</v>
      </c>
      <c r="C4465" t="str">
        <f>IFERROR(VLOOKUP(Table1[[#This Row],[Ticker]],[1]!Table1[[Symbol]:[Industry]],2,FALSE),"-")</f>
        <v>-</v>
      </c>
      <c r="D4465" t="s">
        <v>409</v>
      </c>
      <c r="E4465">
        <v>7.6422639999999999</v>
      </c>
      <c r="F4465">
        <v>19.12</v>
      </c>
      <c r="G4465">
        <v>-0.86578590852363702</v>
      </c>
      <c r="H4465">
        <v>-4.77763193781536</v>
      </c>
      <c r="I4465">
        <v>8.2351255461603099</v>
      </c>
      <c r="J4465">
        <v>-1.0507150328489701</v>
      </c>
      <c r="K4465">
        <v>17.235654123249901</v>
      </c>
      <c r="L4465">
        <v>15.2707351427003</v>
      </c>
      <c r="M4465">
        <v>99.923677733536394</v>
      </c>
      <c r="N4465">
        <v>0</v>
      </c>
      <c r="O4465">
        <v>0</v>
      </c>
      <c r="P4465">
        <v>27.466666666666601</v>
      </c>
    </row>
    <row r="4466" spans="1:17" hidden="1" x14ac:dyDescent="0.3">
      <c r="A4466" t="s">
        <v>9087</v>
      </c>
      <c r="B4466" t="s">
        <v>9088</v>
      </c>
      <c r="C4466" t="str">
        <f>IFERROR(VLOOKUP(Table1[[#This Row],[Ticker]],[1]!Table1[[Symbol]:[Industry]],2,FALSE),"-")</f>
        <v>-</v>
      </c>
      <c r="D4466" t="s">
        <v>100</v>
      </c>
      <c r="E4466">
        <v>7.5871250000000003</v>
      </c>
      <c r="F4466">
        <v>1.61</v>
      </c>
      <c r="G4466">
        <v>91.897604113352003</v>
      </c>
      <c r="H4466">
        <v>-33.2220763822598</v>
      </c>
      <c r="I4466">
        <v>29.9631957215989</v>
      </c>
      <c r="J4466">
        <v>-7.9871312178200702</v>
      </c>
      <c r="K4466">
        <v>1.77066621703011</v>
      </c>
      <c r="L4466">
        <v>1.29020848439181</v>
      </c>
      <c r="M4466">
        <v>6.47112686234692</v>
      </c>
      <c r="N4466">
        <v>0.49776032298851097</v>
      </c>
      <c r="O4466">
        <v>57.763975155279397</v>
      </c>
      <c r="P4466">
        <v>147.692307692307</v>
      </c>
      <c r="Q4466">
        <v>2.8025912882448E-2</v>
      </c>
    </row>
    <row r="4467" spans="1:17" hidden="1" x14ac:dyDescent="0.3">
      <c r="A4467" t="s">
        <v>9089</v>
      </c>
      <c r="B4467" t="s">
        <v>9090</v>
      </c>
      <c r="C4467" t="str">
        <f>IFERROR(VLOOKUP(Table1[[#This Row],[Ticker]],[1]!Table1[[Symbol]:[Industry]],2,FALSE),"-")</f>
        <v>-</v>
      </c>
      <c r="D4467" t="s">
        <v>75</v>
      </c>
      <c r="E4467">
        <v>7.5763800000000003</v>
      </c>
      <c r="F4467">
        <v>25.77</v>
      </c>
      <c r="G4467">
        <v>-20.700513352382501</v>
      </c>
      <c r="H4467">
        <v>-4.77763193781536</v>
      </c>
      <c r="I4467">
        <v>-11.2648744538396</v>
      </c>
      <c r="J4467">
        <v>-1.0507150328489701</v>
      </c>
      <c r="K4467">
        <v>25.769190470928599</v>
      </c>
      <c r="L4467">
        <v>25.5037876486548</v>
      </c>
      <c r="M4467">
        <v>100</v>
      </c>
      <c r="O4467">
        <v>0</v>
      </c>
      <c r="P4467">
        <v>4.9694501018329804</v>
      </c>
    </row>
    <row r="4468" spans="1:17" hidden="1" x14ac:dyDescent="0.3">
      <c r="A4468" t="s">
        <v>9091</v>
      </c>
      <c r="B4468" t="s">
        <v>9092</v>
      </c>
      <c r="C4468" t="str">
        <f>IFERROR(VLOOKUP(Table1[[#This Row],[Ticker]],[1]!Table1[[Symbol]:[Industry]],2,FALSE),"-")</f>
        <v>-</v>
      </c>
      <c r="D4468" t="s">
        <v>513</v>
      </c>
      <c r="E4468">
        <v>7.5649597039999996</v>
      </c>
      <c r="F4468">
        <v>4.72</v>
      </c>
      <c r="G4468">
        <v>-66.669963454215505</v>
      </c>
      <c r="H4468">
        <v>-14.7776319378153</v>
      </c>
      <c r="I4468">
        <v>-43.351205389091497</v>
      </c>
      <c r="J4468">
        <v>-1.0507150328489701</v>
      </c>
      <c r="K4468">
        <v>6.5958523689021602</v>
      </c>
      <c r="L4468">
        <v>13.4977402333729</v>
      </c>
      <c r="M4468">
        <v>55.631671931304297</v>
      </c>
      <c r="N4468">
        <v>0.89123509406345502</v>
      </c>
      <c r="O4468">
        <v>73.728813559322006</v>
      </c>
      <c r="P4468">
        <v>10.538641686182601</v>
      </c>
      <c r="Q4468">
        <v>-0.23015711156850499</v>
      </c>
    </row>
    <row r="4469" spans="1:17" hidden="1" x14ac:dyDescent="0.3">
      <c r="A4469" t="s">
        <v>9093</v>
      </c>
      <c r="B4469" t="s">
        <v>9094</v>
      </c>
      <c r="C4469" t="str">
        <f>IFERROR(VLOOKUP(Table1[[#This Row],[Ticker]],[1]!Table1[[Symbol]:[Industry]],2,FALSE),"-")</f>
        <v>-</v>
      </c>
      <c r="E4469">
        <v>7.5251479999999997</v>
      </c>
      <c r="F4469">
        <v>7.1</v>
      </c>
      <c r="G4469">
        <v>-42.1405516895096</v>
      </c>
      <c r="H4469">
        <v>-14.1007481574833</v>
      </c>
      <c r="I4469">
        <v>-36.528032348576502</v>
      </c>
      <c r="J4469">
        <v>-10.373831252516901</v>
      </c>
      <c r="K4469">
        <v>7.34270064047245</v>
      </c>
      <c r="L4469">
        <v>7.7965141610498501</v>
      </c>
      <c r="M4469">
        <v>36.066857404224898</v>
      </c>
      <c r="N4469">
        <v>0.70129870129870098</v>
      </c>
      <c r="O4469">
        <v>46.338028169014002</v>
      </c>
      <c r="P4469">
        <v>14.516129032258</v>
      </c>
    </row>
    <row r="4470" spans="1:17" hidden="1" x14ac:dyDescent="0.3">
      <c r="A4470" t="s">
        <v>9095</v>
      </c>
      <c r="B4470" t="s">
        <v>9096</v>
      </c>
      <c r="C4470" t="str">
        <f>IFERROR(VLOOKUP(Table1[[#This Row],[Ticker]],[1]!Table1[[Symbol]:[Industry]],2,FALSE),"-")</f>
        <v>-</v>
      </c>
      <c r="D4470" t="s">
        <v>1394</v>
      </c>
      <c r="E4470">
        <v>7.5151130000000004</v>
      </c>
      <c r="F4470">
        <v>14.9</v>
      </c>
      <c r="G4470">
        <v>6.89231412585562</v>
      </c>
      <c r="H4470">
        <v>12.600645215742601</v>
      </c>
      <c r="I4470">
        <v>-8.0792788859726503</v>
      </c>
      <c r="J4470">
        <v>-5.3268298770762303</v>
      </c>
      <c r="K4470">
        <v>13.759462999415399</v>
      </c>
      <c r="L4470">
        <v>12.5767040636842</v>
      </c>
      <c r="M4470">
        <v>46.502572342021999</v>
      </c>
      <c r="N4470">
        <v>2.6140580258137902</v>
      </c>
      <c r="O4470">
        <v>19.798657718120801</v>
      </c>
      <c r="P4470">
        <v>70.285714285714207</v>
      </c>
      <c r="Q4470">
        <v>7.4051046137102006E-2</v>
      </c>
    </row>
    <row r="4471" spans="1:17" hidden="1" x14ac:dyDescent="0.3">
      <c r="A4471" t="s">
        <v>9097</v>
      </c>
      <c r="B4471" t="s">
        <v>9098</v>
      </c>
      <c r="C4471" t="str">
        <f>IFERROR(VLOOKUP(Table1[[#This Row],[Ticker]],[1]!Table1[[Symbol]:[Industry]],2,FALSE),"-")</f>
        <v>-</v>
      </c>
      <c r="D4471" t="s">
        <v>647</v>
      </c>
      <c r="E4471">
        <v>7.4987000000000004</v>
      </c>
      <c r="F4471">
        <v>18.7</v>
      </c>
      <c r="G4471">
        <v>202.40021198438001</v>
      </c>
      <c r="H4471">
        <v>19.405374598132301</v>
      </c>
      <c r="I4471">
        <v>236.31876866883599</v>
      </c>
      <c r="J4471">
        <v>-6.2403357913319999</v>
      </c>
      <c r="K4471">
        <v>18.3137288029485</v>
      </c>
      <c r="L4471">
        <v>13.1692637710151</v>
      </c>
      <c r="M4471">
        <v>45.047264819516997</v>
      </c>
      <c r="N4471">
        <v>0.34382825314635301</v>
      </c>
      <c r="O4471">
        <v>35.8823529411764</v>
      </c>
      <c r="P4471">
        <v>259.61538461538402</v>
      </c>
      <c r="Q4471">
        <v>0.137683701833379</v>
      </c>
    </row>
    <row r="4472" spans="1:17" hidden="1" x14ac:dyDescent="0.3">
      <c r="A4472" t="s">
        <v>9099</v>
      </c>
      <c r="B4472" t="s">
        <v>9100</v>
      </c>
      <c r="C4472" t="str">
        <f>IFERROR(VLOOKUP(Table1[[#This Row],[Ticker]],[1]!Table1[[Symbol]:[Industry]],2,FALSE),"-")</f>
        <v>-</v>
      </c>
      <c r="D4472" t="s">
        <v>75</v>
      </c>
      <c r="E4472">
        <v>7.4730264399999999</v>
      </c>
      <c r="F4472">
        <v>1.1000000000000001</v>
      </c>
      <c r="G4472">
        <v>74.330036545784395</v>
      </c>
      <c r="H4472">
        <v>-6.6823938425772704</v>
      </c>
      <c r="I4472">
        <v>-18.044535470788801</v>
      </c>
      <c r="J4472">
        <v>-3.88090371209426</v>
      </c>
      <c r="K4472">
        <v>1.0584405443739799</v>
      </c>
      <c r="L4472">
        <v>0.98151843586097198</v>
      </c>
      <c r="M4472">
        <v>50.474901197264799</v>
      </c>
      <c r="N4472">
        <v>1.1349996538735601</v>
      </c>
      <c r="O4472">
        <v>11.818181818181801</v>
      </c>
      <c r="P4472">
        <v>100</v>
      </c>
      <c r="Q4472">
        <v>-7.8727301366384006E-2</v>
      </c>
    </row>
    <row r="4473" spans="1:17" hidden="1" x14ac:dyDescent="0.3">
      <c r="A4473" t="s">
        <v>9101</v>
      </c>
      <c r="B4473" t="s">
        <v>9102</v>
      </c>
      <c r="C4473" t="str">
        <f>IFERROR(VLOOKUP(Table1[[#This Row],[Ticker]],[1]!Table1[[Symbol]:[Industry]],2,FALSE),"-")</f>
        <v>-</v>
      </c>
      <c r="D4473" t="s">
        <v>173</v>
      </c>
      <c r="E4473">
        <v>7.4616247439999999</v>
      </c>
      <c r="F4473">
        <v>14.16</v>
      </c>
      <c r="G4473">
        <v>-26.510299588669302</v>
      </c>
      <c r="H4473">
        <v>-15.1419535458555</v>
      </c>
      <c r="I4473">
        <v>-30.396799068345601</v>
      </c>
      <c r="J4473">
        <v>-5.9173816995156399</v>
      </c>
      <c r="K4473">
        <v>15.6284649114664</v>
      </c>
      <c r="L4473">
        <v>16.201729688963798</v>
      </c>
      <c r="M4473">
        <v>29.833364759995298</v>
      </c>
      <c r="N4473">
        <v>0.209186581876525</v>
      </c>
      <c r="O4473">
        <v>54.661016949152497</v>
      </c>
      <c r="P4473">
        <v>14.6558704453441</v>
      </c>
      <c r="Q4473">
        <v>1.106947573103E-3</v>
      </c>
    </row>
    <row r="4474" spans="1:17" hidden="1" x14ac:dyDescent="0.3">
      <c r="A4474" t="s">
        <v>9103</v>
      </c>
      <c r="B4474" t="s">
        <v>9104</v>
      </c>
      <c r="C4474" t="str">
        <f>IFERROR(VLOOKUP(Table1[[#This Row],[Ticker]],[1]!Table1[[Symbol]:[Industry]],2,FALSE),"-")</f>
        <v>-</v>
      </c>
      <c r="E4474">
        <v>7.45085</v>
      </c>
      <c r="F4474">
        <v>4.37</v>
      </c>
      <c r="G4474">
        <v>-1.1685389527910299</v>
      </c>
      <c r="H4474">
        <v>-18.798250494516299</v>
      </c>
      <c r="I4474">
        <v>-44.034105223070398</v>
      </c>
      <c r="J4474">
        <v>-7.7621244288221298</v>
      </c>
      <c r="K4474">
        <v>4.7579796966660703</v>
      </c>
      <c r="L4474">
        <v>4.9217430648979503</v>
      </c>
      <c r="M4474">
        <v>42.879808629144797</v>
      </c>
      <c r="N4474">
        <v>1.1481481481481399</v>
      </c>
      <c r="O4474">
        <v>73.913043478260803</v>
      </c>
      <c r="P4474">
        <v>40.967741935483801</v>
      </c>
    </row>
    <row r="4475" spans="1:17" hidden="1" x14ac:dyDescent="0.3">
      <c r="A4475" t="s">
        <v>9105</v>
      </c>
      <c r="B4475" t="s">
        <v>9106</v>
      </c>
      <c r="C4475" t="str">
        <f>IFERROR(VLOOKUP(Table1[[#This Row],[Ticker]],[1]!Table1[[Symbol]:[Industry]],2,FALSE),"-")</f>
        <v>-</v>
      </c>
      <c r="E4475">
        <v>7.443308</v>
      </c>
      <c r="F4475">
        <v>191.05</v>
      </c>
      <c r="G4475">
        <v>12.0237302394781</v>
      </c>
      <c r="H4475">
        <v>10.6255695118977</v>
      </c>
      <c r="I4475">
        <v>50.231321657740999</v>
      </c>
      <c r="J4475">
        <v>-1.0507150328489701</v>
      </c>
      <c r="K4475">
        <v>160.88946350869901</v>
      </c>
      <c r="L4475">
        <v>141.66709614037799</v>
      </c>
      <c r="M4475">
        <v>74.717535136480294</v>
      </c>
      <c r="N4475">
        <v>0</v>
      </c>
      <c r="O4475">
        <v>5.2604030358544804</v>
      </c>
      <c r="P4475">
        <v>70.276292335115798</v>
      </c>
    </row>
    <row r="4476" spans="1:17" hidden="1" x14ac:dyDescent="0.3">
      <c r="A4476" t="s">
        <v>9107</v>
      </c>
      <c r="B4476" t="s">
        <v>9108</v>
      </c>
      <c r="C4476" t="str">
        <f>IFERROR(VLOOKUP(Table1[[#This Row],[Ticker]],[1]!Table1[[Symbol]:[Industry]],2,FALSE),"-")</f>
        <v>-</v>
      </c>
      <c r="D4476" t="s">
        <v>409</v>
      </c>
      <c r="E4476">
        <v>7.4184900000000003</v>
      </c>
      <c r="F4476">
        <v>1.45</v>
      </c>
      <c r="G4476">
        <v>75.718925434673295</v>
      </c>
      <c r="H4476">
        <v>28.5557013955179</v>
      </c>
      <c r="I4476">
        <v>13.735125546160299</v>
      </c>
      <c r="J4476">
        <v>12.3821207880465</v>
      </c>
      <c r="K4476">
        <v>1.16956571794286</v>
      </c>
      <c r="L4476">
        <v>1.0300843128314401</v>
      </c>
      <c r="M4476">
        <v>62.098800489619201</v>
      </c>
      <c r="N4476">
        <v>2.3199433442664001</v>
      </c>
      <c r="O4476">
        <v>10.344827586206801</v>
      </c>
      <c r="P4476">
        <v>154.38596491228</v>
      </c>
      <c r="Q4476">
        <v>9.0572975608197007E-2</v>
      </c>
    </row>
    <row r="4477" spans="1:17" hidden="1" x14ac:dyDescent="0.3">
      <c r="A4477" t="s">
        <v>9109</v>
      </c>
      <c r="B4477" t="s">
        <v>9110</v>
      </c>
      <c r="C4477" t="str">
        <f>IFERROR(VLOOKUP(Table1[[#This Row],[Ticker]],[1]!Table1[[Symbol]:[Industry]],2,FALSE),"-")</f>
        <v>-</v>
      </c>
      <c r="E4477">
        <v>7.4049839999999998</v>
      </c>
      <c r="F4477">
        <v>3.04</v>
      </c>
      <c r="G4477">
        <v>19.091941307689201</v>
      </c>
      <c r="H4477">
        <v>13.7408865807031</v>
      </c>
      <c r="I4477">
        <v>-48.841876507227703</v>
      </c>
      <c r="J4477">
        <v>8.9149207059826292</v>
      </c>
      <c r="K4477">
        <v>2.6318180017288899</v>
      </c>
      <c r="L4477">
        <v>2.6588227830275901</v>
      </c>
      <c r="M4477">
        <v>61.0710646713542</v>
      </c>
      <c r="N4477">
        <v>0.90426581862046196</v>
      </c>
      <c r="O4477">
        <v>113.48684210526299</v>
      </c>
      <c r="P4477">
        <v>96.129032258064498</v>
      </c>
      <c r="Q4477">
        <v>7.8589808678695999E-2</v>
      </c>
    </row>
    <row r="4478" spans="1:17" hidden="1" x14ac:dyDescent="0.3">
      <c r="A4478" t="s">
        <v>9111</v>
      </c>
      <c r="B4478" t="s">
        <v>9112</v>
      </c>
      <c r="C4478" t="str">
        <f>IFERROR(VLOOKUP(Table1[[#This Row],[Ticker]],[1]!Table1[[Symbol]:[Industry]],2,FALSE),"-")</f>
        <v>-</v>
      </c>
      <c r="D4478" t="s">
        <v>4377</v>
      </c>
      <c r="E4478">
        <v>7.3910999999999998</v>
      </c>
      <c r="F4478">
        <v>3.47</v>
      </c>
      <c r="G4478">
        <v>99.654711870459707</v>
      </c>
      <c r="H4478">
        <v>-29.519899979052401</v>
      </c>
      <c r="I4478">
        <v>1.76444150707236</v>
      </c>
      <c r="J4478">
        <v>-1.0507150328489701</v>
      </c>
      <c r="K4478">
        <v>3.78726839518523</v>
      </c>
      <c r="L4478">
        <v>3.0040802239519202</v>
      </c>
      <c r="M4478">
        <v>19.271021213778301</v>
      </c>
      <c r="N4478">
        <v>1.15998265649835</v>
      </c>
      <c r="O4478">
        <v>56.772334293948099</v>
      </c>
      <c r="P4478">
        <v>146.09929078014099</v>
      </c>
      <c r="Q4478">
        <v>5.0167882284375E-2</v>
      </c>
    </row>
    <row r="4479" spans="1:17" hidden="1" x14ac:dyDescent="0.3">
      <c r="A4479" t="s">
        <v>9113</v>
      </c>
      <c r="B4479" t="s">
        <v>9114</v>
      </c>
      <c r="C4479" t="str">
        <f>IFERROR(VLOOKUP(Table1[[#This Row],[Ticker]],[1]!Table1[[Symbol]:[Industry]],2,FALSE),"-")</f>
        <v>-</v>
      </c>
      <c r="D4479" t="s">
        <v>288</v>
      </c>
      <c r="E4479">
        <v>7.3733902000000002</v>
      </c>
      <c r="F4479">
        <v>7.37</v>
      </c>
      <c r="G4479">
        <v>-23.166486402755101</v>
      </c>
      <c r="H4479">
        <v>-6.6400961211964598</v>
      </c>
      <c r="I4479">
        <v>-43.958938380780303</v>
      </c>
      <c r="J4479">
        <v>-2.48956395371229</v>
      </c>
      <c r="K4479">
        <v>6.9282207061075303</v>
      </c>
      <c r="M4479">
        <v>67.9913721668823</v>
      </c>
      <c r="N4479">
        <v>1.40427675985372</v>
      </c>
      <c r="O4479">
        <v>101.085481682496</v>
      </c>
      <c r="P4479">
        <v>21.217105263157801</v>
      </c>
    </row>
    <row r="4480" spans="1:17" hidden="1" x14ac:dyDescent="0.3">
      <c r="A4480" t="s">
        <v>9115</v>
      </c>
      <c r="B4480" t="s">
        <v>9116</v>
      </c>
      <c r="C4480" t="str">
        <f>IFERROR(VLOOKUP(Table1[[#This Row],[Ticker]],[1]!Table1[[Symbol]:[Industry]],2,FALSE),"-")</f>
        <v>-</v>
      </c>
      <c r="D4480" t="s">
        <v>647</v>
      </c>
      <c r="E4480">
        <v>7.3619490120000002</v>
      </c>
      <c r="F4480">
        <v>8.0399999999999991</v>
      </c>
      <c r="G4480">
        <v>23.218925434673299</v>
      </c>
      <c r="H4480">
        <v>3.35570139551796</v>
      </c>
      <c r="I4480">
        <v>32.306554117588803</v>
      </c>
      <c r="J4480">
        <v>14.641153726066801</v>
      </c>
      <c r="K4480">
        <v>7.0906635666669704</v>
      </c>
      <c r="L4480">
        <v>6.5737396813238398</v>
      </c>
      <c r="M4480">
        <v>71.017125622766798</v>
      </c>
      <c r="N4480">
        <v>0.26928064122530698</v>
      </c>
      <c r="O4480">
        <v>19.0298507462686</v>
      </c>
      <c r="P4480">
        <v>90.973871733966703</v>
      </c>
      <c r="Q4480">
        <v>4.8196777194538999E-2</v>
      </c>
    </row>
    <row r="4481" spans="1:17" hidden="1" x14ac:dyDescent="0.3">
      <c r="A4481" t="s">
        <v>9117</v>
      </c>
      <c r="B4481" t="s">
        <v>9118</v>
      </c>
      <c r="C4481" t="str">
        <f>IFERROR(VLOOKUP(Table1[[#This Row],[Ticker]],[1]!Table1[[Symbol]:[Industry]],2,FALSE),"-")</f>
        <v>-</v>
      </c>
      <c r="D4481" t="s">
        <v>647</v>
      </c>
      <c r="E4481">
        <v>7.3600235999999999</v>
      </c>
      <c r="F4481">
        <v>24.66</v>
      </c>
      <c r="G4481">
        <v>14.842857058604899</v>
      </c>
      <c r="H4481">
        <v>-17.800887751768801</v>
      </c>
      <c r="I4481">
        <v>-5.8352036543527301</v>
      </c>
      <c r="J4481">
        <v>-10.746108792135701</v>
      </c>
      <c r="K4481">
        <v>26.312543811304199</v>
      </c>
      <c r="L4481">
        <v>24.869812495621701</v>
      </c>
      <c r="M4481">
        <v>35.7191341745093</v>
      </c>
      <c r="N4481">
        <v>1.83456068973077</v>
      </c>
      <c r="O4481">
        <v>36.374695863746901</v>
      </c>
      <c r="P4481">
        <v>53.644859813084103</v>
      </c>
      <c r="Q4481">
        <v>8.1118221325008996E-2</v>
      </c>
    </row>
    <row r="4482" spans="1:17" hidden="1" x14ac:dyDescent="0.3">
      <c r="A4482" t="s">
        <v>9119</v>
      </c>
      <c r="B4482" t="s">
        <v>9120</v>
      </c>
      <c r="C4482" t="str">
        <f>IFERROR(VLOOKUP(Table1[[#This Row],[Ticker]],[1]!Table1[[Symbol]:[Industry]],2,FALSE),"-")</f>
        <v>-</v>
      </c>
      <c r="D4482" t="s">
        <v>4377</v>
      </c>
      <c r="E4482">
        <v>7.3440000000000003</v>
      </c>
      <c r="F4482">
        <v>6.12</v>
      </c>
      <c r="G4482">
        <v>16.655617941133301</v>
      </c>
      <c r="H4482">
        <v>-20.594625401867599</v>
      </c>
      <c r="I4482">
        <v>-13.8126451544766</v>
      </c>
      <c r="J4482">
        <v>-10.218557063878499</v>
      </c>
      <c r="K4482">
        <v>6.8065869473927796</v>
      </c>
      <c r="L4482">
        <v>6.1401453893689197</v>
      </c>
      <c r="M4482">
        <v>28.1390310080467</v>
      </c>
      <c r="N4482">
        <v>0.83264230470336698</v>
      </c>
      <c r="O4482">
        <v>31.0457516339869</v>
      </c>
      <c r="P4482">
        <v>70</v>
      </c>
      <c r="Q4482">
        <v>1.64175259427E-2</v>
      </c>
    </row>
    <row r="4483" spans="1:17" hidden="1" x14ac:dyDescent="0.3">
      <c r="A4483" t="s">
        <v>9121</v>
      </c>
      <c r="B4483" t="s">
        <v>9122</v>
      </c>
      <c r="C4483" t="str">
        <f>IFERROR(VLOOKUP(Table1[[#This Row],[Ticker]],[1]!Table1[[Symbol]:[Industry]],2,FALSE),"-")</f>
        <v>-</v>
      </c>
      <c r="D4483" t="s">
        <v>220</v>
      </c>
      <c r="E4483">
        <v>7.3140446399999997</v>
      </c>
      <c r="F4483">
        <v>11.9</v>
      </c>
      <c r="G4483">
        <v>137.02319327867599</v>
      </c>
      <c r="H4483">
        <v>-20.030608128291501</v>
      </c>
      <c r="I4483">
        <v>75.255501721708896</v>
      </c>
      <c r="J4483">
        <v>-16.303691223325099</v>
      </c>
      <c r="K4483">
        <v>13.180145476057699</v>
      </c>
      <c r="L4483">
        <v>10.0706699748093</v>
      </c>
      <c r="M4483">
        <v>35.679304395948797</v>
      </c>
      <c r="N4483">
        <v>0.85335875267375905</v>
      </c>
      <c r="O4483">
        <v>55.126050420167999</v>
      </c>
      <c r="P4483">
        <v>236.158192090395</v>
      </c>
      <c r="Q4483">
        <v>0.109268051514074</v>
      </c>
    </row>
    <row r="4484" spans="1:17" hidden="1" x14ac:dyDescent="0.3">
      <c r="A4484" t="s">
        <v>9123</v>
      </c>
      <c r="B4484" t="s">
        <v>9124</v>
      </c>
      <c r="C4484" t="str">
        <f>IFERROR(VLOOKUP(Table1[[#This Row],[Ticker]],[1]!Table1[[Symbol]:[Industry]],2,FALSE),"-")</f>
        <v>-</v>
      </c>
      <c r="D4484" t="s">
        <v>557</v>
      </c>
      <c r="E4484">
        <v>7.2706103000000004</v>
      </c>
      <c r="F4484">
        <v>24.13</v>
      </c>
      <c r="G4484">
        <v>16.271213016372599</v>
      </c>
      <c r="H4484">
        <v>2.3154925182333601</v>
      </c>
      <c r="I4484">
        <v>21.756073726976101</v>
      </c>
      <c r="J4484">
        <v>-3.77798776012171</v>
      </c>
      <c r="K4484">
        <v>23.320662138038202</v>
      </c>
      <c r="L4484">
        <v>21.080175177146</v>
      </c>
      <c r="M4484">
        <v>50.4920296672734</v>
      </c>
      <c r="N4484">
        <v>0.99526431152912898</v>
      </c>
      <c r="O4484">
        <v>11.8939079983423</v>
      </c>
      <c r="P4484">
        <v>75.618631732168794</v>
      </c>
      <c r="Q4484">
        <v>0.10199518746121</v>
      </c>
    </row>
    <row r="4485" spans="1:17" hidden="1" x14ac:dyDescent="0.3">
      <c r="A4485" t="s">
        <v>9125</v>
      </c>
      <c r="B4485" t="s">
        <v>9126</v>
      </c>
      <c r="C4485" t="str">
        <f>IFERROR(VLOOKUP(Table1[[#This Row],[Ticker]],[1]!Table1[[Symbol]:[Industry]],2,FALSE),"-")</f>
        <v>-</v>
      </c>
      <c r="E4485">
        <v>7.2640250000000002</v>
      </c>
      <c r="F4485">
        <v>9.25</v>
      </c>
      <c r="G4485">
        <v>-5.5400933243454196</v>
      </c>
      <c r="H4485">
        <v>-9.8084327591706</v>
      </c>
      <c r="I4485">
        <v>-27.173965362930598</v>
      </c>
      <c r="J4485">
        <v>-3.6822939802174002</v>
      </c>
      <c r="K4485">
        <v>9.3088921852683999</v>
      </c>
      <c r="L4485">
        <v>9.0642512276958307</v>
      </c>
      <c r="M4485">
        <v>30.70270403468</v>
      </c>
      <c r="N4485">
        <v>8.9418777943368097E-2</v>
      </c>
      <c r="O4485">
        <v>33.513513513513502</v>
      </c>
      <c r="P4485">
        <v>25.850340136054399</v>
      </c>
    </row>
    <row r="4486" spans="1:17" hidden="1" x14ac:dyDescent="0.3">
      <c r="A4486" t="s">
        <v>9127</v>
      </c>
      <c r="B4486" t="s">
        <v>9128</v>
      </c>
      <c r="C4486" t="str">
        <f>IFERROR(VLOOKUP(Table1[[#This Row],[Ticker]],[1]!Table1[[Symbol]:[Industry]],2,FALSE),"-")</f>
        <v>-</v>
      </c>
      <c r="D4486" t="s">
        <v>75</v>
      </c>
      <c r="E4486">
        <v>7.2551235879999902</v>
      </c>
      <c r="F4486">
        <v>21.94</v>
      </c>
      <c r="G4486">
        <v>-50.4040972449531</v>
      </c>
      <c r="H4486">
        <v>-13.177631937815301</v>
      </c>
      <c r="I4486">
        <v>-38.009448744323798</v>
      </c>
      <c r="J4486">
        <v>-3.6039065222106799</v>
      </c>
      <c r="K4486">
        <v>24.3460106718608</v>
      </c>
      <c r="L4486">
        <v>27.313094419079999</v>
      </c>
      <c r="M4486">
        <v>40.063469565720602</v>
      </c>
      <c r="N4486">
        <v>1.2422094501045999</v>
      </c>
      <c r="O4486">
        <v>59.480401093892397</v>
      </c>
      <c r="P4486">
        <v>3.4905660377358498</v>
      </c>
      <c r="Q4486">
        <v>6.6072697387760003E-3</v>
      </c>
    </row>
    <row r="4487" spans="1:17" hidden="1" x14ac:dyDescent="0.3">
      <c r="A4487" t="s">
        <v>9129</v>
      </c>
      <c r="B4487" t="s">
        <v>9130</v>
      </c>
      <c r="C4487" t="str">
        <f>IFERROR(VLOOKUP(Table1[[#This Row],[Ticker]],[1]!Table1[[Symbol]:[Industry]],2,FALSE),"-")</f>
        <v>-</v>
      </c>
      <c r="D4487" t="s">
        <v>422</v>
      </c>
      <c r="E4487">
        <v>7.2462499999999999</v>
      </c>
      <c r="F4487">
        <v>9.35</v>
      </c>
      <c r="G4487">
        <v>65.146363076396597</v>
      </c>
      <c r="H4487">
        <v>-9.4092108851837803</v>
      </c>
      <c r="I4487">
        <v>-8.8552358996228406</v>
      </c>
      <c r="J4487">
        <v>0.632786650652708</v>
      </c>
      <c r="K4487">
        <v>9.5188073131009201</v>
      </c>
      <c r="L4487">
        <v>9.2732567974871003</v>
      </c>
      <c r="M4487">
        <v>62.703246185411203</v>
      </c>
      <c r="N4487">
        <v>2.4242424242424199</v>
      </c>
      <c r="O4487">
        <v>29.304812834224499</v>
      </c>
      <c r="P4487">
        <v>100.64377682403401</v>
      </c>
    </row>
    <row r="4488" spans="1:17" hidden="1" x14ac:dyDescent="0.3">
      <c r="A4488" t="s">
        <v>9131</v>
      </c>
      <c r="B4488" t="s">
        <v>9132</v>
      </c>
      <c r="C4488" t="str">
        <f>IFERROR(VLOOKUP(Table1[[#This Row],[Ticker]],[1]!Table1[[Symbol]:[Industry]],2,FALSE),"-")</f>
        <v>-</v>
      </c>
      <c r="E4488">
        <v>7.2326449999999998</v>
      </c>
      <c r="F4488">
        <v>11.14</v>
      </c>
      <c r="G4488">
        <v>2.37601355727872</v>
      </c>
      <c r="H4488">
        <v>26.590292590486499</v>
      </c>
      <c r="I4488">
        <v>-8.9691903399737605</v>
      </c>
      <c r="J4488">
        <v>-1.0507150328489701</v>
      </c>
      <c r="K4488">
        <v>9.4608868548669705</v>
      </c>
      <c r="L4488">
        <v>9.4282118531079799</v>
      </c>
      <c r="M4488">
        <v>74.015420579939899</v>
      </c>
      <c r="N4488">
        <v>3.4710743801652799</v>
      </c>
      <c r="O4488">
        <v>22.621184919209998</v>
      </c>
      <c r="P4488">
        <v>64.792899408284001</v>
      </c>
    </row>
    <row r="4489" spans="1:17" hidden="1" x14ac:dyDescent="0.3">
      <c r="A4489" t="s">
        <v>9133</v>
      </c>
      <c r="B4489" t="s">
        <v>9134</v>
      </c>
      <c r="C4489" t="str">
        <f>IFERROR(VLOOKUP(Table1[[#This Row],[Ticker]],[1]!Table1[[Symbol]:[Industry]],2,FALSE),"-")</f>
        <v>-</v>
      </c>
      <c r="D4489" t="s">
        <v>1394</v>
      </c>
      <c r="E4489">
        <v>7.20038</v>
      </c>
      <c r="F4489">
        <v>23</v>
      </c>
      <c r="G4489">
        <v>-24.7927704717594</v>
      </c>
      <c r="H4489">
        <v>-4.77763193781536</v>
      </c>
      <c r="I4489">
        <v>-4.9310787996556797</v>
      </c>
      <c r="J4489">
        <v>-1.0507150328489701</v>
      </c>
      <c r="K4489">
        <v>22.8221692961678</v>
      </c>
      <c r="L4489">
        <v>22.4415247007564</v>
      </c>
      <c r="M4489">
        <v>93.779490490814496</v>
      </c>
      <c r="N4489">
        <v>4.4691683242836397</v>
      </c>
      <c r="O4489">
        <v>1.1304347826087</v>
      </c>
      <c r="P4489">
        <v>6.3337956541840104</v>
      </c>
    </row>
    <row r="4490" spans="1:17" hidden="1" x14ac:dyDescent="0.3">
      <c r="A4490" t="s">
        <v>9135</v>
      </c>
      <c r="B4490" t="s">
        <v>9136</v>
      </c>
      <c r="C4490" t="str">
        <f>IFERROR(VLOOKUP(Table1[[#This Row],[Ticker]],[1]!Table1[[Symbol]:[Industry]],2,FALSE),"-")</f>
        <v>-</v>
      </c>
      <c r="D4490" t="s">
        <v>1161</v>
      </c>
      <c r="E4490">
        <v>7.1892360000000002</v>
      </c>
      <c r="F4490">
        <v>3.6</v>
      </c>
      <c r="G4490">
        <v>96.552258768006595</v>
      </c>
      <c r="H4490">
        <v>-10.556526410177099</v>
      </c>
      <c r="I4490">
        <v>-13.172231402068499</v>
      </c>
      <c r="J4490">
        <v>-9.1389503269666204</v>
      </c>
      <c r="K4490">
        <v>3.8873055341567802</v>
      </c>
      <c r="L4490">
        <v>3.5491315567364001</v>
      </c>
      <c r="M4490">
        <v>31.436573714822799</v>
      </c>
      <c r="N4490">
        <v>1.0111947747754</v>
      </c>
      <c r="O4490">
        <v>4043.0555555555502</v>
      </c>
      <c r="P4490">
        <v>144.89795918367301</v>
      </c>
      <c r="Q4490">
        <v>5.6202416755259998E-2</v>
      </c>
    </row>
    <row r="4491" spans="1:17" hidden="1" x14ac:dyDescent="0.3">
      <c r="A4491" t="s">
        <v>9137</v>
      </c>
      <c r="B4491" t="s">
        <v>9138</v>
      </c>
      <c r="C4491" t="str">
        <f>IFERROR(VLOOKUP(Table1[[#This Row],[Ticker]],[1]!Table1[[Symbol]:[Industry]],2,FALSE),"-")</f>
        <v>-</v>
      </c>
      <c r="D4491" t="s">
        <v>75</v>
      </c>
      <c r="E4491">
        <v>7.1243352</v>
      </c>
      <c r="F4491">
        <v>3.76</v>
      </c>
      <c r="G4491">
        <v>-1.1666521959374101</v>
      </c>
      <c r="H4491">
        <v>9.71512168537304</v>
      </c>
      <c r="I4491">
        <v>-26.004103478783001</v>
      </c>
      <c r="J4491">
        <v>5.7060417239077701</v>
      </c>
      <c r="K4491">
        <v>3.71801627654306</v>
      </c>
      <c r="L4491">
        <v>3.7802070101275098</v>
      </c>
      <c r="M4491">
        <v>48.104308772179003</v>
      </c>
      <c r="N4491">
        <v>0.31485430472075698</v>
      </c>
      <c r="O4491">
        <v>61.968085106382901</v>
      </c>
      <c r="P4491">
        <v>38.235294117647001</v>
      </c>
      <c r="Q4491">
        <v>3.3182851454144E-2</v>
      </c>
    </row>
    <row r="4492" spans="1:17" hidden="1" x14ac:dyDescent="0.3">
      <c r="A4492" t="s">
        <v>9139</v>
      </c>
      <c r="B4492" t="s">
        <v>9140</v>
      </c>
      <c r="C4492" t="str">
        <f>IFERROR(VLOOKUP(Table1[[#This Row],[Ticker]],[1]!Table1[[Symbol]:[Industry]],2,FALSE),"-")</f>
        <v>-</v>
      </c>
      <c r="E4492">
        <v>7.1134725000000003</v>
      </c>
      <c r="F4492">
        <v>13.29</v>
      </c>
      <c r="G4492">
        <v>-56.738428184505999</v>
      </c>
      <c r="H4492">
        <v>0.37949940787359998</v>
      </c>
      <c r="I4492">
        <v>-50.161426177977603</v>
      </c>
      <c r="J4492">
        <v>-4.3123903478971499</v>
      </c>
      <c r="K4492">
        <v>13.3329947002068</v>
      </c>
      <c r="L4492">
        <v>16.489983504920598</v>
      </c>
      <c r="M4492">
        <v>55.617230515088202</v>
      </c>
      <c r="N4492">
        <v>0.72665086933038903</v>
      </c>
      <c r="O4492">
        <v>156.960120391271</v>
      </c>
      <c r="P4492">
        <v>20.271493212669601</v>
      </c>
      <c r="Q4492">
        <v>8.0620941516820005E-2</v>
      </c>
    </row>
    <row r="4493" spans="1:17" hidden="1" x14ac:dyDescent="0.3">
      <c r="A4493" t="s">
        <v>9141</v>
      </c>
      <c r="B4493" t="s">
        <v>9142</v>
      </c>
      <c r="C4493" t="str">
        <f>IFERROR(VLOOKUP(Table1[[#This Row],[Ticker]],[1]!Table1[[Symbol]:[Industry]],2,FALSE),"-")</f>
        <v>-</v>
      </c>
      <c r="E4493">
        <v>7.0626451499999998</v>
      </c>
      <c r="F4493">
        <v>15.93</v>
      </c>
      <c r="G4493">
        <v>-24.783326342119199</v>
      </c>
      <c r="H4493">
        <v>-5.3586519507269097</v>
      </c>
      <c r="I4493">
        <v>-3.2648744538396901</v>
      </c>
      <c r="J4493">
        <v>-2.71099600347477</v>
      </c>
      <c r="K4493">
        <v>15.576184122495199</v>
      </c>
      <c r="L4493">
        <v>15.3812288301986</v>
      </c>
      <c r="M4493">
        <v>52.337697621090499</v>
      </c>
      <c r="N4493">
        <v>0.31777717831130298</v>
      </c>
      <c r="O4493">
        <v>27.432517263025701</v>
      </c>
      <c r="P4493">
        <v>33.305439330543898</v>
      </c>
    </row>
    <row r="4494" spans="1:17" hidden="1" x14ac:dyDescent="0.3">
      <c r="A4494" t="s">
        <v>9143</v>
      </c>
      <c r="B4494" t="s">
        <v>9144</v>
      </c>
      <c r="C4494" t="str">
        <f>IFERROR(VLOOKUP(Table1[[#This Row],[Ticker]],[1]!Table1[[Symbol]:[Industry]],2,FALSE),"-")</f>
        <v>-</v>
      </c>
      <c r="D4494" t="s">
        <v>247</v>
      </c>
      <c r="E4494">
        <v>7.0565850469999898</v>
      </c>
      <c r="F4494">
        <v>4.99</v>
      </c>
      <c r="G4494">
        <v>144.600306816054</v>
      </c>
      <c r="H4494">
        <v>-1.90877947879897</v>
      </c>
      <c r="I4494">
        <v>52.879862388265501</v>
      </c>
      <c r="J4494">
        <v>-5.9749574570914099</v>
      </c>
      <c r="K4494">
        <v>4.8573211860236496</v>
      </c>
      <c r="L4494">
        <v>3.7921783167547201</v>
      </c>
      <c r="M4494">
        <v>42.787266673376202</v>
      </c>
      <c r="N4494">
        <v>0.88997984706794597</v>
      </c>
      <c r="O4494">
        <v>42.084168336673301</v>
      </c>
      <c r="P4494">
        <v>202.42424242424201</v>
      </c>
      <c r="Q4494">
        <v>0.121511108118427</v>
      </c>
    </row>
    <row r="4495" spans="1:17" hidden="1" x14ac:dyDescent="0.3">
      <c r="A4495" t="s">
        <v>9145</v>
      </c>
      <c r="B4495" t="s">
        <v>9146</v>
      </c>
      <c r="C4495" t="str">
        <f>IFERROR(VLOOKUP(Table1[[#This Row],[Ticker]],[1]!Table1[[Symbol]:[Industry]],2,FALSE),"-")</f>
        <v>-</v>
      </c>
      <c r="D4495" t="s">
        <v>396</v>
      </c>
      <c r="E4495">
        <v>7.0517247999999997</v>
      </c>
      <c r="F4495">
        <v>13.76</v>
      </c>
      <c r="G4495">
        <v>-8.5635804754921399</v>
      </c>
      <c r="H4495">
        <v>10.8526201630249</v>
      </c>
      <c r="I4495">
        <v>-34.178039719946099</v>
      </c>
      <c r="J4495">
        <v>3.90733225929442</v>
      </c>
      <c r="K4495">
        <v>12.581617551743101</v>
      </c>
      <c r="L4495">
        <v>14.8691894209341</v>
      </c>
      <c r="M4495">
        <v>98.831399244551704</v>
      </c>
      <c r="N4495">
        <v>2.1306818181818099</v>
      </c>
      <c r="O4495">
        <v>84.665697674418595</v>
      </c>
      <c r="P4495">
        <v>29.201877934272201</v>
      </c>
      <c r="Q4495">
        <v>-8.4582349860579994E-3</v>
      </c>
    </row>
    <row r="4496" spans="1:17" hidden="1" x14ac:dyDescent="0.3">
      <c r="A4496" t="s">
        <v>9147</v>
      </c>
      <c r="B4496" t="s">
        <v>9148</v>
      </c>
      <c r="C4496" t="str">
        <f>IFERROR(VLOOKUP(Table1[[#This Row],[Ticker]],[1]!Table1[[Symbol]:[Industry]],2,FALSE),"-")</f>
        <v>-</v>
      </c>
      <c r="D4496" t="s">
        <v>557</v>
      </c>
      <c r="E4496">
        <v>7.0349999999999904</v>
      </c>
      <c r="F4496">
        <v>36.85</v>
      </c>
      <c r="G4496">
        <v>103.212024123424</v>
      </c>
      <c r="H4496">
        <v>38.317145625047303</v>
      </c>
      <c r="I4496">
        <v>116.344761123677</v>
      </c>
      <c r="J4496">
        <v>0.208523948809933</v>
      </c>
      <c r="K4496">
        <v>29.523069154954001</v>
      </c>
      <c r="L4496">
        <v>25.129726199310799</v>
      </c>
      <c r="M4496">
        <v>59.069059695734197</v>
      </c>
      <c r="N4496">
        <v>3.5195086445802999</v>
      </c>
      <c r="O4496">
        <v>9.3894165535956606</v>
      </c>
      <c r="P4496">
        <v>200.816326530612</v>
      </c>
    </row>
    <row r="4497" spans="1:17" hidden="1" x14ac:dyDescent="0.3">
      <c r="A4497" t="s">
        <v>9149</v>
      </c>
      <c r="B4497" t="s">
        <v>9150</v>
      </c>
      <c r="C4497" t="str">
        <f>IFERROR(VLOOKUP(Table1[[#This Row],[Ticker]],[1]!Table1[[Symbol]:[Industry]],2,FALSE),"-")</f>
        <v>-</v>
      </c>
      <c r="D4497" t="s">
        <v>1391</v>
      </c>
      <c r="E4497">
        <v>7.0043040000000003</v>
      </c>
      <c r="F4497">
        <v>11.49</v>
      </c>
      <c r="G4497">
        <v>61.1593048384673</v>
      </c>
      <c r="H4497">
        <v>-7.2971801567553998</v>
      </c>
      <c r="I4497">
        <v>-21.639289430438701</v>
      </c>
      <c r="J4497">
        <v>-10.566844065107</v>
      </c>
      <c r="K4497">
        <v>11.600733203341299</v>
      </c>
      <c r="L4497">
        <v>10.9466430102297</v>
      </c>
      <c r="M4497">
        <v>51.269318709990401</v>
      </c>
      <c r="N4497">
        <v>1.1869756676376699</v>
      </c>
      <c r="O4497">
        <v>24.020887728459499</v>
      </c>
      <c r="P4497">
        <v>103.003533568904</v>
      </c>
      <c r="Q4497">
        <v>9.8613851417321E-2</v>
      </c>
    </row>
    <row r="4498" spans="1:17" hidden="1" x14ac:dyDescent="0.3">
      <c r="A4498" t="s">
        <v>9151</v>
      </c>
      <c r="B4498" t="s">
        <v>9152</v>
      </c>
      <c r="C4498" t="str">
        <f>IFERROR(VLOOKUP(Table1[[#This Row],[Ticker]],[1]!Table1[[Symbol]:[Industry]],2,FALSE),"-")</f>
        <v>-</v>
      </c>
      <c r="E4498">
        <v>6.9946602329999896</v>
      </c>
      <c r="F4498">
        <v>6.99</v>
      </c>
      <c r="G4498">
        <v>-14.717582501834499</v>
      </c>
      <c r="H4498">
        <v>18.805549049387501</v>
      </c>
      <c r="I4498">
        <v>-18.0648744538396</v>
      </c>
      <c r="J4498">
        <v>-7.1618261439600897</v>
      </c>
      <c r="K4498">
        <v>6.66689940787845</v>
      </c>
      <c r="L4498">
        <v>6.7262365965279898</v>
      </c>
      <c r="M4498">
        <v>59.142202443593398</v>
      </c>
      <c r="N4498">
        <v>1.44995527046006</v>
      </c>
      <c r="O4498">
        <v>21.6022889842632</v>
      </c>
      <c r="P4498">
        <v>27.787934186471599</v>
      </c>
      <c r="Q4498">
        <v>-4.6075251588672997E-2</v>
      </c>
    </row>
    <row r="4499" spans="1:17" hidden="1" x14ac:dyDescent="0.3">
      <c r="A4499" t="s">
        <v>9153</v>
      </c>
      <c r="B4499" t="s">
        <v>9154</v>
      </c>
      <c r="C4499" t="str">
        <f>IFERROR(VLOOKUP(Table1[[#This Row],[Ticker]],[1]!Table1[[Symbol]:[Industry]],2,FALSE),"-")</f>
        <v>-</v>
      </c>
      <c r="D4499" t="s">
        <v>647</v>
      </c>
      <c r="E4499">
        <v>6.938448223</v>
      </c>
      <c r="F4499">
        <v>13.99</v>
      </c>
      <c r="G4499">
        <v>-43.617177530461802</v>
      </c>
      <c r="H4499">
        <v>-10.483964575254401</v>
      </c>
      <c r="I4499">
        <v>-28.776666906669799</v>
      </c>
      <c r="J4499">
        <v>3.90668233353367</v>
      </c>
      <c r="K4499">
        <v>13.8294749916742</v>
      </c>
      <c r="L4499">
        <v>14.7151938620507</v>
      </c>
      <c r="M4499">
        <v>53.399823406318099</v>
      </c>
      <c r="N4499">
        <v>0.84662822732585097</v>
      </c>
      <c r="O4499">
        <v>42.887776983559597</v>
      </c>
      <c r="P4499">
        <v>19.5726495726495</v>
      </c>
      <c r="Q4499">
        <v>7.0095003984307E-2</v>
      </c>
    </row>
    <row r="4500" spans="1:17" hidden="1" x14ac:dyDescent="0.3">
      <c r="A4500" t="s">
        <v>9155</v>
      </c>
      <c r="B4500" t="s">
        <v>9156</v>
      </c>
      <c r="C4500" t="str">
        <f>IFERROR(VLOOKUP(Table1[[#This Row],[Ticker]],[1]!Table1[[Symbol]:[Industry]],2,FALSE),"-")</f>
        <v>-</v>
      </c>
      <c r="D4500" t="s">
        <v>62</v>
      </c>
      <c r="E4500">
        <v>6.9000482999999999</v>
      </c>
      <c r="F4500">
        <v>23</v>
      </c>
      <c r="G4500">
        <v>-21.124508908761001</v>
      </c>
      <c r="H4500">
        <v>-4.77763193781536</v>
      </c>
      <c r="I4500">
        <v>-1.2696568546048701</v>
      </c>
      <c r="J4500">
        <v>-1.0507150328489701</v>
      </c>
      <c r="K4500">
        <v>22.9947337446802</v>
      </c>
      <c r="L4500">
        <v>22.420647182538801</v>
      </c>
      <c r="M4500">
        <v>10.6643431554632</v>
      </c>
      <c r="N4500">
        <v>0</v>
      </c>
      <c r="O4500">
        <v>5.4347826086956497</v>
      </c>
      <c r="P4500">
        <v>12.1951219512195</v>
      </c>
    </row>
    <row r="4501" spans="1:17" hidden="1" x14ac:dyDescent="0.3">
      <c r="A4501" t="s">
        <v>9157</v>
      </c>
      <c r="B4501" t="s">
        <v>9158</v>
      </c>
      <c r="C4501" t="str">
        <f>IFERROR(VLOOKUP(Table1[[#This Row],[Ticker]],[1]!Table1[[Symbol]:[Industry]],2,FALSE),"-")</f>
        <v>-</v>
      </c>
      <c r="D4501" t="s">
        <v>3253</v>
      </c>
      <c r="E4501">
        <v>6.8881062499999999</v>
      </c>
      <c r="F4501">
        <v>8.59</v>
      </c>
      <c r="G4501">
        <v>171.56187045581899</v>
      </c>
      <c r="H4501">
        <v>-36.103851450010403</v>
      </c>
      <c r="I4501">
        <v>43.231528423858101</v>
      </c>
      <c r="J4501">
        <v>-8.1641170947046398</v>
      </c>
      <c r="K4501">
        <v>11.101214060002199</v>
      </c>
      <c r="L4501">
        <v>8.7557092604474995</v>
      </c>
      <c r="M4501">
        <v>22.700422874691299</v>
      </c>
      <c r="N4501">
        <v>2.5176463579019401</v>
      </c>
      <c r="O4501">
        <v>69.732246798603001</v>
      </c>
      <c r="P4501">
        <v>231.66023166023101</v>
      </c>
    </row>
    <row r="4502" spans="1:17" hidden="1" x14ac:dyDescent="0.3">
      <c r="A4502" t="s">
        <v>9159</v>
      </c>
      <c r="B4502" t="s">
        <v>9160</v>
      </c>
      <c r="C4502" t="str">
        <f>IFERROR(VLOOKUP(Table1[[#This Row],[Ticker]],[1]!Table1[[Symbol]:[Industry]],2,FALSE),"-")</f>
        <v>-</v>
      </c>
      <c r="E4502">
        <v>6.8576199999999998</v>
      </c>
      <c r="F4502">
        <v>13.42</v>
      </c>
      <c r="G4502">
        <v>-25.669963454215502</v>
      </c>
      <c r="H4502">
        <v>-4.77763193781536</v>
      </c>
      <c r="I4502">
        <v>-11.2648744538396</v>
      </c>
      <c r="J4502">
        <v>-1.0507150328489701</v>
      </c>
      <c r="K4502">
        <v>13.4199999999999</v>
      </c>
      <c r="M4502">
        <v>50</v>
      </c>
      <c r="N4502">
        <v>0</v>
      </c>
      <c r="O4502">
        <v>0</v>
      </c>
      <c r="P4502">
        <v>0</v>
      </c>
    </row>
    <row r="4503" spans="1:17" hidden="1" x14ac:dyDescent="0.3">
      <c r="A4503" t="s">
        <v>9161</v>
      </c>
      <c r="B4503" t="s">
        <v>9162</v>
      </c>
      <c r="C4503" t="str">
        <f>IFERROR(VLOOKUP(Table1[[#This Row],[Ticker]],[1]!Table1[[Symbol]:[Industry]],2,FALSE),"-")</f>
        <v>-</v>
      </c>
      <c r="D4503">
        <v>0</v>
      </c>
      <c r="E4503">
        <v>6.8351499999999996</v>
      </c>
      <c r="F4503">
        <v>6.9</v>
      </c>
      <c r="G4503">
        <v>62.854626709718801</v>
      </c>
      <c r="H4503">
        <v>20.8633937032102</v>
      </c>
      <c r="I4503">
        <v>1.48022358537599</v>
      </c>
      <c r="J4503">
        <v>7.6656082635060203</v>
      </c>
      <c r="K4503">
        <v>5.7073543721754296</v>
      </c>
      <c r="L4503">
        <v>5.9865390536687197</v>
      </c>
      <c r="M4503">
        <v>33.054303584157999</v>
      </c>
      <c r="N4503">
        <v>2.6900242535535202</v>
      </c>
      <c r="O4503">
        <v>19.710144927536199</v>
      </c>
      <c r="P4503">
        <v>93.820224719101105</v>
      </c>
    </row>
    <row r="4504" spans="1:17" hidden="1" x14ac:dyDescent="0.3">
      <c r="A4504" t="s">
        <v>9163</v>
      </c>
      <c r="B4504" t="s">
        <v>9164</v>
      </c>
      <c r="C4504" t="str">
        <f>IFERROR(VLOOKUP(Table1[[#This Row],[Ticker]],[1]!Table1[[Symbol]:[Industry]],2,FALSE),"-")</f>
        <v>-</v>
      </c>
      <c r="D4504" t="s">
        <v>258</v>
      </c>
      <c r="E4504">
        <v>6.8324908999999998</v>
      </c>
      <c r="F4504">
        <v>15.79</v>
      </c>
      <c r="G4504">
        <v>5.91336987911777</v>
      </c>
      <c r="H4504">
        <v>-36.311843582524197</v>
      </c>
      <c r="I4504">
        <v>-6.6260407891610997</v>
      </c>
      <c r="J4504">
        <v>-11.550715032848901</v>
      </c>
      <c r="K4504">
        <v>16.9838899833242</v>
      </c>
      <c r="L4504">
        <v>15.6845612849259</v>
      </c>
      <c r="M4504">
        <v>37.587667143771498</v>
      </c>
      <c r="N4504">
        <v>0.66343002941419804</v>
      </c>
      <c r="O4504">
        <v>56.808106396453397</v>
      </c>
      <c r="P4504">
        <v>35.652920962199197</v>
      </c>
      <c r="Q4504">
        <v>6.9591891366414999E-2</v>
      </c>
    </row>
    <row r="4505" spans="1:17" hidden="1" x14ac:dyDescent="0.3">
      <c r="A4505" t="s">
        <v>9165</v>
      </c>
      <c r="B4505" t="s">
        <v>9166</v>
      </c>
      <c r="C4505" t="str">
        <f>IFERROR(VLOOKUP(Table1[[#This Row],[Ticker]],[1]!Table1[[Symbol]:[Industry]],2,FALSE),"-")</f>
        <v>-</v>
      </c>
      <c r="D4505" t="s">
        <v>140</v>
      </c>
      <c r="E4505">
        <v>6.8266983979999996</v>
      </c>
      <c r="F4505">
        <v>16.489999999999998</v>
      </c>
      <c r="G4505">
        <v>-13.493092705916199</v>
      </c>
      <c r="H4505">
        <v>8.8993440072017993</v>
      </c>
      <c r="I4505">
        <v>-31.021565451406602</v>
      </c>
      <c r="J4505">
        <v>0.85932809715717395</v>
      </c>
      <c r="K4505">
        <v>14.8202262009757</v>
      </c>
      <c r="L4505">
        <v>15.5511597647636</v>
      </c>
      <c r="M4505">
        <v>70.268004229206397</v>
      </c>
      <c r="N4505">
        <v>1.72058691963423</v>
      </c>
      <c r="O4505">
        <v>45.178896300788303</v>
      </c>
      <c r="P4505">
        <v>99.154589371980606</v>
      </c>
      <c r="Q4505">
        <v>7.4581396095964994E-2</v>
      </c>
    </row>
    <row r="4506" spans="1:17" hidden="1" x14ac:dyDescent="0.3">
      <c r="A4506" t="s">
        <v>9167</v>
      </c>
      <c r="B4506" t="s">
        <v>9168</v>
      </c>
      <c r="C4506" t="str">
        <f>IFERROR(VLOOKUP(Table1[[#This Row],[Ticker]],[1]!Table1[[Symbol]:[Industry]],2,FALSE),"-")</f>
        <v>-</v>
      </c>
      <c r="D4506" t="s">
        <v>75</v>
      </c>
      <c r="E4506">
        <v>6.8236290000000004</v>
      </c>
      <c r="F4506">
        <v>6.75</v>
      </c>
      <c r="G4506">
        <v>6.1659740457844503</v>
      </c>
      <c r="H4506">
        <v>-6.6589633415780201</v>
      </c>
      <c r="I4506">
        <v>-27.931541120506299</v>
      </c>
      <c r="J4506">
        <v>-5.8259959317253802</v>
      </c>
      <c r="K4506">
        <v>7.0001723404442604</v>
      </c>
      <c r="L4506">
        <v>6.6782880769897002</v>
      </c>
      <c r="M4506">
        <v>34.3972113368702</v>
      </c>
      <c r="N4506">
        <v>0.76824242385129304</v>
      </c>
      <c r="O4506">
        <v>61.481481481481403</v>
      </c>
      <c r="P4506">
        <v>78.100263852242705</v>
      </c>
      <c r="Q4506">
        <v>-8.2303339966300001E-3</v>
      </c>
    </row>
    <row r="4507" spans="1:17" hidden="1" x14ac:dyDescent="0.3">
      <c r="A4507" t="s">
        <v>9169</v>
      </c>
      <c r="B4507" t="s">
        <v>9170</v>
      </c>
      <c r="C4507" t="str">
        <f>IFERROR(VLOOKUP(Table1[[#This Row],[Ticker]],[1]!Table1[[Symbol]:[Industry]],2,FALSE),"-")</f>
        <v>-</v>
      </c>
      <c r="D4507" t="s">
        <v>647</v>
      </c>
      <c r="E4507">
        <v>6.7918399999999997</v>
      </c>
      <c r="F4507">
        <v>11</v>
      </c>
      <c r="G4507">
        <v>-36.601137543284302</v>
      </c>
      <c r="H4507">
        <v>2.9598803050837401</v>
      </c>
      <c r="I4507">
        <v>-39.086396763550901</v>
      </c>
      <c r="J4507">
        <v>3.6115114181500698</v>
      </c>
      <c r="K4507">
        <v>11.6446214875079</v>
      </c>
      <c r="L4507">
        <v>12.605466071639601</v>
      </c>
      <c r="M4507">
        <v>65.4318305454658</v>
      </c>
      <c r="N4507">
        <v>0.30055915059370403</v>
      </c>
      <c r="O4507">
        <v>73.181818181818102</v>
      </c>
      <c r="P4507">
        <v>37.328339575530499</v>
      </c>
      <c r="Q4507">
        <v>3.6835695652084E-2</v>
      </c>
    </row>
    <row r="4508" spans="1:17" hidden="1" x14ac:dyDescent="0.3">
      <c r="A4508" t="s">
        <v>9171</v>
      </c>
      <c r="B4508" t="s">
        <v>9172</v>
      </c>
      <c r="C4508" t="str">
        <f>IFERROR(VLOOKUP(Table1[[#This Row],[Ticker]],[1]!Table1[[Symbol]:[Industry]],2,FALSE),"-")</f>
        <v>-</v>
      </c>
      <c r="E4508">
        <v>6.7656764999999996</v>
      </c>
      <c r="F4508">
        <v>22.55</v>
      </c>
      <c r="G4508">
        <v>11.9979242136721</v>
      </c>
      <c r="H4508">
        <v>-19.6078206170606</v>
      </c>
      <c r="I4508">
        <v>2.7968352072629901</v>
      </c>
      <c r="J4508">
        <v>-11.4872229693569</v>
      </c>
      <c r="K4508">
        <v>24.082594957609601</v>
      </c>
      <c r="L4508">
        <v>20.969786035577901</v>
      </c>
      <c r="M4508">
        <v>11.679495643196701</v>
      </c>
      <c r="N4508">
        <v>1.17681849364904</v>
      </c>
      <c r="O4508">
        <v>23.370288248337001</v>
      </c>
      <c r="P4508">
        <v>54.135338345864596</v>
      </c>
      <c r="Q4508">
        <v>7.018374608291E-3</v>
      </c>
    </row>
    <row r="4509" spans="1:17" hidden="1" x14ac:dyDescent="0.3">
      <c r="A4509" t="s">
        <v>9173</v>
      </c>
      <c r="B4509" t="s">
        <v>9174</v>
      </c>
      <c r="C4509" t="str">
        <f>IFERROR(VLOOKUP(Table1[[#This Row],[Ticker]],[1]!Table1[[Symbol]:[Industry]],2,FALSE),"-")</f>
        <v>-</v>
      </c>
      <c r="D4509" t="s">
        <v>713</v>
      </c>
      <c r="E4509">
        <v>6.7584707650000002</v>
      </c>
      <c r="F4509">
        <v>36.68</v>
      </c>
      <c r="G4509">
        <v>44.256031121724</v>
      </c>
      <c r="H4509">
        <v>-5.9951644053478397</v>
      </c>
      <c r="I4509">
        <v>18.759939441941899</v>
      </c>
      <c r="J4509">
        <v>-1.5141828627290199</v>
      </c>
      <c r="K4509">
        <v>34.950335587737499</v>
      </c>
      <c r="L4509">
        <v>30.1884451900583</v>
      </c>
      <c r="M4509">
        <v>51.4778037811056</v>
      </c>
      <c r="N4509">
        <v>0.80800468488377797</v>
      </c>
      <c r="O4509">
        <v>2.97164667393676</v>
      </c>
      <c r="P4509">
        <v>71.747937302687902</v>
      </c>
    </row>
    <row r="4510" spans="1:17" hidden="1" x14ac:dyDescent="0.3">
      <c r="A4510" t="s">
        <v>9175</v>
      </c>
      <c r="B4510" t="s">
        <v>9176</v>
      </c>
      <c r="C4510" t="str">
        <f>IFERROR(VLOOKUP(Table1[[#This Row],[Ticker]],[1]!Table1[[Symbol]:[Industry]],2,FALSE),"-")</f>
        <v>-</v>
      </c>
      <c r="D4510" t="s">
        <v>170</v>
      </c>
      <c r="E4510">
        <v>6.7003608000000003</v>
      </c>
      <c r="F4510">
        <v>22.89</v>
      </c>
      <c r="G4510">
        <v>-25.669963454215502</v>
      </c>
      <c r="H4510">
        <v>-4.77763193781536</v>
      </c>
      <c r="I4510">
        <v>-11.2648744538396</v>
      </c>
      <c r="J4510">
        <v>-1.0507150328489701</v>
      </c>
      <c r="K4510">
        <v>22.89</v>
      </c>
      <c r="M4510">
        <v>50</v>
      </c>
      <c r="O4510">
        <v>0</v>
      </c>
      <c r="P4510">
        <v>0</v>
      </c>
    </row>
    <row r="4511" spans="1:17" hidden="1" x14ac:dyDescent="0.3">
      <c r="A4511" t="s">
        <v>9177</v>
      </c>
      <c r="B4511" t="s">
        <v>9178</v>
      </c>
      <c r="C4511" t="str">
        <f>IFERROR(VLOOKUP(Table1[[#This Row],[Ticker]],[1]!Table1[[Symbol]:[Industry]],2,FALSE),"-")</f>
        <v>-</v>
      </c>
      <c r="D4511" t="s">
        <v>140</v>
      </c>
      <c r="E4511">
        <v>6.7001340000000003</v>
      </c>
      <c r="F4511">
        <v>0.62</v>
      </c>
      <c r="G4511">
        <v>-45.980212761694702</v>
      </c>
      <c r="H4511">
        <v>-6.3905351636218102</v>
      </c>
      <c r="I4511">
        <v>-56.397617816671499</v>
      </c>
      <c r="J4511">
        <v>0.61595163381768903</v>
      </c>
      <c r="K4511">
        <v>0.62474692819190003</v>
      </c>
      <c r="L4511">
        <v>0.75309637442115296</v>
      </c>
      <c r="M4511">
        <v>55.5895390345283</v>
      </c>
      <c r="N4511">
        <v>0.155227936982162</v>
      </c>
      <c r="O4511">
        <v>119.354838709677</v>
      </c>
      <c r="P4511">
        <v>31.9148936170212</v>
      </c>
    </row>
    <row r="4512" spans="1:17" hidden="1" x14ac:dyDescent="0.3">
      <c r="A4512" t="s">
        <v>9179</v>
      </c>
      <c r="B4512" t="s">
        <v>9180</v>
      </c>
      <c r="C4512" t="str">
        <f>IFERROR(VLOOKUP(Table1[[#This Row],[Ticker]],[1]!Table1[[Symbol]:[Industry]],2,FALSE),"-")</f>
        <v>-</v>
      </c>
      <c r="D4512" t="s">
        <v>75</v>
      </c>
      <c r="E4512">
        <v>6.6874500000000001</v>
      </c>
      <c r="F4512">
        <v>5.79</v>
      </c>
      <c r="G4512">
        <v>-3.7752266121102802</v>
      </c>
      <c r="H4512">
        <v>4.4676510810525603</v>
      </c>
      <c r="I4512">
        <v>6.8983908522827404</v>
      </c>
      <c r="J4512">
        <v>7.1735840325715898</v>
      </c>
      <c r="K4512">
        <v>5.3023936816689199</v>
      </c>
      <c r="L4512">
        <v>4.9950839797987001</v>
      </c>
      <c r="M4512">
        <v>58.507468271179398</v>
      </c>
      <c r="N4512">
        <v>0.91405550348018005</v>
      </c>
      <c r="O4512">
        <v>9.1537132987910201</v>
      </c>
      <c r="P4512">
        <v>55.227882037533497</v>
      </c>
      <c r="Q4512">
        <v>3.1307709559785998E-2</v>
      </c>
    </row>
    <row r="4513" spans="1:17" hidden="1" x14ac:dyDescent="0.3">
      <c r="A4513" t="s">
        <v>9181</v>
      </c>
      <c r="B4513" t="s">
        <v>9182</v>
      </c>
      <c r="C4513" t="str">
        <f>IFERROR(VLOOKUP(Table1[[#This Row],[Ticker]],[1]!Table1[[Symbol]:[Industry]],2,FALSE),"-")</f>
        <v>-</v>
      </c>
      <c r="D4513" t="s">
        <v>989</v>
      </c>
      <c r="E4513">
        <v>6.6419594000000002</v>
      </c>
      <c r="F4513">
        <v>5.14</v>
      </c>
      <c r="G4513">
        <v>-4.4435483598759404</v>
      </c>
      <c r="H4513">
        <v>-4.77763193781536</v>
      </c>
      <c r="I4513">
        <v>-6.3669152701662401</v>
      </c>
      <c r="J4513">
        <v>-1.0507150328489701</v>
      </c>
      <c r="K4513">
        <v>5.0805224659356503</v>
      </c>
      <c r="L4513">
        <v>4.7876465147488396</v>
      </c>
      <c r="M4513">
        <v>100</v>
      </c>
      <c r="N4513">
        <v>0</v>
      </c>
      <c r="O4513">
        <v>0</v>
      </c>
      <c r="P4513">
        <v>21.2264150943396</v>
      </c>
    </row>
    <row r="4514" spans="1:17" hidden="1" x14ac:dyDescent="0.3">
      <c r="A4514" t="s">
        <v>9183</v>
      </c>
      <c r="B4514" t="s">
        <v>9184</v>
      </c>
      <c r="C4514" t="str">
        <f>IFERROR(VLOOKUP(Table1[[#This Row],[Ticker]],[1]!Table1[[Symbol]:[Industry]],2,FALSE),"-")</f>
        <v>-</v>
      </c>
      <c r="D4514" t="s">
        <v>258</v>
      </c>
      <c r="E4514">
        <v>6.630650202</v>
      </c>
      <c r="F4514">
        <v>6.06</v>
      </c>
      <c r="G4514">
        <v>-1.99649406646046</v>
      </c>
      <c r="H4514">
        <v>26.675730318149899</v>
      </c>
      <c r="I4514">
        <v>-18.034105223070402</v>
      </c>
      <c r="J4514">
        <v>3.2522109568239901</v>
      </c>
      <c r="K4514">
        <v>4.8234780845904002</v>
      </c>
      <c r="L4514">
        <v>4.9471255444088698</v>
      </c>
      <c r="M4514">
        <v>90.318544293920198</v>
      </c>
      <c r="N4514">
        <v>0.61937268878289298</v>
      </c>
      <c r="O4514">
        <v>13.861386138613801</v>
      </c>
      <c r="P4514">
        <v>63.783783783783697</v>
      </c>
      <c r="Q4514">
        <v>2.7379458504613E-2</v>
      </c>
    </row>
    <row r="4515" spans="1:17" hidden="1" x14ac:dyDescent="0.3">
      <c r="A4515" t="s">
        <v>9185</v>
      </c>
      <c r="B4515" t="s">
        <v>9186</v>
      </c>
      <c r="C4515" t="str">
        <f>IFERROR(VLOOKUP(Table1[[#This Row],[Ticker]],[1]!Table1[[Symbol]:[Industry]],2,FALSE),"-")</f>
        <v>-</v>
      </c>
      <c r="E4515">
        <v>6.6169048000000004</v>
      </c>
      <c r="F4515">
        <v>22</v>
      </c>
      <c r="G4515">
        <v>-16.217227135807502</v>
      </c>
      <c r="H4515">
        <v>-12.146052990446901</v>
      </c>
      <c r="I4515">
        <v>-32.833501904819997</v>
      </c>
      <c r="J4515">
        <v>-10.8867806066194</v>
      </c>
      <c r="K4515">
        <v>23.069369095561601</v>
      </c>
      <c r="L4515">
        <v>24.040381270007401</v>
      </c>
      <c r="M4515">
        <v>44.571580969434102</v>
      </c>
      <c r="N4515">
        <v>0.120178329133553</v>
      </c>
      <c r="O4515">
        <v>37.954545454545404</v>
      </c>
      <c r="P4515">
        <v>34.310134310134302</v>
      </c>
    </row>
    <row r="4516" spans="1:17" hidden="1" x14ac:dyDescent="0.3">
      <c r="A4516" t="s">
        <v>9187</v>
      </c>
      <c r="B4516" t="s">
        <v>9188</v>
      </c>
      <c r="C4516" t="str">
        <f>IFERROR(VLOOKUP(Table1[[#This Row],[Ticker]],[1]!Table1[[Symbol]:[Industry]],2,FALSE),"-")</f>
        <v>-</v>
      </c>
      <c r="D4516" t="s">
        <v>285</v>
      </c>
      <c r="E4516">
        <v>6.6050845560000004</v>
      </c>
      <c r="F4516">
        <v>8.82</v>
      </c>
      <c r="G4516">
        <v>171.29973351548099</v>
      </c>
      <c r="H4516">
        <v>-5.1098578514366197</v>
      </c>
      <c r="I4516">
        <v>-26.862960578241498</v>
      </c>
      <c r="J4516">
        <v>-8.3627644664226199</v>
      </c>
      <c r="K4516">
        <v>9.2495267481465007</v>
      </c>
      <c r="L4516">
        <v>8.0519126657860998</v>
      </c>
      <c r="M4516">
        <v>21.7845205983905</v>
      </c>
      <c r="N4516">
        <v>0.62652805787744603</v>
      </c>
      <c r="O4516">
        <v>67.913832199546405</v>
      </c>
      <c r="P4516">
        <v>232.830188679245</v>
      </c>
      <c r="Q4516">
        <v>0.10799705620116</v>
      </c>
    </row>
    <row r="4517" spans="1:17" hidden="1" x14ac:dyDescent="0.3">
      <c r="A4517" t="s">
        <v>9189</v>
      </c>
      <c r="B4517" t="s">
        <v>9190</v>
      </c>
      <c r="C4517" t="str">
        <f>IFERROR(VLOOKUP(Table1[[#This Row],[Ticker]],[1]!Table1[[Symbol]:[Industry]],2,FALSE),"-")</f>
        <v>-</v>
      </c>
      <c r="E4517">
        <v>6.5750999999999999</v>
      </c>
      <c r="F4517">
        <v>31.31</v>
      </c>
      <c r="G4517">
        <v>-15.810314331408501</v>
      </c>
      <c r="H4517">
        <v>17.259405099221599</v>
      </c>
      <c r="I4517">
        <v>1.36102482673583</v>
      </c>
      <c r="J4517">
        <v>-1.8037270810417501</v>
      </c>
      <c r="K4517">
        <v>29.497417135512201</v>
      </c>
      <c r="L4517">
        <v>29.481052275826301</v>
      </c>
      <c r="M4517">
        <v>51.742861294410602</v>
      </c>
      <c r="N4517">
        <v>1.3262032085561399</v>
      </c>
      <c r="O4517">
        <v>40.019163206643199</v>
      </c>
      <c r="P4517">
        <v>24.990019960079799</v>
      </c>
    </row>
    <row r="4518" spans="1:17" hidden="1" x14ac:dyDescent="0.3">
      <c r="A4518" t="s">
        <v>9191</v>
      </c>
      <c r="B4518" t="s">
        <v>9192</v>
      </c>
      <c r="C4518" t="str">
        <f>IFERROR(VLOOKUP(Table1[[#This Row],[Ticker]],[1]!Table1[[Symbol]:[Industry]],2,FALSE),"-")</f>
        <v>-</v>
      </c>
      <c r="D4518" t="s">
        <v>409</v>
      </c>
      <c r="E4518">
        <v>6.5689000000000002</v>
      </c>
      <c r="F4518">
        <v>21.19</v>
      </c>
      <c r="G4518">
        <v>-8.2738415705590302</v>
      </c>
      <c r="H4518">
        <v>-10.882895095709999</v>
      </c>
      <c r="I4518">
        <v>-4.2446724336376702</v>
      </c>
      <c r="J4518">
        <v>12.089822765222999</v>
      </c>
      <c r="K4518">
        <v>19.259807152836601</v>
      </c>
      <c r="L4518">
        <v>17.941090388027799</v>
      </c>
      <c r="M4518">
        <v>60.645559276515897</v>
      </c>
      <c r="N4518">
        <v>0.76240492575153895</v>
      </c>
      <c r="O4518">
        <v>29.636621047663901</v>
      </c>
      <c r="P4518">
        <v>70.887096774193495</v>
      </c>
      <c r="Q4518">
        <v>2.9232924716942998E-2</v>
      </c>
    </row>
    <row r="4519" spans="1:17" hidden="1" x14ac:dyDescent="0.3">
      <c r="A4519" t="s">
        <v>9193</v>
      </c>
      <c r="B4519" t="s">
        <v>9194</v>
      </c>
      <c r="C4519" t="str">
        <f>IFERROR(VLOOKUP(Table1[[#This Row],[Ticker]],[1]!Table1[[Symbol]:[Industry]],2,FALSE),"-")</f>
        <v>-</v>
      </c>
      <c r="D4519" t="s">
        <v>647</v>
      </c>
      <c r="E4519">
        <v>6.5257604999999996</v>
      </c>
      <c r="F4519">
        <v>18.579999999999998</v>
      </c>
      <c r="G4519">
        <v>81.234268171619604</v>
      </c>
      <c r="H4519">
        <v>0.20457446787858399</v>
      </c>
      <c r="I4519">
        <v>22.500424322258102</v>
      </c>
      <c r="J4519">
        <v>-1.0507150328489701</v>
      </c>
      <c r="K4519">
        <v>16.8457951463133</v>
      </c>
      <c r="L4519">
        <v>14.535340859731299</v>
      </c>
      <c r="M4519">
        <v>100</v>
      </c>
      <c r="N4519">
        <v>5.2467532467532401</v>
      </c>
      <c r="O4519">
        <v>0</v>
      </c>
      <c r="P4519">
        <v>106.904231625835</v>
      </c>
    </row>
    <row r="4520" spans="1:17" hidden="1" x14ac:dyDescent="0.3">
      <c r="A4520" t="s">
        <v>9195</v>
      </c>
      <c r="B4520" t="s">
        <v>9196</v>
      </c>
      <c r="C4520" t="str">
        <f>IFERROR(VLOOKUP(Table1[[#This Row],[Ticker]],[1]!Table1[[Symbol]:[Industry]],2,FALSE),"-")</f>
        <v>-</v>
      </c>
      <c r="D4520" t="s">
        <v>258</v>
      </c>
      <c r="E4520">
        <v>6.4830502548256703</v>
      </c>
      <c r="F4520">
        <v>4.2699999999999996</v>
      </c>
      <c r="G4520">
        <v>77.663369879117695</v>
      </c>
      <c r="H4520">
        <v>-4.77763193781536</v>
      </c>
      <c r="I4520">
        <v>28.277609206291</v>
      </c>
      <c r="J4520">
        <v>-1.0507150328489701</v>
      </c>
      <c r="K4520">
        <v>4.1621427490793899</v>
      </c>
      <c r="L4520">
        <v>3.6267510858262999</v>
      </c>
      <c r="M4520">
        <v>99.999999999997897</v>
      </c>
      <c r="N4520">
        <v>0</v>
      </c>
      <c r="O4520">
        <v>0</v>
      </c>
      <c r="P4520">
        <v>103.333333333333</v>
      </c>
    </row>
    <row r="4521" spans="1:17" hidden="1" x14ac:dyDescent="0.3">
      <c r="A4521" t="s">
        <v>9197</v>
      </c>
      <c r="B4521" t="s">
        <v>9198</v>
      </c>
      <c r="C4521" t="str">
        <f>IFERROR(VLOOKUP(Table1[[#This Row],[Ticker]],[1]!Table1[[Symbol]:[Industry]],2,FALSE),"-")</f>
        <v>-</v>
      </c>
      <c r="D4521" t="s">
        <v>916</v>
      </c>
      <c r="E4521">
        <v>6.4758528000000002</v>
      </c>
      <c r="F4521">
        <v>4.8600000000000003</v>
      </c>
      <c r="G4521">
        <v>-52.1450012756981</v>
      </c>
      <c r="H4521">
        <v>21.148293988110499</v>
      </c>
      <c r="I4521">
        <v>-34.729441382973498</v>
      </c>
      <c r="J4521">
        <v>-2.4046802166013999</v>
      </c>
      <c r="K4521">
        <v>4.7511118477746903</v>
      </c>
      <c r="L4521">
        <v>5.70579376811407</v>
      </c>
      <c r="M4521">
        <v>49.590656434445002</v>
      </c>
      <c r="N4521">
        <v>1.1231043493125501</v>
      </c>
      <c r="O4521">
        <v>87.242798353909393</v>
      </c>
      <c r="P4521">
        <v>22.418136020151099</v>
      </c>
      <c r="Q4521">
        <v>-2.3260061172590001E-3</v>
      </c>
    </row>
    <row r="4522" spans="1:17" hidden="1" x14ac:dyDescent="0.3">
      <c r="A4522" t="s">
        <v>9199</v>
      </c>
      <c r="B4522" t="s">
        <v>9200</v>
      </c>
      <c r="C4522" t="str">
        <f>IFERROR(VLOOKUP(Table1[[#This Row],[Ticker]],[1]!Table1[[Symbol]:[Industry]],2,FALSE),"-")</f>
        <v>-</v>
      </c>
      <c r="D4522" t="s">
        <v>1665</v>
      </c>
      <c r="E4522">
        <v>6.4670550000000002</v>
      </c>
      <c r="F4522">
        <v>17.850000000000001</v>
      </c>
      <c r="G4522">
        <v>88.615750831498701</v>
      </c>
      <c r="H4522">
        <v>-16.051118367877901</v>
      </c>
      <c r="I4522">
        <v>29.286306648522501</v>
      </c>
      <c r="J4522">
        <v>-15.837682451395301</v>
      </c>
      <c r="K4522">
        <v>18.956864788576102</v>
      </c>
      <c r="L4522">
        <v>15.3354156653073</v>
      </c>
      <c r="M4522">
        <v>46.0626424799106</v>
      </c>
      <c r="N4522">
        <v>0.36801476716097797</v>
      </c>
      <c r="O4522">
        <v>60.112044817927099</v>
      </c>
      <c r="P4522">
        <v>161.730205278592</v>
      </c>
      <c r="Q4522">
        <v>0.1169109505146</v>
      </c>
    </row>
    <row r="4523" spans="1:17" hidden="1" x14ac:dyDescent="0.3">
      <c r="A4523" t="s">
        <v>9201</v>
      </c>
      <c r="B4523" t="s">
        <v>9202</v>
      </c>
      <c r="C4523" t="str">
        <f>IFERROR(VLOOKUP(Table1[[#This Row],[Ticker]],[1]!Table1[[Symbol]:[Industry]],2,FALSE),"-")</f>
        <v>-</v>
      </c>
      <c r="D4523" t="s">
        <v>62</v>
      </c>
      <c r="E4523">
        <v>6.4489558320000002</v>
      </c>
      <c r="F4523">
        <v>11.88</v>
      </c>
      <c r="G4523">
        <v>213.75860797435499</v>
      </c>
      <c r="H4523">
        <v>20.274999641131998</v>
      </c>
      <c r="I4523">
        <v>40.2657377910582</v>
      </c>
      <c r="J4523">
        <v>-10.3636921320856</v>
      </c>
      <c r="K4523">
        <v>11.533192926000501</v>
      </c>
      <c r="L4523">
        <v>9.4505562950542092</v>
      </c>
      <c r="M4523">
        <v>45.379922269927697</v>
      </c>
      <c r="N4523">
        <v>1.9673100871731</v>
      </c>
      <c r="O4523">
        <v>23.063973063972998</v>
      </c>
      <c r="P4523">
        <v>255.68862275449101</v>
      </c>
      <c r="Q4523">
        <v>9.9387665508988005E-2</v>
      </c>
    </row>
    <row r="4524" spans="1:17" hidden="1" x14ac:dyDescent="0.3">
      <c r="A4524" t="s">
        <v>9203</v>
      </c>
      <c r="B4524" t="s">
        <v>9204</v>
      </c>
      <c r="C4524" t="str">
        <f>IFERROR(VLOOKUP(Table1[[#This Row],[Ticker]],[1]!Table1[[Symbol]:[Industry]],2,FALSE),"-")</f>
        <v>-</v>
      </c>
      <c r="D4524" t="s">
        <v>647</v>
      </c>
      <c r="E4524">
        <v>6.4378733600000002</v>
      </c>
      <c r="F4524">
        <v>15.2</v>
      </c>
      <c r="G4524">
        <v>77.810625568542093</v>
      </c>
      <c r="H4524">
        <v>17.605620880219998</v>
      </c>
      <c r="I4524">
        <v>30.130474383369599</v>
      </c>
      <c r="J4524">
        <v>-6.3466651886122198</v>
      </c>
      <c r="K4524">
        <v>14.1087457344413</v>
      </c>
      <c r="L4524">
        <v>12.7101029000958</v>
      </c>
      <c r="M4524">
        <v>57.422663637905899</v>
      </c>
      <c r="N4524">
        <v>0.72662683675117001</v>
      </c>
      <c r="O4524">
        <v>5.5921052631578902</v>
      </c>
      <c r="P4524">
        <v>114.08450704225299</v>
      </c>
    </row>
    <row r="4525" spans="1:17" hidden="1" x14ac:dyDescent="0.3">
      <c r="A4525" t="s">
        <v>9205</v>
      </c>
      <c r="B4525" t="s">
        <v>9206</v>
      </c>
      <c r="C4525" t="str">
        <f>IFERROR(VLOOKUP(Table1[[#This Row],[Ticker]],[1]!Table1[[Symbol]:[Industry]],2,FALSE),"-")</f>
        <v>-</v>
      </c>
      <c r="E4525">
        <v>6.4238999999999997</v>
      </c>
      <c r="F4525">
        <v>9.66</v>
      </c>
      <c r="G4525">
        <v>17.866440706259901</v>
      </c>
      <c r="H4525">
        <v>14.8010545553692</v>
      </c>
      <c r="I4525">
        <v>-3.2111831786719001</v>
      </c>
      <c r="J4525">
        <v>-1.9747396735060601</v>
      </c>
      <c r="K4525">
        <v>8.7335646187208607</v>
      </c>
      <c r="L4525">
        <v>7.9056866244582</v>
      </c>
      <c r="M4525">
        <v>56.297477581090703</v>
      </c>
      <c r="N4525">
        <v>0.74627157195077498</v>
      </c>
      <c r="O4525">
        <v>9.1097308488612594</v>
      </c>
      <c r="P4525">
        <v>61.8090452261306</v>
      </c>
      <c r="Q4525">
        <v>-2.4466917376180001E-3</v>
      </c>
    </row>
    <row r="4526" spans="1:17" hidden="1" x14ac:dyDescent="0.3">
      <c r="A4526" t="s">
        <v>9207</v>
      </c>
      <c r="B4526" t="s">
        <v>9208</v>
      </c>
      <c r="C4526" t="str">
        <f>IFERROR(VLOOKUP(Table1[[#This Row],[Ticker]],[1]!Table1[[Symbol]:[Industry]],2,FALSE),"-")</f>
        <v>-</v>
      </c>
      <c r="E4526">
        <v>6.4157999999999999</v>
      </c>
      <c r="F4526">
        <v>12.58</v>
      </c>
      <c r="G4526">
        <v>-25.669963454215502</v>
      </c>
      <c r="H4526">
        <v>-4.77763193781536</v>
      </c>
      <c r="I4526">
        <v>-11.2648744538396</v>
      </c>
      <c r="K4526">
        <v>12.58</v>
      </c>
      <c r="L4526">
        <v>12.579999999999901</v>
      </c>
      <c r="M4526">
        <v>50</v>
      </c>
      <c r="O4526">
        <v>0</v>
      </c>
      <c r="P4526">
        <v>0</v>
      </c>
    </row>
    <row r="4527" spans="1:17" hidden="1" x14ac:dyDescent="0.3">
      <c r="A4527" t="s">
        <v>9209</v>
      </c>
      <c r="B4527" t="s">
        <v>9210</v>
      </c>
      <c r="C4527" t="str">
        <f>IFERROR(VLOOKUP(Table1[[#This Row],[Ticker]],[1]!Table1[[Symbol]:[Industry]],2,FALSE),"-")</f>
        <v>-</v>
      </c>
      <c r="D4527" t="s">
        <v>220</v>
      </c>
      <c r="E4527">
        <v>6.3839820999999999</v>
      </c>
      <c r="F4527">
        <v>0.79</v>
      </c>
      <c r="G4527">
        <v>-0.27313805739014502</v>
      </c>
      <c r="H4527">
        <v>-0.66804289671947004</v>
      </c>
      <c r="I4527">
        <v>6.6455733073543302</v>
      </c>
      <c r="J4527">
        <v>-7.2235545390218201</v>
      </c>
      <c r="K4527">
        <v>0.74543377076800299</v>
      </c>
      <c r="L4527">
        <v>0.687090921945686</v>
      </c>
      <c r="M4527">
        <v>57.885640511973797</v>
      </c>
      <c r="N4527">
        <v>1.79304266301616</v>
      </c>
      <c r="O4527">
        <v>34.177215189873401</v>
      </c>
      <c r="P4527">
        <v>54.901960784313701</v>
      </c>
      <c r="Q4527">
        <v>3.4562597903342998E-2</v>
      </c>
    </row>
    <row r="4528" spans="1:17" hidden="1" x14ac:dyDescent="0.3">
      <c r="A4528" t="s">
        <v>9211</v>
      </c>
      <c r="B4528" t="s">
        <v>9212</v>
      </c>
      <c r="C4528" t="str">
        <f>IFERROR(VLOOKUP(Table1[[#This Row],[Ticker]],[1]!Table1[[Symbol]:[Industry]],2,FALSE),"-")</f>
        <v>-</v>
      </c>
      <c r="E4528">
        <v>6.3764456000000003</v>
      </c>
      <c r="F4528">
        <v>10.64</v>
      </c>
      <c r="G4528">
        <v>-81.793674794421705</v>
      </c>
      <c r="H4528">
        <v>-24.717436301998902</v>
      </c>
      <c r="I4528">
        <v>-52.642284922159199</v>
      </c>
      <c r="J4528">
        <v>5.3492849671510196</v>
      </c>
      <c r="K4528">
        <v>12.6319599866377</v>
      </c>
      <c r="L4528">
        <v>16.979327564163199</v>
      </c>
      <c r="M4528">
        <v>44.855318846547597</v>
      </c>
      <c r="N4528">
        <v>1.67409948542024</v>
      </c>
      <c r="O4528">
        <v>161.278195488721</v>
      </c>
      <c r="P4528">
        <v>22.580645161290299</v>
      </c>
      <c r="Q4528">
        <v>-5.5917845108545999E-2</v>
      </c>
    </row>
    <row r="4529" spans="1:17" hidden="1" x14ac:dyDescent="0.3">
      <c r="A4529" t="s">
        <v>9213</v>
      </c>
      <c r="B4529" t="s">
        <v>9214</v>
      </c>
      <c r="C4529" t="str">
        <f>IFERROR(VLOOKUP(Table1[[#This Row],[Ticker]],[1]!Table1[[Symbol]:[Industry]],2,FALSE),"-")</f>
        <v>-</v>
      </c>
      <c r="D4529" t="s">
        <v>557</v>
      </c>
      <c r="E4529">
        <v>6.3564749999999997</v>
      </c>
      <c r="F4529">
        <v>156.94999999999999</v>
      </c>
      <c r="G4529">
        <v>291.82872283059697</v>
      </c>
      <c r="H4529">
        <v>-13.60116134958</v>
      </c>
      <c r="I4529">
        <v>164.086002739142</v>
      </c>
      <c r="J4529">
        <v>-10.092631200513599</v>
      </c>
      <c r="K4529">
        <v>154.354474741122</v>
      </c>
      <c r="L4529">
        <v>105.888381091485</v>
      </c>
      <c r="M4529">
        <v>46.050095881185598</v>
      </c>
      <c r="N4529">
        <v>0.109948557704294</v>
      </c>
      <c r="O4529">
        <v>27.1424020388658</v>
      </c>
      <c r="P4529">
        <v>388.94080996884702</v>
      </c>
      <c r="Q4529">
        <v>0.170234753673314</v>
      </c>
    </row>
    <row r="4530" spans="1:17" hidden="1" x14ac:dyDescent="0.3">
      <c r="A4530" t="s">
        <v>9215</v>
      </c>
      <c r="B4530" t="s">
        <v>9216</v>
      </c>
      <c r="C4530" t="str">
        <f>IFERROR(VLOOKUP(Table1[[#This Row],[Ticker]],[1]!Table1[[Symbol]:[Industry]],2,FALSE),"-")</f>
        <v>-</v>
      </c>
      <c r="D4530" t="s">
        <v>713</v>
      </c>
      <c r="E4530">
        <v>6.3247861439999999</v>
      </c>
      <c r="F4530">
        <v>95.53</v>
      </c>
      <c r="G4530">
        <v>34.025790474236402</v>
      </c>
      <c r="H4530">
        <v>-2.0696807025148898</v>
      </c>
      <c r="I4530">
        <v>11.037007507496799</v>
      </c>
      <c r="J4530">
        <v>-0.34194533010910599</v>
      </c>
      <c r="K4530">
        <v>90.819604302025695</v>
      </c>
      <c r="L4530">
        <v>80.551720817867206</v>
      </c>
      <c r="M4530">
        <v>63.753004305415402</v>
      </c>
      <c r="N4530">
        <v>1.1971998287177601</v>
      </c>
      <c r="O4530">
        <v>1.2142782372029699</v>
      </c>
      <c r="P4530">
        <v>63.131830601092801</v>
      </c>
    </row>
    <row r="4531" spans="1:17" hidden="1" x14ac:dyDescent="0.3">
      <c r="A4531" t="s">
        <v>9217</v>
      </c>
      <c r="B4531" t="s">
        <v>9218</v>
      </c>
      <c r="C4531" t="str">
        <f>IFERROR(VLOOKUP(Table1[[#This Row],[Ticker]],[1]!Table1[[Symbol]:[Industry]],2,FALSE),"-")</f>
        <v>-</v>
      </c>
      <c r="E4531">
        <v>6.3162000000000003</v>
      </c>
      <c r="F4531">
        <v>10.44</v>
      </c>
      <c r="G4531">
        <v>-4.2746146170062396</v>
      </c>
      <c r="H4531">
        <v>-8.4665651382141593</v>
      </c>
      <c r="I4531">
        <v>-15.660478849444001</v>
      </c>
      <c r="J4531">
        <v>-0.425715032848973</v>
      </c>
      <c r="K4531">
        <v>10.0409649718223</v>
      </c>
      <c r="L4531">
        <v>10.6786183300253</v>
      </c>
      <c r="M4531">
        <v>76.332962886637603</v>
      </c>
      <c r="N4531">
        <v>0.82483370288248303</v>
      </c>
      <c r="O4531">
        <v>50</v>
      </c>
      <c r="P4531">
        <v>51.744186046511601</v>
      </c>
      <c r="Q4531">
        <v>-0.13341125663749701</v>
      </c>
    </row>
    <row r="4532" spans="1:17" hidden="1" x14ac:dyDescent="0.3">
      <c r="A4532" t="s">
        <v>9219</v>
      </c>
      <c r="B4532" t="s">
        <v>9220</v>
      </c>
      <c r="C4532" t="str">
        <f>IFERROR(VLOOKUP(Table1[[#This Row],[Ticker]],[1]!Table1[[Symbol]:[Industry]],2,FALSE),"-")</f>
        <v>-</v>
      </c>
      <c r="D4532" t="s">
        <v>49</v>
      </c>
      <c r="E4532">
        <v>6.3105627999999996</v>
      </c>
      <c r="F4532">
        <v>17.21</v>
      </c>
      <c r="G4532">
        <v>47.2948606663874</v>
      </c>
      <c r="H4532">
        <v>-0.69599928475412298</v>
      </c>
      <c r="I4532">
        <v>-17.066735428114399</v>
      </c>
      <c r="J4532">
        <v>-5.0829730973650999</v>
      </c>
      <c r="K4532">
        <v>16.8294790779332</v>
      </c>
      <c r="L4532">
        <v>15.451895573038801</v>
      </c>
      <c r="M4532">
        <v>53.0190913205223</v>
      </c>
      <c r="N4532">
        <v>2.8320353013017399</v>
      </c>
      <c r="O4532">
        <v>65.252760023242303</v>
      </c>
      <c r="P4532">
        <v>101.28654970760201</v>
      </c>
    </row>
    <row r="4533" spans="1:17" hidden="1" x14ac:dyDescent="0.3">
      <c r="A4533" t="s">
        <v>9221</v>
      </c>
      <c r="B4533" t="s">
        <v>9222</v>
      </c>
      <c r="C4533" t="str">
        <f>IFERROR(VLOOKUP(Table1[[#This Row],[Ticker]],[1]!Table1[[Symbol]:[Industry]],2,FALSE),"-")</f>
        <v>-</v>
      </c>
      <c r="D4533" t="s">
        <v>220</v>
      </c>
      <c r="E4533">
        <v>6.3066559499999997</v>
      </c>
      <c r="F4533">
        <v>6.6</v>
      </c>
      <c r="G4533">
        <v>-56.919963454215498</v>
      </c>
      <c r="I4533">
        <v>-11.2648744538396</v>
      </c>
      <c r="K4533">
        <v>7.8976443621726604</v>
      </c>
      <c r="M4533">
        <v>24.8553728216223</v>
      </c>
      <c r="N4533">
        <v>1</v>
      </c>
      <c r="O4533">
        <v>45.454545454545404</v>
      </c>
      <c r="P4533">
        <v>4.7619047619047601</v>
      </c>
    </row>
    <row r="4534" spans="1:17" hidden="1" x14ac:dyDescent="0.3">
      <c r="A4534" t="s">
        <v>9223</v>
      </c>
      <c r="B4534" t="s">
        <v>9224</v>
      </c>
      <c r="C4534" t="str">
        <f>IFERROR(VLOOKUP(Table1[[#This Row],[Ticker]],[1]!Table1[[Symbol]:[Industry]],2,FALSE),"-")</f>
        <v>-</v>
      </c>
      <c r="E4534">
        <v>6.2658441900000001</v>
      </c>
      <c r="F4534">
        <v>28.53</v>
      </c>
      <c r="G4534">
        <v>7.6477935551302503</v>
      </c>
      <c r="H4534">
        <v>31.122368062184599</v>
      </c>
      <c r="I4534">
        <v>61.017734241812398</v>
      </c>
      <c r="J4534">
        <v>40.070780294253801</v>
      </c>
      <c r="K4534">
        <v>20.911826913766401</v>
      </c>
      <c r="L4534">
        <v>19.441941934512698</v>
      </c>
      <c r="M4534">
        <v>93.560322497355898</v>
      </c>
      <c r="N4534">
        <v>4.2128187950148597</v>
      </c>
      <c r="O4534">
        <v>0</v>
      </c>
      <c r="P4534">
        <v>90.2</v>
      </c>
      <c r="Q4534">
        <v>-1.0093201394274E-2</v>
      </c>
    </row>
    <row r="4535" spans="1:17" hidden="1" x14ac:dyDescent="0.3">
      <c r="A4535" t="s">
        <v>9225</v>
      </c>
      <c r="B4535" t="s">
        <v>9226</v>
      </c>
      <c r="C4535" t="str">
        <f>IFERROR(VLOOKUP(Table1[[#This Row],[Ticker]],[1]!Table1[[Symbol]:[Industry]],2,FALSE),"-")</f>
        <v>-</v>
      </c>
      <c r="D4535" t="s">
        <v>422</v>
      </c>
      <c r="E4535">
        <v>6.2428207999999996</v>
      </c>
      <c r="F4535">
        <v>16.420000000000002</v>
      </c>
      <c r="G4535">
        <v>-5.2887317826612801</v>
      </c>
      <c r="H4535">
        <v>-14.458600034625</v>
      </c>
      <c r="I4535">
        <v>41.621531505191903</v>
      </c>
      <c r="J4535">
        <v>-1.0507150328489701</v>
      </c>
      <c r="K4535">
        <v>14.2734658451022</v>
      </c>
      <c r="L4535">
        <v>11.203686974373401</v>
      </c>
      <c r="M4535">
        <v>95.600391384635898</v>
      </c>
      <c r="N4535">
        <v>0</v>
      </c>
      <c r="O4535">
        <v>16.199756394640598</v>
      </c>
      <c r="P4535">
        <v>116.052631578947</v>
      </c>
    </row>
    <row r="4536" spans="1:17" hidden="1" x14ac:dyDescent="0.3">
      <c r="A4536" t="s">
        <v>9227</v>
      </c>
      <c r="B4536" t="s">
        <v>9228</v>
      </c>
      <c r="C4536" t="str">
        <f>IFERROR(VLOOKUP(Table1[[#This Row],[Ticker]],[1]!Table1[[Symbol]:[Industry]],2,FALSE),"-")</f>
        <v>-</v>
      </c>
      <c r="D4536" t="s">
        <v>557</v>
      </c>
      <c r="E4536">
        <v>6.21</v>
      </c>
      <c r="F4536">
        <v>20.7</v>
      </c>
      <c r="G4536">
        <v>121.346742989698</v>
      </c>
      <c r="H4536">
        <v>-9.3421411499572393E-2</v>
      </c>
      <c r="I4536">
        <v>-25.2299617356352</v>
      </c>
      <c r="J4536">
        <v>-1.40141643565459</v>
      </c>
      <c r="K4536">
        <v>20.649179132219601</v>
      </c>
      <c r="L4536">
        <v>19.7746048445192</v>
      </c>
      <c r="M4536">
        <v>53.232997002237603</v>
      </c>
      <c r="N4536">
        <v>4.5665683935459596</v>
      </c>
      <c r="O4536">
        <v>47.342995169082101</v>
      </c>
      <c r="P4536">
        <v>147.01670644391399</v>
      </c>
    </row>
    <row r="4537" spans="1:17" hidden="1" x14ac:dyDescent="0.3">
      <c r="A4537" t="s">
        <v>9229</v>
      </c>
      <c r="B4537" t="s">
        <v>9230</v>
      </c>
      <c r="C4537" t="str">
        <f>IFERROR(VLOOKUP(Table1[[#This Row],[Ticker]],[1]!Table1[[Symbol]:[Industry]],2,FALSE),"-")</f>
        <v>-</v>
      </c>
      <c r="D4537" t="s">
        <v>308</v>
      </c>
      <c r="E4537">
        <v>6.206448</v>
      </c>
      <c r="F4537">
        <v>10.32</v>
      </c>
      <c r="G4537">
        <v>18.263090939089899</v>
      </c>
      <c r="H4537">
        <v>0.131653014159031</v>
      </c>
      <c r="I4537">
        <v>15.985433807565901</v>
      </c>
      <c r="J4537">
        <v>3.8585699191254101</v>
      </c>
      <c r="K4537">
        <v>9.0728938746331593</v>
      </c>
      <c r="L4537">
        <v>6.8013774154026096</v>
      </c>
      <c r="M4537">
        <v>99.999999475852803</v>
      </c>
      <c r="N4537">
        <v>2.1443812233285899</v>
      </c>
      <c r="O4537">
        <v>0</v>
      </c>
      <c r="P4537">
        <v>43.933054393305397</v>
      </c>
    </row>
    <row r="4538" spans="1:17" hidden="1" x14ac:dyDescent="0.3">
      <c r="A4538" t="s">
        <v>9231</v>
      </c>
      <c r="B4538" t="s">
        <v>9232</v>
      </c>
      <c r="C4538" t="str">
        <f>IFERROR(VLOOKUP(Table1[[#This Row],[Ticker]],[1]!Table1[[Symbol]:[Industry]],2,FALSE),"-")</f>
        <v>-</v>
      </c>
      <c r="D4538" t="s">
        <v>288</v>
      </c>
      <c r="E4538">
        <v>6.1987532400000003</v>
      </c>
      <c r="F4538">
        <v>3.6</v>
      </c>
      <c r="G4538">
        <v>-34.299405078581003</v>
      </c>
      <c r="H4538">
        <v>-12.767946707791101</v>
      </c>
      <c r="I4538">
        <v>-16.776685477461701</v>
      </c>
      <c r="J4538">
        <v>-14.4903505681564</v>
      </c>
      <c r="K4538">
        <v>3.8921161062578702</v>
      </c>
      <c r="L4538">
        <v>3.82189260870167</v>
      </c>
      <c r="M4538">
        <v>39.912457188251899</v>
      </c>
      <c r="N4538">
        <v>2.3881850403665599</v>
      </c>
      <c r="O4538">
        <v>88.6111111111111</v>
      </c>
      <c r="P4538">
        <v>23.711340206185501</v>
      </c>
      <c r="Q4538">
        <v>4.5025514932516997E-2</v>
      </c>
    </row>
    <row r="4539" spans="1:17" hidden="1" x14ac:dyDescent="0.3">
      <c r="A4539" t="s">
        <v>9233</v>
      </c>
      <c r="B4539" t="s">
        <v>9234</v>
      </c>
      <c r="C4539" t="str">
        <f>IFERROR(VLOOKUP(Table1[[#This Row],[Ticker]],[1]!Table1[[Symbol]:[Industry]],2,FALSE),"-")</f>
        <v>-</v>
      </c>
      <c r="D4539" t="s">
        <v>713</v>
      </c>
      <c r="E4539">
        <v>6.1746908559999998</v>
      </c>
      <c r="F4539">
        <v>109.91</v>
      </c>
      <c r="G4539">
        <v>70.5628521144329</v>
      </c>
      <c r="H4539">
        <v>-0.260512919881147</v>
      </c>
      <c r="I4539">
        <v>22.820766634363299</v>
      </c>
      <c r="J4539">
        <v>0.63819044443011197</v>
      </c>
      <c r="K4539">
        <v>102.827193357485</v>
      </c>
      <c r="L4539">
        <v>88.248207050097193</v>
      </c>
      <c r="M4539">
        <v>67.7882302660921</v>
      </c>
      <c r="N4539">
        <v>0.89355108259557003</v>
      </c>
      <c r="O4539">
        <v>0.30934400873441298</v>
      </c>
      <c r="P4539">
        <v>97.857785778577806</v>
      </c>
    </row>
    <row r="4540" spans="1:17" hidden="1" x14ac:dyDescent="0.3">
      <c r="A4540" t="s">
        <v>9235</v>
      </c>
      <c r="B4540" t="s">
        <v>9236</v>
      </c>
      <c r="C4540" t="str">
        <f>IFERROR(VLOOKUP(Table1[[#This Row],[Ticker]],[1]!Table1[[Symbol]:[Industry]],2,FALSE),"-")</f>
        <v>-</v>
      </c>
      <c r="D4540" t="s">
        <v>647</v>
      </c>
      <c r="E4540">
        <v>6.1680000000000001</v>
      </c>
      <c r="F4540">
        <v>20.56</v>
      </c>
      <c r="G4540">
        <v>-87.001541411710306</v>
      </c>
      <c r="H4540">
        <v>-19.182294718831098</v>
      </c>
      <c r="I4540">
        <v>-1.66999172462862</v>
      </c>
      <c r="J4540">
        <v>-10.2780881012816</v>
      </c>
      <c r="K4540">
        <v>24.408779888692202</v>
      </c>
      <c r="L4540">
        <v>26.922992822316601</v>
      </c>
      <c r="M4540">
        <v>0.65329607146934199</v>
      </c>
      <c r="N4540">
        <v>2.0606060606060601</v>
      </c>
      <c r="O4540">
        <v>158.608949416342</v>
      </c>
      <c r="P4540">
        <v>54.122938530734601</v>
      </c>
    </row>
    <row r="4541" spans="1:17" hidden="1" x14ac:dyDescent="0.3">
      <c r="A4541" t="s">
        <v>9237</v>
      </c>
      <c r="B4541" t="s">
        <v>9238</v>
      </c>
      <c r="C4541" t="str">
        <f>IFERROR(VLOOKUP(Table1[[#This Row],[Ticker]],[1]!Table1[[Symbol]:[Industry]],2,FALSE),"-")</f>
        <v>-</v>
      </c>
      <c r="D4541" t="s">
        <v>713</v>
      </c>
      <c r="E4541">
        <v>6.1661835759999999</v>
      </c>
      <c r="F4541">
        <v>36.869999999999997</v>
      </c>
      <c r="G4541">
        <v>44.945492353280898</v>
      </c>
      <c r="H4541">
        <v>-4.2846163256543104</v>
      </c>
      <c r="I4541">
        <v>19.387145390242502</v>
      </c>
      <c r="J4541">
        <v>-1.18680648630571</v>
      </c>
      <c r="K4541">
        <v>35.155918892787597</v>
      </c>
      <c r="L4541">
        <v>30.385193710428599</v>
      </c>
      <c r="M4541">
        <v>46.0553371054271</v>
      </c>
      <c r="N4541">
        <v>0.87792995493863901</v>
      </c>
      <c r="O4541">
        <v>3.4445348521833399</v>
      </c>
      <c r="P4541">
        <v>75.154394299287304</v>
      </c>
    </row>
    <row r="4542" spans="1:17" hidden="1" x14ac:dyDescent="0.3">
      <c r="A4542" t="s">
        <v>9239</v>
      </c>
      <c r="B4542" t="s">
        <v>9240</v>
      </c>
      <c r="C4542" t="str">
        <f>IFERROR(VLOOKUP(Table1[[#This Row],[Ticker]],[1]!Table1[[Symbol]:[Industry]],2,FALSE),"-")</f>
        <v>-</v>
      </c>
      <c r="D4542" t="s">
        <v>775</v>
      </c>
      <c r="E4542">
        <v>6.1529999999999996</v>
      </c>
      <c r="F4542">
        <v>5.86</v>
      </c>
      <c r="G4542">
        <v>-4.8452211861742898</v>
      </c>
      <c r="H4542">
        <v>2.1668125066290802</v>
      </c>
      <c r="I4542">
        <v>-26.704989893955101</v>
      </c>
      <c r="J4542">
        <v>-2.0153452579293498</v>
      </c>
      <c r="K4542">
        <v>5.9876712348134804</v>
      </c>
      <c r="L4542">
        <v>5.8983936380547703</v>
      </c>
      <c r="M4542">
        <v>31.0710893710527</v>
      </c>
      <c r="N4542">
        <v>1.32794701986754</v>
      </c>
      <c r="O4542">
        <v>44.709897610921502</v>
      </c>
      <c r="P4542">
        <v>39.523809523809497</v>
      </c>
      <c r="Q4542">
        <v>-5.2463739488010003E-2</v>
      </c>
    </row>
    <row r="4543" spans="1:17" hidden="1" x14ac:dyDescent="0.3">
      <c r="A4543" t="s">
        <v>9241</v>
      </c>
      <c r="B4543" t="s">
        <v>9242</v>
      </c>
      <c r="C4543" t="str">
        <f>IFERROR(VLOOKUP(Table1[[#This Row],[Ticker]],[1]!Table1[[Symbol]:[Industry]],2,FALSE),"-")</f>
        <v>-</v>
      </c>
      <c r="E4543">
        <v>6.1397026459999999</v>
      </c>
      <c r="F4543">
        <v>5.39</v>
      </c>
      <c r="G4543">
        <v>-22.016117300369402</v>
      </c>
      <c r="H4543">
        <v>-9.4835142907565402</v>
      </c>
      <c r="I4543">
        <v>-38.5253332932459</v>
      </c>
      <c r="J4543">
        <v>-14.3534673264269</v>
      </c>
      <c r="K4543">
        <v>5.7783506067215198</v>
      </c>
      <c r="L4543">
        <v>6.02417420522925</v>
      </c>
      <c r="M4543">
        <v>35.393068931973602</v>
      </c>
      <c r="N4543">
        <v>1.8926393725100299</v>
      </c>
      <c r="O4543">
        <v>58.627087198515703</v>
      </c>
      <c r="P4543">
        <v>25.6410256410256</v>
      </c>
      <c r="Q4543">
        <v>5.5480872977313002E-2</v>
      </c>
    </row>
    <row r="4544" spans="1:17" hidden="1" x14ac:dyDescent="0.3">
      <c r="A4544" t="s">
        <v>9243</v>
      </c>
      <c r="B4544" t="s">
        <v>9244</v>
      </c>
      <c r="C4544" t="str">
        <f>IFERROR(VLOOKUP(Table1[[#This Row],[Ticker]],[1]!Table1[[Symbol]:[Industry]],2,FALSE),"-")</f>
        <v>-</v>
      </c>
      <c r="D4544" t="s">
        <v>422</v>
      </c>
      <c r="E4544">
        <v>6.1379999999999999</v>
      </c>
      <c r="F4544">
        <v>15.5</v>
      </c>
      <c r="G4544">
        <v>80.173330038480302</v>
      </c>
      <c r="H4544">
        <v>10.022368062184601</v>
      </c>
      <c r="I4544">
        <v>-19.002969691934901</v>
      </c>
      <c r="J4544">
        <v>0.90310379485971404</v>
      </c>
      <c r="K4544">
        <v>15.6200855501021</v>
      </c>
      <c r="L4544">
        <v>14.903593984633901</v>
      </c>
      <c r="M4544">
        <v>44.072276968486797</v>
      </c>
      <c r="N4544">
        <v>1.9648952815698399</v>
      </c>
      <c r="O4544">
        <v>43.677419354838698</v>
      </c>
      <c r="P4544">
        <v>138.09523809523799</v>
      </c>
      <c r="Q4544">
        <v>4.8881875057839003E-2</v>
      </c>
    </row>
    <row r="4545" spans="1:17" hidden="1" x14ac:dyDescent="0.3">
      <c r="A4545" t="s">
        <v>9245</v>
      </c>
      <c r="B4545" t="s">
        <v>9246</v>
      </c>
      <c r="C4545" t="str">
        <f>IFERROR(VLOOKUP(Table1[[#This Row],[Ticker]],[1]!Table1[[Symbol]:[Industry]],2,FALSE),"-")</f>
        <v>-</v>
      </c>
      <c r="D4545" t="s">
        <v>288</v>
      </c>
      <c r="E4545">
        <v>6.1307070000000001</v>
      </c>
      <c r="F4545">
        <v>3.63</v>
      </c>
      <c r="G4545">
        <v>74.882522733629699</v>
      </c>
      <c r="H4545">
        <v>11.329750612520201</v>
      </c>
      <c r="I4545">
        <v>8.9338010428490406</v>
      </c>
      <c r="J4545">
        <v>7.7543164136918898</v>
      </c>
      <c r="K4545">
        <v>3.14967607680817</v>
      </c>
      <c r="L4545">
        <v>3.4162330290454999</v>
      </c>
      <c r="M4545">
        <v>77.560165753337301</v>
      </c>
      <c r="N4545">
        <v>2.06244000752951</v>
      </c>
      <c r="O4545">
        <v>47.933884297520599</v>
      </c>
      <c r="P4545">
        <v>100.55248618784501</v>
      </c>
      <c r="Q4545">
        <v>5.1211615041900002E-4</v>
      </c>
    </row>
    <row r="4546" spans="1:17" hidden="1" x14ac:dyDescent="0.3">
      <c r="A4546" t="s">
        <v>9247</v>
      </c>
      <c r="B4546" t="s">
        <v>9248</v>
      </c>
      <c r="C4546" t="str">
        <f>IFERROR(VLOOKUP(Table1[[#This Row],[Ticker]],[1]!Table1[[Symbol]:[Industry]],2,FALSE),"-")</f>
        <v>-</v>
      </c>
      <c r="D4546" t="s">
        <v>75</v>
      </c>
      <c r="E4546">
        <v>6.1302960000000004</v>
      </c>
      <c r="F4546">
        <v>20.2</v>
      </c>
      <c r="G4546">
        <v>-28.833913598031401</v>
      </c>
      <c r="H4546">
        <v>7.2783422279542904</v>
      </c>
      <c r="I4546">
        <v>-20.924981788365599</v>
      </c>
      <c r="J4546">
        <v>-8.6405951926359297</v>
      </c>
      <c r="K4546">
        <v>20.274382389539799</v>
      </c>
      <c r="L4546">
        <v>19.070635492719099</v>
      </c>
      <c r="M4546">
        <v>37.4650432749564</v>
      </c>
      <c r="N4546">
        <v>1.1724877190854499</v>
      </c>
      <c r="O4546">
        <v>28.663366336633601</v>
      </c>
      <c r="P4546">
        <v>55.384615384615302</v>
      </c>
      <c r="Q4546">
        <v>5.9437914618982998E-2</v>
      </c>
    </row>
    <row r="4547" spans="1:17" hidden="1" x14ac:dyDescent="0.3">
      <c r="A4547" t="s">
        <v>9249</v>
      </c>
      <c r="B4547" t="s">
        <v>9250</v>
      </c>
      <c r="C4547" t="str">
        <f>IFERROR(VLOOKUP(Table1[[#This Row],[Ticker]],[1]!Table1[[Symbol]:[Industry]],2,FALSE),"-")</f>
        <v>-</v>
      </c>
      <c r="D4547" t="s">
        <v>140</v>
      </c>
      <c r="E4547">
        <v>6.1252449999999996</v>
      </c>
      <c r="F4547">
        <v>12.25</v>
      </c>
      <c r="G4547">
        <v>-5.2176527364181</v>
      </c>
      <c r="H4547">
        <v>-2.7351482776846399</v>
      </c>
      <c r="I4547">
        <v>-24.997268820036801</v>
      </c>
      <c r="J4547">
        <v>-8.3261419073849794</v>
      </c>
      <c r="K4547">
        <v>12.8810632535103</v>
      </c>
      <c r="L4547">
        <v>12.630533465909799</v>
      </c>
      <c r="M4547">
        <v>22.785628505156499</v>
      </c>
      <c r="N4547">
        <v>0.55804459260443096</v>
      </c>
      <c r="O4547">
        <v>53.959183673469298</v>
      </c>
      <c r="P4547">
        <v>33.007600434310497</v>
      </c>
      <c r="Q4547">
        <v>2.1394113809350999E-2</v>
      </c>
    </row>
    <row r="4548" spans="1:17" hidden="1" x14ac:dyDescent="0.3">
      <c r="A4548" t="s">
        <v>9251</v>
      </c>
      <c r="B4548" t="s">
        <v>9252</v>
      </c>
      <c r="C4548" t="str">
        <f>IFERROR(VLOOKUP(Table1[[#This Row],[Ticker]],[1]!Table1[[Symbol]:[Industry]],2,FALSE),"-")</f>
        <v>-</v>
      </c>
      <c r="D4548" t="s">
        <v>100</v>
      </c>
      <c r="E4548">
        <v>6.11</v>
      </c>
      <c r="F4548">
        <v>12.22</v>
      </c>
      <c r="G4548">
        <v>147.70811260842399</v>
      </c>
      <c r="H4548">
        <v>-2.77429303965175</v>
      </c>
      <c r="I4548">
        <v>82.089555925907106</v>
      </c>
      <c r="J4548">
        <v>3.6622241273909499</v>
      </c>
      <c r="K4548">
        <v>10.837052567290399</v>
      </c>
      <c r="L4548">
        <v>9.06147876820269</v>
      </c>
      <c r="M4548">
        <v>64.797029962023402</v>
      </c>
      <c r="N4548">
        <v>0.87798347107438002</v>
      </c>
      <c r="O4548">
        <v>22.3404255319148</v>
      </c>
      <c r="P4548">
        <v>247.15909090909</v>
      </c>
      <c r="Q4548">
        <v>8.4764993014990006E-2</v>
      </c>
    </row>
    <row r="4549" spans="1:17" hidden="1" x14ac:dyDescent="0.3">
      <c r="A4549" t="s">
        <v>9253</v>
      </c>
      <c r="B4549" t="s">
        <v>9254</v>
      </c>
      <c r="C4549" t="str">
        <f>IFERROR(VLOOKUP(Table1[[#This Row],[Ticker]],[1]!Table1[[Symbol]:[Industry]],2,FALSE),"-")</f>
        <v>-</v>
      </c>
      <c r="D4549" t="s">
        <v>49</v>
      </c>
      <c r="E4549">
        <v>6.1</v>
      </c>
      <c r="F4549">
        <v>6.1</v>
      </c>
      <c r="G4549">
        <v>53.7418012516668</v>
      </c>
      <c r="H4549">
        <v>-9.8981138655262004</v>
      </c>
      <c r="I4549">
        <v>1.2812510074149099</v>
      </c>
      <c r="J4549">
        <v>-8.8105979025415095</v>
      </c>
      <c r="K4549">
        <v>5.9608499168217701</v>
      </c>
      <c r="L4549">
        <v>5.2554946444757897</v>
      </c>
      <c r="M4549">
        <v>37.075054186986101</v>
      </c>
      <c r="N4549">
        <v>0.81761677440574898</v>
      </c>
      <c r="O4549">
        <v>29.016393442622899</v>
      </c>
      <c r="P4549">
        <v>103.333333333333</v>
      </c>
      <c r="Q4549">
        <v>3.3589480671248E-2</v>
      </c>
    </row>
    <row r="4550" spans="1:17" hidden="1" x14ac:dyDescent="0.3">
      <c r="A4550" t="s">
        <v>9255</v>
      </c>
      <c r="B4550" t="s">
        <v>9256</v>
      </c>
      <c r="C4550" t="str">
        <f>IFERROR(VLOOKUP(Table1[[#This Row],[Ticker]],[1]!Table1[[Symbol]:[Industry]],2,FALSE),"-")</f>
        <v>-</v>
      </c>
      <c r="D4550" t="s">
        <v>49</v>
      </c>
      <c r="E4550">
        <v>6.0780443999999996</v>
      </c>
      <c r="F4550">
        <v>5.52</v>
      </c>
      <c r="G4550">
        <v>1.51897663795034</v>
      </c>
      <c r="H4550">
        <v>-24.4959417969702</v>
      </c>
      <c r="I4550">
        <v>-18.335581524546701</v>
      </c>
      <c r="J4550">
        <v>-10.5745245566584</v>
      </c>
      <c r="K4550">
        <v>6.0354303429922496</v>
      </c>
      <c r="L4550">
        <v>5.5364450127471896</v>
      </c>
      <c r="M4550">
        <v>24.1537301505976</v>
      </c>
      <c r="N4550">
        <v>0.62595040717884698</v>
      </c>
      <c r="O4550">
        <v>44.927536231883998</v>
      </c>
      <c r="P4550">
        <v>51.232876712328697</v>
      </c>
      <c r="Q4550">
        <v>7.6507324235918994E-2</v>
      </c>
    </row>
    <row r="4551" spans="1:17" hidden="1" x14ac:dyDescent="0.3">
      <c r="A4551" t="s">
        <v>9257</v>
      </c>
      <c r="B4551" t="s">
        <v>9258</v>
      </c>
      <c r="C4551" t="str">
        <f>IFERROR(VLOOKUP(Table1[[#This Row],[Ticker]],[1]!Table1[[Symbol]:[Industry]],2,FALSE),"-")</f>
        <v>-</v>
      </c>
      <c r="D4551" t="s">
        <v>647</v>
      </c>
      <c r="E4551">
        <v>6.0133448999999999</v>
      </c>
      <c r="F4551">
        <v>18.77</v>
      </c>
      <c r="G4551">
        <v>-74.441797515350899</v>
      </c>
      <c r="H4551">
        <v>-5.3487638173584697</v>
      </c>
      <c r="I4551">
        <v>-49.723890847282298</v>
      </c>
      <c r="J4551">
        <v>-5.2048691870031396</v>
      </c>
      <c r="K4551">
        <v>20.2516995270175</v>
      </c>
      <c r="L4551">
        <v>25.3747759794018</v>
      </c>
      <c r="M4551">
        <v>23.544413726845001</v>
      </c>
      <c r="N4551">
        <v>0.159496949921141</v>
      </c>
      <c r="O4551">
        <v>133.83058071390499</v>
      </c>
      <c r="P4551">
        <v>18.198992443324901</v>
      </c>
      <c r="Q4551">
        <v>3.8292212453475999E-2</v>
      </c>
    </row>
    <row r="4552" spans="1:17" hidden="1" x14ac:dyDescent="0.3">
      <c r="A4552" t="s">
        <v>9259</v>
      </c>
      <c r="B4552" t="s">
        <v>9260</v>
      </c>
      <c r="C4552" t="str">
        <f>IFERROR(VLOOKUP(Table1[[#This Row],[Ticker]],[1]!Table1[[Symbol]:[Industry]],2,FALSE),"-")</f>
        <v>-</v>
      </c>
      <c r="E4552">
        <v>6.0091640000000002</v>
      </c>
      <c r="F4552">
        <v>6.44</v>
      </c>
      <c r="G4552">
        <v>-83.245721029973097</v>
      </c>
      <c r="H4552">
        <v>5.6425361294115204</v>
      </c>
      <c r="I4552">
        <v>-73.670011640062597</v>
      </c>
      <c r="J4552">
        <v>-8.3849886576726593</v>
      </c>
      <c r="K4552">
        <v>7.0287090889710999</v>
      </c>
      <c r="L4552">
        <v>10.198198346609001</v>
      </c>
      <c r="M4552">
        <v>33.663412618002297</v>
      </c>
      <c r="N4552">
        <v>0.476910214434347</v>
      </c>
      <c r="O4552">
        <v>179.50310559006201</v>
      </c>
      <c r="P4552">
        <v>24.564796905222401</v>
      </c>
    </row>
    <row r="4553" spans="1:17" hidden="1" x14ac:dyDescent="0.3">
      <c r="A4553" t="s">
        <v>9261</v>
      </c>
      <c r="B4553" t="s">
        <v>9262</v>
      </c>
      <c r="C4553" t="str">
        <f>IFERROR(VLOOKUP(Table1[[#This Row],[Ticker]],[1]!Table1[[Symbol]:[Industry]],2,FALSE),"-")</f>
        <v>-</v>
      </c>
      <c r="D4553" t="s">
        <v>21</v>
      </c>
      <c r="E4553">
        <v>5.9905999999999997</v>
      </c>
      <c r="F4553">
        <v>27.23</v>
      </c>
      <c r="G4553">
        <v>68.830036545784395</v>
      </c>
      <c r="H4553">
        <v>-10.700347719686</v>
      </c>
      <c r="I4553">
        <v>53.7654285764633</v>
      </c>
      <c r="J4553">
        <v>12.111752386786099</v>
      </c>
      <c r="K4553">
        <v>27.619614043860398</v>
      </c>
      <c r="L4553">
        <v>23.198956674880499</v>
      </c>
      <c r="M4553">
        <v>70.818723802042996</v>
      </c>
      <c r="N4553">
        <v>0.47796995694682198</v>
      </c>
      <c r="O4553">
        <v>40.727139184722702</v>
      </c>
      <c r="P4553">
        <v>172.29999999999899</v>
      </c>
      <c r="Q4553">
        <v>0.115121138020457</v>
      </c>
    </row>
    <row r="4554" spans="1:17" hidden="1" x14ac:dyDescent="0.3">
      <c r="A4554" t="s">
        <v>9263</v>
      </c>
      <c r="B4554" t="s">
        <v>9264</v>
      </c>
      <c r="C4554" t="str">
        <f>IFERROR(VLOOKUP(Table1[[#This Row],[Ticker]],[1]!Table1[[Symbol]:[Industry]],2,FALSE),"-")</f>
        <v>-</v>
      </c>
      <c r="E4554">
        <v>5.9761129999999998</v>
      </c>
      <c r="F4554">
        <v>3.95</v>
      </c>
      <c r="G4554">
        <v>-17.450785372023699</v>
      </c>
      <c r="H4554">
        <v>3.5557013955179602</v>
      </c>
      <c r="I4554">
        <v>-39.315876275333302</v>
      </c>
      <c r="J4554">
        <v>12.5035018346209</v>
      </c>
      <c r="K4554">
        <v>3.58417082095779</v>
      </c>
      <c r="L4554">
        <v>3.8852503819902502</v>
      </c>
      <c r="M4554">
        <v>81.122726976744801</v>
      </c>
      <c r="N4554">
        <v>0.81801136653126205</v>
      </c>
      <c r="O4554">
        <v>39.240506329113899</v>
      </c>
      <c r="P4554">
        <v>38.5964912280701</v>
      </c>
      <c r="Q4554">
        <v>9.8266701749250007E-3</v>
      </c>
    </row>
    <row r="4555" spans="1:17" hidden="1" x14ac:dyDescent="0.3">
      <c r="A4555" t="s">
        <v>9265</v>
      </c>
      <c r="B4555" t="s">
        <v>9266</v>
      </c>
      <c r="C4555" t="str">
        <f>IFERROR(VLOOKUP(Table1[[#This Row],[Ticker]],[1]!Table1[[Symbol]:[Industry]],2,FALSE),"-")</f>
        <v>-</v>
      </c>
      <c r="D4555" t="s">
        <v>46</v>
      </c>
      <c r="E4555">
        <v>5.9542912000000001</v>
      </c>
      <c r="F4555">
        <v>8.32</v>
      </c>
      <c r="G4555">
        <v>-33.225519009771098</v>
      </c>
      <c r="H4555">
        <v>-25.4639999073101</v>
      </c>
      <c r="I4555">
        <v>-42.731101801450897</v>
      </c>
      <c r="J4555">
        <v>-3.1683620916724999</v>
      </c>
      <c r="K4555">
        <v>9.1038481036285805</v>
      </c>
      <c r="L4555">
        <v>9.1630346678187706</v>
      </c>
      <c r="M4555">
        <v>14.0383955317412</v>
      </c>
      <c r="N4555">
        <v>0.73307491650210799</v>
      </c>
      <c r="O4555">
        <v>76.682692307692193</v>
      </c>
      <c r="P4555">
        <v>34.627831715210299</v>
      </c>
      <c r="Q4555">
        <v>2.1301471142796E-2</v>
      </c>
    </row>
    <row r="4556" spans="1:17" hidden="1" x14ac:dyDescent="0.3">
      <c r="A4556" t="s">
        <v>9267</v>
      </c>
      <c r="B4556" t="s">
        <v>9268</v>
      </c>
      <c r="C4556" t="str">
        <f>IFERROR(VLOOKUP(Table1[[#This Row],[Ticker]],[1]!Table1[[Symbol]:[Industry]],2,FALSE),"-")</f>
        <v>-</v>
      </c>
      <c r="D4556" t="s">
        <v>484</v>
      </c>
      <c r="E4556">
        <v>5.9383999999999997</v>
      </c>
      <c r="F4556">
        <v>2.08</v>
      </c>
      <c r="G4556">
        <v>-54.192300223974897</v>
      </c>
      <c r="H4556">
        <v>-10.479386323780201</v>
      </c>
      <c r="I4556">
        <v>-35.628510817475998</v>
      </c>
      <c r="J4556">
        <v>5.9144590965042596</v>
      </c>
      <c r="K4556">
        <v>2.2260173914544401</v>
      </c>
      <c r="L4556">
        <v>2.55123258419925</v>
      </c>
      <c r="M4556">
        <v>41.771451633629802</v>
      </c>
      <c r="N4556">
        <v>1.2282815236743401</v>
      </c>
      <c r="O4556">
        <v>63.942307692307601</v>
      </c>
      <c r="P4556">
        <v>7.7720207253886002</v>
      </c>
      <c r="Q4556">
        <v>-4.8510288847693997E-2</v>
      </c>
    </row>
    <row r="4557" spans="1:17" hidden="1" x14ac:dyDescent="0.3">
      <c r="A4557" t="s">
        <v>9269</v>
      </c>
      <c r="B4557" t="s">
        <v>9270</v>
      </c>
      <c r="C4557" t="str">
        <f>IFERROR(VLOOKUP(Table1[[#This Row],[Ticker]],[1]!Table1[[Symbol]:[Industry]],2,FALSE),"-")</f>
        <v>-</v>
      </c>
      <c r="D4557" t="s">
        <v>647</v>
      </c>
      <c r="E4557">
        <v>5.9159100000000002</v>
      </c>
      <c r="F4557">
        <v>65.010000000000005</v>
      </c>
      <c r="G4557">
        <v>-30.038895493050401</v>
      </c>
      <c r="H4557">
        <v>-5.80808410637888</v>
      </c>
      <c r="I4557">
        <v>-36.967731596696801</v>
      </c>
      <c r="J4557">
        <v>-15.852780437324</v>
      </c>
      <c r="K4557">
        <v>69.2737237646745</v>
      </c>
      <c r="L4557">
        <v>72.796924135041294</v>
      </c>
      <c r="M4557">
        <v>35.053412678318203</v>
      </c>
      <c r="N4557">
        <v>0.86586016723003001</v>
      </c>
      <c r="O4557">
        <v>48.284879249346197</v>
      </c>
      <c r="P4557">
        <v>17.558770343580399</v>
      </c>
      <c r="Q4557">
        <v>0.12714526588549399</v>
      </c>
    </row>
    <row r="4558" spans="1:17" hidden="1" x14ac:dyDescent="0.3">
      <c r="A4558" t="s">
        <v>9271</v>
      </c>
      <c r="B4558" t="s">
        <v>9272</v>
      </c>
      <c r="C4558" t="str">
        <f>IFERROR(VLOOKUP(Table1[[#This Row],[Ticker]],[1]!Table1[[Symbol]:[Industry]],2,FALSE),"-")</f>
        <v>-</v>
      </c>
      <c r="D4558" t="s">
        <v>130</v>
      </c>
      <c r="E4558">
        <v>5.9010499999999997</v>
      </c>
      <c r="F4558">
        <v>11.03</v>
      </c>
      <c r="G4558">
        <v>4.2475866046772497</v>
      </c>
      <c r="H4558">
        <v>-4.5864273489052296</v>
      </c>
      <c r="I4558">
        <v>-6.01678285078627</v>
      </c>
      <c r="J4558">
        <v>0.99407561953661805</v>
      </c>
      <c r="K4558">
        <v>10.4256222457111</v>
      </c>
      <c r="L4558">
        <v>10.158581730146199</v>
      </c>
      <c r="M4558">
        <v>59.756430013369602</v>
      </c>
      <c r="N4558">
        <v>1.1975729177685199</v>
      </c>
      <c r="O4558">
        <v>17.860380779691699</v>
      </c>
      <c r="P4558">
        <v>40.152477763659398</v>
      </c>
      <c r="Q4558">
        <v>1.4712055665153E-2</v>
      </c>
    </row>
    <row r="4559" spans="1:17" hidden="1" x14ac:dyDescent="0.3">
      <c r="A4559" t="s">
        <v>9273</v>
      </c>
      <c r="B4559" t="s">
        <v>9274</v>
      </c>
      <c r="C4559" t="str">
        <f>IFERROR(VLOOKUP(Table1[[#This Row],[Ticker]],[1]!Table1[[Symbol]:[Industry]],2,FALSE),"-")</f>
        <v>-</v>
      </c>
      <c r="D4559" t="s">
        <v>140</v>
      </c>
      <c r="E4559">
        <v>5.8875000000000002</v>
      </c>
      <c r="F4559">
        <v>7.85</v>
      </c>
      <c r="G4559">
        <v>-81.766160322224493</v>
      </c>
      <c r="H4559">
        <v>-0.810463675161464</v>
      </c>
      <c r="I4559">
        <v>-53.331295118046299</v>
      </c>
      <c r="J4559">
        <v>-2.2210661381805799</v>
      </c>
      <c r="K4559">
        <v>8.0952306870986703</v>
      </c>
      <c r="L4559">
        <v>11.7248683223524</v>
      </c>
      <c r="M4559">
        <v>57.669697956991598</v>
      </c>
      <c r="N4559">
        <v>1.9034090909090899</v>
      </c>
      <c r="O4559">
        <v>189.68152866241999</v>
      </c>
      <c r="P4559">
        <v>24.2088607594936</v>
      </c>
    </row>
    <row r="4560" spans="1:17" hidden="1" x14ac:dyDescent="0.3">
      <c r="A4560" t="s">
        <v>9275</v>
      </c>
      <c r="B4560" t="s">
        <v>9276</v>
      </c>
      <c r="C4560" t="str">
        <f>IFERROR(VLOOKUP(Table1[[#This Row],[Ticker]],[1]!Table1[[Symbol]:[Industry]],2,FALSE),"-")</f>
        <v>-</v>
      </c>
      <c r="D4560" t="s">
        <v>21</v>
      </c>
      <c r="E4560">
        <v>5.8835599199999997</v>
      </c>
      <c r="F4560">
        <v>1.7</v>
      </c>
      <c r="G4560">
        <v>-4.2413920256441102</v>
      </c>
      <c r="H4560">
        <v>-8.0385015030327498</v>
      </c>
      <c r="I4560">
        <v>-11.2648744538396</v>
      </c>
      <c r="J4560">
        <v>4.2747287541332701</v>
      </c>
      <c r="K4560">
        <v>1.7742767130977499</v>
      </c>
      <c r="L4560">
        <v>1.7368999253439601</v>
      </c>
      <c r="M4560">
        <v>43.4300090850979</v>
      </c>
      <c r="N4560">
        <v>1.94823999230915</v>
      </c>
      <c r="O4560">
        <v>50.588235294117602</v>
      </c>
      <c r="P4560">
        <v>100</v>
      </c>
      <c r="Q4560">
        <v>4.0132057216258003E-2</v>
      </c>
    </row>
    <row r="4561" spans="1:17" hidden="1" x14ac:dyDescent="0.3">
      <c r="A4561" t="s">
        <v>9277</v>
      </c>
      <c r="B4561" t="s">
        <v>9278</v>
      </c>
      <c r="C4561" t="str">
        <f>IFERROR(VLOOKUP(Table1[[#This Row],[Ticker]],[1]!Table1[[Symbol]:[Industry]],2,FALSE),"-")</f>
        <v>-</v>
      </c>
      <c r="E4561">
        <v>5.8711320000000002</v>
      </c>
      <c r="F4561">
        <v>3.6</v>
      </c>
      <c r="G4561">
        <v>12.261071028543</v>
      </c>
      <c r="H4561">
        <v>2.82470724347119</v>
      </c>
      <c r="I4561">
        <v>-35.793176340632101</v>
      </c>
      <c r="J4561">
        <v>3.49473951260557</v>
      </c>
      <c r="K4561">
        <v>3.4656108686006699</v>
      </c>
      <c r="L4561">
        <v>3.5761333337000498</v>
      </c>
      <c r="M4561">
        <v>57.119795629974298</v>
      </c>
      <c r="N4561">
        <v>0.955120024546255</v>
      </c>
      <c r="O4561">
        <v>41.1111111111111</v>
      </c>
      <c r="P4561">
        <v>52.542372881355902</v>
      </c>
      <c r="Q4561">
        <v>4.0503373880684999E-2</v>
      </c>
    </row>
    <row r="4562" spans="1:17" hidden="1" x14ac:dyDescent="0.3">
      <c r="A4562" t="s">
        <v>9279</v>
      </c>
      <c r="B4562" t="s">
        <v>9280</v>
      </c>
      <c r="C4562" t="str">
        <f>IFERROR(VLOOKUP(Table1[[#This Row],[Ticker]],[1]!Table1[[Symbol]:[Industry]],2,FALSE),"-")</f>
        <v>-</v>
      </c>
      <c r="D4562" t="s">
        <v>557</v>
      </c>
      <c r="E4562">
        <v>5.8663907999999996</v>
      </c>
      <c r="F4562">
        <v>6.33</v>
      </c>
      <c r="G4562">
        <v>22.573596264753998</v>
      </c>
      <c r="H4562">
        <v>9.36029909666739</v>
      </c>
      <c r="I4562">
        <v>-16.076904529027601</v>
      </c>
      <c r="J4562">
        <v>7.6520764285631699</v>
      </c>
      <c r="K4562">
        <v>6.4322332880513997</v>
      </c>
      <c r="L4562">
        <v>6.1482406050376701</v>
      </c>
      <c r="M4562">
        <v>48.473233781812503</v>
      </c>
      <c r="N4562">
        <v>1.5252756722235801</v>
      </c>
      <c r="O4562">
        <v>39.178515007898902</v>
      </c>
      <c r="P4562">
        <v>114.57627118644</v>
      </c>
      <c r="Q4562">
        <v>5.3110719142084997E-2</v>
      </c>
    </row>
    <row r="4563" spans="1:17" hidden="1" x14ac:dyDescent="0.3">
      <c r="A4563" t="s">
        <v>9281</v>
      </c>
      <c r="B4563" t="s">
        <v>9282</v>
      </c>
      <c r="C4563" t="str">
        <f>IFERROR(VLOOKUP(Table1[[#This Row],[Ticker]],[1]!Table1[[Symbol]:[Industry]],2,FALSE),"-")</f>
        <v>-</v>
      </c>
      <c r="D4563" t="s">
        <v>484</v>
      </c>
      <c r="E4563">
        <v>5.85</v>
      </c>
      <c r="F4563">
        <v>5.85</v>
      </c>
      <c r="G4563">
        <v>38.655879242413597</v>
      </c>
      <c r="H4563">
        <v>-9.1893966436977195</v>
      </c>
      <c r="I4563">
        <v>-37.5872925898598</v>
      </c>
      <c r="J4563">
        <v>-7.1502334919180104</v>
      </c>
      <c r="K4563">
        <v>6.4319102647543298</v>
      </c>
      <c r="L4563">
        <v>5.8252219839468298</v>
      </c>
      <c r="M4563">
        <v>20.96733586589</v>
      </c>
      <c r="N4563">
        <v>0.52396326605516197</v>
      </c>
      <c r="O4563">
        <v>52.136752136752101</v>
      </c>
      <c r="P4563">
        <v>94.352159468438501</v>
      </c>
      <c r="Q4563">
        <v>0.114540021976584</v>
      </c>
    </row>
    <row r="4564" spans="1:17" hidden="1" x14ac:dyDescent="0.3">
      <c r="A4564" t="s">
        <v>9283</v>
      </c>
      <c r="B4564" t="s">
        <v>9284</v>
      </c>
      <c r="C4564" t="str">
        <f>IFERROR(VLOOKUP(Table1[[#This Row],[Ticker]],[1]!Table1[[Symbol]:[Industry]],2,FALSE),"-")</f>
        <v>-</v>
      </c>
      <c r="E4564">
        <v>5.8382556000000001</v>
      </c>
      <c r="F4564">
        <v>10.58</v>
      </c>
      <c r="G4564">
        <v>20.867432667668101</v>
      </c>
      <c r="H4564">
        <v>-3.7666025260506601</v>
      </c>
      <c r="I4564">
        <v>3.11350392453868</v>
      </c>
      <c r="J4564">
        <v>-7.3593254335309899</v>
      </c>
      <c r="K4564">
        <v>10.5256237628595</v>
      </c>
      <c r="L4564">
        <v>9.3741212173918598</v>
      </c>
      <c r="M4564">
        <v>46.814967317563799</v>
      </c>
      <c r="N4564">
        <v>0.23682936760988599</v>
      </c>
      <c r="O4564">
        <v>22.400756143667302</v>
      </c>
      <c r="P4564">
        <v>67.670364500792402</v>
      </c>
      <c r="Q4564">
        <v>3.8009869236191998E-2</v>
      </c>
    </row>
    <row r="4565" spans="1:17" hidden="1" x14ac:dyDescent="0.3">
      <c r="A4565" t="s">
        <v>9285</v>
      </c>
      <c r="B4565" t="s">
        <v>9286</v>
      </c>
      <c r="C4565" t="str">
        <f>IFERROR(VLOOKUP(Table1[[#This Row],[Ticker]],[1]!Table1[[Symbol]:[Industry]],2,FALSE),"-")</f>
        <v>-</v>
      </c>
      <c r="D4565" t="s">
        <v>78</v>
      </c>
      <c r="E4565">
        <v>5.8112599999999999</v>
      </c>
      <c r="F4565">
        <v>17.36</v>
      </c>
      <c r="G4565">
        <v>8.07425842559954</v>
      </c>
      <c r="H4565">
        <v>0.192782263368067</v>
      </c>
      <c r="I4565">
        <v>32.801515587654002</v>
      </c>
      <c r="J4565">
        <v>-16.170332257729299</v>
      </c>
      <c r="K4565">
        <v>17.0726856430441</v>
      </c>
      <c r="L4565">
        <v>15.913995548860401</v>
      </c>
      <c r="M4565">
        <v>47.1246888996506</v>
      </c>
      <c r="N4565">
        <v>1.6499938746215901</v>
      </c>
      <c r="O4565">
        <v>26.036866359446901</v>
      </c>
      <c r="P4565">
        <v>60.295475530932599</v>
      </c>
      <c r="Q4565">
        <v>5.5476543236547E-2</v>
      </c>
    </row>
    <row r="4566" spans="1:17" hidden="1" x14ac:dyDescent="0.3">
      <c r="A4566" t="s">
        <v>9287</v>
      </c>
      <c r="B4566" t="s">
        <v>9288</v>
      </c>
      <c r="C4566" t="str">
        <f>IFERROR(VLOOKUP(Table1[[#This Row],[Ticker]],[1]!Table1[[Symbol]:[Industry]],2,FALSE),"-")</f>
        <v>-</v>
      </c>
      <c r="D4566" t="s">
        <v>130</v>
      </c>
      <c r="E4566">
        <v>5.8095400000000001</v>
      </c>
      <c r="F4566">
        <v>11</v>
      </c>
      <c r="G4566">
        <v>60.770714511886098</v>
      </c>
      <c r="H4566">
        <v>-9.4986619807338197</v>
      </c>
      <c r="I4566">
        <v>-15.612700540796199</v>
      </c>
      <c r="J4566">
        <v>-0.14162412375807301</v>
      </c>
      <c r="K4566">
        <v>11.0072147829536</v>
      </c>
      <c r="L4566">
        <v>10.3481612946509</v>
      </c>
      <c r="M4566">
        <v>48.751763864679099</v>
      </c>
      <c r="N4566">
        <v>0.530233867271933</v>
      </c>
      <c r="O4566">
        <v>34.090909090909001</v>
      </c>
      <c r="P4566">
        <v>86.757215619694406</v>
      </c>
      <c r="Q4566">
        <v>5.2337350574683E-2</v>
      </c>
    </row>
    <row r="4567" spans="1:17" hidden="1" x14ac:dyDescent="0.3">
      <c r="A4567" t="s">
        <v>9289</v>
      </c>
      <c r="B4567" t="s">
        <v>9290</v>
      </c>
      <c r="C4567" t="str">
        <f>IFERROR(VLOOKUP(Table1[[#This Row],[Ticker]],[1]!Table1[[Symbol]:[Industry]],2,FALSE),"-")</f>
        <v>-</v>
      </c>
      <c r="D4567" t="s">
        <v>140</v>
      </c>
      <c r="E4567">
        <v>5.7957900000000002</v>
      </c>
      <c r="F4567">
        <v>1.3</v>
      </c>
      <c r="G4567">
        <v>4.3300365457844503</v>
      </c>
      <c r="H4567">
        <v>5.9366537764703304</v>
      </c>
      <c r="I4567">
        <v>-23.4270366160018</v>
      </c>
      <c r="J4567">
        <v>14.8371354344407</v>
      </c>
      <c r="K4567">
        <v>1.07429586185091</v>
      </c>
      <c r="L4567">
        <v>1.0086480718166499</v>
      </c>
      <c r="M4567">
        <v>92.107307718307695</v>
      </c>
      <c r="N4567">
        <v>2.4348560450122001</v>
      </c>
      <c r="O4567">
        <v>31.538461538461501</v>
      </c>
      <c r="P4567">
        <v>78.082191780821901</v>
      </c>
      <c r="Q4567">
        <v>1.5303164803756E-2</v>
      </c>
    </row>
    <row r="4568" spans="1:17" hidden="1" x14ac:dyDescent="0.3">
      <c r="A4568" t="s">
        <v>9291</v>
      </c>
      <c r="B4568" t="s">
        <v>9292</v>
      </c>
      <c r="C4568" t="str">
        <f>IFERROR(VLOOKUP(Table1[[#This Row],[Ticker]],[1]!Table1[[Symbol]:[Industry]],2,FALSE),"-")</f>
        <v>-</v>
      </c>
      <c r="E4568">
        <v>5.7775540000000003</v>
      </c>
      <c r="F4568">
        <v>14.03</v>
      </c>
      <c r="G4568">
        <v>-7.0731756266584904</v>
      </c>
      <c r="H4568">
        <v>-1.9375721470829299</v>
      </c>
      <c r="I4568">
        <v>0.79582842155966305</v>
      </c>
      <c r="J4568">
        <v>-4.8269388090727601</v>
      </c>
      <c r="K4568">
        <v>13.862907797578201</v>
      </c>
      <c r="L4568">
        <v>13.6671793035765</v>
      </c>
      <c r="M4568">
        <v>53.2523821198238</v>
      </c>
      <c r="N4568">
        <v>0.33706505000808201</v>
      </c>
      <c r="O4568">
        <v>15.7519600855309</v>
      </c>
      <c r="P4568">
        <v>37.414299706170397</v>
      </c>
      <c r="Q4568">
        <v>-0.130776516101378</v>
      </c>
    </row>
    <row r="4569" spans="1:17" hidden="1" x14ac:dyDescent="0.3">
      <c r="A4569" t="s">
        <v>9293</v>
      </c>
      <c r="B4569" t="s">
        <v>9294</v>
      </c>
      <c r="C4569" t="str">
        <f>IFERROR(VLOOKUP(Table1[[#This Row],[Ticker]],[1]!Table1[[Symbol]:[Industry]],2,FALSE),"-")</f>
        <v>-</v>
      </c>
      <c r="D4569" t="s">
        <v>140</v>
      </c>
      <c r="E4569">
        <v>5.7755985000000001</v>
      </c>
      <c r="F4569">
        <v>10.5</v>
      </c>
      <c r="G4569">
        <v>49.038855181391703</v>
      </c>
      <c r="H4569">
        <v>5.2736501134666902</v>
      </c>
      <c r="I4569">
        <v>-27.599535808421301</v>
      </c>
      <c r="J4569">
        <v>3.1240422487044102</v>
      </c>
      <c r="K4569">
        <v>10.381487071772799</v>
      </c>
      <c r="L4569">
        <v>9.8621397435921097</v>
      </c>
      <c r="M4569">
        <v>56.834236729635101</v>
      </c>
      <c r="N4569">
        <v>0.91494583562041398</v>
      </c>
      <c r="O4569">
        <v>37.142857142857103</v>
      </c>
      <c r="P4569">
        <v>125.321888412017</v>
      </c>
      <c r="Q4569">
        <v>0.105740756957643</v>
      </c>
    </row>
    <row r="4570" spans="1:17" hidden="1" x14ac:dyDescent="0.3">
      <c r="A4570" t="s">
        <v>9295</v>
      </c>
      <c r="B4570" t="s">
        <v>9296</v>
      </c>
      <c r="C4570" t="str">
        <f>IFERROR(VLOOKUP(Table1[[#This Row],[Ticker]],[1]!Table1[[Symbol]:[Industry]],2,FALSE),"-")</f>
        <v>-</v>
      </c>
      <c r="D4570" t="s">
        <v>288</v>
      </c>
      <c r="E4570">
        <v>5.7381596200000002</v>
      </c>
      <c r="F4570">
        <v>2.14</v>
      </c>
      <c r="G4570">
        <v>88.330036545784395</v>
      </c>
      <c r="H4570">
        <v>-15.610965271148601</v>
      </c>
      <c r="I4570">
        <v>11.0208398318746</v>
      </c>
      <c r="J4570">
        <v>-6.7775872795450098</v>
      </c>
      <c r="K4570">
        <v>1.88862895501469</v>
      </c>
      <c r="L4570">
        <v>1.31132708438612</v>
      </c>
      <c r="M4570">
        <v>4.5821800047593797</v>
      </c>
      <c r="N4570">
        <v>1.3938036887789</v>
      </c>
      <c r="O4570">
        <v>29.906542056074699</v>
      </c>
      <c r="P4570">
        <v>137.777777777777</v>
      </c>
      <c r="Q4570">
        <v>4.4104560592104998E-2</v>
      </c>
    </row>
    <row r="4571" spans="1:17" hidden="1" x14ac:dyDescent="0.3">
      <c r="A4571" t="s">
        <v>9297</v>
      </c>
      <c r="B4571" t="s">
        <v>9298</v>
      </c>
      <c r="C4571" t="str">
        <f>IFERROR(VLOOKUP(Table1[[#This Row],[Ticker]],[1]!Table1[[Symbol]:[Industry]],2,FALSE),"-")</f>
        <v>-</v>
      </c>
      <c r="D4571" t="s">
        <v>713</v>
      </c>
      <c r="E4571">
        <v>5.722810688</v>
      </c>
      <c r="F4571">
        <v>211.06</v>
      </c>
      <c r="G4571">
        <v>31.135385728548201</v>
      </c>
      <c r="H4571">
        <v>5.4569617149694702E-2</v>
      </c>
      <c r="I4571">
        <v>16.0791583686533</v>
      </c>
      <c r="J4571">
        <v>1.7430123495394301</v>
      </c>
      <c r="K4571">
        <v>197.44165071897399</v>
      </c>
      <c r="L4571">
        <v>172.758333154512</v>
      </c>
      <c r="M4571">
        <v>41.480968958534298</v>
      </c>
      <c r="N4571">
        <v>1.5811340627291099</v>
      </c>
      <c r="O4571">
        <v>4.2357623424618502</v>
      </c>
      <c r="P4571">
        <v>62.353846153846099</v>
      </c>
    </row>
    <row r="4572" spans="1:17" hidden="1" x14ac:dyDescent="0.3">
      <c r="A4572" t="s">
        <v>9299</v>
      </c>
      <c r="B4572" t="s">
        <v>9300</v>
      </c>
      <c r="C4572" t="str">
        <f>IFERROR(VLOOKUP(Table1[[#This Row],[Ticker]],[1]!Table1[[Symbol]:[Industry]],2,FALSE),"-")</f>
        <v>-</v>
      </c>
      <c r="D4572" t="s">
        <v>713</v>
      </c>
      <c r="E4572">
        <v>5.7107817000000001</v>
      </c>
      <c r="F4572">
        <v>39.020000000000003</v>
      </c>
      <c r="G4572">
        <v>20.4723586431627</v>
      </c>
      <c r="H4572">
        <v>7.1849560632948296E-3</v>
      </c>
      <c r="I4572">
        <v>6.5491352079960699</v>
      </c>
      <c r="J4572">
        <v>0.68818971669683304</v>
      </c>
      <c r="K4572">
        <v>36.924538267941799</v>
      </c>
      <c r="L4572">
        <v>33.655451069043302</v>
      </c>
      <c r="M4572">
        <v>46.348393818943599</v>
      </c>
      <c r="N4572">
        <v>0.84699798362109502</v>
      </c>
      <c r="O4572">
        <v>0.89697590978983199</v>
      </c>
      <c r="P4572">
        <v>49.7313891020721</v>
      </c>
    </row>
    <row r="4573" spans="1:17" hidden="1" x14ac:dyDescent="0.3">
      <c r="A4573" t="s">
        <v>9301</v>
      </c>
      <c r="B4573" t="s">
        <v>9302</v>
      </c>
      <c r="C4573" t="str">
        <f>IFERROR(VLOOKUP(Table1[[#This Row],[Ticker]],[1]!Table1[[Symbol]:[Industry]],2,FALSE),"-")</f>
        <v>-</v>
      </c>
      <c r="D4573" t="s">
        <v>97</v>
      </c>
      <c r="E4573">
        <v>5.7095766000000001</v>
      </c>
      <c r="F4573">
        <v>25.82</v>
      </c>
      <c r="G4573">
        <v>283.52179565830397</v>
      </c>
      <c r="H4573">
        <v>61.146352334792702</v>
      </c>
      <c r="I4573">
        <v>274.68430342358897</v>
      </c>
      <c r="J4573">
        <v>7.0620091345293199</v>
      </c>
      <c r="K4573">
        <v>16.026598188708899</v>
      </c>
      <c r="L4573">
        <v>10.5713960205309</v>
      </c>
      <c r="M4573">
        <v>99.811249167147594</v>
      </c>
      <c r="N4573">
        <v>0.33199017653206903</v>
      </c>
      <c r="O4573">
        <v>0</v>
      </c>
      <c r="P4573">
        <v>352.98245614035</v>
      </c>
      <c r="Q4573">
        <v>0.13747476693843999</v>
      </c>
    </row>
    <row r="4574" spans="1:17" hidden="1" x14ac:dyDescent="0.3">
      <c r="A4574" t="s">
        <v>9303</v>
      </c>
      <c r="B4574" t="s">
        <v>9304</v>
      </c>
      <c r="C4574" t="str">
        <f>IFERROR(VLOOKUP(Table1[[#This Row],[Ticker]],[1]!Table1[[Symbol]:[Industry]],2,FALSE),"-")</f>
        <v>-</v>
      </c>
      <c r="D4574" t="s">
        <v>409</v>
      </c>
      <c r="E4574">
        <v>5.7050803500000002</v>
      </c>
      <c r="F4574">
        <v>3.1</v>
      </c>
      <c r="G4574">
        <v>2.9607419399753199</v>
      </c>
      <c r="H4574">
        <v>-12.2776319378153</v>
      </c>
      <c r="I4574">
        <v>-7.9315411205063597</v>
      </c>
      <c r="J4574">
        <v>8.5789145967806402</v>
      </c>
      <c r="K4574">
        <v>2.9791845770053902</v>
      </c>
      <c r="L4574">
        <v>2.8316828652742898</v>
      </c>
      <c r="M4574">
        <v>57.343516242564398</v>
      </c>
      <c r="N4574">
        <v>1.1291955334919701</v>
      </c>
      <c r="O4574">
        <v>30.322580645161199</v>
      </c>
      <c r="P4574">
        <v>56.565656565656496</v>
      </c>
      <c r="Q4574">
        <v>7.4008692341904006E-2</v>
      </c>
    </row>
    <row r="4575" spans="1:17" hidden="1" x14ac:dyDescent="0.3">
      <c r="A4575" t="s">
        <v>9305</v>
      </c>
      <c r="B4575" t="s">
        <v>9306</v>
      </c>
      <c r="C4575" t="str">
        <f>IFERROR(VLOOKUP(Table1[[#This Row],[Ticker]],[1]!Table1[[Symbol]:[Industry]],2,FALSE),"-")</f>
        <v>-</v>
      </c>
      <c r="D4575" t="s">
        <v>46</v>
      </c>
      <c r="E4575">
        <v>5.6906249999999998</v>
      </c>
      <c r="F4575">
        <v>18.75</v>
      </c>
      <c r="G4575">
        <v>-17.5384755649421</v>
      </c>
      <c r="H4575">
        <v>-1.9998541600375801</v>
      </c>
      <c r="I4575">
        <v>-6.8662107567350201</v>
      </c>
      <c r="J4575">
        <v>5.45475416692073</v>
      </c>
      <c r="K4575">
        <v>18.458182552326399</v>
      </c>
      <c r="L4575">
        <v>18.891966597433498</v>
      </c>
      <c r="M4575">
        <v>59.488465071619601</v>
      </c>
      <c r="N4575">
        <v>0.71293639922777396</v>
      </c>
      <c r="O4575">
        <v>34.399999999999899</v>
      </c>
      <c r="P4575">
        <v>44.230769230769198</v>
      </c>
      <c r="Q4575">
        <v>0.13243758518431301</v>
      </c>
    </row>
    <row r="4576" spans="1:17" hidden="1" x14ac:dyDescent="0.3">
      <c r="A4576" t="s">
        <v>9307</v>
      </c>
      <c r="B4576" t="s">
        <v>9308</v>
      </c>
      <c r="C4576" t="str">
        <f>IFERROR(VLOOKUP(Table1[[#This Row],[Ticker]],[1]!Table1[[Symbol]:[Industry]],2,FALSE),"-")</f>
        <v>-</v>
      </c>
      <c r="D4576" t="s">
        <v>409</v>
      </c>
      <c r="E4576">
        <v>5.6861370000000004</v>
      </c>
      <c r="F4576">
        <v>18.95</v>
      </c>
      <c r="G4576">
        <v>-25.669963454215502</v>
      </c>
      <c r="H4576">
        <v>-4.77763193781536</v>
      </c>
      <c r="I4576">
        <v>-11.2648744538396</v>
      </c>
      <c r="J4576">
        <v>-1.0507150328489701</v>
      </c>
      <c r="K4576">
        <v>18.9499999600752</v>
      </c>
      <c r="L4576">
        <v>18.9492540491139</v>
      </c>
      <c r="M4576">
        <v>100</v>
      </c>
      <c r="O4576">
        <v>0</v>
      </c>
      <c r="P4576">
        <v>0</v>
      </c>
    </row>
    <row r="4577" spans="1:17" hidden="1" x14ac:dyDescent="0.3">
      <c r="A4577" t="s">
        <v>9309</v>
      </c>
      <c r="B4577" t="s">
        <v>9310</v>
      </c>
      <c r="C4577" t="str">
        <f>IFERROR(VLOOKUP(Table1[[#This Row],[Ticker]],[1]!Table1[[Symbol]:[Industry]],2,FALSE),"-")</f>
        <v>-</v>
      </c>
      <c r="D4577" t="s">
        <v>710</v>
      </c>
      <c r="E4577">
        <v>5.6792347999999997</v>
      </c>
      <c r="F4577">
        <v>11.24</v>
      </c>
      <c r="G4577">
        <v>-26.112833250495399</v>
      </c>
      <c r="H4577">
        <v>-6.5942409343551596</v>
      </c>
      <c r="I4577">
        <v>1.3603760471623001</v>
      </c>
      <c r="J4577">
        <v>-5.2701243155494</v>
      </c>
      <c r="K4577">
        <v>11.974091126863801</v>
      </c>
      <c r="L4577">
        <v>11.221698867889099</v>
      </c>
      <c r="M4577">
        <v>43.01183299262</v>
      </c>
      <c r="N4577">
        <v>0.50317031197478601</v>
      </c>
      <c r="O4577">
        <v>28.825622775800699</v>
      </c>
      <c r="P4577">
        <v>38.9369592088998</v>
      </c>
      <c r="Q4577">
        <v>6.5336096218105003E-2</v>
      </c>
    </row>
    <row r="4578" spans="1:17" hidden="1" x14ac:dyDescent="0.3">
      <c r="A4578" t="s">
        <v>9311</v>
      </c>
      <c r="B4578" t="s">
        <v>9312</v>
      </c>
      <c r="C4578" t="str">
        <f>IFERROR(VLOOKUP(Table1[[#This Row],[Ticker]],[1]!Table1[[Symbol]:[Industry]],2,FALSE),"-")</f>
        <v>-</v>
      </c>
      <c r="D4578" t="s">
        <v>21</v>
      </c>
      <c r="E4578">
        <v>5.6561928000000004</v>
      </c>
      <c r="F4578">
        <v>5.62</v>
      </c>
      <c r="G4578">
        <v>-6.0954953691091598</v>
      </c>
      <c r="H4578">
        <v>-31.790618950802301</v>
      </c>
      <c r="I4578">
        <v>113.53512554616</v>
      </c>
      <c r="J4578">
        <v>-6.9133615990131201</v>
      </c>
      <c r="K4578">
        <v>6.4962148480536497</v>
      </c>
      <c r="L4578">
        <v>5.23305211816698</v>
      </c>
      <c r="M4578">
        <v>25.473041723212599</v>
      </c>
      <c r="N4578">
        <v>1.19166282110444</v>
      </c>
      <c r="O4578">
        <v>42.348754448398502</v>
      </c>
      <c r="P4578">
        <v>182.41206030150701</v>
      </c>
    </row>
    <row r="4579" spans="1:17" hidden="1" x14ac:dyDescent="0.3">
      <c r="A4579" t="s">
        <v>9313</v>
      </c>
      <c r="B4579" t="s">
        <v>9314</v>
      </c>
      <c r="C4579" t="str">
        <f>IFERROR(VLOOKUP(Table1[[#This Row],[Ticker]],[1]!Table1[[Symbol]:[Industry]],2,FALSE),"-")</f>
        <v>-</v>
      </c>
      <c r="D4579" t="s">
        <v>713</v>
      </c>
      <c r="E4579">
        <v>5.6472677519999896</v>
      </c>
      <c r="F4579">
        <v>19.940000000000001</v>
      </c>
      <c r="G4579">
        <v>7.3654431170439301</v>
      </c>
      <c r="H4579">
        <v>-1.7599420314678</v>
      </c>
      <c r="I4579">
        <v>2.4829863562002301</v>
      </c>
      <c r="J4579">
        <v>0.69645865677075303</v>
      </c>
      <c r="K4579">
        <v>18.9052422748161</v>
      </c>
      <c r="L4579">
        <v>17.4670443360212</v>
      </c>
      <c r="M4579">
        <v>60.5497023931554</v>
      </c>
      <c r="N4579">
        <v>0.62183956556193498</v>
      </c>
      <c r="O4579">
        <v>3.8114343029087099</v>
      </c>
      <c r="P4579">
        <v>53.384615384615302</v>
      </c>
    </row>
    <row r="4580" spans="1:17" hidden="1" x14ac:dyDescent="0.3">
      <c r="A4580" t="s">
        <v>9315</v>
      </c>
      <c r="B4580" t="s">
        <v>9316</v>
      </c>
      <c r="C4580" t="str">
        <f>IFERROR(VLOOKUP(Table1[[#This Row],[Ticker]],[1]!Table1[[Symbol]:[Industry]],2,FALSE),"-")</f>
        <v>-</v>
      </c>
      <c r="D4580" t="s">
        <v>75</v>
      </c>
      <c r="E4580">
        <v>5.6260899000000002</v>
      </c>
      <c r="F4580">
        <v>5.57</v>
      </c>
      <c r="G4580">
        <v>-41.910564957974898</v>
      </c>
      <c r="H4580">
        <v>-1.6294837896672101</v>
      </c>
      <c r="I4580">
        <v>-28.6239248989435</v>
      </c>
      <c r="J4580">
        <v>2.0974331152991601</v>
      </c>
      <c r="K4580">
        <v>5.5416178373380003</v>
      </c>
      <c r="L4580">
        <v>5.96810335174019</v>
      </c>
      <c r="M4580">
        <v>59.306413084972299</v>
      </c>
      <c r="N4580">
        <v>1.18893665533508</v>
      </c>
      <c r="O4580">
        <v>30.341113105924499</v>
      </c>
      <c r="P4580">
        <v>13.6734693877551</v>
      </c>
      <c r="Q4580">
        <v>3.6696052775779003E-2</v>
      </c>
    </row>
    <row r="4581" spans="1:17" hidden="1" x14ac:dyDescent="0.3">
      <c r="A4581" t="s">
        <v>9317</v>
      </c>
      <c r="B4581" t="s">
        <v>9318</v>
      </c>
      <c r="C4581" t="str">
        <f>IFERROR(VLOOKUP(Table1[[#This Row],[Ticker]],[1]!Table1[[Symbol]:[Industry]],2,FALSE),"-")</f>
        <v>-</v>
      </c>
      <c r="D4581" t="s">
        <v>481</v>
      </c>
      <c r="E4581">
        <v>5.5980749999999997</v>
      </c>
      <c r="F4581">
        <v>15</v>
      </c>
      <c r="G4581">
        <v>64.2034542673034</v>
      </c>
      <c r="H4581">
        <v>-2.6299809311039501</v>
      </c>
      <c r="I4581">
        <v>-15.2955846265844</v>
      </c>
      <c r="J4581">
        <v>-4.1080398736132997</v>
      </c>
      <c r="K4581">
        <v>13.737084418389101</v>
      </c>
      <c r="L4581">
        <v>10.7833482993698</v>
      </c>
      <c r="M4581">
        <v>44.048404921381</v>
      </c>
      <c r="N4581">
        <v>9.1742959524447901E-2</v>
      </c>
      <c r="O4581">
        <v>19</v>
      </c>
      <c r="P4581">
        <v>160.869565217391</v>
      </c>
      <c r="Q4581">
        <v>9.4374704623745004E-2</v>
      </c>
    </row>
    <row r="4582" spans="1:17" hidden="1" x14ac:dyDescent="0.3">
      <c r="A4582" t="s">
        <v>9319</v>
      </c>
      <c r="B4582" t="s">
        <v>9320</v>
      </c>
      <c r="C4582" t="str">
        <f>IFERROR(VLOOKUP(Table1[[#This Row],[Ticker]],[1]!Table1[[Symbol]:[Industry]],2,FALSE),"-")</f>
        <v>-</v>
      </c>
      <c r="D4582" t="s">
        <v>557</v>
      </c>
      <c r="E4582">
        <v>5.5729575000000002</v>
      </c>
      <c r="F4582">
        <v>20.47</v>
      </c>
      <c r="G4582">
        <v>-69.810375262699793</v>
      </c>
      <c r="H4582">
        <v>40.1321153546034</v>
      </c>
      <c r="I4582">
        <v>-55.405286262323898</v>
      </c>
      <c r="J4582">
        <v>7.0850608292199899</v>
      </c>
      <c r="K4582">
        <v>14.6302376018375</v>
      </c>
      <c r="L4582">
        <v>20.982280975637799</v>
      </c>
      <c r="M4582">
        <v>100</v>
      </c>
      <c r="N4582">
        <v>0.93148880105401799</v>
      </c>
      <c r="O4582">
        <v>79.020295776524407</v>
      </c>
      <c r="P4582">
        <v>560.322580645161</v>
      </c>
    </row>
    <row r="4583" spans="1:17" hidden="1" x14ac:dyDescent="0.3">
      <c r="A4583" t="s">
        <v>9321</v>
      </c>
      <c r="B4583" t="s">
        <v>9322</v>
      </c>
      <c r="C4583" t="str">
        <f>IFERROR(VLOOKUP(Table1[[#This Row],[Ticker]],[1]!Table1[[Symbol]:[Industry]],2,FALSE),"-")</f>
        <v>-</v>
      </c>
      <c r="D4583" t="s">
        <v>647</v>
      </c>
      <c r="E4583">
        <v>5.5706210450000002</v>
      </c>
      <c r="F4583">
        <v>1.05</v>
      </c>
      <c r="G4583">
        <v>-5.5931859894901201</v>
      </c>
      <c r="H4583">
        <v>-1.87035303188851</v>
      </c>
      <c r="I4583">
        <v>-12.2495918825592</v>
      </c>
      <c r="J4583">
        <v>1.0670674632677399</v>
      </c>
      <c r="K4583">
        <v>0.87095729667658806</v>
      </c>
      <c r="L4583">
        <v>0.71054764949087601</v>
      </c>
      <c r="M4583">
        <v>93.6507375906683</v>
      </c>
      <c r="N4583">
        <v>1</v>
      </c>
      <c r="Q4583">
        <v>2.6574399778243E-2</v>
      </c>
    </row>
    <row r="4584" spans="1:17" hidden="1" x14ac:dyDescent="0.3">
      <c r="A4584" t="s">
        <v>9323</v>
      </c>
      <c r="B4584" t="s">
        <v>9324</v>
      </c>
      <c r="C4584" t="str">
        <f>IFERROR(VLOOKUP(Table1[[#This Row],[Ticker]],[1]!Table1[[Symbol]:[Industry]],2,FALSE),"-")</f>
        <v>-</v>
      </c>
      <c r="E4584">
        <v>5.5588254399999997</v>
      </c>
      <c r="F4584">
        <v>6.65</v>
      </c>
      <c r="G4584">
        <v>50.255962471710298</v>
      </c>
      <c r="H4584">
        <v>-14.571446370805001</v>
      </c>
      <c r="I4584">
        <v>-20.7886839776492</v>
      </c>
      <c r="J4584">
        <v>-11.8787405105559</v>
      </c>
      <c r="K4584">
        <v>7.2924065822396198</v>
      </c>
      <c r="L4584">
        <v>6.1909494466691299</v>
      </c>
      <c r="M4584">
        <v>5.7917675531108301</v>
      </c>
      <c r="N4584">
        <v>0.90099979881563597</v>
      </c>
      <c r="O4584">
        <v>27.669172932330799</v>
      </c>
      <c r="P4584">
        <v>76.861702127659598</v>
      </c>
    </row>
    <row r="4585" spans="1:17" hidden="1" x14ac:dyDescent="0.3">
      <c r="A4585" t="s">
        <v>9325</v>
      </c>
      <c r="B4585" t="s">
        <v>9326</v>
      </c>
      <c r="C4585" t="str">
        <f>IFERROR(VLOOKUP(Table1[[#This Row],[Ticker]],[1]!Table1[[Symbol]:[Industry]],2,FALSE),"-")</f>
        <v>-</v>
      </c>
      <c r="D4585" t="s">
        <v>97</v>
      </c>
      <c r="E4585">
        <v>5.5353750000000002</v>
      </c>
      <c r="F4585">
        <v>4.3499999999999996</v>
      </c>
      <c r="G4585">
        <v>-111.569477230552</v>
      </c>
      <c r="I4585">
        <v>-25.126260592453502</v>
      </c>
      <c r="K4585">
        <v>17.265326357059401</v>
      </c>
      <c r="L4585">
        <v>64.568764294626902</v>
      </c>
      <c r="M4585">
        <v>49.458628392849597</v>
      </c>
      <c r="N4585">
        <v>1</v>
      </c>
      <c r="O4585">
        <v>609.19540229885001</v>
      </c>
      <c r="P4585">
        <v>10.126582278480999</v>
      </c>
    </row>
    <row r="4586" spans="1:17" hidden="1" x14ac:dyDescent="0.3">
      <c r="A4586" t="s">
        <v>9327</v>
      </c>
      <c r="B4586" t="s">
        <v>9328</v>
      </c>
      <c r="C4586" t="str">
        <f>IFERROR(VLOOKUP(Table1[[#This Row],[Ticker]],[1]!Table1[[Symbol]:[Industry]],2,FALSE),"-")</f>
        <v>-</v>
      </c>
      <c r="E4586">
        <v>5.5265141880000002</v>
      </c>
      <c r="F4586">
        <v>5.31</v>
      </c>
      <c r="G4586">
        <v>-34.118239316284502</v>
      </c>
      <c r="H4586">
        <v>-16.797665326796999</v>
      </c>
      <c r="I4586">
        <v>-58.4290535583173</v>
      </c>
      <c r="J4586">
        <v>-12.479286461420401</v>
      </c>
      <c r="K4586">
        <v>5.8711141920572398</v>
      </c>
      <c r="L4586">
        <v>6.5103262642379001</v>
      </c>
      <c r="M4586">
        <v>33.635353688456703</v>
      </c>
      <c r="N4586">
        <v>1.8111652612187601</v>
      </c>
      <c r="O4586">
        <v>103.013182674199</v>
      </c>
      <c r="P4586">
        <v>9.4845360824742304</v>
      </c>
      <c r="Q4586">
        <v>-4.4002641070719998E-3</v>
      </c>
    </row>
    <row r="4587" spans="1:17" hidden="1" x14ac:dyDescent="0.3">
      <c r="A4587" t="s">
        <v>9329</v>
      </c>
      <c r="B4587" t="s">
        <v>9330</v>
      </c>
      <c r="C4587" t="str">
        <f>IFERROR(VLOOKUP(Table1[[#This Row],[Ticker]],[1]!Table1[[Symbol]:[Industry]],2,FALSE),"-")</f>
        <v>-</v>
      </c>
      <c r="D4587" t="s">
        <v>422</v>
      </c>
      <c r="E4587">
        <v>5.510192</v>
      </c>
      <c r="F4587">
        <v>17.2</v>
      </c>
      <c r="G4587">
        <v>104.584387282062</v>
      </c>
      <c r="H4587">
        <v>3.69357918064923</v>
      </c>
      <c r="I4587">
        <v>3.0208398318745799</v>
      </c>
      <c r="J4587">
        <v>20.356692374558399</v>
      </c>
      <c r="K4587">
        <v>15.7816544531375</v>
      </c>
      <c r="L4587">
        <v>15.3170324475838</v>
      </c>
      <c r="M4587">
        <v>77.059921834372801</v>
      </c>
      <c r="N4587">
        <v>2.6000099514747101</v>
      </c>
      <c r="O4587">
        <v>21.511627906976699</v>
      </c>
      <c r="P4587">
        <v>143.97163120567299</v>
      </c>
      <c r="Q4587">
        <v>0.120073887424663</v>
      </c>
    </row>
    <row r="4588" spans="1:17" hidden="1" x14ac:dyDescent="0.3">
      <c r="A4588" t="s">
        <v>9331</v>
      </c>
      <c r="B4588" t="s">
        <v>9332</v>
      </c>
      <c r="C4588" t="str">
        <f>IFERROR(VLOOKUP(Table1[[#This Row],[Ticker]],[1]!Table1[[Symbol]:[Industry]],2,FALSE),"-")</f>
        <v>-</v>
      </c>
      <c r="D4588" t="s">
        <v>75</v>
      </c>
      <c r="E4588">
        <v>5.4992295999999996</v>
      </c>
      <c r="F4588">
        <v>12.28</v>
      </c>
      <c r="G4588">
        <v>194.95666839956999</v>
      </c>
      <c r="H4588">
        <v>31.5757089455368</v>
      </c>
      <c r="I4588">
        <v>219.73243012837</v>
      </c>
      <c r="J4588">
        <v>4.93520046010876</v>
      </c>
      <c r="K4588">
        <v>8.9394635590526903</v>
      </c>
      <c r="L4588">
        <v>6.09216169011611</v>
      </c>
      <c r="M4588">
        <v>99.999999057538403</v>
      </c>
      <c r="N4588">
        <v>3.2913475973948798</v>
      </c>
      <c r="O4588">
        <v>0</v>
      </c>
      <c r="P4588">
        <v>254.913294797687</v>
      </c>
    </row>
    <row r="4589" spans="1:17" hidden="1" x14ac:dyDescent="0.3">
      <c r="A4589" t="s">
        <v>9333</v>
      </c>
      <c r="B4589" t="s">
        <v>9334</v>
      </c>
      <c r="C4589" t="str">
        <f>IFERROR(VLOOKUP(Table1[[#This Row],[Ticker]],[1]!Table1[[Symbol]:[Industry]],2,FALSE),"-")</f>
        <v>-</v>
      </c>
      <c r="D4589" t="s">
        <v>550</v>
      </c>
      <c r="E4589">
        <v>5.4962330000000001</v>
      </c>
      <c r="F4589">
        <v>16.010000000000002</v>
      </c>
      <c r="G4589">
        <v>504.64499717570499</v>
      </c>
      <c r="H4589">
        <v>28.032285417556501</v>
      </c>
      <c r="I4589">
        <v>81.626691811220496</v>
      </c>
      <c r="J4589">
        <v>2.8949512025973299</v>
      </c>
      <c r="K4589">
        <v>12.6899466346196</v>
      </c>
      <c r="L4589">
        <v>9.1436098777923593</v>
      </c>
      <c r="M4589">
        <v>80.142136484376294</v>
      </c>
      <c r="N4589">
        <v>1.1291802068099499</v>
      </c>
      <c r="O4589">
        <v>4.3722673329169099</v>
      </c>
      <c r="P4589">
        <v>530.31496062992096</v>
      </c>
    </row>
    <row r="4590" spans="1:17" hidden="1" x14ac:dyDescent="0.3">
      <c r="A4590" t="s">
        <v>9335</v>
      </c>
      <c r="B4590" t="s">
        <v>9336</v>
      </c>
      <c r="C4590" t="str">
        <f>IFERROR(VLOOKUP(Table1[[#This Row],[Ticker]],[1]!Table1[[Symbol]:[Industry]],2,FALSE),"-")</f>
        <v>-</v>
      </c>
      <c r="D4590" t="s">
        <v>396</v>
      </c>
      <c r="E4590">
        <v>5.4945000000000004</v>
      </c>
      <c r="F4590">
        <v>11.1</v>
      </c>
      <c r="G4590">
        <v>98.120359126429605</v>
      </c>
      <c r="H4590">
        <v>-15.6210054317912</v>
      </c>
      <c r="I4590">
        <v>36.735125546160297</v>
      </c>
      <c r="J4590">
        <v>-8.4735674098297995</v>
      </c>
      <c r="K4590">
        <v>11.81788381978</v>
      </c>
      <c r="L4590">
        <v>10.6322588527844</v>
      </c>
      <c r="M4590">
        <v>25.800605638291</v>
      </c>
      <c r="N4590">
        <v>0.37244167654524202</v>
      </c>
      <c r="O4590">
        <v>89.099099099099107</v>
      </c>
      <c r="P4590">
        <v>146.11973392461201</v>
      </c>
      <c r="Q4590">
        <v>3.7575454230878998E-2</v>
      </c>
    </row>
    <row r="4591" spans="1:17" hidden="1" x14ac:dyDescent="0.3">
      <c r="A4591" t="s">
        <v>9337</v>
      </c>
      <c r="B4591" t="s">
        <v>9338</v>
      </c>
      <c r="C4591" t="str">
        <f>IFERROR(VLOOKUP(Table1[[#This Row],[Ticker]],[1]!Table1[[Symbol]:[Industry]],2,FALSE),"-")</f>
        <v>-</v>
      </c>
      <c r="E4591">
        <v>5.4904608000000001</v>
      </c>
      <c r="F4591">
        <v>8.48</v>
      </c>
      <c r="G4591">
        <v>194.330036545784</v>
      </c>
      <c r="H4591">
        <v>15.6959056666414</v>
      </c>
      <c r="I4591">
        <v>102.876539687574</v>
      </c>
      <c r="J4591">
        <v>-5.0462755211952501</v>
      </c>
      <c r="K4591">
        <v>7.3661183977778002</v>
      </c>
      <c r="L4591">
        <v>5.4910979763320498</v>
      </c>
      <c r="M4591">
        <v>48.432834368275898</v>
      </c>
      <c r="N4591">
        <v>0.49133223443347002</v>
      </c>
      <c r="O4591">
        <v>8.3726415094339508</v>
      </c>
      <c r="P4591">
        <v>256.302521008403</v>
      </c>
      <c r="Q4591">
        <v>6.2758184920658003E-2</v>
      </c>
    </row>
    <row r="4592" spans="1:17" hidden="1" x14ac:dyDescent="0.3">
      <c r="A4592" t="s">
        <v>9339</v>
      </c>
      <c r="B4592" t="s">
        <v>9340</v>
      </c>
      <c r="C4592" t="str">
        <f>IFERROR(VLOOKUP(Table1[[#This Row],[Ticker]],[1]!Table1[[Symbol]:[Industry]],2,FALSE),"-")</f>
        <v>-</v>
      </c>
      <c r="D4592" t="s">
        <v>557</v>
      </c>
      <c r="E4592">
        <v>5.4878999999999998</v>
      </c>
      <c r="F4592">
        <v>16.63</v>
      </c>
      <c r="G4592">
        <v>-35.387661608395803</v>
      </c>
      <c r="H4592">
        <v>-4.77763193781536</v>
      </c>
      <c r="I4592">
        <v>-11.2648744538396</v>
      </c>
      <c r="J4592">
        <v>-1.0507150328489701</v>
      </c>
      <c r="K4592">
        <v>16.635908774816301</v>
      </c>
      <c r="L4592">
        <v>16.737722348064501</v>
      </c>
      <c r="M4592">
        <v>2.3131596830000001E-6</v>
      </c>
      <c r="O4592">
        <v>16.295850871918201</v>
      </c>
      <c r="P4592">
        <v>0</v>
      </c>
    </row>
    <row r="4593" spans="1:17" hidden="1" x14ac:dyDescent="0.3">
      <c r="A4593" t="s">
        <v>9341</v>
      </c>
      <c r="B4593" t="s">
        <v>9342</v>
      </c>
      <c r="C4593" t="str">
        <f>IFERROR(VLOOKUP(Table1[[#This Row],[Ticker]],[1]!Table1[[Symbol]:[Industry]],2,FALSE),"-")</f>
        <v>-</v>
      </c>
      <c r="D4593" t="s">
        <v>1161</v>
      </c>
      <c r="E4593">
        <v>5.4761600000000001</v>
      </c>
      <c r="F4593">
        <v>1.57</v>
      </c>
      <c r="G4593">
        <v>-6.9963454215542897E-2</v>
      </c>
      <c r="H4593">
        <v>-17.2776319378153</v>
      </c>
      <c r="I4593">
        <v>-24.524542962126901</v>
      </c>
      <c r="J4593">
        <v>-10.090263055447799</v>
      </c>
      <c r="K4593">
        <v>1.71837337197063</v>
      </c>
      <c r="L4593">
        <v>1.7004162539811301</v>
      </c>
      <c r="M4593">
        <v>33.944564922620899</v>
      </c>
      <c r="N4593">
        <v>0.94661439353658405</v>
      </c>
      <c r="O4593">
        <v>43.949044585987203</v>
      </c>
      <c r="P4593">
        <v>37.719298245613999</v>
      </c>
      <c r="Q4593">
        <v>-1.0892689532929999E-2</v>
      </c>
    </row>
    <row r="4594" spans="1:17" hidden="1" x14ac:dyDescent="0.3">
      <c r="A4594" t="s">
        <v>9343</v>
      </c>
      <c r="B4594" t="s">
        <v>9344</v>
      </c>
      <c r="C4594" t="str">
        <f>IFERROR(VLOOKUP(Table1[[#This Row],[Ticker]],[1]!Table1[[Symbol]:[Industry]],2,FALSE),"-")</f>
        <v>-</v>
      </c>
      <c r="D4594" t="s">
        <v>409</v>
      </c>
      <c r="E4594">
        <v>5.4723648000000003</v>
      </c>
      <c r="F4594">
        <v>18.239999999999998</v>
      </c>
      <c r="G4594">
        <v>115.919440519294</v>
      </c>
      <c r="H4594">
        <v>28.709311226547101</v>
      </c>
      <c r="I4594">
        <v>-39.6793171539966</v>
      </c>
      <c r="J4594">
        <v>20.318000050949799</v>
      </c>
      <c r="K4594">
        <v>14.7879947170506</v>
      </c>
      <c r="L4594">
        <v>15.867749833787499</v>
      </c>
      <c r="M4594">
        <v>92.633878099601205</v>
      </c>
      <c r="N4594">
        <v>2.1561940271228499</v>
      </c>
      <c r="O4594">
        <v>46.9298245614035</v>
      </c>
      <c r="P4594">
        <v>141.58940397350901</v>
      </c>
      <c r="Q4594">
        <v>4.2035690940879E-2</v>
      </c>
    </row>
    <row r="4595" spans="1:17" hidden="1" x14ac:dyDescent="0.3">
      <c r="A4595" t="s">
        <v>9345</v>
      </c>
      <c r="B4595" t="s">
        <v>9346</v>
      </c>
      <c r="C4595" t="str">
        <f>IFERROR(VLOOKUP(Table1[[#This Row],[Ticker]],[1]!Table1[[Symbol]:[Industry]],2,FALSE),"-")</f>
        <v>-</v>
      </c>
      <c r="D4595" t="s">
        <v>409</v>
      </c>
      <c r="E4595">
        <v>5.4720000000000004</v>
      </c>
      <c r="F4595">
        <v>15.2</v>
      </c>
      <c r="G4595">
        <v>-28.108987844459399</v>
      </c>
      <c r="H4595">
        <v>-11.6099300744613</v>
      </c>
      <c r="I4595">
        <v>-29.058276292671401</v>
      </c>
      <c r="J4595">
        <v>-0.37957409325166502</v>
      </c>
      <c r="K4595">
        <v>16.075786108404699</v>
      </c>
      <c r="L4595">
        <v>17.147175606251199</v>
      </c>
      <c r="M4595">
        <v>43.6989617999212</v>
      </c>
      <c r="N4595">
        <v>1.3384695710247401</v>
      </c>
      <c r="O4595">
        <v>35.855263157894697</v>
      </c>
      <c r="P4595">
        <v>6.5918653576437496</v>
      </c>
      <c r="Q4595">
        <v>2.6562808749759002E-2</v>
      </c>
    </row>
    <row r="4596" spans="1:17" hidden="1" x14ac:dyDescent="0.3">
      <c r="A4596" t="s">
        <v>9347</v>
      </c>
      <c r="B4596" t="s">
        <v>9348</v>
      </c>
      <c r="C4596" t="str">
        <f>IFERROR(VLOOKUP(Table1[[#This Row],[Ticker]],[1]!Table1[[Symbol]:[Industry]],2,FALSE),"-")</f>
        <v>-</v>
      </c>
      <c r="D4596" t="s">
        <v>75</v>
      </c>
      <c r="E4596">
        <v>5.4707249999999998</v>
      </c>
      <c r="F4596">
        <v>5.43</v>
      </c>
      <c r="G4596">
        <v>-33.791790865383</v>
      </c>
      <c r="H4596">
        <v>-11.9959417969702</v>
      </c>
      <c r="I4596">
        <v>-38.864874453839697</v>
      </c>
      <c r="J4596">
        <v>-7.6109987207922396</v>
      </c>
      <c r="K4596">
        <v>5.7326424945924996</v>
      </c>
      <c r="L4596">
        <v>5.9196052152510497</v>
      </c>
      <c r="M4596">
        <v>44.268901792216397</v>
      </c>
      <c r="N4596">
        <v>1.5752570162439701</v>
      </c>
      <c r="O4596">
        <v>43.462246777163898</v>
      </c>
      <c r="P4596">
        <v>20.6666666666666</v>
      </c>
      <c r="Q4596">
        <v>3.2551452542749999E-2</v>
      </c>
    </row>
    <row r="4597" spans="1:17" hidden="1" x14ac:dyDescent="0.3">
      <c r="A4597" t="s">
        <v>9349</v>
      </c>
      <c r="B4597" t="s">
        <v>9350</v>
      </c>
      <c r="C4597" t="str">
        <f>IFERROR(VLOOKUP(Table1[[#This Row],[Ticker]],[1]!Table1[[Symbol]:[Industry]],2,FALSE),"-")</f>
        <v>-</v>
      </c>
      <c r="E4597">
        <v>5.4695999999999998</v>
      </c>
      <c r="F4597">
        <v>12</v>
      </c>
      <c r="G4597">
        <v>30.174192389940199</v>
      </c>
      <c r="H4597">
        <v>15.2223680621846</v>
      </c>
      <c r="I4597">
        <v>-22.964653703287802</v>
      </c>
      <c r="J4597">
        <v>-1.0507150328489701</v>
      </c>
      <c r="K4597">
        <v>11.3655479291328</v>
      </c>
      <c r="L4597">
        <v>10.9877635084275</v>
      </c>
      <c r="M4597">
        <v>66.943267162723302</v>
      </c>
      <c r="N4597">
        <v>0</v>
      </c>
      <c r="O4597">
        <v>33.3333333333333</v>
      </c>
      <c r="P4597">
        <v>55.8441558441558</v>
      </c>
    </row>
    <row r="4598" spans="1:17" hidden="1" x14ac:dyDescent="0.3">
      <c r="A4598" t="s">
        <v>9351</v>
      </c>
      <c r="B4598" t="s">
        <v>9352</v>
      </c>
      <c r="C4598" t="str">
        <f>IFERROR(VLOOKUP(Table1[[#This Row],[Ticker]],[1]!Table1[[Symbol]:[Industry]],2,FALSE),"-")</f>
        <v>-</v>
      </c>
      <c r="D4598" t="s">
        <v>557</v>
      </c>
      <c r="E4598">
        <v>5.4480000000000004</v>
      </c>
      <c r="F4598">
        <v>18.16</v>
      </c>
      <c r="G4598">
        <v>26.935078562591102</v>
      </c>
      <c r="H4598">
        <v>-4.7170258772092897</v>
      </c>
      <c r="I4598">
        <v>15.1975210893357</v>
      </c>
      <c r="J4598">
        <v>-3.3584073405412598</v>
      </c>
      <c r="K4598">
        <v>16.243274977864399</v>
      </c>
      <c r="L4598">
        <v>14.774007247321901</v>
      </c>
      <c r="M4598">
        <v>70.676859274710395</v>
      </c>
      <c r="N4598">
        <v>0.49011043241364999</v>
      </c>
      <c r="O4598">
        <v>1.04625550660792</v>
      </c>
      <c r="P4598">
        <v>86.065573770491795</v>
      </c>
      <c r="Q4598">
        <v>4.0918505378396003E-2</v>
      </c>
    </row>
    <row r="4599" spans="1:17" hidden="1" x14ac:dyDescent="0.3">
      <c r="A4599" t="s">
        <v>9353</v>
      </c>
      <c r="B4599" t="s">
        <v>9354</v>
      </c>
      <c r="C4599" t="str">
        <f>IFERROR(VLOOKUP(Table1[[#This Row],[Ticker]],[1]!Table1[[Symbol]:[Industry]],2,FALSE),"-")</f>
        <v>-</v>
      </c>
      <c r="E4599">
        <v>5.4187240000000001</v>
      </c>
      <c r="F4599">
        <v>7.03</v>
      </c>
      <c r="G4599">
        <v>-30.669963454215502</v>
      </c>
      <c r="H4599">
        <v>-4.3490605092439303</v>
      </c>
      <c r="I4599">
        <v>-37.652309008813504</v>
      </c>
      <c r="J4599">
        <v>-11.8375170633058</v>
      </c>
      <c r="K4599">
        <v>7.57165950376932</v>
      </c>
      <c r="L4599">
        <v>8.0553980488325791</v>
      </c>
      <c r="M4599">
        <v>24.790471888739098</v>
      </c>
      <c r="N4599">
        <v>0.94043887147335403</v>
      </c>
      <c r="O4599">
        <v>100.853485064011</v>
      </c>
      <c r="P4599">
        <v>8.1538461538461497</v>
      </c>
      <c r="Q4599">
        <v>2.0196552224645999E-2</v>
      </c>
    </row>
    <row r="4600" spans="1:17" hidden="1" x14ac:dyDescent="0.3">
      <c r="A4600" t="s">
        <v>9355</v>
      </c>
      <c r="B4600" t="s">
        <v>9356</v>
      </c>
      <c r="C4600" t="str">
        <f>IFERROR(VLOOKUP(Table1[[#This Row],[Ticker]],[1]!Table1[[Symbol]:[Industry]],2,FALSE),"-")</f>
        <v>-</v>
      </c>
      <c r="D4600" t="s">
        <v>713</v>
      </c>
      <c r="E4600">
        <v>5.4082145400000003</v>
      </c>
      <c r="F4600">
        <v>31.54</v>
      </c>
      <c r="G4600">
        <v>15.133607974355799</v>
      </c>
      <c r="H4600">
        <v>-3.8102020764803202</v>
      </c>
      <c r="I4600">
        <v>18.26284628538</v>
      </c>
      <c r="J4600">
        <v>-1.59074044580959</v>
      </c>
      <c r="K4600">
        <v>29.9596063871311</v>
      </c>
      <c r="L4600">
        <v>26.435917476591801</v>
      </c>
      <c r="M4600">
        <v>52.608347411978002</v>
      </c>
      <c r="N4600">
        <v>1.24556601674281</v>
      </c>
      <c r="O4600">
        <v>3.8681039949270701</v>
      </c>
      <c r="P4600">
        <v>47.176854876341501</v>
      </c>
    </row>
    <row r="4601" spans="1:17" hidden="1" x14ac:dyDescent="0.3">
      <c r="A4601" t="s">
        <v>9357</v>
      </c>
      <c r="B4601" t="s">
        <v>9358</v>
      </c>
      <c r="C4601" t="str">
        <f>IFERROR(VLOOKUP(Table1[[#This Row],[Ticker]],[1]!Table1[[Symbol]:[Industry]],2,FALSE),"-")</f>
        <v>-</v>
      </c>
      <c r="D4601" t="s">
        <v>710</v>
      </c>
      <c r="E4601">
        <v>5.3888999999999996</v>
      </c>
      <c r="F4601">
        <v>7.5</v>
      </c>
      <c r="G4601">
        <v>138.41454358803799</v>
      </c>
      <c r="H4601">
        <v>-11.6526319378153</v>
      </c>
      <c r="I4601">
        <v>1.5170804333783401</v>
      </c>
      <c r="J4601">
        <v>-4.1716513137332401</v>
      </c>
      <c r="K4601">
        <v>7.5623562283931101</v>
      </c>
      <c r="L4601">
        <v>6.7701189745173203</v>
      </c>
      <c r="M4601">
        <v>38.103801604189698</v>
      </c>
      <c r="N4601">
        <v>0.96793433353315705</v>
      </c>
      <c r="O4601">
        <v>23.066666666666599</v>
      </c>
      <c r="P4601">
        <v>164.08450704225299</v>
      </c>
      <c r="Q4601">
        <v>7.9555884109651004E-2</v>
      </c>
    </row>
    <row r="4602" spans="1:17" hidden="1" x14ac:dyDescent="0.3">
      <c r="A4602" t="s">
        <v>9359</v>
      </c>
      <c r="B4602" t="s">
        <v>9360</v>
      </c>
      <c r="C4602" t="str">
        <f>IFERROR(VLOOKUP(Table1[[#This Row],[Ticker]],[1]!Table1[[Symbol]:[Industry]],2,FALSE),"-")</f>
        <v>-</v>
      </c>
      <c r="D4602" t="s">
        <v>253</v>
      </c>
      <c r="E4602">
        <v>5.3857495999999996</v>
      </c>
      <c r="F4602">
        <v>7.48</v>
      </c>
      <c r="G4602">
        <v>-46.933121348952298</v>
      </c>
      <c r="H4602">
        <v>-8.6848358450192595</v>
      </c>
      <c r="I4602">
        <v>-14.499027105844799</v>
      </c>
      <c r="J4602">
        <v>-1.0507150328489701</v>
      </c>
      <c r="K4602">
        <v>8.0773145802682205</v>
      </c>
      <c r="L4602">
        <v>8.0638296040411497</v>
      </c>
      <c r="M4602">
        <v>3.3807551966831801</v>
      </c>
      <c r="N4602">
        <v>0.73426573426573405</v>
      </c>
      <c r="O4602">
        <v>28.342245989304701</v>
      </c>
      <c r="P4602">
        <v>18.354430379746798</v>
      </c>
    </row>
    <row r="4603" spans="1:17" hidden="1" x14ac:dyDescent="0.3">
      <c r="A4603" t="s">
        <v>9361</v>
      </c>
      <c r="B4603" t="s">
        <v>9362</v>
      </c>
      <c r="C4603" t="str">
        <f>IFERROR(VLOOKUP(Table1[[#This Row],[Ticker]],[1]!Table1[[Symbol]:[Industry]],2,FALSE),"-")</f>
        <v>-</v>
      </c>
      <c r="D4603" t="s">
        <v>713</v>
      </c>
      <c r="E4603">
        <v>5.3691015169999998</v>
      </c>
      <c r="F4603">
        <v>115.18</v>
      </c>
      <c r="G4603">
        <v>9.8359188987256303</v>
      </c>
      <c r="H4603">
        <v>-3.2944501597629099</v>
      </c>
      <c r="I4603">
        <v>6.9654683915719202</v>
      </c>
      <c r="J4603">
        <v>0.12875860503501299</v>
      </c>
      <c r="K4603">
        <v>110.43436254255001</v>
      </c>
      <c r="L4603">
        <v>100.207741820542</v>
      </c>
      <c r="M4603">
        <v>48.897049978633802</v>
      </c>
      <c r="N4603">
        <v>1.1614789351607999</v>
      </c>
      <c r="O4603">
        <v>0.72061121722521904</v>
      </c>
      <c r="P4603">
        <v>40.463414634146297</v>
      </c>
    </row>
    <row r="4604" spans="1:17" hidden="1" x14ac:dyDescent="0.3">
      <c r="A4604" t="s">
        <v>9363</v>
      </c>
      <c r="B4604" t="s">
        <v>9364</v>
      </c>
      <c r="C4604" t="str">
        <f>IFERROR(VLOOKUP(Table1[[#This Row],[Ticker]],[1]!Table1[[Symbol]:[Industry]],2,FALSE),"-")</f>
        <v>-</v>
      </c>
      <c r="E4604">
        <v>5.3530470000000001</v>
      </c>
      <c r="F4604">
        <v>10.49</v>
      </c>
      <c r="G4604">
        <v>24.616569497073801</v>
      </c>
      <c r="H4604">
        <v>59.998487465169603</v>
      </c>
      <c r="I4604">
        <v>10.2878486052564</v>
      </c>
      <c r="J4604">
        <v>9.1289256857138898</v>
      </c>
      <c r="K4604">
        <v>8.14054477651516</v>
      </c>
      <c r="L4604">
        <v>7.6875474550747098</v>
      </c>
      <c r="M4604">
        <v>72.917412918858602</v>
      </c>
      <c r="N4604">
        <v>3.61235769418689</v>
      </c>
      <c r="O4604">
        <v>10.390848427073401</v>
      </c>
      <c r="P4604">
        <v>84.035087719298204</v>
      </c>
      <c r="Q4604">
        <v>4.9280060983896E-2</v>
      </c>
    </row>
    <row r="4605" spans="1:17" hidden="1" x14ac:dyDescent="0.3">
      <c r="A4605" t="s">
        <v>9365</v>
      </c>
      <c r="B4605" t="s">
        <v>9366</v>
      </c>
      <c r="C4605" t="str">
        <f>IFERROR(VLOOKUP(Table1[[#This Row],[Ticker]],[1]!Table1[[Symbol]:[Industry]],2,FALSE),"-")</f>
        <v>-</v>
      </c>
      <c r="E4605">
        <v>5.3460000000000001</v>
      </c>
      <c r="F4605">
        <v>35.64</v>
      </c>
      <c r="G4605">
        <v>-13.770434411829299</v>
      </c>
      <c r="H4605">
        <v>-13.066140495272499</v>
      </c>
      <c r="I4605">
        <v>-36.170057766102602</v>
      </c>
      <c r="J4605">
        <v>-4.12565043336578</v>
      </c>
      <c r="K4605">
        <v>39.3397531137417</v>
      </c>
      <c r="L4605">
        <v>37.253476382179201</v>
      </c>
      <c r="M4605">
        <v>29.8004909819287</v>
      </c>
      <c r="N4605">
        <v>1.5356153734026501</v>
      </c>
      <c r="O4605">
        <v>43.0976430976431</v>
      </c>
      <c r="P4605">
        <v>71.346153846153797</v>
      </c>
      <c r="Q4605">
        <v>5.1323884157270003E-2</v>
      </c>
    </row>
    <row r="4606" spans="1:17" hidden="1" x14ac:dyDescent="0.3">
      <c r="A4606" t="s">
        <v>9367</v>
      </c>
      <c r="B4606" t="s">
        <v>9368</v>
      </c>
      <c r="C4606" t="str">
        <f>IFERROR(VLOOKUP(Table1[[#This Row],[Ticker]],[1]!Table1[[Symbol]:[Industry]],2,FALSE),"-")</f>
        <v>-</v>
      </c>
      <c r="D4606" t="s">
        <v>49</v>
      </c>
      <c r="E4606">
        <v>5.3117999999999999</v>
      </c>
      <c r="F4606">
        <v>59.02</v>
      </c>
      <c r="G4606">
        <v>-2.7116301208821998</v>
      </c>
      <c r="H4606">
        <v>29.124333080539099</v>
      </c>
      <c r="I4606">
        <v>9.3616112198047205E-2</v>
      </c>
      <c r="J4606">
        <v>-9.1159485391499402</v>
      </c>
      <c r="K4606">
        <v>59.455352880561598</v>
      </c>
      <c r="L4606">
        <v>57.693977419078799</v>
      </c>
      <c r="M4606">
        <v>40.740749758274902</v>
      </c>
      <c r="N4606">
        <v>1.5377497731899199</v>
      </c>
      <c r="O4606">
        <v>26.313114198576699</v>
      </c>
      <c r="P4606">
        <v>41.568721515950998</v>
      </c>
      <c r="Q4606">
        <v>0.12138353604122901</v>
      </c>
    </row>
    <row r="4607" spans="1:17" hidden="1" x14ac:dyDescent="0.3">
      <c r="A4607" t="s">
        <v>9369</v>
      </c>
      <c r="B4607" t="s">
        <v>9370</v>
      </c>
      <c r="C4607" t="str">
        <f>IFERROR(VLOOKUP(Table1[[#This Row],[Ticker]],[1]!Table1[[Symbol]:[Industry]],2,FALSE),"-")</f>
        <v>-</v>
      </c>
      <c r="E4607">
        <v>5.3101770000000004</v>
      </c>
      <c r="F4607">
        <v>0.59</v>
      </c>
      <c r="G4607">
        <v>-25.669963454215502</v>
      </c>
      <c r="H4607">
        <v>-7.9522351124185402</v>
      </c>
      <c r="I4607">
        <v>-44.219419908385099</v>
      </c>
      <c r="J4607">
        <v>4.1216987602544704</v>
      </c>
      <c r="K4607">
        <v>0.61070123819928102</v>
      </c>
      <c r="L4607">
        <v>0.68587035215509995</v>
      </c>
      <c r="M4607">
        <v>45.298731983234703</v>
      </c>
      <c r="N4607">
        <v>2.0915500592337302</v>
      </c>
      <c r="O4607">
        <v>62.711864406779597</v>
      </c>
      <c r="P4607">
        <v>11.320754716981099</v>
      </c>
      <c r="Q4607">
        <v>2.4809513824467E-2</v>
      </c>
    </row>
    <row r="4608" spans="1:17" hidden="1" x14ac:dyDescent="0.3">
      <c r="A4608" t="s">
        <v>9371</v>
      </c>
      <c r="B4608" t="s">
        <v>9372</v>
      </c>
      <c r="C4608" t="str">
        <f>IFERROR(VLOOKUP(Table1[[#This Row],[Ticker]],[1]!Table1[[Symbol]:[Industry]],2,FALSE),"-")</f>
        <v>-</v>
      </c>
      <c r="D4608" t="s">
        <v>713</v>
      </c>
      <c r="E4608">
        <v>5.3081630099999897</v>
      </c>
      <c r="F4608">
        <v>22.21</v>
      </c>
      <c r="G4608">
        <v>11.5982689314457</v>
      </c>
      <c r="H4608">
        <v>1.42501957733614</v>
      </c>
      <c r="I4608">
        <v>5.6298623882655701</v>
      </c>
      <c r="J4608">
        <v>1.3693762913519301</v>
      </c>
      <c r="K4608">
        <v>20.715975168549299</v>
      </c>
      <c r="L4608">
        <v>18.896360805903502</v>
      </c>
      <c r="M4608">
        <v>49.829539143146199</v>
      </c>
      <c r="N4608">
        <v>0.77701093189599701</v>
      </c>
      <c r="O4608">
        <v>7.1589374155785501</v>
      </c>
      <c r="P4608">
        <v>43.290322580645103</v>
      </c>
    </row>
    <row r="4609" spans="1:17" hidden="1" x14ac:dyDescent="0.3">
      <c r="A4609" t="s">
        <v>9373</v>
      </c>
      <c r="B4609" t="s">
        <v>9374</v>
      </c>
      <c r="C4609" t="str">
        <f>IFERROR(VLOOKUP(Table1[[#This Row],[Ticker]],[1]!Table1[[Symbol]:[Industry]],2,FALSE),"-")</f>
        <v>-</v>
      </c>
      <c r="D4609" t="s">
        <v>21</v>
      </c>
      <c r="E4609">
        <v>5.30744185</v>
      </c>
      <c r="F4609">
        <v>3.34</v>
      </c>
      <c r="G4609">
        <v>29.678873755086698</v>
      </c>
      <c r="H4609">
        <v>5.9490116608005499</v>
      </c>
      <c r="I4609">
        <v>-10.052753241718399</v>
      </c>
      <c r="J4609">
        <v>-7.7562543914495601</v>
      </c>
      <c r="K4609">
        <v>3.2208209797173701</v>
      </c>
      <c r="M4609">
        <v>82.505115040658296</v>
      </c>
      <c r="N4609">
        <v>1.8323109636217101</v>
      </c>
      <c r="O4609">
        <v>40.718562874251496</v>
      </c>
      <c r="P4609">
        <v>71.282051282051199</v>
      </c>
      <c r="Q4609">
        <v>4.1396093841564001E-2</v>
      </c>
    </row>
    <row r="4610" spans="1:17" hidden="1" x14ac:dyDescent="0.3">
      <c r="A4610" t="s">
        <v>9375</v>
      </c>
      <c r="B4610" t="s">
        <v>9376</v>
      </c>
      <c r="C4610" t="str">
        <f>IFERROR(VLOOKUP(Table1[[#This Row],[Ticker]],[1]!Table1[[Symbol]:[Industry]],2,FALSE),"-")</f>
        <v>-</v>
      </c>
      <c r="D4610" t="s">
        <v>710</v>
      </c>
      <c r="E4610">
        <v>5.2974709999999998</v>
      </c>
      <c r="F4610">
        <v>1765</v>
      </c>
      <c r="G4610">
        <v>11.8285758672505</v>
      </c>
      <c r="H4610">
        <v>-4.2119338149045804</v>
      </c>
      <c r="I4610">
        <v>22.244959131636801</v>
      </c>
      <c r="J4610">
        <v>-3.2729989851809802</v>
      </c>
      <c r="K4610">
        <v>1794.8553208894</v>
      </c>
      <c r="L4610">
        <v>1676.9622698843</v>
      </c>
      <c r="M4610">
        <v>48.347577886211397</v>
      </c>
      <c r="N4610">
        <v>1.8394160583941599</v>
      </c>
      <c r="O4610">
        <v>18.181303116147301</v>
      </c>
      <c r="P4610">
        <v>103.81062355658101</v>
      </c>
      <c r="Q4610">
        <v>9.8616686940739995E-2</v>
      </c>
    </row>
    <row r="4611" spans="1:17" hidden="1" x14ac:dyDescent="0.3">
      <c r="A4611" t="s">
        <v>9377</v>
      </c>
      <c r="B4611" t="s">
        <v>9378</v>
      </c>
      <c r="C4611" t="str">
        <f>IFERROR(VLOOKUP(Table1[[#This Row],[Ticker]],[1]!Table1[[Symbol]:[Industry]],2,FALSE),"-")</f>
        <v>-</v>
      </c>
      <c r="D4611" t="s">
        <v>140</v>
      </c>
      <c r="E4611">
        <v>5.2914880000000002</v>
      </c>
      <c r="F4611">
        <v>7.1</v>
      </c>
      <c r="G4611">
        <v>-6.2466400562684E-3</v>
      </c>
      <c r="H4611">
        <v>-17.874327164253501</v>
      </c>
      <c r="I4611">
        <v>7.6630987454902799</v>
      </c>
      <c r="J4611">
        <v>-1.47147239610283</v>
      </c>
      <c r="K4611">
        <v>7.7632335308293703</v>
      </c>
      <c r="L4611">
        <v>7.2926839179709999</v>
      </c>
      <c r="M4611">
        <v>25.802168236204999</v>
      </c>
      <c r="N4611">
        <v>1.21018519321179</v>
      </c>
      <c r="O4611">
        <v>57.887323943661897</v>
      </c>
      <c r="P4611">
        <v>82.051282051282001</v>
      </c>
      <c r="Q4611">
        <v>7.3235072656388997E-2</v>
      </c>
    </row>
    <row r="4612" spans="1:17" hidden="1" x14ac:dyDescent="0.3">
      <c r="A4612" t="s">
        <v>9379</v>
      </c>
      <c r="B4612" t="s">
        <v>9380</v>
      </c>
      <c r="C4612" t="str">
        <f>IFERROR(VLOOKUP(Table1[[#This Row],[Ticker]],[1]!Table1[[Symbol]:[Industry]],2,FALSE),"-")</f>
        <v>-</v>
      </c>
      <c r="D4612" t="s">
        <v>1391</v>
      </c>
      <c r="E4612">
        <v>5.2777928000000003</v>
      </c>
      <c r="F4612">
        <v>9.52</v>
      </c>
      <c r="G4612">
        <v>34.330036545784402</v>
      </c>
      <c r="H4612">
        <v>-7.9793395151899498</v>
      </c>
      <c r="I4612">
        <v>20.591081224830599</v>
      </c>
      <c r="J4612">
        <v>-16.913423752700499</v>
      </c>
      <c r="K4612">
        <v>9.23241239931947</v>
      </c>
      <c r="L4612">
        <v>7.9281942179609999</v>
      </c>
      <c r="M4612">
        <v>43.553478883624699</v>
      </c>
      <c r="N4612">
        <v>2.3966278853096599</v>
      </c>
      <c r="O4612">
        <v>27.1008403361344</v>
      </c>
      <c r="P4612">
        <v>92.712550607287397</v>
      </c>
      <c r="Q4612">
        <v>7.1804562775562006E-2</v>
      </c>
    </row>
    <row r="4613" spans="1:17" hidden="1" x14ac:dyDescent="0.3">
      <c r="A4613" t="s">
        <v>9381</v>
      </c>
      <c r="B4613" t="s">
        <v>9382</v>
      </c>
      <c r="C4613" t="str">
        <f>IFERROR(VLOOKUP(Table1[[#This Row],[Ticker]],[1]!Table1[[Symbol]:[Industry]],2,FALSE),"-")</f>
        <v>-</v>
      </c>
      <c r="D4613" t="s">
        <v>557</v>
      </c>
      <c r="E4613">
        <v>5.2160444999999998</v>
      </c>
      <c r="F4613">
        <v>8.07</v>
      </c>
      <c r="G4613">
        <v>68.787867871085595</v>
      </c>
      <c r="H4613">
        <v>-7.0656534721356801</v>
      </c>
      <c r="I4613">
        <v>-15.8748035318538</v>
      </c>
      <c r="J4613">
        <v>-5.2723509167539904</v>
      </c>
      <c r="K4613">
        <v>7.8426313017297904</v>
      </c>
      <c r="L4613">
        <v>7.1467313759312203</v>
      </c>
      <c r="M4613">
        <v>55.850202925871599</v>
      </c>
      <c r="N4613">
        <v>2.7307360582391502</v>
      </c>
      <c r="O4613">
        <v>34.820322180916897</v>
      </c>
      <c r="P4613">
        <v>129.261363636363</v>
      </c>
      <c r="Q4613">
        <v>0.101940189755059</v>
      </c>
    </row>
    <row r="4614" spans="1:17" hidden="1" x14ac:dyDescent="0.3">
      <c r="A4614" t="s">
        <v>9383</v>
      </c>
      <c r="B4614" t="s">
        <v>9384</v>
      </c>
      <c r="C4614" t="str">
        <f>IFERROR(VLOOKUP(Table1[[#This Row],[Ticker]],[1]!Table1[[Symbol]:[Industry]],2,FALSE),"-")</f>
        <v>-</v>
      </c>
      <c r="D4614" t="s">
        <v>409</v>
      </c>
      <c r="E4614">
        <v>5.2081736000000003</v>
      </c>
      <c r="F4614">
        <v>17.36</v>
      </c>
      <c r="G4614">
        <v>118.150261264885</v>
      </c>
      <c r="H4614">
        <v>-16.0057021132539</v>
      </c>
      <c r="I4614">
        <v>24.891988291258301</v>
      </c>
      <c r="J4614">
        <v>-9.0984824264107598</v>
      </c>
      <c r="K4614">
        <v>17.899804020609199</v>
      </c>
      <c r="L4614">
        <v>15.3449211874951</v>
      </c>
      <c r="M4614">
        <v>41.069481192676498</v>
      </c>
      <c r="N4614">
        <v>0.42297366228505601</v>
      </c>
      <c r="O4614">
        <v>66.186635944700399</v>
      </c>
      <c r="P4614">
        <v>143.82022471910099</v>
      </c>
    </row>
    <row r="4615" spans="1:17" hidden="1" x14ac:dyDescent="0.3">
      <c r="A4615" t="s">
        <v>9385</v>
      </c>
      <c r="B4615" t="s">
        <v>9386</v>
      </c>
      <c r="C4615" t="str">
        <f>IFERROR(VLOOKUP(Table1[[#This Row],[Ticker]],[1]!Table1[[Symbol]:[Industry]],2,FALSE),"-")</f>
        <v>-</v>
      </c>
      <c r="D4615" t="s">
        <v>384</v>
      </c>
      <c r="E4615">
        <v>5.1607130999999997</v>
      </c>
      <c r="F4615">
        <v>3.55</v>
      </c>
      <c r="G4615">
        <v>-82.639660423912503</v>
      </c>
      <c r="H4615">
        <v>-19.7776319378153</v>
      </c>
      <c r="I4615">
        <v>-50.581113770079</v>
      </c>
      <c r="J4615">
        <v>-18.123885764556199</v>
      </c>
      <c r="K4615">
        <v>4.0035561544049303</v>
      </c>
      <c r="L4615">
        <v>5.1452237286990101</v>
      </c>
      <c r="M4615">
        <v>35.647893965285398</v>
      </c>
      <c r="N4615">
        <v>2.0976398601398598</v>
      </c>
      <c r="O4615">
        <v>139.436619718309</v>
      </c>
      <c r="P4615">
        <v>5.9701492537313303</v>
      </c>
      <c r="Q4615">
        <v>6.7685608842350002E-3</v>
      </c>
    </row>
    <row r="4616" spans="1:17" hidden="1" x14ac:dyDescent="0.3">
      <c r="A4616" t="s">
        <v>9387</v>
      </c>
      <c r="B4616" t="s">
        <v>9388</v>
      </c>
      <c r="C4616" t="str">
        <f>IFERROR(VLOOKUP(Table1[[#This Row],[Ticker]],[1]!Table1[[Symbol]:[Industry]],2,FALSE),"-")</f>
        <v>-</v>
      </c>
      <c r="D4616" t="s">
        <v>819</v>
      </c>
      <c r="E4616">
        <v>5.1505925000000001</v>
      </c>
      <c r="F4616">
        <v>6.55</v>
      </c>
      <c r="G4616">
        <v>42.710499270720099</v>
      </c>
      <c r="H4616">
        <v>-22.9026319378153</v>
      </c>
      <c r="I4616">
        <v>-21.2923469813122</v>
      </c>
      <c r="J4616">
        <v>-18.557012262068099</v>
      </c>
      <c r="K4616">
        <v>8.0667102631841701</v>
      </c>
      <c r="L4616">
        <v>7.1161618910870299</v>
      </c>
      <c r="M4616">
        <v>17.9160078544712</v>
      </c>
      <c r="N4616">
        <v>1.36379018612521</v>
      </c>
      <c r="O4616">
        <v>63.9694656488549</v>
      </c>
      <c r="P4616">
        <v>115.460526315789</v>
      </c>
    </row>
    <row r="4617" spans="1:17" hidden="1" x14ac:dyDescent="0.3">
      <c r="A4617" t="s">
        <v>9389</v>
      </c>
      <c r="B4617" t="s">
        <v>9390</v>
      </c>
      <c r="C4617" t="str">
        <f>IFERROR(VLOOKUP(Table1[[#This Row],[Ticker]],[1]!Table1[[Symbol]:[Industry]],2,FALSE),"-")</f>
        <v>-</v>
      </c>
      <c r="D4617" t="s">
        <v>557</v>
      </c>
      <c r="E4617">
        <v>5.1172599999999999</v>
      </c>
      <c r="F4617">
        <v>16.55</v>
      </c>
      <c r="G4617">
        <v>-25.669963454215502</v>
      </c>
      <c r="H4617">
        <v>-4.77763193781536</v>
      </c>
      <c r="I4617">
        <v>-11.2648744538396</v>
      </c>
      <c r="J4617">
        <v>-1.0507150328489701</v>
      </c>
      <c r="K4617">
        <v>16.549999999999901</v>
      </c>
      <c r="L4617">
        <v>16.55</v>
      </c>
      <c r="M4617">
        <v>100</v>
      </c>
      <c r="O4617">
        <v>0</v>
      </c>
      <c r="P4617">
        <v>0</v>
      </c>
    </row>
    <row r="4618" spans="1:17" hidden="1" x14ac:dyDescent="0.3">
      <c r="A4618" t="s">
        <v>9391</v>
      </c>
      <c r="B4618" t="s">
        <v>9392</v>
      </c>
      <c r="C4618" t="str">
        <f>IFERROR(VLOOKUP(Table1[[#This Row],[Ticker]],[1]!Table1[[Symbol]:[Industry]],2,FALSE),"-")</f>
        <v>-</v>
      </c>
      <c r="D4618" t="s">
        <v>288</v>
      </c>
      <c r="E4618">
        <v>5.1064352749999999</v>
      </c>
      <c r="F4618">
        <v>175.05</v>
      </c>
      <c r="G4618">
        <v>21.5545949982655</v>
      </c>
      <c r="H4618">
        <v>-4.77763193781536</v>
      </c>
      <c r="I4618">
        <v>36.269891664997203</v>
      </c>
      <c r="J4618">
        <v>-1.0507150328489701</v>
      </c>
      <c r="K4618">
        <v>163.97034867769</v>
      </c>
      <c r="L4618">
        <v>138.41868451787201</v>
      </c>
      <c r="M4618">
        <v>99.999999999866205</v>
      </c>
      <c r="N4618">
        <v>0</v>
      </c>
      <c r="O4618">
        <v>0</v>
      </c>
      <c r="P4618">
        <v>47.534766118836899</v>
      </c>
    </row>
    <row r="4619" spans="1:17" hidden="1" x14ac:dyDescent="0.3">
      <c r="A4619" t="s">
        <v>9393</v>
      </c>
      <c r="B4619" t="s">
        <v>9394</v>
      </c>
      <c r="C4619" t="str">
        <f>IFERROR(VLOOKUP(Table1[[#This Row],[Ticker]],[1]!Table1[[Symbol]:[Industry]],2,FALSE),"-")</f>
        <v>-</v>
      </c>
      <c r="D4619" t="s">
        <v>647</v>
      </c>
      <c r="E4619">
        <v>5.09493712</v>
      </c>
      <c r="F4619">
        <v>14.56</v>
      </c>
      <c r="G4619">
        <v>40.730036545784401</v>
      </c>
      <c r="H4619">
        <v>-15.247851373552001</v>
      </c>
      <c r="I4619">
        <v>1.60334260042387</v>
      </c>
      <c r="J4619">
        <v>2.8794159715178198</v>
      </c>
      <c r="K4619">
        <v>15.860391316673599</v>
      </c>
      <c r="L4619">
        <v>15.851544256150801</v>
      </c>
      <c r="M4619">
        <v>58.967995563843999</v>
      </c>
      <c r="N4619">
        <v>0.49842028556263501</v>
      </c>
      <c r="O4619">
        <v>122.93956043956</v>
      </c>
      <c r="P4619">
        <v>85.4777070063694</v>
      </c>
      <c r="Q4619">
        <v>0.121014173334992</v>
      </c>
    </row>
    <row r="4620" spans="1:17" hidden="1" x14ac:dyDescent="0.3">
      <c r="A4620" t="s">
        <v>9395</v>
      </c>
      <c r="B4620" t="s">
        <v>9396</v>
      </c>
      <c r="C4620" t="str">
        <f>IFERROR(VLOOKUP(Table1[[#This Row],[Ticker]],[1]!Table1[[Symbol]:[Industry]],2,FALSE),"-")</f>
        <v>-</v>
      </c>
      <c r="D4620" t="s">
        <v>21</v>
      </c>
      <c r="E4620">
        <v>5.0947369</v>
      </c>
      <c r="F4620">
        <v>2.2000000000000002</v>
      </c>
      <c r="G4620">
        <v>-3.4477412319933101</v>
      </c>
      <c r="H4620">
        <v>-4.77763193781536</v>
      </c>
      <c r="I4620">
        <v>-11.7173631416224</v>
      </c>
      <c r="J4620">
        <v>-1.0507150328489701</v>
      </c>
      <c r="K4620">
        <v>2.0648586865935998</v>
      </c>
      <c r="L4620">
        <v>1.8816187916999001</v>
      </c>
      <c r="M4620">
        <v>99.988573876911602</v>
      </c>
      <c r="N4620">
        <v>0.99173553719008201</v>
      </c>
      <c r="O4620">
        <v>0.45454545454543999</v>
      </c>
      <c r="P4620">
        <v>25</v>
      </c>
    </row>
    <row r="4621" spans="1:17" hidden="1" x14ac:dyDescent="0.3">
      <c r="A4621" t="s">
        <v>9397</v>
      </c>
      <c r="B4621" t="s">
        <v>9398</v>
      </c>
      <c r="C4621" t="str">
        <f>IFERROR(VLOOKUP(Table1[[#This Row],[Ticker]],[1]!Table1[[Symbol]:[Industry]],2,FALSE),"-")</f>
        <v>-</v>
      </c>
      <c r="D4621" t="s">
        <v>557</v>
      </c>
      <c r="E4621">
        <v>5.0903600000000004</v>
      </c>
      <c r="F4621">
        <v>10.119999999999999</v>
      </c>
      <c r="G4621">
        <v>119.961104506949</v>
      </c>
      <c r="H4621">
        <v>14.5287264436875</v>
      </c>
      <c r="I4621">
        <v>125.73746746653499</v>
      </c>
      <c r="J4621">
        <v>-4.9613295579886403</v>
      </c>
      <c r="K4621">
        <v>10.1921749136058</v>
      </c>
      <c r="L4621">
        <v>8.1450890298238097</v>
      </c>
      <c r="M4621">
        <v>28.091237750323302</v>
      </c>
      <c r="N4621">
        <v>0.228971991379257</v>
      </c>
      <c r="O4621">
        <v>16.106719367588902</v>
      </c>
      <c r="P4621">
        <v>211.38461538461499</v>
      </c>
      <c r="Q4621">
        <v>0.13106430090451701</v>
      </c>
    </row>
    <row r="4622" spans="1:17" hidden="1" x14ac:dyDescent="0.3">
      <c r="A4622" t="s">
        <v>9399</v>
      </c>
      <c r="B4622" t="s">
        <v>9400</v>
      </c>
      <c r="C4622" t="str">
        <f>IFERROR(VLOOKUP(Table1[[#This Row],[Ticker]],[1]!Table1[[Symbol]:[Industry]],2,FALSE),"-")</f>
        <v>-</v>
      </c>
      <c r="D4622" t="s">
        <v>1394</v>
      </c>
      <c r="E4622">
        <v>5.0712000000000002</v>
      </c>
      <c r="F4622">
        <v>10</v>
      </c>
      <c r="G4622">
        <v>-20.406805559478698</v>
      </c>
      <c r="H4622">
        <v>-11.7653562059928</v>
      </c>
      <c r="I4622">
        <v>-18.4143637760309</v>
      </c>
      <c r="J4622">
        <v>8.2722594399590097</v>
      </c>
      <c r="K4622">
        <v>10.2548176170136</v>
      </c>
      <c r="L4622">
        <v>10.4297007353679</v>
      </c>
      <c r="M4622">
        <v>41.359900504178498</v>
      </c>
      <c r="N4622">
        <v>1.5906016518886701</v>
      </c>
      <c r="O4622">
        <v>26</v>
      </c>
      <c r="P4622">
        <v>17.647058823529399</v>
      </c>
      <c r="Q4622">
        <v>6.4343440439017005E-2</v>
      </c>
    </row>
    <row r="4623" spans="1:17" hidden="1" x14ac:dyDescent="0.3">
      <c r="A4623" t="s">
        <v>9401</v>
      </c>
      <c r="B4623" t="s">
        <v>9402</v>
      </c>
      <c r="C4623" t="str">
        <f>IFERROR(VLOOKUP(Table1[[#This Row],[Ticker]],[1]!Table1[[Symbol]:[Industry]],2,FALSE),"-")</f>
        <v>-</v>
      </c>
      <c r="D4623" t="s">
        <v>130</v>
      </c>
      <c r="E4623">
        <v>5.0652321599999999</v>
      </c>
      <c r="F4623">
        <v>0.3</v>
      </c>
      <c r="G4623">
        <v>-5.5931859894901201</v>
      </c>
      <c r="H4623">
        <v>-1.87035303188851</v>
      </c>
      <c r="I4623">
        <v>-12.2495918825592</v>
      </c>
      <c r="J4623">
        <v>1.0670674632677399</v>
      </c>
      <c r="K4623">
        <v>0.38104149371468099</v>
      </c>
      <c r="L4623">
        <v>0.316837459592406</v>
      </c>
      <c r="M4623">
        <v>38.332852816306797</v>
      </c>
      <c r="N4623">
        <v>1</v>
      </c>
      <c r="Q4623">
        <v>5.2048647419290002E-2</v>
      </c>
    </row>
    <row r="4624" spans="1:17" hidden="1" x14ac:dyDescent="0.3">
      <c r="A4624" t="s">
        <v>9403</v>
      </c>
      <c r="B4624" t="s">
        <v>9404</v>
      </c>
      <c r="C4624" t="str">
        <f>IFERROR(VLOOKUP(Table1[[#This Row],[Ticker]],[1]!Table1[[Symbol]:[Industry]],2,FALSE),"-")</f>
        <v>-</v>
      </c>
      <c r="D4624" t="s">
        <v>623</v>
      </c>
      <c r="E4624">
        <v>5.0579999999999998</v>
      </c>
      <c r="F4624">
        <v>16.86</v>
      </c>
      <c r="G4624">
        <v>-25.312820597072601</v>
      </c>
      <c r="H4624">
        <v>0.20368811199784001</v>
      </c>
      <c r="I4624">
        <v>-22.528032348576499</v>
      </c>
      <c r="J4624">
        <v>3.9306050169642202</v>
      </c>
      <c r="K4624">
        <v>16.613830384188201</v>
      </c>
      <c r="L4624">
        <v>19.2068822889964</v>
      </c>
      <c r="M4624">
        <v>98.301476099178998</v>
      </c>
      <c r="N4624">
        <v>1.91384662806314E-3</v>
      </c>
      <c r="O4624">
        <v>36.832740213523103</v>
      </c>
      <c r="P4624">
        <v>10.848126232741601</v>
      </c>
    </row>
    <row r="4625" spans="1:17" hidden="1" x14ac:dyDescent="0.3">
      <c r="A4625" t="s">
        <v>9405</v>
      </c>
      <c r="B4625" t="s">
        <v>9406</v>
      </c>
      <c r="C4625" t="str">
        <f>IFERROR(VLOOKUP(Table1[[#This Row],[Ticker]],[1]!Table1[[Symbol]:[Industry]],2,FALSE),"-")</f>
        <v>-</v>
      </c>
      <c r="D4625" t="s">
        <v>140</v>
      </c>
      <c r="E4625">
        <v>5.055555</v>
      </c>
      <c r="F4625">
        <v>4.8499999999999996</v>
      </c>
      <c r="G4625">
        <v>-5.5931859894901201</v>
      </c>
      <c r="H4625">
        <v>-1.87035303188851</v>
      </c>
      <c r="I4625">
        <v>-12.2495918825592</v>
      </c>
      <c r="J4625">
        <v>1.0670674632677399</v>
      </c>
      <c r="K4625">
        <v>5.1230840222052203</v>
      </c>
      <c r="M4625">
        <v>99.999956885964906</v>
      </c>
      <c r="N4625">
        <v>1</v>
      </c>
    </row>
    <row r="4626" spans="1:17" hidden="1" x14ac:dyDescent="0.3">
      <c r="A4626" t="s">
        <v>9407</v>
      </c>
      <c r="B4626" t="s">
        <v>9408</v>
      </c>
      <c r="C4626" t="str">
        <f>IFERROR(VLOOKUP(Table1[[#This Row],[Ticker]],[1]!Table1[[Symbol]:[Industry]],2,FALSE),"-")</f>
        <v>-</v>
      </c>
      <c r="E4626">
        <v>5.0416800000000004</v>
      </c>
      <c r="F4626">
        <v>1.68</v>
      </c>
      <c r="G4626">
        <v>-0.29682912585735</v>
      </c>
      <c r="H4626">
        <v>-12.469939630122999</v>
      </c>
      <c r="I4626">
        <v>-29.313654941644501</v>
      </c>
      <c r="J4626">
        <v>-3.5507150328489798</v>
      </c>
      <c r="K4626">
        <v>1.5548610534590299</v>
      </c>
      <c r="L4626">
        <v>1.6419339770286201</v>
      </c>
      <c r="M4626">
        <v>55.393771641114299</v>
      </c>
      <c r="N4626">
        <v>1.22959261596988</v>
      </c>
      <c r="O4626">
        <v>36.904761904761898</v>
      </c>
      <c r="P4626">
        <v>49.999999999999901</v>
      </c>
      <c r="Q4626">
        <v>-0.13538700205745699</v>
      </c>
    </row>
    <row r="4627" spans="1:17" hidden="1" x14ac:dyDescent="0.3">
      <c r="A4627" t="s">
        <v>9409</v>
      </c>
      <c r="B4627" t="s">
        <v>9410</v>
      </c>
      <c r="C4627" t="str">
        <f>IFERROR(VLOOKUP(Table1[[#This Row],[Ticker]],[1]!Table1[[Symbol]:[Industry]],2,FALSE),"-")</f>
        <v>-</v>
      </c>
      <c r="E4627">
        <v>5.0138885000000002</v>
      </c>
      <c r="F4627">
        <v>5</v>
      </c>
      <c r="G4627">
        <v>2.86474091596439</v>
      </c>
      <c r="H4627">
        <v>-11.3196880125817</v>
      </c>
      <c r="I4627">
        <v>-28.0701989130743</v>
      </c>
      <c r="J4627">
        <v>4.21244286188786</v>
      </c>
      <c r="K4627">
        <v>5.0935400894491902</v>
      </c>
      <c r="L4627">
        <v>4.8896015792632799</v>
      </c>
      <c r="M4627">
        <v>38.803064714769803</v>
      </c>
      <c r="N4627">
        <v>1.4902161532833</v>
      </c>
      <c r="O4627">
        <v>26.2</v>
      </c>
      <c r="P4627">
        <v>51.9756838905774</v>
      </c>
      <c r="Q4627">
        <v>-4.6021617149320002E-2</v>
      </c>
    </row>
    <row r="4628" spans="1:17" hidden="1" x14ac:dyDescent="0.3">
      <c r="A4628" t="s">
        <v>9411</v>
      </c>
      <c r="B4628" t="s">
        <v>9412</v>
      </c>
      <c r="C4628" t="str">
        <f>IFERROR(VLOOKUP(Table1[[#This Row],[Ticker]],[1]!Table1[[Symbol]:[Industry]],2,FALSE),"-")</f>
        <v>-</v>
      </c>
      <c r="D4628" t="s">
        <v>647</v>
      </c>
      <c r="E4628">
        <v>4.9918695</v>
      </c>
      <c r="F4628">
        <v>20.53</v>
      </c>
      <c r="G4628">
        <v>-64.202897585952002</v>
      </c>
      <c r="H4628">
        <v>-5.4882918362925199</v>
      </c>
      <c r="I4628">
        <v>-56.5911061449182</v>
      </c>
      <c r="J4628">
        <v>14.620485440243799</v>
      </c>
      <c r="K4628">
        <v>21.7754875291518</v>
      </c>
      <c r="L4628">
        <v>25.403108631675</v>
      </c>
      <c r="M4628">
        <v>87.118487038259602</v>
      </c>
      <c r="N4628">
        <v>4.0243836844464296</v>
      </c>
      <c r="O4628">
        <v>113.200194836824</v>
      </c>
      <c r="P4628">
        <v>36.593479707252101</v>
      </c>
      <c r="Q4628">
        <v>-0.14767019554431399</v>
      </c>
    </row>
    <row r="4629" spans="1:17" hidden="1" x14ac:dyDescent="0.3">
      <c r="A4629" t="s">
        <v>9413</v>
      </c>
      <c r="B4629" t="s">
        <v>9414</v>
      </c>
      <c r="C4629" t="str">
        <f>IFERROR(VLOOKUP(Table1[[#This Row],[Ticker]],[1]!Table1[[Symbol]:[Industry]],2,FALSE),"-")</f>
        <v>-</v>
      </c>
      <c r="E4629">
        <v>4.9749999999999996</v>
      </c>
      <c r="F4629">
        <v>9.9499999999999993</v>
      </c>
      <c r="G4629">
        <v>-20.712157547042501</v>
      </c>
      <c r="H4629">
        <v>0.18017396935761801</v>
      </c>
      <c r="I4629">
        <v>-6.3070685466667102</v>
      </c>
      <c r="J4629">
        <v>-1.0507150328489701</v>
      </c>
      <c r="K4629">
        <v>9.6591942273140692</v>
      </c>
      <c r="L4629">
        <v>9.6978301665074298</v>
      </c>
      <c r="M4629">
        <v>100</v>
      </c>
      <c r="N4629">
        <v>0</v>
      </c>
      <c r="O4629">
        <v>0</v>
      </c>
      <c r="P4629">
        <v>10.432852386237499</v>
      </c>
    </row>
    <row r="4630" spans="1:17" hidden="1" x14ac:dyDescent="0.3">
      <c r="A4630" t="s">
        <v>9415</v>
      </c>
      <c r="B4630" t="s">
        <v>9416</v>
      </c>
      <c r="C4630" t="str">
        <f>IFERROR(VLOOKUP(Table1[[#This Row],[Ticker]],[1]!Table1[[Symbol]:[Industry]],2,FALSE),"-")</f>
        <v>-</v>
      </c>
      <c r="D4630" t="s">
        <v>1161</v>
      </c>
      <c r="E4630">
        <v>4.93</v>
      </c>
      <c r="F4630">
        <v>2.9</v>
      </c>
      <c r="G4630">
        <v>34.551031020922501</v>
      </c>
      <c r="H4630">
        <v>-6.4223687799206202</v>
      </c>
      <c r="I4630">
        <v>-25.970756806780798</v>
      </c>
      <c r="J4630">
        <v>-3.0179281476030599</v>
      </c>
      <c r="K4630">
        <v>2.9816118010902</v>
      </c>
      <c r="L4630">
        <v>2.9997338257921098</v>
      </c>
      <c r="M4630">
        <v>46.4497566018496</v>
      </c>
      <c r="N4630">
        <v>1.0549298746445599</v>
      </c>
      <c r="O4630">
        <v>53.448275862068897</v>
      </c>
      <c r="P4630">
        <v>69.590643274853804</v>
      </c>
      <c r="Q4630">
        <v>6.5918055598430001E-3</v>
      </c>
    </row>
    <row r="4631" spans="1:17" hidden="1" x14ac:dyDescent="0.3">
      <c r="A4631" t="s">
        <v>9417</v>
      </c>
      <c r="B4631" t="s">
        <v>9418</v>
      </c>
      <c r="C4631" t="str">
        <f>IFERROR(VLOOKUP(Table1[[#This Row],[Ticker]],[1]!Table1[[Symbol]:[Industry]],2,FALSE),"-")</f>
        <v>-</v>
      </c>
      <c r="D4631" t="s">
        <v>557</v>
      </c>
      <c r="E4631">
        <v>4.8795390000000003</v>
      </c>
      <c r="F4631">
        <v>6.57</v>
      </c>
      <c r="G4631">
        <v>8.4116691988456704</v>
      </c>
      <c r="H4631">
        <v>13.3878356880839</v>
      </c>
      <c r="I4631">
        <v>17.811746371307599</v>
      </c>
      <c r="J4631">
        <v>-5.8333237285011501</v>
      </c>
      <c r="K4631">
        <v>6.2317809022768804</v>
      </c>
      <c r="L4631">
        <v>5.8265150658187599</v>
      </c>
      <c r="M4631">
        <v>47.071679442158803</v>
      </c>
      <c r="N4631">
        <v>2.0666666666666602</v>
      </c>
      <c r="O4631">
        <v>50.380517503805102</v>
      </c>
      <c r="P4631">
        <v>102.153846153846</v>
      </c>
    </row>
    <row r="4632" spans="1:17" hidden="1" x14ac:dyDescent="0.3">
      <c r="A4632" t="s">
        <v>9419</v>
      </c>
      <c r="B4632" t="s">
        <v>9420</v>
      </c>
      <c r="C4632" t="str">
        <f>IFERROR(VLOOKUP(Table1[[#This Row],[Ticker]],[1]!Table1[[Symbol]:[Industry]],2,FALSE),"-")</f>
        <v>-</v>
      </c>
      <c r="D4632" t="s">
        <v>409</v>
      </c>
      <c r="E4632">
        <v>4.851</v>
      </c>
      <c r="F4632">
        <v>14.7</v>
      </c>
      <c r="G4632">
        <v>-12.5930403772924</v>
      </c>
      <c r="H4632">
        <v>-33.9844178158529</v>
      </c>
      <c r="I4632">
        <v>-47.3518309755788</v>
      </c>
      <c r="J4632">
        <v>-11.0215605138985</v>
      </c>
      <c r="K4632">
        <v>18.281691488807802</v>
      </c>
      <c r="L4632">
        <v>17.973013982228</v>
      </c>
      <c r="M4632">
        <v>19.642347575830701</v>
      </c>
      <c r="N4632">
        <v>0.481274572735296</v>
      </c>
      <c r="O4632">
        <v>71.428571428571402</v>
      </c>
      <c r="P4632">
        <v>49.238578680202998</v>
      </c>
      <c r="Q4632">
        <v>8.8816720272317004E-2</v>
      </c>
    </row>
    <row r="4633" spans="1:17" hidden="1" x14ac:dyDescent="0.3">
      <c r="A4633" t="s">
        <v>9421</v>
      </c>
      <c r="B4633" t="s">
        <v>9422</v>
      </c>
      <c r="C4633" t="str">
        <f>IFERROR(VLOOKUP(Table1[[#This Row],[Ticker]],[1]!Table1[[Symbol]:[Industry]],2,FALSE),"-")</f>
        <v>-</v>
      </c>
      <c r="D4633" t="s">
        <v>1726</v>
      </c>
      <c r="E4633">
        <v>4.8381585210000004</v>
      </c>
      <c r="F4633">
        <v>1.47</v>
      </c>
      <c r="G4633">
        <v>47.271213016372599</v>
      </c>
      <c r="H4633">
        <v>-25.745373873299201</v>
      </c>
      <c r="I4633">
        <v>35.735125546160297</v>
      </c>
      <c r="J4633">
        <v>-11.9598059419398</v>
      </c>
      <c r="K4633">
        <v>1.3387586442150301</v>
      </c>
      <c r="L4633">
        <v>1.1234960278058099</v>
      </c>
      <c r="M4633">
        <v>11.9323689406223</v>
      </c>
      <c r="N4633">
        <v>0.106170908201076</v>
      </c>
      <c r="O4633">
        <v>32.653061224489697</v>
      </c>
      <c r="P4633">
        <v>96</v>
      </c>
      <c r="Q4633">
        <v>7.4247954706991998E-2</v>
      </c>
    </row>
    <row r="4634" spans="1:17" hidden="1" x14ac:dyDescent="0.3">
      <c r="A4634" t="s">
        <v>9423</v>
      </c>
      <c r="B4634" t="s">
        <v>9424</v>
      </c>
      <c r="C4634" t="str">
        <f>IFERROR(VLOOKUP(Table1[[#This Row],[Ticker]],[1]!Table1[[Symbol]:[Industry]],2,FALSE),"-")</f>
        <v>-</v>
      </c>
      <c r="D4634" t="s">
        <v>153</v>
      </c>
      <c r="E4634">
        <v>4.8364752799999904</v>
      </c>
      <c r="F4634">
        <v>5.6</v>
      </c>
      <c r="G4634">
        <v>29.885592101339899</v>
      </c>
      <c r="K4634">
        <v>5.4856592989664099</v>
      </c>
      <c r="L4634">
        <v>5.3129273959650396</v>
      </c>
      <c r="M4634">
        <v>11.3707014279082</v>
      </c>
      <c r="N4634">
        <v>1</v>
      </c>
      <c r="O4634">
        <v>29.464285714285701</v>
      </c>
      <c r="P4634">
        <v>64.705882352941103</v>
      </c>
      <c r="Q4634">
        <v>-8.5879446318412003E-2</v>
      </c>
    </row>
    <row r="4635" spans="1:17" hidden="1" x14ac:dyDescent="0.3">
      <c r="A4635" t="s">
        <v>9425</v>
      </c>
      <c r="B4635" t="s">
        <v>9426</v>
      </c>
      <c r="C4635" t="str">
        <f>IFERROR(VLOOKUP(Table1[[#This Row],[Ticker]],[1]!Table1[[Symbol]:[Industry]],2,FALSE),"-")</f>
        <v>-</v>
      </c>
      <c r="D4635" t="s">
        <v>97</v>
      </c>
      <c r="E4635">
        <v>4.8186815999999997</v>
      </c>
      <c r="F4635">
        <v>9.0399999999999991</v>
      </c>
      <c r="G4635">
        <v>-3.0105333320988699</v>
      </c>
      <c r="H4635">
        <v>8.72296543374976</v>
      </c>
      <c r="I4635">
        <v>3.31053745997525</v>
      </c>
      <c r="J4635">
        <v>-10.917887708370699</v>
      </c>
      <c r="K4635">
        <v>9.1373954374593591</v>
      </c>
      <c r="L4635">
        <v>8.5063779475083194</v>
      </c>
      <c r="M4635">
        <v>31.665524805073101</v>
      </c>
      <c r="N4635">
        <v>2.4223125247179098</v>
      </c>
      <c r="O4635">
        <v>38.274336283185797</v>
      </c>
      <c r="P4635">
        <v>40.155038759689901</v>
      </c>
      <c r="Q4635">
        <v>6.8771609403642006E-2</v>
      </c>
    </row>
    <row r="4636" spans="1:17" hidden="1" x14ac:dyDescent="0.3">
      <c r="A4636" t="s">
        <v>9427</v>
      </c>
      <c r="B4636" t="s">
        <v>9428</v>
      </c>
      <c r="C4636" t="str">
        <f>IFERROR(VLOOKUP(Table1[[#This Row],[Ticker]],[1]!Table1[[Symbol]:[Industry]],2,FALSE),"-")</f>
        <v>-</v>
      </c>
      <c r="D4636" t="s">
        <v>75</v>
      </c>
      <c r="E4636">
        <v>4.7943004</v>
      </c>
      <c r="F4636">
        <v>11.72</v>
      </c>
      <c r="G4636">
        <v>-39.493492865980201</v>
      </c>
      <c r="H4636">
        <v>-3.8609652711487001</v>
      </c>
      <c r="I4636">
        <v>-17.5798224954064</v>
      </c>
      <c r="J4636">
        <v>-4.2481570792118903</v>
      </c>
      <c r="K4636">
        <v>11.709130406864499</v>
      </c>
      <c r="L4636">
        <v>12.1004586053217</v>
      </c>
      <c r="M4636">
        <v>32.907999715681399</v>
      </c>
      <c r="N4636">
        <v>0.99799256304550799</v>
      </c>
      <c r="O4636">
        <v>23.2081911262798</v>
      </c>
      <c r="P4636">
        <v>24.021164021164001</v>
      </c>
      <c r="Q4636">
        <v>-8.4390324441526998E-2</v>
      </c>
    </row>
    <row r="4637" spans="1:17" hidden="1" x14ac:dyDescent="0.3">
      <c r="A4637" t="s">
        <v>9429</v>
      </c>
      <c r="B4637" t="s">
        <v>9430</v>
      </c>
      <c r="C4637" t="str">
        <f>IFERROR(VLOOKUP(Table1[[#This Row],[Ticker]],[1]!Table1[[Symbol]:[Industry]],2,FALSE),"-")</f>
        <v>-</v>
      </c>
      <c r="D4637" t="s">
        <v>557</v>
      </c>
      <c r="E4637">
        <v>4.7828055000000003</v>
      </c>
      <c r="F4637">
        <v>14.45</v>
      </c>
      <c r="G4637">
        <v>176.00018268357101</v>
      </c>
      <c r="H4637">
        <v>1.16642400624057</v>
      </c>
      <c r="I4637">
        <v>-2.86277392870841</v>
      </c>
      <c r="J4637">
        <v>-14.380234483649801</v>
      </c>
      <c r="K4637">
        <v>14.816854871559199</v>
      </c>
      <c r="L4637">
        <v>13.122834703372501</v>
      </c>
      <c r="M4637">
        <v>34.598463838729501</v>
      </c>
      <c r="N4637">
        <v>3.1539888682745798</v>
      </c>
      <c r="O4637">
        <v>38.062283737024202</v>
      </c>
      <c r="P4637">
        <v>216.19256017505401</v>
      </c>
    </row>
    <row r="4638" spans="1:17" hidden="1" x14ac:dyDescent="0.3">
      <c r="A4638" t="s">
        <v>9431</v>
      </c>
      <c r="B4638" t="s">
        <v>9432</v>
      </c>
      <c r="C4638" t="str">
        <f>IFERROR(VLOOKUP(Table1[[#This Row],[Ticker]],[1]!Table1[[Symbol]:[Industry]],2,FALSE),"-")</f>
        <v>-</v>
      </c>
      <c r="E4638">
        <v>4.7641999999999998</v>
      </c>
      <c r="F4638">
        <v>8.1999999999999993</v>
      </c>
      <c r="G4638">
        <v>45.163369879117703</v>
      </c>
      <c r="H4638">
        <v>9.4284961958893607</v>
      </c>
      <c r="I4638">
        <v>7.5757052563052101</v>
      </c>
      <c r="J4638">
        <v>-1.0507150328489701</v>
      </c>
      <c r="K4638">
        <v>7.2555711073467997</v>
      </c>
      <c r="L4638">
        <v>6.3583157992891097</v>
      </c>
      <c r="M4638">
        <v>68.168583308143994</v>
      </c>
      <c r="N4638">
        <v>0.59129577221415597</v>
      </c>
      <c r="O4638">
        <v>6.0975609756097597</v>
      </c>
      <c r="P4638">
        <v>98.547215496367997</v>
      </c>
    </row>
    <row r="4639" spans="1:17" hidden="1" x14ac:dyDescent="0.3">
      <c r="A4639" t="s">
        <v>9433</v>
      </c>
      <c r="B4639" t="s">
        <v>9434</v>
      </c>
      <c r="C4639" t="str">
        <f>IFERROR(VLOOKUP(Table1[[#This Row],[Ticker]],[1]!Table1[[Symbol]:[Industry]],2,FALSE),"-")</f>
        <v>-</v>
      </c>
      <c r="D4639" t="s">
        <v>1161</v>
      </c>
      <c r="E4639">
        <v>4.7444347999999996</v>
      </c>
      <c r="F4639">
        <v>4.76</v>
      </c>
      <c r="G4639">
        <v>74.330036545784395</v>
      </c>
      <c r="H4639">
        <v>97.900939490756002</v>
      </c>
      <c r="I4639">
        <v>123.217884166849</v>
      </c>
      <c r="J4639">
        <v>19.693965818214799</v>
      </c>
      <c r="K4639">
        <v>2.7776174091064099</v>
      </c>
      <c r="L4639">
        <v>1.8886248759599999</v>
      </c>
      <c r="M4639">
        <v>99.999741147625002</v>
      </c>
      <c r="N4639">
        <v>1.06628132761345</v>
      </c>
      <c r="O4639">
        <v>0</v>
      </c>
      <c r="P4639">
        <v>145.36082474226799</v>
      </c>
    </row>
    <row r="4640" spans="1:17" hidden="1" x14ac:dyDescent="0.3">
      <c r="A4640" t="s">
        <v>9435</v>
      </c>
      <c r="B4640" t="s">
        <v>9436</v>
      </c>
      <c r="C4640" t="str">
        <f>IFERROR(VLOOKUP(Table1[[#This Row],[Ticker]],[1]!Table1[[Symbol]:[Industry]],2,FALSE),"-")</f>
        <v>-</v>
      </c>
      <c r="D4640" t="s">
        <v>100</v>
      </c>
      <c r="E4640">
        <v>4.7420999999999998</v>
      </c>
      <c r="F4640">
        <v>9.58</v>
      </c>
      <c r="G4640">
        <v>-5.9199634542155399</v>
      </c>
      <c r="H4640">
        <v>-12.8964438190034</v>
      </c>
      <c r="I4640">
        <v>-8.03211583315003</v>
      </c>
      <c r="J4640">
        <v>-4.3840483661823102</v>
      </c>
      <c r="K4640">
        <v>9.4121171433039503</v>
      </c>
      <c r="L4640">
        <v>9.6028627610995994</v>
      </c>
      <c r="M4640">
        <v>58.462736319472199</v>
      </c>
      <c r="N4640">
        <v>3.0137189647329201</v>
      </c>
      <c r="O4640">
        <v>66.910229645093906</v>
      </c>
      <c r="P4640">
        <v>36.467236467236397</v>
      </c>
      <c r="Q4640">
        <v>1.2946332232664001E-2</v>
      </c>
    </row>
    <row r="4641" spans="1:17" hidden="1" x14ac:dyDescent="0.3">
      <c r="A4641" t="s">
        <v>9437</v>
      </c>
      <c r="B4641" t="s">
        <v>9438</v>
      </c>
      <c r="C4641" t="str">
        <f>IFERROR(VLOOKUP(Table1[[#This Row],[Ticker]],[1]!Table1[[Symbol]:[Industry]],2,FALSE),"-")</f>
        <v>-</v>
      </c>
      <c r="D4641" t="s">
        <v>409</v>
      </c>
      <c r="E4641">
        <v>4.7340799999999996</v>
      </c>
      <c r="F4641">
        <v>11.38</v>
      </c>
      <c r="G4641">
        <v>22.507119879117798</v>
      </c>
      <c r="H4641">
        <v>-6.0152557001915898</v>
      </c>
      <c r="I4641">
        <v>-42.586540114672502</v>
      </c>
      <c r="J4641">
        <v>-6.0507150328489701</v>
      </c>
      <c r="K4641">
        <v>12.9159355229014</v>
      </c>
      <c r="L4641">
        <v>13.9497413260104</v>
      </c>
      <c r="M4641">
        <v>26.2481654595328</v>
      </c>
      <c r="N4641">
        <v>2.1706687437409502</v>
      </c>
      <c r="O4641">
        <v>105.360281195079</v>
      </c>
      <c r="P4641">
        <v>48.758169934640499</v>
      </c>
      <c r="Q4641">
        <v>6.4327289090548995E-2</v>
      </c>
    </row>
    <row r="4642" spans="1:17" hidden="1" x14ac:dyDescent="0.3">
      <c r="A4642" t="s">
        <v>9439</v>
      </c>
      <c r="B4642" t="s">
        <v>9440</v>
      </c>
      <c r="C4642" t="str">
        <f>IFERROR(VLOOKUP(Table1[[#This Row],[Ticker]],[1]!Table1[[Symbol]:[Industry]],2,FALSE),"-")</f>
        <v>-</v>
      </c>
      <c r="E4642">
        <v>4.6908989999999999</v>
      </c>
      <c r="F4642">
        <v>0.71</v>
      </c>
      <c r="G4642">
        <v>-24.2413920256441</v>
      </c>
      <c r="H4642">
        <v>4.5973680621846196</v>
      </c>
      <c r="I4642">
        <v>-31.4895935549632</v>
      </c>
      <c r="J4642">
        <v>-15.6848613743123</v>
      </c>
      <c r="K4642">
        <v>0.670628586564741</v>
      </c>
      <c r="L4642">
        <v>0.68562730067400002</v>
      </c>
      <c r="M4642">
        <v>49.963778587202697</v>
      </c>
      <c r="N4642">
        <v>1.7578922551320599</v>
      </c>
      <c r="O4642">
        <v>30.985915492957702</v>
      </c>
      <c r="P4642">
        <v>31.481481481481399</v>
      </c>
      <c r="Q4642">
        <v>-5.9364909940235001E-2</v>
      </c>
    </row>
    <row r="4643" spans="1:17" hidden="1" x14ac:dyDescent="0.3">
      <c r="A4643" t="s">
        <v>9441</v>
      </c>
      <c r="B4643" t="s">
        <v>9442</v>
      </c>
      <c r="C4643" t="str">
        <f>IFERROR(VLOOKUP(Table1[[#This Row],[Ticker]],[1]!Table1[[Symbol]:[Industry]],2,FALSE),"-")</f>
        <v>-</v>
      </c>
      <c r="E4643">
        <v>4.6699282000000002</v>
      </c>
      <c r="F4643">
        <v>8.5399999999999991</v>
      </c>
      <c r="G4643">
        <v>47.204530472909902</v>
      </c>
      <c r="H4643">
        <v>-14.4925210613634</v>
      </c>
      <c r="I4643">
        <v>1.54886398737561</v>
      </c>
      <c r="J4643">
        <v>-5.19869709562923</v>
      </c>
      <c r="K4643">
        <v>9.0740153139379292</v>
      </c>
      <c r="L4643">
        <v>7.7722198371540898</v>
      </c>
      <c r="M4643">
        <v>19.850886288035799</v>
      </c>
      <c r="N4643">
        <v>0.13887066766491901</v>
      </c>
      <c r="O4643">
        <v>45.081967213114702</v>
      </c>
      <c r="P4643">
        <v>127.127659574468</v>
      </c>
    </row>
    <row r="4644" spans="1:17" hidden="1" x14ac:dyDescent="0.3">
      <c r="A4644" t="s">
        <v>9443</v>
      </c>
      <c r="B4644" t="s">
        <v>9444</v>
      </c>
      <c r="C4644" t="str">
        <f>IFERROR(VLOOKUP(Table1[[#This Row],[Ticker]],[1]!Table1[[Symbol]:[Industry]],2,FALSE),"-")</f>
        <v>-</v>
      </c>
      <c r="D4644" t="s">
        <v>49</v>
      </c>
      <c r="E4644">
        <v>4.6430523939999997</v>
      </c>
      <c r="F4644">
        <v>5.54</v>
      </c>
      <c r="G4644">
        <v>-50.193124217158299</v>
      </c>
      <c r="H4644">
        <v>0.54556197853444999</v>
      </c>
      <c r="I4644">
        <v>-15.747633074529301</v>
      </c>
      <c r="J4644">
        <v>-1.0507150328489701</v>
      </c>
      <c r="K4644">
        <v>5.4525378978664101</v>
      </c>
      <c r="L4644">
        <v>5.8521491932628704</v>
      </c>
      <c r="M4644">
        <v>87.484409535086996</v>
      </c>
      <c r="N4644">
        <v>1.3048128342245899</v>
      </c>
      <c r="O4644">
        <v>32.490974729241799</v>
      </c>
      <c r="P4644">
        <v>10.8</v>
      </c>
    </row>
    <row r="4645" spans="1:17" hidden="1" x14ac:dyDescent="0.3">
      <c r="A4645" t="s">
        <v>9445</v>
      </c>
      <c r="B4645" t="s">
        <v>9446</v>
      </c>
      <c r="C4645" t="str">
        <f>IFERROR(VLOOKUP(Table1[[#This Row],[Ticker]],[1]!Table1[[Symbol]:[Industry]],2,FALSE),"-")</f>
        <v>-</v>
      </c>
      <c r="D4645" t="s">
        <v>288</v>
      </c>
      <c r="E4645">
        <v>4.6116853999999998</v>
      </c>
      <c r="F4645">
        <v>4.2699999999999996</v>
      </c>
      <c r="G4645">
        <v>168.81279516647399</v>
      </c>
      <c r="H4645">
        <v>89.031891871708396</v>
      </c>
      <c r="I4645">
        <v>134.13742439673399</v>
      </c>
      <c r="J4645">
        <v>19.720798320266699</v>
      </c>
      <c r="K4645">
        <v>2.3180353364306501</v>
      </c>
      <c r="L4645">
        <v>1.3824290156366901</v>
      </c>
      <c r="M4645">
        <v>100</v>
      </c>
      <c r="N4645">
        <v>1.3362190097484199</v>
      </c>
      <c r="O4645">
        <v>0</v>
      </c>
      <c r="P4645">
        <v>194.482758620689</v>
      </c>
      <c r="Q4645">
        <v>0.220969744316315</v>
      </c>
    </row>
    <row r="4646" spans="1:17" hidden="1" x14ac:dyDescent="0.3">
      <c r="A4646" t="s">
        <v>9447</v>
      </c>
      <c r="B4646" t="s">
        <v>9448</v>
      </c>
      <c r="C4646" t="str">
        <f>IFERROR(VLOOKUP(Table1[[#This Row],[Ticker]],[1]!Table1[[Symbol]:[Industry]],2,FALSE),"-")</f>
        <v>-</v>
      </c>
      <c r="D4646" t="s">
        <v>140</v>
      </c>
      <c r="E4646">
        <v>4.6079999999999997</v>
      </c>
      <c r="F4646">
        <v>15.36</v>
      </c>
      <c r="G4646">
        <v>101.21334526070299</v>
      </c>
      <c r="H4646">
        <v>-4.7111867550911102</v>
      </c>
      <c r="I4646">
        <v>16.628547694370098</v>
      </c>
      <c r="J4646">
        <v>-2.9399658471812198</v>
      </c>
      <c r="K4646">
        <v>16.147446202886002</v>
      </c>
      <c r="L4646">
        <v>15.086311902003899</v>
      </c>
      <c r="M4646">
        <v>59.172599560162503</v>
      </c>
      <c r="N4646">
        <v>0.79761219401911898</v>
      </c>
      <c r="O4646">
        <v>119.986979166666</v>
      </c>
      <c r="P4646">
        <v>139.25233644859799</v>
      </c>
    </row>
    <row r="4647" spans="1:17" hidden="1" x14ac:dyDescent="0.3">
      <c r="A4647" t="s">
        <v>9449</v>
      </c>
      <c r="B4647" t="s">
        <v>9450</v>
      </c>
      <c r="C4647" t="str">
        <f>IFERROR(VLOOKUP(Table1[[#This Row],[Ticker]],[1]!Table1[[Symbol]:[Industry]],2,FALSE),"-")</f>
        <v>-</v>
      </c>
      <c r="D4647" t="s">
        <v>75</v>
      </c>
      <c r="E4647">
        <v>4.59</v>
      </c>
      <c r="F4647">
        <v>2.7</v>
      </c>
      <c r="G4647">
        <v>-42.078632184865697</v>
      </c>
      <c r="H4647">
        <v>3.7243923536826</v>
      </c>
      <c r="I4647">
        <v>-8.21143933933587</v>
      </c>
      <c r="J4647">
        <v>-5.3364293185632503</v>
      </c>
      <c r="K4647">
        <v>2.54418586953541</v>
      </c>
      <c r="L4647">
        <v>2.4855901516682599</v>
      </c>
      <c r="M4647">
        <v>47.9306494334053</v>
      </c>
      <c r="N4647">
        <v>1.22479920807315</v>
      </c>
      <c r="O4647">
        <v>20.370370370370299</v>
      </c>
      <c r="P4647">
        <v>35</v>
      </c>
      <c r="Q4647">
        <v>3.8673547658141003E-2</v>
      </c>
    </row>
    <row r="4648" spans="1:17" hidden="1" x14ac:dyDescent="0.3">
      <c r="A4648" t="s">
        <v>9451</v>
      </c>
      <c r="B4648" t="s">
        <v>9452</v>
      </c>
      <c r="C4648" t="str">
        <f>IFERROR(VLOOKUP(Table1[[#This Row],[Ticker]],[1]!Table1[[Symbol]:[Industry]],2,FALSE),"-")</f>
        <v>-</v>
      </c>
      <c r="D4648" t="s">
        <v>62</v>
      </c>
      <c r="E4648">
        <v>4.52709048</v>
      </c>
      <c r="F4648">
        <v>10.199999999999999</v>
      </c>
      <c r="G4648">
        <v>44.047174648945798</v>
      </c>
      <c r="H4648">
        <v>35.140063535435601</v>
      </c>
      <c r="I4648">
        <v>35.497715474217799</v>
      </c>
      <c r="J4648">
        <v>9.1004728721186101</v>
      </c>
      <c r="K4648">
        <v>8.2948946721911092</v>
      </c>
      <c r="L4648">
        <v>7.1280066383473599</v>
      </c>
      <c r="M4648">
        <v>100</v>
      </c>
      <c r="N4648">
        <v>3.8961038961038899</v>
      </c>
      <c r="O4648">
        <v>0</v>
      </c>
      <c r="P4648">
        <v>69.717138103161403</v>
      </c>
    </row>
    <row r="4649" spans="1:17" hidden="1" x14ac:dyDescent="0.3">
      <c r="A4649" t="s">
        <v>9453</v>
      </c>
      <c r="B4649" t="s">
        <v>9454</v>
      </c>
      <c r="C4649" t="str">
        <f>IFERROR(VLOOKUP(Table1[[#This Row],[Ticker]],[1]!Table1[[Symbol]:[Industry]],2,FALSE),"-")</f>
        <v>-</v>
      </c>
      <c r="D4649" t="s">
        <v>409</v>
      </c>
      <c r="E4649">
        <v>4.5151747110000002</v>
      </c>
      <c r="F4649">
        <v>29.17</v>
      </c>
      <c r="G4649">
        <v>207.320904125693</v>
      </c>
      <c r="H4649">
        <v>16.713413459935499</v>
      </c>
      <c r="I4649">
        <v>221.725993126069</v>
      </c>
      <c r="J4649">
        <v>9.1495116388548396</v>
      </c>
      <c r="K4649">
        <v>22.762448943393998</v>
      </c>
      <c r="M4649">
        <v>100</v>
      </c>
      <c r="N4649">
        <v>4.6354373428609197</v>
      </c>
      <c r="O4649">
        <v>0</v>
      </c>
      <c r="P4649">
        <v>232.99086757990801</v>
      </c>
    </row>
    <row r="4650" spans="1:17" hidden="1" x14ac:dyDescent="0.3">
      <c r="A4650" t="s">
        <v>9455</v>
      </c>
      <c r="B4650" t="s">
        <v>9456</v>
      </c>
      <c r="C4650" t="str">
        <f>IFERROR(VLOOKUP(Table1[[#This Row],[Ticker]],[1]!Table1[[Symbol]:[Industry]],2,FALSE),"-")</f>
        <v>-</v>
      </c>
      <c r="D4650" t="s">
        <v>338</v>
      </c>
      <c r="E4650">
        <v>4.5107151999999999</v>
      </c>
      <c r="F4650">
        <v>5.68</v>
      </c>
      <c r="G4650">
        <v>-30.845255607804798</v>
      </c>
      <c r="H4650">
        <v>-6.5601631321112697</v>
      </c>
      <c r="I4650">
        <v>-27.241205814786401</v>
      </c>
      <c r="J4650">
        <v>2.9115491180944102</v>
      </c>
      <c r="K4650">
        <v>5.4767740929705999</v>
      </c>
      <c r="L4650">
        <v>5.6930259287793001</v>
      </c>
      <c r="M4650">
        <v>54.000211533790001</v>
      </c>
      <c r="N4650">
        <v>0.70988183109003999</v>
      </c>
      <c r="O4650">
        <v>29.401408450704199</v>
      </c>
      <c r="P4650">
        <v>23.210412147505401</v>
      </c>
      <c r="Q4650">
        <v>7.3827270882312002E-2</v>
      </c>
    </row>
    <row r="4651" spans="1:17" hidden="1" x14ac:dyDescent="0.3">
      <c r="A4651" t="s">
        <v>9457</v>
      </c>
      <c r="B4651" t="s">
        <v>9458</v>
      </c>
      <c r="C4651" t="str">
        <f>IFERROR(VLOOKUP(Table1[[#This Row],[Ticker]],[1]!Table1[[Symbol]:[Industry]],2,FALSE),"-")</f>
        <v>-</v>
      </c>
      <c r="D4651" t="s">
        <v>647</v>
      </c>
      <c r="E4651">
        <v>4.4980230600000004</v>
      </c>
      <c r="F4651">
        <v>13.8</v>
      </c>
      <c r="G4651">
        <v>-46.586868898341599</v>
      </c>
      <c r="I4651">
        <v>3.7351255461603099</v>
      </c>
      <c r="K4651">
        <v>17.182926074637699</v>
      </c>
      <c r="L4651">
        <v>23.662368761796301</v>
      </c>
      <c r="M4651">
        <v>89.584477983611194</v>
      </c>
      <c r="N4651">
        <v>1</v>
      </c>
      <c r="O4651">
        <v>26.449275362318801</v>
      </c>
      <c r="P4651">
        <v>15</v>
      </c>
    </row>
    <row r="4652" spans="1:17" hidden="1" x14ac:dyDescent="0.3">
      <c r="A4652" t="s">
        <v>9459</v>
      </c>
      <c r="B4652" t="s">
        <v>9460</v>
      </c>
      <c r="C4652" t="str">
        <f>IFERROR(VLOOKUP(Table1[[#This Row],[Ticker]],[1]!Table1[[Symbol]:[Industry]],2,FALSE),"-")</f>
        <v>-</v>
      </c>
      <c r="D4652" t="s">
        <v>446</v>
      </c>
      <c r="E4652">
        <v>4.4414999999999996</v>
      </c>
      <c r="F4652">
        <v>4.2300000000000004</v>
      </c>
      <c r="G4652">
        <v>132.256865814077</v>
      </c>
      <c r="H4652">
        <v>-4.5288757189098696</v>
      </c>
      <c r="I4652">
        <v>-11.2648744538396</v>
      </c>
      <c r="J4652">
        <v>14.422064336778501</v>
      </c>
      <c r="K4652">
        <v>3.7976144051201399</v>
      </c>
      <c r="L4652">
        <v>3.0830344660551301</v>
      </c>
      <c r="M4652">
        <v>78.6651767814609</v>
      </c>
      <c r="N4652">
        <v>3.3818181818181801</v>
      </c>
      <c r="O4652">
        <v>0</v>
      </c>
      <c r="P4652">
        <v>189.72602739726</v>
      </c>
    </row>
    <row r="4653" spans="1:17" hidden="1" x14ac:dyDescent="0.3">
      <c r="A4653" t="s">
        <v>9461</v>
      </c>
      <c r="B4653" t="s">
        <v>9462</v>
      </c>
      <c r="C4653" t="str">
        <f>IFERROR(VLOOKUP(Table1[[#This Row],[Ticker]],[1]!Table1[[Symbol]:[Industry]],2,FALSE),"-")</f>
        <v>-</v>
      </c>
      <c r="D4653" t="s">
        <v>21</v>
      </c>
      <c r="E4653">
        <v>4.3631279999999997</v>
      </c>
      <c r="F4653">
        <v>7.92</v>
      </c>
      <c r="G4653">
        <v>-9.8804897700050205</v>
      </c>
      <c r="H4653">
        <v>-11.4974497054691</v>
      </c>
      <c r="I4653">
        <v>-9.0713260667429196</v>
      </c>
      <c r="J4653">
        <v>-10.050715032848901</v>
      </c>
      <c r="K4653">
        <v>8.5966142452959193</v>
      </c>
      <c r="L4653">
        <v>8.3773714686628598</v>
      </c>
      <c r="M4653">
        <v>34.020749347471003</v>
      </c>
      <c r="N4653">
        <v>1.0006979414677299</v>
      </c>
      <c r="O4653">
        <v>57.828282828282802</v>
      </c>
      <c r="P4653">
        <v>29.200652528548101</v>
      </c>
      <c r="Q4653">
        <v>0.10025691505656099</v>
      </c>
    </row>
    <row r="4654" spans="1:17" hidden="1" x14ac:dyDescent="0.3">
      <c r="A4654" t="s">
        <v>9463</v>
      </c>
      <c r="B4654" t="s">
        <v>9464</v>
      </c>
      <c r="C4654" t="str">
        <f>IFERROR(VLOOKUP(Table1[[#This Row],[Ticker]],[1]!Table1[[Symbol]:[Industry]],2,FALSE),"-")</f>
        <v>-</v>
      </c>
      <c r="D4654" t="s">
        <v>557</v>
      </c>
      <c r="E4654">
        <v>4.3499999999999996</v>
      </c>
      <c r="F4654">
        <v>7.25</v>
      </c>
      <c r="G4654">
        <v>36.886090357443599</v>
      </c>
      <c r="H4654">
        <v>21.3172585731335</v>
      </c>
      <c r="I4654">
        <v>-2.5692222799266502</v>
      </c>
      <c r="J4654">
        <v>6.7495969796315203</v>
      </c>
      <c r="K4654">
        <v>5.8641599490636303</v>
      </c>
      <c r="L4654">
        <v>5.7523274985803203</v>
      </c>
      <c r="M4654">
        <v>77.987496062489797</v>
      </c>
      <c r="N4654">
        <v>4.0707418321761102</v>
      </c>
      <c r="O4654">
        <v>1.3793103448275801</v>
      </c>
      <c r="P4654">
        <v>77.696078431372499</v>
      </c>
      <c r="Q4654">
        <v>3.6334410097903003E-2</v>
      </c>
    </row>
    <row r="4655" spans="1:17" hidden="1" x14ac:dyDescent="0.3">
      <c r="A4655" t="s">
        <v>9465</v>
      </c>
      <c r="B4655" t="s">
        <v>9466</v>
      </c>
      <c r="C4655" t="str">
        <f>IFERROR(VLOOKUP(Table1[[#This Row],[Ticker]],[1]!Table1[[Symbol]:[Industry]],2,FALSE),"-")</f>
        <v>-</v>
      </c>
      <c r="D4655" t="s">
        <v>140</v>
      </c>
      <c r="E4655">
        <v>4.3448399999999996</v>
      </c>
      <c r="F4655">
        <v>7.29</v>
      </c>
      <c r="G4655">
        <v>-25.669963454215502</v>
      </c>
      <c r="H4655">
        <v>-4.77763193781536</v>
      </c>
      <c r="I4655">
        <v>-11.2648744538396</v>
      </c>
      <c r="J4655">
        <v>-1.0507150328489701</v>
      </c>
      <c r="K4655">
        <v>7.2899996156259999</v>
      </c>
      <c r="L4655">
        <v>7.2808699874098703</v>
      </c>
      <c r="M4655">
        <v>98.182515309086796</v>
      </c>
      <c r="O4655">
        <v>0</v>
      </c>
      <c r="P4655">
        <v>0</v>
      </c>
    </row>
    <row r="4656" spans="1:17" hidden="1" x14ac:dyDescent="0.3">
      <c r="A4656" t="s">
        <v>9467</v>
      </c>
      <c r="B4656" t="s">
        <v>9468</v>
      </c>
      <c r="C4656" t="str">
        <f>IFERROR(VLOOKUP(Table1[[#This Row],[Ticker]],[1]!Table1[[Symbol]:[Industry]],2,FALSE),"-")</f>
        <v>-</v>
      </c>
      <c r="D4656" t="s">
        <v>557</v>
      </c>
      <c r="E4656">
        <v>4.3212000000000002</v>
      </c>
      <c r="F4656">
        <v>22.16</v>
      </c>
      <c r="G4656">
        <v>-7.7348916074885601</v>
      </c>
      <c r="H4656">
        <v>-9.08385203350913</v>
      </c>
      <c r="I4656">
        <v>-5.2361663198683903</v>
      </c>
      <c r="J4656">
        <v>8.9492849671510193</v>
      </c>
      <c r="K4656">
        <v>21.121521780188999</v>
      </c>
      <c r="L4656">
        <v>20.851074935301199</v>
      </c>
      <c r="M4656">
        <v>59.493057940420599</v>
      </c>
      <c r="N4656">
        <v>1.22246927046188</v>
      </c>
      <c r="O4656">
        <v>25.541516245487301</v>
      </c>
      <c r="P4656">
        <v>44.364820846905502</v>
      </c>
      <c r="Q4656">
        <v>0.123772989901221</v>
      </c>
    </row>
    <row r="4657" spans="1:17" hidden="1" x14ac:dyDescent="0.3">
      <c r="A4657" t="s">
        <v>9469</v>
      </c>
      <c r="B4657" t="s">
        <v>9470</v>
      </c>
      <c r="C4657" t="str">
        <f>IFERROR(VLOOKUP(Table1[[#This Row],[Ticker]],[1]!Table1[[Symbol]:[Industry]],2,FALSE),"-")</f>
        <v>-</v>
      </c>
      <c r="D4657" t="s">
        <v>18</v>
      </c>
      <c r="E4657">
        <v>4.3136092000000001</v>
      </c>
      <c r="F4657">
        <v>12.68</v>
      </c>
      <c r="G4657">
        <v>123.936335758382</v>
      </c>
      <c r="H4657">
        <v>-4.8564341442771397</v>
      </c>
      <c r="I4657">
        <v>142.84334197902601</v>
      </c>
      <c r="J4657">
        <v>-1.12951723931075</v>
      </c>
      <c r="K4657">
        <v>11.467355838875299</v>
      </c>
      <c r="L4657">
        <v>8.1960550947989397</v>
      </c>
      <c r="M4657">
        <v>86.062649656803401</v>
      </c>
      <c r="N4657">
        <v>3.1488065007617999E-2</v>
      </c>
      <c r="O4657">
        <v>7.8864353312302293E-2</v>
      </c>
      <c r="P4657">
        <v>179.295154185022</v>
      </c>
    </row>
    <row r="4658" spans="1:17" hidden="1" x14ac:dyDescent="0.3">
      <c r="A4658" t="s">
        <v>9471</v>
      </c>
      <c r="B4658" t="s">
        <v>9472</v>
      </c>
      <c r="C4658" t="str">
        <f>IFERROR(VLOOKUP(Table1[[#This Row],[Ticker]],[1]!Table1[[Symbol]:[Industry]],2,FALSE),"-")</f>
        <v>-</v>
      </c>
      <c r="D4658" t="s">
        <v>75</v>
      </c>
      <c r="E4658">
        <v>4.2204220000000001</v>
      </c>
      <c r="F4658">
        <v>2.11</v>
      </c>
      <c r="G4658">
        <v>45.874751992938897</v>
      </c>
      <c r="H4658">
        <v>12.0701941491411</v>
      </c>
      <c r="I4658">
        <v>28.4702248839086</v>
      </c>
      <c r="J4658">
        <v>-9.5613533307213192</v>
      </c>
      <c r="K4658">
        <v>2.0543330658361598</v>
      </c>
      <c r="L4658">
        <v>1.73973067854657</v>
      </c>
      <c r="M4658">
        <v>39.912814897062297</v>
      </c>
      <c r="N4658">
        <v>1.63856483508328</v>
      </c>
      <c r="O4658">
        <v>13.2701421800947</v>
      </c>
      <c r="P4658">
        <v>134.444444444444</v>
      </c>
      <c r="Q4658">
        <v>6.4626484786393004E-2</v>
      </c>
    </row>
    <row r="4659" spans="1:17" hidden="1" x14ac:dyDescent="0.3">
      <c r="A4659" t="s">
        <v>9473</v>
      </c>
      <c r="B4659" t="s">
        <v>9474</v>
      </c>
      <c r="C4659" t="str">
        <f>IFERROR(VLOOKUP(Table1[[#This Row],[Ticker]],[1]!Table1[[Symbol]:[Industry]],2,FALSE),"-")</f>
        <v>-</v>
      </c>
      <c r="E4659">
        <v>4.2175098000000002</v>
      </c>
      <c r="F4659">
        <v>13.38</v>
      </c>
      <c r="G4659">
        <v>58.121245336993198</v>
      </c>
      <c r="H4659">
        <v>-6.8486378549751201</v>
      </c>
      <c r="I4659">
        <v>17.6368596502065</v>
      </c>
      <c r="J4659">
        <v>-9.1062705884045307</v>
      </c>
      <c r="K4659">
        <v>14.5982153833742</v>
      </c>
      <c r="L4659">
        <v>12.26410768661</v>
      </c>
      <c r="M4659">
        <v>31.7578440180264</v>
      </c>
      <c r="N4659">
        <v>0.39602478522465301</v>
      </c>
      <c r="O4659">
        <v>39.910313901345198</v>
      </c>
      <c r="P4659">
        <v>135.978835978836</v>
      </c>
      <c r="Q4659">
        <v>-2.7575066505662001E-2</v>
      </c>
    </row>
    <row r="4660" spans="1:17" hidden="1" x14ac:dyDescent="0.3">
      <c r="A4660" t="s">
        <v>9475</v>
      </c>
      <c r="B4660" t="s">
        <v>9476</v>
      </c>
      <c r="C4660" t="str">
        <f>IFERROR(VLOOKUP(Table1[[#This Row],[Ticker]],[1]!Table1[[Symbol]:[Industry]],2,FALSE),"-")</f>
        <v>-</v>
      </c>
      <c r="D4660" t="s">
        <v>557</v>
      </c>
      <c r="E4660">
        <v>4.2089999999999996</v>
      </c>
      <c r="F4660">
        <v>42.09</v>
      </c>
      <c r="G4660">
        <v>-24.125934503672699</v>
      </c>
      <c r="H4660">
        <v>-3.0263629022823499</v>
      </c>
      <c r="I4660">
        <v>8.6155015074249093</v>
      </c>
      <c r="J4660">
        <v>-1.0507150328489701</v>
      </c>
      <c r="K4660">
        <v>39.637434282621399</v>
      </c>
      <c r="L4660">
        <v>36.982466232877997</v>
      </c>
      <c r="M4660">
        <v>69.923710223891703</v>
      </c>
      <c r="N4660">
        <v>0.16291037746685899</v>
      </c>
      <c r="O4660">
        <v>43.644571157044403</v>
      </c>
      <c r="P4660">
        <v>76.552013422818803</v>
      </c>
    </row>
    <row r="4661" spans="1:17" hidden="1" x14ac:dyDescent="0.3">
      <c r="A4661" t="s">
        <v>9477</v>
      </c>
      <c r="B4661" t="s">
        <v>9478</v>
      </c>
      <c r="C4661" t="str">
        <f>IFERROR(VLOOKUP(Table1[[#This Row],[Ticker]],[1]!Table1[[Symbol]:[Industry]],2,FALSE),"-")</f>
        <v>-</v>
      </c>
      <c r="D4661" t="s">
        <v>647</v>
      </c>
      <c r="E4661">
        <v>4.2039106500000001</v>
      </c>
      <c r="F4661">
        <v>4.67</v>
      </c>
      <c r="G4661">
        <v>-1.13663012088221</v>
      </c>
      <c r="H4661">
        <v>-3.2657528881393301</v>
      </c>
      <c r="I4661">
        <v>-22.985101296939799</v>
      </c>
      <c r="J4661">
        <v>-1.2630292579020499</v>
      </c>
      <c r="K4661">
        <v>4.5832310958684204</v>
      </c>
      <c r="L4661">
        <v>4.5013738725266199</v>
      </c>
      <c r="M4661">
        <v>48.6538906336163</v>
      </c>
      <c r="N4661">
        <v>1.10971844604426</v>
      </c>
      <c r="O4661">
        <v>28.4796573875802</v>
      </c>
      <c r="P4661">
        <v>52.614379084967297</v>
      </c>
      <c r="Q4661">
        <v>3.3227591853188E-2</v>
      </c>
    </row>
    <row r="4662" spans="1:17" hidden="1" x14ac:dyDescent="0.3">
      <c r="A4662" t="s">
        <v>9479</v>
      </c>
      <c r="B4662" t="s">
        <v>9480</v>
      </c>
      <c r="C4662" t="str">
        <f>IFERROR(VLOOKUP(Table1[[#This Row],[Ticker]],[1]!Table1[[Symbol]:[Industry]],2,FALSE),"-")</f>
        <v>-</v>
      </c>
      <c r="D4662" t="s">
        <v>130</v>
      </c>
      <c r="E4662">
        <v>4.1536581659999996</v>
      </c>
      <c r="F4662">
        <v>9.3800000000000008</v>
      </c>
      <c r="G4662">
        <v>-25.456288240540299</v>
      </c>
      <c r="H4662">
        <v>0.14406828589829601</v>
      </c>
      <c r="I4662">
        <v>-6.3431742301260297</v>
      </c>
      <c r="J4662">
        <v>3.8709851908646802</v>
      </c>
      <c r="K4662">
        <v>8.9738718750609294</v>
      </c>
      <c r="L4662">
        <v>8.9842716231165394</v>
      </c>
      <c r="M4662">
        <v>99.999999999999901</v>
      </c>
      <c r="N4662">
        <v>5.4545454545454497</v>
      </c>
      <c r="O4662">
        <v>0</v>
      </c>
      <c r="P4662">
        <v>4.9217002237136498</v>
      </c>
    </row>
    <row r="4663" spans="1:17" hidden="1" x14ac:dyDescent="0.3">
      <c r="A4663" t="s">
        <v>9481</v>
      </c>
      <c r="B4663" t="s">
        <v>9482</v>
      </c>
      <c r="C4663" t="str">
        <f>IFERROR(VLOOKUP(Table1[[#This Row],[Ticker]],[1]!Table1[[Symbol]:[Industry]],2,FALSE),"-")</f>
        <v>-</v>
      </c>
      <c r="D4663" t="s">
        <v>1161</v>
      </c>
      <c r="E4663">
        <v>4.1414172349999996</v>
      </c>
      <c r="F4663">
        <v>4.79</v>
      </c>
      <c r="G4663">
        <v>32.9393080689632</v>
      </c>
      <c r="H4663">
        <v>-16.2167463289592</v>
      </c>
      <c r="I4663">
        <v>-22.231417204768999</v>
      </c>
      <c r="J4663">
        <v>-3.8847231300149798</v>
      </c>
      <c r="K4663">
        <v>5.2729808983293696</v>
      </c>
      <c r="L4663">
        <v>5.2103575323111597</v>
      </c>
      <c r="M4663">
        <v>32.1131986458226</v>
      </c>
      <c r="N4663">
        <v>0.98387447118815796</v>
      </c>
      <c r="O4663">
        <v>56.576200417536498</v>
      </c>
      <c r="P4663">
        <v>119.72477064220099</v>
      </c>
      <c r="Q4663">
        <v>-9.1475364695668998E-2</v>
      </c>
    </row>
    <row r="4664" spans="1:17" hidden="1" x14ac:dyDescent="0.3">
      <c r="A4664" t="s">
        <v>9483</v>
      </c>
      <c r="B4664" t="s">
        <v>9484</v>
      </c>
      <c r="C4664" t="str">
        <f>IFERROR(VLOOKUP(Table1[[#This Row],[Ticker]],[1]!Table1[[Symbol]:[Industry]],2,FALSE),"-")</f>
        <v>-</v>
      </c>
      <c r="D4664" t="s">
        <v>21</v>
      </c>
      <c r="E4664">
        <v>4.1358600000000001</v>
      </c>
      <c r="F4664">
        <v>10.35</v>
      </c>
      <c r="G4664">
        <v>-41.864295438021202</v>
      </c>
      <c r="H4664">
        <v>-27.0079526375238</v>
      </c>
      <c r="I4664">
        <v>-45.003670868692403</v>
      </c>
      <c r="J4664">
        <v>-19.225561658615799</v>
      </c>
      <c r="K4664">
        <v>11.517998990944401</v>
      </c>
      <c r="L4664">
        <v>10.5001294936596</v>
      </c>
      <c r="M4664">
        <v>2.2272107629349902</v>
      </c>
      <c r="N4664">
        <v>1.8079047619047599</v>
      </c>
      <c r="O4664">
        <v>50.917874396135197</v>
      </c>
      <c r="P4664">
        <v>47.857142857142797</v>
      </c>
      <c r="Q4664">
        <v>0.15136949453474899</v>
      </c>
    </row>
    <row r="4665" spans="1:17" hidden="1" x14ac:dyDescent="0.3">
      <c r="A4665" t="s">
        <v>9485</v>
      </c>
      <c r="B4665" t="s">
        <v>9486</v>
      </c>
      <c r="C4665" t="str">
        <f>IFERROR(VLOOKUP(Table1[[#This Row],[Ticker]],[1]!Table1[[Symbol]:[Industry]],2,FALSE),"-")</f>
        <v>-</v>
      </c>
      <c r="E4665">
        <v>4.1328140360000001</v>
      </c>
      <c r="F4665">
        <v>4.42</v>
      </c>
      <c r="G4665">
        <v>-72.416951406022704</v>
      </c>
      <c r="H4665">
        <v>-11.133564141205101</v>
      </c>
      <c r="I4665">
        <v>-44.396493213295003</v>
      </c>
      <c r="J4665">
        <v>-1.0507150328489701</v>
      </c>
      <c r="K4665">
        <v>4.9906375064562596</v>
      </c>
      <c r="L4665">
        <v>6.2469533475994501</v>
      </c>
      <c r="M4665">
        <v>9.6645012404999995E-5</v>
      </c>
      <c r="N4665">
        <v>0.38961038961038902</v>
      </c>
      <c r="O4665">
        <v>87.782805429864197</v>
      </c>
      <c r="P4665">
        <v>16.315789473684202</v>
      </c>
    </row>
    <row r="4666" spans="1:17" hidden="1" x14ac:dyDescent="0.3">
      <c r="A4666" t="s">
        <v>9487</v>
      </c>
      <c r="B4666" t="s">
        <v>9488</v>
      </c>
      <c r="C4666" t="str">
        <f>IFERROR(VLOOKUP(Table1[[#This Row],[Ticker]],[1]!Table1[[Symbol]:[Industry]],2,FALSE),"-")</f>
        <v>-</v>
      </c>
      <c r="D4666" t="s">
        <v>233</v>
      </c>
      <c r="E4666">
        <v>4.1252041000000004</v>
      </c>
      <c r="F4666">
        <v>10.81</v>
      </c>
      <c r="G4666">
        <v>23.023296518274101</v>
      </c>
      <c r="H4666">
        <v>-4.9714303874277599</v>
      </c>
      <c r="I4666">
        <v>7.2658273005462801</v>
      </c>
      <c r="J4666">
        <v>-17.9861989038167</v>
      </c>
      <c r="K4666">
        <v>11.079655897899499</v>
      </c>
      <c r="L4666">
        <v>10.637809473414</v>
      </c>
      <c r="M4666">
        <v>40.974116337856799</v>
      </c>
      <c r="N4666">
        <v>2.1177239015619702</v>
      </c>
      <c r="O4666">
        <v>80.9435707678075</v>
      </c>
      <c r="P4666">
        <v>96.545454545454504</v>
      </c>
      <c r="Q4666">
        <v>3.3414937001925001E-2</v>
      </c>
    </row>
    <row r="4667" spans="1:17" hidden="1" x14ac:dyDescent="0.3">
      <c r="A4667" t="s">
        <v>9489</v>
      </c>
      <c r="B4667" t="s">
        <v>9490</v>
      </c>
      <c r="C4667" t="str">
        <f>IFERROR(VLOOKUP(Table1[[#This Row],[Ticker]],[1]!Table1[[Symbol]:[Industry]],2,FALSE),"-")</f>
        <v>-</v>
      </c>
      <c r="D4667" t="s">
        <v>46</v>
      </c>
      <c r="E4667">
        <v>4.1236800000000002</v>
      </c>
      <c r="F4667">
        <v>1.76</v>
      </c>
      <c r="G4667">
        <v>-2.5930403772924602</v>
      </c>
      <c r="H4667">
        <v>23.041916934364998</v>
      </c>
      <c r="I4667">
        <v>-33.731834806262597</v>
      </c>
      <c r="J4667">
        <v>5.1992849671510104</v>
      </c>
      <c r="K4667">
        <v>1.4872244371329699</v>
      </c>
      <c r="L4667">
        <v>1.57126304086409</v>
      </c>
      <c r="M4667">
        <v>80.725868403958501</v>
      </c>
      <c r="N4667">
        <v>1.2030332064698199</v>
      </c>
      <c r="O4667">
        <v>28.977272727272702</v>
      </c>
      <c r="P4667">
        <v>54.385964912280699</v>
      </c>
      <c r="Q4667">
        <v>-1.0285971799379E-2</v>
      </c>
    </row>
    <row r="4668" spans="1:17" hidden="1" x14ac:dyDescent="0.3">
      <c r="A4668" t="s">
        <v>9491</v>
      </c>
      <c r="B4668" t="s">
        <v>9492</v>
      </c>
      <c r="C4668" t="str">
        <f>IFERROR(VLOOKUP(Table1[[#This Row],[Ticker]],[1]!Table1[[Symbol]:[Industry]],2,FALSE),"-")</f>
        <v>-</v>
      </c>
      <c r="D4668" t="s">
        <v>46</v>
      </c>
      <c r="E4668">
        <v>4.1235359549999897</v>
      </c>
      <c r="F4668">
        <v>11.55</v>
      </c>
      <c r="G4668">
        <v>70.092748410191206</v>
      </c>
      <c r="H4668">
        <v>-5.1224595240222497</v>
      </c>
      <c r="I4668">
        <v>-12.9670021134141</v>
      </c>
      <c r="J4668">
        <v>-1.8232472216901701</v>
      </c>
      <c r="K4668">
        <v>11.154272377537501</v>
      </c>
      <c r="L4668">
        <v>10.9871496716996</v>
      </c>
      <c r="M4668">
        <v>57.163993890511897</v>
      </c>
      <c r="N4668">
        <v>0.55209477483131897</v>
      </c>
      <c r="O4668">
        <v>29.2640692640692</v>
      </c>
      <c r="P4668">
        <v>110</v>
      </c>
      <c r="Q4668">
        <v>1.0739086591870001E-3</v>
      </c>
    </row>
    <row r="4669" spans="1:17" hidden="1" x14ac:dyDescent="0.3">
      <c r="A4669" t="s">
        <v>9493</v>
      </c>
      <c r="B4669" t="s">
        <v>9494</v>
      </c>
      <c r="C4669" t="str">
        <f>IFERROR(VLOOKUP(Table1[[#This Row],[Ticker]],[1]!Table1[[Symbol]:[Industry]],2,FALSE),"-")</f>
        <v>-</v>
      </c>
      <c r="D4669" t="s">
        <v>476</v>
      </c>
      <c r="E4669">
        <v>4.109443884</v>
      </c>
      <c r="F4669">
        <v>1.26</v>
      </c>
      <c r="G4669">
        <v>0.33003654578445202</v>
      </c>
      <c r="H4669">
        <v>-13.9974900938437</v>
      </c>
      <c r="I4669">
        <v>14.735125546160299</v>
      </c>
      <c r="J4669">
        <v>-4.8101135290895796</v>
      </c>
      <c r="K4669">
        <v>1.1650015758551799</v>
      </c>
      <c r="L4669">
        <v>1.01666377074688</v>
      </c>
      <c r="M4669">
        <v>4.7504505136505601</v>
      </c>
      <c r="N4669">
        <v>1.18772218887171</v>
      </c>
      <c r="O4669">
        <v>17.460317460317398</v>
      </c>
      <c r="P4669">
        <v>68</v>
      </c>
      <c r="Q4669">
        <v>-3.5146790236213997E-2</v>
      </c>
    </row>
    <row r="4670" spans="1:17" hidden="1" x14ac:dyDescent="0.3">
      <c r="A4670" t="s">
        <v>9495</v>
      </c>
      <c r="B4670" t="s">
        <v>9496</v>
      </c>
      <c r="C4670" t="str">
        <f>IFERROR(VLOOKUP(Table1[[#This Row],[Ticker]],[1]!Table1[[Symbol]:[Industry]],2,FALSE),"-")</f>
        <v>-</v>
      </c>
      <c r="D4670" t="s">
        <v>944</v>
      </c>
      <c r="E4670">
        <v>4.0850580599999997</v>
      </c>
      <c r="F4670">
        <v>4.1399999999999997</v>
      </c>
      <c r="G4670">
        <v>28.2333822706915</v>
      </c>
      <c r="H4670">
        <v>53.058188957707003</v>
      </c>
      <c r="I4670">
        <v>14.189671000705699</v>
      </c>
      <c r="J4670">
        <v>-5.5653877190792098</v>
      </c>
      <c r="K4670">
        <v>3.4897011885279201</v>
      </c>
      <c r="L4670">
        <v>3.1780923008725601</v>
      </c>
      <c r="M4670">
        <v>50.176607308450201</v>
      </c>
      <c r="N4670">
        <v>1.4639091919566101</v>
      </c>
      <c r="O4670">
        <v>18.3574879227053</v>
      </c>
      <c r="P4670">
        <v>79.220779220779207</v>
      </c>
      <c r="Q4670">
        <v>2.7571103406104001E-2</v>
      </c>
    </row>
    <row r="4671" spans="1:17" hidden="1" x14ac:dyDescent="0.3">
      <c r="A4671" t="s">
        <v>9497</v>
      </c>
      <c r="B4671" t="s">
        <v>9498</v>
      </c>
      <c r="C4671" t="str">
        <f>IFERROR(VLOOKUP(Table1[[#This Row],[Ticker]],[1]!Table1[[Symbol]:[Industry]],2,FALSE),"-")</f>
        <v>-</v>
      </c>
      <c r="D4671" t="s">
        <v>422</v>
      </c>
      <c r="E4671">
        <v>4.0333712999999998</v>
      </c>
      <c r="F4671">
        <v>9.31</v>
      </c>
      <c r="G4671">
        <v>8.6734708892188106</v>
      </c>
      <c r="H4671">
        <v>-4.77763193781536</v>
      </c>
      <c r="I4671">
        <v>-11.2648744538396</v>
      </c>
      <c r="J4671">
        <v>-1.0507150328489701</v>
      </c>
      <c r="K4671">
        <v>9.3025399440782994</v>
      </c>
      <c r="L4671">
        <v>8.8546899600014903</v>
      </c>
      <c r="M4671">
        <v>99.999999983441796</v>
      </c>
      <c r="O4671">
        <v>0</v>
      </c>
      <c r="P4671">
        <v>34.343434343434303</v>
      </c>
    </row>
    <row r="4672" spans="1:17" hidden="1" x14ac:dyDescent="0.3">
      <c r="A4672" t="s">
        <v>9499</v>
      </c>
      <c r="B4672" t="s">
        <v>9500</v>
      </c>
      <c r="C4672" t="str">
        <f>IFERROR(VLOOKUP(Table1[[#This Row],[Ticker]],[1]!Table1[[Symbol]:[Industry]],2,FALSE),"-")</f>
        <v>-</v>
      </c>
      <c r="D4672" t="s">
        <v>409</v>
      </c>
      <c r="E4672">
        <v>3.9905255999999998</v>
      </c>
      <c r="F4672">
        <v>7.99</v>
      </c>
      <c r="G4672">
        <v>7.4967032124511199</v>
      </c>
      <c r="H4672">
        <v>20.6540792081814</v>
      </c>
      <c r="I4672">
        <v>16.7799973410321</v>
      </c>
      <c r="J4672">
        <v>6.9222579401239903</v>
      </c>
      <c r="K4672">
        <v>7.0225427038944499</v>
      </c>
      <c r="L4672">
        <v>6.4599933767434097</v>
      </c>
      <c r="M4672">
        <v>72.113898973394896</v>
      </c>
      <c r="N4672">
        <v>1.9117168011295</v>
      </c>
      <c r="O4672">
        <v>0</v>
      </c>
      <c r="P4672">
        <v>74.074074074074005</v>
      </c>
      <c r="Q4672">
        <v>6.3397950555670005E-2</v>
      </c>
    </row>
    <row r="4673" spans="1:17" hidden="1" x14ac:dyDescent="0.3">
      <c r="A4673" t="s">
        <v>9501</v>
      </c>
      <c r="B4673" t="s">
        <v>9502</v>
      </c>
      <c r="C4673" t="str">
        <f>IFERROR(VLOOKUP(Table1[[#This Row],[Ticker]],[1]!Table1[[Symbol]:[Industry]],2,FALSE),"-")</f>
        <v>-</v>
      </c>
      <c r="E4673">
        <v>3.9706039999999998</v>
      </c>
      <c r="F4673">
        <v>45.1</v>
      </c>
      <c r="G4673">
        <v>32.5756505808721</v>
      </c>
      <c r="H4673">
        <v>-5.6349632194157104</v>
      </c>
      <c r="I4673">
        <v>46.980739581248002</v>
      </c>
      <c r="J4673">
        <v>1.44928496715102</v>
      </c>
      <c r="K4673">
        <v>43.502395708960997</v>
      </c>
      <c r="L4673">
        <v>37.139612659906597</v>
      </c>
      <c r="M4673">
        <v>50.127975425573403</v>
      </c>
      <c r="N4673">
        <v>1.54040404040404</v>
      </c>
      <c r="O4673">
        <v>0.86474501108646495</v>
      </c>
      <c r="P4673">
        <v>75.828460038986293</v>
      </c>
    </row>
    <row r="4674" spans="1:17" hidden="1" x14ac:dyDescent="0.3">
      <c r="A4674" t="s">
        <v>9503</v>
      </c>
      <c r="B4674" t="s">
        <v>9504</v>
      </c>
      <c r="C4674" t="str">
        <f>IFERROR(VLOOKUP(Table1[[#This Row],[Ticker]],[1]!Table1[[Symbol]:[Industry]],2,FALSE),"-")</f>
        <v>-</v>
      </c>
      <c r="E4674">
        <v>3.9627064000000001</v>
      </c>
      <c r="F4674">
        <v>4.88</v>
      </c>
      <c r="G4674">
        <v>-45.931401362712201</v>
      </c>
      <c r="H4674">
        <v>-3.72941390846524</v>
      </c>
      <c r="I4674">
        <v>-28.553010047059999</v>
      </c>
      <c r="J4674">
        <v>2.1612764018405302</v>
      </c>
      <c r="K4674">
        <v>4.9925622280364896</v>
      </c>
      <c r="L4674">
        <v>5.4221077580556303</v>
      </c>
      <c r="M4674">
        <v>50.8252843468834</v>
      </c>
      <c r="N4674">
        <v>0.55335246084823297</v>
      </c>
      <c r="O4674">
        <v>62.9098360655737</v>
      </c>
      <c r="P4674">
        <v>14.823529411764699</v>
      </c>
      <c r="Q4674">
        <v>-2.5652966712849001E-2</v>
      </c>
    </row>
    <row r="4675" spans="1:17" hidden="1" x14ac:dyDescent="0.3">
      <c r="A4675" t="s">
        <v>9505</v>
      </c>
      <c r="B4675" t="s">
        <v>9506</v>
      </c>
      <c r="C4675" t="str">
        <f>IFERROR(VLOOKUP(Table1[[#This Row],[Ticker]],[1]!Table1[[Symbol]:[Industry]],2,FALSE),"-")</f>
        <v>-</v>
      </c>
      <c r="D4675" t="s">
        <v>75</v>
      </c>
      <c r="E4675">
        <v>3.9190526700000001</v>
      </c>
      <c r="F4675">
        <v>9.01</v>
      </c>
      <c r="G4675">
        <v>131.75860797435499</v>
      </c>
      <c r="H4675">
        <v>-14.9299162017747</v>
      </c>
      <c r="I4675">
        <v>5.90027509102375</v>
      </c>
      <c r="J4675">
        <v>3.0669320259745398</v>
      </c>
      <c r="K4675">
        <v>8.7559811074829703</v>
      </c>
      <c r="L4675">
        <v>7.5741049196071897</v>
      </c>
      <c r="M4675">
        <v>66.8758406598851</v>
      </c>
      <c r="N4675">
        <v>1.8805261559309301</v>
      </c>
      <c r="O4675">
        <v>39.622641509433898</v>
      </c>
      <c r="P4675">
        <v>181.56249999999901</v>
      </c>
      <c r="Q4675">
        <v>9.7177120096906003E-2</v>
      </c>
    </row>
    <row r="4676" spans="1:17" hidden="1" x14ac:dyDescent="0.3">
      <c r="A4676" t="s">
        <v>9507</v>
      </c>
      <c r="B4676" t="s">
        <v>9508</v>
      </c>
      <c r="C4676" t="str">
        <f>IFERROR(VLOOKUP(Table1[[#This Row],[Ticker]],[1]!Table1[[Symbol]:[Industry]],2,FALSE),"-")</f>
        <v>-</v>
      </c>
      <c r="E4676">
        <v>3.9089946000000002</v>
      </c>
      <c r="F4676">
        <v>13.02</v>
      </c>
      <c r="G4676">
        <v>-1.4333222328415101</v>
      </c>
      <c r="H4676">
        <v>-21.444298604482</v>
      </c>
      <c r="I4676">
        <v>-33.254089552701302</v>
      </c>
      <c r="J4676">
        <v>-9.5252913040354201</v>
      </c>
      <c r="K4676">
        <v>14.886347006765</v>
      </c>
      <c r="L4676">
        <v>14.7420733448819</v>
      </c>
      <c r="M4676">
        <v>23.032466494006599</v>
      </c>
      <c r="N4676">
        <v>1.85556499575191</v>
      </c>
      <c r="O4676">
        <v>60.138248847926199</v>
      </c>
      <c r="P4676">
        <v>37.341772151898702</v>
      </c>
      <c r="Q4676">
        <v>5.3053007024998003E-2</v>
      </c>
    </row>
    <row r="4677" spans="1:17" hidden="1" x14ac:dyDescent="0.3">
      <c r="A4677" t="s">
        <v>9509</v>
      </c>
      <c r="B4677" t="s">
        <v>9510</v>
      </c>
      <c r="C4677" t="str">
        <f>IFERROR(VLOOKUP(Table1[[#This Row],[Ticker]],[1]!Table1[[Symbol]:[Industry]],2,FALSE),"-")</f>
        <v>-</v>
      </c>
      <c r="D4677" t="s">
        <v>308</v>
      </c>
      <c r="E4677">
        <v>3.901932</v>
      </c>
      <c r="F4677">
        <v>3</v>
      </c>
      <c r="K4677">
        <v>3.13914626791387</v>
      </c>
      <c r="L4677">
        <v>4.4077132628643598</v>
      </c>
      <c r="M4677">
        <v>99.841790054050605</v>
      </c>
      <c r="N4677">
        <v>1</v>
      </c>
    </row>
    <row r="4678" spans="1:17" hidden="1" x14ac:dyDescent="0.3">
      <c r="A4678" t="s">
        <v>9511</v>
      </c>
      <c r="B4678" t="s">
        <v>9512</v>
      </c>
      <c r="C4678" t="str">
        <f>IFERROR(VLOOKUP(Table1[[#This Row],[Ticker]],[1]!Table1[[Symbol]:[Industry]],2,FALSE),"-")</f>
        <v>-</v>
      </c>
      <c r="D4678" t="s">
        <v>713</v>
      </c>
      <c r="E4678">
        <v>3.8994098080000001</v>
      </c>
      <c r="F4678">
        <v>551.16</v>
      </c>
      <c r="G4678">
        <v>1.4748380406286099</v>
      </c>
      <c r="H4678">
        <v>4.00466602809996</v>
      </c>
      <c r="I4678">
        <v>-1.47860670091656</v>
      </c>
      <c r="J4678">
        <v>2.0475358045160998</v>
      </c>
      <c r="K4678">
        <v>512.40379754070705</v>
      </c>
      <c r="L4678">
        <v>484.876803109197</v>
      </c>
      <c r="M4678">
        <v>60.046073572563003</v>
      </c>
      <c r="N4678">
        <v>1.07122314119526</v>
      </c>
      <c r="O4678">
        <v>0.52434864649102397</v>
      </c>
      <c r="P4678">
        <v>31.022678647839001</v>
      </c>
      <c r="Q4678">
        <v>2.4635765917062999E-2</v>
      </c>
    </row>
    <row r="4679" spans="1:17" hidden="1" x14ac:dyDescent="0.3">
      <c r="A4679" t="s">
        <v>9513</v>
      </c>
      <c r="B4679" t="s">
        <v>9514</v>
      </c>
      <c r="C4679" t="str">
        <f>IFERROR(VLOOKUP(Table1[[#This Row],[Ticker]],[1]!Table1[[Symbol]:[Industry]],2,FALSE),"-")</f>
        <v>-</v>
      </c>
      <c r="D4679" t="s">
        <v>647</v>
      </c>
      <c r="E4679">
        <v>3.8820000000000001</v>
      </c>
      <c r="F4679">
        <v>60</v>
      </c>
      <c r="G4679">
        <v>81.155269224171207</v>
      </c>
      <c r="H4679">
        <v>-3.3406074238677701</v>
      </c>
      <c r="I4679">
        <v>4.0310517567675301</v>
      </c>
      <c r="J4679">
        <v>-1.0507150328489701</v>
      </c>
      <c r="K4679">
        <v>51.370472352736499</v>
      </c>
      <c r="L4679">
        <v>41.209469257831898</v>
      </c>
      <c r="M4679">
        <v>99.566328599164194</v>
      </c>
      <c r="N4679">
        <v>0.73626587920659603</v>
      </c>
      <c r="O4679">
        <v>0</v>
      </c>
      <c r="P4679">
        <v>121.40221402214</v>
      </c>
      <c r="Q4679">
        <v>0.12968211900309301</v>
      </c>
    </row>
    <row r="4680" spans="1:17" hidden="1" x14ac:dyDescent="0.3">
      <c r="A4680" t="s">
        <v>9515</v>
      </c>
      <c r="B4680" t="s">
        <v>9516</v>
      </c>
      <c r="C4680" t="str">
        <f>IFERROR(VLOOKUP(Table1[[#This Row],[Ticker]],[1]!Table1[[Symbol]:[Industry]],2,FALSE),"-")</f>
        <v>-</v>
      </c>
      <c r="D4680" t="s">
        <v>557</v>
      </c>
      <c r="E4680">
        <v>3.87</v>
      </c>
      <c r="F4680">
        <v>3.87</v>
      </c>
      <c r="G4680">
        <v>73.814572628258702</v>
      </c>
      <c r="H4680">
        <v>2.7223680621846298</v>
      </c>
      <c r="I4680">
        <v>24.5245992303708</v>
      </c>
      <c r="J4680">
        <v>-4.54198685329784</v>
      </c>
      <c r="K4680">
        <v>3.6348677045199298</v>
      </c>
      <c r="L4680">
        <v>2.98990651234105</v>
      </c>
      <c r="M4680">
        <v>50.790585785526297</v>
      </c>
      <c r="N4680">
        <v>1.1800573510333201</v>
      </c>
      <c r="O4680">
        <v>6.4599483204134298</v>
      </c>
      <c r="P4680">
        <v>151.29870129870099</v>
      </c>
      <c r="Q4680">
        <v>9.0959441338754998E-2</v>
      </c>
    </row>
    <row r="4681" spans="1:17" hidden="1" x14ac:dyDescent="0.3">
      <c r="A4681" t="s">
        <v>9517</v>
      </c>
      <c r="B4681" t="s">
        <v>9518</v>
      </c>
      <c r="C4681" t="str">
        <f>IFERROR(VLOOKUP(Table1[[#This Row],[Ticker]],[1]!Table1[[Symbol]:[Industry]],2,FALSE),"-")</f>
        <v>-</v>
      </c>
      <c r="D4681" t="s">
        <v>476</v>
      </c>
      <c r="E4681">
        <v>3.8615135999999999</v>
      </c>
      <c r="F4681">
        <v>11.76</v>
      </c>
      <c r="G4681">
        <v>-13.2416651750568</v>
      </c>
      <c r="H4681">
        <v>19.666812506629</v>
      </c>
      <c r="I4681">
        <v>-25.425458395445499</v>
      </c>
      <c r="J4681">
        <v>20.161406179272198</v>
      </c>
      <c r="K4681">
        <v>9.9074453789741295</v>
      </c>
      <c r="L4681">
        <v>10.089788342384001</v>
      </c>
      <c r="M4681">
        <v>86.474058233514896</v>
      </c>
      <c r="N4681">
        <v>1.71009446762755</v>
      </c>
      <c r="O4681">
        <v>16.496598639455701</v>
      </c>
      <c r="P4681">
        <v>61.760660247592803</v>
      </c>
      <c r="Q4681">
        <v>0.15896795975267</v>
      </c>
    </row>
    <row r="4682" spans="1:17" hidden="1" x14ac:dyDescent="0.3">
      <c r="A4682" t="s">
        <v>9519</v>
      </c>
      <c r="B4682" t="s">
        <v>9520</v>
      </c>
      <c r="C4682" t="str">
        <f>IFERROR(VLOOKUP(Table1[[#This Row],[Ticker]],[1]!Table1[[Symbol]:[Industry]],2,FALSE),"-")</f>
        <v>-</v>
      </c>
      <c r="D4682" t="s">
        <v>130</v>
      </c>
      <c r="E4682">
        <v>3.8550064000000002</v>
      </c>
      <c r="F4682">
        <v>7.84</v>
      </c>
      <c r="G4682">
        <v>-2.0106574605246901</v>
      </c>
      <c r="H4682">
        <v>-0.30608722236820801</v>
      </c>
      <c r="I4682">
        <v>-20.313598351751502</v>
      </c>
      <c r="J4682">
        <v>1.06849026516426</v>
      </c>
      <c r="K4682">
        <v>7.7283360427064904</v>
      </c>
      <c r="L4682">
        <v>7.6684732008222802</v>
      </c>
      <c r="M4682">
        <v>50.007031916778701</v>
      </c>
      <c r="N4682">
        <v>0.90427643659245105</v>
      </c>
      <c r="O4682">
        <v>45.153061224489797</v>
      </c>
      <c r="P4682">
        <v>23.659305993690801</v>
      </c>
      <c r="Q4682">
        <v>4.4957663439645003E-2</v>
      </c>
    </row>
    <row r="4683" spans="1:17" hidden="1" x14ac:dyDescent="0.3">
      <c r="A4683" t="s">
        <v>9521</v>
      </c>
      <c r="B4683" t="s">
        <v>9522</v>
      </c>
      <c r="C4683" t="str">
        <f>IFERROR(VLOOKUP(Table1[[#This Row],[Ticker]],[1]!Table1[[Symbol]:[Industry]],2,FALSE),"-")</f>
        <v>-</v>
      </c>
      <c r="D4683" t="s">
        <v>62</v>
      </c>
      <c r="E4683">
        <v>3.8263536</v>
      </c>
      <c r="F4683">
        <v>11.04</v>
      </c>
      <c r="G4683">
        <v>50.406591569707899</v>
      </c>
      <c r="H4683">
        <v>0.367999130145793</v>
      </c>
      <c r="I4683">
        <v>43.791305321441101</v>
      </c>
      <c r="J4683">
        <v>-10.800715032848901</v>
      </c>
      <c r="K4683">
        <v>10.9305710362498</v>
      </c>
      <c r="L4683">
        <v>12.468153734604201</v>
      </c>
      <c r="M4683">
        <v>43.434492042809403</v>
      </c>
      <c r="N4683">
        <v>0.63438390246971199</v>
      </c>
      <c r="O4683">
        <v>14.130434782608599</v>
      </c>
      <c r="P4683">
        <v>88.074957410562106</v>
      </c>
      <c r="Q4683">
        <v>1.2531032675089E-2</v>
      </c>
    </row>
    <row r="4684" spans="1:17" hidden="1" x14ac:dyDescent="0.3">
      <c r="A4684" t="s">
        <v>9523</v>
      </c>
      <c r="B4684" t="s">
        <v>9524</v>
      </c>
      <c r="C4684" t="str">
        <f>IFERROR(VLOOKUP(Table1[[#This Row],[Ticker]],[1]!Table1[[Symbol]:[Industry]],2,FALSE),"-")</f>
        <v>-</v>
      </c>
      <c r="D4684" t="s">
        <v>647</v>
      </c>
      <c r="E4684">
        <v>3.79381656499999</v>
      </c>
      <c r="F4684">
        <v>24.47</v>
      </c>
      <c r="G4684">
        <v>17.513184585573701</v>
      </c>
      <c r="H4684">
        <v>-4.77763193781536</v>
      </c>
      <c r="I4684">
        <v>-33.803652548173297</v>
      </c>
      <c r="J4684">
        <v>-1.0507150328489701</v>
      </c>
      <c r="K4684">
        <v>24.700127487676699</v>
      </c>
      <c r="M4684">
        <v>3.4941471230000001E-6</v>
      </c>
      <c r="N4684">
        <v>0</v>
      </c>
      <c r="O4684">
        <v>44.748671843073097</v>
      </c>
      <c r="P4684">
        <v>43.183148039789302</v>
      </c>
    </row>
    <row r="4685" spans="1:17" hidden="1" x14ac:dyDescent="0.3">
      <c r="A4685" t="s">
        <v>9525</v>
      </c>
      <c r="B4685" t="s">
        <v>9526</v>
      </c>
      <c r="C4685" t="str">
        <f>IFERROR(VLOOKUP(Table1[[#This Row],[Ticker]],[1]!Table1[[Symbol]:[Industry]],2,FALSE),"-")</f>
        <v>-</v>
      </c>
      <c r="D4685" t="s">
        <v>1391</v>
      </c>
      <c r="E4685">
        <v>3.7883459249999998</v>
      </c>
      <c r="F4685">
        <v>8.19</v>
      </c>
      <c r="G4685">
        <v>56.330036545784402</v>
      </c>
      <c r="H4685">
        <v>-0.68333913384514</v>
      </c>
      <c r="I4685">
        <v>-2.0648744538397001</v>
      </c>
      <c r="J4685">
        <v>-1.52521088101029</v>
      </c>
      <c r="K4685">
        <v>8.1005876442145794</v>
      </c>
      <c r="L4685">
        <v>6.9126030841718302</v>
      </c>
      <c r="M4685">
        <v>43.021586362690798</v>
      </c>
      <c r="N4685">
        <v>1.2235139369789301</v>
      </c>
      <c r="O4685">
        <v>14.8962148962149</v>
      </c>
      <c r="P4685">
        <v>112.17616580310801</v>
      </c>
      <c r="Q4685">
        <v>4.6004009224570999E-2</v>
      </c>
    </row>
    <row r="4686" spans="1:17" hidden="1" x14ac:dyDescent="0.3">
      <c r="A4686" t="s">
        <v>9527</v>
      </c>
      <c r="B4686" t="s">
        <v>9528</v>
      </c>
      <c r="C4686" t="str">
        <f>IFERROR(VLOOKUP(Table1[[#This Row],[Ticker]],[1]!Table1[[Symbol]:[Industry]],2,FALSE),"-")</f>
        <v>-</v>
      </c>
      <c r="D4686" t="s">
        <v>130</v>
      </c>
      <c r="E4686">
        <v>3.7826404</v>
      </c>
      <c r="F4686">
        <v>6.43</v>
      </c>
      <c r="G4686">
        <v>-68.514407898659897</v>
      </c>
      <c r="H4686">
        <v>-2.3582770991056901</v>
      </c>
      <c r="I4686">
        <v>-39.421299034845198</v>
      </c>
      <c r="J4686">
        <v>-1.5209344685856601</v>
      </c>
      <c r="K4686">
        <v>6.9306473510773099</v>
      </c>
      <c r="L4686">
        <v>8.1061035874600602</v>
      </c>
      <c r="M4686">
        <v>52.891641439293203</v>
      </c>
      <c r="N4686">
        <v>0.68428206289309901</v>
      </c>
      <c r="O4686">
        <v>94.401244167962602</v>
      </c>
      <c r="P4686">
        <v>9.7269624573378604</v>
      </c>
      <c r="Q4686">
        <v>8.4571531482641002E-2</v>
      </c>
    </row>
    <row r="4687" spans="1:17" hidden="1" x14ac:dyDescent="0.3">
      <c r="A4687" t="s">
        <v>9529</v>
      </c>
      <c r="B4687" t="s">
        <v>9530</v>
      </c>
      <c r="C4687" t="str">
        <f>IFERROR(VLOOKUP(Table1[[#This Row],[Ticker]],[1]!Table1[[Symbol]:[Industry]],2,FALSE),"-")</f>
        <v>-</v>
      </c>
      <c r="D4687" t="s">
        <v>46</v>
      </c>
      <c r="E4687">
        <v>3.7665540000000002</v>
      </c>
      <c r="F4687">
        <v>7.46</v>
      </c>
      <c r="G4687">
        <v>22.0528088230121</v>
      </c>
      <c r="H4687">
        <v>3.8277093084754301</v>
      </c>
      <c r="I4687">
        <v>-4.5409831805921996</v>
      </c>
      <c r="J4687">
        <v>5.4257342841629697E-2</v>
      </c>
      <c r="K4687">
        <v>6.9407593859169197</v>
      </c>
      <c r="L4687">
        <v>6.4046425251172199</v>
      </c>
      <c r="M4687">
        <v>63.424518000347199</v>
      </c>
      <c r="N4687">
        <v>1.05027233821812</v>
      </c>
      <c r="O4687">
        <v>33.780160857908797</v>
      </c>
      <c r="P4687">
        <v>77.619047619047606</v>
      </c>
      <c r="Q4687">
        <v>7.3703835953728994E-2</v>
      </c>
    </row>
    <row r="4688" spans="1:17" hidden="1" x14ac:dyDescent="0.3">
      <c r="A4688" t="s">
        <v>9531</v>
      </c>
      <c r="B4688" t="s">
        <v>9532</v>
      </c>
      <c r="C4688" t="str">
        <f>IFERROR(VLOOKUP(Table1[[#This Row],[Ticker]],[1]!Table1[[Symbol]:[Industry]],2,FALSE),"-")</f>
        <v>-</v>
      </c>
      <c r="D4688" t="s">
        <v>170</v>
      </c>
      <c r="E4688">
        <v>3.7619725000000002</v>
      </c>
      <c r="F4688">
        <v>6.19</v>
      </c>
      <c r="G4688">
        <v>112.40695962270701</v>
      </c>
      <c r="H4688">
        <v>-21.511774987747799</v>
      </c>
      <c r="I4688">
        <v>36.116077927112599</v>
      </c>
      <c r="J4688">
        <v>-15.8297205577108</v>
      </c>
      <c r="K4688">
        <v>6.8349791498391701</v>
      </c>
      <c r="L4688">
        <v>5.3337062178651697</v>
      </c>
      <c r="M4688">
        <v>28.579046985382799</v>
      </c>
      <c r="N4688">
        <v>1.01015494898297</v>
      </c>
      <c r="O4688">
        <v>35.702746365105</v>
      </c>
      <c r="P4688">
        <v>169.13043478260801</v>
      </c>
      <c r="Q4688">
        <v>2.9687949150248999E-2</v>
      </c>
    </row>
    <row r="4689" spans="1:17" hidden="1" x14ac:dyDescent="0.3">
      <c r="A4689" t="s">
        <v>9533</v>
      </c>
      <c r="B4689" t="s">
        <v>9534</v>
      </c>
      <c r="C4689" t="str">
        <f>IFERROR(VLOOKUP(Table1[[#This Row],[Ticker]],[1]!Table1[[Symbol]:[Industry]],2,FALSE),"-")</f>
        <v>-</v>
      </c>
      <c r="D4689" t="s">
        <v>46</v>
      </c>
      <c r="E4689">
        <v>3.7551427500000001</v>
      </c>
      <c r="F4689">
        <v>2.65</v>
      </c>
      <c r="G4689">
        <v>-79.583006932476394</v>
      </c>
      <c r="I4689">
        <v>-19.885564109012101</v>
      </c>
      <c r="K4689">
        <v>4.20551033348326</v>
      </c>
      <c r="L4689">
        <v>8.3203468668060196</v>
      </c>
      <c r="M4689">
        <v>7.8432681322368997E-2</v>
      </c>
      <c r="N4689">
        <v>1</v>
      </c>
      <c r="O4689">
        <v>116.981132075471</v>
      </c>
      <c r="P4689">
        <v>3.9215686274509798</v>
      </c>
      <c r="Q4689">
        <v>-3.2202925944115002E-2</v>
      </c>
    </row>
    <row r="4690" spans="1:17" hidden="1" x14ac:dyDescent="0.3">
      <c r="A4690" t="s">
        <v>9535</v>
      </c>
      <c r="B4690" t="s">
        <v>9536</v>
      </c>
      <c r="C4690" t="str">
        <f>IFERROR(VLOOKUP(Table1[[#This Row],[Ticker]],[1]!Table1[[Symbol]:[Industry]],2,FALSE),"-")</f>
        <v>-</v>
      </c>
      <c r="D4690" t="s">
        <v>819</v>
      </c>
      <c r="E4690">
        <v>3.7147710599999999</v>
      </c>
      <c r="F4690">
        <v>75.790000000000006</v>
      </c>
      <c r="G4690">
        <v>-25.669963454215502</v>
      </c>
      <c r="H4690">
        <v>-4.77763193781536</v>
      </c>
      <c r="I4690">
        <v>106.585082430322</v>
      </c>
      <c r="J4690">
        <v>-1.0507150328489701</v>
      </c>
      <c r="K4690">
        <v>72.975439340260195</v>
      </c>
      <c r="M4690">
        <v>100</v>
      </c>
      <c r="N4690">
        <v>0</v>
      </c>
      <c r="O4690">
        <v>0</v>
      </c>
    </row>
    <row r="4691" spans="1:17" hidden="1" x14ac:dyDescent="0.3">
      <c r="A4691" t="s">
        <v>9537</v>
      </c>
      <c r="B4691" t="s">
        <v>9538</v>
      </c>
      <c r="C4691" t="str">
        <f>IFERROR(VLOOKUP(Table1[[#This Row],[Ticker]],[1]!Table1[[Symbol]:[Industry]],2,FALSE),"-")</f>
        <v>-</v>
      </c>
      <c r="D4691" t="s">
        <v>46</v>
      </c>
      <c r="E4691">
        <v>3.6832161000000001</v>
      </c>
      <c r="F4691">
        <v>2.35</v>
      </c>
      <c r="G4691">
        <v>-87.1453732902811</v>
      </c>
      <c r="H4691">
        <v>12.2955387938919</v>
      </c>
      <c r="I4691">
        <v>-64.264874453839695</v>
      </c>
      <c r="J4691">
        <v>3.2971110541075399</v>
      </c>
      <c r="K4691">
        <v>2.2574190338929698</v>
      </c>
      <c r="L4691">
        <v>3.6780149814172698</v>
      </c>
      <c r="M4691">
        <v>62.524088393405599</v>
      </c>
      <c r="N4691">
        <v>1.49681477623302</v>
      </c>
      <c r="O4691">
        <v>159.57446808510599</v>
      </c>
      <c r="P4691">
        <v>46.875</v>
      </c>
      <c r="Q4691">
        <v>-0.148472037734875</v>
      </c>
    </row>
    <row r="4692" spans="1:17" hidden="1" x14ac:dyDescent="0.3">
      <c r="A4692" t="s">
        <v>9539</v>
      </c>
      <c r="B4692" t="s">
        <v>9540</v>
      </c>
      <c r="C4692" t="str">
        <f>IFERROR(VLOOKUP(Table1[[#This Row],[Ticker]],[1]!Table1[[Symbol]:[Industry]],2,FALSE),"-")</f>
        <v>-</v>
      </c>
      <c r="D4692" t="s">
        <v>647</v>
      </c>
      <c r="E4692">
        <v>3.6728100000000001</v>
      </c>
      <c r="F4692">
        <v>4.46</v>
      </c>
      <c r="G4692">
        <v>10.305646301882</v>
      </c>
      <c r="H4692">
        <v>-20.452235112418499</v>
      </c>
      <c r="I4692">
        <v>-36.6829346545086</v>
      </c>
      <c r="J4692">
        <v>22.4957965950579</v>
      </c>
      <c r="K4692">
        <v>4.62784345470146</v>
      </c>
      <c r="L4692">
        <v>4.6656253080633299</v>
      </c>
      <c r="M4692">
        <v>68.140454812257701</v>
      </c>
      <c r="N4692">
        <v>0.583867088962158</v>
      </c>
      <c r="O4692">
        <v>46.860986547085098</v>
      </c>
      <c r="P4692">
        <v>88.983050847457605</v>
      </c>
      <c r="Q4692">
        <v>5.7406854177033999E-2</v>
      </c>
    </row>
    <row r="4693" spans="1:17" hidden="1" x14ac:dyDescent="0.3">
      <c r="A4693" t="s">
        <v>9541</v>
      </c>
      <c r="B4693" t="s">
        <v>9542</v>
      </c>
      <c r="C4693" t="str">
        <f>IFERROR(VLOOKUP(Table1[[#This Row],[Ticker]],[1]!Table1[[Symbol]:[Industry]],2,FALSE),"-")</f>
        <v>-</v>
      </c>
      <c r="D4693" t="s">
        <v>193</v>
      </c>
      <c r="E4693">
        <v>3.6632250000000002</v>
      </c>
      <c r="F4693">
        <v>36.450000000000003</v>
      </c>
      <c r="G4693">
        <v>58.420945636693503</v>
      </c>
      <c r="H4693">
        <v>5.0777026010634803</v>
      </c>
      <c r="I4693">
        <v>33.665543041190098</v>
      </c>
      <c r="J4693">
        <v>-12.1482760084587</v>
      </c>
      <c r="K4693">
        <v>36.789717659231997</v>
      </c>
      <c r="L4693">
        <v>30.767312707325001</v>
      </c>
      <c r="M4693">
        <v>40.257163558661297</v>
      </c>
      <c r="N4693">
        <v>0.49681647358449499</v>
      </c>
      <c r="O4693">
        <v>31.6872427983539</v>
      </c>
      <c r="P4693">
        <v>134.10404624277399</v>
      </c>
      <c r="Q4693">
        <v>9.8072722967432996E-2</v>
      </c>
    </row>
    <row r="4694" spans="1:17" hidden="1" x14ac:dyDescent="0.3">
      <c r="A4694" t="s">
        <v>9543</v>
      </c>
      <c r="B4694" t="s">
        <v>9544</v>
      </c>
      <c r="C4694" t="str">
        <f>IFERROR(VLOOKUP(Table1[[#This Row],[Ticker]],[1]!Table1[[Symbol]:[Industry]],2,FALSE),"-")</f>
        <v>-</v>
      </c>
      <c r="D4694" t="s">
        <v>647</v>
      </c>
      <c r="E4694">
        <v>3.6549140000000002</v>
      </c>
      <c r="F4694">
        <v>8.6</v>
      </c>
      <c r="G4694">
        <v>17.424878475900901</v>
      </c>
      <c r="H4694">
        <v>-2.77763193781536</v>
      </c>
      <c r="I4694">
        <v>-27.5258286894774</v>
      </c>
      <c r="J4694">
        <v>0.94928496715101796</v>
      </c>
      <c r="K4694">
        <v>9.0586517888102396</v>
      </c>
      <c r="L4694">
        <v>9.4510694859194402</v>
      </c>
      <c r="M4694">
        <v>41.068269024814299</v>
      </c>
      <c r="N4694">
        <v>0.63169339291318505</v>
      </c>
      <c r="O4694">
        <v>85.465116279069704</v>
      </c>
      <c r="P4694">
        <v>57.798165137614603</v>
      </c>
      <c r="Q4694">
        <v>8.0197023796208994E-2</v>
      </c>
    </row>
    <row r="4695" spans="1:17" hidden="1" x14ac:dyDescent="0.3">
      <c r="A4695" t="s">
        <v>9545</v>
      </c>
      <c r="B4695" t="s">
        <v>9546</v>
      </c>
      <c r="C4695" t="str">
        <f>IFERROR(VLOOKUP(Table1[[#This Row],[Ticker]],[1]!Table1[[Symbol]:[Industry]],2,FALSE),"-")</f>
        <v>-</v>
      </c>
      <c r="D4695" t="s">
        <v>1391</v>
      </c>
      <c r="E4695">
        <v>3.6425595000000301</v>
      </c>
      <c r="F4695">
        <v>41.43</v>
      </c>
      <c r="G4695">
        <v>45.034610093373999</v>
      </c>
      <c r="H4695">
        <v>-5.7300128901963099</v>
      </c>
      <c r="I4695">
        <v>-3.5425655614839999</v>
      </c>
      <c r="J4695">
        <v>2.09830554736426</v>
      </c>
      <c r="K4695">
        <v>41.209017015452702</v>
      </c>
      <c r="L4695">
        <v>38.045609868376403</v>
      </c>
      <c r="M4695">
        <v>52.471646248896</v>
      </c>
      <c r="N4695">
        <v>1.07818542608482</v>
      </c>
      <c r="O4695">
        <v>52.015447743181198</v>
      </c>
      <c r="P4695">
        <v>81.471747700394204</v>
      </c>
      <c r="Q4695">
        <v>6.3054224138243006E-2</v>
      </c>
    </row>
    <row r="4696" spans="1:17" hidden="1" x14ac:dyDescent="0.3">
      <c r="A4696" t="s">
        <v>9547</v>
      </c>
      <c r="B4696" t="s">
        <v>9548</v>
      </c>
      <c r="C4696" t="str">
        <f>IFERROR(VLOOKUP(Table1[[#This Row],[Ticker]],[1]!Table1[[Symbol]:[Industry]],2,FALSE),"-")</f>
        <v>-</v>
      </c>
      <c r="D4696" t="s">
        <v>647</v>
      </c>
      <c r="E4696">
        <v>3.6254927499999998</v>
      </c>
      <c r="F4696">
        <v>6.05</v>
      </c>
      <c r="G4696">
        <v>-42.221687592146502</v>
      </c>
      <c r="H4696">
        <v>17.4445902844068</v>
      </c>
      <c r="I4696">
        <v>-18.187951376916601</v>
      </c>
      <c r="J4696">
        <v>-11.421085403219299</v>
      </c>
      <c r="K4696">
        <v>5.9896380230967603</v>
      </c>
      <c r="L4696">
        <v>7.2321555496178798</v>
      </c>
      <c r="M4696">
        <v>51.531990756697901</v>
      </c>
      <c r="N4696">
        <v>1.2916666666666601</v>
      </c>
      <c r="O4696">
        <v>34.710743801652903</v>
      </c>
      <c r="P4696">
        <v>47.560975609756099</v>
      </c>
    </row>
    <row r="4697" spans="1:17" hidden="1" x14ac:dyDescent="0.3">
      <c r="A4697" t="s">
        <v>9549</v>
      </c>
      <c r="B4697" t="s">
        <v>9550</v>
      </c>
      <c r="C4697" t="str">
        <f>IFERROR(VLOOKUP(Table1[[#This Row],[Ticker]],[1]!Table1[[Symbol]:[Industry]],2,FALSE),"-")</f>
        <v>-</v>
      </c>
      <c r="D4697" t="s">
        <v>49</v>
      </c>
      <c r="E4697">
        <v>3.6217199999999998</v>
      </c>
      <c r="F4697">
        <v>12</v>
      </c>
      <c r="G4697">
        <v>62.713082071687097</v>
      </c>
      <c r="H4697">
        <v>-4.77763193781536</v>
      </c>
      <c r="I4697">
        <v>-25.550588739553898</v>
      </c>
      <c r="J4697">
        <v>-1.0507150328489701</v>
      </c>
      <c r="K4697">
        <v>12.1790128487795</v>
      </c>
      <c r="L4697">
        <v>10.416291563234701</v>
      </c>
      <c r="M4697">
        <v>0.208805843141221</v>
      </c>
      <c r="N4697">
        <v>0</v>
      </c>
      <c r="O4697">
        <v>22.499999999999901</v>
      </c>
      <c r="P4697">
        <v>88.383045525902602</v>
      </c>
    </row>
    <row r="4698" spans="1:17" hidden="1" x14ac:dyDescent="0.3">
      <c r="A4698" t="s">
        <v>9551</v>
      </c>
      <c r="B4698" t="s">
        <v>9552</v>
      </c>
      <c r="C4698" t="str">
        <f>IFERROR(VLOOKUP(Table1[[#This Row],[Ticker]],[1]!Table1[[Symbol]:[Industry]],2,FALSE),"-")</f>
        <v>-</v>
      </c>
      <c r="E4698">
        <v>3.6206295000000002</v>
      </c>
      <c r="F4698">
        <v>4.6500000000000004</v>
      </c>
      <c r="G4698">
        <v>15.6674225640215</v>
      </c>
      <c r="H4698">
        <v>50.3244088785111</v>
      </c>
      <c r="I4698">
        <v>-26.410859855299499</v>
      </c>
      <c r="J4698">
        <v>6.4964547784717599</v>
      </c>
      <c r="K4698">
        <v>3.7546302328958201</v>
      </c>
      <c r="L4698">
        <v>3.9792993962497598</v>
      </c>
      <c r="M4698">
        <v>97.850873768541703</v>
      </c>
      <c r="N4698">
        <v>0.61241467537470895</v>
      </c>
      <c r="O4698">
        <v>26.451612903225701</v>
      </c>
      <c r="P4698">
        <v>103.05676855895101</v>
      </c>
      <c r="Q4698">
        <v>5.4226692661866999E-2</v>
      </c>
    </row>
    <row r="4699" spans="1:17" hidden="1" x14ac:dyDescent="0.3">
      <c r="A4699" t="s">
        <v>9553</v>
      </c>
      <c r="B4699" t="s">
        <v>9554</v>
      </c>
      <c r="C4699" t="str">
        <f>IFERROR(VLOOKUP(Table1[[#This Row],[Ticker]],[1]!Table1[[Symbol]:[Industry]],2,FALSE),"-")</f>
        <v>-</v>
      </c>
      <c r="D4699" t="s">
        <v>409</v>
      </c>
      <c r="E4699">
        <v>3.6</v>
      </c>
      <c r="F4699">
        <v>7.2</v>
      </c>
      <c r="G4699">
        <v>-5.8696306755133696</v>
      </c>
      <c r="H4699">
        <v>2.52490159422636</v>
      </c>
      <c r="I4699">
        <v>-10.986322921806201</v>
      </c>
      <c r="J4699">
        <v>-2.2852829340835399</v>
      </c>
      <c r="K4699">
        <v>6.9565822187500901</v>
      </c>
      <c r="L4699">
        <v>7.1277556655470597</v>
      </c>
      <c r="M4699">
        <v>54.702901691997702</v>
      </c>
      <c r="N4699">
        <v>0.68196407955444105</v>
      </c>
      <c r="O4699">
        <v>78.0555555555555</v>
      </c>
      <c r="P4699">
        <v>49.688149688149601</v>
      </c>
      <c r="Q4699">
        <v>6.4611315125101001E-2</v>
      </c>
    </row>
    <row r="4700" spans="1:17" hidden="1" x14ac:dyDescent="0.3">
      <c r="A4700" t="s">
        <v>9555</v>
      </c>
      <c r="B4700" t="s">
        <v>9556</v>
      </c>
      <c r="C4700" t="str">
        <f>IFERROR(VLOOKUP(Table1[[#This Row],[Ticker]],[1]!Table1[[Symbol]:[Industry]],2,FALSE),"-")</f>
        <v>-</v>
      </c>
      <c r="D4700" t="s">
        <v>193</v>
      </c>
      <c r="E4700">
        <v>3.5958779999999999</v>
      </c>
      <c r="F4700">
        <v>5.08</v>
      </c>
      <c r="G4700">
        <v>-22.6273671053311</v>
      </c>
      <c r="H4700">
        <v>-3.1581987394348099</v>
      </c>
      <c r="I4700">
        <v>-26.172747150657099</v>
      </c>
      <c r="J4700">
        <v>-5.2491883152917298</v>
      </c>
      <c r="K4700">
        <v>4.8266965966314599</v>
      </c>
      <c r="L4700">
        <v>4.9490954634023296</v>
      </c>
      <c r="M4700">
        <v>57.0977777701764</v>
      </c>
      <c r="N4700">
        <v>1.8010106990146</v>
      </c>
      <c r="O4700">
        <v>28.937007874015698</v>
      </c>
      <c r="P4700">
        <v>33.3333333333333</v>
      </c>
      <c r="Q4700">
        <v>3.5379560175352001E-2</v>
      </c>
    </row>
    <row r="4701" spans="1:17" hidden="1" x14ac:dyDescent="0.3">
      <c r="A4701" t="s">
        <v>9557</v>
      </c>
      <c r="B4701" t="s">
        <v>9558</v>
      </c>
      <c r="C4701" t="str">
        <f>IFERROR(VLOOKUP(Table1[[#This Row],[Ticker]],[1]!Table1[[Symbol]:[Industry]],2,FALSE),"-")</f>
        <v>-</v>
      </c>
      <c r="D4701" t="s">
        <v>130</v>
      </c>
      <c r="E4701">
        <v>3.5896669999999999</v>
      </c>
      <c r="F4701">
        <v>8.3000000000000007</v>
      </c>
      <c r="G4701">
        <v>-58.734479583247797</v>
      </c>
      <c r="H4701">
        <v>-12.3227966562</v>
      </c>
      <c r="I4701">
        <v>-39.897720541543897</v>
      </c>
      <c r="J4701">
        <v>-6.7928602116138803</v>
      </c>
      <c r="K4701">
        <v>9.3967965715574504</v>
      </c>
      <c r="L4701">
        <v>10.6304283825196</v>
      </c>
      <c r="M4701">
        <v>23.763010337643198</v>
      </c>
      <c r="N4701">
        <v>0.435920278416565</v>
      </c>
      <c r="O4701">
        <v>140.481927710843</v>
      </c>
      <c r="P4701">
        <v>36.065573770491802</v>
      </c>
      <c r="Q4701">
        <v>2.9506929876301002E-2</v>
      </c>
    </row>
    <row r="4702" spans="1:17" hidden="1" x14ac:dyDescent="0.3">
      <c r="A4702" t="s">
        <v>9559</v>
      </c>
      <c r="B4702" t="s">
        <v>9560</v>
      </c>
      <c r="C4702" t="str">
        <f>IFERROR(VLOOKUP(Table1[[#This Row],[Ticker]],[1]!Table1[[Symbol]:[Industry]],2,FALSE),"-")</f>
        <v>-</v>
      </c>
      <c r="D4702" t="s">
        <v>713</v>
      </c>
      <c r="E4702">
        <v>3.52154549999999</v>
      </c>
      <c r="F4702">
        <v>20100</v>
      </c>
      <c r="G4702">
        <v>-5.5931859894901201</v>
      </c>
      <c r="H4702">
        <v>-1.87035303188851</v>
      </c>
      <c r="I4702">
        <v>-12.2495918825592</v>
      </c>
      <c r="J4702">
        <v>1.0670674632677399</v>
      </c>
      <c r="K4702">
        <v>19208.7545485521</v>
      </c>
      <c r="L4702">
        <v>17019.334615027899</v>
      </c>
      <c r="M4702">
        <v>52.023657374319697</v>
      </c>
      <c r="N4702">
        <v>1</v>
      </c>
      <c r="Q4702">
        <v>0.111248485696195</v>
      </c>
    </row>
    <row r="4703" spans="1:17" hidden="1" x14ac:dyDescent="0.3">
      <c r="A4703" t="s">
        <v>9561</v>
      </c>
      <c r="B4703" t="s">
        <v>9562</v>
      </c>
      <c r="C4703" t="str">
        <f>IFERROR(VLOOKUP(Table1[[#This Row],[Ticker]],[1]!Table1[[Symbol]:[Industry]],2,FALSE),"-")</f>
        <v>-</v>
      </c>
      <c r="D4703" t="s">
        <v>557</v>
      </c>
      <c r="E4703">
        <v>3.4913688</v>
      </c>
      <c r="F4703">
        <v>5.62</v>
      </c>
      <c r="G4703">
        <v>-25.669963454215502</v>
      </c>
      <c r="H4703">
        <v>-4.77763193781536</v>
      </c>
      <c r="I4703">
        <v>-11.2648744538396</v>
      </c>
      <c r="J4703">
        <v>-1.0507150328489701</v>
      </c>
      <c r="K4703">
        <v>5.6199994931491402</v>
      </c>
      <c r="L4703">
        <v>5.6064255570405503</v>
      </c>
      <c r="M4703">
        <v>100</v>
      </c>
      <c r="O4703">
        <v>0</v>
      </c>
      <c r="P4703">
        <v>0</v>
      </c>
    </row>
    <row r="4704" spans="1:17" hidden="1" x14ac:dyDescent="0.3">
      <c r="A4704" t="s">
        <v>9563</v>
      </c>
      <c r="B4704" t="s">
        <v>9564</v>
      </c>
      <c r="C4704" t="str">
        <f>IFERROR(VLOOKUP(Table1[[#This Row],[Ticker]],[1]!Table1[[Symbol]:[Industry]],2,FALSE),"-")</f>
        <v>-</v>
      </c>
      <c r="D4704" t="s">
        <v>75</v>
      </c>
      <c r="E4704">
        <v>3.4157122497302499</v>
      </c>
      <c r="F4704">
        <v>9.2899999999999991</v>
      </c>
      <c r="G4704">
        <v>28.9057437005265</v>
      </c>
      <c r="H4704">
        <v>-4.77763193781536</v>
      </c>
      <c r="I4704">
        <v>43.310832700902303</v>
      </c>
      <c r="J4704">
        <v>-1.0507150328489701</v>
      </c>
      <c r="K4704">
        <v>9.0502708585360505</v>
      </c>
      <c r="L4704">
        <v>7.5981490048931102</v>
      </c>
      <c r="M4704">
        <v>100</v>
      </c>
      <c r="N4704">
        <v>0</v>
      </c>
      <c r="O4704">
        <v>0</v>
      </c>
      <c r="P4704">
        <v>54.575707154741998</v>
      </c>
    </row>
    <row r="4705" spans="1:17" hidden="1" x14ac:dyDescent="0.3">
      <c r="A4705" t="s">
        <v>9565</v>
      </c>
      <c r="B4705" t="s">
        <v>9566</v>
      </c>
      <c r="C4705" t="str">
        <f>IFERROR(VLOOKUP(Table1[[#This Row],[Ticker]],[1]!Table1[[Symbol]:[Industry]],2,FALSE),"-")</f>
        <v>-</v>
      </c>
      <c r="D4705" t="s">
        <v>713</v>
      </c>
      <c r="E4705">
        <v>3.3721852499999998</v>
      </c>
      <c r="F4705">
        <v>2769.89</v>
      </c>
      <c r="G4705">
        <v>1.1565017472496399</v>
      </c>
      <c r="H4705">
        <v>0.73021727575345396</v>
      </c>
      <c r="I4705">
        <v>1.09705078397543</v>
      </c>
      <c r="J4705">
        <v>2.0558762375631399</v>
      </c>
      <c r="K4705">
        <v>2609.3057500728601</v>
      </c>
      <c r="L4705">
        <v>2404.2341569678501</v>
      </c>
      <c r="M4705">
        <v>62.239883768519803</v>
      </c>
      <c r="N4705">
        <v>0.44343725678707102</v>
      </c>
      <c r="O4705">
        <v>2.8199675799400001</v>
      </c>
      <c r="P4705">
        <v>33.578800154321002</v>
      </c>
      <c r="Q4705">
        <v>1.8760771011537999E-2</v>
      </c>
    </row>
    <row r="4706" spans="1:17" hidden="1" x14ac:dyDescent="0.3">
      <c r="A4706" t="s">
        <v>9567</v>
      </c>
      <c r="B4706" t="s">
        <v>9568</v>
      </c>
      <c r="C4706" t="str">
        <f>IFERROR(VLOOKUP(Table1[[#This Row],[Ticker]],[1]!Table1[[Symbol]:[Industry]],2,FALSE),"-")</f>
        <v>-</v>
      </c>
      <c r="D4706" t="s">
        <v>1726</v>
      </c>
      <c r="E4706">
        <v>3.3415609000000002</v>
      </c>
      <c r="F4706">
        <v>6.47</v>
      </c>
      <c r="G4706">
        <v>24.795152824854199</v>
      </c>
      <c r="H4706">
        <v>-1.91594672318897</v>
      </c>
      <c r="I4706">
        <v>55.918588078459997</v>
      </c>
      <c r="J4706">
        <v>-3.0204120025459398</v>
      </c>
      <c r="K4706">
        <v>5.5652756611320697</v>
      </c>
      <c r="L4706">
        <v>4.7487623210840901</v>
      </c>
      <c r="M4706">
        <v>57.856060947393999</v>
      </c>
      <c r="N4706">
        <v>0.78948331473634703</v>
      </c>
      <c r="O4706">
        <v>6.1823802163833097</v>
      </c>
      <c r="P4706">
        <v>100.931677018633</v>
      </c>
      <c r="Q4706">
        <v>8.7137511902942E-2</v>
      </c>
    </row>
    <row r="4707" spans="1:17" hidden="1" x14ac:dyDescent="0.3">
      <c r="A4707" t="s">
        <v>9569</v>
      </c>
      <c r="B4707" t="s">
        <v>9570</v>
      </c>
      <c r="C4707" t="str">
        <f>IFERROR(VLOOKUP(Table1[[#This Row],[Ticker]],[1]!Table1[[Symbol]:[Industry]],2,FALSE),"-")</f>
        <v>-</v>
      </c>
      <c r="D4707" t="s">
        <v>476</v>
      </c>
      <c r="E4707">
        <v>3.3264</v>
      </c>
      <c r="F4707">
        <v>2.31</v>
      </c>
      <c r="G4707">
        <v>-5.9808442832310797</v>
      </c>
      <c r="H4707">
        <v>-1.5066039004321901</v>
      </c>
      <c r="I4707">
        <v>-12.9670021134141</v>
      </c>
      <c r="J4707">
        <v>-10.8466334001959</v>
      </c>
      <c r="K4707">
        <v>2.2261285373648301</v>
      </c>
      <c r="L4707">
        <v>2.1407952090745099</v>
      </c>
      <c r="M4707">
        <v>50.108569833850098</v>
      </c>
      <c r="N4707">
        <v>0.70778860063863902</v>
      </c>
      <c r="O4707">
        <v>14.285714285714199</v>
      </c>
      <c r="P4707">
        <v>65</v>
      </c>
      <c r="Q4707">
        <v>7.0114829438366999E-2</v>
      </c>
    </row>
    <row r="4708" spans="1:17" hidden="1" x14ac:dyDescent="0.3">
      <c r="A4708" t="s">
        <v>9571</v>
      </c>
      <c r="B4708" t="s">
        <v>9572</v>
      </c>
      <c r="C4708" t="str">
        <f>IFERROR(VLOOKUP(Table1[[#This Row],[Ticker]],[1]!Table1[[Symbol]:[Industry]],2,FALSE),"-")</f>
        <v>-</v>
      </c>
      <c r="D4708" t="s">
        <v>338</v>
      </c>
      <c r="E4708">
        <v>3.3145111649999999</v>
      </c>
      <c r="F4708">
        <v>6.45</v>
      </c>
      <c r="G4708">
        <v>-11.712366281070601</v>
      </c>
      <c r="H4708">
        <v>3.6257294067224501</v>
      </c>
      <c r="I4708">
        <v>-8.8839220728872998</v>
      </c>
      <c r="J4708">
        <v>-2.7275443011416498</v>
      </c>
      <c r="K4708">
        <v>6.1815033515544799</v>
      </c>
      <c r="L4708">
        <v>6.3112278546844198</v>
      </c>
      <c r="M4708">
        <v>62.973307496928498</v>
      </c>
      <c r="N4708">
        <v>0.917716731223164</v>
      </c>
      <c r="O4708">
        <v>18.604651162790699</v>
      </c>
      <c r="P4708">
        <v>25.730994152046701</v>
      </c>
      <c r="Q4708">
        <v>-1.814902047565E-2</v>
      </c>
    </row>
    <row r="4709" spans="1:17" hidden="1" x14ac:dyDescent="0.3">
      <c r="A4709" t="s">
        <v>9573</v>
      </c>
      <c r="B4709" t="s">
        <v>9574</v>
      </c>
      <c r="C4709" t="str">
        <f>IFERROR(VLOOKUP(Table1[[#This Row],[Ticker]],[1]!Table1[[Symbol]:[Industry]],2,FALSE),"-")</f>
        <v>-</v>
      </c>
      <c r="E4709">
        <v>3.2124674</v>
      </c>
      <c r="F4709">
        <v>15.25</v>
      </c>
      <c r="G4709">
        <v>-52.877600685719102</v>
      </c>
      <c r="H4709">
        <v>-10.057135043405401</v>
      </c>
      <c r="I4709">
        <v>-10.0032542679167</v>
      </c>
      <c r="J4709">
        <v>2.47949542200505</v>
      </c>
      <c r="K4709">
        <v>14.7721489246992</v>
      </c>
      <c r="L4709">
        <v>15.321895513761801</v>
      </c>
      <c r="M4709">
        <v>52.0677046831699</v>
      </c>
      <c r="N4709">
        <v>0.90909090909090895</v>
      </c>
      <c r="O4709">
        <v>86.885245901639294</v>
      </c>
      <c r="P4709">
        <v>42.124883504193797</v>
      </c>
    </row>
    <row r="4710" spans="1:17" hidden="1" x14ac:dyDescent="0.3">
      <c r="A4710" t="s">
        <v>9575</v>
      </c>
      <c r="B4710" t="s">
        <v>9576</v>
      </c>
      <c r="C4710" t="str">
        <f>IFERROR(VLOOKUP(Table1[[#This Row],[Ticker]],[1]!Table1[[Symbol]:[Industry]],2,FALSE),"-")</f>
        <v>-</v>
      </c>
      <c r="D4710" t="s">
        <v>409</v>
      </c>
      <c r="E4710">
        <v>3.2032943999999999</v>
      </c>
      <c r="F4710">
        <v>8.4600000000000009</v>
      </c>
      <c r="G4710">
        <v>9.9069596227075394</v>
      </c>
      <c r="H4710">
        <v>-9.7214521625344599</v>
      </c>
      <c r="I4710">
        <v>-18.2978414868067</v>
      </c>
      <c r="J4710">
        <v>-1.0507150328489701</v>
      </c>
      <c r="K4710">
        <v>8.5277178998526892</v>
      </c>
      <c r="L4710">
        <v>7.9110472328569399</v>
      </c>
      <c r="M4710">
        <v>20.171589802924402</v>
      </c>
      <c r="N4710">
        <v>0</v>
      </c>
      <c r="O4710">
        <v>7.56501182033095</v>
      </c>
      <c r="P4710">
        <v>96.287703016241295</v>
      </c>
    </row>
    <row r="4711" spans="1:17" hidden="1" x14ac:dyDescent="0.3">
      <c r="A4711" t="s">
        <v>9577</v>
      </c>
      <c r="B4711" t="s">
        <v>9578</v>
      </c>
      <c r="C4711" t="str">
        <f>IFERROR(VLOOKUP(Table1[[#This Row],[Ticker]],[1]!Table1[[Symbol]:[Industry]],2,FALSE),"-")</f>
        <v>-</v>
      </c>
      <c r="E4711">
        <v>3.1713444000000002</v>
      </c>
      <c r="F4711">
        <v>4.8600000000000003</v>
      </c>
      <c r="G4711">
        <v>107.98388269963</v>
      </c>
      <c r="H4711">
        <v>81.915916449281397</v>
      </c>
      <c r="I4711">
        <v>92.936806218429197</v>
      </c>
      <c r="J4711">
        <v>20.4715946784371</v>
      </c>
      <c r="K4711">
        <v>2.79633048801688</v>
      </c>
      <c r="L4711">
        <v>1.6581140849281899</v>
      </c>
      <c r="M4711">
        <v>99.953738973247198</v>
      </c>
      <c r="N4711">
        <v>0.88081348600099696</v>
      </c>
      <c r="O4711">
        <v>0</v>
      </c>
      <c r="P4711">
        <v>145.45454545454501</v>
      </c>
    </row>
    <row r="4712" spans="1:17" hidden="1" x14ac:dyDescent="0.3">
      <c r="A4712" t="s">
        <v>9579</v>
      </c>
      <c r="B4712" t="s">
        <v>9580</v>
      </c>
      <c r="C4712" t="str">
        <f>IFERROR(VLOOKUP(Table1[[#This Row],[Ticker]],[1]!Table1[[Symbol]:[Industry]],2,FALSE),"-")</f>
        <v>-</v>
      </c>
      <c r="D4712" t="s">
        <v>86</v>
      </c>
      <c r="E4712">
        <v>3.1545733</v>
      </c>
      <c r="F4712">
        <v>7.61</v>
      </c>
      <c r="G4712">
        <v>40.850824291955099</v>
      </c>
      <c r="H4712">
        <v>0.187885303563949</v>
      </c>
      <c r="I4712">
        <v>-16.1398744538396</v>
      </c>
      <c r="J4712">
        <v>-10.3474969160432</v>
      </c>
      <c r="K4712">
        <v>7.7005117082028596</v>
      </c>
      <c r="L4712">
        <v>7.4004415907552703</v>
      </c>
      <c r="M4712">
        <v>46.803815473337202</v>
      </c>
      <c r="N4712">
        <v>1.26674678385743</v>
      </c>
      <c r="O4712">
        <v>31.668856767411199</v>
      </c>
      <c r="P4712">
        <v>116.80911680911601</v>
      </c>
      <c r="Q4712">
        <v>0.146362963214998</v>
      </c>
    </row>
    <row r="4713" spans="1:17" hidden="1" x14ac:dyDescent="0.3">
      <c r="A4713" t="s">
        <v>9581</v>
      </c>
      <c r="B4713" t="s">
        <v>9582</v>
      </c>
      <c r="C4713" t="str">
        <f>IFERROR(VLOOKUP(Table1[[#This Row],[Ticker]],[1]!Table1[[Symbol]:[Industry]],2,FALSE),"-")</f>
        <v>-</v>
      </c>
      <c r="D4713" t="s">
        <v>647</v>
      </c>
      <c r="E4713">
        <v>3.15</v>
      </c>
      <c r="F4713">
        <v>3.6</v>
      </c>
      <c r="G4713">
        <v>-35.894402356958601</v>
      </c>
      <c r="H4713">
        <v>9.8890347288512999</v>
      </c>
      <c r="I4713">
        <v>-21.2648744538396</v>
      </c>
      <c r="J4713">
        <v>-0.17094963695455601</v>
      </c>
      <c r="K4713">
        <v>3.6092011827562702</v>
      </c>
      <c r="L4713">
        <v>4.2642890213457898</v>
      </c>
      <c r="M4713">
        <v>47.0027909730224</v>
      </c>
      <c r="N4713">
        <v>1.01000156109405</v>
      </c>
      <c r="O4713">
        <v>56.6666666666666</v>
      </c>
      <c r="P4713">
        <v>32.841328413284103</v>
      </c>
      <c r="Q4713">
        <v>6.0560982742140002E-2</v>
      </c>
    </row>
    <row r="4714" spans="1:17" hidden="1" x14ac:dyDescent="0.3">
      <c r="A4714" t="s">
        <v>9583</v>
      </c>
      <c r="B4714" t="s">
        <v>9584</v>
      </c>
      <c r="C4714" t="str">
        <f>IFERROR(VLOOKUP(Table1[[#This Row],[Ticker]],[1]!Table1[[Symbol]:[Industry]],2,FALSE),"-")</f>
        <v>-</v>
      </c>
      <c r="D4714" t="s">
        <v>338</v>
      </c>
      <c r="E4714">
        <v>3.1498499999999998</v>
      </c>
      <c r="F4714">
        <v>20.75</v>
      </c>
      <c r="G4714">
        <v>33.945421161169001</v>
      </c>
      <c r="H4714">
        <v>19.846992686809202</v>
      </c>
      <c r="I4714">
        <v>22.6060932880957</v>
      </c>
      <c r="J4714">
        <v>-1.0507150328489701</v>
      </c>
      <c r="K4714">
        <v>16.673263201841099</v>
      </c>
      <c r="M4714">
        <v>99.629431694567899</v>
      </c>
      <c r="N4714">
        <v>0.70098039215686203</v>
      </c>
      <c r="O4714">
        <v>0</v>
      </c>
      <c r="P4714">
        <v>59.615384615384599</v>
      </c>
    </row>
    <row r="4715" spans="1:17" hidden="1" x14ac:dyDescent="0.3">
      <c r="A4715" t="s">
        <v>9585</v>
      </c>
      <c r="B4715" t="s">
        <v>9586</v>
      </c>
      <c r="C4715" t="str">
        <f>IFERROR(VLOOKUP(Table1[[#This Row],[Ticker]],[1]!Table1[[Symbol]:[Industry]],2,FALSE),"-")</f>
        <v>-</v>
      </c>
      <c r="D4715" t="s">
        <v>713</v>
      </c>
      <c r="E4715">
        <v>3.13730683</v>
      </c>
      <c r="F4715">
        <v>84.47</v>
      </c>
      <c r="G4715">
        <v>26.583100713051898</v>
      </c>
      <c r="H4715">
        <v>1.33326960877082</v>
      </c>
      <c r="I4715">
        <v>8.8915978078957192</v>
      </c>
      <c r="J4715">
        <v>1.85137007872277</v>
      </c>
      <c r="K4715">
        <v>78.793710008596307</v>
      </c>
      <c r="L4715">
        <v>70.898273985797601</v>
      </c>
      <c r="M4715">
        <v>50.818864179380903</v>
      </c>
      <c r="N4715">
        <v>1.17881008605295</v>
      </c>
      <c r="O4715">
        <v>2.0480644015626801</v>
      </c>
      <c r="P4715">
        <v>59.017319277108399</v>
      </c>
      <c r="Q4715">
        <v>1.4865976829215E-2</v>
      </c>
    </row>
    <row r="4716" spans="1:17" hidden="1" x14ac:dyDescent="0.3">
      <c r="A4716" t="s">
        <v>9587</v>
      </c>
      <c r="B4716" t="s">
        <v>9588</v>
      </c>
      <c r="C4716" t="str">
        <f>IFERROR(VLOOKUP(Table1[[#This Row],[Ticker]],[1]!Table1[[Symbol]:[Industry]],2,FALSE),"-")</f>
        <v>-</v>
      </c>
      <c r="D4716" t="s">
        <v>557</v>
      </c>
      <c r="E4716">
        <v>3.1238001118785701</v>
      </c>
      <c r="F4716">
        <v>3.13</v>
      </c>
      <c r="G4716">
        <v>-25.669963454215502</v>
      </c>
      <c r="H4716">
        <v>-4.77763193781536</v>
      </c>
      <c r="I4716">
        <v>-11.2648744538396</v>
      </c>
      <c r="J4716">
        <v>-1.0507150328489701</v>
      </c>
      <c r="K4716">
        <v>3.1299999945846002</v>
      </c>
      <c r="L4716">
        <v>3.12989573715448</v>
      </c>
      <c r="M4716">
        <v>100</v>
      </c>
      <c r="O4716">
        <v>0</v>
      </c>
      <c r="P4716">
        <v>0</v>
      </c>
    </row>
    <row r="4717" spans="1:17" hidden="1" x14ac:dyDescent="0.3">
      <c r="A4717" t="s">
        <v>9589</v>
      </c>
      <c r="B4717" t="s">
        <v>9590</v>
      </c>
      <c r="C4717" t="str">
        <f>IFERROR(VLOOKUP(Table1[[#This Row],[Ticker]],[1]!Table1[[Symbol]:[Industry]],2,FALSE),"-")</f>
        <v>-</v>
      </c>
      <c r="D4717" t="s">
        <v>369</v>
      </c>
      <c r="E4717">
        <v>3.1123588799999999</v>
      </c>
      <c r="F4717">
        <v>2.9</v>
      </c>
      <c r="G4717">
        <v>-12.8294965281455</v>
      </c>
      <c r="H4717">
        <v>-17.821110198684899</v>
      </c>
      <c r="I4717">
        <v>-14.598207787172999</v>
      </c>
      <c r="J4717">
        <v>2.3975608292199899</v>
      </c>
      <c r="K4717">
        <v>3.2807045049308798</v>
      </c>
      <c r="L4717">
        <v>3.2470533658703702</v>
      </c>
      <c r="M4717">
        <v>34.374596354669997</v>
      </c>
      <c r="N4717">
        <v>2.5679009802548198</v>
      </c>
      <c r="O4717">
        <v>85.172413793103402</v>
      </c>
      <c r="P4717">
        <v>85.897435897435798</v>
      </c>
    </row>
    <row r="4718" spans="1:17" hidden="1" x14ac:dyDescent="0.3">
      <c r="A4718" t="s">
        <v>9591</v>
      </c>
      <c r="B4718" t="s">
        <v>9592</v>
      </c>
      <c r="C4718" t="str">
        <f>IFERROR(VLOOKUP(Table1[[#This Row],[Ticker]],[1]!Table1[[Symbol]:[Industry]],2,FALSE),"-")</f>
        <v>-</v>
      </c>
      <c r="D4718" t="s">
        <v>1533</v>
      </c>
      <c r="E4718">
        <v>3.0977800000000002</v>
      </c>
      <c r="F4718">
        <v>2.0299999999999998</v>
      </c>
      <c r="G4718">
        <v>53.976054244899402</v>
      </c>
      <c r="H4718">
        <v>74.868385761299606</v>
      </c>
      <c r="I4718">
        <v>68.381143245275297</v>
      </c>
      <c r="J4718">
        <v>13.6385505038741</v>
      </c>
      <c r="M4718">
        <v>100</v>
      </c>
      <c r="O4718">
        <v>0</v>
      </c>
      <c r="P4718">
        <v>79.646017699115006</v>
      </c>
    </row>
    <row r="4719" spans="1:17" hidden="1" x14ac:dyDescent="0.3">
      <c r="A4719" t="s">
        <v>9593</v>
      </c>
      <c r="B4719" t="s">
        <v>9594</v>
      </c>
      <c r="C4719" t="str">
        <f>IFERROR(VLOOKUP(Table1[[#This Row],[Ticker]],[1]!Table1[[Symbol]:[Industry]],2,FALSE),"-")</f>
        <v>-</v>
      </c>
      <c r="E4719">
        <v>3.0584878999999998</v>
      </c>
      <c r="F4719">
        <v>37.700000000000003</v>
      </c>
      <c r="G4719">
        <v>-70.228786983627302</v>
      </c>
      <c r="H4719">
        <v>-3.3517508509173202</v>
      </c>
      <c r="I4719">
        <v>18.466715360337801</v>
      </c>
      <c r="J4719">
        <v>6.2039080112477603</v>
      </c>
      <c r="K4719">
        <v>35.996501755179303</v>
      </c>
      <c r="L4719">
        <v>40.171478529336497</v>
      </c>
      <c r="M4719">
        <v>62.452258755387497</v>
      </c>
      <c r="N4719">
        <v>1.42837465564738</v>
      </c>
      <c r="O4719">
        <v>157.294429708222</v>
      </c>
      <c r="P4719">
        <v>45.559845559845499</v>
      </c>
      <c r="Q4719">
        <v>-3.5714432354596003E-2</v>
      </c>
    </row>
    <row r="4720" spans="1:17" hidden="1" x14ac:dyDescent="0.3">
      <c r="A4720" t="s">
        <v>9595</v>
      </c>
      <c r="B4720" t="s">
        <v>9596</v>
      </c>
      <c r="C4720" t="str">
        <f>IFERROR(VLOOKUP(Table1[[#This Row],[Ticker]],[1]!Table1[[Symbol]:[Industry]],2,FALSE),"-")</f>
        <v>-</v>
      </c>
      <c r="D4720" t="s">
        <v>100</v>
      </c>
      <c r="E4720">
        <v>3.0079349999999998</v>
      </c>
      <c r="F4720">
        <v>328</v>
      </c>
      <c r="G4720">
        <v>791.55598732878195</v>
      </c>
      <c r="H4720">
        <v>73.443481944146399</v>
      </c>
      <c r="I4720">
        <v>-9.0841890955842395</v>
      </c>
      <c r="J4720">
        <v>7.1592445903004203</v>
      </c>
      <c r="K4720">
        <v>250.74745534835401</v>
      </c>
      <c r="L4720">
        <v>251.137625710989</v>
      </c>
      <c r="M4720">
        <v>4.3324220454509996E-3</v>
      </c>
      <c r="N4720">
        <v>0.62498154698285702</v>
      </c>
      <c r="O4720">
        <v>107.012195121951</v>
      </c>
      <c r="P4720">
        <v>817.22595078299696</v>
      </c>
    </row>
    <row r="4721" spans="1:17" hidden="1" x14ac:dyDescent="0.3">
      <c r="A4721" t="s">
        <v>9597</v>
      </c>
      <c r="B4721" t="s">
        <v>9598</v>
      </c>
      <c r="C4721" t="str">
        <f>IFERROR(VLOOKUP(Table1[[#This Row],[Ticker]],[1]!Table1[[Symbol]:[Industry]],2,FALSE),"-")</f>
        <v>-</v>
      </c>
      <c r="D4721" t="s">
        <v>557</v>
      </c>
      <c r="E4721">
        <v>2.9933882440000001</v>
      </c>
      <c r="F4721">
        <v>13.46</v>
      </c>
      <c r="G4721">
        <v>-25.669963454215502</v>
      </c>
      <c r="H4721">
        <v>-4.77763193781536</v>
      </c>
      <c r="I4721">
        <v>-11.2648744538396</v>
      </c>
      <c r="J4721">
        <v>-1.0507150328489701</v>
      </c>
      <c r="K4721">
        <v>13.459997201505701</v>
      </c>
      <c r="L4721">
        <v>13.3274568075989</v>
      </c>
      <c r="M4721">
        <v>100</v>
      </c>
      <c r="O4721">
        <v>0</v>
      </c>
      <c r="P4721">
        <v>0</v>
      </c>
    </row>
    <row r="4722" spans="1:17" hidden="1" x14ac:dyDescent="0.3">
      <c r="A4722" t="s">
        <v>9599</v>
      </c>
      <c r="B4722" t="s">
        <v>9600</v>
      </c>
      <c r="C4722" t="str">
        <f>IFERROR(VLOOKUP(Table1[[#This Row],[Ticker]],[1]!Table1[[Symbol]:[Industry]],2,FALSE),"-")</f>
        <v>-</v>
      </c>
      <c r="D4722" t="s">
        <v>647</v>
      </c>
      <c r="E4722">
        <v>2.9876148200000001</v>
      </c>
      <c r="F4722">
        <v>2.62</v>
      </c>
      <c r="G4722">
        <v>-28.632926417178499</v>
      </c>
      <c r="H4722">
        <v>-2.8321066459865598</v>
      </c>
      <c r="I4722">
        <v>-32.821760681384603</v>
      </c>
      <c r="J4722">
        <v>6.3263341474788897</v>
      </c>
      <c r="K4722">
        <v>2.6759332487482501</v>
      </c>
      <c r="L4722">
        <v>2.5250287126103301</v>
      </c>
      <c r="M4722">
        <v>70.002221847097303</v>
      </c>
      <c r="N4722">
        <v>1.4105776725656001</v>
      </c>
      <c r="O4722">
        <v>30.152671755725098</v>
      </c>
      <c r="P4722">
        <v>8.7136929460580799</v>
      </c>
    </row>
    <row r="4723" spans="1:17" hidden="1" x14ac:dyDescent="0.3">
      <c r="A4723" t="s">
        <v>9601</v>
      </c>
      <c r="B4723" t="s">
        <v>9602</v>
      </c>
      <c r="C4723" t="str">
        <f>IFERROR(VLOOKUP(Table1[[#This Row],[Ticker]],[1]!Table1[[Symbol]:[Industry]],2,FALSE),"-")</f>
        <v>-</v>
      </c>
      <c r="D4723" t="s">
        <v>140</v>
      </c>
      <c r="E4723">
        <v>2.9325000000000001</v>
      </c>
      <c r="F4723">
        <v>8.5</v>
      </c>
      <c r="G4723">
        <v>-75.816591020197905</v>
      </c>
      <c r="H4723">
        <v>-13.373019778486199</v>
      </c>
      <c r="I4723">
        <v>-53.244396638140003</v>
      </c>
      <c r="J4723">
        <v>-3.2928674992166802</v>
      </c>
      <c r="K4723">
        <v>9.2122559627591603</v>
      </c>
      <c r="L4723">
        <v>11.5083752423871</v>
      </c>
      <c r="M4723">
        <v>35.804847936733502</v>
      </c>
      <c r="N4723">
        <v>0.37435560525358502</v>
      </c>
      <c r="O4723">
        <v>121.058823529411</v>
      </c>
      <c r="P4723">
        <v>7.5949367088607502</v>
      </c>
      <c r="Q4723">
        <v>-6.4735002480312998E-2</v>
      </c>
    </row>
    <row r="4724" spans="1:17" hidden="1" x14ac:dyDescent="0.3">
      <c r="A4724" t="s">
        <v>9603</v>
      </c>
      <c r="B4724" t="s">
        <v>9604</v>
      </c>
      <c r="C4724" t="str">
        <f>IFERROR(VLOOKUP(Table1[[#This Row],[Ticker]],[1]!Table1[[Symbol]:[Industry]],2,FALSE),"-")</f>
        <v>-</v>
      </c>
      <c r="D4724" t="s">
        <v>541</v>
      </c>
      <c r="E4724">
        <v>2.9313514999999999</v>
      </c>
      <c r="F4724">
        <v>1.49</v>
      </c>
      <c r="G4724">
        <v>-24.309419236528399</v>
      </c>
      <c r="H4724">
        <v>15.3774068218745</v>
      </c>
      <c r="I4724">
        <v>-20.961844150809299</v>
      </c>
      <c r="J4724">
        <v>6.5881738560399103</v>
      </c>
      <c r="K4724">
        <v>1.4460657314030001</v>
      </c>
      <c r="L4724">
        <v>1.5788536235672701</v>
      </c>
      <c r="M4724">
        <v>56.081144000776199</v>
      </c>
      <c r="N4724">
        <v>0.81959143427066505</v>
      </c>
      <c r="O4724">
        <v>63.087248322147602</v>
      </c>
      <c r="P4724">
        <v>28.4482758620689</v>
      </c>
      <c r="Q4724">
        <v>-1.3977924879747999E-2</v>
      </c>
    </row>
    <row r="4725" spans="1:17" hidden="1" x14ac:dyDescent="0.3">
      <c r="A4725" t="s">
        <v>9605</v>
      </c>
      <c r="B4725" t="s">
        <v>9606</v>
      </c>
      <c r="C4725" t="str">
        <f>IFERROR(VLOOKUP(Table1[[#This Row],[Ticker]],[1]!Table1[[Symbol]:[Industry]],2,FALSE),"-")</f>
        <v>-</v>
      </c>
      <c r="E4725">
        <v>2.8783485</v>
      </c>
      <c r="F4725">
        <v>18.18</v>
      </c>
      <c r="G4725">
        <v>-20.7046054865481</v>
      </c>
      <c r="H4725">
        <v>-4.77763193781536</v>
      </c>
      <c r="I4725">
        <v>-11.2648744538396</v>
      </c>
      <c r="J4725">
        <v>-1.0507150328489701</v>
      </c>
      <c r="K4725">
        <v>18.177480817669998</v>
      </c>
      <c r="L4725">
        <v>17.9248039603583</v>
      </c>
      <c r="M4725">
        <v>100</v>
      </c>
      <c r="O4725">
        <v>0</v>
      </c>
      <c r="P4725">
        <v>4.9653579676674298</v>
      </c>
    </row>
    <row r="4726" spans="1:17" hidden="1" x14ac:dyDescent="0.3">
      <c r="A4726" t="s">
        <v>9607</v>
      </c>
      <c r="B4726" t="s">
        <v>9608</v>
      </c>
      <c r="C4726" t="str">
        <f>IFERROR(VLOOKUP(Table1[[#This Row],[Ticker]],[1]!Table1[[Symbol]:[Industry]],2,FALSE),"-")</f>
        <v>-</v>
      </c>
      <c r="D4726" t="s">
        <v>75</v>
      </c>
      <c r="E4726">
        <v>2.8451119999999999</v>
      </c>
      <c r="F4726">
        <v>2.84</v>
      </c>
      <c r="G4726">
        <v>-20.872915483735799</v>
      </c>
      <c r="H4726">
        <v>52.128445410250897</v>
      </c>
      <c r="I4726">
        <v>-6.4678264833599899</v>
      </c>
      <c r="J4726">
        <v>-1.0507150328489701</v>
      </c>
      <c r="M4726">
        <v>100</v>
      </c>
      <c r="O4726">
        <v>0</v>
      </c>
      <c r="P4726">
        <v>4.7970479704797002</v>
      </c>
    </row>
    <row r="4727" spans="1:17" hidden="1" x14ac:dyDescent="0.3">
      <c r="A4727" t="s">
        <v>9609</v>
      </c>
      <c r="B4727" t="s">
        <v>9610</v>
      </c>
      <c r="C4727" t="str">
        <f>IFERROR(VLOOKUP(Table1[[#This Row],[Ticker]],[1]!Table1[[Symbol]:[Industry]],2,FALSE),"-")</f>
        <v>-</v>
      </c>
      <c r="D4727" t="s">
        <v>557</v>
      </c>
      <c r="E4727">
        <v>2.823</v>
      </c>
      <c r="F4727">
        <v>9.41</v>
      </c>
      <c r="G4727">
        <v>39.999050630291499</v>
      </c>
      <c r="H4727">
        <v>-4.77763193781536</v>
      </c>
      <c r="I4727">
        <v>42.9974206281275</v>
      </c>
      <c r="J4727">
        <v>-1.0507150328489701</v>
      </c>
      <c r="K4727">
        <v>9.18767137682587</v>
      </c>
      <c r="L4727">
        <v>7.6701910330618697</v>
      </c>
      <c r="M4727">
        <v>99.992037052364694</v>
      </c>
      <c r="O4727">
        <v>0</v>
      </c>
      <c r="P4727">
        <v>65.669014084506998</v>
      </c>
    </row>
    <row r="4728" spans="1:17" hidden="1" x14ac:dyDescent="0.3">
      <c r="A4728" t="s">
        <v>9611</v>
      </c>
      <c r="B4728" t="s">
        <v>9612</v>
      </c>
      <c r="C4728" t="str">
        <f>IFERROR(VLOOKUP(Table1[[#This Row],[Ticker]],[1]!Table1[[Symbol]:[Industry]],2,FALSE),"-")</f>
        <v>-</v>
      </c>
      <c r="D4728" t="s">
        <v>409</v>
      </c>
      <c r="E4728">
        <v>2.806</v>
      </c>
      <c r="F4728">
        <v>140.30000000000001</v>
      </c>
      <c r="G4728">
        <v>925.26636613379901</v>
      </c>
      <c r="H4728">
        <v>19.353764145570601</v>
      </c>
      <c r="I4728">
        <v>797.41388202284395</v>
      </c>
      <c r="J4728">
        <v>2.9175389354049801</v>
      </c>
      <c r="K4728">
        <v>106.73488050591899</v>
      </c>
      <c r="L4728">
        <v>58.936410047963498</v>
      </c>
      <c r="M4728">
        <v>100</v>
      </c>
      <c r="N4728">
        <v>0.46802481427586701</v>
      </c>
      <c r="O4728">
        <v>0</v>
      </c>
      <c r="P4728">
        <v>950.93632958801504</v>
      </c>
    </row>
    <row r="4729" spans="1:17" hidden="1" x14ac:dyDescent="0.3">
      <c r="A4729" t="s">
        <v>9613</v>
      </c>
      <c r="B4729" t="s">
        <v>9614</v>
      </c>
      <c r="C4729" t="str">
        <f>IFERROR(VLOOKUP(Table1[[#This Row],[Ticker]],[1]!Table1[[Symbol]:[Industry]],2,FALSE),"-")</f>
        <v>-</v>
      </c>
      <c r="D4729" t="s">
        <v>422</v>
      </c>
      <c r="E4729">
        <v>2.7986908800000001</v>
      </c>
      <c r="F4729">
        <v>1.52</v>
      </c>
      <c r="G4729">
        <v>-25.669963454215502</v>
      </c>
      <c r="H4729">
        <v>4.2449244531620698</v>
      </c>
      <c r="I4729">
        <v>-30.8415940305592</v>
      </c>
      <c r="J4729">
        <v>-9.2785631341147994</v>
      </c>
      <c r="K4729">
        <v>1.4831941249312799</v>
      </c>
      <c r="L4729">
        <v>1.5435486437416499</v>
      </c>
      <c r="M4729">
        <v>52.9123655281713</v>
      </c>
      <c r="N4729">
        <v>1.09372204419684</v>
      </c>
      <c r="O4729">
        <v>30.2631578947368</v>
      </c>
      <c r="P4729">
        <v>33.3333333333333</v>
      </c>
      <c r="Q4729">
        <v>-6.2006154379838002E-2</v>
      </c>
    </row>
    <row r="4730" spans="1:17" hidden="1" x14ac:dyDescent="0.3">
      <c r="A4730" t="s">
        <v>9615</v>
      </c>
      <c r="B4730" t="s">
        <v>9616</v>
      </c>
      <c r="C4730" t="str">
        <f>IFERROR(VLOOKUP(Table1[[#This Row],[Ticker]],[1]!Table1[[Symbol]:[Industry]],2,FALSE),"-")</f>
        <v>-</v>
      </c>
      <c r="D4730" t="s">
        <v>713</v>
      </c>
      <c r="E4730">
        <v>2.7862319549999999</v>
      </c>
      <c r="F4730">
        <v>265.10000000000002</v>
      </c>
      <c r="G4730">
        <v>0.550100346193925</v>
      </c>
      <c r="H4730">
        <v>0.148081890225155</v>
      </c>
      <c r="I4730">
        <v>0.53977317806111202</v>
      </c>
      <c r="J4730">
        <v>-0.65604877489818803</v>
      </c>
      <c r="K4730">
        <v>253.48114260663201</v>
      </c>
      <c r="L4730">
        <v>235.582653049057</v>
      </c>
      <c r="M4730">
        <v>60.128846353450299</v>
      </c>
      <c r="N4730">
        <v>0.81187041951240702</v>
      </c>
      <c r="O4730">
        <v>1.8106374952847799</v>
      </c>
      <c r="P4730">
        <v>50.625</v>
      </c>
      <c r="Q4730">
        <v>3.1679578910440001E-2</v>
      </c>
    </row>
    <row r="4731" spans="1:17" hidden="1" x14ac:dyDescent="0.3">
      <c r="A4731" t="s">
        <v>9617</v>
      </c>
      <c r="B4731" t="s">
        <v>9618</v>
      </c>
      <c r="C4731" t="str">
        <f>IFERROR(VLOOKUP(Table1[[#This Row],[Ticker]],[1]!Table1[[Symbol]:[Industry]],2,FALSE),"-")</f>
        <v>-</v>
      </c>
      <c r="D4731" t="s">
        <v>647</v>
      </c>
      <c r="E4731">
        <v>2.7644431200000001</v>
      </c>
      <c r="F4731">
        <v>6.92</v>
      </c>
      <c r="G4731">
        <v>39.091941307689197</v>
      </c>
      <c r="H4731">
        <v>7.0852910669488595E-2</v>
      </c>
      <c r="I4731">
        <v>20.544649355684101</v>
      </c>
      <c r="K4731">
        <v>6.36119785811354</v>
      </c>
      <c r="M4731">
        <v>99.598262172721206</v>
      </c>
      <c r="N4731">
        <v>3.2884902840059702</v>
      </c>
      <c r="O4731">
        <v>4.9132947976878496</v>
      </c>
      <c r="P4731">
        <v>73</v>
      </c>
    </row>
    <row r="4732" spans="1:17" hidden="1" x14ac:dyDescent="0.3">
      <c r="A4732" t="s">
        <v>9619</v>
      </c>
      <c r="B4732" t="s">
        <v>9620</v>
      </c>
      <c r="C4732" t="str">
        <f>IFERROR(VLOOKUP(Table1[[#This Row],[Ticker]],[1]!Table1[[Symbol]:[Industry]],2,FALSE),"-")</f>
        <v>-</v>
      </c>
      <c r="D4732" t="s">
        <v>62</v>
      </c>
      <c r="E4732">
        <v>2.7623650350000002</v>
      </c>
      <c r="F4732">
        <v>2.69</v>
      </c>
      <c r="G4732">
        <v>-33.696719307058302</v>
      </c>
      <c r="H4732">
        <v>-6.9204890806724899</v>
      </c>
      <c r="I4732">
        <v>-26.6736794852862</v>
      </c>
      <c r="J4732">
        <v>4.3339003517664096</v>
      </c>
      <c r="K4732">
        <v>2.8166235900452499</v>
      </c>
      <c r="L4732">
        <v>3.0433557906564599</v>
      </c>
      <c r="M4732">
        <v>43.247548863458803</v>
      </c>
      <c r="N4732">
        <v>1.10804234982726</v>
      </c>
      <c r="O4732">
        <v>66.914498141263905</v>
      </c>
      <c r="P4732">
        <v>5.4901960784313699</v>
      </c>
      <c r="Q4732">
        <v>-0.15130264787223</v>
      </c>
    </row>
    <row r="4733" spans="1:17" hidden="1" x14ac:dyDescent="0.3">
      <c r="A4733" t="s">
        <v>9621</v>
      </c>
      <c r="B4733" t="s">
        <v>9622</v>
      </c>
      <c r="C4733" t="str">
        <f>IFERROR(VLOOKUP(Table1[[#This Row],[Ticker]],[1]!Table1[[Symbol]:[Industry]],2,FALSE),"-")</f>
        <v>-</v>
      </c>
      <c r="D4733" t="s">
        <v>557</v>
      </c>
      <c r="E4733">
        <v>2.6956533333333299</v>
      </c>
      <c r="F4733">
        <v>13.77</v>
      </c>
      <c r="G4733">
        <v>-25.669963454215502</v>
      </c>
      <c r="H4733">
        <v>-4.77763193781536</v>
      </c>
      <c r="I4733">
        <v>-11.2648744538396</v>
      </c>
      <c r="J4733">
        <v>-1.0507150328489701</v>
      </c>
      <c r="K4733">
        <v>13.7699972814225</v>
      </c>
      <c r="L4733">
        <v>13.730953564346599</v>
      </c>
      <c r="M4733">
        <v>100</v>
      </c>
      <c r="O4733">
        <v>0</v>
      </c>
      <c r="P4733">
        <v>0</v>
      </c>
    </row>
    <row r="4734" spans="1:17" hidden="1" x14ac:dyDescent="0.3">
      <c r="A4734" t="s">
        <v>9623</v>
      </c>
      <c r="B4734" t="s">
        <v>9624</v>
      </c>
      <c r="C4734" t="str">
        <f>IFERROR(VLOOKUP(Table1[[#This Row],[Ticker]],[1]!Table1[[Symbol]:[Industry]],2,FALSE),"-")</f>
        <v>-</v>
      </c>
      <c r="D4734" t="s">
        <v>75</v>
      </c>
      <c r="E4734">
        <v>2.6850138000000001</v>
      </c>
      <c r="F4734">
        <v>8.1300000000000008</v>
      </c>
      <c r="G4734">
        <v>-25.669963454215502</v>
      </c>
      <c r="H4734">
        <v>-4.77763193781536</v>
      </c>
      <c r="I4734">
        <v>-11.2648744538396</v>
      </c>
      <c r="J4734">
        <v>-1.0507150328489701</v>
      </c>
      <c r="K4734">
        <v>8.1299999670475103</v>
      </c>
      <c r="L4734">
        <v>8.1293462391062299</v>
      </c>
      <c r="M4734">
        <v>100</v>
      </c>
      <c r="O4734">
        <v>0</v>
      </c>
      <c r="P4734">
        <v>0</v>
      </c>
    </row>
    <row r="4735" spans="1:17" hidden="1" x14ac:dyDescent="0.3">
      <c r="A4735" t="s">
        <v>9625</v>
      </c>
      <c r="B4735" t="s">
        <v>9626</v>
      </c>
      <c r="C4735" t="str">
        <f>IFERROR(VLOOKUP(Table1[[#This Row],[Ticker]],[1]!Table1[[Symbol]:[Industry]],2,FALSE),"-")</f>
        <v>-</v>
      </c>
      <c r="E4735">
        <v>2.6349399999999998</v>
      </c>
      <c r="F4735">
        <v>4.0599999999999996</v>
      </c>
      <c r="G4735">
        <v>24.700406916154702</v>
      </c>
      <c r="H4735">
        <v>-19.347168361656401</v>
      </c>
      <c r="I4735">
        <v>-28.911933277369101</v>
      </c>
      <c r="J4735">
        <v>-10.2056446103137</v>
      </c>
      <c r="K4735">
        <v>4.3265839929531804</v>
      </c>
      <c r="L4735">
        <v>4.0998004263005301</v>
      </c>
      <c r="M4735">
        <v>34.869337904787102</v>
      </c>
      <c r="N4735">
        <v>0.45112781954887199</v>
      </c>
      <c r="O4735">
        <v>48.522167487684698</v>
      </c>
      <c r="P4735">
        <v>87.096774193548299</v>
      </c>
    </row>
    <row r="4736" spans="1:17" hidden="1" x14ac:dyDescent="0.3">
      <c r="A4736" t="s">
        <v>9627</v>
      </c>
      <c r="B4736" t="s">
        <v>9628</v>
      </c>
      <c r="C4736" t="str">
        <f>IFERROR(VLOOKUP(Table1[[#This Row],[Ticker]],[1]!Table1[[Symbol]:[Industry]],2,FALSE),"-")</f>
        <v>-</v>
      </c>
      <c r="D4736" t="s">
        <v>409</v>
      </c>
      <c r="E4736">
        <v>2.6229098999999998</v>
      </c>
      <c r="F4736">
        <v>7.67</v>
      </c>
      <c r="G4736">
        <v>-12.3760195842007</v>
      </c>
      <c r="H4736">
        <v>-30.3221863932609</v>
      </c>
      <c r="I4736">
        <v>-19.9553506443158</v>
      </c>
      <c r="J4736">
        <v>-2.10334661179634</v>
      </c>
      <c r="K4736">
        <v>8.9488204198982295</v>
      </c>
      <c r="L4736">
        <v>8.8279411137880501</v>
      </c>
      <c r="M4736">
        <v>34.684279587176</v>
      </c>
      <c r="N4736">
        <v>2.6566158721381501</v>
      </c>
      <c r="O4736">
        <v>67.405475880052094</v>
      </c>
      <c r="P4736">
        <v>34.797891036906798</v>
      </c>
      <c r="Q4736">
        <v>4.2285244630786999E-2</v>
      </c>
    </row>
    <row r="4737" spans="1:17" hidden="1" x14ac:dyDescent="0.3">
      <c r="A4737" t="s">
        <v>9629</v>
      </c>
      <c r="B4737" t="s">
        <v>9630</v>
      </c>
      <c r="C4737" t="str">
        <f>IFERROR(VLOOKUP(Table1[[#This Row],[Ticker]],[1]!Table1[[Symbol]:[Industry]],2,FALSE),"-")</f>
        <v>-</v>
      </c>
      <c r="E4737">
        <v>2.61588485</v>
      </c>
      <c r="F4737">
        <v>1.37</v>
      </c>
      <c r="G4737">
        <v>-30.531074565326598</v>
      </c>
      <c r="H4737">
        <v>-12.724651805364999</v>
      </c>
      <c r="I4737">
        <v>-19.931541120506299</v>
      </c>
      <c r="J4737">
        <v>-23.828492810626699</v>
      </c>
      <c r="K4737">
        <v>1.58169381883807</v>
      </c>
      <c r="L4737">
        <v>1.5205002725815899</v>
      </c>
      <c r="M4737">
        <v>31.080494200422901</v>
      </c>
      <c r="N4737">
        <v>2.26663724629028</v>
      </c>
      <c r="O4737">
        <v>68.613138686131293</v>
      </c>
      <c r="P4737">
        <v>42.7083333333333</v>
      </c>
      <c r="Q4737">
        <v>-8.5406097017069992E-3</v>
      </c>
    </row>
    <row r="4738" spans="1:17" hidden="1" x14ac:dyDescent="0.3">
      <c r="A4738" t="s">
        <v>9631</v>
      </c>
      <c r="B4738" t="s">
        <v>9632</v>
      </c>
      <c r="C4738" t="str">
        <f>IFERROR(VLOOKUP(Table1[[#This Row],[Ticker]],[1]!Table1[[Symbol]:[Industry]],2,FALSE),"-")</f>
        <v>-</v>
      </c>
      <c r="D4738" t="s">
        <v>75</v>
      </c>
      <c r="E4738">
        <v>2.5273368</v>
      </c>
      <c r="F4738">
        <v>16.11</v>
      </c>
      <c r="G4738">
        <v>-14.336169397546501</v>
      </c>
      <c r="H4738">
        <v>3.6890347288512899</v>
      </c>
      <c r="I4738">
        <v>-13.3317437547515</v>
      </c>
      <c r="J4738">
        <v>-1.0507150328489701</v>
      </c>
      <c r="K4738">
        <v>15.7313828710249</v>
      </c>
      <c r="L4738">
        <v>15.8329434889868</v>
      </c>
      <c r="M4738">
        <v>55.983188191246398</v>
      </c>
      <c r="N4738">
        <v>0.12055335968379401</v>
      </c>
      <c r="O4738">
        <v>17.939168218497802</v>
      </c>
      <c r="P4738">
        <v>23.923076923076898</v>
      </c>
    </row>
    <row r="4739" spans="1:17" hidden="1" x14ac:dyDescent="0.3">
      <c r="A4739" t="s">
        <v>9633</v>
      </c>
      <c r="B4739" t="s">
        <v>9634</v>
      </c>
      <c r="C4739" t="str">
        <f>IFERROR(VLOOKUP(Table1[[#This Row],[Ticker]],[1]!Table1[[Symbol]:[Industry]],2,FALSE),"-")</f>
        <v>-</v>
      </c>
      <c r="D4739" t="s">
        <v>409</v>
      </c>
      <c r="E4739">
        <v>2.50595422912424</v>
      </c>
      <c r="F4739">
        <v>8.33</v>
      </c>
      <c r="G4739">
        <v>-25.669963454215502</v>
      </c>
      <c r="H4739">
        <v>-4.77763193781536</v>
      </c>
      <c r="I4739">
        <v>-11.2648744538396</v>
      </c>
      <c r="J4739">
        <v>-1.0507150328489701</v>
      </c>
      <c r="K4739">
        <v>8.3299999999999894</v>
      </c>
      <c r="L4739">
        <v>8.3299999999999894</v>
      </c>
      <c r="M4739">
        <v>50</v>
      </c>
      <c r="O4739">
        <v>0</v>
      </c>
      <c r="P4739">
        <v>0</v>
      </c>
    </row>
    <row r="4740" spans="1:17" hidden="1" x14ac:dyDescent="0.3">
      <c r="A4740" t="s">
        <v>9635</v>
      </c>
      <c r="B4740" t="s">
        <v>9636</v>
      </c>
      <c r="C4740" t="str">
        <f>IFERROR(VLOOKUP(Table1[[#This Row],[Ticker]],[1]!Table1[[Symbol]:[Industry]],2,FALSE),"-")</f>
        <v>-</v>
      </c>
      <c r="D4740" t="s">
        <v>647</v>
      </c>
      <c r="E4740">
        <v>2.5025556276588099</v>
      </c>
      <c r="F4740">
        <v>12.52</v>
      </c>
      <c r="G4740">
        <v>-25.9090072789167</v>
      </c>
      <c r="H4740">
        <v>-4.77763193781536</v>
      </c>
      <c r="I4740">
        <v>-11.2648744538396</v>
      </c>
      <c r="J4740">
        <v>-1.0507150328489701</v>
      </c>
      <c r="K4740">
        <v>12.5199954115146</v>
      </c>
      <c r="L4740">
        <v>12.566092491397001</v>
      </c>
      <c r="M4740">
        <v>55.887715274265297</v>
      </c>
      <c r="O4740">
        <v>0.23961661341853599</v>
      </c>
      <c r="P4740">
        <v>4.94551550712489</v>
      </c>
    </row>
    <row r="4741" spans="1:17" hidden="1" x14ac:dyDescent="0.3">
      <c r="A4741" t="s">
        <v>9637</v>
      </c>
      <c r="B4741" t="s">
        <v>9638</v>
      </c>
      <c r="C4741" t="str">
        <f>IFERROR(VLOOKUP(Table1[[#This Row],[Ticker]],[1]!Table1[[Symbol]:[Industry]],2,FALSE),"-")</f>
        <v>-</v>
      </c>
      <c r="D4741" t="s">
        <v>247</v>
      </c>
      <c r="E4741">
        <v>2.4054000000000002</v>
      </c>
      <c r="F4741">
        <v>3.8</v>
      </c>
      <c r="G4741">
        <v>-73.615168933667604</v>
      </c>
      <c r="H4741">
        <v>-4.77763193781536</v>
      </c>
      <c r="I4741">
        <v>-9.9315411205063597</v>
      </c>
      <c r="J4741">
        <v>-1.0507150328489701</v>
      </c>
      <c r="K4741">
        <v>3.86127578256546</v>
      </c>
      <c r="L4741">
        <v>4.4212634542082796</v>
      </c>
      <c r="M4741">
        <v>3.1531348955468301</v>
      </c>
      <c r="N4741">
        <v>0.73429951690821205</v>
      </c>
      <c r="O4741">
        <v>92.105263157894697</v>
      </c>
      <c r="P4741">
        <v>13.7724550898203</v>
      </c>
    </row>
    <row r="4742" spans="1:17" hidden="1" x14ac:dyDescent="0.3">
      <c r="A4742" t="s">
        <v>9639</v>
      </c>
      <c r="B4742" t="s">
        <v>9640</v>
      </c>
      <c r="C4742" t="str">
        <f>IFERROR(VLOOKUP(Table1[[#This Row],[Ticker]],[1]!Table1[[Symbol]:[Industry]],2,FALSE),"-")</f>
        <v>-</v>
      </c>
      <c r="D4742" t="s">
        <v>557</v>
      </c>
      <c r="E4742">
        <v>2.37744</v>
      </c>
      <c r="F4742">
        <v>3.81</v>
      </c>
      <c r="G4742">
        <v>-39.275405631086301</v>
      </c>
      <c r="H4742">
        <v>-24.079479987096601</v>
      </c>
      <c r="I4742">
        <v>-30.373154708616699</v>
      </c>
      <c r="J4742">
        <v>-14.6770886592225</v>
      </c>
      <c r="K4742">
        <v>4.7498555465088996</v>
      </c>
      <c r="L4742">
        <v>4.8186954245462399</v>
      </c>
      <c r="M4742">
        <v>4.9825394952797497</v>
      </c>
      <c r="N4742">
        <v>3.1701665764822899</v>
      </c>
      <c r="O4742">
        <v>114.435695538057</v>
      </c>
      <c r="P4742">
        <v>1.87165775401068</v>
      </c>
      <c r="Q4742">
        <v>0.113179295394607</v>
      </c>
    </row>
    <row r="4743" spans="1:17" hidden="1" x14ac:dyDescent="0.3">
      <c r="A4743" t="s">
        <v>9641</v>
      </c>
      <c r="B4743" t="s">
        <v>9642</v>
      </c>
      <c r="C4743" t="str">
        <f>IFERROR(VLOOKUP(Table1[[#This Row],[Ticker]],[1]!Table1[[Symbol]:[Industry]],2,FALSE),"-")</f>
        <v>-</v>
      </c>
      <c r="D4743" t="s">
        <v>46</v>
      </c>
      <c r="E4743">
        <v>2.34178631999999</v>
      </c>
      <c r="F4743">
        <v>2.4</v>
      </c>
      <c r="G4743">
        <v>-5.5931859894901201</v>
      </c>
      <c r="H4743">
        <v>-1.87035303188851</v>
      </c>
      <c r="I4743">
        <v>-12.2495918825592</v>
      </c>
      <c r="J4743">
        <v>1.0670674632677399</v>
      </c>
      <c r="K4743">
        <v>1.7400020759405499</v>
      </c>
      <c r="L4743">
        <v>1.26157303085244</v>
      </c>
      <c r="M4743">
        <v>79.607056726233907</v>
      </c>
      <c r="N4743">
        <v>1</v>
      </c>
      <c r="Q4743">
        <v>-3.5149089750809E-2</v>
      </c>
    </row>
    <row r="4744" spans="1:17" hidden="1" x14ac:dyDescent="0.3">
      <c r="A4744" t="s">
        <v>9643</v>
      </c>
      <c r="B4744" t="s">
        <v>9644</v>
      </c>
      <c r="C4744" t="str">
        <f>IFERROR(VLOOKUP(Table1[[#This Row],[Ticker]],[1]!Table1[[Symbol]:[Industry]],2,FALSE),"-")</f>
        <v>-</v>
      </c>
      <c r="D4744" t="s">
        <v>46</v>
      </c>
      <c r="E4744">
        <v>2.2983612181383499</v>
      </c>
      <c r="F4744">
        <v>24.48</v>
      </c>
      <c r="G4744">
        <v>1.8300365457844501</v>
      </c>
      <c r="H4744">
        <v>-4.77763193781536</v>
      </c>
      <c r="I4744">
        <v>-6.2906034418328298</v>
      </c>
      <c r="J4744">
        <v>-1.0507150328489701</v>
      </c>
      <c r="K4744">
        <v>24.421969377392401</v>
      </c>
      <c r="L4744">
        <v>23.270453067689999</v>
      </c>
      <c r="M4744">
        <v>100</v>
      </c>
      <c r="O4744">
        <v>0</v>
      </c>
      <c r="P4744">
        <v>27.5</v>
      </c>
    </row>
    <row r="4745" spans="1:17" hidden="1" x14ac:dyDescent="0.3">
      <c r="A4745" t="s">
        <v>9645</v>
      </c>
      <c r="B4745" t="s">
        <v>9646</v>
      </c>
      <c r="C4745" t="str">
        <f>IFERROR(VLOOKUP(Table1[[#This Row],[Ticker]],[1]!Table1[[Symbol]:[Industry]],2,FALSE),"-")</f>
        <v>-</v>
      </c>
      <c r="D4745" t="s">
        <v>258</v>
      </c>
      <c r="E4745">
        <v>2.2678451000000002</v>
      </c>
      <c r="F4745">
        <v>3.31</v>
      </c>
      <c r="G4745">
        <v>-20.9231280111775</v>
      </c>
      <c r="H4745">
        <v>-4.77763193781536</v>
      </c>
      <c r="I4745">
        <v>-6.5180390108017203</v>
      </c>
      <c r="J4745">
        <v>-1.0507150328489701</v>
      </c>
      <c r="K4745">
        <v>3.2452506755572501</v>
      </c>
      <c r="L4745">
        <v>3.1884125758858399</v>
      </c>
      <c r="M4745">
        <v>50</v>
      </c>
      <c r="O4745">
        <v>0</v>
      </c>
      <c r="P4745">
        <v>4.7468354430379698</v>
      </c>
    </row>
    <row r="4746" spans="1:17" hidden="1" x14ac:dyDescent="0.3">
      <c r="A4746" t="s">
        <v>9647</v>
      </c>
      <c r="B4746" t="s">
        <v>9648</v>
      </c>
      <c r="C4746" t="str">
        <f>IFERROR(VLOOKUP(Table1[[#This Row],[Ticker]],[1]!Table1[[Symbol]:[Industry]],2,FALSE),"-")</f>
        <v>-</v>
      </c>
      <c r="E4746">
        <v>2.2430983119999999</v>
      </c>
      <c r="F4746">
        <v>3.76</v>
      </c>
      <c r="G4746">
        <v>286.71713331997699</v>
      </c>
      <c r="H4746">
        <v>1.1378610199311101</v>
      </c>
      <c r="I4746">
        <v>171.441892463453</v>
      </c>
      <c r="J4746">
        <v>-1.0507150328489701</v>
      </c>
      <c r="K4746">
        <v>3.3710088340783999</v>
      </c>
      <c r="L4746">
        <v>2.2167934033816898</v>
      </c>
      <c r="M4746">
        <v>99.999999987781294</v>
      </c>
      <c r="N4746">
        <v>0</v>
      </c>
      <c r="O4746">
        <v>0</v>
      </c>
      <c r="P4746">
        <v>362.07228915662603</v>
      </c>
    </row>
    <row r="4747" spans="1:17" hidden="1" x14ac:dyDescent="0.3">
      <c r="A4747" t="s">
        <v>9649</v>
      </c>
      <c r="B4747" t="s">
        <v>9650</v>
      </c>
      <c r="C4747" t="str">
        <f>IFERROR(VLOOKUP(Table1[[#This Row],[Ticker]],[1]!Table1[[Symbol]:[Industry]],2,FALSE),"-")</f>
        <v>-</v>
      </c>
      <c r="D4747" t="s">
        <v>422</v>
      </c>
      <c r="E4747">
        <v>2.2326695999999999</v>
      </c>
      <c r="F4747">
        <v>7.44</v>
      </c>
      <c r="G4747">
        <v>-6.6299634542155399</v>
      </c>
      <c r="H4747">
        <v>-5.4769326371160698</v>
      </c>
      <c r="I4747">
        <v>-19.976530895557399</v>
      </c>
      <c r="J4747">
        <v>-5.1047690869030404</v>
      </c>
      <c r="K4747">
        <v>7.4377071734889002</v>
      </c>
      <c r="L4747">
        <v>7.3366221091207402</v>
      </c>
      <c r="M4747">
        <v>51.867663819344401</v>
      </c>
      <c r="N4747">
        <v>1.08683161280219</v>
      </c>
      <c r="O4747">
        <v>25.672043010752599</v>
      </c>
      <c r="P4747">
        <v>41.444866920152101</v>
      </c>
      <c r="Q4747">
        <v>3.6056446795896001E-2</v>
      </c>
    </row>
    <row r="4748" spans="1:17" hidden="1" x14ac:dyDescent="0.3">
      <c r="A4748" t="s">
        <v>9651</v>
      </c>
      <c r="B4748" t="s">
        <v>9652</v>
      </c>
      <c r="C4748" t="str">
        <f>IFERROR(VLOOKUP(Table1[[#This Row],[Ticker]],[1]!Table1[[Symbol]:[Industry]],2,FALSE),"-")</f>
        <v>-</v>
      </c>
      <c r="D4748" t="s">
        <v>713</v>
      </c>
      <c r="E4748">
        <v>2.2099980540000002</v>
      </c>
      <c r="F4748">
        <v>73.959999999999994</v>
      </c>
      <c r="G4748">
        <v>45.573379912304397</v>
      </c>
      <c r="H4748">
        <v>-3.8951991384669902</v>
      </c>
      <c r="I4748">
        <v>19.038155849190598</v>
      </c>
      <c r="J4748">
        <v>-0.53671530337515805</v>
      </c>
      <c r="K4748">
        <v>70.368479896546802</v>
      </c>
      <c r="L4748">
        <v>60.817150413035101</v>
      </c>
      <c r="M4748">
        <v>42.618677459081702</v>
      </c>
      <c r="N4748">
        <v>0.81632340679543802</v>
      </c>
      <c r="O4748">
        <v>2.8934559221200602</v>
      </c>
      <c r="P4748">
        <v>73.208430913348906</v>
      </c>
    </row>
    <row r="4749" spans="1:17" hidden="1" x14ac:dyDescent="0.3">
      <c r="A4749" t="s">
        <v>9653</v>
      </c>
      <c r="B4749" t="s">
        <v>9654</v>
      </c>
      <c r="C4749" t="str">
        <f>IFERROR(VLOOKUP(Table1[[#This Row],[Ticker]],[1]!Table1[[Symbol]:[Industry]],2,FALSE),"-")</f>
        <v>-</v>
      </c>
      <c r="D4749" t="s">
        <v>557</v>
      </c>
      <c r="E4749">
        <v>2.1650564000000001</v>
      </c>
      <c r="F4749">
        <v>6.98</v>
      </c>
      <c r="G4749">
        <v>-25.669963454215502</v>
      </c>
      <c r="H4749">
        <v>-4.77763193781536</v>
      </c>
      <c r="I4749">
        <v>-11.2648744538396</v>
      </c>
      <c r="J4749">
        <v>-1.0507150328489701</v>
      </c>
      <c r="K4749">
        <v>6.9799953955241101</v>
      </c>
      <c r="L4749">
        <v>6.9500012551993002</v>
      </c>
      <c r="M4749">
        <v>99.999996303717197</v>
      </c>
      <c r="O4749">
        <v>0</v>
      </c>
      <c r="P4749">
        <v>0</v>
      </c>
    </row>
    <row r="4750" spans="1:17" hidden="1" x14ac:dyDescent="0.3">
      <c r="A4750" t="s">
        <v>9655</v>
      </c>
      <c r="B4750" t="s">
        <v>9656</v>
      </c>
      <c r="C4750" t="str">
        <f>IFERROR(VLOOKUP(Table1[[#This Row],[Ticker]],[1]!Table1[[Symbol]:[Industry]],2,FALSE),"-")</f>
        <v>-</v>
      </c>
      <c r="D4750" t="s">
        <v>122</v>
      </c>
      <c r="E4750">
        <v>2.1582110249999999</v>
      </c>
      <c r="F4750">
        <v>148.94999999999999</v>
      </c>
      <c r="G4750">
        <v>43.610636613974002</v>
      </c>
      <c r="H4750">
        <v>-7.3505307371292501</v>
      </c>
      <c r="I4750">
        <v>0.60144173091432696</v>
      </c>
      <c r="J4750">
        <v>-5.6846975714654997</v>
      </c>
      <c r="K4750">
        <v>147.720846299192</v>
      </c>
      <c r="L4750">
        <v>129.97696059725899</v>
      </c>
      <c r="M4750">
        <v>53.9867674460098</v>
      </c>
      <c r="N4750">
        <v>1.16877568341253</v>
      </c>
      <c r="O4750">
        <v>23.531386371265501</v>
      </c>
      <c r="P4750">
        <v>148.208631894684</v>
      </c>
      <c r="Q4750">
        <v>2.8393851532804E-2</v>
      </c>
    </row>
    <row r="4751" spans="1:17" hidden="1" x14ac:dyDescent="0.3">
      <c r="A4751" t="s">
        <v>9657</v>
      </c>
      <c r="B4751" t="s">
        <v>9658</v>
      </c>
      <c r="C4751" t="str">
        <f>IFERROR(VLOOKUP(Table1[[#This Row],[Ticker]],[1]!Table1[[Symbol]:[Industry]],2,FALSE),"-")</f>
        <v>-</v>
      </c>
      <c r="D4751" t="s">
        <v>409</v>
      </c>
      <c r="E4751">
        <v>2.1150000000000002</v>
      </c>
      <c r="F4751">
        <v>4.5</v>
      </c>
      <c r="G4751">
        <v>353.05344080110302</v>
      </c>
      <c r="H4751">
        <v>145.22236806218399</v>
      </c>
      <c r="I4751">
        <v>367.45852980147902</v>
      </c>
      <c r="J4751">
        <v>6.6974689865214803</v>
      </c>
      <c r="M4751">
        <v>100</v>
      </c>
      <c r="O4751">
        <v>0.66666666666668195</v>
      </c>
      <c r="P4751">
        <v>378.723404255319</v>
      </c>
    </row>
    <row r="4752" spans="1:17" hidden="1" x14ac:dyDescent="0.3">
      <c r="A4752" t="s">
        <v>9659</v>
      </c>
      <c r="B4752" t="s">
        <v>9660</v>
      </c>
      <c r="C4752" t="str">
        <f>IFERROR(VLOOKUP(Table1[[#This Row],[Ticker]],[1]!Table1[[Symbol]:[Industry]],2,FALSE),"-")</f>
        <v>-</v>
      </c>
      <c r="D4752" t="s">
        <v>21</v>
      </c>
      <c r="E4752">
        <v>2.08</v>
      </c>
      <c r="F4752">
        <v>16.64</v>
      </c>
      <c r="G4752">
        <v>-20.685736324878</v>
      </c>
      <c r="H4752">
        <v>0.20659519152218001</v>
      </c>
      <c r="I4752">
        <v>-6.2806473245021497</v>
      </c>
      <c r="J4752">
        <v>-1.0507150328489701</v>
      </c>
      <c r="K4752">
        <v>16.0888619527929</v>
      </c>
      <c r="L4752">
        <v>15.913126268015001</v>
      </c>
      <c r="M4752">
        <v>100</v>
      </c>
      <c r="N4752">
        <v>5.4545454545454497</v>
      </c>
      <c r="O4752">
        <v>0</v>
      </c>
      <c r="P4752">
        <v>4.9842271293375404</v>
      </c>
    </row>
    <row r="4753" spans="1:17" hidden="1" x14ac:dyDescent="0.3">
      <c r="A4753" t="s">
        <v>9661</v>
      </c>
      <c r="B4753" t="s">
        <v>9662</v>
      </c>
      <c r="C4753" t="str">
        <f>IFERROR(VLOOKUP(Table1[[#This Row],[Ticker]],[1]!Table1[[Symbol]:[Industry]],2,FALSE),"-")</f>
        <v>-</v>
      </c>
      <c r="D4753" t="s">
        <v>409</v>
      </c>
      <c r="E4753">
        <v>2.0541</v>
      </c>
      <c r="F4753">
        <v>4.0999999999999996</v>
      </c>
      <c r="G4753">
        <v>-25.669963454215502</v>
      </c>
      <c r="H4753">
        <v>-4.77763193781536</v>
      </c>
      <c r="I4753">
        <v>-11.2648744538396</v>
      </c>
      <c r="J4753">
        <v>-1.0507150328489701</v>
      </c>
      <c r="K4753">
        <v>4.0999881511801002</v>
      </c>
      <c r="L4753">
        <v>4.0882728053513198</v>
      </c>
      <c r="M4753">
        <v>99.806682354411805</v>
      </c>
      <c r="O4753">
        <v>0</v>
      </c>
      <c r="P4753">
        <v>0</v>
      </c>
    </row>
    <row r="4754" spans="1:17" hidden="1" x14ac:dyDescent="0.3">
      <c r="A4754" t="s">
        <v>9663</v>
      </c>
      <c r="B4754" t="s">
        <v>9664</v>
      </c>
      <c r="C4754" t="str">
        <f>IFERROR(VLOOKUP(Table1[[#This Row],[Ticker]],[1]!Table1[[Symbol]:[Industry]],2,FALSE),"-")</f>
        <v>-</v>
      </c>
      <c r="D4754" t="s">
        <v>288</v>
      </c>
      <c r="E4754">
        <v>1.976</v>
      </c>
      <c r="F4754">
        <v>61.75</v>
      </c>
      <c r="G4754">
        <v>-25.669963454215502</v>
      </c>
      <c r="H4754">
        <v>-4.77763193781536</v>
      </c>
      <c r="I4754">
        <v>-11.2648744538396</v>
      </c>
      <c r="J4754">
        <v>-1.0507150328489701</v>
      </c>
      <c r="K4754">
        <v>61.75</v>
      </c>
      <c r="L4754">
        <v>61.75</v>
      </c>
      <c r="M4754">
        <v>50</v>
      </c>
      <c r="O4754">
        <v>0</v>
      </c>
      <c r="P4754">
        <v>0</v>
      </c>
    </row>
    <row r="4755" spans="1:17" hidden="1" x14ac:dyDescent="0.3">
      <c r="A4755" t="s">
        <v>9665</v>
      </c>
      <c r="B4755" t="s">
        <v>9666</v>
      </c>
      <c r="C4755" t="str">
        <f>IFERROR(VLOOKUP(Table1[[#This Row],[Ticker]],[1]!Table1[[Symbol]:[Industry]],2,FALSE),"-")</f>
        <v>-</v>
      </c>
      <c r="D4755" t="s">
        <v>89</v>
      </c>
      <c r="E4755">
        <v>1.95423462</v>
      </c>
      <c r="F4755">
        <v>7.9</v>
      </c>
      <c r="K4755">
        <v>7.7408079907778697</v>
      </c>
      <c r="M4755">
        <v>57.238046106161903</v>
      </c>
      <c r="N4755">
        <v>1</v>
      </c>
    </row>
    <row r="4756" spans="1:17" hidden="1" x14ac:dyDescent="0.3">
      <c r="A4756" t="s">
        <v>9667</v>
      </c>
      <c r="B4756" t="s">
        <v>9668</v>
      </c>
      <c r="C4756" t="str">
        <f>IFERROR(VLOOKUP(Table1[[#This Row],[Ticker]],[1]!Table1[[Symbol]:[Industry]],2,FALSE),"-")</f>
        <v>-</v>
      </c>
      <c r="D4756" t="s">
        <v>901</v>
      </c>
      <c r="E4756">
        <v>1.9468433999999999</v>
      </c>
      <c r="F4756">
        <v>3.93</v>
      </c>
      <c r="G4756">
        <v>22.074397448039999</v>
      </c>
      <c r="H4756">
        <v>2.2368062184638899E-2</v>
      </c>
      <c r="I4756">
        <v>11.1650320882163</v>
      </c>
      <c r="J4756">
        <v>-1.0507150328489701</v>
      </c>
      <c r="K4756">
        <v>3.7319893521541498</v>
      </c>
      <c r="L4756">
        <v>3.3504926600654201</v>
      </c>
      <c r="M4756">
        <v>99.758189427494898</v>
      </c>
      <c r="N4756">
        <v>5.0622231596709497</v>
      </c>
      <c r="O4756">
        <v>0</v>
      </c>
      <c r="P4756">
        <v>47.7443609022556</v>
      </c>
    </row>
    <row r="4757" spans="1:17" hidden="1" x14ac:dyDescent="0.3">
      <c r="A4757" t="s">
        <v>9669</v>
      </c>
      <c r="B4757" t="s">
        <v>9670</v>
      </c>
      <c r="C4757" t="str">
        <f>IFERROR(VLOOKUP(Table1[[#This Row],[Ticker]],[1]!Table1[[Symbol]:[Industry]],2,FALSE),"-")</f>
        <v>-</v>
      </c>
      <c r="D4757" t="s">
        <v>713</v>
      </c>
      <c r="E4757">
        <v>1.7649299939999901</v>
      </c>
      <c r="F4757">
        <v>4531.74</v>
      </c>
      <c r="G4757">
        <v>-22.793245527849699</v>
      </c>
      <c r="K4757">
        <v>4523.2196314963803</v>
      </c>
      <c r="L4757">
        <v>4345.2923176734603</v>
      </c>
      <c r="M4757">
        <v>66.2688689774686</v>
      </c>
      <c r="N4757">
        <v>1</v>
      </c>
      <c r="O4757">
        <v>4.3749200086500899</v>
      </c>
      <c r="P4757">
        <v>2.87695147116577</v>
      </c>
      <c r="Q4757">
        <v>7.1969087878504007E-2</v>
      </c>
    </row>
    <row r="4758" spans="1:17" hidden="1" x14ac:dyDescent="0.3">
      <c r="A4758" t="s">
        <v>9671</v>
      </c>
      <c r="B4758" t="s">
        <v>9672</v>
      </c>
      <c r="C4758" t="str">
        <f>IFERROR(VLOOKUP(Table1[[#This Row],[Ticker]],[1]!Table1[[Symbol]:[Industry]],2,FALSE),"-")</f>
        <v>-</v>
      </c>
      <c r="D4758" t="s">
        <v>557</v>
      </c>
      <c r="E4758">
        <v>1.7334636800000001</v>
      </c>
      <c r="F4758">
        <v>23.41</v>
      </c>
      <c r="G4758">
        <v>62.362165059840599</v>
      </c>
      <c r="H4758">
        <v>35.739066234837402</v>
      </c>
      <c r="I4758">
        <v>51.304569990604698</v>
      </c>
      <c r="J4758">
        <v>9.1816131925588298</v>
      </c>
      <c r="K4758">
        <v>15.246824682675101</v>
      </c>
      <c r="M4758">
        <v>100</v>
      </c>
      <c r="N4758">
        <v>0.251046025104602</v>
      </c>
      <c r="O4758">
        <v>0</v>
      </c>
      <c r="P4758">
        <v>88.032128514056197</v>
      </c>
    </row>
    <row r="4759" spans="1:17" hidden="1" x14ac:dyDescent="0.3">
      <c r="A4759" t="s">
        <v>9673</v>
      </c>
      <c r="B4759" t="s">
        <v>9674</v>
      </c>
      <c r="C4759" t="str">
        <f>IFERROR(VLOOKUP(Table1[[#This Row],[Ticker]],[1]!Table1[[Symbol]:[Industry]],2,FALSE),"-")</f>
        <v>-</v>
      </c>
      <c r="D4759" t="s">
        <v>21</v>
      </c>
      <c r="E4759">
        <v>1.6015999999999999</v>
      </c>
      <c r="F4759">
        <v>0.44</v>
      </c>
      <c r="G4759">
        <v>-25.669963454215502</v>
      </c>
      <c r="H4759">
        <v>-4.77763193781536</v>
      </c>
      <c r="I4759">
        <v>-11.2648744538396</v>
      </c>
      <c r="J4759">
        <v>-1.0507150328489701</v>
      </c>
      <c r="K4759">
        <v>0.439999970646825</v>
      </c>
      <c r="L4759">
        <v>0.43921386540200602</v>
      </c>
      <c r="M4759">
        <v>100</v>
      </c>
      <c r="O4759">
        <v>0</v>
      </c>
      <c r="P4759">
        <v>0</v>
      </c>
    </row>
    <row r="4760" spans="1:17" hidden="1" x14ac:dyDescent="0.3">
      <c r="A4760" t="s">
        <v>9675</v>
      </c>
      <c r="B4760" t="s">
        <v>9676</v>
      </c>
      <c r="C4760" t="str">
        <f>IFERROR(VLOOKUP(Table1[[#This Row],[Ticker]],[1]!Table1[[Symbol]:[Industry]],2,FALSE),"-")</f>
        <v>-</v>
      </c>
      <c r="D4760" t="s">
        <v>647</v>
      </c>
      <c r="E4760">
        <v>1.5193308000000001</v>
      </c>
      <c r="F4760">
        <v>4.42</v>
      </c>
      <c r="G4760">
        <v>51.840076706426998</v>
      </c>
      <c r="H4760">
        <v>-4.77763193781536</v>
      </c>
      <c r="I4760">
        <v>50.0489941592989</v>
      </c>
      <c r="J4760">
        <v>-1.0507150328489701</v>
      </c>
      <c r="K4760">
        <v>4.2980148190043703</v>
      </c>
      <c r="L4760">
        <v>3.4802101245923001</v>
      </c>
      <c r="M4760">
        <v>100</v>
      </c>
      <c r="N4760">
        <v>0</v>
      </c>
      <c r="O4760">
        <v>0</v>
      </c>
      <c r="P4760">
        <v>77.510040160642504</v>
      </c>
    </row>
    <row r="4761" spans="1:17" hidden="1" x14ac:dyDescent="0.3">
      <c r="A4761" t="s">
        <v>9677</v>
      </c>
      <c r="B4761" t="s">
        <v>9678</v>
      </c>
      <c r="C4761" t="str">
        <f>IFERROR(VLOOKUP(Table1[[#This Row],[Ticker]],[1]!Table1[[Symbol]:[Industry]],2,FALSE),"-")</f>
        <v>-</v>
      </c>
      <c r="D4761" t="s">
        <v>140</v>
      </c>
      <c r="E4761">
        <v>1.3824000000000001</v>
      </c>
      <c r="F4761">
        <v>11.52</v>
      </c>
      <c r="G4761">
        <v>-25.669963454215502</v>
      </c>
      <c r="H4761">
        <v>-4.77763193781536</v>
      </c>
      <c r="I4761">
        <v>-11.2648744538396</v>
      </c>
      <c r="J4761">
        <v>-1.0507150328489701</v>
      </c>
      <c r="K4761">
        <v>11.5199999999999</v>
      </c>
      <c r="L4761">
        <v>11.52</v>
      </c>
      <c r="M4761">
        <v>50</v>
      </c>
      <c r="O4761">
        <v>0</v>
      </c>
      <c r="P4761">
        <v>0</v>
      </c>
    </row>
    <row r="4762" spans="1:17" hidden="1" x14ac:dyDescent="0.3">
      <c r="A4762" t="s">
        <v>9679</v>
      </c>
      <c r="B4762" t="s">
        <v>9680</v>
      </c>
      <c r="C4762" t="str">
        <f>IFERROR(VLOOKUP(Table1[[#This Row],[Ticker]],[1]!Table1[[Symbol]:[Industry]],2,FALSE),"-")</f>
        <v>-</v>
      </c>
      <c r="D4762" t="s">
        <v>114</v>
      </c>
      <c r="E4762">
        <v>1.37832452449136</v>
      </c>
      <c r="F4762">
        <v>13.12</v>
      </c>
      <c r="G4762">
        <v>-25.669963454215502</v>
      </c>
      <c r="H4762">
        <v>-4.77763193781536</v>
      </c>
      <c r="I4762">
        <v>-11.2648744538396</v>
      </c>
      <c r="J4762">
        <v>-1.0507150328489701</v>
      </c>
      <c r="K4762">
        <v>13.12</v>
      </c>
      <c r="L4762">
        <v>13.1199999999999</v>
      </c>
      <c r="M4762">
        <v>50</v>
      </c>
      <c r="O4762">
        <v>0</v>
      </c>
      <c r="P4762">
        <v>0</v>
      </c>
    </row>
    <row r="4763" spans="1:17" hidden="1" x14ac:dyDescent="0.3">
      <c r="A4763" t="s">
        <v>9681</v>
      </c>
      <c r="B4763" t="s">
        <v>9682</v>
      </c>
      <c r="C4763" t="str">
        <f>IFERROR(VLOOKUP(Table1[[#This Row],[Ticker]],[1]!Table1[[Symbol]:[Industry]],2,FALSE),"-")</f>
        <v>-</v>
      </c>
      <c r="D4763" t="s">
        <v>623</v>
      </c>
      <c r="E4763">
        <v>1.3188</v>
      </c>
      <c r="F4763">
        <v>18.84</v>
      </c>
      <c r="G4763">
        <v>-25.669963454215502</v>
      </c>
      <c r="H4763">
        <v>-4.77763193781536</v>
      </c>
      <c r="I4763">
        <v>-11.2648744538396</v>
      </c>
      <c r="J4763">
        <v>-1.0507150328489701</v>
      </c>
      <c r="K4763">
        <v>18.839966359403</v>
      </c>
      <c r="L4763">
        <v>18.735381052754899</v>
      </c>
      <c r="M4763">
        <v>100</v>
      </c>
      <c r="O4763">
        <v>0</v>
      </c>
      <c r="P4763">
        <v>0</v>
      </c>
    </row>
    <row r="4764" spans="1:17" hidden="1" x14ac:dyDescent="0.3">
      <c r="A4764" t="s">
        <v>9683</v>
      </c>
      <c r="B4764" t="s">
        <v>9684</v>
      </c>
      <c r="C4764" t="str">
        <f>IFERROR(VLOOKUP(Table1[[#This Row],[Ticker]],[1]!Table1[[Symbol]:[Industry]],2,FALSE),"-")</f>
        <v>-</v>
      </c>
      <c r="D4764" t="s">
        <v>1161</v>
      </c>
      <c r="E4764">
        <v>1.2757499999999999</v>
      </c>
      <c r="F4764">
        <v>85.05</v>
      </c>
      <c r="G4764">
        <v>-46.663925367824397</v>
      </c>
      <c r="H4764">
        <v>-4.77763193781536</v>
      </c>
      <c r="I4764">
        <v>-24.919696788865</v>
      </c>
      <c r="J4764">
        <v>-1.0507150328489701</v>
      </c>
      <c r="K4764">
        <v>85.344776739297501</v>
      </c>
      <c r="L4764">
        <v>90.333395791972507</v>
      </c>
      <c r="M4764">
        <v>3.8134211653962402</v>
      </c>
      <c r="O4764">
        <v>26.5726043503821</v>
      </c>
      <c r="P4764">
        <v>0</v>
      </c>
    </row>
    <row r="4765" spans="1:17" hidden="1" x14ac:dyDescent="0.3">
      <c r="A4765" t="s">
        <v>9685</v>
      </c>
      <c r="B4765" t="s">
        <v>9686</v>
      </c>
      <c r="C4765" t="str">
        <f>IFERROR(VLOOKUP(Table1[[#This Row],[Ticker]],[1]!Table1[[Symbol]:[Industry]],2,FALSE),"-")</f>
        <v>-</v>
      </c>
      <c r="E4765">
        <v>1.2705</v>
      </c>
      <c r="F4765">
        <v>10.5</v>
      </c>
      <c r="G4765">
        <v>-25.669963454215502</v>
      </c>
      <c r="H4765">
        <v>-4.77763193781536</v>
      </c>
      <c r="I4765">
        <v>-11.2648744538396</v>
      </c>
      <c r="J4765">
        <v>-1.0507150328489701</v>
      </c>
      <c r="K4765">
        <v>10.4999999765148</v>
      </c>
      <c r="L4765">
        <v>10.4995612053611</v>
      </c>
      <c r="M4765">
        <v>100</v>
      </c>
      <c r="O4765">
        <v>0</v>
      </c>
      <c r="P4765">
        <v>0</v>
      </c>
    </row>
    <row r="4766" spans="1:17" hidden="1" x14ac:dyDescent="0.3">
      <c r="A4766" t="s">
        <v>9687</v>
      </c>
      <c r="B4766" t="s">
        <v>9688</v>
      </c>
      <c r="C4766" t="str">
        <f>IFERROR(VLOOKUP(Table1[[#This Row],[Ticker]],[1]!Table1[[Symbol]:[Industry]],2,FALSE),"-")</f>
        <v>-</v>
      </c>
      <c r="D4766" t="s">
        <v>75</v>
      </c>
      <c r="E4766">
        <v>1.2510239999999999</v>
      </c>
      <c r="F4766">
        <v>10.050000000000001</v>
      </c>
      <c r="G4766">
        <v>-25.669963454215502</v>
      </c>
      <c r="H4766">
        <v>-4.77763193781536</v>
      </c>
      <c r="I4766">
        <v>-11.2648744538396</v>
      </c>
      <c r="J4766">
        <v>-1.0507150328489701</v>
      </c>
      <c r="K4766">
        <v>10.050000000000001</v>
      </c>
      <c r="L4766">
        <v>10.049999999999899</v>
      </c>
      <c r="M4766">
        <v>50</v>
      </c>
      <c r="O4766">
        <v>0</v>
      </c>
      <c r="P4766">
        <v>0</v>
      </c>
    </row>
    <row r="4767" spans="1:17" hidden="1" x14ac:dyDescent="0.3">
      <c r="A4767" t="s">
        <v>9689</v>
      </c>
      <c r="B4767" t="s">
        <v>9690</v>
      </c>
      <c r="C4767" t="str">
        <f>IFERROR(VLOOKUP(Table1[[#This Row],[Ticker]],[1]!Table1[[Symbol]:[Industry]],2,FALSE),"-")</f>
        <v>-</v>
      </c>
      <c r="D4767" t="s">
        <v>75</v>
      </c>
      <c r="E4767">
        <v>1.143</v>
      </c>
      <c r="F4767">
        <v>3.81</v>
      </c>
      <c r="G4767">
        <v>-25.669963454215502</v>
      </c>
      <c r="H4767">
        <v>-4.77763193781536</v>
      </c>
      <c r="I4767">
        <v>-11.2648744538396</v>
      </c>
      <c r="J4767">
        <v>-1.0507150328489701</v>
      </c>
      <c r="K4767">
        <v>3.8099999566754601</v>
      </c>
      <c r="L4767">
        <v>3.8091142815227501</v>
      </c>
      <c r="M4767">
        <v>100</v>
      </c>
      <c r="O4767">
        <v>0</v>
      </c>
      <c r="P4767">
        <v>0</v>
      </c>
    </row>
    <row r="4768" spans="1:17" hidden="1" x14ac:dyDescent="0.3">
      <c r="A4768" t="s">
        <v>9691</v>
      </c>
      <c r="B4768" t="s">
        <v>9692</v>
      </c>
      <c r="C4768" t="str">
        <f>IFERROR(VLOOKUP(Table1[[#This Row],[Ticker]],[1]!Table1[[Symbol]:[Industry]],2,FALSE),"-")</f>
        <v>-</v>
      </c>
      <c r="E4768">
        <v>1.129</v>
      </c>
      <c r="F4768">
        <v>11.29</v>
      </c>
      <c r="G4768">
        <v>44.360157027712098</v>
      </c>
      <c r="H4768">
        <v>0.148018619805447</v>
      </c>
      <c r="I4768">
        <v>58.765246028088001</v>
      </c>
      <c r="J4768">
        <v>-1.0507150328489701</v>
      </c>
      <c r="K4768">
        <v>10.626526112539199</v>
      </c>
      <c r="L4768">
        <v>8.316815876383</v>
      </c>
      <c r="M4768">
        <v>100</v>
      </c>
      <c r="N4768">
        <v>0</v>
      </c>
      <c r="O4768">
        <v>0</v>
      </c>
      <c r="P4768">
        <v>70.030120481927696</v>
      </c>
    </row>
    <row r="4769" spans="1:16" hidden="1" x14ac:dyDescent="0.3">
      <c r="A4769" t="s">
        <v>9693</v>
      </c>
      <c r="B4769" t="s">
        <v>9694</v>
      </c>
      <c r="C4769" t="str">
        <f>IFERROR(VLOOKUP(Table1[[#This Row],[Ticker]],[1]!Table1[[Symbol]:[Industry]],2,FALSE),"-")</f>
        <v>-</v>
      </c>
      <c r="D4769" t="s">
        <v>647</v>
      </c>
      <c r="E4769">
        <v>1.0733211024003799</v>
      </c>
      <c r="F4769">
        <v>1.95</v>
      </c>
      <c r="K4769">
        <v>2.2159995707425302</v>
      </c>
      <c r="M4769" s="1">
        <v>2.4459774300000002E-7</v>
      </c>
      <c r="N4769">
        <v>1</v>
      </c>
    </row>
    <row r="4770" spans="1:16" hidden="1" x14ac:dyDescent="0.3">
      <c r="A4770" t="s">
        <v>9695</v>
      </c>
      <c r="B4770" t="s">
        <v>9696</v>
      </c>
      <c r="C4770" t="str">
        <f>IFERROR(VLOOKUP(Table1[[#This Row],[Ticker]],[1]!Table1[[Symbol]:[Industry]],2,FALSE),"-")</f>
        <v>-</v>
      </c>
      <c r="D4770" t="s">
        <v>46</v>
      </c>
      <c r="E4770">
        <v>0.93283125</v>
      </c>
      <c r="F4770">
        <v>57.85</v>
      </c>
      <c r="G4770">
        <v>-25.669963454215502</v>
      </c>
      <c r="H4770">
        <v>-4.77763193781536</v>
      </c>
      <c r="I4770">
        <v>-11.2648744538396</v>
      </c>
      <c r="J4770">
        <v>-1.0507150328489701</v>
      </c>
      <c r="K4770">
        <v>57.849909465124597</v>
      </c>
      <c r="L4770">
        <v>57.569317836348901</v>
      </c>
      <c r="M4770">
        <v>100</v>
      </c>
      <c r="O4770">
        <v>0</v>
      </c>
      <c r="P4770">
        <v>0</v>
      </c>
    </row>
    <row r="4771" spans="1:16" hidden="1" x14ac:dyDescent="0.3">
      <c r="A4771" t="s">
        <v>9697</v>
      </c>
      <c r="B4771" t="s">
        <v>9698</v>
      </c>
      <c r="C4771" t="str">
        <f>IFERROR(VLOOKUP(Table1[[#This Row],[Ticker]],[1]!Table1[[Symbol]:[Industry]],2,FALSE),"-")</f>
        <v>-</v>
      </c>
      <c r="D4771" t="s">
        <v>170</v>
      </c>
      <c r="E4771">
        <v>0.92903103284561495</v>
      </c>
      <c r="F4771">
        <v>9.5</v>
      </c>
      <c r="G4771">
        <v>-25.669963454215502</v>
      </c>
      <c r="H4771">
        <v>-4.77763193781536</v>
      </c>
      <c r="I4771">
        <v>-11.2648744538396</v>
      </c>
      <c r="K4771">
        <v>9.5</v>
      </c>
      <c r="L4771">
        <v>9.5</v>
      </c>
      <c r="M4771">
        <v>50</v>
      </c>
      <c r="O4771">
        <v>0</v>
      </c>
      <c r="P4771">
        <v>0</v>
      </c>
    </row>
    <row r="4772" spans="1:16" hidden="1" x14ac:dyDescent="0.3">
      <c r="A4772" t="s">
        <v>9699</v>
      </c>
      <c r="B4772" t="s">
        <v>9700</v>
      </c>
      <c r="C4772" t="str">
        <f>IFERROR(VLOOKUP(Table1[[#This Row],[Ticker]],[1]!Table1[[Symbol]:[Industry]],2,FALSE),"-")</f>
        <v>-</v>
      </c>
      <c r="D4772" t="s">
        <v>557</v>
      </c>
      <c r="E4772">
        <v>0.86460657346542202</v>
      </c>
      <c r="F4772">
        <v>11.02</v>
      </c>
      <c r="G4772">
        <v>-25.669963454215502</v>
      </c>
      <c r="H4772">
        <v>-4.77763193781536</v>
      </c>
      <c r="I4772">
        <v>-11.2648744538396</v>
      </c>
      <c r="J4772">
        <v>-1.0507150328489701</v>
      </c>
      <c r="K4772">
        <v>11.019999933227799</v>
      </c>
      <c r="L4772">
        <v>11.0186752739783</v>
      </c>
      <c r="M4772">
        <v>100</v>
      </c>
      <c r="O4772">
        <v>0</v>
      </c>
      <c r="P4772">
        <v>0</v>
      </c>
    </row>
    <row r="4773" spans="1:16" hidden="1" x14ac:dyDescent="0.3">
      <c r="A4773" t="s">
        <v>9701</v>
      </c>
      <c r="B4773" t="s">
        <v>9702</v>
      </c>
      <c r="C4773" t="str">
        <f>IFERROR(VLOOKUP(Table1[[#This Row],[Ticker]],[1]!Table1[[Symbol]:[Industry]],2,FALSE),"-")</f>
        <v>-</v>
      </c>
      <c r="D4773" t="s">
        <v>623</v>
      </c>
      <c r="E4773">
        <v>0.73349999999999704</v>
      </c>
      <c r="F4773">
        <v>4.8899999999999997</v>
      </c>
      <c r="G4773">
        <v>-25.669963454215502</v>
      </c>
      <c r="H4773">
        <v>-4.77763193781536</v>
      </c>
      <c r="I4773">
        <v>-11.2648744538396</v>
      </c>
      <c r="K4773">
        <v>4.8899999999999899</v>
      </c>
      <c r="L4773">
        <v>4.8899999999999801</v>
      </c>
      <c r="M4773">
        <v>50</v>
      </c>
      <c r="O4773">
        <v>0</v>
      </c>
      <c r="P4773">
        <v>0</v>
      </c>
    </row>
    <row r="4774" spans="1:16" hidden="1" x14ac:dyDescent="0.3">
      <c r="A4774" t="s">
        <v>9703</v>
      </c>
      <c r="B4774" t="s">
        <v>9704</v>
      </c>
      <c r="C4774" t="str">
        <f>IFERROR(VLOOKUP(Table1[[#This Row],[Ticker]],[1]!Table1[[Symbol]:[Industry]],2,FALSE),"-")</f>
        <v>-</v>
      </c>
      <c r="D4774" t="s">
        <v>193</v>
      </c>
      <c r="E4774">
        <v>0.72540000000000004</v>
      </c>
      <c r="F4774">
        <v>8.06</v>
      </c>
      <c r="G4774">
        <v>55.453632051402401</v>
      </c>
      <c r="H4774">
        <v>0.17028472885131199</v>
      </c>
      <c r="I4774">
        <v>45.544464067561002</v>
      </c>
      <c r="J4774">
        <v>3.8972016338176898</v>
      </c>
      <c r="K4774">
        <v>7.1795080227459502</v>
      </c>
      <c r="L4774">
        <v>5.7713036991725604</v>
      </c>
      <c r="M4774">
        <v>100</v>
      </c>
      <c r="N4774">
        <v>0.208754208754208</v>
      </c>
      <c r="O4774">
        <v>0</v>
      </c>
      <c r="P4774">
        <v>81.123595505617899</v>
      </c>
    </row>
    <row r="4775" spans="1:16" hidden="1" x14ac:dyDescent="0.3">
      <c r="A4775" t="s">
        <v>9705</v>
      </c>
      <c r="B4775" t="s">
        <v>9706</v>
      </c>
      <c r="C4775" t="str">
        <f>IFERROR(VLOOKUP(Table1[[#This Row],[Ticker]],[1]!Table1[[Symbol]:[Industry]],2,FALSE),"-")</f>
        <v>-</v>
      </c>
      <c r="E4775">
        <v>0.66086999999999996</v>
      </c>
      <c r="F4775">
        <v>10.5</v>
      </c>
      <c r="G4775">
        <v>-25.669963454215502</v>
      </c>
      <c r="H4775">
        <v>-4.77763193781536</v>
      </c>
      <c r="I4775">
        <v>-11.2648744538396</v>
      </c>
      <c r="J4775">
        <v>-1.0507150328489701</v>
      </c>
      <c r="K4775">
        <v>9.8675933724352696</v>
      </c>
      <c r="M4775">
        <v>50</v>
      </c>
      <c r="O4775">
        <v>0</v>
      </c>
    </row>
    <row r="4776" spans="1:16" hidden="1" x14ac:dyDescent="0.3">
      <c r="A4776" t="s">
        <v>9707</v>
      </c>
      <c r="B4776" t="s">
        <v>9708</v>
      </c>
      <c r="C4776" t="str">
        <f>IFERROR(VLOOKUP(Table1[[#This Row],[Ticker]],[1]!Table1[[Symbol]:[Industry]],2,FALSE),"-")</f>
        <v>-</v>
      </c>
      <c r="D4776" t="s">
        <v>713</v>
      </c>
      <c r="E4776">
        <v>0.62861604399999904</v>
      </c>
      <c r="F4776">
        <v>37.17</v>
      </c>
      <c r="G4776">
        <v>45.069586385012698</v>
      </c>
      <c r="H4776">
        <v>-4.9665148304219402</v>
      </c>
      <c r="I4776">
        <v>19.5693388513345</v>
      </c>
      <c r="J4776">
        <v>-1.5081961953893299</v>
      </c>
      <c r="K4776">
        <v>35.390455678013502</v>
      </c>
      <c r="L4776">
        <v>30.6949638714608</v>
      </c>
      <c r="M4776">
        <v>21.949362773198501</v>
      </c>
      <c r="N4776">
        <v>0.72574751111923497</v>
      </c>
      <c r="O4776">
        <v>4.8964218455743902</v>
      </c>
      <c r="P4776">
        <v>72.163038443723906</v>
      </c>
    </row>
    <row r="4777" spans="1:16" hidden="1" x14ac:dyDescent="0.3">
      <c r="A4777" t="s">
        <v>9709</v>
      </c>
      <c r="B4777" t="s">
        <v>9710</v>
      </c>
      <c r="C4777" t="str">
        <f>IFERROR(VLOOKUP(Table1[[#This Row],[Ticker]],[1]!Table1[[Symbol]:[Industry]],2,FALSE),"-")</f>
        <v>-</v>
      </c>
      <c r="D4777" t="s">
        <v>100</v>
      </c>
      <c r="E4777">
        <v>0.49906499999999998</v>
      </c>
      <c r="F4777">
        <v>20.37</v>
      </c>
      <c r="G4777">
        <v>-15.4426907269428</v>
      </c>
      <c r="H4777">
        <v>0.222368062184648</v>
      </c>
      <c r="I4777">
        <v>-6.2648744538396803</v>
      </c>
      <c r="J4777">
        <v>-1.0507150328489701</v>
      </c>
      <c r="K4777">
        <v>19.743567846176099</v>
      </c>
      <c r="L4777">
        <v>19.2185462024595</v>
      </c>
      <c r="M4777">
        <v>100</v>
      </c>
      <c r="N4777">
        <v>5.4545454545454497</v>
      </c>
      <c r="O4777">
        <v>0</v>
      </c>
      <c r="P4777">
        <v>10.2272727272727</v>
      </c>
    </row>
    <row r="4778" spans="1:16" hidden="1" x14ac:dyDescent="0.3">
      <c r="A4778" t="s">
        <v>9711</v>
      </c>
      <c r="B4778" t="s">
        <v>9712</v>
      </c>
      <c r="C4778" t="str">
        <f>IFERROR(VLOOKUP(Table1[[#This Row],[Ticker]],[1]!Table1[[Symbol]:[Industry]],2,FALSE),"-")</f>
        <v>-</v>
      </c>
      <c r="D4778" t="s">
        <v>140</v>
      </c>
      <c r="E4778">
        <v>0.49402200000000002</v>
      </c>
      <c r="F4778">
        <v>4.1100000000000003</v>
      </c>
      <c r="G4778">
        <v>-25.669963454215502</v>
      </c>
      <c r="H4778">
        <v>-4.77763193781536</v>
      </c>
      <c r="I4778">
        <v>-11.2648744538396</v>
      </c>
      <c r="J4778">
        <v>-1.0507150328489701</v>
      </c>
      <c r="K4778">
        <v>4.1099999523056097</v>
      </c>
      <c r="L4778">
        <v>4.1090537671273903</v>
      </c>
      <c r="M4778">
        <v>100</v>
      </c>
      <c r="O4778">
        <v>0</v>
      </c>
      <c r="P4778">
        <v>0</v>
      </c>
    </row>
    <row r="4779" spans="1:16" hidden="1" x14ac:dyDescent="0.3">
      <c r="A4779" t="s">
        <v>9713</v>
      </c>
      <c r="B4779" t="s">
        <v>9714</v>
      </c>
      <c r="C4779" t="str">
        <f>IFERROR(VLOOKUP(Table1[[#This Row],[Ticker]],[1]!Table1[[Symbol]:[Industry]],2,FALSE),"-")</f>
        <v>-</v>
      </c>
      <c r="E4779">
        <v>0.38200000000000001</v>
      </c>
      <c r="F4779">
        <v>9.5500000000000007</v>
      </c>
      <c r="G4779">
        <v>-25.669963454215502</v>
      </c>
      <c r="H4779">
        <v>-4.77763193781536</v>
      </c>
      <c r="I4779">
        <v>-11.2648744538396</v>
      </c>
      <c r="J4779">
        <v>-1.0507150328489701</v>
      </c>
      <c r="K4779">
        <v>9.54999849747818</v>
      </c>
      <c r="L4779">
        <v>9.5248762547317707</v>
      </c>
      <c r="M4779">
        <v>100</v>
      </c>
      <c r="O4779">
        <v>0</v>
      </c>
      <c r="P4779">
        <v>0</v>
      </c>
    </row>
    <row r="4780" spans="1:16" hidden="1" x14ac:dyDescent="0.3">
      <c r="A4780" t="s">
        <v>9715</v>
      </c>
      <c r="B4780" t="s">
        <v>9716</v>
      </c>
      <c r="C4780" t="str">
        <f>IFERROR(VLOOKUP(Table1[[#This Row],[Ticker]],[1]!Table1[[Symbol]:[Industry]],2,FALSE),"-")</f>
        <v>-</v>
      </c>
      <c r="D4780" t="s">
        <v>46</v>
      </c>
      <c r="E4780">
        <v>0.36780000000000002</v>
      </c>
      <c r="F4780">
        <v>12.26</v>
      </c>
      <c r="G4780">
        <v>166.23479845054601</v>
      </c>
      <c r="H4780">
        <v>0.18812148684217</v>
      </c>
      <c r="I4780">
        <v>180.639887450922</v>
      </c>
      <c r="J4780">
        <v>-1.0507150328489701</v>
      </c>
      <c r="K4780">
        <v>11.073089509898301</v>
      </c>
      <c r="M4780">
        <v>100</v>
      </c>
      <c r="N4780">
        <v>0</v>
      </c>
      <c r="O4780">
        <v>0</v>
      </c>
      <c r="P4780">
        <v>191.90476190476099</v>
      </c>
    </row>
    <row r="4781" spans="1:16" hidden="1" x14ac:dyDescent="0.3">
      <c r="A4781" t="s">
        <v>9717</v>
      </c>
      <c r="B4781" t="s">
        <v>9718</v>
      </c>
      <c r="C4781" t="str">
        <f>IFERROR(VLOOKUP(Table1[[#This Row],[Ticker]],[1]!Table1[[Symbol]:[Industry]],2,FALSE),"-")</f>
        <v>-</v>
      </c>
      <c r="D4781" t="s">
        <v>557</v>
      </c>
      <c r="E4781">
        <v>0.36536371200000001</v>
      </c>
      <c r="F4781">
        <v>3.84</v>
      </c>
      <c r="G4781">
        <v>-25.669963454215502</v>
      </c>
      <c r="H4781">
        <v>-4.77763193781536</v>
      </c>
      <c r="I4781">
        <v>-11.2648744538396</v>
      </c>
      <c r="J4781">
        <v>-1.0507150328489701</v>
      </c>
      <c r="K4781">
        <v>3.83999073117295</v>
      </c>
      <c r="L4781">
        <v>3.81870017392685</v>
      </c>
      <c r="M4781">
        <v>100</v>
      </c>
      <c r="O4781">
        <v>0</v>
      </c>
      <c r="P4781">
        <v>0</v>
      </c>
    </row>
    <row r="4782" spans="1:16" hidden="1" x14ac:dyDescent="0.3">
      <c r="A4782" t="s">
        <v>9719</v>
      </c>
      <c r="B4782" t="s">
        <v>9720</v>
      </c>
      <c r="C4782" t="str">
        <f>IFERROR(VLOOKUP(Table1[[#This Row],[Ticker]],[1]!Table1[[Symbol]:[Industry]],2,FALSE),"-")</f>
        <v>-</v>
      </c>
      <c r="D4782" t="s">
        <v>409</v>
      </c>
      <c r="E4782">
        <v>0.35678500000000002</v>
      </c>
      <c r="F4782">
        <v>7.15</v>
      </c>
      <c r="G4782">
        <v>-25.669963454215502</v>
      </c>
      <c r="H4782">
        <v>-4.77763193781536</v>
      </c>
      <c r="I4782">
        <v>-11.2648744538396</v>
      </c>
      <c r="J4782">
        <v>-1.0507150328489701</v>
      </c>
      <c r="K4782">
        <v>7.1499999115485702</v>
      </c>
      <c r="L4782">
        <v>7.1482970401896102</v>
      </c>
      <c r="M4782">
        <v>100</v>
      </c>
      <c r="O4782">
        <v>0</v>
      </c>
      <c r="P4782">
        <v>0</v>
      </c>
    </row>
    <row r="4783" spans="1:16" hidden="1" x14ac:dyDescent="0.3">
      <c r="A4783" t="s">
        <v>9721</v>
      </c>
      <c r="B4783" t="s">
        <v>9722</v>
      </c>
      <c r="C4783" t="str">
        <f>IFERROR(VLOOKUP(Table1[[#This Row],[Ticker]],[1]!Table1[[Symbol]:[Industry]],2,FALSE),"-")</f>
        <v>-</v>
      </c>
      <c r="D4783" t="s">
        <v>100</v>
      </c>
      <c r="E4783">
        <v>0.34499999999999997</v>
      </c>
      <c r="F4783">
        <v>3.45</v>
      </c>
      <c r="G4783">
        <v>-15.7973519892473</v>
      </c>
      <c r="H4783">
        <v>-4.77763193781536</v>
      </c>
      <c r="I4783">
        <v>-11.2648744538396</v>
      </c>
      <c r="J4783">
        <v>-1.0507150328489701</v>
      </c>
      <c r="K4783">
        <v>3.4497835442841498</v>
      </c>
      <c r="L4783">
        <v>3.4049738285932301</v>
      </c>
      <c r="M4783">
        <v>100</v>
      </c>
      <c r="O4783">
        <v>0</v>
      </c>
      <c r="P4783">
        <v>9.8726114649681591</v>
      </c>
    </row>
    <row r="4784" spans="1:16" hidden="1" x14ac:dyDescent="0.3">
      <c r="A4784" t="s">
        <v>9723</v>
      </c>
      <c r="B4784" t="s">
        <v>9724</v>
      </c>
      <c r="C4784" t="str">
        <f>IFERROR(VLOOKUP(Table1[[#This Row],[Ticker]],[1]!Table1[[Symbol]:[Industry]],2,FALSE),"-")</f>
        <v>-</v>
      </c>
      <c r="E4784">
        <v>0.33499999999999802</v>
      </c>
      <c r="F4784">
        <v>1</v>
      </c>
      <c r="G4784">
        <v>-14.8449732899431</v>
      </c>
      <c r="H4784">
        <v>-4.2627840798750798</v>
      </c>
      <c r="I4784">
        <v>-17.738252227332602</v>
      </c>
      <c r="J4784">
        <v>-0.68487498968562099</v>
      </c>
      <c r="M4784">
        <v>50</v>
      </c>
      <c r="N4784">
        <v>1</v>
      </c>
    </row>
    <row r="4785" spans="1:16" hidden="1" x14ac:dyDescent="0.3">
      <c r="A4785" t="s">
        <v>9725</v>
      </c>
      <c r="B4785" t="s">
        <v>9726</v>
      </c>
      <c r="C4785" t="str">
        <f>IFERROR(VLOOKUP(Table1[[#This Row],[Ticker]],[1]!Table1[[Symbol]:[Industry]],2,FALSE),"-")</f>
        <v>-</v>
      </c>
      <c r="D4785" t="s">
        <v>409</v>
      </c>
      <c r="E4785">
        <v>0.28151999999999999</v>
      </c>
      <c r="F4785">
        <v>11.73</v>
      </c>
      <c r="G4785">
        <v>105.235548356808</v>
      </c>
      <c r="H4785">
        <v>-4.77763193781536</v>
      </c>
      <c r="I4785">
        <v>-11.2648744538396</v>
      </c>
      <c r="J4785">
        <v>-1.0507150328489701</v>
      </c>
      <c r="K4785">
        <v>11.7114881969549</v>
      </c>
      <c r="L4785">
        <v>10.2737229485019</v>
      </c>
      <c r="M4785">
        <v>99.999262565895194</v>
      </c>
      <c r="O4785">
        <v>0</v>
      </c>
      <c r="P4785">
        <v>263.15789473684202</v>
      </c>
    </row>
    <row r="4786" spans="1:16" hidden="1" x14ac:dyDescent="0.3">
      <c r="A4786" t="s">
        <v>9727</v>
      </c>
      <c r="B4786" t="s">
        <v>9728</v>
      </c>
      <c r="C4786" t="str">
        <f>IFERROR(VLOOKUP(Table1[[#This Row],[Ticker]],[1]!Table1[[Symbol]:[Industry]],2,FALSE),"-")</f>
        <v>-</v>
      </c>
      <c r="D4786" t="s">
        <v>338</v>
      </c>
      <c r="E4786">
        <v>0.22970760000000001</v>
      </c>
      <c r="F4786">
        <v>2.14</v>
      </c>
      <c r="G4786">
        <v>-20.768002669901801</v>
      </c>
      <c r="H4786">
        <v>0.124328846498364</v>
      </c>
      <c r="I4786">
        <v>-6.3629136695259598</v>
      </c>
      <c r="J4786">
        <v>-1.0507150328489701</v>
      </c>
      <c r="K4786">
        <v>2.0913294437231902</v>
      </c>
      <c r="L4786">
        <v>2.0563933273168402</v>
      </c>
      <c r="M4786">
        <v>100</v>
      </c>
      <c r="N4786">
        <v>0</v>
      </c>
      <c r="O4786">
        <v>0</v>
      </c>
      <c r="P4786">
        <v>4.9019607843137303</v>
      </c>
    </row>
    <row r="4787" spans="1:16" hidden="1" x14ac:dyDescent="0.3">
      <c r="A4787" t="s">
        <v>9729</v>
      </c>
      <c r="B4787" t="s">
        <v>9730</v>
      </c>
      <c r="C4787" t="str">
        <f>IFERROR(VLOOKUP(Table1[[#This Row],[Ticker]],[1]!Table1[[Symbol]:[Industry]],2,FALSE),"-")</f>
        <v>-</v>
      </c>
      <c r="D4787" t="s">
        <v>75</v>
      </c>
      <c r="E4787">
        <v>0.205176</v>
      </c>
      <c r="F4787">
        <v>1.03</v>
      </c>
      <c r="G4787">
        <v>-25.669963454215502</v>
      </c>
      <c r="H4787">
        <v>-4.77763193781536</v>
      </c>
      <c r="I4787">
        <v>-11.2648744538396</v>
      </c>
      <c r="J4787">
        <v>-1.0507150328489701</v>
      </c>
      <c r="K4787">
        <v>1.0299999945845999</v>
      </c>
      <c r="L4787">
        <v>1.0298957371544699</v>
      </c>
      <c r="M4787">
        <v>100</v>
      </c>
      <c r="O4787">
        <v>0</v>
      </c>
      <c r="P4787">
        <v>0</v>
      </c>
    </row>
    <row r="4788" spans="1:16" hidden="1" x14ac:dyDescent="0.3">
      <c r="A4788" t="s">
        <v>9731</v>
      </c>
      <c r="B4788" t="s">
        <v>9732</v>
      </c>
      <c r="C4788" t="str">
        <f>IFERROR(VLOOKUP(Table1[[#This Row],[Ticker]],[1]!Table1[[Symbol]:[Industry]],2,FALSE),"-")</f>
        <v>-</v>
      </c>
      <c r="D4788" t="s">
        <v>901</v>
      </c>
      <c r="E4788">
        <v>0.20382</v>
      </c>
      <c r="F4788">
        <v>2.58</v>
      </c>
      <c r="G4788">
        <v>-25.669963454215502</v>
      </c>
      <c r="H4788">
        <v>-4.77763193781536</v>
      </c>
      <c r="I4788">
        <v>-11.2648744538396</v>
      </c>
      <c r="K4788">
        <v>2.5799999999999899</v>
      </c>
      <c r="L4788">
        <v>2.5799999999999899</v>
      </c>
      <c r="M4788">
        <v>50</v>
      </c>
      <c r="O4788">
        <v>0</v>
      </c>
      <c r="P4788">
        <v>0</v>
      </c>
    </row>
    <row r="4789" spans="1:16" hidden="1" x14ac:dyDescent="0.3">
      <c r="A4789" t="s">
        <v>9733</v>
      </c>
      <c r="B4789" t="s">
        <v>9734</v>
      </c>
      <c r="C4789" t="str">
        <f>IFERROR(VLOOKUP(Table1[[#This Row],[Ticker]],[1]!Table1[[Symbol]:[Industry]],2,FALSE),"-")</f>
        <v>-</v>
      </c>
      <c r="E4789">
        <v>0.20069999999999999</v>
      </c>
      <c r="F4789">
        <v>21.07</v>
      </c>
      <c r="G4789">
        <v>-25.669963454215502</v>
      </c>
      <c r="H4789">
        <v>-4.77763193781536</v>
      </c>
      <c r="I4789">
        <v>29.201792212826899</v>
      </c>
      <c r="J4789">
        <v>-1.0507150328489701</v>
      </c>
      <c r="K4789">
        <v>19.112439891033102</v>
      </c>
      <c r="M4789">
        <v>100</v>
      </c>
      <c r="N4789">
        <v>0</v>
      </c>
      <c r="O4789">
        <v>0</v>
      </c>
    </row>
    <row r="4790" spans="1:16" hidden="1" x14ac:dyDescent="0.3">
      <c r="A4790" t="s">
        <v>9735</v>
      </c>
      <c r="B4790" t="s">
        <v>9736</v>
      </c>
      <c r="C4790" t="str">
        <f>IFERROR(VLOOKUP(Table1[[#This Row],[Ticker]],[1]!Table1[[Symbol]:[Industry]],2,FALSE),"-")</f>
        <v>-</v>
      </c>
      <c r="E4790">
        <v>0.17280000000000001</v>
      </c>
      <c r="F4790">
        <v>1.44</v>
      </c>
      <c r="G4790">
        <v>-91.220202688665296</v>
      </c>
      <c r="H4790">
        <v>-4.77763193781536</v>
      </c>
      <c r="I4790">
        <v>-76.815113688289401</v>
      </c>
      <c r="J4790">
        <v>-1.0507150328489701</v>
      </c>
      <c r="K4790">
        <v>1.51599561782055</v>
      </c>
      <c r="L4790">
        <v>2.56737409726624</v>
      </c>
      <c r="M4790">
        <v>100</v>
      </c>
      <c r="O4790">
        <v>190.277777777777</v>
      </c>
      <c r="P4790">
        <v>71.428571428571402</v>
      </c>
    </row>
    <row r="4791" spans="1:16" hidden="1" x14ac:dyDescent="0.3">
      <c r="A4791" t="s">
        <v>9737</v>
      </c>
      <c r="B4791" t="s">
        <v>9738</v>
      </c>
      <c r="C4791" t="str">
        <f>IFERROR(VLOOKUP(Table1[[#This Row],[Ticker]],[1]!Table1[[Symbol]:[Industry]],2,FALSE),"-")</f>
        <v>-</v>
      </c>
      <c r="D4791" t="s">
        <v>220</v>
      </c>
      <c r="E4791">
        <v>0.124319999999998</v>
      </c>
      <c r="F4791">
        <v>5.18</v>
      </c>
      <c r="G4791">
        <v>-25.669963454215502</v>
      </c>
      <c r="H4791">
        <v>-4.77763193781536</v>
      </c>
      <c r="I4791">
        <v>-11.2648744538396</v>
      </c>
      <c r="J4791">
        <v>-1.0507150328489701</v>
      </c>
      <c r="K4791">
        <v>5.18</v>
      </c>
      <c r="L4791">
        <v>5.1799999999999899</v>
      </c>
      <c r="M4791">
        <v>100</v>
      </c>
      <c r="O4791">
        <v>0</v>
      </c>
      <c r="P4791">
        <v>0</v>
      </c>
    </row>
    <row r="4792" spans="1:16" hidden="1" x14ac:dyDescent="0.3">
      <c r="A4792" t="s">
        <v>9739</v>
      </c>
      <c r="B4792" t="s">
        <v>9740</v>
      </c>
      <c r="C4792" t="str">
        <f>IFERROR(VLOOKUP(Table1[[#This Row],[Ticker]],[1]!Table1[[Symbol]:[Industry]],2,FALSE),"-")</f>
        <v>-</v>
      </c>
      <c r="D4792" t="s">
        <v>220</v>
      </c>
      <c r="E4792">
        <v>0.114264</v>
      </c>
      <c r="F4792">
        <v>12</v>
      </c>
      <c r="G4792">
        <v>-25.669963454215502</v>
      </c>
      <c r="H4792">
        <v>-4.77763193781536</v>
      </c>
      <c r="I4792">
        <v>-11.2648744538396</v>
      </c>
      <c r="J4792">
        <v>-1.0507150328489701</v>
      </c>
      <c r="K4792">
        <v>12</v>
      </c>
      <c r="L4792">
        <v>12</v>
      </c>
      <c r="M4792">
        <v>50</v>
      </c>
      <c r="O4792">
        <v>0</v>
      </c>
      <c r="P4792">
        <v>0</v>
      </c>
    </row>
    <row r="4793" spans="1:16" hidden="1" x14ac:dyDescent="0.3">
      <c r="A4793" t="s">
        <v>9741</v>
      </c>
      <c r="B4793" t="s">
        <v>9742</v>
      </c>
      <c r="C4793" t="str">
        <f>IFERROR(VLOOKUP(Table1[[#This Row],[Ticker]],[1]!Table1[[Symbol]:[Industry]],2,FALSE),"-")</f>
        <v>-</v>
      </c>
      <c r="D4793" t="s">
        <v>130</v>
      </c>
      <c r="E4793">
        <v>0.105825</v>
      </c>
      <c r="F4793">
        <v>4.25</v>
      </c>
      <c r="G4793">
        <v>-25.669963454215502</v>
      </c>
      <c r="H4793">
        <v>-4.77763193781536</v>
      </c>
      <c r="I4793">
        <v>-11.2648744538396</v>
      </c>
      <c r="J4793">
        <v>-1.0507150328489701</v>
      </c>
      <c r="K4793">
        <v>4.2499999869924396</v>
      </c>
      <c r="L4793">
        <v>4.2497419364892801</v>
      </c>
      <c r="M4793">
        <v>100</v>
      </c>
      <c r="O4793">
        <v>0</v>
      </c>
      <c r="P4793">
        <v>0</v>
      </c>
    </row>
    <row r="4794" spans="1:16" hidden="1" x14ac:dyDescent="0.3">
      <c r="A4794" t="s">
        <v>9743</v>
      </c>
      <c r="B4794" t="s">
        <v>9744</v>
      </c>
      <c r="C4794" t="str">
        <f>IFERROR(VLOOKUP(Table1[[#This Row],[Ticker]],[1]!Table1[[Symbol]:[Industry]],2,FALSE),"-")</f>
        <v>-</v>
      </c>
      <c r="D4794" t="s">
        <v>170</v>
      </c>
      <c r="E4794">
        <v>9.7919999999999993E-2</v>
      </c>
      <c r="F4794">
        <v>2.04</v>
      </c>
      <c r="G4794">
        <v>-5.6699634542155399</v>
      </c>
      <c r="H4794">
        <v>-0.16224732243074499</v>
      </c>
      <c r="I4794">
        <v>8.7351255461602992</v>
      </c>
      <c r="J4794">
        <v>-1.0507150328489701</v>
      </c>
      <c r="K4794">
        <v>1.9413396764669</v>
      </c>
      <c r="L4794">
        <v>1.7964719743056401</v>
      </c>
      <c r="M4794">
        <v>100</v>
      </c>
      <c r="N4794">
        <v>0</v>
      </c>
      <c r="O4794">
        <v>0</v>
      </c>
      <c r="P4794">
        <v>19.999999999999901</v>
      </c>
    </row>
    <row r="4795" spans="1:16" hidden="1" x14ac:dyDescent="0.3">
      <c r="A4795" t="s">
        <v>9745</v>
      </c>
      <c r="B4795" t="s">
        <v>9746</v>
      </c>
      <c r="C4795" t="str">
        <f>IFERROR(VLOOKUP(Table1[[#This Row],[Ticker]],[1]!Table1[[Symbol]:[Industry]],2,FALSE),"-")</f>
        <v>-</v>
      </c>
      <c r="D4795" t="s">
        <v>409</v>
      </c>
      <c r="E4795">
        <v>9.7884604062407093E-2</v>
      </c>
      <c r="F4795">
        <v>4.63</v>
      </c>
      <c r="G4795">
        <v>-9.9199634542155497</v>
      </c>
      <c r="H4795">
        <v>0.211030193703904</v>
      </c>
      <c r="I4795">
        <v>4.4851255461603001</v>
      </c>
      <c r="J4795">
        <v>-1.0507150328489701</v>
      </c>
      <c r="K4795">
        <v>4.35756227289757</v>
      </c>
      <c r="L4795">
        <v>4.1191536754370999</v>
      </c>
      <c r="M4795">
        <v>50</v>
      </c>
      <c r="N4795">
        <v>0</v>
      </c>
      <c r="O4795">
        <v>0</v>
      </c>
      <c r="P4795">
        <v>15.749999999999901</v>
      </c>
    </row>
    <row r="4796" spans="1:16" hidden="1" x14ac:dyDescent="0.3">
      <c r="A4796" t="s">
        <v>9747</v>
      </c>
      <c r="B4796" t="s">
        <v>9748</v>
      </c>
      <c r="C4796" t="str">
        <f>IFERROR(VLOOKUP(Table1[[#This Row],[Ticker]],[1]!Table1[[Symbol]:[Industry]],2,FALSE),"-")</f>
        <v>-</v>
      </c>
      <c r="D4796" t="s">
        <v>557</v>
      </c>
      <c r="E4796">
        <v>9.1329431639917899E-2</v>
      </c>
      <c r="F4796">
        <v>4.55</v>
      </c>
      <c r="G4796">
        <v>-25.669963454215502</v>
      </c>
      <c r="H4796">
        <v>-4.77763193781536</v>
      </c>
      <c r="I4796">
        <v>-11.2648744538396</v>
      </c>
      <c r="J4796">
        <v>-1.0507150328489701</v>
      </c>
      <c r="K4796">
        <v>4.55</v>
      </c>
      <c r="L4796">
        <v>4.5499999999999803</v>
      </c>
      <c r="M4796">
        <v>50</v>
      </c>
      <c r="O4796">
        <v>0</v>
      </c>
      <c r="P4796">
        <v>0</v>
      </c>
    </row>
    <row r="4797" spans="1:16" hidden="1" x14ac:dyDescent="0.3">
      <c r="A4797" t="s">
        <v>9749</v>
      </c>
      <c r="B4797" t="s">
        <v>9750</v>
      </c>
      <c r="C4797" t="str">
        <f>IFERROR(VLOOKUP(Table1[[#This Row],[Ticker]],[1]!Table1[[Symbol]:[Industry]],2,FALSE),"-")</f>
        <v>-</v>
      </c>
      <c r="D4797" t="s">
        <v>130</v>
      </c>
      <c r="E4797">
        <v>9.0601812000000004E-2</v>
      </c>
      <c r="F4797">
        <v>0.44</v>
      </c>
      <c r="G4797">
        <v>-15.6699634542155</v>
      </c>
      <c r="H4797">
        <v>-4.77763193781536</v>
      </c>
      <c r="I4797">
        <v>-11.2648744538396</v>
      </c>
      <c r="J4797">
        <v>-1.0507150328489701</v>
      </c>
      <c r="K4797">
        <v>0.43998590091333201</v>
      </c>
      <c r="L4797">
        <v>0.43390953041236502</v>
      </c>
      <c r="M4797">
        <v>50</v>
      </c>
      <c r="O4797">
        <v>0</v>
      </c>
      <c r="P4797">
        <v>9.9999999999999805</v>
      </c>
    </row>
    <row r="4798" spans="1:16" hidden="1" x14ac:dyDescent="0.3">
      <c r="A4798" t="s">
        <v>9751</v>
      </c>
      <c r="B4798" t="s">
        <v>9752</v>
      </c>
      <c r="C4798" t="str">
        <f>IFERROR(VLOOKUP(Table1[[#This Row],[Ticker]],[1]!Table1[[Symbol]:[Industry]],2,FALSE),"-")</f>
        <v>-</v>
      </c>
      <c r="D4798" t="s">
        <v>623</v>
      </c>
      <c r="E4798">
        <v>8.9298000000000002E-2</v>
      </c>
      <c r="F4798">
        <v>38.74</v>
      </c>
      <c r="G4798">
        <v>-20.683513589716799</v>
      </c>
      <c r="H4798">
        <v>-4.77763193781536</v>
      </c>
      <c r="I4798">
        <v>-11.2648744538396</v>
      </c>
      <c r="J4798">
        <v>-1.0507150328489701</v>
      </c>
      <c r="K4798">
        <v>38.739215831609499</v>
      </c>
      <c r="L4798">
        <v>38.447099712791697</v>
      </c>
      <c r="M4798">
        <v>50</v>
      </c>
      <c r="O4798">
        <v>0</v>
      </c>
      <c r="P4798">
        <v>4.9864498644986499</v>
      </c>
    </row>
    <row r="4799" spans="1:16" hidden="1" x14ac:dyDescent="0.3">
      <c r="A4799" t="s">
        <v>9753</v>
      </c>
      <c r="B4799" t="s">
        <v>9754</v>
      </c>
      <c r="C4799" t="str">
        <f>IFERROR(VLOOKUP(Table1[[#This Row],[Ticker]],[1]!Table1[[Symbol]:[Industry]],2,FALSE),"-")</f>
        <v>-</v>
      </c>
      <c r="E4799">
        <v>8.1900000000000001E-2</v>
      </c>
      <c r="F4799">
        <v>0.13</v>
      </c>
      <c r="G4799">
        <v>-25.669963454215502</v>
      </c>
      <c r="H4799">
        <v>-4.77763193781536</v>
      </c>
      <c r="I4799">
        <v>-11.2648744538396</v>
      </c>
      <c r="J4799">
        <v>-1.0507150328489701</v>
      </c>
      <c r="K4799">
        <v>0.12999999999999901</v>
      </c>
      <c r="L4799">
        <v>0.12999999999999901</v>
      </c>
      <c r="M4799">
        <v>50</v>
      </c>
      <c r="O4799">
        <v>0</v>
      </c>
      <c r="P4799">
        <v>0</v>
      </c>
    </row>
    <row r="4800" spans="1:16" hidden="1" x14ac:dyDescent="0.3">
      <c r="A4800" t="s">
        <v>9755</v>
      </c>
      <c r="B4800" t="s">
        <v>9756</v>
      </c>
      <c r="C4800" t="str">
        <f>IFERROR(VLOOKUP(Table1[[#This Row],[Ticker]],[1]!Table1[[Symbol]:[Industry]],2,FALSE),"-")</f>
        <v>-</v>
      </c>
      <c r="D4800" t="s">
        <v>557</v>
      </c>
      <c r="E4800">
        <v>7.0599999999999996E-2</v>
      </c>
      <c r="F4800">
        <v>3.53</v>
      </c>
      <c r="G4800">
        <v>-15.7011161021906</v>
      </c>
      <c r="H4800">
        <v>-2.9857457103207499E-2</v>
      </c>
      <c r="I4800">
        <v>-6.5170999731275296</v>
      </c>
      <c r="J4800">
        <v>-1.0507150328489701</v>
      </c>
      <c r="K4800">
        <v>3.44868684765594</v>
      </c>
      <c r="L4800">
        <v>3.4519762234989302</v>
      </c>
      <c r="M4800">
        <v>100</v>
      </c>
      <c r="N4800">
        <v>0</v>
      </c>
      <c r="O4800">
        <v>0</v>
      </c>
      <c r="P4800">
        <v>9.9688473520249197</v>
      </c>
    </row>
    <row r="4801" spans="1:17" hidden="1" x14ac:dyDescent="0.3">
      <c r="A4801" t="s">
        <v>9757</v>
      </c>
      <c r="B4801" t="s">
        <v>9758</v>
      </c>
      <c r="C4801" t="str">
        <f>IFERROR(VLOOKUP(Table1[[#This Row],[Ticker]],[1]!Table1[[Symbol]:[Industry]],2,FALSE),"-")</f>
        <v>-</v>
      </c>
      <c r="D4801" t="s">
        <v>422</v>
      </c>
      <c r="E4801">
        <v>5.2079951999999999E-2</v>
      </c>
      <c r="F4801">
        <v>1.78</v>
      </c>
      <c r="G4801">
        <v>166.13331523430901</v>
      </c>
      <c r="H4801">
        <v>-7.17495848741833E-2</v>
      </c>
      <c r="I4801">
        <v>20.586977398012099</v>
      </c>
      <c r="J4801">
        <v>-1.0507150328489701</v>
      </c>
      <c r="K4801">
        <v>1.6568391004574701</v>
      </c>
      <c r="L4801">
        <v>1.3339008882237999</v>
      </c>
      <c r="M4801">
        <v>100</v>
      </c>
      <c r="N4801">
        <v>2.2909090909090901</v>
      </c>
      <c r="O4801">
        <v>0</v>
      </c>
      <c r="P4801">
        <v>191.80327868852399</v>
      </c>
    </row>
    <row r="4802" spans="1:17" hidden="1" x14ac:dyDescent="0.3">
      <c r="A4802" t="s">
        <v>9759</v>
      </c>
      <c r="B4802" t="s">
        <v>9760</v>
      </c>
      <c r="C4802" t="str">
        <f>IFERROR(VLOOKUP(Table1[[#This Row],[Ticker]],[1]!Table1[[Symbol]:[Industry]],2,FALSE),"-")</f>
        <v>-</v>
      </c>
      <c r="D4802" t="s">
        <v>176</v>
      </c>
      <c r="E4802">
        <v>5.1029999999999999E-2</v>
      </c>
      <c r="F4802">
        <v>22.68</v>
      </c>
      <c r="G4802">
        <v>-93.993985800584198</v>
      </c>
      <c r="H4802">
        <v>-4.77763193781536</v>
      </c>
      <c r="I4802">
        <v>-11.2648744538396</v>
      </c>
      <c r="J4802">
        <v>-1.0507150328489701</v>
      </c>
      <c r="K4802">
        <v>22.882980880222501</v>
      </c>
      <c r="L4802">
        <v>35.098258998956197</v>
      </c>
      <c r="M4802">
        <v>0</v>
      </c>
      <c r="O4802">
        <v>215.69664902998201</v>
      </c>
      <c r="P4802">
        <v>4.9999999999999796</v>
      </c>
    </row>
    <row r="4803" spans="1:17" hidden="1" x14ac:dyDescent="0.3">
      <c r="A4803" t="s">
        <v>9761</v>
      </c>
      <c r="B4803" t="s">
        <v>9762</v>
      </c>
      <c r="C4803" t="str">
        <f>IFERROR(VLOOKUP(Table1[[#This Row],[Ticker]],[1]!Table1[[Symbol]:[Industry]],2,FALSE),"-")</f>
        <v>-</v>
      </c>
      <c r="D4803" t="s">
        <v>140</v>
      </c>
      <c r="E4803">
        <v>2.6800000000000001E-2</v>
      </c>
      <c r="F4803">
        <v>1.34</v>
      </c>
      <c r="G4803">
        <v>-25.669963454215502</v>
      </c>
      <c r="H4803">
        <v>-4.77763193781536</v>
      </c>
      <c r="I4803">
        <v>-11.2648744538396</v>
      </c>
      <c r="J4803">
        <v>-1.0507150328489701</v>
      </c>
      <c r="K4803">
        <v>1.33999999219546</v>
      </c>
      <c r="L4803">
        <v>1.3398451618935801</v>
      </c>
      <c r="M4803">
        <v>100</v>
      </c>
      <c r="O4803">
        <v>0</v>
      </c>
      <c r="P4803">
        <v>0</v>
      </c>
    </row>
    <row r="4804" spans="1:17" hidden="1" x14ac:dyDescent="0.3">
      <c r="A4804" t="s">
        <v>9763</v>
      </c>
      <c r="B4804" t="s">
        <v>9764</v>
      </c>
      <c r="C4804" t="str">
        <f>IFERROR(VLOOKUP(Table1[[#This Row],[Ticker]],[1]!Table1[[Symbol]:[Industry]],2,FALSE),"-")</f>
        <v>-</v>
      </c>
      <c r="D4804" t="s">
        <v>130</v>
      </c>
      <c r="E4804">
        <v>2.4500000000000001E-2</v>
      </c>
      <c r="F4804">
        <v>0.05</v>
      </c>
      <c r="G4804">
        <v>-25.669963454215502</v>
      </c>
      <c r="H4804">
        <v>-4.77763193781536</v>
      </c>
      <c r="I4804">
        <v>138.73512554615999</v>
      </c>
      <c r="J4804">
        <v>-1.0507150328489701</v>
      </c>
      <c r="K4804">
        <v>4.1956588543946897E-2</v>
      </c>
      <c r="M4804">
        <v>100</v>
      </c>
      <c r="N4804">
        <v>0</v>
      </c>
      <c r="O4804">
        <v>0</v>
      </c>
    </row>
    <row r="4805" spans="1:17" hidden="1" x14ac:dyDescent="0.3">
      <c r="A4805" t="s">
        <v>9765</v>
      </c>
      <c r="B4805" t="s">
        <v>9766</v>
      </c>
      <c r="C4805" t="str">
        <f>IFERROR(VLOOKUP(Table1[[#This Row],[Ticker]],[1]!Table1[[Symbol]:[Industry]],2,FALSE),"-")</f>
        <v>-</v>
      </c>
      <c r="E4805">
        <v>4.9799999999999996E-4</v>
      </c>
      <c r="F4805">
        <v>0.02</v>
      </c>
      <c r="G4805">
        <v>-25.669963454215502</v>
      </c>
      <c r="H4805">
        <v>-4.77763193781536</v>
      </c>
      <c r="I4805">
        <v>-11.2648744538396</v>
      </c>
      <c r="J4805">
        <v>-1.0507150328489701</v>
      </c>
      <c r="K4805">
        <v>0.02</v>
      </c>
      <c r="L4805">
        <v>0.02</v>
      </c>
      <c r="M4805">
        <v>50</v>
      </c>
      <c r="O4805">
        <v>0</v>
      </c>
      <c r="P4805">
        <v>0</v>
      </c>
    </row>
    <row r="4806" spans="1:17" hidden="1" x14ac:dyDescent="0.3">
      <c r="A4806" t="s">
        <v>9767</v>
      </c>
      <c r="B4806" t="s">
        <v>9768</v>
      </c>
      <c r="C4806" t="str">
        <f>IFERROR(VLOOKUP(Table1[[#This Row],[Ticker]],[1]!Table1[[Symbol]:[Industry]],2,FALSE),"-")</f>
        <v>-</v>
      </c>
      <c r="D4806" t="s">
        <v>1320</v>
      </c>
      <c r="E4806">
        <v>0</v>
      </c>
      <c r="F4806">
        <v>1232.01</v>
      </c>
      <c r="G4806">
        <v>-18.632665776523702</v>
      </c>
      <c r="H4806">
        <v>-4.0385022140078597</v>
      </c>
      <c r="I4806">
        <v>-6.7740088490358596</v>
      </c>
      <c r="J4806">
        <v>-1.28553284661416</v>
      </c>
      <c r="K4806">
        <v>1224.41890450802</v>
      </c>
      <c r="L4806">
        <v>1196.8220523151499</v>
      </c>
      <c r="M4806">
        <v>36.382996971611497</v>
      </c>
      <c r="N4806">
        <v>0.97402416791619295</v>
      </c>
      <c r="O4806">
        <v>2.5154016607008098</v>
      </c>
      <c r="P4806">
        <v>7.5052356020942401</v>
      </c>
      <c r="Q4806">
        <v>-0.13193077695746</v>
      </c>
    </row>
    <row r="4807" spans="1:17" hidden="1" x14ac:dyDescent="0.3">
      <c r="A4807" t="s">
        <v>9769</v>
      </c>
      <c r="B4807" t="s">
        <v>9770</v>
      </c>
      <c r="C4807" t="str">
        <f>IFERROR(VLOOKUP(Table1[[#This Row],[Ticker]],[1]!Table1[[Symbol]:[Industry]],2,FALSE),"-")</f>
        <v>-</v>
      </c>
      <c r="D4807" t="s">
        <v>1320</v>
      </c>
      <c r="E4807">
        <v>0</v>
      </c>
      <c r="F4807">
        <v>1222.53</v>
      </c>
      <c r="G4807">
        <v>-18.397555258716899</v>
      </c>
      <c r="H4807">
        <v>-4.0851716040181802</v>
      </c>
      <c r="I4807">
        <v>-7.4389071338002903</v>
      </c>
      <c r="J4807">
        <v>-0.72831698200360095</v>
      </c>
      <c r="K4807">
        <v>1213.7194108782501</v>
      </c>
      <c r="L4807">
        <v>1187.9503446444301</v>
      </c>
      <c r="M4807">
        <v>36.058663394519002</v>
      </c>
      <c r="N4807">
        <v>1.4213363503261001</v>
      </c>
      <c r="O4807">
        <v>2.86864126033716</v>
      </c>
      <c r="P4807">
        <v>9.0084707980383492</v>
      </c>
      <c r="Q4807">
        <v>-0.13333261542483699</v>
      </c>
    </row>
    <row r="4808" spans="1:17" hidden="1" x14ac:dyDescent="0.3">
      <c r="A4808" t="s">
        <v>9771</v>
      </c>
      <c r="B4808" t="s">
        <v>9772</v>
      </c>
      <c r="C4808" t="str">
        <f>IFERROR(VLOOKUP(Table1[[#This Row],[Ticker]],[1]!Table1[[Symbol]:[Industry]],2,FALSE),"-")</f>
        <v>-</v>
      </c>
      <c r="D4808" t="s">
        <v>713</v>
      </c>
      <c r="E4808">
        <v>0</v>
      </c>
      <c r="F4808">
        <v>53.45</v>
      </c>
      <c r="G4808">
        <v>-9.0840017563574804</v>
      </c>
      <c r="H4808">
        <v>-0.11869739879432099</v>
      </c>
      <c r="I4808">
        <v>-1.76759908202011</v>
      </c>
      <c r="J4808">
        <v>-2.4398611710227098</v>
      </c>
      <c r="K4808">
        <v>51.501781616088699</v>
      </c>
      <c r="L4808">
        <v>48.314765362345803</v>
      </c>
      <c r="M4808">
        <v>37.853305265548997</v>
      </c>
      <c r="N4808">
        <v>0.16614066877555</v>
      </c>
      <c r="O4808">
        <v>3.8353601496725598</v>
      </c>
      <c r="P4808">
        <v>25.298888836795001</v>
      </c>
      <c r="Q4808">
        <v>7.2054511565187995E-2</v>
      </c>
    </row>
    <row r="4809" spans="1:17" hidden="1" x14ac:dyDescent="0.3">
      <c r="A4809" t="s">
        <v>9773</v>
      </c>
      <c r="B4809" t="s">
        <v>9774</v>
      </c>
      <c r="C4809" t="str">
        <f>IFERROR(VLOOKUP(Table1[[#This Row],[Ticker]],[1]!Table1[[Symbol]:[Industry]],2,FALSE),"-")</f>
        <v>-</v>
      </c>
      <c r="D4809" t="s">
        <v>713</v>
      </c>
      <c r="E4809">
        <v>0</v>
      </c>
      <c r="F4809">
        <v>26.18</v>
      </c>
      <c r="G4809">
        <v>-12.4934114915664</v>
      </c>
      <c r="H4809">
        <v>-9.3884940217293406E-2</v>
      </c>
      <c r="I4809">
        <v>-5.60236486833701</v>
      </c>
      <c r="J4809">
        <v>-1.0507150328489701</v>
      </c>
      <c r="K4809">
        <v>25.253357434618898</v>
      </c>
      <c r="L4809">
        <v>23.975247458789099</v>
      </c>
      <c r="M4809">
        <v>42.1652590342811</v>
      </c>
      <c r="N4809">
        <v>0.61992291568330504</v>
      </c>
      <c r="O4809">
        <v>2.6737967914438299</v>
      </c>
      <c r="P4809">
        <v>19.816933638443899</v>
      </c>
      <c r="Q4809">
        <v>-2.5629607369169999E-2</v>
      </c>
    </row>
    <row r="4810" spans="1:17" hidden="1" x14ac:dyDescent="0.3">
      <c r="A4810" t="s">
        <v>9775</v>
      </c>
      <c r="B4810" t="s">
        <v>9776</v>
      </c>
      <c r="C4810" t="str">
        <f>IFERROR(VLOOKUP(Table1[[#This Row],[Ticker]],[1]!Table1[[Symbol]:[Industry]],2,FALSE),"-")</f>
        <v>-</v>
      </c>
      <c r="D4810" t="s">
        <v>713</v>
      </c>
      <c r="E4810">
        <v>0</v>
      </c>
      <c r="F4810">
        <v>21.94</v>
      </c>
      <c r="G4810">
        <v>30.921286278137501</v>
      </c>
      <c r="H4810">
        <v>-0.722940754411312</v>
      </c>
      <c r="I4810">
        <v>10.1316839481964</v>
      </c>
      <c r="J4810">
        <v>-0.41232014000811901</v>
      </c>
      <c r="K4810">
        <v>20.682557450605799</v>
      </c>
      <c r="L4810">
        <v>18.288921806875098</v>
      </c>
      <c r="M4810">
        <v>39.917065374287702</v>
      </c>
      <c r="N4810">
        <v>1.3619144500074001</v>
      </c>
      <c r="O4810">
        <v>4.2388331814038303</v>
      </c>
      <c r="P4810">
        <v>57.716914671842403</v>
      </c>
      <c r="Q4810">
        <v>8.1438948753974005E-2</v>
      </c>
    </row>
    <row r="4811" spans="1:17" hidden="1" x14ac:dyDescent="0.3">
      <c r="A4811" t="s">
        <v>9777</v>
      </c>
      <c r="B4811" t="s">
        <v>9778</v>
      </c>
      <c r="C4811" t="str">
        <f>IFERROR(VLOOKUP(Table1[[#This Row],[Ticker]],[1]!Table1[[Symbol]:[Industry]],2,FALSE),"-")</f>
        <v>-</v>
      </c>
      <c r="D4811" t="s">
        <v>713</v>
      </c>
      <c r="E4811">
        <v>0</v>
      </c>
      <c r="F4811">
        <v>29.89</v>
      </c>
      <c r="G4811">
        <v>25.587563998848498</v>
      </c>
      <c r="H4811">
        <v>-0.998158983585129</v>
      </c>
      <c r="I4811">
        <v>10.7500661511323</v>
      </c>
      <c r="J4811">
        <v>0.579166121650173</v>
      </c>
      <c r="K4811">
        <v>28.365826935570301</v>
      </c>
      <c r="L4811">
        <v>25.428642862229999</v>
      </c>
      <c r="M4811">
        <v>46.770192321881197</v>
      </c>
      <c r="N4811">
        <v>1.3836347084729601</v>
      </c>
      <c r="O4811">
        <v>8.5647373703579799</v>
      </c>
      <c r="P4811">
        <v>53.164232641557703</v>
      </c>
      <c r="Q4811">
        <v>-1.7638996257211999E-2</v>
      </c>
    </row>
    <row r="4812" spans="1:17" hidden="1" x14ac:dyDescent="0.3">
      <c r="A4812" t="s">
        <v>9779</v>
      </c>
      <c r="B4812" t="s">
        <v>9780</v>
      </c>
      <c r="C4812" t="str">
        <f>IFERROR(VLOOKUP(Table1[[#This Row],[Ticker]],[1]!Table1[[Symbol]:[Industry]],2,FALSE),"-")</f>
        <v>-</v>
      </c>
      <c r="D4812" t="s">
        <v>713</v>
      </c>
      <c r="E4812">
        <v>0</v>
      </c>
      <c r="F4812">
        <v>41.57</v>
      </c>
      <c r="G4812">
        <v>2.1590648360673401</v>
      </c>
      <c r="H4812">
        <v>8.4031959488948793</v>
      </c>
      <c r="I4812">
        <v>-5.2730335563384099</v>
      </c>
      <c r="J4812">
        <v>2.10143190187428</v>
      </c>
      <c r="K4812">
        <v>37.958483234773396</v>
      </c>
      <c r="L4812">
        <v>36.345896661580497</v>
      </c>
      <c r="M4812">
        <v>42.372329352446798</v>
      </c>
      <c r="N4812">
        <v>1.4451057137995</v>
      </c>
      <c r="O4812">
        <v>1.46740437815733</v>
      </c>
      <c r="P4812">
        <v>47.411347517730498</v>
      </c>
      <c r="Q4812">
        <v>2.6969867049001998E-2</v>
      </c>
    </row>
    <row r="4813" spans="1:17" hidden="1" x14ac:dyDescent="0.3">
      <c r="A4813" t="s">
        <v>9781</v>
      </c>
      <c r="B4813" t="s">
        <v>9782</v>
      </c>
      <c r="C4813" t="str">
        <f>IFERROR(VLOOKUP(Table1[[#This Row],[Ticker]],[1]!Table1[[Symbol]:[Industry]],2,FALSE),"-")</f>
        <v>-</v>
      </c>
      <c r="D4813" t="s">
        <v>713</v>
      </c>
      <c r="E4813">
        <v>0</v>
      </c>
      <c r="F4813">
        <v>39.07</v>
      </c>
      <c r="G4813">
        <v>12.6798949027249</v>
      </c>
      <c r="H4813">
        <v>-0.91508532087342798</v>
      </c>
      <c r="I4813">
        <v>5.9216882336227901</v>
      </c>
      <c r="J4813">
        <v>-0.30136102768102202</v>
      </c>
      <c r="K4813">
        <v>36.953850616060102</v>
      </c>
      <c r="L4813">
        <v>33.599250674091302</v>
      </c>
      <c r="M4813">
        <v>37.855201331873801</v>
      </c>
      <c r="N4813">
        <v>0.53955887349583098</v>
      </c>
      <c r="O4813">
        <v>0.25595085743537099</v>
      </c>
      <c r="P4813">
        <v>61.446280991735499</v>
      </c>
      <c r="Q4813">
        <v>5.8879591037521002E-2</v>
      </c>
    </row>
    <row r="4814" spans="1:17" hidden="1" x14ac:dyDescent="0.3">
      <c r="A4814" t="s">
        <v>9783</v>
      </c>
      <c r="B4814" t="s">
        <v>9784</v>
      </c>
      <c r="C4814" t="str">
        <f>IFERROR(VLOOKUP(Table1[[#This Row],[Ticker]],[1]!Table1[[Symbol]:[Industry]],2,FALSE),"-")</f>
        <v>-</v>
      </c>
      <c r="D4814" t="s">
        <v>713</v>
      </c>
      <c r="E4814">
        <v>0</v>
      </c>
      <c r="F4814">
        <v>53.26</v>
      </c>
      <c r="G4814">
        <v>-9.4325125594097905</v>
      </c>
      <c r="H4814">
        <v>3.6673426696332799E-2</v>
      </c>
      <c r="I4814">
        <v>-1.67639708758455</v>
      </c>
      <c r="J4814">
        <v>-0.78755713811213501</v>
      </c>
      <c r="K4814">
        <v>51.3383872043227</v>
      </c>
      <c r="L4814">
        <v>48.162235205353397</v>
      </c>
      <c r="M4814">
        <v>38.548106434567202</v>
      </c>
      <c r="N4814">
        <v>0.53807035073257603</v>
      </c>
      <c r="O4814">
        <v>2.3282012767555398</v>
      </c>
      <c r="P4814">
        <v>26.0591715976331</v>
      </c>
      <c r="Q4814">
        <v>-3.9160773297699998E-4</v>
      </c>
    </row>
    <row r="4815" spans="1:17" hidden="1" x14ac:dyDescent="0.3">
      <c r="A4815" t="s">
        <v>9785</v>
      </c>
      <c r="B4815" t="s">
        <v>9786</v>
      </c>
      <c r="C4815" t="str">
        <f>IFERROR(VLOOKUP(Table1[[#This Row],[Ticker]],[1]!Table1[[Symbol]:[Industry]],2,FALSE),"-")</f>
        <v>-</v>
      </c>
      <c r="D4815" t="s">
        <v>713</v>
      </c>
      <c r="E4815">
        <v>0</v>
      </c>
      <c r="F4815">
        <v>156.31</v>
      </c>
      <c r="G4815">
        <v>11.287891623327599</v>
      </c>
      <c r="H4815">
        <v>2.2927287808789099</v>
      </c>
      <c r="I4815">
        <v>5.37567475890563</v>
      </c>
      <c r="J4815">
        <v>1.05509884459526</v>
      </c>
      <c r="K4815">
        <v>146.27751359515099</v>
      </c>
      <c r="L4815">
        <v>134.71784702084301</v>
      </c>
      <c r="M4815">
        <v>34.574083232051997</v>
      </c>
      <c r="N4815">
        <v>0.72349706041648298</v>
      </c>
      <c r="O4815">
        <v>0.44143049069156298</v>
      </c>
      <c r="P4815">
        <v>42.087082992455201</v>
      </c>
      <c r="Q4815">
        <v>3.8010026247456002E-2</v>
      </c>
    </row>
    <row r="4816" spans="1:17" hidden="1" x14ac:dyDescent="0.3">
      <c r="A4816" t="s">
        <v>9787</v>
      </c>
      <c r="B4816" t="s">
        <v>9788</v>
      </c>
      <c r="C4816" t="str">
        <f>IFERROR(VLOOKUP(Table1[[#This Row],[Ticker]],[1]!Table1[[Symbol]:[Industry]],2,FALSE),"-")</f>
        <v>-</v>
      </c>
      <c r="D4816" t="s">
        <v>550</v>
      </c>
      <c r="E4816">
        <v>0</v>
      </c>
      <c r="F4816">
        <v>88.59</v>
      </c>
      <c r="G4816">
        <v>-35.639475649337498</v>
      </c>
      <c r="H4816">
        <v>-17.248220173109399</v>
      </c>
      <c r="I4816">
        <v>-23.725348762140001</v>
      </c>
      <c r="J4816">
        <v>-2.4205780465475999</v>
      </c>
      <c r="K4816">
        <v>93.129932038607507</v>
      </c>
      <c r="L4816">
        <v>97.898254184387397</v>
      </c>
      <c r="M4816">
        <v>70.236447926634199</v>
      </c>
      <c r="N4816">
        <v>0.59045037705897796</v>
      </c>
      <c r="O4816">
        <v>49.339654588553998</v>
      </c>
      <c r="P4816">
        <v>34.145972138098102</v>
      </c>
      <c r="Q4816">
        <v>0.14567341613641299</v>
      </c>
    </row>
    <row r="4817" spans="1:17" hidden="1" x14ac:dyDescent="0.3">
      <c r="A4817" t="s">
        <v>9789</v>
      </c>
      <c r="B4817" t="s">
        <v>9790</v>
      </c>
      <c r="C4817" t="str">
        <f>IFERROR(VLOOKUP(Table1[[#This Row],[Ticker]],[1]!Table1[[Symbol]:[Industry]],2,FALSE),"-")</f>
        <v>-</v>
      </c>
      <c r="D4817" t="s">
        <v>713</v>
      </c>
      <c r="E4817">
        <v>0</v>
      </c>
      <c r="F4817">
        <v>275.79000000000002</v>
      </c>
      <c r="G4817">
        <v>6.6034178407484898</v>
      </c>
      <c r="H4817">
        <v>-3.59741462796147</v>
      </c>
      <c r="I4817">
        <v>3.8394661137730002</v>
      </c>
      <c r="J4817">
        <v>0.81266243310854702</v>
      </c>
      <c r="K4817">
        <v>261.75508858139301</v>
      </c>
      <c r="L4817">
        <v>240.47382255413299</v>
      </c>
      <c r="M4817">
        <v>38.8935273072047</v>
      </c>
      <c r="N4817">
        <v>0.78328486534327901</v>
      </c>
      <c r="O4817">
        <v>0.76870082309003995</v>
      </c>
      <c r="P4817">
        <v>37.3798256537982</v>
      </c>
      <c r="Q4817">
        <v>1.8802390589823002E-2</v>
      </c>
    </row>
    <row r="4818" spans="1:17" hidden="1" x14ac:dyDescent="0.3">
      <c r="A4818" t="s">
        <v>9791</v>
      </c>
      <c r="B4818" t="s">
        <v>9792</v>
      </c>
      <c r="C4818" t="str">
        <f>IFERROR(VLOOKUP(Table1[[#This Row],[Ticker]],[1]!Table1[[Symbol]:[Industry]],2,FALSE),"-")</f>
        <v>-</v>
      </c>
      <c r="D4818" t="s">
        <v>220</v>
      </c>
      <c r="E4818">
        <v>0</v>
      </c>
      <c r="F4818">
        <v>1525.05</v>
      </c>
      <c r="G4818">
        <v>-9.8770930240876105</v>
      </c>
      <c r="H4818">
        <v>-4.1953950957100998</v>
      </c>
      <c r="I4818">
        <v>-3.8518585361048001</v>
      </c>
      <c r="J4818">
        <v>-1.12587843154179</v>
      </c>
      <c r="K4818">
        <v>1550.81226714995</v>
      </c>
      <c r="L4818">
        <v>1508.8982686091599</v>
      </c>
      <c r="M4818">
        <v>62.226032105996701</v>
      </c>
      <c r="N4818">
        <v>0.70361516918658196</v>
      </c>
      <c r="O4818">
        <v>42.618274810661902</v>
      </c>
      <c r="P4818">
        <v>30.843807644459702</v>
      </c>
      <c r="Q4818">
        <v>6.3467078324692006E-2</v>
      </c>
    </row>
    <row r="4819" spans="1:17" hidden="1" x14ac:dyDescent="0.3">
      <c r="A4819" t="s">
        <v>9793</v>
      </c>
      <c r="B4819" t="s">
        <v>9794</v>
      </c>
      <c r="C4819" t="str">
        <f>IFERROR(VLOOKUP(Table1[[#This Row],[Ticker]],[1]!Table1[[Symbol]:[Industry]],2,FALSE),"-")</f>
        <v>-</v>
      </c>
      <c r="D4819" t="s">
        <v>713</v>
      </c>
      <c r="E4819">
        <v>0</v>
      </c>
      <c r="F4819">
        <v>268.99</v>
      </c>
      <c r="G4819">
        <v>0.67573875339365497</v>
      </c>
      <c r="H4819">
        <v>0.65858877975019303</v>
      </c>
      <c r="I4819">
        <v>1.51919263211418</v>
      </c>
      <c r="J4819">
        <v>1.9329413715599699</v>
      </c>
      <c r="K4819">
        <v>255.54815073591999</v>
      </c>
      <c r="L4819">
        <v>238.108385380116</v>
      </c>
      <c r="M4819">
        <v>30.520322535784199</v>
      </c>
      <c r="N4819">
        <v>1.48829073374696</v>
      </c>
      <c r="O4819">
        <v>8.5542213465184602</v>
      </c>
      <c r="P4819">
        <v>32.181818181818102</v>
      </c>
      <c r="Q4819">
        <v>1.6721317295981999E-2</v>
      </c>
    </row>
    <row r="4820" spans="1:17" hidden="1" x14ac:dyDescent="0.3">
      <c r="A4820" t="s">
        <v>9795</v>
      </c>
      <c r="B4820" t="s">
        <v>9796</v>
      </c>
      <c r="C4820" t="str">
        <f>IFERROR(VLOOKUP(Table1[[#This Row],[Ticker]],[1]!Table1[[Symbol]:[Industry]],2,FALSE),"-")</f>
        <v>-</v>
      </c>
      <c r="D4820" t="s">
        <v>713</v>
      </c>
      <c r="E4820">
        <v>0</v>
      </c>
      <c r="F4820">
        <v>754.46</v>
      </c>
      <c r="G4820">
        <v>42.691189808303399</v>
      </c>
      <c r="H4820">
        <v>-2.39077936987244</v>
      </c>
      <c r="I4820">
        <v>24.263615881721101</v>
      </c>
      <c r="J4820">
        <v>-0.38538705426798398</v>
      </c>
      <c r="K4820">
        <v>706.70122651340296</v>
      </c>
      <c r="L4820">
        <v>605.853977386152</v>
      </c>
      <c r="M4820">
        <v>33.773001793398997</v>
      </c>
      <c r="N4820">
        <v>0.430985798560022</v>
      </c>
      <c r="O4820">
        <v>7.1574371073346299E-2</v>
      </c>
      <c r="P4820">
        <v>75.048723897911799</v>
      </c>
      <c r="Q4820">
        <v>3.7138248543373997E-2</v>
      </c>
    </row>
    <row r="4821" spans="1:17" hidden="1" x14ac:dyDescent="0.3">
      <c r="A4821" t="s">
        <v>9797</v>
      </c>
      <c r="B4821" t="s">
        <v>9798</v>
      </c>
      <c r="C4821" t="str">
        <f>IFERROR(VLOOKUP(Table1[[#This Row],[Ticker]],[1]!Table1[[Symbol]:[Industry]],2,FALSE),"-")</f>
        <v>-</v>
      </c>
      <c r="D4821" t="s">
        <v>713</v>
      </c>
      <c r="E4821">
        <v>0</v>
      </c>
      <c r="F4821">
        <v>261.43</v>
      </c>
      <c r="G4821">
        <v>0.99799526471464195</v>
      </c>
      <c r="H4821">
        <v>3.09487876897858E-2</v>
      </c>
      <c r="I4821">
        <v>0.76375084612601896</v>
      </c>
      <c r="J4821">
        <v>-0.165211765380604</v>
      </c>
      <c r="K4821">
        <v>249.34271520524601</v>
      </c>
      <c r="L4821">
        <v>232.13056421206699</v>
      </c>
      <c r="M4821">
        <v>38.590708796903002</v>
      </c>
      <c r="N4821">
        <v>0.64727292402435699</v>
      </c>
      <c r="O4821">
        <v>5.1868569024212796</v>
      </c>
      <c r="P4821">
        <v>31.371859296482398</v>
      </c>
      <c r="Q4821">
        <v>1.5258138167479E-2</v>
      </c>
    </row>
    <row r="4822" spans="1:17" hidden="1" x14ac:dyDescent="0.3">
      <c r="A4822" t="s">
        <v>9799</v>
      </c>
      <c r="B4822" t="s">
        <v>9800</v>
      </c>
      <c r="C4822" t="str">
        <f>IFERROR(VLOOKUP(Table1[[#This Row],[Ticker]],[1]!Table1[[Symbol]:[Industry]],2,FALSE),"-")</f>
        <v>-</v>
      </c>
      <c r="D4822" t="s">
        <v>713</v>
      </c>
      <c r="E4822">
        <v>0</v>
      </c>
      <c r="F4822">
        <v>268.99</v>
      </c>
      <c r="G4822">
        <v>-11.298604127713499</v>
      </c>
      <c r="H4822">
        <v>0.31427263785926901</v>
      </c>
      <c r="I4822">
        <v>-4.9909224171757902</v>
      </c>
      <c r="J4822">
        <v>-1.3993021425426599</v>
      </c>
      <c r="K4822">
        <v>258.71846037537802</v>
      </c>
      <c r="L4822">
        <v>245.61457827684001</v>
      </c>
      <c r="M4822">
        <v>43.6990592984979</v>
      </c>
      <c r="N4822">
        <v>0.77557352107634003</v>
      </c>
      <c r="O4822">
        <v>2.2008253094910599</v>
      </c>
      <c r="P4822">
        <v>19.897481613550202</v>
      </c>
      <c r="Q4822">
        <v>-2.6504851824225999E-2</v>
      </c>
    </row>
    <row r="4823" spans="1:17" hidden="1" x14ac:dyDescent="0.3">
      <c r="A4823" t="s">
        <v>9801</v>
      </c>
      <c r="B4823" t="s">
        <v>9802</v>
      </c>
      <c r="C4823" t="str">
        <f>IFERROR(VLOOKUP(Table1[[#This Row],[Ticker]],[1]!Table1[[Symbol]:[Industry]],2,FALSE),"-")</f>
        <v>-</v>
      </c>
      <c r="D4823" t="s">
        <v>713</v>
      </c>
      <c r="E4823">
        <v>0</v>
      </c>
      <c r="F4823">
        <v>266.12</v>
      </c>
      <c r="G4823">
        <v>0.75884551533169597</v>
      </c>
      <c r="H4823">
        <v>-1.76709900274225</v>
      </c>
      <c r="I4823">
        <v>0.60195475293655298</v>
      </c>
      <c r="J4823">
        <v>-2.2568967139646898</v>
      </c>
      <c r="K4823">
        <v>253.22091019189699</v>
      </c>
      <c r="L4823">
        <v>234.89378946177499</v>
      </c>
      <c r="M4823">
        <v>39.772223044646402</v>
      </c>
      <c r="N4823">
        <v>0.35016024440661198</v>
      </c>
      <c r="O4823">
        <v>0.74402525176613299</v>
      </c>
      <c r="P4823">
        <v>1161.05293086291</v>
      </c>
      <c r="Q4823">
        <v>-4.0451341168239998E-3</v>
      </c>
    </row>
    <row r="4824" spans="1:17" hidden="1" x14ac:dyDescent="0.3">
      <c r="A4824" t="s">
        <v>9803</v>
      </c>
      <c r="B4824" t="s">
        <v>9804</v>
      </c>
      <c r="C4824" t="str">
        <f>IFERROR(VLOOKUP(Table1[[#This Row],[Ticker]],[1]!Table1[[Symbol]:[Industry]],2,FALSE),"-")</f>
        <v>-</v>
      </c>
      <c r="D4824" t="s">
        <v>261</v>
      </c>
      <c r="E4824">
        <v>0</v>
      </c>
      <c r="F4824">
        <v>162</v>
      </c>
      <c r="G4824">
        <v>9.3300365457844503</v>
      </c>
      <c r="H4824">
        <v>4.6818275216440899</v>
      </c>
      <c r="I4824">
        <v>-4.3341813845327604</v>
      </c>
      <c r="J4824">
        <v>-1.0507150328489701</v>
      </c>
      <c r="K4824">
        <v>147.01252532498501</v>
      </c>
      <c r="L4824">
        <v>144.38047102407</v>
      </c>
      <c r="M4824">
        <v>50</v>
      </c>
      <c r="N4824">
        <v>1.0909090909090899</v>
      </c>
      <c r="O4824">
        <v>0</v>
      </c>
      <c r="P4824">
        <v>62</v>
      </c>
    </row>
    <row r="4825" spans="1:17" hidden="1" x14ac:dyDescent="0.3">
      <c r="A4825" t="s">
        <v>9805</v>
      </c>
      <c r="B4825" t="s">
        <v>9806</v>
      </c>
      <c r="C4825" t="str">
        <f>IFERROR(VLOOKUP(Table1[[#This Row],[Ticker]],[1]!Table1[[Symbol]:[Industry]],2,FALSE),"-")</f>
        <v>-</v>
      </c>
      <c r="D4825" t="s">
        <v>713</v>
      </c>
      <c r="E4825">
        <v>0</v>
      </c>
      <c r="F4825">
        <v>902.44</v>
      </c>
      <c r="G4825">
        <v>32.2372981380854</v>
      </c>
      <c r="H4825">
        <v>-1.69240780942576</v>
      </c>
      <c r="I4825">
        <v>16.248831531578201</v>
      </c>
      <c r="J4825">
        <v>-3.4734494487735499</v>
      </c>
      <c r="K4825">
        <v>846.30537618819505</v>
      </c>
      <c r="L4825">
        <v>743.27840978783297</v>
      </c>
      <c r="M4825">
        <v>37.3388535311583</v>
      </c>
      <c r="N4825">
        <v>1.3668986347313199</v>
      </c>
      <c r="O4825">
        <v>2.4998891893089601</v>
      </c>
      <c r="P4825">
        <v>93.018779141891599</v>
      </c>
      <c r="Q4825">
        <v>2.6632969630870001E-2</v>
      </c>
    </row>
    <row r="4826" spans="1:17" hidden="1" x14ac:dyDescent="0.3">
      <c r="A4826" t="s">
        <v>9807</v>
      </c>
      <c r="B4826" t="s">
        <v>9808</v>
      </c>
      <c r="C4826" t="str">
        <f>IFERROR(VLOOKUP(Table1[[#This Row],[Ticker]],[1]!Table1[[Symbol]:[Industry]],2,FALSE),"-")</f>
        <v>-</v>
      </c>
      <c r="D4826" t="s">
        <v>713</v>
      </c>
      <c r="E4826">
        <v>0</v>
      </c>
      <c r="F4826">
        <v>860.9</v>
      </c>
      <c r="G4826">
        <v>-3.7346349270991301</v>
      </c>
      <c r="H4826">
        <v>-7.5941191012116596E-3</v>
      </c>
      <c r="I4826">
        <v>-1.25976328593783</v>
      </c>
      <c r="J4826">
        <v>-3.1538783272348399</v>
      </c>
      <c r="K4826">
        <v>827.576060734718</v>
      </c>
      <c r="L4826">
        <v>772.28934018165603</v>
      </c>
      <c r="M4826">
        <v>43.617668529781398</v>
      </c>
      <c r="N4826">
        <v>3.3911875870300299</v>
      </c>
      <c r="O4826">
        <v>14.9959344871646</v>
      </c>
      <c r="P4826">
        <v>39.983739837398304</v>
      </c>
      <c r="Q4826">
        <v>3.5665262196414999E-2</v>
      </c>
    </row>
    <row r="4827" spans="1:17" hidden="1" x14ac:dyDescent="0.3">
      <c r="A4827" t="s">
        <v>9809</v>
      </c>
      <c r="B4827" t="s">
        <v>9810</v>
      </c>
      <c r="C4827" t="str">
        <f>IFERROR(VLOOKUP(Table1[[#This Row],[Ticker]],[1]!Table1[[Symbol]:[Industry]],2,FALSE),"-")</f>
        <v>-</v>
      </c>
      <c r="D4827" t="s">
        <v>713</v>
      </c>
      <c r="E4827">
        <v>0</v>
      </c>
      <c r="F4827">
        <v>282.91000000000003</v>
      </c>
      <c r="G4827">
        <v>5.3857645302195296</v>
      </c>
      <c r="H4827">
        <v>-0.210679528711013</v>
      </c>
      <c r="I4827">
        <v>3.9264936243362101</v>
      </c>
      <c r="J4827">
        <v>5.6823373724805601E-2</v>
      </c>
      <c r="K4827">
        <v>269.51047536527801</v>
      </c>
      <c r="L4827">
        <v>247.61040271379699</v>
      </c>
      <c r="M4827">
        <v>36.174903309900898</v>
      </c>
      <c r="N4827">
        <v>0.59281964929130004</v>
      </c>
      <c r="O4827">
        <v>4.53147644127107</v>
      </c>
      <c r="P4827">
        <v>61.193094410574901</v>
      </c>
      <c r="Q4827">
        <v>1.2902501101542001E-2</v>
      </c>
    </row>
    <row r="4828" spans="1:17" hidden="1" x14ac:dyDescent="0.3">
      <c r="A4828" t="s">
        <v>9811</v>
      </c>
      <c r="B4828" t="s">
        <v>9812</v>
      </c>
      <c r="C4828" t="str">
        <f>IFERROR(VLOOKUP(Table1[[#This Row],[Ticker]],[1]!Table1[[Symbol]:[Industry]],2,FALSE),"-")</f>
        <v>-</v>
      </c>
      <c r="D4828" t="s">
        <v>713</v>
      </c>
      <c r="E4828">
        <v>0</v>
      </c>
      <c r="F4828">
        <v>906.1</v>
      </c>
      <c r="G4828">
        <v>-2.9315572942902501</v>
      </c>
      <c r="H4828">
        <v>0.23615365566022301</v>
      </c>
      <c r="I4828">
        <v>-0.36319397699061301</v>
      </c>
      <c r="J4828">
        <v>-1.21371421785305</v>
      </c>
      <c r="K4828">
        <v>866.30795643515501</v>
      </c>
      <c r="L4828">
        <v>809.57884185571095</v>
      </c>
      <c r="M4828">
        <v>36.216852662223999</v>
      </c>
      <c r="N4828">
        <v>0.76865184383873897</v>
      </c>
      <c r="O4828">
        <v>0.92484273259021399</v>
      </c>
      <c r="P4828">
        <v>28.5248226950354</v>
      </c>
      <c r="Q4828">
        <v>1.1367808071405999E-2</v>
      </c>
    </row>
    <row r="4829" spans="1:17" hidden="1" x14ac:dyDescent="0.3">
      <c r="A4829" t="s">
        <v>9813</v>
      </c>
      <c r="B4829" t="s">
        <v>9814</v>
      </c>
      <c r="C4829" t="str">
        <f>IFERROR(VLOOKUP(Table1[[#This Row],[Ticker]],[1]!Table1[[Symbol]:[Industry]],2,FALSE),"-")</f>
        <v>-</v>
      </c>
      <c r="D4829" t="s">
        <v>713</v>
      </c>
      <c r="E4829">
        <v>0</v>
      </c>
      <c r="F4829">
        <v>877.46</v>
      </c>
      <c r="G4829">
        <v>-2.75736920679863</v>
      </c>
      <c r="H4829">
        <v>-0.30741152945726402</v>
      </c>
      <c r="I4829">
        <v>-0.53878102325644905</v>
      </c>
      <c r="J4829">
        <v>-0.92490728995425397</v>
      </c>
      <c r="K4829">
        <v>839.88809534119798</v>
      </c>
      <c r="L4829">
        <v>785.07795930024395</v>
      </c>
      <c r="M4829">
        <v>37.423081017166801</v>
      </c>
      <c r="N4829">
        <v>1.0147482008630899</v>
      </c>
      <c r="O4829">
        <v>0.84790189866204002</v>
      </c>
      <c r="P4829">
        <v>28.633418359867399</v>
      </c>
      <c r="Q4829">
        <v>2.5475784075280001E-3</v>
      </c>
    </row>
    <row r="4830" spans="1:17" hidden="1" x14ac:dyDescent="0.3">
      <c r="A4830" t="s">
        <v>9815</v>
      </c>
      <c r="B4830" t="s">
        <v>9816</v>
      </c>
      <c r="C4830" t="str">
        <f>IFERROR(VLOOKUP(Table1[[#This Row],[Ticker]],[1]!Table1[[Symbol]:[Industry]],2,FALSE),"-")</f>
        <v>-</v>
      </c>
      <c r="D4830" t="s">
        <v>713</v>
      </c>
      <c r="E4830">
        <v>0</v>
      </c>
      <c r="F4830">
        <v>264.75</v>
      </c>
      <c r="G4830">
        <v>-12.1894662403278</v>
      </c>
      <c r="H4830">
        <v>0.54034186682405105</v>
      </c>
      <c r="I4830">
        <v>-5.66899059934065</v>
      </c>
      <c r="J4830">
        <v>-1.06195140874321</v>
      </c>
      <c r="K4830">
        <v>255.45579191494801</v>
      </c>
      <c r="L4830">
        <v>242.58545849288299</v>
      </c>
      <c r="M4830">
        <v>45.289626408737497</v>
      </c>
      <c r="N4830">
        <v>0.54912518528306697</v>
      </c>
      <c r="O4830">
        <v>1.80169971671386</v>
      </c>
      <c r="P4830">
        <v>19.796380090497699</v>
      </c>
    </row>
    <row r="4831" spans="1:17" hidden="1" x14ac:dyDescent="0.3">
      <c r="A4831" t="s">
        <v>9817</v>
      </c>
      <c r="B4831" t="s">
        <v>9818</v>
      </c>
      <c r="C4831" t="str">
        <f>IFERROR(VLOOKUP(Table1[[#This Row],[Ticker]],[1]!Table1[[Symbol]:[Industry]],2,FALSE),"-")</f>
        <v>-</v>
      </c>
      <c r="D4831" t="s">
        <v>713</v>
      </c>
      <c r="E4831">
        <v>0</v>
      </c>
      <c r="F4831">
        <v>415.82</v>
      </c>
      <c r="G4831">
        <v>2.2038295219822399</v>
      </c>
      <c r="H4831">
        <v>6.87874390111081</v>
      </c>
      <c r="I4831">
        <v>-5.2883726825523896</v>
      </c>
      <c r="J4831">
        <v>2.9734952565240098</v>
      </c>
      <c r="K4831">
        <v>379.677743622246</v>
      </c>
      <c r="L4831">
        <v>363.68361065673599</v>
      </c>
      <c r="M4831">
        <v>43.691570787736502</v>
      </c>
      <c r="N4831">
        <v>1.3806674674180199</v>
      </c>
      <c r="O4831">
        <v>1.9287191573276801</v>
      </c>
      <c r="P4831">
        <v>34.971435990651699</v>
      </c>
    </row>
    <row r="4832" spans="1:17" hidden="1" x14ac:dyDescent="0.3">
      <c r="A4832" t="s">
        <v>9819</v>
      </c>
      <c r="B4832" t="s">
        <v>9820</v>
      </c>
      <c r="C4832" t="str">
        <f>IFERROR(VLOOKUP(Table1[[#This Row],[Ticker]],[1]!Table1[[Symbol]:[Industry]],2,FALSE),"-")</f>
        <v>-</v>
      </c>
      <c r="D4832" t="s">
        <v>713</v>
      </c>
      <c r="E4832">
        <v>0</v>
      </c>
      <c r="F4832">
        <v>535.19000000000005</v>
      </c>
      <c r="G4832">
        <v>-9.2483841633736699</v>
      </c>
      <c r="H4832">
        <v>-0.61380941221809004</v>
      </c>
      <c r="I4832">
        <v>-2.0268200379027101</v>
      </c>
      <c r="J4832">
        <v>-2.6879459210789598</v>
      </c>
      <c r="K4832">
        <v>516.03521926461997</v>
      </c>
      <c r="L4832">
        <v>484.02488093981901</v>
      </c>
      <c r="M4832">
        <v>38.951823625668403</v>
      </c>
      <c r="N4832">
        <v>0.44992331231867999</v>
      </c>
      <c r="O4832">
        <v>1.68351426596162</v>
      </c>
      <c r="P4832">
        <v>25.161365762394698</v>
      </c>
    </row>
    <row r="4833" spans="1:16" hidden="1" x14ac:dyDescent="0.3">
      <c r="A4833" t="s">
        <v>9821</v>
      </c>
      <c r="B4833" t="s">
        <v>9822</v>
      </c>
      <c r="C4833" t="str">
        <f>IFERROR(VLOOKUP(Table1[[#This Row],[Ticker]],[1]!Table1[[Symbol]:[Industry]],2,FALSE),"-")</f>
        <v>-</v>
      </c>
      <c r="D4833" t="s">
        <v>1320</v>
      </c>
      <c r="E4833">
        <v>0</v>
      </c>
      <c r="F4833">
        <v>122.89</v>
      </c>
      <c r="G4833">
        <v>-18.4267485139938</v>
      </c>
      <c r="H4833">
        <v>-4.18881937648072</v>
      </c>
      <c r="I4833">
        <v>-7.5164574002305802</v>
      </c>
      <c r="J4833">
        <v>-0.97749072237789902</v>
      </c>
      <c r="K4833">
        <v>121.78569164146199</v>
      </c>
      <c r="L4833">
        <v>119.29214333164001</v>
      </c>
      <c r="M4833">
        <v>42.831285615245399</v>
      </c>
      <c r="N4833">
        <v>2.4426082645167799</v>
      </c>
      <c r="O4833">
        <v>2.53071852876556</v>
      </c>
      <c r="P4833">
        <v>7.2525746203525996</v>
      </c>
    </row>
    <row r="4834" spans="1:16" hidden="1" x14ac:dyDescent="0.3">
      <c r="A4834" t="s">
        <v>9823</v>
      </c>
      <c r="B4834" t="s">
        <v>9824</v>
      </c>
      <c r="C4834" t="str">
        <f>IFERROR(VLOOKUP(Table1[[#This Row],[Ticker]],[1]!Table1[[Symbol]:[Industry]],2,FALSE),"-")</f>
        <v>-</v>
      </c>
      <c r="D4834" t="s">
        <v>713</v>
      </c>
      <c r="E4834">
        <v>0</v>
      </c>
      <c r="F4834">
        <v>41.4</v>
      </c>
      <c r="G4834">
        <v>5.4671920731838703</v>
      </c>
      <c r="H4834">
        <v>-5.7793472393848598E-2</v>
      </c>
      <c r="I4834">
        <v>2.4401516378933499</v>
      </c>
      <c r="J4834">
        <v>7.0415846995039694E-2</v>
      </c>
      <c r="K4834">
        <v>39.411659572858703</v>
      </c>
      <c r="L4834">
        <v>36.462036576886902</v>
      </c>
      <c r="M4834">
        <v>40.246772189485696</v>
      </c>
      <c r="N4834">
        <v>0.89392063594151705</v>
      </c>
      <c r="O4834">
        <v>1.4492753623188399</v>
      </c>
      <c r="P4834">
        <v>33.807369101486699</v>
      </c>
    </row>
    <row r="4835" spans="1:16" hidden="1" x14ac:dyDescent="0.3">
      <c r="A4835" t="s">
        <v>9825</v>
      </c>
      <c r="B4835" t="s">
        <v>9826</v>
      </c>
      <c r="C4835" t="str">
        <f>IFERROR(VLOOKUP(Table1[[#This Row],[Ticker]],[1]!Table1[[Symbol]:[Industry]],2,FALSE),"-")</f>
        <v>-</v>
      </c>
      <c r="D4835" t="s">
        <v>1320</v>
      </c>
      <c r="E4835">
        <v>0</v>
      </c>
      <c r="F4835">
        <v>55.83</v>
      </c>
      <c r="G4835">
        <v>-19.083480063608398</v>
      </c>
      <c r="H4835">
        <v>-3.9553223203680901</v>
      </c>
      <c r="I4835">
        <v>-8.3524320575263307</v>
      </c>
      <c r="J4835">
        <v>0.242388415426881</v>
      </c>
      <c r="K4835">
        <v>55.634983102900698</v>
      </c>
      <c r="L4835">
        <v>54.489456581893798</v>
      </c>
      <c r="M4835">
        <v>51.453169897924603</v>
      </c>
      <c r="N4835">
        <v>1.40682958489624</v>
      </c>
      <c r="O4835">
        <v>4.2450295540032297</v>
      </c>
      <c r="P4835">
        <v>6.8312284730195101</v>
      </c>
    </row>
    <row r="4836" spans="1:16" hidden="1" x14ac:dyDescent="0.3">
      <c r="A4836" t="s">
        <v>9827</v>
      </c>
      <c r="B4836" t="s">
        <v>9828</v>
      </c>
      <c r="C4836" t="str">
        <f>IFERROR(VLOOKUP(Table1[[#This Row],[Ticker]],[1]!Table1[[Symbol]:[Industry]],2,FALSE),"-")</f>
        <v>-</v>
      </c>
      <c r="D4836" t="s">
        <v>647</v>
      </c>
      <c r="M4836">
        <v>50</v>
      </c>
    </row>
    <row r="4837" spans="1:16" hidden="1" x14ac:dyDescent="0.3">
      <c r="A4837" t="s">
        <v>9829</v>
      </c>
      <c r="B4837" t="s">
        <v>9830</v>
      </c>
      <c r="C4837" t="str">
        <f>IFERROR(VLOOKUP(Table1[[#This Row],[Ticker]],[1]!Table1[[Symbol]:[Industry]],2,FALSE),"-")</f>
        <v>-</v>
      </c>
    </row>
    <row r="4838" spans="1:16" hidden="1" x14ac:dyDescent="0.3">
      <c r="A4838" t="s">
        <v>9831</v>
      </c>
      <c r="B4838" t="s">
        <v>9832</v>
      </c>
      <c r="C4838" t="str">
        <f>IFERROR(VLOOKUP(Table1[[#This Row],[Ticker]],[1]!Table1[[Symbol]:[Industry]],2,FALSE),"-")</f>
        <v>-</v>
      </c>
      <c r="D4838" t="s">
        <v>623</v>
      </c>
      <c r="F4838">
        <v>250</v>
      </c>
      <c r="G4838">
        <v>-5.5931859894901201</v>
      </c>
      <c r="H4838">
        <v>-1.87035303188851</v>
      </c>
      <c r="I4838">
        <v>-12.2495918825592</v>
      </c>
      <c r="J4838">
        <v>1.0670674632677399</v>
      </c>
      <c r="N4838">
        <v>1</v>
      </c>
    </row>
    <row r="4839" spans="1:16" hidden="1" x14ac:dyDescent="0.3">
      <c r="A4839" t="s">
        <v>9833</v>
      </c>
      <c r="B4839" t="s">
        <v>9834</v>
      </c>
      <c r="C4839" t="str">
        <f>IFERROR(VLOOKUP(Table1[[#This Row],[Ticker]],[1]!Table1[[Symbol]:[Industry]],2,FALSE),"-")</f>
        <v>-</v>
      </c>
      <c r="F4839">
        <v>10.28</v>
      </c>
      <c r="G4839">
        <v>-5.5931859894901201</v>
      </c>
      <c r="H4839">
        <v>-1.87035303188851</v>
      </c>
      <c r="I4839">
        <v>-12.2495918825592</v>
      </c>
      <c r="J4839">
        <v>1.0670674632677399</v>
      </c>
    </row>
    <row r="4840" spans="1:16" hidden="1" x14ac:dyDescent="0.3">
      <c r="A4840" t="s">
        <v>9835</v>
      </c>
      <c r="B4840" t="s">
        <v>9836</v>
      </c>
      <c r="C4840" t="str">
        <f>IFERROR(VLOOKUP(Table1[[#This Row],[Ticker]],[1]!Table1[[Symbol]:[Industry]],2,FALSE),"-")</f>
        <v>-</v>
      </c>
      <c r="F4840">
        <v>1.1499999999999999</v>
      </c>
      <c r="G4840">
        <v>-5.5931859894901201</v>
      </c>
      <c r="H4840">
        <v>-1.87035303188851</v>
      </c>
      <c r="I4840">
        <v>-12.2495918825592</v>
      </c>
      <c r="J4840">
        <v>1.0670674632677399</v>
      </c>
    </row>
    <row r="4841" spans="1:16" hidden="1" x14ac:dyDescent="0.3">
      <c r="A4841" t="s">
        <v>9837</v>
      </c>
      <c r="B4841" t="s">
        <v>9838</v>
      </c>
      <c r="C4841" t="str">
        <f>IFERROR(VLOOKUP(Table1[[#This Row],[Ticker]],[1]!Table1[[Symbol]:[Industry]],2,FALSE),"-")</f>
        <v>-</v>
      </c>
      <c r="D4841" t="s">
        <v>130</v>
      </c>
      <c r="F4841">
        <v>86.4</v>
      </c>
      <c r="G4841">
        <v>-3.1515289675450799</v>
      </c>
      <c r="H4841">
        <v>-3.9320437025212298</v>
      </c>
      <c r="I4841">
        <v>-27.907421487124701</v>
      </c>
      <c r="J4841">
        <v>6.7292456744201896</v>
      </c>
      <c r="K4841">
        <v>84.1528935266426</v>
      </c>
      <c r="L4841">
        <v>85.920608605579105</v>
      </c>
      <c r="N4841">
        <v>0.64707527844244295</v>
      </c>
      <c r="O4841">
        <v>45.543981481481403</v>
      </c>
      <c r="P4841">
        <v>52.193059714637997</v>
      </c>
    </row>
    <row r="4842" spans="1:16" hidden="1" x14ac:dyDescent="0.3">
      <c r="A4842" t="s">
        <v>9839</v>
      </c>
      <c r="B4842" t="s">
        <v>9840</v>
      </c>
      <c r="C4842" t="str">
        <f>IFERROR(VLOOKUP(Table1[[#This Row],[Ticker]],[1]!Table1[[Symbol]:[Industry]],2,FALSE),"-")</f>
        <v>-</v>
      </c>
    </row>
    <row r="4843" spans="1:16" hidden="1" x14ac:dyDescent="0.3">
      <c r="A4843" t="s">
        <v>9841</v>
      </c>
      <c r="B4843" t="s">
        <v>9842</v>
      </c>
      <c r="C4843" t="str">
        <f>IFERROR(VLOOKUP(Table1[[#This Row],[Ticker]],[1]!Table1[[Symbol]:[Industry]],2,FALSE),"-")</f>
        <v>-</v>
      </c>
    </row>
    <row r="4844" spans="1:16" hidden="1" x14ac:dyDescent="0.3">
      <c r="A4844" t="s">
        <v>9843</v>
      </c>
      <c r="B4844" t="s">
        <v>9844</v>
      </c>
      <c r="C4844" t="str">
        <f>IFERROR(VLOOKUP(Table1[[#This Row],[Ticker]],[1]!Table1[[Symbol]:[Industry]],2,FALSE),"-")</f>
        <v>-</v>
      </c>
    </row>
    <row r="4845" spans="1:16" hidden="1" x14ac:dyDescent="0.3">
      <c r="A4845" t="s">
        <v>9845</v>
      </c>
      <c r="B4845" t="s">
        <v>9846</v>
      </c>
      <c r="C4845" t="str">
        <f>IFERROR(VLOOKUP(Table1[[#This Row],[Ticker]],[1]!Table1[[Symbol]:[Industry]],2,FALSE),"-")</f>
        <v>-</v>
      </c>
    </row>
    <row r="4846" spans="1:16" hidden="1" x14ac:dyDescent="0.3">
      <c r="A4846" t="s">
        <v>9847</v>
      </c>
      <c r="B4846" t="s">
        <v>9848</v>
      </c>
      <c r="C4846" t="str">
        <f>IFERROR(VLOOKUP(Table1[[#This Row],[Ticker]],[1]!Table1[[Symbol]:[Industry]],2,FALSE),"-")</f>
        <v>-</v>
      </c>
    </row>
    <row r="4847" spans="1:16" hidden="1" x14ac:dyDescent="0.3">
      <c r="A4847" t="s">
        <v>9849</v>
      </c>
      <c r="B4847" t="s">
        <v>9850</v>
      </c>
      <c r="C4847" t="str">
        <f>IFERROR(VLOOKUP(Table1[[#This Row],[Ticker]],[1]!Table1[[Symbol]:[Industry]],2,FALSE),"-")</f>
        <v>-</v>
      </c>
    </row>
    <row r="4848" spans="1:16" hidden="1" x14ac:dyDescent="0.3">
      <c r="A4848" t="s">
        <v>9851</v>
      </c>
      <c r="B4848" t="s">
        <v>9852</v>
      </c>
      <c r="C4848" t="str">
        <f>IFERROR(VLOOKUP(Table1[[#This Row],[Ticker]],[1]!Table1[[Symbol]:[Industry]],2,FALSE),"-")</f>
        <v>-</v>
      </c>
    </row>
    <row r="4849" spans="1:16" hidden="1" x14ac:dyDescent="0.3">
      <c r="A4849" t="s">
        <v>9853</v>
      </c>
      <c r="B4849" t="s">
        <v>9854</v>
      </c>
      <c r="C4849" t="str">
        <f>IFERROR(VLOOKUP(Table1[[#This Row],[Ticker]],[1]!Table1[[Symbol]:[Industry]],2,FALSE),"-")</f>
        <v>-</v>
      </c>
    </row>
    <row r="4850" spans="1:16" hidden="1" x14ac:dyDescent="0.3">
      <c r="A4850" t="s">
        <v>9855</v>
      </c>
      <c r="B4850" t="s">
        <v>9856</v>
      </c>
      <c r="C4850" t="str">
        <f>IFERROR(VLOOKUP(Table1[[#This Row],[Ticker]],[1]!Table1[[Symbol]:[Industry]],2,FALSE),"-")</f>
        <v>-</v>
      </c>
      <c r="D4850" t="s">
        <v>557</v>
      </c>
      <c r="F4850">
        <v>0</v>
      </c>
      <c r="G4850">
        <v>-25.669963454215502</v>
      </c>
      <c r="M4850">
        <v>50</v>
      </c>
    </row>
    <row r="4851" spans="1:16" hidden="1" x14ac:dyDescent="0.3">
      <c r="A4851" t="s">
        <v>9857</v>
      </c>
      <c r="B4851" t="s">
        <v>9858</v>
      </c>
      <c r="C4851" t="str">
        <f>IFERROR(VLOOKUP(Table1[[#This Row],[Ticker]],[1]!Table1[[Symbol]:[Industry]],2,FALSE),"-")</f>
        <v>-</v>
      </c>
      <c r="D4851" t="s">
        <v>140</v>
      </c>
    </row>
    <row r="4852" spans="1:16" hidden="1" x14ac:dyDescent="0.3">
      <c r="A4852" t="s">
        <v>9859</v>
      </c>
      <c r="B4852" t="s">
        <v>9860</v>
      </c>
      <c r="C4852" t="str">
        <f>IFERROR(VLOOKUP(Table1[[#This Row],[Ticker]],[1]!Table1[[Symbol]:[Industry]],2,FALSE),"-")</f>
        <v>-</v>
      </c>
      <c r="F4852">
        <v>0.83</v>
      </c>
      <c r="G4852">
        <v>-21.919963454215502</v>
      </c>
      <c r="H4852">
        <v>2.9146757544923201</v>
      </c>
      <c r="I4852">
        <v>-19.042652231617399</v>
      </c>
      <c r="J4852">
        <v>-7.7173816995156503</v>
      </c>
      <c r="K4852">
        <v>0.80061567916171195</v>
      </c>
      <c r="L4852">
        <v>0.82916559715569205</v>
      </c>
      <c r="N4852">
        <v>1.9055076581924899</v>
      </c>
      <c r="O4852">
        <v>16.867469879518001</v>
      </c>
      <c r="P4852">
        <v>69.387755102040799</v>
      </c>
    </row>
    <row r="4853" spans="1:16" hidden="1" x14ac:dyDescent="0.3">
      <c r="A4853" t="s">
        <v>9861</v>
      </c>
      <c r="B4853" t="s">
        <v>9862</v>
      </c>
      <c r="C4853" t="str">
        <f>IFERROR(VLOOKUP(Table1[[#This Row],[Ticker]],[1]!Table1[[Symbol]:[Industry]],2,FALSE),"-")</f>
        <v>-</v>
      </c>
      <c r="D4853" t="s">
        <v>130</v>
      </c>
      <c r="F4853">
        <v>0</v>
      </c>
      <c r="G4853">
        <v>-25.669963454215502</v>
      </c>
      <c r="M4853">
        <v>50</v>
      </c>
    </row>
    <row r="4854" spans="1:16" hidden="1" x14ac:dyDescent="0.3">
      <c r="A4854" t="s">
        <v>9863</v>
      </c>
      <c r="B4854" t="s">
        <v>9864</v>
      </c>
      <c r="C4854" t="str">
        <f>IFERROR(VLOOKUP(Table1[[#This Row],[Ticker]],[1]!Table1[[Symbol]:[Industry]],2,FALSE),"-")</f>
        <v>-</v>
      </c>
      <c r="F4854">
        <v>0</v>
      </c>
      <c r="G4854">
        <v>-25.669963454215502</v>
      </c>
      <c r="M4854">
        <v>50</v>
      </c>
    </row>
    <row r="4855" spans="1:16" hidden="1" x14ac:dyDescent="0.3">
      <c r="A4855" t="s">
        <v>9865</v>
      </c>
      <c r="B4855" t="s">
        <v>9866</v>
      </c>
      <c r="C4855" t="str">
        <f>IFERROR(VLOOKUP(Table1[[#This Row],[Ticker]],[1]!Table1[[Symbol]:[Industry]],2,FALSE),"-")</f>
        <v>-</v>
      </c>
      <c r="D4855" t="s">
        <v>409</v>
      </c>
      <c r="F4855">
        <v>0</v>
      </c>
      <c r="G4855">
        <v>-25.669963454215502</v>
      </c>
      <c r="M4855">
        <v>50</v>
      </c>
    </row>
    <row r="4856" spans="1:16" hidden="1" x14ac:dyDescent="0.3">
      <c r="A4856" t="s">
        <v>9867</v>
      </c>
      <c r="B4856" t="s">
        <v>9868</v>
      </c>
      <c r="C4856" t="str">
        <f>IFERROR(VLOOKUP(Table1[[#This Row],[Ticker]],[1]!Table1[[Symbol]:[Industry]],2,FALSE),"-")</f>
        <v>-</v>
      </c>
      <c r="D4856" t="s">
        <v>557</v>
      </c>
    </row>
    <row r="4857" spans="1:16" hidden="1" x14ac:dyDescent="0.3">
      <c r="A4857" t="s">
        <v>9869</v>
      </c>
      <c r="B4857" t="s">
        <v>9870</v>
      </c>
      <c r="C4857" t="str">
        <f>IFERROR(VLOOKUP(Table1[[#This Row],[Ticker]],[1]!Table1[[Symbol]:[Industry]],2,FALSE),"-")</f>
        <v>-</v>
      </c>
      <c r="D4857" t="s">
        <v>258</v>
      </c>
    </row>
    <row r="4858" spans="1:16" hidden="1" x14ac:dyDescent="0.3">
      <c r="A4858" t="s">
        <v>9871</v>
      </c>
      <c r="B4858" t="s">
        <v>9872</v>
      </c>
      <c r="C4858" t="str">
        <f>IFERROR(VLOOKUP(Table1[[#This Row],[Ticker]],[1]!Table1[[Symbol]:[Industry]],2,FALSE),"-")</f>
        <v>-</v>
      </c>
      <c r="D4858" t="s">
        <v>140</v>
      </c>
      <c r="F4858">
        <v>0</v>
      </c>
      <c r="G4858">
        <v>-25.669963454215502</v>
      </c>
    </row>
    <row r="4859" spans="1:16" hidden="1" x14ac:dyDescent="0.3">
      <c r="A4859" t="s">
        <v>9873</v>
      </c>
      <c r="B4859" t="s">
        <v>9874</v>
      </c>
      <c r="C4859" t="str">
        <f>IFERROR(VLOOKUP(Table1[[#This Row],[Ticker]],[1]!Table1[[Symbol]:[Industry]],2,FALSE),"-")</f>
        <v>-</v>
      </c>
      <c r="D4859" t="s">
        <v>647</v>
      </c>
      <c r="F4859">
        <v>0</v>
      </c>
      <c r="G4859">
        <v>-25.669963454215502</v>
      </c>
      <c r="M4859">
        <v>50</v>
      </c>
    </row>
    <row r="4860" spans="1:16" hidden="1" x14ac:dyDescent="0.3">
      <c r="A4860" t="s">
        <v>9875</v>
      </c>
      <c r="B4860" t="s">
        <v>9876</v>
      </c>
      <c r="C4860" t="str">
        <f>IFERROR(VLOOKUP(Table1[[#This Row],[Ticker]],[1]!Table1[[Symbol]:[Industry]],2,FALSE),"-")</f>
        <v>-</v>
      </c>
      <c r="F4860">
        <v>0</v>
      </c>
      <c r="G4860">
        <v>-25.669963454215502</v>
      </c>
      <c r="M4860">
        <v>50</v>
      </c>
    </row>
    <row r="4861" spans="1:16" hidden="1" x14ac:dyDescent="0.3">
      <c r="A4861" t="s">
        <v>9877</v>
      </c>
      <c r="B4861" t="s">
        <v>9878</v>
      </c>
      <c r="C4861" t="str">
        <f>IFERROR(VLOOKUP(Table1[[#This Row],[Ticker]],[1]!Table1[[Symbol]:[Industry]],2,FALSE),"-")</f>
        <v>-</v>
      </c>
      <c r="D4861" t="s">
        <v>647</v>
      </c>
      <c r="F4861">
        <v>0</v>
      </c>
      <c r="G4861">
        <v>-25.669963454215502</v>
      </c>
      <c r="M4861">
        <v>50</v>
      </c>
    </row>
    <row r="4862" spans="1:16" hidden="1" x14ac:dyDescent="0.3">
      <c r="A4862" t="s">
        <v>9879</v>
      </c>
      <c r="B4862" t="s">
        <v>9880</v>
      </c>
      <c r="C4862" t="str">
        <f>IFERROR(VLOOKUP(Table1[[#This Row],[Ticker]],[1]!Table1[[Symbol]:[Industry]],2,FALSE),"-")</f>
        <v>-</v>
      </c>
      <c r="D4862" t="s">
        <v>100</v>
      </c>
      <c r="F4862">
        <v>0</v>
      </c>
      <c r="G4862">
        <v>-25.669963454215502</v>
      </c>
      <c r="M4862">
        <v>50</v>
      </c>
    </row>
    <row r="4863" spans="1:16" hidden="1" x14ac:dyDescent="0.3">
      <c r="A4863" t="s">
        <v>9881</v>
      </c>
      <c r="B4863" t="s">
        <v>9882</v>
      </c>
      <c r="C4863" t="str">
        <f>IFERROR(VLOOKUP(Table1[[#This Row],[Ticker]],[1]!Table1[[Symbol]:[Industry]],2,FALSE),"-")</f>
        <v>-</v>
      </c>
      <c r="D4863" t="s">
        <v>647</v>
      </c>
      <c r="F4863">
        <v>0</v>
      </c>
      <c r="G4863">
        <v>-25.669963454215502</v>
      </c>
      <c r="M4863">
        <v>50</v>
      </c>
    </row>
    <row r="4864" spans="1:16" hidden="1" x14ac:dyDescent="0.3">
      <c r="A4864" t="s">
        <v>9883</v>
      </c>
      <c r="B4864" t="s">
        <v>9884</v>
      </c>
      <c r="C4864" t="str">
        <f>IFERROR(VLOOKUP(Table1[[#This Row],[Ticker]],[1]!Table1[[Symbol]:[Industry]],2,FALSE),"-")</f>
        <v>-</v>
      </c>
      <c r="F4864">
        <v>0</v>
      </c>
      <c r="G4864">
        <v>-25.669963454215502</v>
      </c>
      <c r="M4864">
        <v>50</v>
      </c>
    </row>
    <row r="4865" spans="1:16" hidden="1" x14ac:dyDescent="0.3">
      <c r="A4865" t="s">
        <v>9885</v>
      </c>
      <c r="B4865" t="s">
        <v>9886</v>
      </c>
      <c r="C4865" t="str">
        <f>IFERROR(VLOOKUP(Table1[[#This Row],[Ticker]],[1]!Table1[[Symbol]:[Industry]],2,FALSE),"-")</f>
        <v>-</v>
      </c>
      <c r="F4865">
        <v>0</v>
      </c>
      <c r="G4865">
        <v>-25.669963454215502</v>
      </c>
      <c r="M4865">
        <v>50</v>
      </c>
    </row>
    <row r="4866" spans="1:16" hidden="1" x14ac:dyDescent="0.3">
      <c r="A4866" t="s">
        <v>9887</v>
      </c>
      <c r="B4866" t="s">
        <v>9888</v>
      </c>
      <c r="C4866" t="str">
        <f>IFERROR(VLOOKUP(Table1[[#This Row],[Ticker]],[1]!Table1[[Symbol]:[Industry]],2,FALSE),"-")</f>
        <v>-</v>
      </c>
      <c r="D4866" t="s">
        <v>46</v>
      </c>
      <c r="F4866">
        <v>0</v>
      </c>
      <c r="G4866">
        <v>-25.669963454215502</v>
      </c>
      <c r="M4866">
        <v>50</v>
      </c>
    </row>
    <row r="4867" spans="1:16" hidden="1" x14ac:dyDescent="0.3">
      <c r="A4867" t="s">
        <v>9889</v>
      </c>
      <c r="B4867" t="s">
        <v>9890</v>
      </c>
      <c r="C4867" t="str">
        <f>IFERROR(VLOOKUP(Table1[[#This Row],[Ticker]],[1]!Table1[[Symbol]:[Industry]],2,FALSE),"-")</f>
        <v>-</v>
      </c>
      <c r="D4867" t="s">
        <v>710</v>
      </c>
    </row>
    <row r="4868" spans="1:16" hidden="1" x14ac:dyDescent="0.3">
      <c r="A4868" t="s">
        <v>9891</v>
      </c>
      <c r="B4868" t="s">
        <v>9892</v>
      </c>
      <c r="C4868" t="str">
        <f>IFERROR(VLOOKUP(Table1[[#This Row],[Ticker]],[1]!Table1[[Symbol]:[Industry]],2,FALSE),"-")</f>
        <v>-</v>
      </c>
      <c r="F4868">
        <v>0</v>
      </c>
      <c r="G4868">
        <v>-25.669963454215502</v>
      </c>
      <c r="M4868">
        <v>50</v>
      </c>
    </row>
    <row r="4869" spans="1:16" hidden="1" x14ac:dyDescent="0.3">
      <c r="A4869" t="s">
        <v>9893</v>
      </c>
      <c r="B4869" t="s">
        <v>9894</v>
      </c>
      <c r="C4869" t="str">
        <f>IFERROR(VLOOKUP(Table1[[#This Row],[Ticker]],[1]!Table1[[Symbol]:[Industry]],2,FALSE),"-")</f>
        <v>-</v>
      </c>
      <c r="D4869" t="s">
        <v>75</v>
      </c>
      <c r="F4869">
        <v>0</v>
      </c>
      <c r="G4869">
        <v>-25.669963454215502</v>
      </c>
      <c r="M4869">
        <v>50</v>
      </c>
    </row>
    <row r="4870" spans="1:16" hidden="1" x14ac:dyDescent="0.3">
      <c r="A4870" t="s">
        <v>9895</v>
      </c>
      <c r="B4870" t="s">
        <v>9896</v>
      </c>
      <c r="C4870" t="str">
        <f>IFERROR(VLOOKUP(Table1[[#This Row],[Ticker]],[1]!Table1[[Symbol]:[Industry]],2,FALSE),"-")</f>
        <v>-</v>
      </c>
      <c r="D4870" t="s">
        <v>247</v>
      </c>
      <c r="F4870">
        <v>0</v>
      </c>
      <c r="G4870">
        <v>-25.669963454215502</v>
      </c>
      <c r="M4870">
        <v>50</v>
      </c>
    </row>
    <row r="4871" spans="1:16" hidden="1" x14ac:dyDescent="0.3">
      <c r="A4871" t="s">
        <v>9897</v>
      </c>
      <c r="B4871" t="s">
        <v>9898</v>
      </c>
      <c r="C4871" t="str">
        <f>IFERROR(VLOOKUP(Table1[[#This Row],[Ticker]],[1]!Table1[[Symbol]:[Industry]],2,FALSE),"-")</f>
        <v>-</v>
      </c>
      <c r="D4871" t="s">
        <v>409</v>
      </c>
      <c r="F4871">
        <v>0</v>
      </c>
      <c r="G4871">
        <v>-25.669963454215502</v>
      </c>
      <c r="M4871">
        <v>50</v>
      </c>
    </row>
    <row r="4872" spans="1:16" hidden="1" x14ac:dyDescent="0.3">
      <c r="A4872" t="s">
        <v>9899</v>
      </c>
      <c r="B4872" t="s">
        <v>9900</v>
      </c>
      <c r="C4872" t="str">
        <f>IFERROR(VLOOKUP(Table1[[#This Row],[Ticker]],[1]!Table1[[Symbol]:[Industry]],2,FALSE),"-")</f>
        <v>-</v>
      </c>
      <c r="D4872" t="s">
        <v>100</v>
      </c>
      <c r="F4872">
        <v>0</v>
      </c>
      <c r="G4872">
        <v>-25.669963454215502</v>
      </c>
      <c r="M4872">
        <v>50</v>
      </c>
    </row>
    <row r="4873" spans="1:16" hidden="1" x14ac:dyDescent="0.3">
      <c r="A4873" t="s">
        <v>9901</v>
      </c>
      <c r="B4873" t="s">
        <v>9902</v>
      </c>
      <c r="C4873" t="str">
        <f>IFERROR(VLOOKUP(Table1[[#This Row],[Ticker]],[1]!Table1[[Symbol]:[Industry]],2,FALSE),"-")</f>
        <v>-</v>
      </c>
      <c r="F4873">
        <v>20.93</v>
      </c>
      <c r="G4873">
        <v>-24.558852343104402</v>
      </c>
      <c r="H4873">
        <v>1.2254465639804299</v>
      </c>
      <c r="I4873">
        <v>-28.373785344928798</v>
      </c>
      <c r="J4873">
        <v>-3.8271856210842699</v>
      </c>
      <c r="K4873">
        <v>19.800144187904198</v>
      </c>
      <c r="L4873">
        <v>20.350535409805499</v>
      </c>
      <c r="N4873">
        <v>1.86564243346573</v>
      </c>
      <c r="O4873">
        <v>36.1204013377926</v>
      </c>
      <c r="P4873">
        <v>31.635220125786098</v>
      </c>
    </row>
    <row r="4874" spans="1:16" hidden="1" x14ac:dyDescent="0.3">
      <c r="A4874" t="s">
        <v>9903</v>
      </c>
      <c r="B4874" t="s">
        <v>9904</v>
      </c>
      <c r="C4874" t="str">
        <f>IFERROR(VLOOKUP(Table1[[#This Row],[Ticker]],[1]!Table1[[Symbol]:[Industry]],2,FALSE),"-")</f>
        <v>-</v>
      </c>
      <c r="D4874" t="s">
        <v>1161</v>
      </c>
    </row>
    <row r="4875" spans="1:16" hidden="1" x14ac:dyDescent="0.3">
      <c r="A4875" t="s">
        <v>9905</v>
      </c>
      <c r="B4875" t="s">
        <v>9906</v>
      </c>
      <c r="C4875" t="str">
        <f>IFERROR(VLOOKUP(Table1[[#This Row],[Ticker]],[1]!Table1[[Symbol]:[Industry]],2,FALSE),"-")</f>
        <v>-</v>
      </c>
      <c r="F4875">
        <v>0</v>
      </c>
      <c r="G4875">
        <v>-25.669963454215502</v>
      </c>
      <c r="M4875">
        <v>50</v>
      </c>
    </row>
    <row r="4876" spans="1:16" hidden="1" x14ac:dyDescent="0.3">
      <c r="A4876" t="s">
        <v>9907</v>
      </c>
      <c r="B4876" t="s">
        <v>9908</v>
      </c>
      <c r="C4876" t="str">
        <f>IFERROR(VLOOKUP(Table1[[#This Row],[Ticker]],[1]!Table1[[Symbol]:[Industry]],2,FALSE),"-")</f>
        <v>-</v>
      </c>
      <c r="D4876" t="s">
        <v>557</v>
      </c>
      <c r="F4876">
        <v>0</v>
      </c>
      <c r="G4876">
        <v>-25.669963454215502</v>
      </c>
      <c r="M4876">
        <v>50</v>
      </c>
    </row>
    <row r="4877" spans="1:16" hidden="1" x14ac:dyDescent="0.3">
      <c r="A4877" t="s">
        <v>9909</v>
      </c>
      <c r="B4877" t="s">
        <v>9910</v>
      </c>
      <c r="C4877" t="str">
        <f>IFERROR(VLOOKUP(Table1[[#This Row],[Ticker]],[1]!Table1[[Symbol]:[Industry]],2,FALSE),"-")</f>
        <v>-</v>
      </c>
      <c r="D4877" t="s">
        <v>557</v>
      </c>
      <c r="F4877">
        <v>0</v>
      </c>
      <c r="G4877">
        <v>-25.669963454215502</v>
      </c>
      <c r="M4877">
        <v>50</v>
      </c>
    </row>
    <row r="4878" spans="1:16" hidden="1" x14ac:dyDescent="0.3">
      <c r="A4878" t="s">
        <v>9911</v>
      </c>
      <c r="B4878" t="s">
        <v>9912</v>
      </c>
      <c r="C4878" t="str">
        <f>IFERROR(VLOOKUP(Table1[[#This Row],[Ticker]],[1]!Table1[[Symbol]:[Industry]],2,FALSE),"-")</f>
        <v>-</v>
      </c>
      <c r="F4878">
        <v>0</v>
      </c>
      <c r="G4878">
        <v>-25.669963454215502</v>
      </c>
      <c r="M4878">
        <v>50</v>
      </c>
    </row>
    <row r="4879" spans="1:16" hidden="1" x14ac:dyDescent="0.3">
      <c r="A4879" t="s">
        <v>9913</v>
      </c>
      <c r="B4879" t="s">
        <v>9914</v>
      </c>
      <c r="C4879" t="str">
        <f>IFERROR(VLOOKUP(Table1[[#This Row],[Ticker]],[1]!Table1[[Symbol]:[Industry]],2,FALSE),"-")</f>
        <v>-</v>
      </c>
      <c r="F4879">
        <v>0</v>
      </c>
      <c r="G4879">
        <v>-25.669963454215502</v>
      </c>
      <c r="M4879">
        <v>50</v>
      </c>
    </row>
    <row r="4880" spans="1:16" hidden="1" x14ac:dyDescent="0.3">
      <c r="A4880" t="s">
        <v>9915</v>
      </c>
      <c r="B4880" t="s">
        <v>9916</v>
      </c>
      <c r="C4880" t="str">
        <f>IFERROR(VLOOKUP(Table1[[#This Row],[Ticker]],[1]!Table1[[Symbol]:[Industry]],2,FALSE),"-")</f>
        <v>-</v>
      </c>
      <c r="D4880" t="s">
        <v>75</v>
      </c>
      <c r="F4880">
        <v>0</v>
      </c>
      <c r="G4880">
        <v>-25.669963454215502</v>
      </c>
      <c r="M4880">
        <v>50</v>
      </c>
    </row>
    <row r="4881" spans="1:13" hidden="1" x14ac:dyDescent="0.3">
      <c r="A4881" t="s">
        <v>9917</v>
      </c>
      <c r="B4881" t="s">
        <v>9918</v>
      </c>
      <c r="C4881" t="str">
        <f>IFERROR(VLOOKUP(Table1[[#This Row],[Ticker]],[1]!Table1[[Symbol]:[Industry]],2,FALSE),"-")</f>
        <v>-</v>
      </c>
      <c r="D4881" t="s">
        <v>49</v>
      </c>
      <c r="F4881">
        <v>0</v>
      </c>
      <c r="G4881">
        <v>-25.669963454215502</v>
      </c>
      <c r="M4881">
        <v>50</v>
      </c>
    </row>
    <row r="4882" spans="1:13" hidden="1" x14ac:dyDescent="0.3">
      <c r="A4882" t="s">
        <v>9919</v>
      </c>
      <c r="B4882" t="s">
        <v>9920</v>
      </c>
      <c r="C4882" t="str">
        <f>IFERROR(VLOOKUP(Table1[[#This Row],[Ticker]],[1]!Table1[[Symbol]:[Industry]],2,FALSE),"-")</f>
        <v>-</v>
      </c>
      <c r="F4882">
        <v>0</v>
      </c>
      <c r="G4882">
        <v>-25.669963454215502</v>
      </c>
      <c r="M4882">
        <v>50</v>
      </c>
    </row>
    <row r="4883" spans="1:13" hidden="1" x14ac:dyDescent="0.3">
      <c r="A4883" t="s">
        <v>9921</v>
      </c>
      <c r="B4883" t="s">
        <v>9922</v>
      </c>
      <c r="C4883" t="str">
        <f>IFERROR(VLOOKUP(Table1[[#This Row],[Ticker]],[1]!Table1[[Symbol]:[Industry]],2,FALSE),"-")</f>
        <v>-</v>
      </c>
      <c r="D4883" t="s">
        <v>557</v>
      </c>
      <c r="F4883">
        <v>0</v>
      </c>
      <c r="G4883">
        <v>-25.669963454215502</v>
      </c>
      <c r="M4883">
        <v>50</v>
      </c>
    </row>
    <row r="4884" spans="1:13" hidden="1" x14ac:dyDescent="0.3">
      <c r="A4884" t="s">
        <v>9923</v>
      </c>
      <c r="B4884" t="s">
        <v>9924</v>
      </c>
      <c r="C4884" t="str">
        <f>IFERROR(VLOOKUP(Table1[[#This Row],[Ticker]],[1]!Table1[[Symbol]:[Industry]],2,FALSE),"-")</f>
        <v>-</v>
      </c>
      <c r="D4884" t="s">
        <v>100</v>
      </c>
      <c r="F4884">
        <v>0</v>
      </c>
      <c r="G4884">
        <v>-25.669963454215502</v>
      </c>
    </row>
    <row r="4885" spans="1:13" hidden="1" x14ac:dyDescent="0.3">
      <c r="A4885" t="s">
        <v>9925</v>
      </c>
      <c r="B4885" t="s">
        <v>9926</v>
      </c>
      <c r="C4885" t="str">
        <f>IFERROR(VLOOKUP(Table1[[#This Row],[Ticker]],[1]!Table1[[Symbol]:[Industry]],2,FALSE),"-")</f>
        <v>-</v>
      </c>
      <c r="D4885" t="s">
        <v>557</v>
      </c>
      <c r="F4885">
        <v>0</v>
      </c>
      <c r="G4885">
        <v>-25.669963454215502</v>
      </c>
      <c r="M4885">
        <v>50</v>
      </c>
    </row>
    <row r="4886" spans="1:13" hidden="1" x14ac:dyDescent="0.3">
      <c r="A4886" t="s">
        <v>9927</v>
      </c>
      <c r="B4886" t="s">
        <v>9928</v>
      </c>
      <c r="C4886" t="str">
        <f>IFERROR(VLOOKUP(Table1[[#This Row],[Ticker]],[1]!Table1[[Symbol]:[Industry]],2,FALSE),"-")</f>
        <v>-</v>
      </c>
      <c r="D4886" t="s">
        <v>140</v>
      </c>
      <c r="F4886">
        <v>0</v>
      </c>
      <c r="G4886">
        <v>-25.669963454215502</v>
      </c>
      <c r="M4886">
        <v>50</v>
      </c>
    </row>
    <row r="4887" spans="1:13" hidden="1" x14ac:dyDescent="0.3">
      <c r="A4887" t="s">
        <v>9929</v>
      </c>
      <c r="B4887" t="s">
        <v>9930</v>
      </c>
      <c r="C4887" t="str">
        <f>IFERROR(VLOOKUP(Table1[[#This Row],[Ticker]],[1]!Table1[[Symbol]:[Industry]],2,FALSE),"-")</f>
        <v>-</v>
      </c>
      <c r="D4887" t="s">
        <v>140</v>
      </c>
      <c r="F4887">
        <v>0</v>
      </c>
      <c r="G4887">
        <v>-25.669963454215502</v>
      </c>
      <c r="M4887">
        <v>50</v>
      </c>
    </row>
    <row r="4888" spans="1:13" hidden="1" x14ac:dyDescent="0.3">
      <c r="A4888" t="s">
        <v>9931</v>
      </c>
      <c r="B4888" t="s">
        <v>9932</v>
      </c>
      <c r="C4888" t="str">
        <f>IFERROR(VLOOKUP(Table1[[#This Row],[Ticker]],[1]!Table1[[Symbol]:[Industry]],2,FALSE),"-")</f>
        <v>-</v>
      </c>
      <c r="D4888" t="s">
        <v>557</v>
      </c>
      <c r="F4888">
        <v>0</v>
      </c>
      <c r="G4888">
        <v>-25.669963454215502</v>
      </c>
      <c r="M4888">
        <v>50</v>
      </c>
    </row>
    <row r="4889" spans="1:13" hidden="1" x14ac:dyDescent="0.3">
      <c r="A4889" t="s">
        <v>9933</v>
      </c>
      <c r="B4889" t="s">
        <v>9934</v>
      </c>
      <c r="C4889" t="str">
        <f>IFERROR(VLOOKUP(Table1[[#This Row],[Ticker]],[1]!Table1[[Symbol]:[Industry]],2,FALSE),"-")</f>
        <v>-</v>
      </c>
      <c r="F4889">
        <v>0</v>
      </c>
      <c r="G4889">
        <v>-25.669963454215502</v>
      </c>
      <c r="M4889">
        <v>50</v>
      </c>
    </row>
    <row r="4890" spans="1:13" hidden="1" x14ac:dyDescent="0.3">
      <c r="A4890" t="s">
        <v>9935</v>
      </c>
      <c r="B4890" t="s">
        <v>9936</v>
      </c>
      <c r="C4890" t="str">
        <f>IFERROR(VLOOKUP(Table1[[#This Row],[Ticker]],[1]!Table1[[Symbol]:[Industry]],2,FALSE),"-")</f>
        <v>-</v>
      </c>
      <c r="D4890" t="s">
        <v>409</v>
      </c>
      <c r="F4890">
        <v>0</v>
      </c>
      <c r="G4890">
        <v>-25.669963454215502</v>
      </c>
      <c r="M4890">
        <v>50</v>
      </c>
    </row>
    <row r="4891" spans="1:13" hidden="1" x14ac:dyDescent="0.3">
      <c r="A4891" t="s">
        <v>9937</v>
      </c>
      <c r="B4891" t="s">
        <v>9938</v>
      </c>
      <c r="C4891" t="str">
        <f>IFERROR(VLOOKUP(Table1[[#This Row],[Ticker]],[1]!Table1[[Symbol]:[Industry]],2,FALSE),"-")</f>
        <v>-</v>
      </c>
      <c r="D4891" t="s">
        <v>557</v>
      </c>
      <c r="F4891">
        <v>0</v>
      </c>
      <c r="G4891">
        <v>-25.669963454215502</v>
      </c>
    </row>
    <row r="4892" spans="1:13" hidden="1" x14ac:dyDescent="0.3">
      <c r="A4892" t="s">
        <v>9939</v>
      </c>
      <c r="B4892" t="s">
        <v>9940</v>
      </c>
      <c r="C4892" t="str">
        <f>IFERROR(VLOOKUP(Table1[[#This Row],[Ticker]],[1]!Table1[[Symbol]:[Industry]],2,FALSE),"-")</f>
        <v>-</v>
      </c>
      <c r="F4892">
        <v>0</v>
      </c>
      <c r="G4892">
        <v>-25.669963454215502</v>
      </c>
      <c r="M4892">
        <v>50</v>
      </c>
    </row>
    <row r="4893" spans="1:13" hidden="1" x14ac:dyDescent="0.3">
      <c r="A4893" t="s">
        <v>9941</v>
      </c>
      <c r="B4893" t="s">
        <v>9942</v>
      </c>
      <c r="C4893" t="str">
        <f>IFERROR(VLOOKUP(Table1[[#This Row],[Ticker]],[1]!Table1[[Symbol]:[Industry]],2,FALSE),"-")</f>
        <v>-</v>
      </c>
      <c r="D4893" t="s">
        <v>557</v>
      </c>
      <c r="F4893">
        <v>0</v>
      </c>
      <c r="G4893">
        <v>-25.669963454215502</v>
      </c>
      <c r="M4893">
        <v>50</v>
      </c>
    </row>
    <row r="4894" spans="1:13" hidden="1" x14ac:dyDescent="0.3">
      <c r="A4894" t="s">
        <v>9943</v>
      </c>
      <c r="B4894" t="s">
        <v>9944</v>
      </c>
      <c r="C4894" t="str">
        <f>IFERROR(VLOOKUP(Table1[[#This Row],[Ticker]],[1]!Table1[[Symbol]:[Industry]],2,FALSE),"-")</f>
        <v>-</v>
      </c>
      <c r="D4894" t="s">
        <v>100</v>
      </c>
      <c r="F4894">
        <v>0</v>
      </c>
      <c r="G4894">
        <v>-25.669963454215502</v>
      </c>
      <c r="M4894">
        <v>50</v>
      </c>
    </row>
    <row r="4895" spans="1:13" hidden="1" x14ac:dyDescent="0.3">
      <c r="A4895" t="s">
        <v>9945</v>
      </c>
      <c r="B4895" t="s">
        <v>9946</v>
      </c>
      <c r="C4895" t="str">
        <f>IFERROR(VLOOKUP(Table1[[#This Row],[Ticker]],[1]!Table1[[Symbol]:[Industry]],2,FALSE),"-")</f>
        <v>-</v>
      </c>
      <c r="D4895" t="s">
        <v>62</v>
      </c>
      <c r="F4895">
        <v>0</v>
      </c>
      <c r="G4895">
        <v>-25.669963454215502</v>
      </c>
      <c r="M4895">
        <v>50</v>
      </c>
    </row>
    <row r="4896" spans="1:13" hidden="1" x14ac:dyDescent="0.3">
      <c r="A4896" t="s">
        <v>9947</v>
      </c>
      <c r="B4896" t="s">
        <v>9948</v>
      </c>
      <c r="C4896" t="str">
        <f>IFERROR(VLOOKUP(Table1[[#This Row],[Ticker]],[1]!Table1[[Symbol]:[Industry]],2,FALSE),"-")</f>
        <v>-</v>
      </c>
      <c r="D4896" t="s">
        <v>623</v>
      </c>
      <c r="F4896">
        <v>0</v>
      </c>
      <c r="G4896">
        <v>-25.669963454215502</v>
      </c>
      <c r="M4896">
        <v>50</v>
      </c>
    </row>
    <row r="4897" spans="1:16" hidden="1" x14ac:dyDescent="0.3">
      <c r="A4897" t="s">
        <v>9949</v>
      </c>
      <c r="B4897" t="s">
        <v>9950</v>
      </c>
      <c r="C4897" t="str">
        <f>IFERROR(VLOOKUP(Table1[[#This Row],[Ticker]],[1]!Table1[[Symbol]:[Industry]],2,FALSE),"-")</f>
        <v>-</v>
      </c>
      <c r="D4897" t="s">
        <v>220</v>
      </c>
      <c r="F4897">
        <v>0</v>
      </c>
      <c r="G4897">
        <v>-25.669963454215502</v>
      </c>
      <c r="M4897">
        <v>50</v>
      </c>
    </row>
    <row r="4898" spans="1:16" hidden="1" x14ac:dyDescent="0.3">
      <c r="A4898" t="s">
        <v>9951</v>
      </c>
      <c r="B4898" t="s">
        <v>9952</v>
      </c>
      <c r="C4898" t="str">
        <f>IFERROR(VLOOKUP(Table1[[#This Row],[Ticker]],[1]!Table1[[Symbol]:[Industry]],2,FALSE),"-")</f>
        <v>-</v>
      </c>
      <c r="D4898" t="s">
        <v>220</v>
      </c>
      <c r="F4898">
        <v>0</v>
      </c>
      <c r="G4898">
        <v>-25.669963454215502</v>
      </c>
      <c r="M4898">
        <v>50</v>
      </c>
    </row>
    <row r="4899" spans="1:16" hidden="1" x14ac:dyDescent="0.3">
      <c r="A4899" t="s">
        <v>9953</v>
      </c>
      <c r="B4899" t="s">
        <v>9954</v>
      </c>
      <c r="C4899" t="str">
        <f>IFERROR(VLOOKUP(Table1[[#This Row],[Ticker]],[1]!Table1[[Symbol]:[Industry]],2,FALSE),"-")</f>
        <v>-</v>
      </c>
      <c r="F4899">
        <v>0</v>
      </c>
      <c r="G4899">
        <v>-25.669963454215502</v>
      </c>
      <c r="M4899">
        <v>50</v>
      </c>
    </row>
    <row r="4900" spans="1:16" hidden="1" x14ac:dyDescent="0.3">
      <c r="A4900" t="s">
        <v>9955</v>
      </c>
      <c r="B4900" t="s">
        <v>9956</v>
      </c>
      <c r="C4900" t="str">
        <f>IFERROR(VLOOKUP(Table1[[#This Row],[Ticker]],[1]!Table1[[Symbol]:[Industry]],2,FALSE),"-")</f>
        <v>-</v>
      </c>
      <c r="F4900">
        <v>0</v>
      </c>
      <c r="G4900">
        <v>-25.669963454215502</v>
      </c>
      <c r="M4900">
        <v>50</v>
      </c>
    </row>
    <row r="4901" spans="1:16" hidden="1" x14ac:dyDescent="0.3">
      <c r="A4901" t="s">
        <v>9957</v>
      </c>
      <c r="B4901" t="s">
        <v>9958</v>
      </c>
      <c r="C4901" t="str">
        <f>IFERROR(VLOOKUP(Table1[[#This Row],[Ticker]],[1]!Table1[[Symbol]:[Industry]],2,FALSE),"-")</f>
        <v>-</v>
      </c>
      <c r="D4901" t="s">
        <v>338</v>
      </c>
      <c r="F4901">
        <v>0</v>
      </c>
      <c r="G4901">
        <v>-25.669963454215502</v>
      </c>
      <c r="M4901">
        <v>50</v>
      </c>
    </row>
    <row r="4902" spans="1:16" hidden="1" x14ac:dyDescent="0.3">
      <c r="A4902" t="s">
        <v>9959</v>
      </c>
      <c r="B4902" t="s">
        <v>9960</v>
      </c>
      <c r="C4902" t="str">
        <f>IFERROR(VLOOKUP(Table1[[#This Row],[Ticker]],[1]!Table1[[Symbol]:[Industry]],2,FALSE),"-")</f>
        <v>-</v>
      </c>
      <c r="D4902" t="s">
        <v>253</v>
      </c>
      <c r="F4902">
        <v>0</v>
      </c>
      <c r="G4902">
        <v>-25.669963454215502</v>
      </c>
      <c r="M4902">
        <v>50</v>
      </c>
    </row>
    <row r="4903" spans="1:16" hidden="1" x14ac:dyDescent="0.3">
      <c r="A4903" t="s">
        <v>9961</v>
      </c>
      <c r="B4903" t="s">
        <v>9962</v>
      </c>
      <c r="C4903" t="str">
        <f>IFERROR(VLOOKUP(Table1[[#This Row],[Ticker]],[1]!Table1[[Symbol]:[Industry]],2,FALSE),"-")</f>
        <v>-</v>
      </c>
      <c r="D4903" t="s">
        <v>46</v>
      </c>
    </row>
    <row r="4904" spans="1:16" hidden="1" x14ac:dyDescent="0.3">
      <c r="A4904" t="s">
        <v>27</v>
      </c>
      <c r="B4904" t="s">
        <v>9963</v>
      </c>
      <c r="C4904" t="str">
        <f>IFERROR(VLOOKUP(Table1[[#This Row],[Ticker]],[1]!Table1[[Symbol]:[Industry]],2,FALSE),"-")</f>
        <v>-</v>
      </c>
      <c r="D4904" t="s">
        <v>29</v>
      </c>
      <c r="F4904">
        <v>1034.95</v>
      </c>
      <c r="G4904">
        <v>89.541099136759698</v>
      </c>
      <c r="H4904">
        <v>-7.8556394566123497</v>
      </c>
      <c r="I4904">
        <v>34.749516065347599</v>
      </c>
      <c r="J4904">
        <v>-0.73456717292679996</v>
      </c>
      <c r="K4904">
        <v>993.13535669053601</v>
      </c>
      <c r="L4904">
        <v>800.58297374846597</v>
      </c>
      <c r="N4904">
        <v>0.412656566606318</v>
      </c>
      <c r="O4904">
        <v>13.696313831586</v>
      </c>
      <c r="P4904">
        <v>126.46608315098401</v>
      </c>
    </row>
    <row r="4905" spans="1:16" hidden="1" x14ac:dyDescent="0.3">
      <c r="A4905" t="s">
        <v>9964</v>
      </c>
      <c r="B4905" t="s">
        <v>9965</v>
      </c>
      <c r="C4905" t="str">
        <f>IFERROR(VLOOKUP(Table1[[#This Row],[Ticker]],[1]!Table1[[Symbol]:[Industry]],2,FALSE),"-")</f>
        <v>-</v>
      </c>
      <c r="F4905">
        <v>124.9</v>
      </c>
      <c r="G4905">
        <v>52.758607974355897</v>
      </c>
      <c r="H4905">
        <v>6.54744830060738</v>
      </c>
      <c r="I4905">
        <v>23.108444534863899</v>
      </c>
      <c r="J4905">
        <v>-7.6660996482335904</v>
      </c>
      <c r="K4905">
        <v>113.315793314148</v>
      </c>
      <c r="L4905">
        <v>91.080370995072997</v>
      </c>
      <c r="N4905">
        <v>1.01584540403386</v>
      </c>
      <c r="O4905">
        <v>6.3650920736589098</v>
      </c>
      <c r="P4905">
        <v>104.41898527004901</v>
      </c>
    </row>
    <row r="4906" spans="1:16" hidden="1" x14ac:dyDescent="0.3">
      <c r="A4906" t="s">
        <v>9966</v>
      </c>
      <c r="B4906" t="s">
        <v>9967</v>
      </c>
      <c r="C4906" t="str">
        <f>IFERROR(VLOOKUP(Table1[[#This Row],[Ticker]],[1]!Table1[[Symbol]:[Industry]],2,FALSE),"-")</f>
        <v>-</v>
      </c>
      <c r="F4906">
        <v>0</v>
      </c>
      <c r="G4906">
        <v>-25.669963454215502</v>
      </c>
      <c r="M4906">
        <v>50</v>
      </c>
    </row>
    <row r="4907" spans="1:16" hidden="1" x14ac:dyDescent="0.3">
      <c r="A4907" t="s">
        <v>9968</v>
      </c>
      <c r="B4907" t="s">
        <v>9969</v>
      </c>
      <c r="C4907" t="str">
        <f>IFERROR(VLOOKUP(Table1[[#This Row],[Ticker]],[1]!Table1[[Symbol]:[Industry]],2,FALSE),"-")</f>
        <v>-</v>
      </c>
      <c r="D4907" t="s">
        <v>46</v>
      </c>
    </row>
    <row r="4908" spans="1:16" hidden="1" x14ac:dyDescent="0.3">
      <c r="A4908" t="s">
        <v>9970</v>
      </c>
      <c r="B4908" t="s">
        <v>9971</v>
      </c>
      <c r="C4908" t="str">
        <f>IFERROR(VLOOKUP(Table1[[#This Row],[Ticker]],[1]!Table1[[Symbol]:[Industry]],2,FALSE),"-")</f>
        <v>-</v>
      </c>
      <c r="D4908" t="s">
        <v>89</v>
      </c>
      <c r="F4908">
        <v>100.9</v>
      </c>
      <c r="G4908">
        <v>-25.669963454215502</v>
      </c>
      <c r="H4908">
        <v>-5.66171838182321</v>
      </c>
      <c r="I4908">
        <v>-12.1489608978475</v>
      </c>
      <c r="J4908">
        <v>-1.0507150328489701</v>
      </c>
      <c r="K4908">
        <v>89.611245868359404</v>
      </c>
      <c r="N4908">
        <v>3.4545454545454501</v>
      </c>
      <c r="O4908">
        <v>0.89197224975221501</v>
      </c>
    </row>
    <row r="4909" spans="1:16" hidden="1" x14ac:dyDescent="0.3">
      <c r="A4909" t="s">
        <v>9972</v>
      </c>
      <c r="B4909" t="s">
        <v>9973</v>
      </c>
      <c r="C4909" t="str">
        <f>IFERROR(VLOOKUP(Table1[[#This Row],[Ticker]],[1]!Table1[[Symbol]:[Industry]],2,FALSE),"-")</f>
        <v>-</v>
      </c>
      <c r="D4909" t="s">
        <v>713</v>
      </c>
      <c r="F4909">
        <v>25.61</v>
      </c>
      <c r="G4909">
        <v>6.0009877025967899</v>
      </c>
      <c r="H4909">
        <v>-1.4227410728193901</v>
      </c>
      <c r="I4909">
        <v>0.52037216335803205</v>
      </c>
      <c r="J4909">
        <v>-0.143059152817406</v>
      </c>
      <c r="K4909">
        <v>24.364906966905401</v>
      </c>
      <c r="L4909">
        <v>22.565016826436</v>
      </c>
      <c r="N4909">
        <v>0.68546637101586205</v>
      </c>
      <c r="O4909">
        <v>0.234283483014463</v>
      </c>
      <c r="P4909">
        <v>55.212121212121197</v>
      </c>
    </row>
    <row r="4910" spans="1:16" hidden="1" x14ac:dyDescent="0.3">
      <c r="A4910" t="s">
        <v>9974</v>
      </c>
      <c r="B4910" t="s">
        <v>9975</v>
      </c>
      <c r="C4910" t="str">
        <f>IFERROR(VLOOKUP(Table1[[#This Row],[Ticker]],[1]!Table1[[Symbol]:[Industry]],2,FALSE),"-")</f>
        <v>-</v>
      </c>
      <c r="D4910" t="s">
        <v>713</v>
      </c>
      <c r="F4910">
        <v>90.37</v>
      </c>
      <c r="G4910">
        <v>-4.5467896169283097</v>
      </c>
      <c r="H4910">
        <v>-2.53411446318177</v>
      </c>
      <c r="I4910">
        <v>14.5986352954639</v>
      </c>
      <c r="J4910">
        <v>-4.8376242337795798E-2</v>
      </c>
      <c r="K4910">
        <v>87.017430521315404</v>
      </c>
      <c r="L4910">
        <v>78.972857216280502</v>
      </c>
      <c r="N4910">
        <v>0.72108112883889397</v>
      </c>
      <c r="O4910">
        <v>4.0721478366714399</v>
      </c>
      <c r="P4910">
        <v>34.100014838996898</v>
      </c>
    </row>
    <row r="4911" spans="1:16" hidden="1" x14ac:dyDescent="0.3">
      <c r="A4911" t="s">
        <v>9976</v>
      </c>
      <c r="B4911" t="s">
        <v>9977</v>
      </c>
      <c r="C4911" t="str">
        <f>IFERROR(VLOOKUP(Table1[[#This Row],[Ticker]],[1]!Table1[[Symbol]:[Industry]],2,FALSE),"-")</f>
        <v>-</v>
      </c>
      <c r="D4911" t="s">
        <v>1320</v>
      </c>
      <c r="F4911">
        <v>232.99</v>
      </c>
      <c r="G4911">
        <v>-18.548124373755702</v>
      </c>
      <c r="H4911">
        <v>-4.2818354299472796</v>
      </c>
      <c r="I4911">
        <v>-7.18178309802106</v>
      </c>
      <c r="J4911">
        <v>-0.684730102816688</v>
      </c>
      <c r="K4911">
        <v>230.84853960701699</v>
      </c>
      <c r="L4911">
        <v>224.22091640490899</v>
      </c>
      <c r="N4911">
        <v>0.88653164149378405</v>
      </c>
      <c r="O4911">
        <v>0.188849306837202</v>
      </c>
      <c r="P4911">
        <v>7.86074718763021</v>
      </c>
    </row>
    <row r="4912" spans="1:16" hidden="1" x14ac:dyDescent="0.3">
      <c r="A4912" t="s">
        <v>9978</v>
      </c>
      <c r="B4912" t="s">
        <v>9979</v>
      </c>
      <c r="C4912" t="str">
        <f>IFERROR(VLOOKUP(Table1[[#This Row],[Ticker]],[1]!Table1[[Symbol]:[Industry]],2,FALSE),"-")</f>
        <v>-</v>
      </c>
      <c r="D4912" t="s">
        <v>713</v>
      </c>
      <c r="F4912">
        <v>1130.1199999999999</v>
      </c>
      <c r="G4912">
        <v>-18.182803477042199</v>
      </c>
      <c r="H4912">
        <v>-3.43834622352965</v>
      </c>
      <c r="I4912">
        <v>-6.1657849059037897</v>
      </c>
      <c r="J4912">
        <v>-0.340865875794852</v>
      </c>
      <c r="K4912">
        <v>1121.5493817959</v>
      </c>
      <c r="L4912">
        <v>1094.40396817589</v>
      </c>
      <c r="N4912">
        <v>0.38591997207651801</v>
      </c>
      <c r="O4912">
        <v>11.722648922238299</v>
      </c>
      <c r="P4912">
        <v>31.609777684612499</v>
      </c>
    </row>
    <row r="4913" spans="1:16" hidden="1" x14ac:dyDescent="0.3">
      <c r="A4913" t="s">
        <v>9980</v>
      </c>
      <c r="B4913" t="s">
        <v>9981</v>
      </c>
      <c r="C4913" t="str">
        <f>IFERROR(VLOOKUP(Table1[[#This Row],[Ticker]],[1]!Table1[[Symbol]:[Industry]],2,FALSE),"-")</f>
        <v>-</v>
      </c>
      <c r="D4913" t="s">
        <v>713</v>
      </c>
      <c r="F4913">
        <v>94.73</v>
      </c>
      <c r="G4913">
        <v>27.937949631563502</v>
      </c>
      <c r="H4913">
        <v>-2.7253528278563999</v>
      </c>
      <c r="I4913">
        <v>9.8577441371333308</v>
      </c>
      <c r="J4913">
        <v>-0.84920904069710901</v>
      </c>
      <c r="K4913">
        <v>91.034320992703201</v>
      </c>
      <c r="L4913">
        <v>81.180277926826406</v>
      </c>
      <c r="N4913">
        <v>0.50928864824657605</v>
      </c>
      <c r="O4913">
        <v>0.422252718251869</v>
      </c>
      <c r="P4913">
        <v>56.578512396694201</v>
      </c>
    </row>
    <row r="4914" spans="1:16" hidden="1" x14ac:dyDescent="0.3">
      <c r="A4914" t="s">
        <v>9982</v>
      </c>
      <c r="B4914" t="s">
        <v>9983</v>
      </c>
      <c r="C4914" t="str">
        <f>IFERROR(VLOOKUP(Table1[[#This Row],[Ticker]],[1]!Table1[[Symbol]:[Industry]],2,FALSE),"-")</f>
        <v>-</v>
      </c>
      <c r="D4914" t="s">
        <v>713</v>
      </c>
      <c r="F4914">
        <v>53.18</v>
      </c>
      <c r="G4914">
        <v>-9.0215756498724993</v>
      </c>
      <c r="H4914">
        <v>-3.8295444924371702E-2</v>
      </c>
      <c r="I4914">
        <v>-1.97593076292312</v>
      </c>
      <c r="J4914">
        <v>-2.6280020990950299</v>
      </c>
      <c r="K4914">
        <v>51.314471347534699</v>
      </c>
      <c r="L4914">
        <v>48.090758752901799</v>
      </c>
      <c r="N4914">
        <v>0.25691663366525103</v>
      </c>
      <c r="O4914">
        <v>10.793531402783</v>
      </c>
      <c r="P4914">
        <v>47.149972329828401</v>
      </c>
    </row>
    <row r="4915" spans="1:16" hidden="1" x14ac:dyDescent="0.3">
      <c r="A4915" t="s">
        <v>9984</v>
      </c>
      <c r="B4915" t="s">
        <v>9985</v>
      </c>
      <c r="C4915" t="str">
        <f>IFERROR(VLOOKUP(Table1[[#This Row],[Ticker]],[1]!Table1[[Symbol]:[Industry]],2,FALSE),"-")</f>
        <v>-</v>
      </c>
      <c r="D4915" t="s">
        <v>1320</v>
      </c>
      <c r="F4915">
        <v>1000</v>
      </c>
      <c r="G4915">
        <v>-25.670963444215602</v>
      </c>
      <c r="H4915">
        <v>-4.77763193781536</v>
      </c>
      <c r="I4915">
        <v>-11.2638744438395</v>
      </c>
      <c r="J4915">
        <v>-1.0497150228488701</v>
      </c>
      <c r="K4915">
        <v>999.99785484129495</v>
      </c>
      <c r="L4915">
        <v>999.99868186358799</v>
      </c>
      <c r="N4915">
        <v>1.14800489189258</v>
      </c>
      <c r="O4915">
        <v>4.4989999999999997</v>
      </c>
      <c r="P4915">
        <v>0.100100100100108</v>
      </c>
    </row>
    <row r="4916" spans="1:16" hidden="1" x14ac:dyDescent="0.3">
      <c r="A4916" t="s">
        <v>9986</v>
      </c>
      <c r="B4916" t="s">
        <v>9987</v>
      </c>
      <c r="C4916" t="str">
        <f>IFERROR(VLOOKUP(Table1[[#This Row],[Ticker]],[1]!Table1[[Symbol]:[Industry]],2,FALSE),"-")</f>
        <v>-</v>
      </c>
      <c r="D4916" t="s">
        <v>713</v>
      </c>
      <c r="F4916">
        <v>177.97</v>
      </c>
      <c r="G4916">
        <v>35.1124017097559</v>
      </c>
      <c r="H4916">
        <v>-9.2703651899540704E-2</v>
      </c>
      <c r="I4916">
        <v>10.5322785710713</v>
      </c>
      <c r="J4916">
        <v>-1.6867692648413799</v>
      </c>
      <c r="K4916">
        <v>166.89131305614501</v>
      </c>
      <c r="L4916">
        <v>146.46130234765499</v>
      </c>
      <c r="N4916">
        <v>0.94303817259809097</v>
      </c>
      <c r="O4916">
        <v>2.8263190425352498</v>
      </c>
      <c r="P4916">
        <v>64.178966789667797</v>
      </c>
    </row>
    <row r="4917" spans="1:16" hidden="1" x14ac:dyDescent="0.3">
      <c r="A4917" t="s">
        <v>9988</v>
      </c>
      <c r="B4917" t="s">
        <v>9989</v>
      </c>
      <c r="C4917" t="str">
        <f>IFERROR(VLOOKUP(Table1[[#This Row],[Ticker]],[1]!Table1[[Symbol]:[Industry]],2,FALSE),"-")</f>
        <v>-</v>
      </c>
      <c r="D4917" t="s">
        <v>713</v>
      </c>
      <c r="F4917">
        <v>21.55</v>
      </c>
      <c r="G4917">
        <v>30.954059848310798</v>
      </c>
      <c r="H4917">
        <v>-1.52404342106895</v>
      </c>
      <c r="I4917">
        <v>10.280528817451801</v>
      </c>
      <c r="J4917">
        <v>-1.3740406679529</v>
      </c>
      <c r="K4917">
        <v>20.282842555055499</v>
      </c>
      <c r="L4917">
        <v>17.837187188974699</v>
      </c>
      <c r="N4917">
        <v>0.74300209314893495</v>
      </c>
      <c r="O4917">
        <v>1.6241299303944201</v>
      </c>
      <c r="P4917">
        <v>58.4659816802113</v>
      </c>
    </row>
    <row r="4918" spans="1:16" hidden="1" x14ac:dyDescent="0.3">
      <c r="A4918" t="s">
        <v>9990</v>
      </c>
      <c r="B4918" t="s">
        <v>9991</v>
      </c>
      <c r="C4918" t="str">
        <f>IFERROR(VLOOKUP(Table1[[#This Row],[Ticker]],[1]!Table1[[Symbol]:[Industry]],2,FALSE),"-")</f>
        <v>-</v>
      </c>
      <c r="D4918" t="s">
        <v>713</v>
      </c>
      <c r="F4918">
        <v>37.770000000000003</v>
      </c>
      <c r="G4918">
        <v>16.589923551434101</v>
      </c>
      <c r="H4918">
        <v>9.8354533436056699E-2</v>
      </c>
      <c r="I4918">
        <v>8.71606582570287</v>
      </c>
      <c r="J4918">
        <v>-1.4255476968382701</v>
      </c>
      <c r="K4918">
        <v>35.250852733114897</v>
      </c>
      <c r="L4918">
        <v>32.044462710592299</v>
      </c>
      <c r="N4918">
        <v>0.74247974585904097</v>
      </c>
      <c r="O4918">
        <v>0.60894890124436596</v>
      </c>
      <c r="P4918">
        <v>45.269230769230703</v>
      </c>
    </row>
    <row r="4919" spans="1:16" hidden="1" x14ac:dyDescent="0.3">
      <c r="A4919" t="s">
        <v>9992</v>
      </c>
      <c r="B4919" t="s">
        <v>9993</v>
      </c>
      <c r="C4919" t="str">
        <f>IFERROR(VLOOKUP(Table1[[#This Row],[Ticker]],[1]!Table1[[Symbol]:[Industry]],2,FALSE),"-")</f>
        <v>-</v>
      </c>
      <c r="D4919" t="s">
        <v>1633</v>
      </c>
      <c r="F4919">
        <v>72.61</v>
      </c>
      <c r="G4919">
        <v>-3.2247695250418502</v>
      </c>
      <c r="H4919">
        <v>-2.6368735776642498</v>
      </c>
      <c r="I4919">
        <v>4.35614465444056</v>
      </c>
      <c r="J4919">
        <v>0.19755126396101499</v>
      </c>
      <c r="K4919">
        <v>71.131169046797694</v>
      </c>
      <c r="L4919">
        <v>66.571089865287107</v>
      </c>
      <c r="N4919">
        <v>0.68666093560224695</v>
      </c>
      <c r="O4919">
        <v>12.9321030161134</v>
      </c>
      <c r="P4919">
        <v>29.429590017825301</v>
      </c>
    </row>
    <row r="4920" spans="1:16" hidden="1" x14ac:dyDescent="0.3">
      <c r="A4920" t="s">
        <v>9994</v>
      </c>
      <c r="B4920" t="s">
        <v>9995</v>
      </c>
      <c r="C4920" t="str">
        <f>IFERROR(VLOOKUP(Table1[[#This Row],[Ticker]],[1]!Table1[[Symbol]:[Industry]],2,FALSE),"-")</f>
        <v>-</v>
      </c>
      <c r="D4920" t="s">
        <v>713</v>
      </c>
      <c r="F4920">
        <v>1000</v>
      </c>
      <c r="G4920">
        <v>-25.669963454215502</v>
      </c>
      <c r="H4920">
        <v>-4.7766319278152602</v>
      </c>
      <c r="I4920">
        <v>-11.2648744538396</v>
      </c>
      <c r="J4920">
        <v>-1.0497150228488701</v>
      </c>
      <c r="K4920">
        <v>999.99796184177103</v>
      </c>
      <c r="L4920">
        <v>999.99843468691404</v>
      </c>
      <c r="N4920">
        <v>1.5053038812946</v>
      </c>
      <c r="O4920">
        <v>3</v>
      </c>
      <c r="P4920">
        <v>0.59957345780854399</v>
      </c>
    </row>
    <row r="4921" spans="1:16" hidden="1" x14ac:dyDescent="0.3">
      <c r="A4921" t="s">
        <v>9996</v>
      </c>
      <c r="B4921" t="s">
        <v>9997</v>
      </c>
      <c r="C4921" t="str">
        <f>IFERROR(VLOOKUP(Table1[[#This Row],[Ticker]],[1]!Table1[[Symbol]:[Industry]],2,FALSE),"-")</f>
        <v>-</v>
      </c>
      <c r="D4921" t="s">
        <v>713</v>
      </c>
      <c r="F4921">
        <v>75.150000000000006</v>
      </c>
      <c r="G4921">
        <v>40.738362497954498</v>
      </c>
      <c r="H4921">
        <v>-7.7526418545150797</v>
      </c>
      <c r="I4921">
        <v>15.356861013725601</v>
      </c>
      <c r="J4921">
        <v>-1.5389168229221999</v>
      </c>
      <c r="K4921">
        <v>73.449303243268901</v>
      </c>
      <c r="L4921">
        <v>64.654126502496894</v>
      </c>
      <c r="N4921">
        <v>1.35735158558637</v>
      </c>
      <c r="O4921">
        <v>15.3692614770458</v>
      </c>
      <c r="P4921">
        <v>70.446813336357394</v>
      </c>
    </row>
    <row r="4922" spans="1:16" hidden="1" x14ac:dyDescent="0.3">
      <c r="A4922" t="s">
        <v>9998</v>
      </c>
      <c r="B4922" t="s">
        <v>9999</v>
      </c>
      <c r="C4922" t="str">
        <f>IFERROR(VLOOKUP(Table1[[#This Row],[Ticker]],[1]!Table1[[Symbol]:[Industry]],2,FALSE),"-")</f>
        <v>-</v>
      </c>
      <c r="D4922" t="s">
        <v>713</v>
      </c>
      <c r="F4922">
        <v>81.62</v>
      </c>
      <c r="G4922">
        <v>-3.2827989617878801</v>
      </c>
      <c r="H4922">
        <v>-0.25959830926959299</v>
      </c>
      <c r="I4922">
        <v>-0.59368801316172204</v>
      </c>
      <c r="J4922">
        <v>9.2000157810568403E-2</v>
      </c>
      <c r="K4922">
        <v>78.105587676297603</v>
      </c>
      <c r="L4922">
        <v>72.898577529297498</v>
      </c>
      <c r="N4922">
        <v>1.03329880594548</v>
      </c>
      <c r="O4922">
        <v>4.1411418769909201</v>
      </c>
      <c r="P4922">
        <v>29.658459094519401</v>
      </c>
    </row>
    <row r="4923" spans="1:16" hidden="1" x14ac:dyDescent="0.3">
      <c r="A4923" t="s">
        <v>10000</v>
      </c>
      <c r="B4923" t="s">
        <v>10001</v>
      </c>
      <c r="C4923" t="str">
        <f>IFERROR(VLOOKUP(Table1[[#This Row],[Ticker]],[1]!Table1[[Symbol]:[Industry]],2,FALSE),"-")</f>
        <v>-</v>
      </c>
      <c r="D4923" t="s">
        <v>713</v>
      </c>
      <c r="F4923">
        <v>199.68</v>
      </c>
      <c r="G4923">
        <v>8.0741758625962294</v>
      </c>
      <c r="H4923">
        <v>-0.76930294250041498</v>
      </c>
      <c r="I4923">
        <v>2.24126470032129</v>
      </c>
      <c r="J4923">
        <v>0.98176377421874494</v>
      </c>
      <c r="K4923">
        <v>189.31311892798601</v>
      </c>
      <c r="L4923">
        <v>173.87563914013299</v>
      </c>
      <c r="N4923">
        <v>0.63702652011916905</v>
      </c>
      <c r="O4923">
        <v>0.590945512820506</v>
      </c>
      <c r="P4923">
        <v>41.536716756450197</v>
      </c>
    </row>
    <row r="4924" spans="1:16" hidden="1" x14ac:dyDescent="0.3">
      <c r="A4924" t="s">
        <v>10002</v>
      </c>
      <c r="B4924" t="s">
        <v>10003</v>
      </c>
      <c r="C4924" t="str">
        <f>IFERROR(VLOOKUP(Table1[[#This Row],[Ticker]],[1]!Table1[[Symbol]:[Industry]],2,FALSE),"-")</f>
        <v>-</v>
      </c>
      <c r="F4924">
        <v>0</v>
      </c>
      <c r="G4924">
        <v>-25.669963454215502</v>
      </c>
    </row>
    <row r="4925" spans="1:16" hidden="1" x14ac:dyDescent="0.3">
      <c r="A4925" t="s">
        <v>10004</v>
      </c>
      <c r="B4925" t="s">
        <v>10005</v>
      </c>
      <c r="C4925" t="str">
        <f>IFERROR(VLOOKUP(Table1[[#This Row],[Ticker]],[1]!Table1[[Symbol]:[Industry]],2,FALSE),"-")</f>
        <v>-</v>
      </c>
      <c r="D4925" t="s">
        <v>1320</v>
      </c>
      <c r="F4925">
        <v>26.6</v>
      </c>
      <c r="G4925">
        <v>-17.0985348827869</v>
      </c>
      <c r="H4925">
        <v>-1.7473289075123299</v>
      </c>
      <c r="I4925">
        <v>-4.9499264122729398</v>
      </c>
      <c r="J4925">
        <v>1.74595919239666</v>
      </c>
      <c r="K4925">
        <v>26.220281579385102</v>
      </c>
      <c r="L4925">
        <v>25.596889462789001</v>
      </c>
      <c r="N4925">
        <v>0.87014688474542401</v>
      </c>
      <c r="O4925">
        <v>12.030075187969899</v>
      </c>
      <c r="P4925">
        <v>12.283663993246</v>
      </c>
    </row>
    <row r="4926" spans="1:16" hidden="1" x14ac:dyDescent="0.3">
      <c r="A4926" t="s">
        <v>10006</v>
      </c>
      <c r="B4926" t="s">
        <v>10007</v>
      </c>
      <c r="C4926" t="str">
        <f>IFERROR(VLOOKUP(Table1[[#This Row],[Ticker]],[1]!Table1[[Symbol]:[Industry]],2,FALSE),"-")</f>
        <v>-</v>
      </c>
      <c r="D4926" t="s">
        <v>713</v>
      </c>
      <c r="F4926">
        <v>92.6</v>
      </c>
      <c r="G4926">
        <v>-1.6742484033317899</v>
      </c>
      <c r="H4926">
        <v>-0.92156199050002696</v>
      </c>
      <c r="I4926">
        <v>17.132241464074799</v>
      </c>
      <c r="J4926">
        <v>-0.34419329371853802</v>
      </c>
      <c r="K4926">
        <v>88.727076363099798</v>
      </c>
      <c r="L4926">
        <v>80.307997675050999</v>
      </c>
      <c r="N4926">
        <v>0.95533417905242701</v>
      </c>
      <c r="O4926">
        <v>3.6717062634989301</v>
      </c>
      <c r="P4926">
        <v>36.176470588235198</v>
      </c>
    </row>
    <row r="4927" spans="1:16" hidden="1" x14ac:dyDescent="0.3">
      <c r="A4927" t="s">
        <v>10008</v>
      </c>
      <c r="B4927" t="s">
        <v>10009</v>
      </c>
      <c r="C4927" t="str">
        <f>IFERROR(VLOOKUP(Table1[[#This Row],[Ticker]],[1]!Table1[[Symbol]:[Industry]],2,FALSE),"-")</f>
        <v>-</v>
      </c>
      <c r="D4927" t="s">
        <v>1633</v>
      </c>
      <c r="F4927">
        <v>72.3</v>
      </c>
      <c r="G4927">
        <v>-3.2313521078988598</v>
      </c>
      <c r="H4927">
        <v>-2.33278157951833</v>
      </c>
      <c r="I4927">
        <v>4.6376584092574404</v>
      </c>
      <c r="J4927">
        <v>5.8701136891691201E-2</v>
      </c>
      <c r="K4927">
        <v>71.158129083163701</v>
      </c>
      <c r="L4927">
        <v>66.427344679557706</v>
      </c>
      <c r="N4927">
        <v>1.1994641174238601</v>
      </c>
      <c r="O4927">
        <v>4.6473029045643202</v>
      </c>
      <c r="P4927">
        <v>31.4545454545454</v>
      </c>
    </row>
    <row r="4928" spans="1:16" hidden="1" x14ac:dyDescent="0.3">
      <c r="A4928" t="s">
        <v>10010</v>
      </c>
      <c r="B4928" t="s">
        <v>10011</v>
      </c>
      <c r="C4928" t="str">
        <f>IFERROR(VLOOKUP(Table1[[#This Row],[Ticker]],[1]!Table1[[Symbol]:[Industry]],2,FALSE),"-")</f>
        <v>-</v>
      </c>
      <c r="F4928">
        <v>343.75</v>
      </c>
      <c r="G4928">
        <v>88.237939470488797</v>
      </c>
      <c r="H4928">
        <v>55.983366873123899</v>
      </c>
      <c r="I4928">
        <v>33.8691766333462</v>
      </c>
      <c r="J4928">
        <v>-6.53169937289372</v>
      </c>
      <c r="K4928">
        <v>277.94018704766199</v>
      </c>
      <c r="L4928">
        <v>238.27785644281201</v>
      </c>
      <c r="N4928">
        <v>2.5672638255257598</v>
      </c>
      <c r="O4928">
        <v>24.858181818181802</v>
      </c>
      <c r="P4928">
        <v>126.822830748927</v>
      </c>
    </row>
    <row r="4929" spans="1:16" hidden="1" x14ac:dyDescent="0.3">
      <c r="A4929" t="s">
        <v>10012</v>
      </c>
      <c r="B4929" t="s">
        <v>10013</v>
      </c>
      <c r="C4929" t="str">
        <f>IFERROR(VLOOKUP(Table1[[#This Row],[Ticker]],[1]!Table1[[Symbol]:[Industry]],2,FALSE),"-")</f>
        <v>-</v>
      </c>
      <c r="D4929" t="s">
        <v>713</v>
      </c>
      <c r="F4929">
        <v>91</v>
      </c>
      <c r="G4929">
        <v>-4.0934771482703098</v>
      </c>
      <c r="H4929">
        <v>-4.8908067249975296E-4</v>
      </c>
      <c r="I4929">
        <v>14.773906709595201</v>
      </c>
      <c r="J4929">
        <v>0.365214170690845</v>
      </c>
      <c r="K4929">
        <v>87.366530571738096</v>
      </c>
      <c r="L4929">
        <v>79.515742988621696</v>
      </c>
      <c r="N4929">
        <v>0.16741291282415699</v>
      </c>
      <c r="O4929">
        <v>4.0109890109890101</v>
      </c>
      <c r="P4929">
        <v>33.803852374650702</v>
      </c>
    </row>
    <row r="4930" spans="1:16" hidden="1" x14ac:dyDescent="0.3">
      <c r="A4930" t="s">
        <v>10014</v>
      </c>
      <c r="B4930" t="s">
        <v>10015</v>
      </c>
      <c r="C4930" t="str">
        <f>IFERROR(VLOOKUP(Table1[[#This Row],[Ticker]],[1]!Table1[[Symbol]:[Industry]],2,FALSE),"-")</f>
        <v>-</v>
      </c>
      <c r="F4930">
        <v>0</v>
      </c>
      <c r="G4930">
        <v>-25.669963454215502</v>
      </c>
    </row>
    <row r="4931" spans="1:16" hidden="1" x14ac:dyDescent="0.3">
      <c r="A4931" t="s">
        <v>10016</v>
      </c>
      <c r="B4931" t="s">
        <v>10017</v>
      </c>
      <c r="C4931" t="str">
        <f>IFERROR(VLOOKUP(Table1[[#This Row],[Ticker]],[1]!Table1[[Symbol]:[Industry]],2,FALSE),"-")</f>
        <v>-</v>
      </c>
    </row>
    <row r="4932" spans="1:16" hidden="1" x14ac:dyDescent="0.3">
      <c r="A4932" t="s">
        <v>10018</v>
      </c>
      <c r="B4932" t="s">
        <v>10019</v>
      </c>
      <c r="C4932" t="str">
        <f>IFERROR(VLOOKUP(Table1[[#This Row],[Ticker]],[1]!Table1[[Symbol]:[Industry]],2,FALSE),"-")</f>
        <v>-</v>
      </c>
      <c r="D4932" t="s">
        <v>713</v>
      </c>
      <c r="F4932">
        <v>39.520000000000003</v>
      </c>
      <c r="G4932">
        <v>1.9373985089746499</v>
      </c>
      <c r="H4932">
        <v>6.5706826689262003</v>
      </c>
      <c r="I4932">
        <v>-4.9711681601333897</v>
      </c>
      <c r="J4932">
        <v>3.3749962421773598</v>
      </c>
      <c r="K4932">
        <v>36.180427430692603</v>
      </c>
      <c r="L4932">
        <v>34.554235416002498</v>
      </c>
      <c r="N4932">
        <v>0.55677885805438498</v>
      </c>
      <c r="O4932">
        <v>2.2267206477732699</v>
      </c>
      <c r="P4932">
        <v>36.275862068965502</v>
      </c>
    </row>
    <row r="4933" spans="1:16" hidden="1" x14ac:dyDescent="0.3">
      <c r="A4933" t="s">
        <v>10020</v>
      </c>
      <c r="B4933" t="s">
        <v>10021</v>
      </c>
      <c r="C4933" t="str">
        <f>IFERROR(VLOOKUP(Table1[[#This Row],[Ticker]],[1]!Table1[[Symbol]:[Industry]],2,FALSE),"-")</f>
        <v>-</v>
      </c>
      <c r="D4933" t="s">
        <v>713</v>
      </c>
      <c r="F4933">
        <v>527.80999999999995</v>
      </c>
      <c r="G4933">
        <v>-19.862490116071001</v>
      </c>
      <c r="H4933">
        <v>8.71791953854366E-2</v>
      </c>
      <c r="I4933">
        <v>-1.8469881401451</v>
      </c>
      <c r="J4933">
        <v>-1.31543036932107</v>
      </c>
      <c r="K4933">
        <v>509.276850281468</v>
      </c>
      <c r="L4933">
        <v>477.35914046151299</v>
      </c>
      <c r="N4933">
        <v>0.56810680606601305</v>
      </c>
      <c r="O4933">
        <v>4.8199162577442696</v>
      </c>
      <c r="P4933">
        <v>25.370546318289701</v>
      </c>
    </row>
    <row r="4934" spans="1:16" hidden="1" x14ac:dyDescent="0.3">
      <c r="A4934" t="s">
        <v>10022</v>
      </c>
      <c r="B4934" t="s">
        <v>10023</v>
      </c>
      <c r="C4934" t="str">
        <f>IFERROR(VLOOKUP(Table1[[#This Row],[Ticker]],[1]!Table1[[Symbol]:[Industry]],2,FALSE),"-")</f>
        <v>-</v>
      </c>
      <c r="D4934" t="s">
        <v>1320</v>
      </c>
      <c r="F4934">
        <v>999.99</v>
      </c>
      <c r="G4934">
        <v>-25.669963454215502</v>
      </c>
      <c r="H4934">
        <v>-4.77763193781536</v>
      </c>
      <c r="I4934">
        <v>-11.2648744538396</v>
      </c>
      <c r="J4934">
        <v>-1.0507150328489701</v>
      </c>
      <c r="K4934">
        <v>999.99030737713099</v>
      </c>
      <c r="L4934">
        <v>999.99051761239105</v>
      </c>
      <c r="N4934">
        <v>2.2003688138599902</v>
      </c>
      <c r="O4934">
        <v>1.8010180101801101</v>
      </c>
      <c r="P4934">
        <v>0.23957497995188401</v>
      </c>
    </row>
    <row r="4935" spans="1:16" hidden="1" x14ac:dyDescent="0.3">
      <c r="A4935" t="s">
        <v>10024</v>
      </c>
      <c r="B4935" t="s">
        <v>10025</v>
      </c>
      <c r="C4935" t="str">
        <f>IFERROR(VLOOKUP(Table1[[#This Row],[Ticker]],[1]!Table1[[Symbol]:[Industry]],2,FALSE),"-")</f>
        <v>-</v>
      </c>
      <c r="D4935" t="s">
        <v>713</v>
      </c>
      <c r="F4935">
        <v>74.510000000000005</v>
      </c>
      <c r="G4935">
        <v>40.2026990569153</v>
      </c>
      <c r="H4935">
        <v>-8.1941540250968199</v>
      </c>
      <c r="I4935">
        <v>15.388193708662399</v>
      </c>
      <c r="J4935">
        <v>-3.2402000983983599</v>
      </c>
      <c r="K4935">
        <v>72.932716648117506</v>
      </c>
      <c r="L4935">
        <v>63.427565268228904</v>
      </c>
      <c r="N4935">
        <v>0.82025411539962401</v>
      </c>
      <c r="O4935">
        <v>11.260233525701199</v>
      </c>
      <c r="P4935">
        <v>69.649362477231307</v>
      </c>
    </row>
    <row r="4936" spans="1:16" hidden="1" x14ac:dyDescent="0.3">
      <c r="A4936" t="s">
        <v>10026</v>
      </c>
      <c r="B4936" t="s">
        <v>10027</v>
      </c>
      <c r="C4936" t="str">
        <f>IFERROR(VLOOKUP(Table1[[#This Row],[Ticker]],[1]!Table1[[Symbol]:[Industry]],2,FALSE),"-")</f>
        <v>-</v>
      </c>
      <c r="D4936" t="s">
        <v>713</v>
      </c>
      <c r="F4936">
        <v>26.32</v>
      </c>
      <c r="G4936">
        <v>-31.7705699472587</v>
      </c>
      <c r="H4936">
        <v>1.32923829119226</v>
      </c>
      <c r="I4936">
        <v>-5.2640689765944098</v>
      </c>
      <c r="J4936">
        <v>-0.32607735168955299</v>
      </c>
      <c r="K4936">
        <v>25.394895647601899</v>
      </c>
      <c r="L4936">
        <v>24.2252880652116</v>
      </c>
      <c r="N4936">
        <v>0.13309202446695301</v>
      </c>
      <c r="O4936">
        <v>17.781155015197498</v>
      </c>
      <c r="P4936">
        <v>21.011494252873501</v>
      </c>
    </row>
    <row r="4937" spans="1:16" hidden="1" x14ac:dyDescent="0.3">
      <c r="A4937" t="s">
        <v>10028</v>
      </c>
      <c r="B4937" t="s">
        <v>10029</v>
      </c>
      <c r="C4937" t="str">
        <f>IFERROR(VLOOKUP(Table1[[#This Row],[Ticker]],[1]!Table1[[Symbol]:[Industry]],2,FALSE),"-")</f>
        <v>-</v>
      </c>
      <c r="D4937" t="s">
        <v>713</v>
      </c>
      <c r="F4937">
        <v>81.569999999999993</v>
      </c>
      <c r="G4937">
        <v>-23.079094381142902</v>
      </c>
      <c r="H4937">
        <v>-0.58209691087156601</v>
      </c>
      <c r="I4937">
        <v>-0.28528261710501102</v>
      </c>
      <c r="J4937">
        <v>-0.902731311058387</v>
      </c>
      <c r="K4937">
        <v>77.752214648296302</v>
      </c>
      <c r="L4937">
        <v>72.480219696445801</v>
      </c>
      <c r="N4937">
        <v>0.46009202761369999</v>
      </c>
      <c r="O4937">
        <v>1.75309550079687</v>
      </c>
      <c r="P4937">
        <v>29.414564493098499</v>
      </c>
    </row>
    <row r="4938" spans="1:16" hidden="1" x14ac:dyDescent="0.3">
      <c r="A4938" t="s">
        <v>10030</v>
      </c>
      <c r="B4938" t="s">
        <v>10031</v>
      </c>
      <c r="C4938" t="str">
        <f>IFERROR(VLOOKUP(Table1[[#This Row],[Ticker]],[1]!Table1[[Symbol]:[Industry]],2,FALSE),"-")</f>
        <v>-</v>
      </c>
      <c r="D4938" t="s">
        <v>713</v>
      </c>
      <c r="F4938">
        <v>22.05</v>
      </c>
      <c r="G4938">
        <v>12.583218563465699</v>
      </c>
      <c r="H4938">
        <v>0.27720831015794101</v>
      </c>
      <c r="I4938">
        <v>5.4079653789556801</v>
      </c>
      <c r="J4938">
        <v>1.2716258867980199</v>
      </c>
      <c r="K4938">
        <v>20.5561727643294</v>
      </c>
      <c r="L4938">
        <v>18.6572846791396</v>
      </c>
      <c r="N4938">
        <v>0.67303141436175695</v>
      </c>
      <c r="O4938">
        <v>2.94784580498865</v>
      </c>
      <c r="P4938">
        <v>40.625</v>
      </c>
    </row>
    <row r="4939" spans="1:16" hidden="1" x14ac:dyDescent="0.3">
      <c r="A4939" t="s">
        <v>10032</v>
      </c>
      <c r="B4939" t="s">
        <v>10033</v>
      </c>
      <c r="C4939" t="str">
        <f>IFERROR(VLOOKUP(Table1[[#This Row],[Ticker]],[1]!Table1[[Symbol]:[Industry]],2,FALSE),"-")</f>
        <v>-</v>
      </c>
      <c r="D4939" t="s">
        <v>1320</v>
      </c>
      <c r="F4939">
        <v>1000</v>
      </c>
      <c r="G4939">
        <v>-25.670963444215602</v>
      </c>
      <c r="H4939">
        <v>-4.7766319278152602</v>
      </c>
      <c r="I4939">
        <v>-11.2648744538396</v>
      </c>
      <c r="J4939">
        <v>-1.0507150328489701</v>
      </c>
      <c r="K4939">
        <v>1000.00080944678</v>
      </c>
      <c r="L4939">
        <v>1000.03392921197</v>
      </c>
      <c r="N4939">
        <v>0.28291676574153002</v>
      </c>
      <c r="O4939">
        <v>2</v>
      </c>
      <c r="P4939">
        <v>2.0408163265306101</v>
      </c>
    </row>
    <row r="4940" spans="1:16" hidden="1" x14ac:dyDescent="0.3">
      <c r="A4940" t="s">
        <v>10034</v>
      </c>
      <c r="B4940" t="s">
        <v>10035</v>
      </c>
      <c r="C4940" t="str">
        <f>IFERROR(VLOOKUP(Table1[[#This Row],[Ticker]],[1]!Table1[[Symbol]:[Industry]],2,FALSE),"-")</f>
        <v>-</v>
      </c>
      <c r="D4940" t="s">
        <v>1022</v>
      </c>
      <c r="F4940">
        <v>220.22</v>
      </c>
      <c r="G4940">
        <v>-25.669963454215502</v>
      </c>
      <c r="I4940">
        <v>-11.2648744538396</v>
      </c>
      <c r="O4940">
        <v>0</v>
      </c>
      <c r="P4940">
        <v>0</v>
      </c>
    </row>
    <row r="4941" spans="1:16" hidden="1" x14ac:dyDescent="0.3">
      <c r="A4941" t="s">
        <v>10036</v>
      </c>
      <c r="B4941" t="s">
        <v>10037</v>
      </c>
      <c r="C4941" t="str">
        <f>IFERROR(VLOOKUP(Table1[[#This Row],[Ticker]],[1]!Table1[[Symbol]:[Industry]],2,FALSE),"-")</f>
        <v>-</v>
      </c>
      <c r="D4941" t="s">
        <v>713</v>
      </c>
      <c r="F4941">
        <v>214.6</v>
      </c>
      <c r="G4941">
        <v>16.458654335041999</v>
      </c>
      <c r="H4941">
        <v>-2.0214617659148502</v>
      </c>
      <c r="I4941">
        <v>10.0054691266304</v>
      </c>
      <c r="J4941">
        <v>-1.26055415618774</v>
      </c>
      <c r="K4941">
        <v>202.478016974844</v>
      </c>
      <c r="L4941">
        <v>177.86946412444701</v>
      </c>
      <c r="N4941">
        <v>1.0854636785355101</v>
      </c>
      <c r="O4941">
        <v>0.64771668219945</v>
      </c>
      <c r="P4941">
        <v>51.585787949424301</v>
      </c>
    </row>
    <row r="4942" spans="1:16" hidden="1" x14ac:dyDescent="0.3">
      <c r="A4942" t="s">
        <v>10038</v>
      </c>
      <c r="B4942" t="s">
        <v>10039</v>
      </c>
      <c r="C4942" t="str">
        <f>IFERROR(VLOOKUP(Table1[[#This Row],[Ticker]],[1]!Table1[[Symbol]:[Industry]],2,FALSE),"-")</f>
        <v>-</v>
      </c>
      <c r="D4942" t="s">
        <v>713</v>
      </c>
      <c r="F4942">
        <v>248.18</v>
      </c>
      <c r="G4942">
        <v>-2.12356759599172</v>
      </c>
      <c r="H4942">
        <v>-1.0856488154524899</v>
      </c>
      <c r="I4942">
        <v>0.52791833895310103</v>
      </c>
      <c r="J4942">
        <v>-1.0832578469888301</v>
      </c>
      <c r="K4942">
        <v>237.097478886998</v>
      </c>
      <c r="L4942">
        <v>218.541771641791</v>
      </c>
      <c r="N4942">
        <v>0.42998190459486302</v>
      </c>
      <c r="O4942">
        <v>13.192038036908601</v>
      </c>
      <c r="P4942">
        <v>31.312169312169299</v>
      </c>
    </row>
    <row r="4943" spans="1:16" hidden="1" x14ac:dyDescent="0.3">
      <c r="A4943" t="s">
        <v>10040</v>
      </c>
      <c r="B4943" t="s">
        <v>10041</v>
      </c>
      <c r="C4943" t="str">
        <f>IFERROR(VLOOKUP(Table1[[#This Row],[Ticker]],[1]!Table1[[Symbol]:[Industry]],2,FALSE),"-")</f>
        <v>-</v>
      </c>
      <c r="D4943" t="s">
        <v>713</v>
      </c>
      <c r="F4943">
        <v>23.34</v>
      </c>
      <c r="G4943">
        <v>8.0836182076755705</v>
      </c>
      <c r="H4943">
        <v>-2.3483033159072302</v>
      </c>
      <c r="I4943">
        <v>5.4935047357551099</v>
      </c>
      <c r="J4943">
        <v>-1.9904843621954</v>
      </c>
      <c r="K4943">
        <v>22.168805926693501</v>
      </c>
      <c r="N4943">
        <v>1.1689194961332099</v>
      </c>
      <c r="O4943">
        <v>4.9700085689802798</v>
      </c>
      <c r="P4943">
        <v>43.190184049079697</v>
      </c>
    </row>
    <row r="4944" spans="1:16" hidden="1" x14ac:dyDescent="0.3">
      <c r="A4944" t="s">
        <v>10042</v>
      </c>
      <c r="B4944" t="s">
        <v>10043</v>
      </c>
      <c r="C4944" t="str">
        <f>IFERROR(VLOOKUP(Table1[[#This Row],[Ticker]],[1]!Table1[[Symbol]:[Industry]],2,FALSE),"-")</f>
        <v>-</v>
      </c>
      <c r="D4944" t="s">
        <v>713</v>
      </c>
      <c r="F4944">
        <v>81.45</v>
      </c>
      <c r="G4944">
        <v>-2.8748481217867701</v>
      </c>
      <c r="H4944">
        <v>-7.6446981607216594E-2</v>
      </c>
      <c r="I4944">
        <v>9.6897490376878795E-2</v>
      </c>
      <c r="J4944">
        <v>-0.40691164050032103</v>
      </c>
      <c r="K4944">
        <v>77.822824837513707</v>
      </c>
      <c r="N4944">
        <v>0.88033345180834899</v>
      </c>
      <c r="O4944">
        <v>0.67526089625535801</v>
      </c>
      <c r="P4944">
        <v>30.8013489641882</v>
      </c>
    </row>
    <row r="4945" spans="1:16" hidden="1" x14ac:dyDescent="0.3">
      <c r="A4945" t="s">
        <v>10044</v>
      </c>
      <c r="B4945" t="s">
        <v>10045</v>
      </c>
      <c r="C4945" t="str">
        <f>IFERROR(VLOOKUP(Table1[[#This Row],[Ticker]],[1]!Table1[[Symbol]:[Industry]],2,FALSE),"-")</f>
        <v>-</v>
      </c>
      <c r="F4945">
        <v>101.75</v>
      </c>
      <c r="G4945">
        <v>-25.9150614934312</v>
      </c>
      <c r="H4945">
        <v>-4.77763193781536</v>
      </c>
      <c r="I4945">
        <v>-11.2648744538396</v>
      </c>
      <c r="J4945">
        <v>-1.0507150328489701</v>
      </c>
      <c r="K4945">
        <v>101.750054412308</v>
      </c>
      <c r="O4945">
        <v>0.24570024570025301</v>
      </c>
      <c r="P4945">
        <v>0</v>
      </c>
    </row>
    <row r="4946" spans="1:16" hidden="1" x14ac:dyDescent="0.3">
      <c r="A4946" t="s">
        <v>10046</v>
      </c>
      <c r="B4946" t="s">
        <v>10047</v>
      </c>
      <c r="C4946" t="str">
        <f>IFERROR(VLOOKUP(Table1[[#This Row],[Ticker]],[1]!Table1[[Symbol]:[Industry]],2,FALSE),"-")</f>
        <v>-</v>
      </c>
      <c r="D4946" t="s">
        <v>713</v>
      </c>
      <c r="F4946">
        <v>28.93</v>
      </c>
      <c r="G4946">
        <v>47.459898903653901</v>
      </c>
      <c r="H4946">
        <v>-3.2228616197941702</v>
      </c>
      <c r="I4946">
        <v>23.669827038697601</v>
      </c>
      <c r="J4946">
        <v>-0.981077149840623</v>
      </c>
      <c r="K4946">
        <v>26.798078709594801</v>
      </c>
      <c r="N4946">
        <v>1.0803033951254399</v>
      </c>
      <c r="O4946">
        <v>1.07155202212236</v>
      </c>
      <c r="P4946">
        <v>74.698067632850197</v>
      </c>
    </row>
    <row r="4947" spans="1:16" hidden="1" x14ac:dyDescent="0.3">
      <c r="A4947" t="s">
        <v>10048</v>
      </c>
      <c r="B4947" t="s">
        <v>10049</v>
      </c>
      <c r="C4947" t="str">
        <f>IFERROR(VLOOKUP(Table1[[#This Row],[Ticker]],[1]!Table1[[Symbol]:[Industry]],2,FALSE),"-")</f>
        <v>-</v>
      </c>
      <c r="D4947" t="s">
        <v>713</v>
      </c>
      <c r="F4947">
        <v>39.57</v>
      </c>
      <c r="G4947">
        <v>2.6374295418934</v>
      </c>
      <c r="H4947">
        <v>7.4168047016900998</v>
      </c>
      <c r="I4947">
        <v>-5.5475354209783498</v>
      </c>
      <c r="J4947">
        <v>3.2596297947372199</v>
      </c>
      <c r="K4947">
        <v>36.195925966081298</v>
      </c>
      <c r="N4947">
        <v>4.4066052010811596</v>
      </c>
      <c r="O4947">
        <v>1.5668435683598501</v>
      </c>
      <c r="P4947">
        <v>30.164473684210499</v>
      </c>
    </row>
    <row r="4948" spans="1:16" hidden="1" x14ac:dyDescent="0.3">
      <c r="A4948" t="s">
        <v>10050</v>
      </c>
      <c r="B4948" t="s">
        <v>10051</v>
      </c>
      <c r="C4948" t="str">
        <f>IFERROR(VLOOKUP(Table1[[#This Row],[Ticker]],[1]!Table1[[Symbol]:[Industry]],2,FALSE),"-")</f>
        <v>-</v>
      </c>
      <c r="D4948" t="s">
        <v>1320</v>
      </c>
      <c r="F4948">
        <v>999.99</v>
      </c>
      <c r="G4948">
        <v>-25.669963454215502</v>
      </c>
      <c r="H4948">
        <v>-4.77763193781536</v>
      </c>
      <c r="I4948">
        <v>-11.265874453839601</v>
      </c>
      <c r="J4948">
        <v>-1.0487150128487801</v>
      </c>
      <c r="K4948">
        <v>1000.0002889413601</v>
      </c>
      <c r="N4948">
        <v>3.0390897285977898</v>
      </c>
      <c r="O4948">
        <v>2.0000200001923899E-3</v>
      </c>
      <c r="P4948">
        <v>0.50150753768845002</v>
      </c>
    </row>
    <row r="4949" spans="1:16" hidden="1" x14ac:dyDescent="0.3">
      <c r="A4949" t="s">
        <v>10052</v>
      </c>
      <c r="B4949" t="s">
        <v>10053</v>
      </c>
      <c r="C4949" t="str">
        <f>IFERROR(VLOOKUP(Table1[[#This Row],[Ticker]],[1]!Table1[[Symbol]:[Industry]],2,FALSE),"-")</f>
        <v>-</v>
      </c>
      <c r="D4949" t="s">
        <v>1633</v>
      </c>
      <c r="F4949">
        <v>75.349999999999994</v>
      </c>
      <c r="G4949">
        <v>-9.7468865311386299</v>
      </c>
      <c r="H4949">
        <v>-2.4599768594240801</v>
      </c>
      <c r="I4949">
        <v>5.7382311362223897</v>
      </c>
      <c r="J4949">
        <v>-0.447497874672031</v>
      </c>
      <c r="K4949">
        <v>73.495211053289196</v>
      </c>
      <c r="N4949">
        <v>0.84325921743508803</v>
      </c>
      <c r="O4949">
        <v>1.99071001990709</v>
      </c>
      <c r="P4949">
        <v>41.902071563088498</v>
      </c>
    </row>
    <row r="4950" spans="1:16" hidden="1" x14ac:dyDescent="0.3">
      <c r="A4950" t="s">
        <v>10054</v>
      </c>
      <c r="B4950" t="s">
        <v>10055</v>
      </c>
      <c r="C4950" t="str">
        <f>IFERROR(VLOOKUP(Table1[[#This Row],[Ticker]],[1]!Table1[[Symbol]:[Industry]],2,FALSE),"-")</f>
        <v>-</v>
      </c>
      <c r="D4950" t="s">
        <v>713</v>
      </c>
      <c r="F4950">
        <v>93.48</v>
      </c>
      <c r="G4950">
        <v>-4.5034048022388804</v>
      </c>
      <c r="H4950">
        <v>-1.7266351319997499</v>
      </c>
      <c r="I4950">
        <v>14.991203341946299</v>
      </c>
      <c r="J4950">
        <v>0.38033440340428099</v>
      </c>
      <c r="K4950">
        <v>89.879498074543704</v>
      </c>
      <c r="N4950">
        <v>0.58605216139439797</v>
      </c>
      <c r="O4950">
        <v>4.8031664527171403</v>
      </c>
      <c r="P4950">
        <v>32.201951633432301</v>
      </c>
    </row>
    <row r="4951" spans="1:16" hidden="1" x14ac:dyDescent="0.3">
      <c r="A4951" t="s">
        <v>10056</v>
      </c>
      <c r="B4951" t="s">
        <v>10057</v>
      </c>
      <c r="C4951" t="str">
        <f>IFERROR(VLOOKUP(Table1[[#This Row],[Ticker]],[1]!Table1[[Symbol]:[Industry]],2,FALSE),"-")</f>
        <v>-</v>
      </c>
      <c r="D4951" t="s">
        <v>1633</v>
      </c>
      <c r="F4951">
        <v>72.900000000000006</v>
      </c>
      <c r="G4951">
        <v>-7.99441866002668</v>
      </c>
      <c r="H4951">
        <v>-2.3832657406322602</v>
      </c>
      <c r="I4951">
        <v>5.6557350088708098</v>
      </c>
      <c r="J4951">
        <v>-0.70564947039211201</v>
      </c>
      <c r="K4951">
        <v>71.080349488929997</v>
      </c>
      <c r="N4951">
        <v>0.24947938020573601</v>
      </c>
      <c r="O4951">
        <v>3.70370370370369</v>
      </c>
      <c r="P4951">
        <v>35</v>
      </c>
    </row>
    <row r="4952" spans="1:16" hidden="1" x14ac:dyDescent="0.3">
      <c r="A4952" t="s">
        <v>10058</v>
      </c>
      <c r="B4952" t="s">
        <v>10059</v>
      </c>
      <c r="C4952" t="str">
        <f>IFERROR(VLOOKUP(Table1[[#This Row],[Ticker]],[1]!Table1[[Symbol]:[Industry]],2,FALSE),"-")</f>
        <v>-</v>
      </c>
      <c r="D4952" t="s">
        <v>233</v>
      </c>
      <c r="F4952">
        <v>100.5</v>
      </c>
      <c r="G4952">
        <v>-25.169963454215502</v>
      </c>
      <c r="I4952">
        <v>-10.7648744538396</v>
      </c>
      <c r="N4952">
        <v>1.7777777777777699</v>
      </c>
      <c r="O4952">
        <v>6.4676616915422898</v>
      </c>
      <c r="P4952">
        <v>0.49999999999998901</v>
      </c>
    </row>
    <row r="4953" spans="1:16" hidden="1" x14ac:dyDescent="0.3">
      <c r="A4953" t="s">
        <v>10060</v>
      </c>
      <c r="B4953" t="s">
        <v>10061</v>
      </c>
      <c r="C4953" t="str">
        <f>IFERROR(VLOOKUP(Table1[[#This Row],[Ticker]],[1]!Table1[[Symbol]:[Industry]],2,FALSE),"-")</f>
        <v>-</v>
      </c>
      <c r="D4953" t="s">
        <v>1633</v>
      </c>
      <c r="F4953">
        <v>7.27</v>
      </c>
      <c r="G4953">
        <v>-23.275597257032398</v>
      </c>
      <c r="H4953">
        <v>-3.2326881175906399</v>
      </c>
      <c r="I4953">
        <v>-8.8705082566565903</v>
      </c>
      <c r="J4953">
        <v>-1.3265771018144901</v>
      </c>
      <c r="K4953">
        <v>7.1178815101544703</v>
      </c>
      <c r="N4953">
        <v>0.90778640117121601</v>
      </c>
      <c r="O4953">
        <v>16.918844566712501</v>
      </c>
      <c r="P4953">
        <v>21.1666666666666</v>
      </c>
    </row>
    <row r="4954" spans="1:16" hidden="1" x14ac:dyDescent="0.3">
      <c r="A4954" t="s">
        <v>10062</v>
      </c>
      <c r="B4954" t="s">
        <v>10063</v>
      </c>
      <c r="C4954" t="str">
        <f>IFERROR(VLOOKUP(Table1[[#This Row],[Ticker]],[1]!Table1[[Symbol]:[Industry]],2,FALSE),"-")</f>
        <v>-</v>
      </c>
      <c r="D4954" t="s">
        <v>713</v>
      </c>
      <c r="F4954">
        <v>9.07</v>
      </c>
      <c r="G4954">
        <v>-13.417488206690701</v>
      </c>
      <c r="H4954">
        <v>-1.7059595828665399</v>
      </c>
      <c r="I4954">
        <v>0.98760079368506104</v>
      </c>
      <c r="J4954">
        <v>-0.71848911922770298</v>
      </c>
      <c r="K4954">
        <v>8.7071026497447601</v>
      </c>
      <c r="N4954">
        <v>0.90581904457741602</v>
      </c>
      <c r="O4954">
        <v>13.7816979051819</v>
      </c>
      <c r="P4954">
        <v>34.569732937685401</v>
      </c>
    </row>
    <row r="4955" spans="1:16" hidden="1" x14ac:dyDescent="0.3">
      <c r="A4955" t="s">
        <v>10064</v>
      </c>
      <c r="B4955" t="s">
        <v>10065</v>
      </c>
      <c r="C4955" t="str">
        <f>IFERROR(VLOOKUP(Table1[[#This Row],[Ticker]],[1]!Table1[[Symbol]:[Industry]],2,FALSE),"-")</f>
        <v>-</v>
      </c>
      <c r="D4955" t="s">
        <v>1320</v>
      </c>
      <c r="F4955">
        <v>103.24</v>
      </c>
      <c r="G4955">
        <v>-22.6565928695019</v>
      </c>
      <c r="H4955">
        <v>-4.3105695655277199</v>
      </c>
      <c r="I4955">
        <v>-8.2515038691260596</v>
      </c>
      <c r="J4955">
        <v>-0.91493770766228399</v>
      </c>
      <c r="K4955">
        <v>102.614592512904</v>
      </c>
      <c r="N4955">
        <v>1.06719294302559</v>
      </c>
      <c r="O4955">
        <v>2.8186749321968199</v>
      </c>
      <c r="P4955">
        <v>4.9720386375190699</v>
      </c>
    </row>
    <row r="4956" spans="1:16" hidden="1" x14ac:dyDescent="0.3">
      <c r="A4956" t="s">
        <v>10066</v>
      </c>
      <c r="B4956" t="s">
        <v>10067</v>
      </c>
      <c r="C4956" t="str">
        <f>IFERROR(VLOOKUP(Table1[[#This Row],[Ticker]],[1]!Table1[[Symbol]:[Industry]],2,FALSE),"-")</f>
        <v>-</v>
      </c>
      <c r="D4956" t="s">
        <v>713</v>
      </c>
      <c r="F4956">
        <v>52.71</v>
      </c>
      <c r="G4956">
        <v>-10.1538556304154</v>
      </c>
      <c r="H4956">
        <v>-2.0463719697132801</v>
      </c>
      <c r="I4956">
        <v>4.2512333699604197</v>
      </c>
      <c r="J4956">
        <v>-2.91702621167205</v>
      </c>
      <c r="K4956">
        <v>50.918755739610198</v>
      </c>
      <c r="N4956">
        <v>0.11000282705152301</v>
      </c>
      <c r="O4956">
        <v>13.830392714854799</v>
      </c>
      <c r="P4956">
        <v>18.025078369905899</v>
      </c>
    </row>
    <row r="4957" spans="1:16" hidden="1" x14ac:dyDescent="0.3">
      <c r="A4957" t="s">
        <v>10068</v>
      </c>
      <c r="B4957" t="s">
        <v>10069</v>
      </c>
      <c r="C4957" t="str">
        <f>IFERROR(VLOOKUP(Table1[[#This Row],[Ticker]],[1]!Table1[[Symbol]:[Industry]],2,FALSE),"-")</f>
        <v>-</v>
      </c>
      <c r="D4957" t="s">
        <v>713</v>
      </c>
      <c r="F4957">
        <v>247.81</v>
      </c>
      <c r="G4957">
        <v>-11.812853415161999</v>
      </c>
      <c r="H4957">
        <v>-0.328479395442482</v>
      </c>
      <c r="I4957">
        <v>2.5922355852138201</v>
      </c>
      <c r="J4957">
        <v>-1.21676744060889</v>
      </c>
      <c r="K4957">
        <v>235.66871173751201</v>
      </c>
      <c r="N4957">
        <v>0.59934645000101605</v>
      </c>
      <c r="O4957">
        <v>3.7649812356240502</v>
      </c>
      <c r="P4957">
        <v>15.239025297618999</v>
      </c>
    </row>
    <row r="4958" spans="1:16" hidden="1" x14ac:dyDescent="0.3">
      <c r="A4958" t="s">
        <v>10070</v>
      </c>
      <c r="B4958" t="s">
        <v>10071</v>
      </c>
      <c r="C4958" t="str">
        <f>IFERROR(VLOOKUP(Table1[[#This Row],[Ticker]],[1]!Table1[[Symbol]:[Industry]],2,FALSE),"-")</f>
        <v>-</v>
      </c>
      <c r="D4958" t="s">
        <v>713</v>
      </c>
      <c r="F4958">
        <v>393.09</v>
      </c>
      <c r="G4958">
        <v>-17.7167599280023</v>
      </c>
      <c r="H4958">
        <v>8.1810836585149005</v>
      </c>
      <c r="I4958">
        <v>-3.3116709276265301</v>
      </c>
      <c r="J4958">
        <v>2.9482291403066099</v>
      </c>
      <c r="K4958">
        <v>359.551674711798</v>
      </c>
      <c r="N4958">
        <v>0.68607342543952798</v>
      </c>
      <c r="O4958">
        <v>9.8984965275127994</v>
      </c>
      <c r="P4958">
        <v>22.199079830887801</v>
      </c>
    </row>
    <row r="4959" spans="1:16" hidden="1" x14ac:dyDescent="0.3">
      <c r="A4959" t="s">
        <v>10072</v>
      </c>
      <c r="B4959" t="s">
        <v>10073</v>
      </c>
      <c r="C4959" t="str">
        <f>IFERROR(VLOOKUP(Table1[[#This Row],[Ticker]],[1]!Table1[[Symbol]:[Industry]],2,FALSE),"-")</f>
        <v>-</v>
      </c>
      <c r="D4959" t="s">
        <v>1320</v>
      </c>
      <c r="F4959">
        <v>23.38</v>
      </c>
      <c r="G4959">
        <v>-39.524053358415998</v>
      </c>
      <c r="H4959">
        <v>-4.6066917668751799</v>
      </c>
      <c r="I4959">
        <v>-25.118964358040099</v>
      </c>
      <c r="J4959">
        <v>-0.36342980948128001</v>
      </c>
      <c r="K4959">
        <v>23.296498853550901</v>
      </c>
      <c r="N4959">
        <v>2.8348256416925901</v>
      </c>
      <c r="O4959">
        <v>16.766467065868198</v>
      </c>
      <c r="P4959">
        <v>8.2407407407407192</v>
      </c>
    </row>
    <row r="4960" spans="1:16" hidden="1" x14ac:dyDescent="0.3">
      <c r="A4960" t="s">
        <v>10074</v>
      </c>
      <c r="B4960" t="s">
        <v>10075</v>
      </c>
      <c r="C4960" t="str">
        <f>IFERROR(VLOOKUP(Table1[[#This Row],[Ticker]],[1]!Table1[[Symbol]:[Industry]],2,FALSE),"-")</f>
        <v>-</v>
      </c>
      <c r="D4960" t="s">
        <v>1320</v>
      </c>
      <c r="F4960">
        <v>57</v>
      </c>
      <c r="G4960">
        <v>-35.035522366602201</v>
      </c>
      <c r="H4960">
        <v>-2.6385945046602899</v>
      </c>
      <c r="I4960">
        <v>-20.630433366226399</v>
      </c>
      <c r="J4960">
        <v>0.54502964800208198</v>
      </c>
      <c r="K4960">
        <v>56.610577021522097</v>
      </c>
      <c r="N4960">
        <v>2.6051044099740199</v>
      </c>
      <c r="O4960">
        <v>16.0350877192982</v>
      </c>
      <c r="P4960">
        <v>7.1428571428571397</v>
      </c>
    </row>
    <row r="4961" spans="1:16" hidden="1" x14ac:dyDescent="0.3">
      <c r="A4961" t="s">
        <v>10076</v>
      </c>
      <c r="B4961" t="s">
        <v>10077</v>
      </c>
      <c r="C4961" t="str">
        <f>IFERROR(VLOOKUP(Table1[[#This Row],[Ticker]],[1]!Table1[[Symbol]:[Industry]],2,FALSE),"-")</f>
        <v>-</v>
      </c>
      <c r="D4961" t="s">
        <v>713</v>
      </c>
      <c r="F4961">
        <v>74.760000000000005</v>
      </c>
      <c r="G4961">
        <v>-14.4861442989508</v>
      </c>
      <c r="H4961">
        <v>-6.7137146854615501</v>
      </c>
      <c r="I4961">
        <v>-8.10552985749559E-2</v>
      </c>
      <c r="J4961">
        <v>-1.6421923819550299</v>
      </c>
      <c r="K4961">
        <v>73.344440988557494</v>
      </c>
      <c r="N4961">
        <v>1.9388535867223</v>
      </c>
      <c r="O4961">
        <v>9.2161583734617398</v>
      </c>
      <c r="P4961">
        <v>14.3119266055045</v>
      </c>
    </row>
    <row r="4962" spans="1:16" hidden="1" x14ac:dyDescent="0.3">
      <c r="A4962" t="s">
        <v>10078</v>
      </c>
      <c r="B4962" t="s">
        <v>10079</v>
      </c>
      <c r="C4962" t="str">
        <f>IFERROR(VLOOKUP(Table1[[#This Row],[Ticker]],[1]!Table1[[Symbol]:[Industry]],2,FALSE),"-")</f>
        <v>-</v>
      </c>
      <c r="D4962" t="s">
        <v>713</v>
      </c>
      <c r="F4962">
        <v>132.6</v>
      </c>
      <c r="G4962">
        <v>-12.780469158284999</v>
      </c>
      <c r="H4962">
        <v>-0.43845996329305698</v>
      </c>
      <c r="I4962">
        <v>1.62461984209083</v>
      </c>
      <c r="J4962">
        <v>2.9115279530508499E-2</v>
      </c>
      <c r="K4962">
        <v>124.651940436923</v>
      </c>
      <c r="N4962">
        <v>0.88355888826699402</v>
      </c>
      <c r="O4962">
        <v>6.03318250377071E-2</v>
      </c>
      <c r="P4962">
        <v>15.4046997389033</v>
      </c>
    </row>
    <row r="4963" spans="1:16" hidden="1" x14ac:dyDescent="0.3">
      <c r="A4963" t="s">
        <v>10080</v>
      </c>
      <c r="B4963" t="s">
        <v>10081</v>
      </c>
      <c r="C4963" t="str">
        <f>IFERROR(VLOOKUP(Table1[[#This Row],[Ticker]],[1]!Table1[[Symbol]:[Industry]],2,FALSE),"-")</f>
        <v>-</v>
      </c>
      <c r="D4963" t="s">
        <v>384</v>
      </c>
      <c r="F4963">
        <v>101.4</v>
      </c>
      <c r="G4963">
        <v>-28.169963454215502</v>
      </c>
      <c r="H4963">
        <v>-7.0426921787792098</v>
      </c>
      <c r="I4963">
        <v>-13.7648744538396</v>
      </c>
      <c r="J4963">
        <v>-1.0507150328489701</v>
      </c>
      <c r="N4963">
        <v>0.5</v>
      </c>
      <c r="O4963">
        <v>2.5641025641025501</v>
      </c>
      <c r="P4963">
        <v>1.0463378176382701</v>
      </c>
    </row>
    <row r="4964" spans="1:16" hidden="1" x14ac:dyDescent="0.3">
      <c r="A4964" t="s">
        <v>10082</v>
      </c>
      <c r="B4964" t="s">
        <v>10083</v>
      </c>
      <c r="C4964" t="str">
        <f>IFERROR(VLOOKUP(Table1[[#This Row],[Ticker]],[1]!Table1[[Symbol]:[Industry]],2,FALSE),"-")</f>
        <v>-</v>
      </c>
      <c r="D4964" t="s">
        <v>713</v>
      </c>
      <c r="F4964">
        <v>58.4</v>
      </c>
      <c r="G4964">
        <v>-5.1582011760479904</v>
      </c>
      <c r="H4964">
        <v>-0.479070786736226</v>
      </c>
      <c r="I4964">
        <v>9.2468878243278603</v>
      </c>
      <c r="J4964">
        <v>0.224171449861471</v>
      </c>
      <c r="K4964">
        <v>53.846202217504</v>
      </c>
      <c r="N4964">
        <v>2.9335241786071</v>
      </c>
      <c r="O4964">
        <v>1.0273972602739601</v>
      </c>
      <c r="P4964">
        <v>32.426303854875201</v>
      </c>
    </row>
    <row r="4965" spans="1:16" hidden="1" x14ac:dyDescent="0.3">
      <c r="A4965" t="s">
        <v>10084</v>
      </c>
      <c r="B4965" t="s">
        <v>10085</v>
      </c>
      <c r="C4965" t="str">
        <f>IFERROR(VLOOKUP(Table1[[#This Row],[Ticker]],[1]!Table1[[Symbol]:[Industry]],2,FALSE),"-")</f>
        <v>-</v>
      </c>
      <c r="F4965">
        <v>69.3</v>
      </c>
      <c r="G4965">
        <v>-60.599540919004198</v>
      </c>
      <c r="H4965">
        <v>-17.874327164253501</v>
      </c>
      <c r="I4965">
        <v>-46.194451918628403</v>
      </c>
      <c r="J4965">
        <v>-7.6296624012700303</v>
      </c>
      <c r="K4965">
        <v>74.297383297144506</v>
      </c>
      <c r="N4965">
        <v>1.0449090167977899</v>
      </c>
      <c r="O4965">
        <v>67.171717171717106</v>
      </c>
      <c r="P4965">
        <v>30.754716981131999</v>
      </c>
    </row>
    <row r="4966" spans="1:16" hidden="1" x14ac:dyDescent="0.3">
      <c r="A4966" t="s">
        <v>10086</v>
      </c>
      <c r="B4966" t="s">
        <v>10087</v>
      </c>
      <c r="C4966" t="str">
        <f>IFERROR(VLOOKUP(Table1[[#This Row],[Ticker]],[1]!Table1[[Symbol]:[Industry]],2,FALSE),"-")</f>
        <v>-</v>
      </c>
      <c r="F4966">
        <v>226</v>
      </c>
      <c r="G4966">
        <v>-4.6525605091017601</v>
      </c>
      <c r="H4966">
        <v>-1.9011248160194501E-2</v>
      </c>
      <c r="I4966">
        <v>9.7525284912740897</v>
      </c>
      <c r="J4966">
        <v>-4.09326822433834</v>
      </c>
      <c r="K4966">
        <v>198.36967653478101</v>
      </c>
      <c r="N4966">
        <v>0.67054516686594401</v>
      </c>
      <c r="O4966">
        <v>14.115044247787599</v>
      </c>
      <c r="P4966">
        <v>99.382443758270796</v>
      </c>
    </row>
    <row r="4967" spans="1:16" hidden="1" x14ac:dyDescent="0.3">
      <c r="A4967" t="s">
        <v>10088</v>
      </c>
      <c r="B4967" t="s">
        <v>10089</v>
      </c>
      <c r="C4967" t="str">
        <f>IFERROR(VLOOKUP(Table1[[#This Row],[Ticker]],[1]!Table1[[Symbol]:[Industry]],2,FALSE),"-")</f>
        <v>-</v>
      </c>
      <c r="D4967" t="s">
        <v>713</v>
      </c>
      <c r="F4967">
        <v>53.7</v>
      </c>
      <c r="G4967">
        <v>-5.8841057696293202</v>
      </c>
      <c r="H4967">
        <v>-2.6012067404994101E-2</v>
      </c>
      <c r="I4967">
        <v>8.5209832307465305</v>
      </c>
      <c r="J4967">
        <v>-2.8002546276924298</v>
      </c>
      <c r="K4967">
        <v>49.667255899371703</v>
      </c>
      <c r="N4967">
        <v>1.2213287673850699</v>
      </c>
      <c r="O4967">
        <v>2.8864059590316402</v>
      </c>
      <c r="P4967">
        <v>36.850152905198698</v>
      </c>
    </row>
    <row r="4968" spans="1:16" hidden="1" x14ac:dyDescent="0.3">
      <c r="A4968" t="s">
        <v>10090</v>
      </c>
      <c r="B4968" t="s">
        <v>10091</v>
      </c>
      <c r="C4968" t="str">
        <f>IFERROR(VLOOKUP(Table1[[#This Row],[Ticker]],[1]!Table1[[Symbol]:[Industry]],2,FALSE),"-")</f>
        <v>-</v>
      </c>
      <c r="D4968" t="s">
        <v>1633</v>
      </c>
      <c r="F4968">
        <v>11.75</v>
      </c>
      <c r="G4968">
        <v>-9.3333297908492092</v>
      </c>
      <c r="H4968">
        <v>-3.2191903793738001</v>
      </c>
      <c r="I4968">
        <v>5.0717592095266397</v>
      </c>
      <c r="J4968">
        <v>-1.64393537183203</v>
      </c>
      <c r="K4968">
        <v>11.504837295094299</v>
      </c>
      <c r="N4968">
        <v>0.96725787705349597</v>
      </c>
      <c r="O4968">
        <v>8.7659574468084998</v>
      </c>
      <c r="P4968">
        <v>17.5</v>
      </c>
    </row>
    <row r="4969" spans="1:16" hidden="1" x14ac:dyDescent="0.3">
      <c r="A4969" t="s">
        <v>10092</v>
      </c>
      <c r="B4969" t="s">
        <v>10093</v>
      </c>
      <c r="C4969" t="str">
        <f>IFERROR(VLOOKUP(Table1[[#This Row],[Ticker]],[1]!Table1[[Symbol]:[Industry]],2,FALSE),"-")</f>
        <v>-</v>
      </c>
      <c r="F4969">
        <v>4.05</v>
      </c>
      <c r="G4969">
        <v>-60.869963454215501</v>
      </c>
      <c r="I4969">
        <v>-46.464874453839698</v>
      </c>
      <c r="N4969">
        <v>0.61274710955610201</v>
      </c>
      <c r="O4969">
        <v>54.320987654320902</v>
      </c>
      <c r="P4969">
        <v>20.8955223880596</v>
      </c>
    </row>
    <row r="4970" spans="1:16" hidden="1" x14ac:dyDescent="0.3">
      <c r="A4970" t="s">
        <v>10094</v>
      </c>
      <c r="B4970" t="s">
        <v>10095</v>
      </c>
      <c r="C4970" t="str">
        <f>IFERROR(VLOOKUP(Table1[[#This Row],[Ticker]],[1]!Table1[[Symbol]:[Industry]],2,FALSE),"-")</f>
        <v>-</v>
      </c>
      <c r="F4970">
        <v>9</v>
      </c>
      <c r="G4970">
        <v>-62.6005871402702</v>
      </c>
      <c r="H4970">
        <v>-8.2111083326651499</v>
      </c>
      <c r="I4970">
        <v>-48.195498139894298</v>
      </c>
      <c r="J4970">
        <v>-5.30603418178515</v>
      </c>
      <c r="K4970">
        <v>8.9231805521135996</v>
      </c>
      <c r="N4970">
        <v>1.2797758626909601</v>
      </c>
      <c r="O4970">
        <v>58.5555555555555</v>
      </c>
      <c r="P4970">
        <v>57.894736842105203</v>
      </c>
    </row>
    <row r="4971" spans="1:16" hidden="1" x14ac:dyDescent="0.3">
      <c r="A4971" t="s">
        <v>10096</v>
      </c>
      <c r="B4971" t="s">
        <v>10097</v>
      </c>
      <c r="C4971" t="str">
        <f>IFERROR(VLOOKUP(Table1[[#This Row],[Ticker]],[1]!Table1[[Symbol]:[Industry]],2,FALSE),"-")</f>
        <v>-</v>
      </c>
      <c r="D4971" t="s">
        <v>1022</v>
      </c>
      <c r="F4971">
        <v>106.62</v>
      </c>
      <c r="G4971">
        <v>-22.205625754069899</v>
      </c>
      <c r="H4971">
        <v>-4.4859495893019998</v>
      </c>
      <c r="I4971">
        <v>-7.8005367536941197</v>
      </c>
      <c r="J4971">
        <v>-2.71153740488667E-2</v>
      </c>
      <c r="K4971">
        <v>106.26692414557</v>
      </c>
      <c r="N4971">
        <v>0.75517765244163704</v>
      </c>
      <c r="O4971">
        <v>4.9521665728756199</v>
      </c>
      <c r="P4971">
        <v>5.4599406528190002</v>
      </c>
    </row>
    <row r="4972" spans="1:16" hidden="1" x14ac:dyDescent="0.3">
      <c r="A4972" t="s">
        <v>10098</v>
      </c>
      <c r="B4972" t="s">
        <v>10099</v>
      </c>
      <c r="C4972" t="str">
        <f>IFERROR(VLOOKUP(Table1[[#This Row],[Ticker]],[1]!Table1[[Symbol]:[Industry]],2,FALSE),"-")</f>
        <v>-</v>
      </c>
      <c r="D4972" t="s">
        <v>713</v>
      </c>
      <c r="F4972">
        <v>17.809999999999999</v>
      </c>
      <c r="G4972">
        <v>1.09160238208336</v>
      </c>
      <c r="H4972">
        <v>0.21942861480073</v>
      </c>
      <c r="I4972">
        <v>15.496691382459201</v>
      </c>
      <c r="J4972">
        <v>-1.27417871999981</v>
      </c>
      <c r="K4972">
        <v>16.6593325277071</v>
      </c>
      <c r="N4972">
        <v>1.6158364442466</v>
      </c>
      <c r="O4972">
        <v>0.78607523862998996</v>
      </c>
      <c r="P4972">
        <v>36.999999999999901</v>
      </c>
    </row>
    <row r="4973" spans="1:16" hidden="1" x14ac:dyDescent="0.3">
      <c r="A4973" t="s">
        <v>10100</v>
      </c>
      <c r="B4973" t="s">
        <v>10101</v>
      </c>
      <c r="C4973" t="str">
        <f>IFERROR(VLOOKUP(Table1[[#This Row],[Ticker]],[1]!Table1[[Symbol]:[Industry]],2,FALSE),"-")</f>
        <v>-</v>
      </c>
      <c r="D4973" t="s">
        <v>713</v>
      </c>
      <c r="F4973">
        <v>110.94</v>
      </c>
      <c r="G4973">
        <v>3.00087857779558</v>
      </c>
      <c r="H4973">
        <v>-8.5229174390871894</v>
      </c>
      <c r="I4973">
        <v>17.405967578171399</v>
      </c>
      <c r="J4973">
        <v>-3.3303232251909201</v>
      </c>
      <c r="K4973">
        <v>106.23573793907801</v>
      </c>
      <c r="N4973">
        <v>1.20468981449107</v>
      </c>
      <c r="O4973">
        <v>4.3717324680007303</v>
      </c>
      <c r="P4973">
        <v>30.0586166471277</v>
      </c>
    </row>
    <row r="4974" spans="1:16" hidden="1" x14ac:dyDescent="0.3">
      <c r="A4974" t="s">
        <v>10102</v>
      </c>
      <c r="B4974" t="s">
        <v>10103</v>
      </c>
      <c r="C4974" t="str">
        <f>IFERROR(VLOOKUP(Table1[[#This Row],[Ticker]],[1]!Table1[[Symbol]:[Industry]],2,FALSE),"-")</f>
        <v>-</v>
      </c>
      <c r="D4974" t="s">
        <v>713</v>
      </c>
      <c r="F4974">
        <v>1020.06</v>
      </c>
      <c r="G4974">
        <v>-23.918342506584601</v>
      </c>
      <c r="H4974">
        <v>-11.290336290779701</v>
      </c>
      <c r="I4974">
        <v>-9.5132535062087697</v>
      </c>
      <c r="J4974">
        <v>-7.5256556726582398</v>
      </c>
      <c r="K4974">
        <v>1013.95759138156</v>
      </c>
      <c r="N4974">
        <v>1.6106543284458199</v>
      </c>
      <c r="O4974">
        <v>19.571397760916</v>
      </c>
      <c r="P4974">
        <v>7.4573093008311702</v>
      </c>
    </row>
    <row r="4975" spans="1:16" hidden="1" x14ac:dyDescent="0.3">
      <c r="A4975" t="s">
        <v>10104</v>
      </c>
      <c r="B4975" t="s">
        <v>10105</v>
      </c>
      <c r="C4975" t="str">
        <f>IFERROR(VLOOKUP(Table1[[#This Row],[Ticker]],[1]!Table1[[Symbol]:[Industry]],2,FALSE),"-")</f>
        <v>-</v>
      </c>
      <c r="D4975" t="s">
        <v>713</v>
      </c>
      <c r="F4975">
        <v>11.5</v>
      </c>
      <c r="G4975">
        <v>-21.2194639083481</v>
      </c>
      <c r="H4975">
        <v>0.34588132842434699</v>
      </c>
      <c r="I4975">
        <v>-6.8143749079722999</v>
      </c>
      <c r="J4975">
        <v>2.36962700135444</v>
      </c>
      <c r="O4975">
        <v>0.86956521739129899</v>
      </c>
      <c r="P4975">
        <v>24.190064794816401</v>
      </c>
    </row>
    <row r="4976" spans="1:16" hidden="1" x14ac:dyDescent="0.3">
      <c r="A4976" t="s">
        <v>10106</v>
      </c>
      <c r="B4976" t="s">
        <v>10107</v>
      </c>
      <c r="C4976" t="str">
        <f>IFERROR(VLOOKUP(Table1[[#This Row],[Ticker]],[1]!Table1[[Symbol]:[Industry]],2,FALSE),"-")</f>
        <v>-</v>
      </c>
      <c r="F4976">
        <v>11.12</v>
      </c>
      <c r="G4976">
        <v>46.466259456001097</v>
      </c>
      <c r="H4976">
        <v>25.764239983366899</v>
      </c>
      <c r="I4976">
        <v>60.871348456377</v>
      </c>
      <c r="J4976">
        <v>-18.560442659308102</v>
      </c>
      <c r="O4976">
        <v>17.266187050359701</v>
      </c>
      <c r="P4976">
        <v>100.36036036036</v>
      </c>
    </row>
    <row r="4977" spans="1:16" hidden="1" x14ac:dyDescent="0.3">
      <c r="A4977" t="s">
        <v>10108</v>
      </c>
      <c r="B4977" t="s">
        <v>10109</v>
      </c>
      <c r="C4977" t="str">
        <f>IFERROR(VLOOKUP(Table1[[#This Row],[Ticker]],[1]!Table1[[Symbol]:[Industry]],2,FALSE),"-")</f>
        <v>-</v>
      </c>
      <c r="D4977" t="s">
        <v>713</v>
      </c>
      <c r="F4977">
        <v>55.3</v>
      </c>
      <c r="G4977">
        <v>-14.3799654666929</v>
      </c>
      <c r="H4977">
        <v>-5.81474798926917E-2</v>
      </c>
      <c r="I4977">
        <v>2.5123533682945599E-2</v>
      </c>
      <c r="J4977">
        <v>-1.1772515476718199</v>
      </c>
      <c r="O4977">
        <v>3.0741410488245902</v>
      </c>
      <c r="P4977">
        <v>21.538461538461501</v>
      </c>
    </row>
    <row r="4978" spans="1:16" hidden="1" x14ac:dyDescent="0.3">
      <c r="A4978" t="s">
        <v>10110</v>
      </c>
      <c r="B4978" t="s">
        <v>10111</v>
      </c>
      <c r="C4978" t="str">
        <f>IFERROR(VLOOKUP(Table1[[#This Row],[Ticker]],[1]!Table1[[Symbol]:[Industry]],2,FALSE),"-")</f>
        <v>-</v>
      </c>
      <c r="D4978" t="s">
        <v>557</v>
      </c>
      <c r="F4978">
        <v>2.1</v>
      </c>
      <c r="G4978">
        <v>-25.669963454215502</v>
      </c>
      <c r="H4978">
        <v>-4.77763193781536</v>
      </c>
      <c r="I4978">
        <v>-11.2648744538396</v>
      </c>
      <c r="J4978">
        <v>-1.0507150328489701</v>
      </c>
      <c r="O4978">
        <v>0</v>
      </c>
      <c r="P4978">
        <v>0</v>
      </c>
    </row>
    <row r="4979" spans="1:16" hidden="1" x14ac:dyDescent="0.3">
      <c r="A4979" t="s">
        <v>10112</v>
      </c>
      <c r="B4979" t="s">
        <v>10113</v>
      </c>
      <c r="C4979" t="str">
        <f>IFERROR(VLOOKUP(Table1[[#This Row],[Ticker]],[1]!Table1[[Symbol]:[Industry]],2,FALSE),"-")</f>
        <v>-</v>
      </c>
      <c r="D4979" t="s">
        <v>100</v>
      </c>
    </row>
    <row r="4980" spans="1:16" hidden="1" x14ac:dyDescent="0.3">
      <c r="A4980" t="s">
        <v>10114</v>
      </c>
      <c r="B4980" t="s">
        <v>10115</v>
      </c>
      <c r="C4980" t="str">
        <f>IFERROR(VLOOKUP(Table1[[#This Row],[Ticker]],[1]!Table1[[Symbol]:[Industry]],2,FALSE),"-")</f>
        <v>-</v>
      </c>
      <c r="D4980" t="s">
        <v>1320</v>
      </c>
      <c r="F4980">
        <v>1000</v>
      </c>
      <c r="G4980">
        <v>-25.6689634442154</v>
      </c>
      <c r="H4980">
        <v>-4.77763193781536</v>
      </c>
      <c r="I4980">
        <v>-11.2638744438395</v>
      </c>
      <c r="J4980">
        <v>-1.0507150328489701</v>
      </c>
      <c r="O4980">
        <v>3</v>
      </c>
      <c r="P4980">
        <v>11.117284293571799</v>
      </c>
    </row>
    <row r="4981" spans="1:16" hidden="1" x14ac:dyDescent="0.3">
      <c r="A4981" t="s">
        <v>10116</v>
      </c>
      <c r="B4981" t="s">
        <v>10117</v>
      </c>
      <c r="C4981" t="str">
        <f>IFERROR(VLOOKUP(Table1[[#This Row],[Ticker]],[1]!Table1[[Symbol]:[Industry]],2,FALSE),"-")</f>
        <v>-</v>
      </c>
      <c r="F4981">
        <v>17.34</v>
      </c>
      <c r="G4981">
        <v>-29.762883808197799</v>
      </c>
      <c r="H4981">
        <v>-21.057873873299201</v>
      </c>
      <c r="I4981">
        <v>-15.3577948078219</v>
      </c>
      <c r="J4981">
        <v>-7.9453338669296896</v>
      </c>
      <c r="O4981">
        <v>19.6655132641291</v>
      </c>
      <c r="P4981">
        <v>6.8391866913123804</v>
      </c>
    </row>
    <row r="4982" spans="1:16" hidden="1" x14ac:dyDescent="0.3">
      <c r="A4982" t="s">
        <v>10118</v>
      </c>
      <c r="B4982" t="s">
        <v>10119</v>
      </c>
      <c r="C4982" t="str">
        <f>IFERROR(VLOOKUP(Table1[[#This Row],[Ticker]],[1]!Table1[[Symbol]:[Industry]],2,FALSE),"-")</f>
        <v>-</v>
      </c>
      <c r="D4982" t="s">
        <v>713</v>
      </c>
      <c r="F4982">
        <v>10.56</v>
      </c>
      <c r="G4982">
        <v>-21.823809608061701</v>
      </c>
      <c r="H4982">
        <v>-9.0503592105426396</v>
      </c>
      <c r="I4982">
        <v>-7.1228626195201699</v>
      </c>
      <c r="J4982">
        <v>-1.0507150328489701</v>
      </c>
      <c r="O4982">
        <v>13.5416666666666</v>
      </c>
      <c r="P4982">
        <v>5.6</v>
      </c>
    </row>
    <row r="4983" spans="1:16" hidden="1" x14ac:dyDescent="0.3">
      <c r="A4983" t="s">
        <v>10120</v>
      </c>
      <c r="B4983" t="s">
        <v>10121</v>
      </c>
      <c r="C4983" t="str">
        <f>IFERROR(VLOOKUP(Table1[[#This Row],[Ticker]],[1]!Table1[[Symbol]:[Industry]],2,FALSE),"-")</f>
        <v>-</v>
      </c>
      <c r="D4983" t="s">
        <v>713</v>
      </c>
      <c r="F4983">
        <v>10.57</v>
      </c>
      <c r="G4983">
        <v>-21.532032419732701</v>
      </c>
      <c r="H4983">
        <v>-15.545578515444699</v>
      </c>
      <c r="I4983">
        <v>-7.1269434193569303</v>
      </c>
      <c r="J4983">
        <v>-1.2374563960609399</v>
      </c>
      <c r="O4983">
        <v>13.339640491958299</v>
      </c>
      <c r="P4983">
        <v>4.8611111111111098</v>
      </c>
    </row>
    <row r="4984" spans="1:16" hidden="1" x14ac:dyDescent="0.3">
      <c r="A4984" t="s">
        <v>10122</v>
      </c>
      <c r="B4984" t="s">
        <v>10123</v>
      </c>
      <c r="C4984" t="str">
        <f>IFERROR(VLOOKUP(Table1[[#This Row],[Ticker]],[1]!Table1[[Symbol]:[Industry]],2,FALSE),"-")</f>
        <v>-</v>
      </c>
      <c r="D4984" t="s">
        <v>713</v>
      </c>
      <c r="F4984">
        <v>52.33</v>
      </c>
      <c r="G4984">
        <v>-23.761492178655601</v>
      </c>
      <c r="H4984">
        <v>-3.8092027299904498</v>
      </c>
      <c r="I4984">
        <v>-9.3564031782798107</v>
      </c>
      <c r="J4984">
        <v>-2.0195600176514001</v>
      </c>
      <c r="O4984">
        <v>4.3378559143894604</v>
      </c>
      <c r="P4984">
        <v>4.4094173982441998</v>
      </c>
    </row>
    <row r="4985" spans="1:16" hidden="1" x14ac:dyDescent="0.3">
      <c r="A4985" t="s">
        <v>10124</v>
      </c>
      <c r="B4985" t="s">
        <v>10125</v>
      </c>
      <c r="C4985" t="str">
        <f>IFERROR(VLOOKUP(Table1[[#This Row],[Ticker]],[1]!Table1[[Symbol]:[Industry]],2,FALSE),"-")</f>
        <v>-</v>
      </c>
      <c r="F4985">
        <v>313.75</v>
      </c>
      <c r="G4985">
        <v>21.045023686303502</v>
      </c>
      <c r="H4985">
        <v>49.3023306527855</v>
      </c>
      <c r="I4985">
        <v>35.450112686679297</v>
      </c>
      <c r="J4985">
        <v>7.3731085933438498</v>
      </c>
      <c r="O4985">
        <v>15.362549800796801</v>
      </c>
      <c r="P4985">
        <v>56.875</v>
      </c>
    </row>
    <row r="4986" spans="1:16" hidden="1" x14ac:dyDescent="0.3">
      <c r="A4986" t="s">
        <v>10126</v>
      </c>
      <c r="B4986" t="s">
        <v>10127</v>
      </c>
      <c r="C4986" t="str">
        <f>IFERROR(VLOOKUP(Table1[[#This Row],[Ticker]],[1]!Table1[[Symbol]:[Industry]],2,FALSE),"-")</f>
        <v>-</v>
      </c>
      <c r="D4986" t="s">
        <v>1022</v>
      </c>
      <c r="F4986">
        <v>101.75</v>
      </c>
      <c r="G4986">
        <v>-24.123057266590799</v>
      </c>
      <c r="H4986">
        <v>-3.2307257501906101</v>
      </c>
      <c r="I4986">
        <v>-9.7179682662149407</v>
      </c>
      <c r="J4986">
        <v>-0.208296796971878</v>
      </c>
      <c r="O4986">
        <v>0.24570024570025301</v>
      </c>
      <c r="P4986">
        <v>1.5469061876247401</v>
      </c>
    </row>
    <row r="4987" spans="1:16" hidden="1" x14ac:dyDescent="0.3">
      <c r="A4987" t="s">
        <v>10128</v>
      </c>
      <c r="B4987" t="s">
        <v>10129</v>
      </c>
      <c r="C4987" t="str">
        <f>IFERROR(VLOOKUP(Table1[[#This Row],[Ticker]],[1]!Table1[[Symbol]:[Industry]],2,FALSE),"-")</f>
        <v>-</v>
      </c>
      <c r="D4987" t="s">
        <v>713</v>
      </c>
      <c r="F4987">
        <v>91.9</v>
      </c>
      <c r="G4987">
        <v>-25.2876587027136</v>
      </c>
      <c r="H4987">
        <v>-3.3930165531999701</v>
      </c>
      <c r="I4987">
        <v>-10.882569702337699</v>
      </c>
      <c r="J4987">
        <v>0.33390035176641097</v>
      </c>
      <c r="O4987">
        <v>1.5016322089227401</v>
      </c>
      <c r="P4987">
        <v>1.99778024417316</v>
      </c>
    </row>
    <row r="4988" spans="1:16" hidden="1" x14ac:dyDescent="0.3">
      <c r="A4988" t="s">
        <v>10130</v>
      </c>
      <c r="B4988" t="s">
        <v>10131</v>
      </c>
      <c r="C4988" t="str">
        <f>IFERROR(VLOOKUP(Table1[[#This Row],[Ticker]],[1]!Table1[[Symbol]:[Industry]],2,FALSE),"-")</f>
        <v>-</v>
      </c>
      <c r="D4988" t="s">
        <v>1320</v>
      </c>
      <c r="F4988">
        <v>1002.17</v>
      </c>
      <c r="G4988">
        <v>-25.463986111723202</v>
      </c>
      <c r="H4988">
        <v>-4.6907457587099897</v>
      </c>
      <c r="I4988">
        <v>-11.058897111347299</v>
      </c>
      <c r="J4988">
        <v>-0.96382885374360605</v>
      </c>
      <c r="O4988">
        <v>9.9783469871272891E-4</v>
      </c>
      <c r="P4988">
        <v>0.217</v>
      </c>
    </row>
    <row r="4989" spans="1:16" hidden="1" x14ac:dyDescent="0.3">
      <c r="A4989" t="s">
        <v>10132</v>
      </c>
      <c r="B4989" t="s">
        <v>10133</v>
      </c>
      <c r="C4989" t="str">
        <f>IFERROR(VLOOKUP(Table1[[#This Row],[Ticker]],[1]!Table1[[Symbol]:[Industry]],2,FALSE),"-")</f>
        <v>-</v>
      </c>
      <c r="F4989">
        <v>26.77</v>
      </c>
      <c r="G4989">
        <v>-29.582382693267899</v>
      </c>
      <c r="H4989">
        <v>-7.2767393994362202</v>
      </c>
      <c r="I4989">
        <v>-15.1772936928921</v>
      </c>
      <c r="J4989">
        <v>-3.5498224944698298</v>
      </c>
      <c r="O4989">
        <v>4.6320508031378402</v>
      </c>
      <c r="P4989">
        <v>0</v>
      </c>
    </row>
    <row r="4990" spans="1:16" hidden="1" x14ac:dyDescent="0.3">
      <c r="A4990" t="s">
        <v>10134</v>
      </c>
      <c r="B4990" t="s">
        <v>10135</v>
      </c>
      <c r="C4990" t="str">
        <f>IFERROR(VLOOKUP(Table1[[#This Row],[Ticker]],[1]!Table1[[Symbol]:[Industry]],2,FALSE),"-")</f>
        <v>-</v>
      </c>
      <c r="D4990" t="s">
        <v>713</v>
      </c>
      <c r="F4990">
        <v>100.13</v>
      </c>
      <c r="G4990">
        <v>-36.092221461014603</v>
      </c>
      <c r="H4990">
        <v>-8.8272976493722002</v>
      </c>
      <c r="I4990">
        <v>-21.687132460638701</v>
      </c>
      <c r="J4990">
        <v>-5.1003807444058102</v>
      </c>
      <c r="O4990">
        <v>19.844202536702198</v>
      </c>
      <c r="P4990">
        <v>0.12999999999998499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Price_Filter_15_07_2024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2024-07-16T18:06:23Z</dcterms:created>
  <dcterms:modified xsi:type="dcterms:W3CDTF">2024-07-17T02:59:29Z</dcterms:modified>
</cp:coreProperties>
</file>